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30720" windowHeight="13380" tabRatio="613" firstSheet="0" activeTab="9" autoFilterDateGrouping="1"/>
  </bookViews>
  <sheets>
    <sheet xmlns:r="http://schemas.openxmlformats.org/officeDocument/2006/relationships" name="图示" sheetId="1" state="visible" r:id="rId1"/>
    <sheet xmlns:r="http://schemas.openxmlformats.org/officeDocument/2006/relationships" name="统调负荷" sheetId="2" state="visible" r:id="rId2"/>
    <sheet xmlns:r="http://schemas.openxmlformats.org/officeDocument/2006/relationships" name="负荷汇总" sheetId="3" state="visible" r:id="rId3"/>
    <sheet xmlns:r="http://schemas.openxmlformats.org/officeDocument/2006/relationships" name="统调负荷24小时" sheetId="4" state="visible" r:id="rId4"/>
    <sheet xmlns:r="http://schemas.openxmlformats.org/officeDocument/2006/relationships" name="B类负荷24小时" sheetId="5" state="visible" r:id="rId5"/>
    <sheet xmlns:r="http://schemas.openxmlformats.org/officeDocument/2006/relationships" name="西电24小时" sheetId="6" state="visible" r:id="rId6"/>
    <sheet xmlns:r="http://schemas.openxmlformats.org/officeDocument/2006/relationships" name="A类电" sheetId="7" state="visible" r:id="rId7"/>
    <sheet xmlns:r="http://schemas.openxmlformats.org/officeDocument/2006/relationships" name="地方电" sheetId="8" state="visible" r:id="rId8"/>
    <sheet xmlns:r="http://schemas.openxmlformats.org/officeDocument/2006/relationships" name="节点均价-24点" sheetId="9" state="visible" r:id="rId9"/>
    <sheet xmlns:r="http://schemas.openxmlformats.org/officeDocument/2006/relationships" name="检修、备用和必开" sheetId="10" state="visible" r:id="rId10"/>
  </sheets>
  <definedNames>
    <definedName name="_xlnm._FilterDatabase" localSheetId="2" hidden="1">'负荷汇总'!$A$2:$X$126</definedName>
    <definedName name="_xlnm._FilterDatabase" localSheetId="3" hidden="1">'统调负荷24小时'!$A$3:$BD$65</definedName>
    <definedName name="_xlnm._FilterDatabase" localSheetId="4" hidden="1">'B类负荷24小时'!$A$3:$BC$133</definedName>
    <definedName name="_xlnm._FilterDatabase" localSheetId="5" hidden="1">'西电24小时'!$A$3:$BC$65</definedName>
    <definedName name="_xlnm._FilterDatabase" localSheetId="8" hidden="1">'节点均价-24点'!$A$3:$BF$65</definedName>
  </definedNames>
  <calcPr calcId="191029" fullCalcOnLoad="1"/>
</workbook>
</file>

<file path=xl/styles.xml><?xml version="1.0" encoding="utf-8"?>
<styleSheet xmlns="http://schemas.openxmlformats.org/spreadsheetml/2006/main">
  <numFmts count="6">
    <numFmt numFmtId="164" formatCode="0.00_ "/>
    <numFmt numFmtId="165" formatCode="0.00_);[Red]\(0.00\)"/>
    <numFmt numFmtId="166" formatCode="yyyy/mm/dd;@"/>
    <numFmt numFmtId="167" formatCode="yyyy/m/d;@"/>
    <numFmt numFmtId="168" formatCode="m/d;@"/>
    <numFmt numFmtId="169" formatCode="yyyy-mm-dd"/>
  </numFmts>
  <fonts count="32">
    <font>
      <name val="等线"/>
      <charset val="134"/>
      <color theme="1"/>
      <sz val="11"/>
      <scheme val="minor"/>
    </font>
    <font>
      <name val="Arial Unicode MS"/>
      <charset val="134"/>
      <color theme="1"/>
      <sz val="10"/>
    </font>
    <font>
      <name val="Arial Unicode MS"/>
      <charset val="134"/>
      <b val="1"/>
      <color theme="1"/>
      <sz val="11"/>
    </font>
    <font>
      <name val="Arial Unicode MS"/>
      <charset val="134"/>
      <color theme="1"/>
      <sz val="11"/>
    </font>
    <font>
      <name val="Arial Unicode MS"/>
      <charset val="134"/>
      <sz val="11"/>
    </font>
    <font>
      <name val="Arial Unicode MS"/>
      <charset val="134"/>
      <b val="1"/>
      <color theme="1"/>
      <sz val="10"/>
    </font>
    <font>
      <name val="Arial Unicode MS"/>
      <charset val="134"/>
      <color theme="1"/>
      <sz val="9"/>
    </font>
    <font>
      <name val="等线"/>
      <charset val="134"/>
      <color theme="1"/>
      <sz val="9"/>
      <scheme val="minor"/>
    </font>
    <font>
      <name val="等线"/>
      <charset val="134"/>
      <sz val="9"/>
      <scheme val="minor"/>
    </font>
    <font>
      <name val="等线"/>
      <charset val="134"/>
      <b val="1"/>
      <color theme="1"/>
      <sz val="9"/>
      <scheme val="minor"/>
    </font>
    <font>
      <name val="等线"/>
      <charset val="134"/>
      <color theme="1"/>
      <sz val="10"/>
      <scheme val="minor"/>
    </font>
    <font>
      <name val="等线"/>
      <charset val="134"/>
      <b val="1"/>
      <color theme="1"/>
      <sz val="10"/>
      <scheme val="minor"/>
    </font>
    <font>
      <name val="等线"/>
      <charset val="134"/>
      <sz val="10"/>
      <scheme val="minor"/>
    </font>
    <font>
      <name val="等线"/>
      <charset val="0"/>
      <color rgb="FF0000FF"/>
      <sz val="11"/>
      <u val="single"/>
      <scheme val="minor"/>
    </font>
    <font>
      <name val="等线"/>
      <charset val="0"/>
      <color rgb="FF800080"/>
      <sz val="11"/>
      <u val="single"/>
      <scheme val="minor"/>
    </font>
    <font>
      <name val="等线"/>
      <charset val="0"/>
      <color rgb="FFFF0000"/>
      <sz val="11"/>
      <scheme val="minor"/>
    </font>
    <font>
      <name val="等线"/>
      <charset val="134"/>
      <b val="1"/>
      <color theme="3"/>
      <sz val="18"/>
      <scheme val="minor"/>
    </font>
    <font>
      <name val="等线"/>
      <charset val="0"/>
      <i val="1"/>
      <color rgb="FF7F7F7F"/>
      <sz val="11"/>
      <scheme val="minor"/>
    </font>
    <font>
      <name val="等线"/>
      <charset val="134"/>
      <b val="1"/>
      <color theme="3"/>
      <sz val="15"/>
      <scheme val="minor"/>
    </font>
    <font>
      <name val="等线"/>
      <charset val="134"/>
      <b val="1"/>
      <color theme="3"/>
      <sz val="13"/>
      <scheme val="minor"/>
    </font>
    <font>
      <name val="等线"/>
      <charset val="134"/>
      <b val="1"/>
      <color theme="3"/>
      <sz val="11"/>
      <scheme val="minor"/>
    </font>
    <font>
      <name val="等线"/>
      <charset val="0"/>
      <color rgb="FF3F3F76"/>
      <sz val="11"/>
      <scheme val="minor"/>
    </font>
    <font>
      <name val="等线"/>
      <charset val="0"/>
      <b val="1"/>
      <color rgb="FF3F3F3F"/>
      <sz val="11"/>
      <scheme val="minor"/>
    </font>
    <font>
      <name val="等线"/>
      <charset val="0"/>
      <b val="1"/>
      <color rgb="FFFA7D00"/>
      <sz val="11"/>
      <scheme val="minor"/>
    </font>
    <font>
      <name val="等线"/>
      <charset val="0"/>
      <b val="1"/>
      <color rgb="FFFFFFFF"/>
      <sz val="11"/>
      <scheme val="minor"/>
    </font>
    <font>
      <name val="等线"/>
      <charset val="0"/>
      <color rgb="FFFA7D00"/>
      <sz val="11"/>
      <scheme val="minor"/>
    </font>
    <font>
      <name val="等线"/>
      <charset val="0"/>
      <b val="1"/>
      <color theme="1"/>
      <sz val="11"/>
      <scheme val="minor"/>
    </font>
    <font>
      <name val="等线"/>
      <charset val="0"/>
      <color rgb="FF006100"/>
      <sz val="11"/>
      <scheme val="minor"/>
    </font>
    <font>
      <name val="等线"/>
      <charset val="0"/>
      <color rgb="FF9C0006"/>
      <sz val="11"/>
      <scheme val="minor"/>
    </font>
    <font>
      <name val="等线"/>
      <charset val="0"/>
      <color rgb="FF9C6500"/>
      <sz val="11"/>
      <scheme val="minor"/>
    </font>
    <font>
      <name val="等线"/>
      <charset val="0"/>
      <color theme="0"/>
      <sz val="11"/>
      <scheme val="minor"/>
    </font>
    <font>
      <name val="等线"/>
      <charset val="0"/>
      <color theme="1"/>
      <sz val="11"/>
      <scheme val="minor"/>
    </font>
  </fonts>
  <fills count="35">
    <fill>
      <patternFill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0" fillId="4" borderId="5" applyAlignment="1">
      <alignment vertical="center"/>
    </xf>
    <xf numFmtId="0" fontId="15" fillId="0" borderId="0" applyAlignment="1">
      <alignment vertical="center"/>
    </xf>
    <xf numFmtId="0" fontId="16" fillId="0" borderId="0" applyAlignment="1">
      <alignment vertical="center"/>
    </xf>
    <xf numFmtId="0" fontId="17" fillId="0" borderId="0" applyAlignment="1">
      <alignment vertical="center"/>
    </xf>
    <xf numFmtId="0" fontId="18" fillId="0" borderId="6" applyAlignment="1">
      <alignment vertical="center"/>
    </xf>
    <xf numFmtId="0" fontId="19" fillId="0" borderId="6" applyAlignment="1">
      <alignment vertical="center"/>
    </xf>
    <xf numFmtId="0" fontId="20" fillId="0" borderId="7" applyAlignment="1">
      <alignment vertical="center"/>
    </xf>
    <xf numFmtId="0" fontId="20" fillId="0" borderId="0" applyAlignment="1">
      <alignment vertical="center"/>
    </xf>
    <xf numFmtId="0" fontId="21" fillId="5" borderId="8" applyAlignment="1">
      <alignment vertical="center"/>
    </xf>
    <xf numFmtId="0" fontId="22" fillId="6" borderId="9" applyAlignment="1">
      <alignment vertical="center"/>
    </xf>
    <xf numFmtId="0" fontId="23" fillId="6" borderId="8" applyAlignment="1">
      <alignment vertical="center"/>
    </xf>
    <xf numFmtId="0" fontId="24" fillId="7" borderId="10" applyAlignment="1">
      <alignment vertical="center"/>
    </xf>
    <xf numFmtId="0" fontId="25" fillId="0" borderId="11" applyAlignment="1">
      <alignment vertical="center"/>
    </xf>
    <xf numFmtId="0" fontId="26" fillId="0" borderId="12" applyAlignment="1">
      <alignment vertical="center"/>
    </xf>
    <xf numFmtId="0" fontId="27" fillId="8" borderId="0" applyAlignment="1">
      <alignment vertical="center"/>
    </xf>
    <xf numFmtId="0" fontId="28" fillId="9" borderId="0" applyAlignment="1">
      <alignment vertical="center"/>
    </xf>
    <xf numFmtId="0" fontId="29" fillId="10" borderId="0" applyAlignment="1">
      <alignment vertical="center"/>
    </xf>
    <xf numFmtId="0" fontId="30" fillId="11" borderId="0" applyAlignment="1">
      <alignment vertical="center"/>
    </xf>
    <xf numFmtId="0" fontId="31" fillId="12" borderId="0" applyAlignment="1">
      <alignment vertical="center"/>
    </xf>
    <xf numFmtId="0" fontId="31" fillId="13" borderId="0" applyAlignment="1">
      <alignment vertical="center"/>
    </xf>
    <xf numFmtId="0" fontId="30" fillId="14" borderId="0" applyAlignment="1">
      <alignment vertical="center"/>
    </xf>
    <xf numFmtId="0" fontId="30" fillId="15" borderId="0" applyAlignment="1">
      <alignment vertical="center"/>
    </xf>
    <xf numFmtId="0" fontId="31" fillId="16" borderId="0" applyAlignment="1">
      <alignment vertical="center"/>
    </xf>
    <xf numFmtId="0" fontId="31" fillId="17" borderId="0" applyAlignment="1">
      <alignment vertical="center"/>
    </xf>
    <xf numFmtId="0" fontId="30" fillId="18" borderId="0" applyAlignment="1">
      <alignment vertical="center"/>
    </xf>
    <xf numFmtId="0" fontId="30" fillId="19" borderId="0" applyAlignment="1">
      <alignment vertical="center"/>
    </xf>
    <xf numFmtId="0" fontId="31" fillId="20" borderId="0" applyAlignment="1">
      <alignment vertical="center"/>
    </xf>
    <xf numFmtId="0" fontId="31" fillId="21" borderId="0" applyAlignment="1">
      <alignment vertical="center"/>
    </xf>
    <xf numFmtId="0" fontId="30" fillId="22" borderId="0" applyAlignment="1">
      <alignment vertical="center"/>
    </xf>
    <xf numFmtId="0" fontId="30" fillId="23" borderId="0" applyAlignment="1">
      <alignment vertical="center"/>
    </xf>
    <xf numFmtId="0" fontId="31" fillId="24" borderId="0" applyAlignment="1">
      <alignment vertical="center"/>
    </xf>
    <xf numFmtId="0" fontId="31" fillId="25" borderId="0" applyAlignment="1">
      <alignment vertical="center"/>
    </xf>
    <xf numFmtId="0" fontId="30" fillId="26" borderId="0" applyAlignment="1">
      <alignment vertical="center"/>
    </xf>
    <xf numFmtId="0" fontId="30" fillId="27" borderId="0" applyAlignment="1">
      <alignment vertical="center"/>
    </xf>
    <xf numFmtId="0" fontId="31" fillId="28" borderId="0" applyAlignment="1">
      <alignment vertical="center"/>
    </xf>
    <xf numFmtId="0" fontId="31" fillId="29" borderId="0" applyAlignment="1">
      <alignment vertical="center"/>
    </xf>
    <xf numFmtId="0" fontId="30" fillId="30" borderId="0" applyAlignment="1">
      <alignment vertical="center"/>
    </xf>
    <xf numFmtId="0" fontId="30" fillId="31" borderId="0" applyAlignment="1">
      <alignment vertical="center"/>
    </xf>
    <xf numFmtId="0" fontId="31" fillId="32" borderId="0" applyAlignment="1">
      <alignment vertical="center"/>
    </xf>
    <xf numFmtId="0" fontId="31" fillId="33" borderId="0" applyAlignment="1">
      <alignment vertical="center"/>
    </xf>
    <xf numFmtId="0" fontId="30" fillId="34" borderId="0" applyAlignment="1">
      <alignment vertical="center"/>
    </xf>
  </cellStyleXfs>
  <cellXfs count="119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5" fontId="1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165" fontId="3" fillId="0" borderId="0" applyAlignment="1" pivotButton="0" quotePrefix="0" xfId="0">
      <alignment horizontal="center" vertical="center"/>
    </xf>
    <xf numFmtId="165" fontId="4" fillId="0" borderId="0" applyAlignment="1" pivotButton="0" quotePrefix="0" xfId="0">
      <alignment horizontal="center" vertical="center"/>
    </xf>
    <xf numFmtId="165" fontId="3" fillId="0" borderId="0" applyAlignment="1" pivotButton="0" quotePrefix="0" xfId="0">
      <alignment horizontal="center" vertical="center"/>
    </xf>
    <xf numFmtId="166" fontId="2" fillId="2" borderId="1" applyAlignment="1" pivotButton="0" quotePrefix="0" xfId="0">
      <alignment horizontal="center" vertical="center"/>
    </xf>
    <xf numFmtId="165" fontId="5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166" fontId="1" fillId="0" borderId="2" applyAlignment="1" pivotButton="0" quotePrefix="0" xfId="0">
      <alignment vertical="center"/>
    </xf>
    <xf numFmtId="166" fontId="3" fillId="0" borderId="1" applyAlignment="1" pivotButton="0" quotePrefix="0" xfId="0">
      <alignment horizontal="center" vertical="center"/>
    </xf>
    <xf numFmtId="165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165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14" fontId="1" fillId="0" borderId="0" applyAlignment="1" pivotButton="0" quotePrefix="0" xfId="0">
      <alignment horizontal="center" vertical="center"/>
    </xf>
    <xf numFmtId="165" fontId="4" fillId="0" borderId="1" applyAlignment="1" pivotButton="0" quotePrefix="0" xfId="0">
      <alignment horizontal="center" vertical="center"/>
    </xf>
    <xf numFmtId="165" fontId="4" fillId="0" borderId="0" applyAlignment="1" pivotButton="0" quotePrefix="0" xfId="0">
      <alignment horizontal="center" vertical="center"/>
    </xf>
    <xf numFmtId="0" fontId="6" fillId="0" borderId="0" pivotButton="0" quotePrefix="0" xfId="0"/>
    <xf numFmtId="165" fontId="6" fillId="0" borderId="0" pivotButton="0" quotePrefix="0" xfId="0"/>
    <xf numFmtId="0" fontId="6" fillId="0" borderId="0" applyAlignment="1" pivotButton="0" quotePrefix="0" xfId="0">
      <alignment horizontal="center" vertical="center"/>
    </xf>
    <xf numFmtId="0" fontId="6" fillId="0" borderId="0" pivotButton="0" quotePrefix="0" xfId="0"/>
    <xf numFmtId="0" fontId="7" fillId="0" borderId="0" applyAlignment="1" pivotButton="0" quotePrefix="0" xfId="0">
      <alignment horizontal="center" vertical="center"/>
    </xf>
    <xf numFmtId="165" fontId="7" fillId="0" borderId="0" applyAlignment="1" pivotButton="0" quotePrefix="0" xfId="0">
      <alignment horizontal="center" vertical="center"/>
    </xf>
    <xf numFmtId="165" fontId="7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165" fontId="6" fillId="0" borderId="0" pivotButton="0" quotePrefix="0" xfId="0"/>
    <xf numFmtId="166" fontId="5" fillId="2" borderId="1" applyAlignment="1" pivotButton="0" quotePrefix="0" xfId="0">
      <alignment horizontal="center" vertical="center"/>
    </xf>
    <xf numFmtId="0" fontId="5" fillId="2" borderId="1" applyAlignment="1" pivotButton="0" quotePrefix="0" xfId="0">
      <alignment horizontal="center" vertical="center"/>
    </xf>
    <xf numFmtId="166" fontId="6" fillId="0" borderId="1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5" fontId="9" fillId="0" borderId="1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9" fillId="0" borderId="1" applyAlignment="1" pivotButton="0" quotePrefix="0" xfId="0">
      <alignment horizontal="center" vertical="center"/>
    </xf>
    <xf numFmtId="0" fontId="6" fillId="0" borderId="1" pivotButton="0" quotePrefix="0" xfId="0"/>
    <xf numFmtId="165" fontId="6" fillId="0" borderId="1" pivotButton="0" quotePrefix="0" xfId="0"/>
    <xf numFmtId="0" fontId="6" fillId="0" borderId="1" pivotButton="0" quotePrefix="0" xfId="0"/>
    <xf numFmtId="165" fontId="1" fillId="0" borderId="1" pivotButton="0" quotePrefix="0" xfId="0"/>
    <xf numFmtId="0" fontId="5" fillId="2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0" borderId="0" pivotButton="0" quotePrefix="0" xfId="0"/>
    <xf numFmtId="0" fontId="10" fillId="0" borderId="0" applyAlignment="1" pivotButton="0" quotePrefix="0" xfId="0">
      <alignment horizontal="center" vertical="center"/>
    </xf>
    <xf numFmtId="165" fontId="1" fillId="0" borderId="0" pivotButton="0" quotePrefix="0" xfId="0"/>
    <xf numFmtId="166" fontId="5" fillId="0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165" fontId="2" fillId="0" borderId="1" applyAlignment="1" pivotButton="0" quotePrefix="0" xfId="0">
      <alignment horizontal="center" vertical="center"/>
    </xf>
    <xf numFmtId="165" fontId="2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166" fontId="1" fillId="0" borderId="2" applyAlignment="1" pivotButton="0" quotePrefix="0" xfId="0">
      <alignment horizontal="center" vertical="center"/>
    </xf>
    <xf numFmtId="165" fontId="12" fillId="0" borderId="0" applyAlignment="1" pivotButton="0" quotePrefix="0" xfId="0">
      <alignment horizontal="center" vertical="center"/>
    </xf>
    <xf numFmtId="165" fontId="11" fillId="0" borderId="1" applyAlignment="1" pivotButton="0" quotePrefix="0" xfId="0">
      <alignment horizontal="center" vertical="center"/>
    </xf>
    <xf numFmtId="165" fontId="12" fillId="0" borderId="0" applyAlignment="1" pivotButton="0" quotePrefix="0" xfId="0">
      <alignment horizontal="center" vertical="center"/>
    </xf>
    <xf numFmtId="165" fontId="11" fillId="0" borderId="1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66" fontId="1" fillId="0" borderId="3" applyAlignment="1" pivotButton="0" quotePrefix="0" xfId="0">
      <alignment horizontal="center" vertical="center"/>
    </xf>
    <xf numFmtId="166" fontId="1" fillId="0" borderId="3" applyAlignment="1" pivotButton="0" quotePrefix="0" xfId="0">
      <alignment vertical="center"/>
    </xf>
    <xf numFmtId="166" fontId="1" fillId="0" borderId="4" applyAlignment="1" pivotButton="0" quotePrefix="0" xfId="0">
      <alignment vertical="center"/>
    </xf>
    <xf numFmtId="167" fontId="6" fillId="0" borderId="0" pivotButton="0" quotePrefix="0" xfId="0"/>
    <xf numFmtId="0" fontId="6" fillId="3" borderId="0" pivotButton="0" quotePrefix="0" xfId="0"/>
    <xf numFmtId="20" fontId="6" fillId="0" borderId="0" pivotButton="0" quotePrefix="0" xfId="0"/>
    <xf numFmtId="168" fontId="6" fillId="0" borderId="0" pivotButton="0" quotePrefix="0" xfId="0"/>
    <xf numFmtId="20" fontId="6" fillId="0" borderId="0" applyAlignment="1" pivotButton="0" quotePrefix="0" xfId="0">
      <alignment horizontal="center" vertical="center"/>
    </xf>
    <xf numFmtId="168" fontId="6" fillId="0" borderId="0" applyAlignment="1" pivotButton="0" quotePrefix="0" xfId="0">
      <alignment horizontal="center" vertical="center"/>
    </xf>
    <xf numFmtId="165" fontId="6" fillId="3" borderId="0" pivotButton="0" quotePrefix="0" xfId="0"/>
    <xf numFmtId="0" fontId="6" fillId="0" borderId="0" pivotButton="0" quotePrefix="0" xfId="0"/>
    <xf numFmtId="0" fontId="0" fillId="3" borderId="0" pivotButton="0" quotePrefix="0" xfId="0"/>
    <xf numFmtId="165" fontId="6" fillId="0" borderId="0" pivotButton="0" quotePrefix="0" xfId="0"/>
    <xf numFmtId="168" fontId="6" fillId="0" borderId="0" pivotButton="0" quotePrefix="0" xfId="0"/>
    <xf numFmtId="165" fontId="6" fillId="0" borderId="0" applyAlignment="1" pivotButton="0" quotePrefix="0" xfId="0">
      <alignment horizontal="center" vertical="center"/>
    </xf>
    <xf numFmtId="168" fontId="6" fillId="0" borderId="0" applyAlignment="1" pivotButton="0" quotePrefix="0" xfId="0">
      <alignment horizontal="center" vertical="center"/>
    </xf>
    <xf numFmtId="169" fontId="0" fillId="0" borderId="0" pivotButton="0" quotePrefix="0" xfId="0"/>
    <xf numFmtId="165" fontId="6" fillId="3" borderId="0" pivotButton="0" quotePrefix="0" xfId="0"/>
    <xf numFmtId="167" fontId="6" fillId="0" borderId="0" pivotButton="0" quotePrefix="0" xfId="0"/>
    <xf numFmtId="165" fontId="1" fillId="0" borderId="0" pivotButton="0" quotePrefix="0" xfId="0"/>
    <xf numFmtId="165" fontId="10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165" fontId="12" fillId="0" borderId="0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6" fontId="5" fillId="2" borderId="1" applyAlignment="1" pivotButton="0" quotePrefix="0" xfId="0">
      <alignment horizontal="center" vertical="center"/>
    </xf>
    <xf numFmtId="165" fontId="5" fillId="2" borderId="1" applyAlignment="1" pivotButton="0" quotePrefix="0" xfId="0">
      <alignment horizontal="center" vertical="center"/>
    </xf>
    <xf numFmtId="165" fontId="11" fillId="0" borderId="1" applyAlignment="1" pivotButton="0" quotePrefix="0" xfId="0">
      <alignment horizontal="center" vertical="center"/>
    </xf>
    <xf numFmtId="166" fontId="1" fillId="0" borderId="2" applyAlignment="1" pivotButton="0" quotePrefix="0" xfId="0">
      <alignment vertical="center"/>
    </xf>
    <xf numFmtId="166" fontId="1" fillId="0" borderId="3" applyAlignment="1" pivotButton="0" quotePrefix="0" xfId="0">
      <alignment horizontal="center" vertical="center"/>
    </xf>
    <xf numFmtId="166" fontId="1" fillId="0" borderId="3" applyAlignment="1" pivotButton="0" quotePrefix="0" xfId="0">
      <alignment vertical="center"/>
    </xf>
    <xf numFmtId="166" fontId="1" fillId="0" borderId="1" applyAlignment="1" pivotButton="0" quotePrefix="0" xfId="0">
      <alignment horizontal="center" vertical="center"/>
    </xf>
    <xf numFmtId="166" fontId="1" fillId="0" borderId="4" applyAlignment="1" pivotButton="0" quotePrefix="0" xfId="0">
      <alignment vertical="center"/>
    </xf>
    <xf numFmtId="166" fontId="1" fillId="0" borderId="2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65" fontId="3" fillId="0" borderId="0" applyAlignment="1" pivotButton="0" quotePrefix="0" xfId="0">
      <alignment horizontal="center" vertical="center"/>
    </xf>
    <xf numFmtId="165" fontId="4" fillId="0" borderId="0" applyAlignment="1" pivotButton="0" quotePrefix="0" xfId="0">
      <alignment horizontal="center" vertical="center"/>
    </xf>
    <xf numFmtId="165" fontId="2" fillId="0" borderId="1" applyAlignment="1" pivotButton="0" quotePrefix="0" xfId="0">
      <alignment horizontal="center" vertical="center"/>
    </xf>
    <xf numFmtId="165" fontId="7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9" fillId="0" borderId="1" applyAlignment="1" pivotButton="0" quotePrefix="0" xfId="0">
      <alignment horizontal="center" vertical="center"/>
    </xf>
    <xf numFmtId="166" fontId="6" fillId="0" borderId="1" applyAlignment="1" pivotButton="0" quotePrefix="0" xfId="0">
      <alignment horizontal="center" vertical="center"/>
    </xf>
    <xf numFmtId="165" fontId="6" fillId="0" borderId="1" pivotButton="0" quotePrefix="0" xfId="0"/>
    <xf numFmtId="165" fontId="1" fillId="0" borderId="1" pivotButton="0" quotePrefix="0" xfId="0"/>
    <xf numFmtId="166" fontId="3" fillId="0" borderId="0" applyAlignment="1" pivotButton="0" quotePrefix="0" xfId="0">
      <alignment horizontal="center" vertical="center"/>
    </xf>
    <xf numFmtId="166" fontId="2" fillId="2" borderId="1" applyAlignment="1" pivotButton="0" quotePrefix="0" xfId="0">
      <alignment horizontal="center" vertical="center"/>
    </xf>
    <xf numFmtId="165" fontId="2" fillId="0" borderId="0" applyAlignment="1" pivotButton="0" quotePrefix="0" xfId="0">
      <alignment horizontal="center" vertical="center"/>
    </xf>
    <xf numFmtId="165" fontId="4" fillId="0" borderId="1" applyAlignment="1" pivotButton="0" quotePrefix="0" xfId="0">
      <alignment horizontal="center" vertical="center"/>
    </xf>
    <xf numFmtId="166" fontId="3" fillId="0" borderId="1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charts/chart1.xml><?xml version="1.0" encoding="utf-8"?>
<chartSpace xmlns="http://schemas.openxmlformats.org/drawingml/2006/chart">
  <chart>
    <plotArea>
      <layout/>
      <lineChart>
        <grouping val="standard"/>
        <varyColors val="0"/>
        <ser>
          <idx val="0"/>
          <order val="0"/>
          <tx>
            <strRef>
              <f>"统调预测"</f>
              <strCache>
                <ptCount val="1"/>
                <pt idx="0">
                  <v>统调预测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统调负荷!$E$3:$E$2881</f>
              <numCache>
                <formatCode>General</formatCode>
                <ptCount val="2879"/>
                <pt idx="0">
                  <v>77710</v>
                </pt>
                <pt idx="1">
                  <v>76855</v>
                </pt>
                <pt idx="2">
                  <v>75620</v>
                </pt>
                <pt idx="3">
                  <v>73945</v>
                </pt>
                <pt idx="4">
                  <v>72685</v>
                </pt>
                <pt idx="5">
                  <v>71050</v>
                </pt>
                <pt idx="6">
                  <v>70010</v>
                </pt>
                <pt idx="7">
                  <v>69055</v>
                </pt>
                <pt idx="8">
                  <v>67695</v>
                </pt>
                <pt idx="9">
                  <v>66780</v>
                </pt>
                <pt idx="10">
                  <v>65750</v>
                </pt>
                <pt idx="11">
                  <v>64595</v>
                </pt>
                <pt idx="12">
                  <v>63855</v>
                </pt>
                <pt idx="13">
                  <v>62985</v>
                </pt>
                <pt idx="14">
                  <v>62400</v>
                </pt>
                <pt idx="15">
                  <v>61305</v>
                </pt>
                <pt idx="16">
                  <v>60830</v>
                </pt>
                <pt idx="17">
                  <v>60325</v>
                </pt>
                <pt idx="18">
                  <v>60050</v>
                </pt>
                <pt idx="19">
                  <v>60215</v>
                </pt>
                <pt idx="20">
                  <v>59975</v>
                </pt>
                <pt idx="21">
                  <v>59725</v>
                </pt>
                <pt idx="22">
                  <v>60145</v>
                </pt>
                <pt idx="23">
                  <v>60285</v>
                </pt>
                <pt idx="24">
                  <v>60835</v>
                </pt>
                <pt idx="25">
                  <v>61160</v>
                </pt>
                <pt idx="26">
                  <v>61580</v>
                </pt>
                <pt idx="27">
                  <v>62300</v>
                </pt>
                <pt idx="28">
                  <v>62465</v>
                </pt>
                <pt idx="29">
                  <v>62740</v>
                </pt>
                <pt idx="30">
                  <v>62285</v>
                </pt>
                <pt idx="31">
                  <v>60900</v>
                </pt>
                <pt idx="32">
                  <v>61410</v>
                </pt>
                <pt idx="33">
                  <v>61755</v>
                </pt>
                <pt idx="34">
                  <v>62345</v>
                </pt>
                <pt idx="35">
                  <v>62860</v>
                </pt>
                <pt idx="36">
                  <v>62840</v>
                </pt>
                <pt idx="37">
                  <v>63260</v>
                </pt>
                <pt idx="38">
                  <v>63385</v>
                </pt>
                <pt idx="39">
                  <v>63455</v>
                </pt>
                <pt idx="40">
                  <v>62925</v>
                </pt>
                <pt idx="41">
                  <v>63335</v>
                </pt>
                <pt idx="42">
                  <v>63120</v>
                </pt>
                <pt idx="43">
                  <v>63345</v>
                </pt>
                <pt idx="44">
                  <v>63475</v>
                </pt>
                <pt idx="45">
                  <v>62715</v>
                </pt>
                <pt idx="46">
                  <v>61485</v>
                </pt>
                <pt idx="47">
                  <v>60360</v>
                </pt>
                <pt idx="48">
                  <v>59385</v>
                </pt>
                <pt idx="49">
                  <v>59020</v>
                </pt>
                <pt idx="50">
                  <v>58225</v>
                </pt>
                <pt idx="51">
                  <v>57570</v>
                </pt>
                <pt idx="52">
                  <v>57720</v>
                </pt>
                <pt idx="53">
                  <v>57505</v>
                </pt>
                <pt idx="54">
                  <v>57230</v>
                </pt>
                <pt idx="55">
                  <v>56000</v>
                </pt>
                <pt idx="56">
                  <v>56000</v>
                </pt>
                <pt idx="57">
                  <v>56205</v>
                </pt>
                <pt idx="58">
                  <v>56225</v>
                </pt>
                <pt idx="59">
                  <v>56755</v>
                </pt>
                <pt idx="60">
                  <v>57755</v>
                </pt>
                <pt idx="61">
                  <v>59065</v>
                </pt>
                <pt idx="62">
                  <v>60720</v>
                </pt>
                <pt idx="63">
                  <v>62110</v>
                </pt>
                <pt idx="64">
                  <v>63825</v>
                </pt>
                <pt idx="65">
                  <v>65945</v>
                </pt>
                <pt idx="66">
                  <v>68180</v>
                </pt>
                <pt idx="67">
                  <v>70305</v>
                </pt>
                <pt idx="68">
                  <v>72410</v>
                </pt>
                <pt idx="69">
                  <v>74475</v>
                </pt>
                <pt idx="70">
                  <v>77415</v>
                </pt>
                <pt idx="71">
                  <v>79055</v>
                </pt>
                <pt idx="72">
                  <v>80620</v>
                </pt>
                <pt idx="73">
                  <v>80960</v>
                </pt>
                <pt idx="74">
                  <v>80555</v>
                </pt>
                <pt idx="75">
                  <v>81750</v>
                </pt>
                <pt idx="76">
                  <v>82455</v>
                </pt>
                <pt idx="77">
                  <v>82700</v>
                </pt>
                <pt idx="78">
                  <v>82240</v>
                </pt>
                <pt idx="79">
                  <v>82385</v>
                </pt>
                <pt idx="80">
                  <v>82655</v>
                </pt>
                <pt idx="81">
                  <v>83000</v>
                </pt>
                <pt idx="82">
                  <v>82405</v>
                </pt>
                <pt idx="83">
                  <v>82225</v>
                </pt>
                <pt idx="84">
                  <v>81855</v>
                </pt>
                <pt idx="85">
                  <v>80615</v>
                </pt>
                <pt idx="86">
                  <v>79345</v>
                </pt>
                <pt idx="87">
                  <v>78140</v>
                </pt>
                <pt idx="88">
                  <v>76905</v>
                </pt>
                <pt idx="89">
                  <v>74770</v>
                </pt>
                <pt idx="90">
                  <v>72940</v>
                </pt>
                <pt idx="91">
                  <v>70870</v>
                </pt>
                <pt idx="92">
                  <v>69470</v>
                </pt>
                <pt idx="93">
                  <v>67725</v>
                </pt>
                <pt idx="94">
                  <v>66200</v>
                </pt>
                <pt idx="95">
                  <v>67525</v>
                </pt>
                <pt idx="96">
                  <v>72270</v>
                </pt>
                <pt idx="97">
                  <v>71680</v>
                </pt>
                <pt idx="98">
                  <v>70035</v>
                </pt>
                <pt idx="99">
                  <v>68305</v>
                </pt>
                <pt idx="100">
                  <v>67200</v>
                </pt>
                <pt idx="101">
                  <v>65930</v>
                </pt>
                <pt idx="102">
                  <v>65055</v>
                </pt>
                <pt idx="103">
                  <v>63740</v>
                </pt>
                <pt idx="104">
                  <v>62935</v>
                </pt>
                <pt idx="105">
                  <v>62200</v>
                </pt>
                <pt idx="106">
                  <v>61260</v>
                </pt>
                <pt idx="107">
                  <v>60770</v>
                </pt>
                <pt idx="108">
                  <v>60050</v>
                </pt>
                <pt idx="109">
                  <v>59685</v>
                </pt>
                <pt idx="110">
                  <v>58925</v>
                </pt>
                <pt idx="111">
                  <v>58555</v>
                </pt>
                <pt idx="112">
                  <v>58475</v>
                </pt>
                <pt idx="113">
                  <v>58000</v>
                </pt>
                <pt idx="114">
                  <v>58060</v>
                </pt>
                <pt idx="115">
                  <v>58135</v>
                </pt>
                <pt idx="116">
                  <v>58645</v>
                </pt>
                <pt idx="117">
                  <v>59275</v>
                </pt>
                <pt idx="118">
                  <v>60280</v>
                </pt>
                <pt idx="119">
                  <v>62135</v>
                </pt>
                <pt idx="120">
                  <v>64740</v>
                </pt>
                <pt idx="121">
                  <v>67075</v>
                </pt>
                <pt idx="122">
                  <v>69270</v>
                </pt>
                <pt idx="123">
                  <v>71690</v>
                </pt>
                <pt idx="124">
                  <v>75085</v>
                </pt>
                <pt idx="125">
                  <v>77560</v>
                </pt>
                <pt idx="126">
                  <v>80450</v>
                </pt>
                <pt idx="127">
                  <v>84195</v>
                </pt>
                <pt idx="128">
                  <v>90685</v>
                </pt>
                <pt idx="129">
                  <v>93655</v>
                </pt>
                <pt idx="130">
                  <v>96850</v>
                </pt>
                <pt idx="131">
                  <v>98560</v>
                </pt>
                <pt idx="132">
                  <v>98905</v>
                </pt>
                <pt idx="133">
                  <v>99130</v>
                </pt>
                <pt idx="134">
                  <v>99245</v>
                </pt>
                <pt idx="135">
                  <v>98220</v>
                </pt>
                <pt idx="136">
                  <v>96735</v>
                </pt>
                <pt idx="137">
                  <v>96850</v>
                </pt>
                <pt idx="138">
                  <v>96505</v>
                </pt>
                <pt idx="139">
                  <v>95710</v>
                </pt>
                <pt idx="140">
                  <v>95250</v>
                </pt>
                <pt idx="141">
                  <v>93765</v>
                </pt>
                <pt idx="142">
                  <v>90915</v>
                </pt>
                <pt idx="143">
                  <v>85505</v>
                </pt>
                <pt idx="144">
                  <v>85275</v>
                </pt>
                <pt idx="145">
                  <v>84935</v>
                </pt>
                <pt idx="146">
                  <v>84705</v>
                </pt>
                <pt idx="147">
                  <v>84935</v>
                </pt>
                <pt idx="148">
                  <v>86760</v>
                </pt>
                <pt idx="149">
                  <v>88815</v>
                </pt>
                <pt idx="150">
                  <v>91670</v>
                </pt>
                <pt idx="151">
                  <v>91325</v>
                </pt>
                <pt idx="152">
                  <v>91485</v>
                </pt>
                <pt idx="153">
                  <v>91370</v>
                </pt>
                <pt idx="154">
                  <v>91825</v>
                </pt>
                <pt idx="155">
                  <v>92510</v>
                </pt>
                <pt idx="156">
                  <v>93080</v>
                </pt>
                <pt idx="157">
                  <v>93880</v>
                </pt>
                <pt idx="158">
                  <v>95250</v>
                </pt>
                <pt idx="159">
                  <v>96620</v>
                </pt>
                <pt idx="160">
                  <v>98335</v>
                </pt>
                <pt idx="161">
                  <v>100390</v>
                </pt>
                <pt idx="162">
                  <v>101870</v>
                </pt>
                <pt idx="163">
                  <v>103470</v>
                </pt>
                <pt idx="164">
                  <v>104955</v>
                </pt>
                <pt idx="165">
                  <v>103700</v>
                </pt>
                <pt idx="166">
                  <v>104155</v>
                </pt>
                <pt idx="167">
                  <v>104955</v>
                </pt>
                <pt idx="168">
                  <v>106325</v>
                </pt>
                <pt idx="169">
                  <v>108150</v>
                </pt>
                <pt idx="170">
                  <v>108265</v>
                </pt>
                <pt idx="171">
                  <v>107495</v>
                </pt>
                <pt idx="172">
                  <v>110000</v>
                </pt>
                <pt idx="173">
                  <v>109770</v>
                </pt>
                <pt idx="174">
                  <v>108750</v>
                </pt>
                <pt idx="175">
                  <v>107870</v>
                </pt>
                <pt idx="176">
                  <v>107565</v>
                </pt>
                <pt idx="177">
                  <v>106885</v>
                </pt>
                <pt idx="178">
                  <v>106395</v>
                </pt>
                <pt idx="179">
                  <v>105115</v>
                </pt>
                <pt idx="180">
                  <v>104070</v>
                </pt>
                <pt idx="181">
                  <v>102435</v>
                </pt>
                <pt idx="182">
                  <v>100680</v>
                </pt>
                <pt idx="183">
                  <v>98720</v>
                </pt>
                <pt idx="184">
                  <v>96725</v>
                </pt>
                <pt idx="185">
                  <v>94545</v>
                </pt>
                <pt idx="186">
                  <v>92200</v>
                </pt>
                <pt idx="187">
                  <v>89135</v>
                </pt>
                <pt idx="188">
                  <v>86690</v>
                </pt>
                <pt idx="189">
                  <v>84635</v>
                </pt>
                <pt idx="190">
                  <v>82465</v>
                </pt>
                <pt idx="191">
                  <v>82445</v>
                </pt>
                <pt idx="192">
                  <v>87920</v>
                </pt>
                <pt idx="193">
                  <v>87130</v>
                </pt>
                <pt idx="194">
                  <v>86065</v>
                </pt>
                <pt idx="195">
                  <v>83940</v>
                </pt>
                <pt idx="196">
                  <v>82920</v>
                </pt>
                <pt idx="197">
                  <v>81695</v>
                </pt>
                <pt idx="198">
                  <v>80900</v>
                </pt>
                <pt idx="199">
                  <v>79950</v>
                </pt>
                <pt idx="200">
                  <v>79095</v>
                </pt>
                <pt idx="201">
                  <v>78055</v>
                </pt>
                <pt idx="202">
                  <v>77485</v>
                </pt>
                <pt idx="203">
                  <v>76820</v>
                </pt>
                <pt idx="204">
                  <v>76155</v>
                </pt>
                <pt idx="205">
                  <v>75490</v>
                </pt>
                <pt idx="206">
                  <v>74830</v>
                </pt>
                <pt idx="207">
                  <v>74545</v>
                </pt>
                <pt idx="208">
                  <v>74165</v>
                </pt>
                <pt idx="209">
                  <v>73880</v>
                </pt>
                <pt idx="210">
                  <v>73690</v>
                </pt>
                <pt idx="211">
                  <v>73500</v>
                </pt>
                <pt idx="212">
                  <v>73595</v>
                </pt>
                <pt idx="213">
                  <v>74165</v>
                </pt>
                <pt idx="214">
                  <v>75020</v>
                </pt>
                <pt idx="215">
                  <v>76060</v>
                </pt>
                <pt idx="216">
                  <v>78905</v>
                </pt>
                <pt idx="217">
                  <v>80425</v>
                </pt>
                <pt idx="218">
                  <v>82510</v>
                </pt>
                <pt idx="219">
                  <v>85070</v>
                </pt>
                <pt idx="220">
                  <v>88015</v>
                </pt>
                <pt idx="221">
                  <v>89530</v>
                </pt>
                <pt idx="222">
                  <v>91695</v>
                </pt>
                <pt idx="223">
                  <v>95110</v>
                </pt>
                <pt idx="224">
                  <v>97645</v>
                </pt>
                <pt idx="225">
                  <v>99980</v>
                </pt>
                <pt idx="226">
                  <v>101580</v>
                </pt>
                <pt idx="227">
                  <v>101645</v>
                </pt>
                <pt idx="228">
                  <v>101945</v>
                </pt>
                <pt idx="229">
                  <v>101655</v>
                </pt>
                <pt idx="230">
                  <v>101210</v>
                </pt>
                <pt idx="231">
                  <v>100750</v>
                </pt>
                <pt idx="232">
                  <v>99180</v>
                </pt>
                <pt idx="233">
                  <v>98350</v>
                </pt>
                <pt idx="234">
                  <v>98440</v>
                </pt>
                <pt idx="235">
                  <v>98440</v>
                </pt>
                <pt idx="236">
                  <v>98255</v>
                </pt>
                <pt idx="237">
                  <v>96775</v>
                </pt>
                <pt idx="238">
                  <v>93910</v>
                </pt>
                <pt idx="239">
                  <v>86520</v>
                </pt>
                <pt idx="240">
                  <v>86060</v>
                </pt>
                <pt idx="241">
                  <v>85410</v>
                </pt>
                <pt idx="242">
                  <v>84855</v>
                </pt>
                <pt idx="243">
                  <v>84950</v>
                </pt>
                <pt idx="244">
                  <v>86610</v>
                </pt>
                <pt idx="245">
                  <v>89105</v>
                </pt>
                <pt idx="246">
                  <v>92440</v>
                </pt>
                <pt idx="247">
                  <v>92480</v>
                </pt>
                <pt idx="248">
                  <v>91770</v>
                </pt>
                <pt idx="249">
                  <v>91790</v>
                </pt>
                <pt idx="250">
                  <v>92370</v>
                </pt>
                <pt idx="251">
                  <v>92900</v>
                </pt>
                <pt idx="252">
                  <v>93670</v>
                </pt>
                <pt idx="253">
                  <v>95120</v>
                </pt>
                <pt idx="254">
                  <v>96765</v>
                </pt>
                <pt idx="255">
                  <v>98560</v>
                </pt>
                <pt idx="256">
                  <v>101345</v>
                </pt>
                <pt idx="257">
                  <v>102415</v>
                </pt>
                <pt idx="258">
                  <v>105095</v>
                </pt>
                <pt idx="259">
                  <v>106755</v>
                </pt>
                <pt idx="260">
                  <v>107680</v>
                </pt>
                <pt idx="261">
                  <v>105010</v>
                </pt>
                <pt idx="262">
                  <v>105670</v>
                </pt>
                <pt idx="263">
                  <v>106910</v>
                </pt>
                <pt idx="264">
                  <v>109515</v>
                </pt>
                <pt idx="265">
                  <v>110660</v>
                </pt>
                <pt idx="266">
                  <v>110620</v>
                </pt>
                <pt idx="267">
                  <v>110870</v>
                </pt>
                <pt idx="268">
                  <v>112500</v>
                </pt>
                <pt idx="269">
                  <v>112305</v>
                </pt>
                <pt idx="270">
                  <v>111945</v>
                </pt>
                <pt idx="271">
                  <v>110685</v>
                </pt>
                <pt idx="272">
                  <v>110575</v>
                </pt>
                <pt idx="273">
                  <v>110455</v>
                </pt>
                <pt idx="274">
                  <v>109945</v>
                </pt>
                <pt idx="275">
                  <v>108325</v>
                </pt>
                <pt idx="276">
                  <v>107680</v>
                </pt>
                <pt idx="277">
                  <v>105775</v>
                </pt>
                <pt idx="278">
                  <v>104170</v>
                </pt>
                <pt idx="279">
                  <v>102600</v>
                </pt>
                <pt idx="280">
                  <v>100015</v>
                </pt>
                <pt idx="281">
                  <v>97875</v>
                </pt>
                <pt idx="282">
                  <v>95060</v>
                </pt>
                <pt idx="283">
                  <v>92830</v>
                </pt>
                <pt idx="284">
                  <v>89830</v>
                </pt>
                <pt idx="285">
                  <v>87910</v>
                </pt>
                <pt idx="286">
                  <v>85190</v>
                </pt>
                <pt idx="287">
                  <v>85505</v>
                </pt>
                <pt idx="288">
                  <v>90915</v>
                </pt>
                <pt idx="289">
                  <v>90140</v>
                </pt>
                <pt idx="290">
                  <v>88455</v>
                </pt>
                <pt idx="291">
                  <v>86835</v>
                </pt>
                <pt idx="292">
                  <v>85280</v>
                </pt>
                <pt idx="293">
                  <v>83850</v>
                </pt>
                <pt idx="294">
                  <v>82960</v>
                </pt>
                <pt idx="295">
                  <v>81465</v>
                </pt>
                <pt idx="296">
                  <v>80710</v>
                </pt>
                <pt idx="297">
                  <v>79600</v>
                </pt>
                <pt idx="298">
                  <v>78945</v>
                </pt>
                <pt idx="299">
                  <v>77860</v>
                </pt>
                <pt idx="300">
                  <v>77250</v>
                </pt>
                <pt idx="301">
                  <v>76480</v>
                </pt>
                <pt idx="302">
                  <v>76330</v>
                </pt>
                <pt idx="303">
                  <v>75330</v>
                </pt>
                <pt idx="304">
                  <v>75135</v>
                </pt>
                <pt idx="305">
                  <v>74455</v>
                </pt>
                <pt idx="306">
                  <v>74020</v>
                </pt>
                <pt idx="307">
                  <v>74000</v>
                </pt>
                <pt idx="308">
                  <v>74075</v>
                </pt>
                <pt idx="309">
                  <v>74530</v>
                </pt>
                <pt idx="310">
                  <v>75150</v>
                </pt>
                <pt idx="311">
                  <v>75535</v>
                </pt>
                <pt idx="312">
                  <v>76870</v>
                </pt>
                <pt idx="313">
                  <v>78140</v>
                </pt>
                <pt idx="314">
                  <v>79625</v>
                </pt>
                <pt idx="315">
                  <v>81280</v>
                </pt>
                <pt idx="316">
                  <v>84005</v>
                </pt>
                <pt idx="317">
                  <v>86245</v>
                </pt>
                <pt idx="318">
                  <v>87750</v>
                </pt>
                <pt idx="319">
                  <v>91325</v>
                </pt>
                <pt idx="320">
                  <v>95300</v>
                </pt>
                <pt idx="321">
                  <v>97185</v>
                </pt>
                <pt idx="322">
                  <v>98465</v>
                </pt>
                <pt idx="323">
                  <v>98725</v>
                </pt>
                <pt idx="324">
                  <v>99550</v>
                </pt>
                <pt idx="325">
                  <v>99755</v>
                </pt>
                <pt idx="326">
                  <v>99290</v>
                </pt>
                <pt idx="327">
                  <v>98415</v>
                </pt>
                <pt idx="328">
                  <v>96700</v>
                </pt>
                <pt idx="329">
                  <v>97190</v>
                </pt>
                <pt idx="330">
                  <v>96900</v>
                </pt>
                <pt idx="331">
                  <v>96480</v>
                </pt>
                <pt idx="332">
                  <v>95910</v>
                </pt>
                <pt idx="333">
                  <v>94780</v>
                </pt>
                <pt idx="334">
                  <v>91035</v>
                </pt>
                <pt idx="335">
                  <v>85440</v>
                </pt>
                <pt idx="336">
                  <v>85280</v>
                </pt>
                <pt idx="337">
                  <v>84800</v>
                </pt>
                <pt idx="338">
                  <v>84560</v>
                </pt>
                <pt idx="339">
                  <v>84840</v>
                </pt>
                <pt idx="340">
                  <v>86535</v>
                </pt>
                <pt idx="341">
                  <v>88785</v>
                </pt>
                <pt idx="342">
                  <v>92205</v>
                </pt>
                <pt idx="343">
                  <v>92050</v>
                </pt>
                <pt idx="344">
                  <v>90685</v>
                </pt>
                <pt idx="345">
                  <v>90720</v>
                </pt>
                <pt idx="346">
                  <v>91330</v>
                </pt>
                <pt idx="347">
                  <v>92100</v>
                </pt>
                <pt idx="348">
                  <v>92415</v>
                </pt>
                <pt idx="349">
                  <v>93545</v>
                </pt>
                <pt idx="350">
                  <v>94880</v>
                </pt>
                <pt idx="351">
                  <v>96795</v>
                </pt>
                <pt idx="352">
                  <v>98710</v>
                </pt>
                <pt idx="353">
                  <v>99805</v>
                </pt>
                <pt idx="354">
                  <v>101965</v>
                </pt>
                <pt idx="355">
                  <v>102775</v>
                </pt>
                <pt idx="356">
                  <v>103940</v>
                </pt>
                <pt idx="357">
                  <v>103040</v>
                </pt>
                <pt idx="358">
                  <v>103535</v>
                </pt>
                <pt idx="359">
                  <v>105010</v>
                </pt>
                <pt idx="360">
                  <v>107235</v>
                </pt>
                <pt idx="361">
                  <v>108140</v>
                </pt>
                <pt idx="362">
                  <v>108425</v>
                </pt>
                <pt idx="363">
                  <v>108105</v>
                </pt>
                <pt idx="364">
                  <v>110000</v>
                </pt>
                <pt idx="365">
                  <v>109840</v>
                </pt>
                <pt idx="366">
                  <v>109190</v>
                </pt>
                <pt idx="367">
                  <v>108400</v>
                </pt>
                <pt idx="368">
                  <v>108060</v>
                </pt>
                <pt idx="369">
                  <v>107965</v>
                </pt>
                <pt idx="370">
                  <v>107710</v>
                </pt>
                <pt idx="371">
                  <v>106000</v>
                </pt>
                <pt idx="372">
                  <v>105415</v>
                </pt>
                <pt idx="373">
                  <v>104220</v>
                </pt>
                <pt idx="374">
                  <v>103085</v>
                </pt>
                <pt idx="375">
                  <v>101425</v>
                </pt>
                <pt idx="376">
                  <v>99390</v>
                </pt>
                <pt idx="377">
                  <v>97750</v>
                </pt>
                <pt idx="378">
                  <v>95520</v>
                </pt>
                <pt idx="379">
                  <v>93120</v>
                </pt>
                <pt idx="380">
                  <v>90825</v>
                </pt>
                <pt idx="381">
                  <v>88410</v>
                </pt>
                <pt idx="382">
                  <v>86200</v>
                </pt>
                <pt idx="383">
                  <v>83975</v>
                </pt>
                <pt idx="384">
                  <v>89480</v>
                </pt>
                <pt idx="385">
                  <v>88840</v>
                </pt>
                <pt idx="386">
                  <v>87175</v>
                </pt>
                <pt idx="387">
                  <v>85815</v>
                </pt>
                <pt idx="388">
                  <v>83915</v>
                </pt>
                <pt idx="389">
                  <v>82755</v>
                </pt>
                <pt idx="390">
                  <v>81420</v>
                </pt>
                <pt idx="391">
                  <v>80255</v>
                </pt>
                <pt idx="392">
                  <v>79440</v>
                </pt>
                <pt idx="393">
                  <v>78175</v>
                </pt>
                <pt idx="394">
                  <v>77530</v>
                </pt>
                <pt idx="395">
                  <v>76700</v>
                </pt>
                <pt idx="396">
                  <v>75660</v>
                </pt>
                <pt idx="397">
                  <v>75255</v>
                </pt>
                <pt idx="398">
                  <v>74525</v>
                </pt>
                <pt idx="399">
                  <v>73850</v>
                </pt>
                <pt idx="400">
                  <v>73595</v>
                </pt>
                <pt idx="401">
                  <v>72970</v>
                </pt>
                <pt idx="402">
                  <v>72830</v>
                </pt>
                <pt idx="403">
                  <v>72500</v>
                </pt>
                <pt idx="404">
                  <v>72875</v>
                </pt>
                <pt idx="405">
                  <v>72815</v>
                </pt>
                <pt idx="406">
                  <v>73390</v>
                </pt>
                <pt idx="407">
                  <v>74095</v>
                </pt>
                <pt idx="408">
                  <v>75140</v>
                </pt>
                <pt idx="409">
                  <v>75915</v>
                </pt>
                <pt idx="410">
                  <v>77140</v>
                </pt>
                <pt idx="411">
                  <v>78025</v>
                </pt>
                <pt idx="412">
                  <v>80940</v>
                </pt>
                <pt idx="413">
                  <v>83000</v>
                </pt>
                <pt idx="414">
                  <v>84130</v>
                </pt>
                <pt idx="415">
                  <v>86380</v>
                </pt>
                <pt idx="416">
                  <v>89190</v>
                </pt>
                <pt idx="417">
                  <v>90605</v>
                </pt>
                <pt idx="418">
                  <v>90940</v>
                </pt>
                <pt idx="419">
                  <v>91720</v>
                </pt>
                <pt idx="420">
                  <v>92165</v>
                </pt>
                <pt idx="421">
                  <v>92800</v>
                </pt>
                <pt idx="422">
                  <v>92075</v>
                </pt>
                <pt idx="423">
                  <v>91455</v>
                </pt>
                <pt idx="424">
                  <v>89580</v>
                </pt>
                <pt idx="425">
                  <v>89725</v>
                </pt>
                <pt idx="426">
                  <v>89140</v>
                </pt>
                <pt idx="427">
                  <v>89345</v>
                </pt>
                <pt idx="428">
                  <v>89285</v>
                </pt>
                <pt idx="429">
                  <v>87995</v>
                </pt>
                <pt idx="430">
                  <v>85795</v>
                </pt>
                <pt idx="431">
                  <v>80285</v>
                </pt>
                <pt idx="432">
                  <v>80675</v>
                </pt>
                <pt idx="433">
                  <v>79950</v>
                </pt>
                <pt idx="434">
                  <v>79735</v>
                </pt>
                <pt idx="435">
                  <v>79775</v>
                </pt>
                <pt idx="436">
                  <v>81390</v>
                </pt>
                <pt idx="437">
                  <v>83005</v>
                </pt>
                <pt idx="438">
                  <v>85465</v>
                </pt>
                <pt idx="439">
                  <v>85160</v>
                </pt>
                <pt idx="440">
                  <v>84220</v>
                </pt>
                <pt idx="441">
                  <v>84165</v>
                </pt>
                <pt idx="442">
                  <v>84740</v>
                </pt>
                <pt idx="443">
                  <v>85390</v>
                </pt>
                <pt idx="444">
                  <v>85895</v>
                </pt>
                <pt idx="445">
                  <v>87160</v>
                </pt>
                <pt idx="446">
                  <v>88560</v>
                </pt>
                <pt idx="447">
                  <v>90125</v>
                </pt>
                <pt idx="448">
                  <v>91765</v>
                </pt>
                <pt idx="449">
                  <v>93560</v>
                </pt>
                <pt idx="450">
                  <v>95480</v>
                </pt>
                <pt idx="451">
                  <v>96990</v>
                </pt>
                <pt idx="452">
                  <v>98400</v>
                </pt>
                <pt idx="453">
                  <v>97595</v>
                </pt>
                <pt idx="454">
                  <v>98380</v>
                </pt>
                <pt idx="455">
                  <v>99655</v>
                </pt>
                <pt idx="456">
                  <v>100750</v>
                </pt>
                <pt idx="457">
                  <v>101675</v>
                </pt>
                <pt idx="458">
                  <v>101585</v>
                </pt>
                <pt idx="459">
                  <v>101550</v>
                </pt>
                <pt idx="460">
                  <v>103500</v>
                </pt>
                <pt idx="461">
                  <v>103455</v>
                </pt>
                <pt idx="462">
                  <v>103055</v>
                </pt>
                <pt idx="463">
                  <v>102585</v>
                </pt>
                <pt idx="464">
                  <v>102945</v>
                </pt>
                <pt idx="465">
                  <v>103000</v>
                </pt>
                <pt idx="466">
                  <v>102865</v>
                </pt>
                <pt idx="467">
                  <v>102085</v>
                </pt>
                <pt idx="468">
                  <v>101155</v>
                </pt>
                <pt idx="469">
                  <v>99940</v>
                </pt>
                <pt idx="470">
                  <v>98605</v>
                </pt>
                <pt idx="471">
                  <v>96680</v>
                </pt>
                <pt idx="472">
                  <v>94760</v>
                </pt>
                <pt idx="473">
                  <v>92645</v>
                </pt>
                <pt idx="474">
                  <v>90480</v>
                </pt>
                <pt idx="475">
                  <v>87930</v>
                </pt>
                <pt idx="476">
                  <v>84965</v>
                </pt>
                <pt idx="477">
                  <v>83340</v>
                </pt>
                <pt idx="478">
                  <v>81195</v>
                </pt>
                <pt idx="479">
                  <v>80125</v>
                </pt>
                <pt idx="480">
                  <v>85015</v>
                </pt>
                <pt idx="481">
                  <v>84935</v>
                </pt>
                <pt idx="482">
                  <v>83355</v>
                </pt>
                <pt idx="483">
                  <v>81580</v>
                </pt>
                <pt idx="484">
                  <v>80170</v>
                </pt>
                <pt idx="485">
                  <v>79155</v>
                </pt>
                <pt idx="486">
                  <v>78235</v>
                </pt>
                <pt idx="487">
                  <v>77035</v>
                </pt>
                <pt idx="488">
                  <v>75885</v>
                </pt>
                <pt idx="489">
                  <v>75120</v>
                </pt>
                <pt idx="490">
                  <v>74215</v>
                </pt>
                <pt idx="491">
                  <v>73565</v>
                </pt>
                <pt idx="492">
                  <v>72645</v>
                </pt>
                <pt idx="493">
                  <v>72185</v>
                </pt>
                <pt idx="494">
                  <v>71275</v>
                </pt>
                <pt idx="495">
                  <v>70925</v>
                </pt>
                <pt idx="496">
                  <v>70295</v>
                </pt>
                <pt idx="497">
                  <v>70210</v>
                </pt>
                <pt idx="498">
                  <v>70180</v>
                </pt>
                <pt idx="499">
                  <v>70000</v>
                </pt>
                <pt idx="500">
                  <v>70505</v>
                </pt>
                <pt idx="501">
                  <v>70955</v>
                </pt>
                <pt idx="502">
                  <v>71810</v>
                </pt>
                <pt idx="503">
                  <v>73625</v>
                </pt>
                <pt idx="504">
                  <v>75240</v>
                </pt>
                <pt idx="505">
                  <v>76825</v>
                </pt>
                <pt idx="506">
                  <v>79170</v>
                </pt>
                <pt idx="507">
                  <v>81405</v>
                </pt>
                <pt idx="508">
                  <v>84830</v>
                </pt>
                <pt idx="509">
                  <v>87240</v>
                </pt>
                <pt idx="510">
                  <v>89550</v>
                </pt>
                <pt idx="511">
                  <v>94285</v>
                </pt>
                <pt idx="512">
                  <v>98935</v>
                </pt>
                <pt idx="513">
                  <v>101030</v>
                </pt>
                <pt idx="514">
                  <v>101710</v>
                </pt>
                <pt idx="515">
                  <v>102725</v>
                </pt>
                <pt idx="516">
                  <v>103155</v>
                </pt>
                <pt idx="517">
                  <v>102860</v>
                </pt>
                <pt idx="518">
                  <v>102350</v>
                </pt>
                <pt idx="519">
                  <v>101205</v>
                </pt>
                <pt idx="520">
                  <v>98990</v>
                </pt>
                <pt idx="521">
                  <v>98445</v>
                </pt>
                <pt idx="522">
                  <v>98290</v>
                </pt>
                <pt idx="523">
                  <v>98125</v>
                </pt>
                <pt idx="524">
                  <v>97910</v>
                </pt>
                <pt idx="525">
                  <v>95815</v>
                </pt>
                <pt idx="526">
                  <v>92920</v>
                </pt>
                <pt idx="527">
                  <v>86030</v>
                </pt>
                <pt idx="528">
                  <v>86460</v>
                </pt>
                <pt idx="529">
                  <v>85555</v>
                </pt>
                <pt idx="530">
                  <v>85080</v>
                </pt>
                <pt idx="531">
                  <v>84895</v>
                </pt>
                <pt idx="532">
                  <v>86405</v>
                </pt>
                <pt idx="533">
                  <v>89170</v>
                </pt>
                <pt idx="534">
                  <v>93065</v>
                </pt>
                <pt idx="535">
                  <v>93195</v>
                </pt>
                <pt idx="536">
                  <v>91980</v>
                </pt>
                <pt idx="537">
                  <v>92175</v>
                </pt>
                <pt idx="538">
                  <v>92925</v>
                </pt>
                <pt idx="539">
                  <v>93675</v>
                </pt>
                <pt idx="540">
                  <v>94590</v>
                </pt>
                <pt idx="541">
                  <v>95920</v>
                </pt>
                <pt idx="542">
                  <v>97045</v>
                </pt>
                <pt idx="543">
                  <v>98745</v>
                </pt>
                <pt idx="544">
                  <v>100670</v>
                </pt>
                <pt idx="545">
                  <v>102565</v>
                </pt>
                <pt idx="546">
                  <v>104405</v>
                </pt>
                <pt idx="547">
                  <v>106020</v>
                </pt>
                <pt idx="548">
                  <v>106935</v>
                </pt>
                <pt idx="549">
                  <v>105280</v>
                </pt>
                <pt idx="550">
                  <v>105950</v>
                </pt>
                <pt idx="551">
                  <v>107405</v>
                </pt>
                <pt idx="552">
                  <v>110545</v>
                </pt>
                <pt idx="553">
                  <v>111575</v>
                </pt>
                <pt idx="554">
                  <v>112590</v>
                </pt>
                <pt idx="555">
                  <v>112945</v>
                </pt>
                <pt idx="556">
                  <v>114920</v>
                </pt>
                <pt idx="557">
                  <v>115000</v>
                </pt>
                <pt idx="558">
                  <v>114615</v>
                </pt>
                <pt idx="559">
                  <v>113195</v>
                </pt>
                <pt idx="560">
                  <v>113210</v>
                </pt>
                <pt idx="561">
                  <v>112490</v>
                </pt>
                <pt idx="562">
                  <v>111905</v>
                </pt>
                <pt idx="563">
                  <v>110440</v>
                </pt>
                <pt idx="564">
                  <v>109685</v>
                </pt>
                <pt idx="565">
                  <v>108100</v>
                </pt>
                <pt idx="566">
                  <v>107065</v>
                </pt>
                <pt idx="567">
                  <v>104780</v>
                </pt>
                <pt idx="568">
                  <v>102065</v>
                </pt>
                <pt idx="569">
                  <v>100190</v>
                </pt>
                <pt idx="570">
                  <v>97145</v>
                </pt>
                <pt idx="571">
                  <v>94240</v>
                </pt>
                <pt idx="572">
                  <v>90985</v>
                </pt>
                <pt idx="573">
                  <v>88385</v>
                </pt>
                <pt idx="574">
                  <v>86485</v>
                </pt>
                <pt idx="575">
                  <v>83550</v>
                </pt>
                <pt idx="576">
                  <v>88555</v>
                </pt>
                <pt idx="577">
                  <v>87880</v>
                </pt>
                <pt idx="578">
                  <v>86520</v>
                </pt>
                <pt idx="579">
                  <v>84970</v>
                </pt>
                <pt idx="580">
                  <v>83720</v>
                </pt>
                <pt idx="581">
                  <v>82370</v>
                </pt>
                <pt idx="582">
                  <v>81430</v>
                </pt>
                <pt idx="583">
                  <v>80345</v>
                </pt>
                <pt idx="584">
                  <v>79495</v>
                </pt>
                <pt idx="585">
                  <v>78725</v>
                </pt>
                <pt idx="586">
                  <v>78020</v>
                </pt>
                <pt idx="587">
                  <v>77355</v>
                </pt>
                <pt idx="588">
                  <v>76725</v>
                </pt>
                <pt idx="589">
                  <v>76245</v>
                </pt>
                <pt idx="590">
                  <v>75860</v>
                </pt>
                <pt idx="591">
                  <v>75170</v>
                </pt>
                <pt idx="592">
                  <v>74540</v>
                </pt>
                <pt idx="593">
                  <v>74270</v>
                </pt>
                <pt idx="594">
                  <v>74000</v>
                </pt>
                <pt idx="595">
                  <v>74000</v>
                </pt>
                <pt idx="596">
                  <v>74180</v>
                </pt>
                <pt idx="597">
                  <v>74720</v>
                </pt>
                <pt idx="598">
                  <v>75620</v>
                </pt>
                <pt idx="599">
                  <v>76430</v>
                </pt>
                <pt idx="600">
                  <v>78485</v>
                </pt>
                <pt idx="601">
                  <v>80730</v>
                </pt>
                <pt idx="602">
                  <v>82880</v>
                </pt>
                <pt idx="603">
                  <v>84485</v>
                </pt>
                <pt idx="604">
                  <v>87260</v>
                </pt>
                <pt idx="605">
                  <v>88310</v>
                </pt>
                <pt idx="606">
                  <v>89630</v>
                </pt>
                <pt idx="607">
                  <v>93015</v>
                </pt>
                <pt idx="608">
                  <v>97205</v>
                </pt>
                <pt idx="609">
                  <v>98595</v>
                </pt>
                <pt idx="610">
                  <v>99800</v>
                </pt>
                <pt idx="611">
                  <v>100370</v>
                </pt>
                <pt idx="612">
                  <v>100575</v>
                </pt>
                <pt idx="613">
                  <v>100690</v>
                </pt>
                <pt idx="614">
                  <v>100355</v>
                </pt>
                <pt idx="615">
                  <v>99750</v>
                </pt>
                <pt idx="616">
                  <v>97095</v>
                </pt>
                <pt idx="617">
                  <v>96735</v>
                </pt>
                <pt idx="618">
                  <v>96280</v>
                </pt>
                <pt idx="619">
                  <v>95920</v>
                </pt>
                <pt idx="620">
                  <v>95560</v>
                </pt>
                <pt idx="621">
                  <v>94025</v>
                </pt>
                <pt idx="622">
                  <v>90770</v>
                </pt>
                <pt idx="623">
                  <v>85705</v>
                </pt>
                <pt idx="624">
                  <v>85100</v>
                </pt>
                <pt idx="625">
                  <v>84475</v>
                </pt>
                <pt idx="626">
                  <v>83970</v>
                </pt>
                <pt idx="627">
                  <v>83875</v>
                </pt>
                <pt idx="628">
                  <v>85495</v>
                </pt>
                <pt idx="629">
                  <v>87960</v>
                </pt>
                <pt idx="630">
                  <v>91495</v>
                </pt>
                <pt idx="631">
                  <v>91580</v>
                </pt>
                <pt idx="632">
                  <v>90860</v>
                </pt>
                <pt idx="633">
                  <v>91130</v>
                </pt>
                <pt idx="634">
                  <v>91765</v>
                </pt>
                <pt idx="635">
                  <v>92485</v>
                </pt>
                <pt idx="636">
                  <v>93390</v>
                </pt>
                <pt idx="637">
                  <v>95420</v>
                </pt>
                <pt idx="638">
                  <v>96815</v>
                </pt>
                <pt idx="639">
                  <v>98465</v>
                </pt>
                <pt idx="640">
                  <v>100350</v>
                </pt>
                <pt idx="641">
                  <v>102015</v>
                </pt>
                <pt idx="642">
                  <v>103345</v>
                </pt>
                <pt idx="643">
                  <v>104830</v>
                </pt>
                <pt idx="644">
                  <v>105905</v>
                </pt>
                <pt idx="645">
                  <v>104475</v>
                </pt>
                <pt idx="646">
                  <v>104935</v>
                </pt>
                <pt idx="647">
                  <v>106435</v>
                </pt>
                <pt idx="648">
                  <v>108810</v>
                </pt>
                <pt idx="649">
                  <v>110555</v>
                </pt>
                <pt idx="650">
                  <v>111995</v>
                </pt>
                <pt idx="651">
                  <v>112185</v>
                </pt>
                <pt idx="652">
                  <v>114000</v>
                </pt>
                <pt idx="653">
                  <v>113740</v>
                </pt>
                <pt idx="654">
                  <v>112955</v>
                </pt>
                <pt idx="655">
                  <v>111585</v>
                </pt>
                <pt idx="656">
                  <v>111455</v>
                </pt>
                <pt idx="657">
                  <v>111170</v>
                </pt>
                <pt idx="658">
                  <v>110830</v>
                </pt>
                <pt idx="659">
                  <v>109115</v>
                </pt>
                <pt idx="660">
                  <v>108190</v>
                </pt>
                <pt idx="661">
                  <v>106685</v>
                </pt>
                <pt idx="662">
                  <v>105105</v>
                </pt>
                <pt idx="663">
                  <v>102755</v>
                </pt>
                <pt idx="664">
                  <v>100165</v>
                </pt>
                <pt idx="665">
                  <v>98150</v>
                </pt>
                <pt idx="666">
                  <v>95540</v>
                </pt>
                <pt idx="667">
                  <v>92630</v>
                </pt>
                <pt idx="668">
                  <v>89965</v>
                </pt>
                <pt idx="669">
                  <v>87500</v>
                </pt>
                <pt idx="670">
                  <v>85310</v>
                </pt>
                <pt idx="671">
                  <v>84490</v>
                </pt>
                <pt idx="672">
                  <v>89745</v>
                </pt>
                <pt idx="673">
                  <v>89270</v>
                </pt>
                <pt idx="674">
                  <v>87600</v>
                </pt>
                <pt idx="675">
                  <v>85880</v>
                </pt>
                <pt idx="676">
                  <v>84420</v>
                </pt>
                <pt idx="677">
                  <v>83030</v>
                </pt>
                <pt idx="678">
                  <v>81870</v>
                </pt>
                <pt idx="679">
                  <v>80640</v>
                </pt>
                <pt idx="680">
                  <v>79870</v>
                </pt>
                <pt idx="681">
                  <v>78915</v>
                </pt>
                <pt idx="682">
                  <v>78095</v>
                </pt>
                <pt idx="683">
                  <v>77430</v>
                </pt>
                <pt idx="684">
                  <v>76680</v>
                </pt>
                <pt idx="685">
                  <v>76110</v>
                </pt>
                <pt idx="686">
                  <v>75710</v>
                </pt>
                <pt idx="687">
                  <v>75105</v>
                </pt>
                <pt idx="688">
                  <v>74560</v>
                </pt>
                <pt idx="689">
                  <v>74385</v>
                </pt>
                <pt idx="690">
                  <v>74000</v>
                </pt>
                <pt idx="691">
                  <v>74105</v>
                </pt>
                <pt idx="692">
                  <v>74600</v>
                </pt>
                <pt idx="693">
                  <v>74970</v>
                </pt>
                <pt idx="694">
                  <v>76240</v>
                </pt>
                <pt idx="695">
                  <v>77205</v>
                </pt>
                <pt idx="696">
                  <v>79520</v>
                </pt>
                <pt idx="697">
                  <v>81190</v>
                </pt>
                <pt idx="698">
                  <v>83610</v>
                </pt>
                <pt idx="699">
                  <v>85735</v>
                </pt>
                <pt idx="700">
                  <v>88785</v>
                </pt>
                <pt idx="701">
                  <v>90555</v>
                </pt>
                <pt idx="702">
                  <v>92225</v>
                </pt>
                <pt idx="703">
                  <v>95420</v>
                </pt>
                <pt idx="704">
                  <v>99765</v>
                </pt>
                <pt idx="705">
                  <v>101820</v>
                </pt>
                <pt idx="706">
                  <v>102985</v>
                </pt>
                <pt idx="707">
                  <v>103765</v>
                </pt>
                <pt idx="708">
                  <v>103915</v>
                </pt>
                <pt idx="709">
                  <v>104090</v>
                </pt>
                <pt idx="710">
                  <v>103690</v>
                </pt>
                <pt idx="711">
                  <v>103290</v>
                </pt>
                <pt idx="712">
                  <v>100980</v>
                </pt>
                <pt idx="713">
                  <v>100505</v>
                </pt>
                <pt idx="714">
                  <v>99900</v>
                </pt>
                <pt idx="715">
                  <v>99630</v>
                </pt>
                <pt idx="716">
                  <v>99235</v>
                </pt>
                <pt idx="717">
                  <v>97285</v>
                </pt>
                <pt idx="718">
                  <v>94050</v>
                </pt>
                <pt idx="719">
                  <v>87825</v>
                </pt>
                <pt idx="720">
                  <v>87985</v>
                </pt>
                <pt idx="721">
                  <v>87190</v>
                </pt>
                <pt idx="722">
                  <v>86795</v>
                </pt>
                <pt idx="723">
                  <v>86635</v>
                </pt>
                <pt idx="724">
                  <v>87940</v>
                </pt>
                <pt idx="725">
                  <v>90560</v>
                </pt>
                <pt idx="726">
                  <v>94325</v>
                </pt>
                <pt idx="727">
                  <v>94590</v>
                </pt>
                <pt idx="728">
                  <v>94205</v>
                </pt>
                <pt idx="729">
                  <v>94565</v>
                </pt>
                <pt idx="730">
                  <v>95040</v>
                </pt>
                <pt idx="731">
                  <v>95910</v>
                </pt>
                <pt idx="732">
                  <v>96865</v>
                </pt>
                <pt idx="733">
                  <v>97815</v>
                </pt>
                <pt idx="734">
                  <v>99085</v>
                </pt>
                <pt idx="735">
                  <v>100970</v>
                </pt>
                <pt idx="736">
                  <v>102360</v>
                </pt>
                <pt idx="737">
                  <v>103465</v>
                </pt>
                <pt idx="738">
                  <v>104650</v>
                </pt>
                <pt idx="739">
                  <v>106130</v>
                </pt>
                <pt idx="740">
                  <v>106695</v>
                </pt>
                <pt idx="741">
                  <v>105420</v>
                </pt>
                <pt idx="742">
                  <v>105235</v>
                </pt>
                <pt idx="743">
                  <v>107240</v>
                </pt>
                <pt idx="744">
                  <v>109840</v>
                </pt>
                <pt idx="745">
                  <v>111575</v>
                </pt>
                <pt idx="746">
                  <v>112310</v>
                </pt>
                <pt idx="747">
                  <v>112145</v>
                </pt>
                <pt idx="748">
                  <v>113840</v>
                </pt>
                <pt idx="749">
                  <v>114000</v>
                </pt>
                <pt idx="750">
                  <v>113035</v>
                </pt>
                <pt idx="751">
                  <v>112310</v>
                </pt>
                <pt idx="752">
                  <v>112390</v>
                </pt>
                <pt idx="753">
                  <v>111585</v>
                </pt>
                <pt idx="754">
                  <v>110775</v>
                </pt>
                <pt idx="755">
                  <v>109245</v>
                </pt>
                <pt idx="756">
                  <v>108440</v>
                </pt>
                <pt idx="757">
                  <v>107070</v>
                </pt>
                <pt idx="758">
                  <v>105815</v>
                </pt>
                <pt idx="759">
                  <v>103580</v>
                </pt>
                <pt idx="760">
                  <v>101095</v>
                </pt>
                <pt idx="761">
                  <v>99015</v>
                </pt>
                <pt idx="762">
                  <v>96085</v>
                </pt>
                <pt idx="763">
                  <v>93365</v>
                </pt>
                <pt idx="764">
                  <v>90565</v>
                </pt>
                <pt idx="765">
                  <v>88305</v>
                </pt>
                <pt idx="766">
                  <v>85820</v>
                </pt>
                <pt idx="767">
                  <v>84030</v>
                </pt>
                <pt idx="768">
                  <v>89455</v>
                </pt>
                <pt idx="769">
                  <v>88735</v>
                </pt>
                <pt idx="770">
                  <v>87085</v>
                </pt>
                <pt idx="771">
                  <v>85160</v>
                </pt>
                <pt idx="772">
                  <v>83775</v>
                </pt>
                <pt idx="773">
                  <v>82625</v>
                </pt>
                <pt idx="774">
                  <v>81295</v>
                </pt>
                <pt idx="775">
                  <v>80185</v>
                </pt>
                <pt idx="776">
                  <v>79355</v>
                </pt>
                <pt idx="777">
                  <v>78185</v>
                </pt>
                <pt idx="778">
                  <v>77605</v>
                </pt>
                <pt idx="779">
                  <v>76870</v>
                </pt>
                <pt idx="780">
                  <v>76355</v>
                </pt>
                <pt idx="781">
                  <v>75655</v>
                </pt>
                <pt idx="782">
                  <v>74925</v>
                </pt>
                <pt idx="783">
                  <v>74610</v>
                </pt>
                <pt idx="784">
                  <v>73975</v>
                </pt>
                <pt idx="785">
                  <v>73660</v>
                </pt>
                <pt idx="786">
                  <v>73500</v>
                </pt>
                <pt idx="787">
                  <v>73525</v>
                </pt>
                <pt idx="788">
                  <v>73715</v>
                </pt>
                <pt idx="789">
                  <v>74400</v>
                </pt>
                <pt idx="790">
                  <v>75335</v>
                </pt>
                <pt idx="791">
                  <v>76370</v>
                </pt>
                <pt idx="792">
                  <v>78295</v>
                </pt>
                <pt idx="793">
                  <v>80045</v>
                </pt>
                <pt idx="794">
                  <v>82165</v>
                </pt>
                <pt idx="795">
                  <v>84110</v>
                </pt>
                <pt idx="796">
                  <v>86980</v>
                </pt>
                <pt idx="797">
                  <v>88765</v>
                </pt>
                <pt idx="798">
                  <v>90635</v>
                </pt>
                <pt idx="799">
                  <v>94370</v>
                </pt>
                <pt idx="800">
                  <v>98210</v>
                </pt>
                <pt idx="801">
                  <v>100035</v>
                </pt>
                <pt idx="802">
                  <v>101145</v>
                </pt>
                <pt idx="803">
                  <v>101935</v>
                </pt>
                <pt idx="804">
                  <v>102410</v>
                </pt>
                <pt idx="805">
                  <v>102335</v>
                </pt>
                <pt idx="806">
                  <v>102255</v>
                </pt>
                <pt idx="807">
                  <v>101620</v>
                </pt>
                <pt idx="808">
                  <v>99480</v>
                </pt>
                <pt idx="809">
                  <v>98925</v>
                </pt>
                <pt idx="810">
                  <v>98370</v>
                </pt>
                <pt idx="811">
                  <v>98130</v>
                </pt>
                <pt idx="812">
                  <v>97655</v>
                </pt>
                <pt idx="813">
                  <v>96230</v>
                </pt>
                <pt idx="814">
                  <v>93135</v>
                </pt>
                <pt idx="815">
                  <v>87590</v>
                </pt>
                <pt idx="816">
                  <v>87350</v>
                </pt>
                <pt idx="817">
                  <v>86635</v>
                </pt>
                <pt idx="818">
                  <v>86240</v>
                </pt>
                <pt idx="819">
                  <v>86320</v>
                </pt>
                <pt idx="820">
                  <v>87985</v>
                </pt>
                <pt idx="821">
                  <v>90205</v>
                </pt>
                <pt idx="822">
                  <v>93455</v>
                </pt>
                <pt idx="823">
                  <v>93455</v>
                </pt>
                <pt idx="824">
                  <v>92660</v>
                </pt>
                <pt idx="825">
                  <v>92505</v>
                </pt>
                <pt idx="826">
                  <v>93375</v>
                </pt>
                <pt idx="827">
                  <v>94090</v>
                </pt>
                <pt idx="828">
                  <v>94485</v>
                </pt>
                <pt idx="829">
                  <v>95435</v>
                </pt>
                <pt idx="830">
                  <v>97020</v>
                </pt>
                <pt idx="831">
                  <v>98685</v>
                </pt>
                <pt idx="832">
                  <v>100590</v>
                </pt>
                <pt idx="833">
                  <v>102095</v>
                </pt>
                <pt idx="834">
                  <v>103520</v>
                </pt>
                <pt idx="835">
                  <v>104950</v>
                </pt>
                <pt idx="836">
                  <v>105900</v>
                </pt>
                <pt idx="837">
                  <v>104555</v>
                </pt>
                <pt idx="838">
                  <v>105030</v>
                </pt>
                <pt idx="839">
                  <v>106215</v>
                </pt>
                <pt idx="840">
                  <v>108990</v>
                </pt>
                <pt idx="841">
                  <v>110420</v>
                </pt>
                <pt idx="842">
                  <v>111685</v>
                </pt>
                <pt idx="843">
                  <v>111765</v>
                </pt>
                <pt idx="844">
                  <v>114000</v>
                </pt>
                <pt idx="845">
                  <v>113990</v>
                </pt>
                <pt idx="846">
                  <v>113395</v>
                </pt>
                <pt idx="847">
                  <v>112060</v>
                </pt>
                <pt idx="848">
                  <v>111925</v>
                </pt>
                <pt idx="849">
                  <v>111450</v>
                </pt>
                <pt idx="850">
                  <v>111055</v>
                </pt>
                <pt idx="851">
                  <v>109470</v>
                </pt>
                <pt idx="852">
                  <v>108505</v>
                </pt>
                <pt idx="853">
                  <v>107010</v>
                </pt>
                <pt idx="854">
                  <v>105425</v>
                </pt>
                <pt idx="855">
                  <v>103205</v>
                </pt>
                <pt idx="856">
                  <v>100865</v>
                </pt>
                <pt idx="857">
                  <v>98685</v>
                </pt>
                <pt idx="858">
                  <v>96090</v>
                </pt>
                <pt idx="859">
                  <v>93035</v>
                </pt>
                <pt idx="860">
                  <v>90685</v>
                </pt>
                <pt idx="861">
                  <v>87965</v>
                </pt>
                <pt idx="862">
                  <v>85980</v>
                </pt>
                <pt idx="863">
                  <v>84020</v>
                </pt>
                <pt idx="864">
                  <v>89230</v>
                </pt>
                <pt idx="865">
                  <v>88385</v>
                </pt>
                <pt idx="866">
                  <v>86970</v>
                </pt>
                <pt idx="867">
                  <v>84925</v>
                </pt>
                <pt idx="868">
                  <v>83560</v>
                </pt>
                <pt idx="869">
                  <v>82335</v>
                </pt>
                <pt idx="870">
                  <v>81370</v>
                </pt>
                <pt idx="871">
                  <v>79985</v>
                </pt>
                <pt idx="872">
                  <v>79245</v>
                </pt>
                <pt idx="873">
                  <v>78215</v>
                </pt>
                <pt idx="874">
                  <v>77455</v>
                </pt>
                <pt idx="875">
                  <v>76835</v>
                </pt>
                <pt idx="876">
                  <v>76120</v>
                </pt>
                <pt idx="877">
                  <v>75650</v>
                </pt>
                <pt idx="878">
                  <v>75030</v>
                </pt>
                <pt idx="879">
                  <v>74675</v>
                </pt>
                <pt idx="880">
                  <v>74295</v>
                </pt>
                <pt idx="881">
                  <v>73900</v>
                </pt>
                <pt idx="882">
                  <v>73645</v>
                </pt>
                <pt idx="883">
                  <v>73500</v>
                </pt>
                <pt idx="884">
                  <v>73725</v>
                </pt>
                <pt idx="885">
                  <v>74585</v>
                </pt>
                <pt idx="886">
                  <v>75420</v>
                </pt>
                <pt idx="887">
                  <v>76275</v>
                </pt>
                <pt idx="888">
                  <v>78190</v>
                </pt>
                <pt idx="889">
                  <v>79990</v>
                </pt>
                <pt idx="890">
                  <v>81715</v>
                </pt>
                <pt idx="891">
                  <v>83675</v>
                </pt>
                <pt idx="892">
                  <v>86745</v>
                </pt>
                <pt idx="893">
                  <v>88695</v>
                </pt>
                <pt idx="894">
                  <v>90670</v>
                </pt>
                <pt idx="895">
                  <v>92820</v>
                </pt>
                <pt idx="896">
                  <v>96880</v>
                </pt>
                <pt idx="897">
                  <v>98590</v>
                </pt>
                <pt idx="898">
                  <v>100200</v>
                </pt>
                <pt idx="899">
                  <v>100740</v>
                </pt>
                <pt idx="900">
                  <v>101215</v>
                </pt>
                <pt idx="901">
                  <v>101275</v>
                </pt>
                <pt idx="902">
                  <v>101130</v>
                </pt>
                <pt idx="903">
                  <v>100515</v>
                </pt>
                <pt idx="904">
                  <v>98905</v>
                </pt>
                <pt idx="905">
                  <v>98375</v>
                </pt>
                <pt idx="906">
                  <v>97750</v>
                </pt>
                <pt idx="907">
                  <v>97265</v>
                </pt>
                <pt idx="908">
                  <v>96760</v>
                </pt>
                <pt idx="909">
                  <v>95630</v>
                </pt>
                <pt idx="910">
                  <v>92750</v>
                </pt>
                <pt idx="911">
                  <v>86550</v>
                </pt>
                <pt idx="912">
                  <v>87005</v>
                </pt>
                <pt idx="913">
                  <v>86180</v>
                </pt>
                <pt idx="914">
                  <v>85680</v>
                </pt>
                <pt idx="915">
                  <v>85515</v>
                </pt>
                <pt idx="916">
                  <v>86645</v>
                </pt>
                <pt idx="917">
                  <v>88730</v>
                </pt>
                <pt idx="918">
                  <v>92105</v>
                </pt>
                <pt idx="919">
                  <v>91860</v>
                </pt>
                <pt idx="920">
                  <v>91045</v>
                </pt>
                <pt idx="921">
                  <v>91485</v>
                </pt>
                <pt idx="922">
                  <v>92180</v>
                </pt>
                <pt idx="923">
                  <v>92595</v>
                </pt>
                <pt idx="924">
                  <v>93365</v>
                </pt>
                <pt idx="925">
                  <v>94550</v>
                </pt>
                <pt idx="926">
                  <v>95950</v>
                </pt>
                <pt idx="927">
                  <v>97515</v>
                </pt>
                <pt idx="928">
                  <v>99585</v>
                </pt>
                <pt idx="929">
                  <v>100995</v>
                </pt>
                <pt idx="930">
                  <v>102195</v>
                </pt>
                <pt idx="931">
                  <v>103475</v>
                </pt>
                <pt idx="932">
                  <v>104655</v>
                </pt>
                <pt idx="933">
                  <v>103730</v>
                </pt>
                <pt idx="934">
                  <v>104160</v>
                </pt>
                <pt idx="935">
                  <v>105685</v>
                </pt>
                <pt idx="936">
                  <v>108560</v>
                </pt>
                <pt idx="937">
                  <v>109850</v>
                </pt>
                <pt idx="938">
                  <v>111530</v>
                </pt>
                <pt idx="939">
                  <v>111205</v>
                </pt>
                <pt idx="940">
                  <v>113215</v>
                </pt>
                <pt idx="941">
                  <v>113500</v>
                </pt>
                <pt idx="942">
                  <v>112810</v>
                </pt>
                <pt idx="943">
                  <v>111450</v>
                </pt>
                <pt idx="944">
                  <v>111290</v>
                </pt>
                <pt idx="945">
                  <v>110885</v>
                </pt>
                <pt idx="946">
                  <v>110325</v>
                </pt>
                <pt idx="947">
                  <v>109200</v>
                </pt>
                <pt idx="948">
                  <v>108315</v>
                </pt>
                <pt idx="949">
                  <v>106870</v>
                </pt>
                <pt idx="950">
                  <v>105185</v>
                </pt>
                <pt idx="951">
                  <v>102620</v>
                </pt>
                <pt idx="952">
                  <v>100210</v>
                </pt>
                <pt idx="953">
                  <v>98365</v>
                </pt>
                <pt idx="954">
                  <v>95795</v>
                </pt>
                <pt idx="955">
                  <v>93065</v>
                </pt>
                <pt idx="956">
                  <v>90415</v>
                </pt>
                <pt idx="957">
                  <v>87685</v>
                </pt>
                <pt idx="958">
                  <v>85520</v>
                </pt>
                <pt idx="959">
                  <v>85265</v>
                </pt>
                <pt idx="960">
                  <v>90345</v>
                </pt>
                <pt idx="961">
                  <v>89750</v>
                </pt>
                <pt idx="962">
                  <v>88140</v>
                </pt>
                <pt idx="963">
                  <v>86410</v>
                </pt>
                <pt idx="964">
                  <v>84880</v>
                </pt>
                <pt idx="965">
                  <v>83365</v>
                </pt>
                <pt idx="966">
                  <v>82415</v>
                </pt>
                <pt idx="967">
                  <v>81225</v>
                </pt>
                <pt idx="968">
                  <v>80200</v>
                </pt>
                <pt idx="969">
                  <v>79000</v>
                </pt>
                <pt idx="970">
                  <v>78070</v>
                </pt>
                <pt idx="971">
                  <v>77325</v>
                </pt>
                <pt idx="972">
                  <v>76655</v>
                </pt>
                <pt idx="973">
                  <v>76015</v>
                </pt>
                <pt idx="974">
                  <v>75440</v>
                </pt>
                <pt idx="975">
                  <v>74790</v>
                </pt>
                <pt idx="976">
                  <v>74065</v>
                </pt>
                <pt idx="977">
                  <v>73935</v>
                </pt>
                <pt idx="978">
                  <v>73570</v>
                </pt>
                <pt idx="979">
                  <v>73500</v>
                </pt>
                <pt idx="980">
                  <v>73665</v>
                </pt>
                <pt idx="981">
                  <v>74030</v>
                </pt>
                <pt idx="982">
                  <v>74535</v>
                </pt>
                <pt idx="983">
                  <v>75135</v>
                </pt>
                <pt idx="984">
                  <v>76365</v>
                </pt>
                <pt idx="985">
                  <v>77405</v>
                </pt>
                <pt idx="986">
                  <v>78740</v>
                </pt>
                <pt idx="987">
                  <v>80305</v>
                </pt>
                <pt idx="988">
                  <v>83345</v>
                </pt>
                <pt idx="989">
                  <v>85555</v>
                </pt>
                <pt idx="990">
                  <v>87335</v>
                </pt>
                <pt idx="991">
                  <v>90945</v>
                </pt>
                <pt idx="992">
                  <v>95605</v>
                </pt>
                <pt idx="993">
                  <v>97615</v>
                </pt>
                <pt idx="994">
                  <v>98155</v>
                </pt>
                <pt idx="995">
                  <v>98835</v>
                </pt>
                <pt idx="996">
                  <v>99345</v>
                </pt>
                <pt idx="997">
                  <v>99745</v>
                </pt>
                <pt idx="998">
                  <v>99225</v>
                </pt>
                <pt idx="999">
                  <v>98335</v>
                </pt>
                <pt idx="1000">
                  <v>96600</v>
                </pt>
                <pt idx="1001">
                  <v>95905</v>
                </pt>
                <pt idx="1002">
                  <v>95760</v>
                </pt>
                <pt idx="1003">
                  <v>95595</v>
                </pt>
                <pt idx="1004">
                  <v>94995</v>
                </pt>
                <pt idx="1005">
                  <v>93085</v>
                </pt>
                <pt idx="1006">
                  <v>90195</v>
                </pt>
                <pt idx="1007">
                  <v>84730</v>
                </pt>
                <pt idx="1008">
                  <v>83695</v>
                </pt>
                <pt idx="1009">
                  <v>83360</v>
                </pt>
                <pt idx="1010">
                  <v>82895</v>
                </pt>
                <pt idx="1011">
                  <v>83015</v>
                </pt>
                <pt idx="1012">
                  <v>84945</v>
                </pt>
                <pt idx="1013">
                  <v>87515</v>
                </pt>
                <pt idx="1014">
                  <v>90295</v>
                </pt>
                <pt idx="1015">
                  <v>90175</v>
                </pt>
                <pt idx="1016">
                  <v>88895</v>
                </pt>
                <pt idx="1017">
                  <v>89050</v>
                </pt>
                <pt idx="1018">
                  <v>90105</v>
                </pt>
                <pt idx="1019">
                  <v>90955</v>
                </pt>
                <pt idx="1020">
                  <v>91980</v>
                </pt>
                <pt idx="1021">
                  <v>92970</v>
                </pt>
                <pt idx="1022">
                  <v>94570</v>
                </pt>
                <pt idx="1023">
                  <v>95765</v>
                </pt>
                <pt idx="1024">
                  <v>97685</v>
                </pt>
                <pt idx="1025">
                  <v>99135</v>
                </pt>
                <pt idx="1026">
                  <v>100510</v>
                </pt>
                <pt idx="1027">
                  <v>102345</v>
                </pt>
                <pt idx="1028">
                  <v>103370</v>
                </pt>
                <pt idx="1029">
                  <v>102420</v>
                </pt>
                <pt idx="1030">
                  <v>102785</v>
                </pt>
                <pt idx="1031">
                  <v>104030</v>
                </pt>
                <pt idx="1032">
                  <v>106330</v>
                </pt>
                <pt idx="1033">
                  <v>107440</v>
                </pt>
                <pt idx="1034">
                  <v>107980</v>
                </pt>
                <pt idx="1035">
                  <v>108200</v>
                </pt>
                <pt idx="1036">
                  <v>110000</v>
                </pt>
                <pt idx="1037">
                  <v>109785</v>
                </pt>
                <pt idx="1038">
                  <v>109230</v>
                </pt>
                <pt idx="1039">
                  <v>108360</v>
                </pt>
                <pt idx="1040">
                  <v>108200</v>
                </pt>
                <pt idx="1041">
                  <v>107880</v>
                </pt>
                <pt idx="1042">
                  <v>107485</v>
                </pt>
                <pt idx="1043">
                  <v>106375</v>
                </pt>
                <pt idx="1044">
                  <v>105585</v>
                </pt>
                <pt idx="1045">
                  <v>104395</v>
                </pt>
                <pt idx="1046">
                  <v>102810</v>
                </pt>
                <pt idx="1047">
                  <v>101065</v>
                </pt>
                <pt idx="1048">
                  <v>99160</v>
                </pt>
                <pt idx="1049">
                  <v>96940</v>
                </pt>
                <pt idx="1050">
                  <v>94960</v>
                </pt>
                <pt idx="1051">
                  <v>92105</v>
                </pt>
                <pt idx="1052">
                  <v>89885</v>
                </pt>
                <pt idx="1053">
                  <v>87745</v>
                </pt>
                <pt idx="1054">
                  <v>85605</v>
                </pt>
                <pt idx="1055">
                  <v>83850</v>
                </pt>
                <pt idx="1056">
                  <v>89010</v>
                </pt>
                <pt idx="1057">
                  <v>88670</v>
                </pt>
                <pt idx="1058">
                  <v>86910</v>
                </pt>
                <pt idx="1059">
                  <v>85350</v>
                </pt>
                <pt idx="1060">
                  <v>84050</v>
                </pt>
                <pt idx="1061">
                  <v>82490</v>
                </pt>
                <pt idx="1062">
                  <v>81270</v>
                </pt>
                <pt idx="1063">
                  <v>79710</v>
                </pt>
                <pt idx="1064">
                  <v>78960</v>
                </pt>
                <pt idx="1065">
                  <v>78070</v>
                </pt>
                <pt idx="1066">
                  <v>77330</v>
                </pt>
                <pt idx="1067">
                  <v>76400</v>
                </pt>
                <pt idx="1068">
                  <v>75620</v>
                </pt>
                <pt idx="1069">
                  <v>74970</v>
                </pt>
                <pt idx="1070">
                  <v>74530</v>
                </pt>
                <pt idx="1071">
                  <v>73790</v>
                </pt>
                <pt idx="1072">
                  <v>73480</v>
                </pt>
                <pt idx="1073">
                  <v>73070</v>
                </pt>
                <pt idx="1074">
                  <v>72820</v>
                </pt>
                <pt idx="1075">
                  <v>72500</v>
                </pt>
                <pt idx="1076">
                  <v>72760</v>
                </pt>
                <pt idx="1077">
                  <v>73030</v>
                </pt>
                <pt idx="1078">
                  <v>73460</v>
                </pt>
                <pt idx="1079">
                  <v>73910</v>
                </pt>
                <pt idx="1080">
                  <v>74670</v>
                </pt>
                <pt idx="1081">
                  <v>75640</v>
                </pt>
                <pt idx="1082">
                  <v>76860</v>
                </pt>
                <pt idx="1083">
                  <v>78410</v>
                </pt>
                <pt idx="1084">
                  <v>80680</v>
                </pt>
                <pt idx="1085">
                  <v>82570</v>
                </pt>
                <pt idx="1086">
                  <v>85040</v>
                </pt>
                <pt idx="1087">
                  <v>88030</v>
                </pt>
                <pt idx="1088">
                  <v>90920</v>
                </pt>
                <pt idx="1089">
                  <v>91760</v>
                </pt>
                <pt idx="1090">
                  <v>92650</v>
                </pt>
                <pt idx="1091">
                  <v>93370</v>
                </pt>
                <pt idx="1092">
                  <v>93800</v>
                </pt>
                <pt idx="1093">
                  <v>94180</v>
                </pt>
                <pt idx="1094">
                  <v>93910</v>
                </pt>
                <pt idx="1095">
                  <v>93430</v>
                </pt>
                <pt idx="1096">
                  <v>91440</v>
                </pt>
                <pt idx="1097">
                  <v>91190</v>
                </pt>
                <pt idx="1098">
                  <v>90310</v>
                </pt>
                <pt idx="1099">
                  <v>90370</v>
                </pt>
                <pt idx="1100">
                  <v>90180</v>
                </pt>
                <pt idx="1101">
                  <v>88680</v>
                </pt>
                <pt idx="1102">
                  <v>86350</v>
                </pt>
                <pt idx="1103">
                  <v>81540</v>
                </pt>
                <pt idx="1104">
                  <v>81270</v>
                </pt>
                <pt idx="1105">
                  <v>80690</v>
                </pt>
                <pt idx="1106">
                  <v>81000</v>
                </pt>
                <pt idx="1107">
                  <v>80790</v>
                </pt>
                <pt idx="1108">
                  <v>82420</v>
                </pt>
                <pt idx="1109">
                  <v>84050</v>
                </pt>
                <pt idx="1110">
                  <v>86770</v>
                </pt>
                <pt idx="1111">
                  <v>86700</v>
                </pt>
                <pt idx="1112">
                  <v>85140</v>
                </pt>
                <pt idx="1113">
                  <v>85550</v>
                </pt>
                <pt idx="1114">
                  <v>85960</v>
                </pt>
                <pt idx="1115">
                  <v>86640</v>
                </pt>
                <pt idx="1116">
                  <v>87480</v>
                </pt>
                <pt idx="1117">
                  <v>88330</v>
                </pt>
                <pt idx="1118">
                  <v>89640</v>
                </pt>
                <pt idx="1119">
                  <v>91220</v>
                </pt>
                <pt idx="1120">
                  <v>92920</v>
                </pt>
                <pt idx="1121">
                  <v>94130</v>
                </pt>
                <pt idx="1122">
                  <v>95970</v>
                </pt>
                <pt idx="1123">
                  <v>96980</v>
                </pt>
                <pt idx="1124">
                  <v>98590</v>
                </pt>
                <pt idx="1125">
                  <v>97530</v>
                </pt>
                <pt idx="1126">
                  <v>98530</v>
                </pt>
                <pt idx="1127">
                  <v>99210</v>
                </pt>
                <pt idx="1128">
                  <v>101180</v>
                </pt>
                <pt idx="1129">
                  <v>101990</v>
                </pt>
                <pt idx="1130">
                  <v>101930</v>
                </pt>
                <pt idx="1131">
                  <v>102130</v>
                </pt>
                <pt idx="1132">
                  <v>103930</v>
                </pt>
                <pt idx="1133">
                  <v>104000</v>
                </pt>
                <pt idx="1134">
                  <v>103590</v>
                </pt>
                <pt idx="1135">
                  <v>102400</v>
                </pt>
                <pt idx="1136">
                  <v>102540</v>
                </pt>
                <pt idx="1137">
                  <v>102470</v>
                </pt>
                <pt idx="1138">
                  <v>102600</v>
                </pt>
                <pt idx="1139">
                  <v>101790</v>
                </pt>
                <pt idx="1140">
                  <v>101440</v>
                </pt>
                <pt idx="1141">
                  <v>99890</v>
                </pt>
                <pt idx="1142">
                  <v>97980</v>
                </pt>
                <pt idx="1143">
                  <v>96560</v>
                </pt>
                <pt idx="1144">
                  <v>94450</v>
                </pt>
                <pt idx="1145">
                  <v>92210</v>
                </pt>
                <pt idx="1146">
                  <v>90030</v>
                </pt>
                <pt idx="1147">
                  <v>87520</v>
                </pt>
                <pt idx="1148">
                  <v>84730</v>
                </pt>
                <pt idx="1149">
                  <v>82830</v>
                </pt>
                <pt idx="1150">
                  <v>80790</v>
                </pt>
                <pt idx="1151">
                  <v>80950</v>
                </pt>
                <pt idx="1152">
                  <v>85415</v>
                </pt>
                <pt idx="1153">
                  <v>84925</v>
                </pt>
                <pt idx="1154">
                  <v>83050</v>
                </pt>
                <pt idx="1155">
                  <v>81120</v>
                </pt>
                <pt idx="1156">
                  <v>79530</v>
                </pt>
                <pt idx="1157">
                  <v>78110</v>
                </pt>
                <pt idx="1158">
                  <v>76930</v>
                </pt>
                <pt idx="1159">
                  <v>75955</v>
                </pt>
                <pt idx="1160">
                  <v>74785</v>
                </pt>
                <pt idx="1161">
                  <v>74090</v>
                </pt>
                <pt idx="1162">
                  <v>73090</v>
                </pt>
                <pt idx="1163">
                  <v>72435</v>
                </pt>
                <pt idx="1164">
                  <v>71865</v>
                </pt>
                <pt idx="1165">
                  <v>71425</v>
                </pt>
                <pt idx="1166">
                  <v>70825</v>
                </pt>
                <pt idx="1167">
                  <v>70290</v>
                </pt>
                <pt idx="1168">
                  <v>69990</v>
                </pt>
                <pt idx="1169">
                  <v>69655</v>
                </pt>
                <pt idx="1170">
                  <v>69685</v>
                </pt>
                <pt idx="1171">
                  <v>69500</v>
                </pt>
                <pt idx="1172">
                  <v>69850</v>
                </pt>
                <pt idx="1173">
                  <v>70135</v>
                </pt>
                <pt idx="1174">
                  <v>70870</v>
                </pt>
                <pt idx="1175">
                  <v>71955</v>
                </pt>
                <pt idx="1176">
                  <v>74110</v>
                </pt>
                <pt idx="1177">
                  <v>76215</v>
                </pt>
                <pt idx="1178">
                  <v>78400</v>
                </pt>
                <pt idx="1179">
                  <v>80630</v>
                </pt>
                <pt idx="1180">
                  <v>83235</v>
                </pt>
                <pt idx="1181">
                  <v>85695</v>
                </pt>
                <pt idx="1182">
                  <v>88705</v>
                </pt>
                <pt idx="1183">
                  <v>92515</v>
                </pt>
                <pt idx="1184">
                  <v>96005</v>
                </pt>
                <pt idx="1185">
                  <v>98225</v>
                </pt>
                <pt idx="1186">
                  <v>99495</v>
                </pt>
                <pt idx="1187">
                  <v>100205</v>
                </pt>
                <pt idx="1188">
                  <v>100525</v>
                </pt>
                <pt idx="1189">
                  <v>100685</v>
                </pt>
                <pt idx="1190">
                  <v>100525</v>
                </pt>
                <pt idx="1191">
                  <v>99650</v>
                </pt>
                <pt idx="1192">
                  <v>97665</v>
                </pt>
                <pt idx="1193">
                  <v>96815</v>
                </pt>
                <pt idx="1194">
                  <v>96455</v>
                </pt>
                <pt idx="1195">
                  <v>95940</v>
                </pt>
                <pt idx="1196">
                  <v>95500</v>
                </pt>
                <pt idx="1197">
                  <v>93340</v>
                </pt>
                <pt idx="1198">
                  <v>90230</v>
                </pt>
                <pt idx="1199">
                  <v>84325</v>
                </pt>
                <pt idx="1200">
                  <v>84735</v>
                </pt>
                <pt idx="1201">
                  <v>84045</v>
                </pt>
                <pt idx="1202">
                  <v>83650</v>
                </pt>
                <pt idx="1203">
                  <v>83695</v>
                </pt>
                <pt idx="1204">
                  <v>84595</v>
                </pt>
                <pt idx="1205">
                  <v>86830</v>
                </pt>
                <pt idx="1206">
                  <v>90610</v>
                </pt>
                <pt idx="1207">
                  <v>90055</v>
                </pt>
                <pt idx="1208">
                  <v>89105</v>
                </pt>
                <pt idx="1209">
                  <v>89105</v>
                </pt>
                <pt idx="1210">
                  <v>90295</v>
                </pt>
                <pt idx="1211">
                  <v>91005</v>
                </pt>
                <pt idx="1212">
                  <v>91800</v>
                </pt>
                <pt idx="1213">
                  <v>92910</v>
                </pt>
                <pt idx="1214">
                  <v>94340</v>
                </pt>
                <pt idx="1215">
                  <v>96320</v>
                </pt>
                <pt idx="1216">
                  <v>98305</v>
                </pt>
                <pt idx="1217">
                  <v>100125</v>
                </pt>
                <pt idx="1218">
                  <v>101555</v>
                </pt>
                <pt idx="1219">
                  <v>102425</v>
                </pt>
                <pt idx="1220">
                  <v>103300</v>
                </pt>
                <pt idx="1221">
                  <v>102505</v>
                </pt>
                <pt idx="1222">
                  <v>102665</v>
                </pt>
                <pt idx="1223">
                  <v>104250</v>
                </pt>
                <pt idx="1224">
                  <v>107585</v>
                </pt>
                <pt idx="1225">
                  <v>109405</v>
                </pt>
                <pt idx="1226">
                  <v>110595</v>
                </pt>
                <pt idx="1227">
                  <v>110675</v>
                </pt>
                <pt idx="1228">
                  <v>112420</v>
                </pt>
                <pt idx="1229">
                  <v>112500</v>
                </pt>
                <pt idx="1230">
                  <v>112185</v>
                </pt>
                <pt idx="1231">
                  <v>111070</v>
                </pt>
                <pt idx="1232">
                  <v>111070</v>
                </pt>
                <pt idx="1233">
                  <v>110915</v>
                </pt>
                <pt idx="1234">
                  <v>109725</v>
                </pt>
                <pt idx="1235">
                  <v>108695</v>
                </pt>
                <pt idx="1236">
                  <v>107345</v>
                </pt>
                <pt idx="1237">
                  <v>105760</v>
                </pt>
                <pt idx="1238">
                  <v>103460</v>
                </pt>
                <pt idx="1239">
                  <v>100920</v>
                </pt>
                <pt idx="1240">
                  <v>99570</v>
                </pt>
                <pt idx="1241">
                  <v>97590</v>
                </pt>
                <pt idx="1242">
                  <v>95210</v>
                </pt>
                <pt idx="1243">
                  <v>92750</v>
                </pt>
                <pt idx="1244">
                  <v>90215</v>
                </pt>
                <pt idx="1245">
                  <v>87785</v>
                </pt>
                <pt idx="1246">
                  <v>85335</v>
                </pt>
                <pt idx="1247">
                  <v>82015</v>
                </pt>
                <pt idx="1248">
                  <v>87095</v>
                </pt>
                <pt idx="1249">
                  <v>86590</v>
                </pt>
                <pt idx="1250">
                  <v>84895</v>
                </pt>
                <pt idx="1251">
                  <v>82695</v>
                </pt>
                <pt idx="1252">
                  <v>81395</v>
                </pt>
                <pt idx="1253">
                  <v>79485</v>
                </pt>
                <pt idx="1254">
                  <v>78465</v>
                </pt>
                <pt idx="1255">
                  <v>77335</v>
                </pt>
                <pt idx="1256">
                  <v>76690</v>
                </pt>
                <pt idx="1257">
                  <v>75415</v>
                </pt>
                <pt idx="1258">
                  <v>75085</v>
                </pt>
                <pt idx="1259">
                  <v>74380</v>
                </pt>
                <pt idx="1260">
                  <v>73865</v>
                </pt>
                <pt idx="1261">
                  <v>73095</v>
                </pt>
                <pt idx="1262">
                  <v>72325</v>
                </pt>
                <pt idx="1263">
                  <v>72215</v>
                </pt>
                <pt idx="1264">
                  <v>71805</v>
                </pt>
                <pt idx="1265">
                  <v>71415</v>
                </pt>
                <pt idx="1266">
                  <v>71000</v>
                </pt>
                <pt idx="1267">
                  <v>71085</v>
                </pt>
                <pt idx="1268">
                  <v>71475</v>
                </pt>
                <pt idx="1269">
                  <v>71980</v>
                </pt>
                <pt idx="1270">
                  <v>72790</v>
                </pt>
                <pt idx="1271">
                  <v>73875</v>
                </pt>
                <pt idx="1272">
                  <v>75300</v>
                </pt>
                <pt idx="1273">
                  <v>76880</v>
                </pt>
                <pt idx="1274">
                  <v>79025</v>
                </pt>
                <pt idx="1275">
                  <v>81240</v>
                </pt>
                <pt idx="1276">
                  <v>83200</v>
                </pt>
                <pt idx="1277">
                  <v>85540</v>
                </pt>
                <pt idx="1278">
                  <v>87225</v>
                </pt>
                <pt idx="1279">
                  <v>90305</v>
                </pt>
                <pt idx="1280">
                  <v>94490</v>
                </pt>
                <pt idx="1281">
                  <v>96185</v>
                </pt>
                <pt idx="1282">
                  <v>97485</v>
                </pt>
                <pt idx="1283">
                  <v>98500</v>
                </pt>
                <pt idx="1284">
                  <v>99405</v>
                </pt>
                <pt idx="1285">
                  <v>99515</v>
                </pt>
                <pt idx="1286">
                  <v>99755</v>
                </pt>
                <pt idx="1287">
                  <v>99110</v>
                </pt>
                <pt idx="1288">
                  <v>97240</v>
                </pt>
                <pt idx="1289">
                  <v>97410</v>
                </pt>
                <pt idx="1290">
                  <v>97185</v>
                </pt>
                <pt idx="1291">
                  <v>97145</v>
                </pt>
                <pt idx="1292">
                  <v>96830</v>
                </pt>
                <pt idx="1293">
                  <v>94740</v>
                </pt>
                <pt idx="1294">
                  <v>91905</v>
                </pt>
                <pt idx="1295">
                  <v>85980</v>
                </pt>
                <pt idx="1296">
                  <v>86060</v>
                </pt>
                <pt idx="1297">
                  <v>85550</v>
                </pt>
                <pt idx="1298">
                  <v>85255</v>
                </pt>
                <pt idx="1299">
                  <v>85010</v>
                </pt>
                <pt idx="1300">
                  <v>86025</v>
                </pt>
                <pt idx="1301">
                  <v>88055</v>
                </pt>
                <pt idx="1302">
                  <v>91500</v>
                </pt>
                <pt idx="1303">
                  <v>91500</v>
                </pt>
                <pt idx="1304">
                  <v>90710</v>
                </pt>
                <pt idx="1305">
                  <v>90485</v>
                </pt>
                <pt idx="1306">
                  <v>90880</v>
                </pt>
                <pt idx="1307">
                  <v>91500</v>
                </pt>
                <pt idx="1308">
                  <v>92460</v>
                </pt>
                <pt idx="1309">
                  <v>93475</v>
                </pt>
                <pt idx="1310">
                  <v>94775</v>
                </pt>
                <pt idx="1311">
                  <v>96300</v>
                </pt>
                <pt idx="1312">
                  <v>97710</v>
                </pt>
                <pt idx="1313">
                  <v>99460</v>
                </pt>
                <pt idx="1314">
                  <v>100815</v>
                </pt>
                <pt idx="1315">
                  <v>102025</v>
                </pt>
                <pt idx="1316">
                  <v>102815</v>
                </pt>
                <pt idx="1317">
                  <v>101135</v>
                </pt>
                <pt idx="1318">
                  <v>100780</v>
                </pt>
                <pt idx="1319">
                  <v>101995</v>
                </pt>
                <pt idx="1320">
                  <v>105105</v>
                </pt>
                <pt idx="1321">
                  <v>106925</v>
                </pt>
                <pt idx="1322">
                  <v>107560</v>
                </pt>
                <pt idx="1323">
                  <v>107640</v>
                </pt>
                <pt idx="1324">
                  <v>109500</v>
                </pt>
                <pt idx="1325">
                  <v>109475</v>
                </pt>
                <pt idx="1326">
                  <v>108540</v>
                </pt>
                <pt idx="1327">
                  <v>107840</v>
                </pt>
                <pt idx="1328">
                  <v>107800</v>
                </pt>
                <pt idx="1329">
                  <v>107490</v>
                </pt>
                <pt idx="1330">
                  <v>107180</v>
                </pt>
                <pt idx="1331">
                  <v>105645</v>
                </pt>
                <pt idx="1332">
                  <v>104555</v>
                </pt>
                <pt idx="1333">
                  <v>103490</v>
                </pt>
                <pt idx="1334">
                  <v>101830</v>
                </pt>
                <pt idx="1335">
                  <v>99910</v>
                </pt>
                <pt idx="1336">
                  <v>97540</v>
                </pt>
                <pt idx="1337">
                  <v>95620</v>
                </pt>
                <pt idx="1338">
                  <v>92740</v>
                </pt>
                <pt idx="1339">
                  <v>90090</v>
                </pt>
                <pt idx="1340">
                  <v>87265</v>
                </pt>
                <pt idx="1341">
                  <v>84950</v>
                </pt>
                <pt idx="1342">
                  <v>82580</v>
                </pt>
                <pt idx="1343">
                  <v>81140</v>
                </pt>
                <pt idx="1344">
                  <v>86295</v>
                </pt>
                <pt idx="1345">
                  <v>85480</v>
                </pt>
                <pt idx="1346">
                  <v>83860</v>
                </pt>
                <pt idx="1347">
                  <v>81635</v>
                </pt>
                <pt idx="1348">
                  <v>80145</v>
                </pt>
                <pt idx="1349">
                  <v>78690</v>
                </pt>
                <pt idx="1350">
                  <v>77745</v>
                </pt>
                <pt idx="1351">
                  <v>76200</v>
                </pt>
                <pt idx="1352">
                  <v>75620</v>
                </pt>
                <pt idx="1353">
                  <v>74760</v>
                </pt>
                <pt idx="1354">
                  <v>73875</v>
                </pt>
                <pt idx="1355">
                  <v>73375</v>
                </pt>
                <pt idx="1356">
                  <v>72670</v>
                </pt>
                <pt idx="1357">
                  <v>72090</v>
                </pt>
                <pt idx="1358">
                  <v>71425</v>
                </pt>
                <pt idx="1359">
                  <v>71075</v>
                </pt>
                <pt idx="1360">
                  <v>70885</v>
                </pt>
                <pt idx="1361">
                  <v>70055</v>
                </pt>
                <pt idx="1362">
                  <v>70245</v>
                </pt>
                <pt idx="1363">
                  <v>70000</v>
                </pt>
                <pt idx="1364">
                  <v>70620</v>
                </pt>
                <pt idx="1365">
                  <v>70780</v>
                </pt>
                <pt idx="1366">
                  <v>71980</v>
                </pt>
                <pt idx="1367">
                  <v>72660</v>
                </pt>
                <pt idx="1368">
                  <v>74365</v>
                </pt>
                <pt idx="1369">
                  <v>75665</v>
                </pt>
                <pt idx="1370">
                  <v>77615</v>
                </pt>
                <pt idx="1371">
                  <v>79185</v>
                </pt>
                <pt idx="1372">
                  <v>82105</v>
                </pt>
                <pt idx="1373">
                  <v>83960</v>
                </pt>
                <pt idx="1374">
                  <v>85680</v>
                </pt>
                <pt idx="1375">
                  <v>88865</v>
                </pt>
                <pt idx="1376">
                  <v>93395</v>
                </pt>
                <pt idx="1377">
                  <v>95250</v>
                </pt>
                <pt idx="1378">
                  <v>96440</v>
                </pt>
                <pt idx="1379">
                  <v>97270</v>
                </pt>
                <pt idx="1380">
                  <v>98065</v>
                </pt>
                <pt idx="1381">
                  <v>97945</v>
                </pt>
                <pt idx="1382">
                  <v>98010</v>
                </pt>
                <pt idx="1383">
                  <v>97250</v>
                </pt>
                <pt idx="1384">
                  <v>95450</v>
                </pt>
                <pt idx="1385">
                  <v>95055</v>
                </pt>
                <pt idx="1386">
                  <v>94945</v>
                </pt>
                <pt idx="1387">
                  <v>94490</v>
                </pt>
                <pt idx="1388">
                  <v>94325</v>
                </pt>
                <pt idx="1389">
                  <v>92515</v>
                </pt>
                <pt idx="1390">
                  <v>90485</v>
                </pt>
                <pt idx="1391">
                  <v>84160</v>
                </pt>
                <pt idx="1392">
                  <v>84385</v>
                </pt>
                <pt idx="1393">
                  <v>83595</v>
                </pt>
                <pt idx="1394">
                  <v>82920</v>
                </pt>
                <pt idx="1395">
                  <v>82635</v>
                </pt>
                <pt idx="1396">
                  <v>83415</v>
                </pt>
                <pt idx="1397">
                  <v>85970</v>
                </pt>
                <pt idx="1398">
                  <v>89300</v>
                </pt>
                <pt idx="1399">
                  <v>88790</v>
                </pt>
                <pt idx="1400">
                  <v>88395</v>
                </pt>
                <pt idx="1401">
                  <v>88450</v>
                </pt>
                <pt idx="1402">
                  <v>88960</v>
                </pt>
                <pt idx="1403">
                  <v>89635</v>
                </pt>
                <pt idx="1404">
                  <v>90425</v>
                </pt>
                <pt idx="1405">
                  <v>91275</v>
                </pt>
                <pt idx="1406">
                  <v>92630</v>
                </pt>
                <pt idx="1407">
                  <v>94040</v>
                </pt>
                <pt idx="1408">
                  <v>95510</v>
                </pt>
                <pt idx="1409">
                  <v>96865</v>
                </pt>
                <pt idx="1410">
                  <v>98500</v>
                </pt>
                <pt idx="1411">
                  <v>100195</v>
                </pt>
                <pt idx="1412">
                  <v>101325</v>
                </pt>
                <pt idx="1413">
                  <v>100590</v>
                </pt>
                <pt idx="1414">
                  <v>100815</v>
                </pt>
                <pt idx="1415">
                  <v>102225</v>
                </pt>
                <pt idx="1416">
                  <v>104475</v>
                </pt>
                <pt idx="1417">
                  <v>106405</v>
                </pt>
                <pt idx="1418">
                  <v>107600</v>
                </pt>
                <pt idx="1419">
                  <v>107310</v>
                </pt>
                <pt idx="1420">
                  <v>109000</v>
                </pt>
                <pt idx="1421">
                  <v>108760</v>
                </pt>
                <pt idx="1422">
                  <v>107935</v>
                </pt>
                <pt idx="1423">
                  <v>106885</v>
                </pt>
                <pt idx="1424">
                  <v>107070</v>
                </pt>
                <pt idx="1425">
                  <v>106995</v>
                </pt>
                <pt idx="1426">
                  <v>106465</v>
                </pt>
                <pt idx="1427">
                  <v>105150</v>
                </pt>
                <pt idx="1428">
                  <v>104005</v>
                </pt>
                <pt idx="1429">
                  <v>102990</v>
                </pt>
                <pt idx="1430">
                  <v>101120</v>
                </pt>
                <pt idx="1431">
                  <v>98945</v>
                </pt>
                <pt idx="1432">
                  <v>96920</v>
                </pt>
                <pt idx="1433">
                  <v>94995</v>
                </pt>
                <pt idx="1434">
                  <v>92560</v>
                </pt>
                <pt idx="1435">
                  <v>89450</v>
                </pt>
                <pt idx="1436">
                  <v>86880</v>
                </pt>
                <pt idx="1437">
                  <v>84200</v>
                </pt>
                <pt idx="1438">
                  <v>82215</v>
                </pt>
                <pt idx="1439">
                  <v>77970</v>
                </pt>
                <pt idx="1440">
                  <v>83350</v>
                </pt>
                <pt idx="1441">
                  <v>82500</v>
                </pt>
                <pt idx="1442">
                  <v>80550</v>
                </pt>
                <pt idx="1443">
                  <v>78665</v>
                </pt>
                <pt idx="1444">
                  <v>76835</v>
                </pt>
                <pt idx="1445">
                  <v>75380</v>
                </pt>
                <pt idx="1446">
                  <v>74440</v>
                </pt>
                <pt idx="1447">
                  <v>72895</v>
                </pt>
                <pt idx="1448">
                  <v>72315</v>
                </pt>
                <pt idx="1449">
                  <v>71455</v>
                </pt>
                <pt idx="1450">
                  <v>70570</v>
                </pt>
                <pt idx="1451">
                  <v>70070</v>
                </pt>
                <pt idx="1452">
                  <v>69365</v>
                </pt>
                <pt idx="1453">
                  <v>68785</v>
                </pt>
                <pt idx="1454">
                  <v>68125</v>
                </pt>
                <pt idx="1455">
                  <v>67770</v>
                </pt>
                <pt idx="1456">
                  <v>67580</v>
                </pt>
                <pt idx="1457">
                  <v>67055</v>
                </pt>
                <pt idx="1458">
                  <v>67010</v>
                </pt>
                <pt idx="1459">
                  <v>67000</v>
                </pt>
                <pt idx="1460">
                  <v>67120</v>
                </pt>
                <pt idx="1461">
                  <v>67280</v>
                </pt>
                <pt idx="1462">
                  <v>68480</v>
                </pt>
                <pt idx="1463">
                  <v>69315</v>
                </pt>
                <pt idx="1464">
                  <v>71235</v>
                </pt>
                <pt idx="1465">
                  <v>72700</v>
                </pt>
                <pt idx="1466">
                  <v>74595</v>
                </pt>
                <pt idx="1467">
                  <v>76535</v>
                </pt>
                <pt idx="1468">
                  <v>78990</v>
                </pt>
                <pt idx="1469">
                  <v>80610</v>
                </pt>
                <pt idx="1470">
                  <v>82485</v>
                </pt>
                <pt idx="1471">
                  <v>85135</v>
                </pt>
                <pt idx="1472">
                  <v>88625</v>
                </pt>
                <pt idx="1473">
                  <v>90500</v>
                </pt>
                <pt idx="1474">
                  <v>91895</v>
                </pt>
                <pt idx="1475">
                  <v>92540</v>
                </pt>
                <pt idx="1476">
                  <v>93220</v>
                </pt>
                <pt idx="1477">
                  <v>93095</v>
                </pt>
                <pt idx="1478">
                  <v>92870</v>
                </pt>
                <pt idx="1479">
                  <v>91970</v>
                </pt>
                <pt idx="1480">
                  <v>90265</v>
                </pt>
                <pt idx="1481">
                  <v>89955</v>
                </pt>
                <pt idx="1482">
                  <v>89495</v>
                </pt>
                <pt idx="1483">
                  <v>88700</v>
                </pt>
                <pt idx="1484">
                  <v>88535</v>
                </pt>
                <pt idx="1485">
                  <v>87260</v>
                </pt>
                <pt idx="1486">
                  <v>84430</v>
                </pt>
                <pt idx="1487">
                  <v>79075</v>
                </pt>
                <pt idx="1488">
                  <v>80085</v>
                </pt>
                <pt idx="1489">
                  <v>79210</v>
                </pt>
                <pt idx="1490">
                  <v>78825</v>
                </pt>
                <pt idx="1491">
                  <v>78375</v>
                </pt>
                <pt idx="1492">
                  <v>79595</v>
                </pt>
                <pt idx="1493">
                  <v>81000</v>
                </pt>
                <pt idx="1494">
                  <v>83995</v>
                </pt>
                <pt idx="1495">
                  <v>84260</v>
                </pt>
                <pt idx="1496">
                  <v>83315</v>
                </pt>
                <pt idx="1497">
                  <v>83470</v>
                </pt>
                <pt idx="1498">
                  <v>83835</v>
                </pt>
                <pt idx="1499">
                  <v>85235</v>
                </pt>
                <pt idx="1500">
                  <v>85060</v>
                </pt>
                <pt idx="1501">
                  <v>86410</v>
                </pt>
                <pt idx="1502">
                  <v>87390</v>
                </pt>
                <pt idx="1503">
                  <v>88610</v>
                </pt>
                <pt idx="1504">
                  <v>90405</v>
                </pt>
                <pt idx="1505">
                  <v>91450</v>
                </pt>
                <pt idx="1506">
                  <v>93290</v>
                </pt>
                <pt idx="1507">
                  <v>94900</v>
                </pt>
                <pt idx="1508">
                  <v>96500</v>
                </pt>
                <pt idx="1509">
                  <v>95960</v>
                </pt>
                <pt idx="1510">
                  <v>96240</v>
                </pt>
                <pt idx="1511">
                  <v>97750</v>
                </pt>
                <pt idx="1512">
                  <v>100155</v>
                </pt>
                <pt idx="1513">
                  <v>101480</v>
                </pt>
                <pt idx="1514">
                  <v>102425</v>
                </pt>
                <pt idx="1515">
                  <v>102270</v>
                </pt>
                <pt idx="1516">
                  <v>103990</v>
                </pt>
                <pt idx="1517">
                  <v>104000</v>
                </pt>
                <pt idx="1518">
                  <v>103345</v>
                </pt>
                <pt idx="1519">
                  <v>102545</v>
                </pt>
                <pt idx="1520">
                  <v>102440</v>
                </pt>
                <pt idx="1521">
                  <v>102290</v>
                </pt>
                <pt idx="1522">
                  <v>101655</v>
                </pt>
                <pt idx="1523">
                  <v>100320</v>
                </pt>
                <pt idx="1524">
                  <v>99565</v>
                </pt>
                <pt idx="1525">
                  <v>98355</v>
                </pt>
                <pt idx="1526">
                  <v>96855</v>
                </pt>
                <pt idx="1527">
                  <v>94525</v>
                </pt>
                <pt idx="1528">
                  <v>92165</v>
                </pt>
                <pt idx="1529">
                  <v>90155</v>
                </pt>
                <pt idx="1530">
                  <v>87935</v>
                </pt>
                <pt idx="1531">
                  <v>85480</v>
                </pt>
                <pt idx="1532">
                  <v>82535</v>
                </pt>
                <pt idx="1533">
                  <v>80565</v>
                </pt>
                <pt idx="1534">
                  <v>78095</v>
                </pt>
                <pt idx="1535">
                  <v>77325</v>
                </pt>
                <pt idx="1536">
                  <v>81780</v>
                </pt>
                <pt idx="1537">
                  <v>81020</v>
                </pt>
                <pt idx="1538">
                  <v>79050</v>
                </pt>
                <pt idx="1539">
                  <v>77480</v>
                </pt>
                <pt idx="1540">
                  <v>75650</v>
                </pt>
                <pt idx="1541">
                  <v>74460</v>
                </pt>
                <pt idx="1542">
                  <v>73675</v>
                </pt>
                <pt idx="1543">
                  <v>72465</v>
                </pt>
                <pt idx="1544">
                  <v>71460</v>
                </pt>
                <pt idx="1545">
                  <v>70515</v>
                </pt>
                <pt idx="1546">
                  <v>69455</v>
                </pt>
                <pt idx="1547">
                  <v>68890</v>
                </pt>
                <pt idx="1548">
                  <v>68330</v>
                </pt>
                <pt idx="1549">
                  <v>67615</v>
                </pt>
                <pt idx="1550">
                  <v>67290</v>
                </pt>
                <pt idx="1551">
                  <v>66795</v>
                </pt>
                <pt idx="1552">
                  <v>66465</v>
                </pt>
                <pt idx="1553">
                  <v>65860</v>
                </pt>
                <pt idx="1554">
                  <v>65800</v>
                </pt>
                <pt idx="1555">
                  <v>65500</v>
                </pt>
                <pt idx="1556">
                  <v>65690</v>
                </pt>
                <pt idx="1557">
                  <v>66185</v>
                </pt>
                <pt idx="1558">
                  <v>67205</v>
                </pt>
                <pt idx="1559">
                  <v>67960</v>
                </pt>
                <pt idx="1560">
                  <v>69745</v>
                </pt>
                <pt idx="1561">
                  <v>70995</v>
                </pt>
                <pt idx="1562">
                  <v>72310</v>
                </pt>
                <pt idx="1563">
                  <v>73670</v>
                </pt>
                <pt idx="1564">
                  <v>76520</v>
                </pt>
                <pt idx="1565">
                  <v>78040</v>
                </pt>
                <pt idx="1566">
                  <v>79690</v>
                </pt>
                <pt idx="1567">
                  <v>82720</v>
                </pt>
                <pt idx="1568">
                  <v>86765</v>
                </pt>
                <pt idx="1569">
                  <v>88110</v>
                </pt>
                <pt idx="1570">
                  <v>89190</v>
                </pt>
                <pt idx="1571">
                  <v>89890</v>
                </pt>
                <pt idx="1572">
                  <v>90270</v>
                </pt>
                <pt idx="1573">
                  <v>90265</v>
                </pt>
                <pt idx="1574">
                  <v>89695</v>
                </pt>
                <pt idx="1575">
                  <v>88380</v>
                </pt>
                <pt idx="1576">
                  <v>86805</v>
                </pt>
                <pt idx="1577">
                  <v>86330</v>
                </pt>
                <pt idx="1578">
                  <v>85675</v>
                </pt>
                <pt idx="1579">
                  <v>85125</v>
                </pt>
                <pt idx="1580">
                  <v>84445</v>
                </pt>
                <pt idx="1581">
                  <v>82810</v>
                </pt>
                <pt idx="1582">
                  <v>80190</v>
                </pt>
                <pt idx="1583">
                  <v>74835</v>
                </pt>
                <pt idx="1584">
                  <v>75130</v>
                </pt>
                <pt idx="1585">
                  <v>75980</v>
                </pt>
                <pt idx="1586">
                  <v>75380</v>
                </pt>
                <pt idx="1587">
                  <v>75760</v>
                </pt>
                <pt idx="1588">
                  <v>76260</v>
                </pt>
                <pt idx="1589">
                  <v>78660</v>
                </pt>
                <pt idx="1590">
                  <v>81045</v>
                </pt>
                <pt idx="1591">
                  <v>80535</v>
                </pt>
                <pt idx="1592">
                  <v>79735</v>
                </pt>
                <pt idx="1593">
                  <v>80185</v>
                </pt>
                <pt idx="1594">
                  <v>80895</v>
                </pt>
                <pt idx="1595">
                  <v>81385</v>
                </pt>
                <pt idx="1596">
                  <v>82105</v>
                </pt>
                <pt idx="1597">
                  <v>83270</v>
                </pt>
                <pt idx="1598">
                  <v>84420</v>
                </pt>
                <pt idx="1599">
                  <v>85925</v>
                </pt>
                <pt idx="1600">
                  <v>87870</v>
                </pt>
                <pt idx="1601">
                  <v>88920</v>
                </pt>
                <pt idx="1602">
                  <v>90680</v>
                </pt>
                <pt idx="1603">
                  <v>92095</v>
                </pt>
                <pt idx="1604">
                  <v>93150</v>
                </pt>
                <pt idx="1605">
                  <v>92325</v>
                </pt>
                <pt idx="1606">
                  <v>92655</v>
                </pt>
                <pt idx="1607">
                  <v>94040</v>
                </pt>
                <pt idx="1608">
                  <v>96860</v>
                </pt>
                <pt idx="1609">
                  <v>98125</v>
                </pt>
                <pt idx="1610">
                  <v>98835</v>
                </pt>
                <pt idx="1611">
                  <v>98630</v>
                </pt>
                <pt idx="1612">
                  <v>100000</v>
                </pt>
                <pt idx="1613">
                  <v>99960</v>
                </pt>
                <pt idx="1614">
                  <v>99260</v>
                </pt>
                <pt idx="1615">
                  <v>98375</v>
                </pt>
                <pt idx="1616">
                  <v>98660</v>
                </pt>
                <pt idx="1617">
                  <v>98065</v>
                </pt>
                <pt idx="1618">
                  <v>97725</v>
                </pt>
                <pt idx="1619">
                  <v>96355</v>
                </pt>
                <pt idx="1620">
                  <v>95760</v>
                </pt>
                <pt idx="1621">
                  <v>94785</v>
                </pt>
                <pt idx="1622">
                  <v>93300</v>
                </pt>
                <pt idx="1623">
                  <v>92020</v>
                </pt>
                <pt idx="1624">
                  <v>89615</v>
                </pt>
                <pt idx="1625">
                  <v>87910</v>
                </pt>
                <pt idx="1626">
                  <v>85665</v>
                </pt>
                <pt idx="1627">
                  <v>83175</v>
                </pt>
                <pt idx="1628">
                  <v>80610</v>
                </pt>
                <pt idx="1629">
                  <v>78310</v>
                </pt>
                <pt idx="1630">
                  <v>76220</v>
                </pt>
                <pt idx="1631">
                  <v>77280</v>
                </pt>
                <pt idx="1632">
                  <v>81940</v>
                </pt>
                <pt idx="1633">
                  <v>81280</v>
                </pt>
                <pt idx="1634">
                  <v>79440</v>
                </pt>
                <pt idx="1635">
                  <v>77365</v>
                </pt>
                <pt idx="1636">
                  <v>75940</v>
                </pt>
                <pt idx="1637">
                  <v>74415</v>
                </pt>
                <pt idx="1638">
                  <v>73190</v>
                </pt>
                <pt idx="1639">
                  <v>71895</v>
                </pt>
                <pt idx="1640">
                  <v>70785</v>
                </pt>
                <pt idx="1641">
                  <v>69810</v>
                </pt>
                <pt idx="1642">
                  <v>69110</v>
                </pt>
                <pt idx="1643">
                  <v>68200</v>
                </pt>
                <pt idx="1644">
                  <v>67470</v>
                </pt>
                <pt idx="1645">
                  <v>66905</v>
                </pt>
                <pt idx="1646">
                  <v>66220</v>
                </pt>
                <pt idx="1647">
                  <v>65765</v>
                </pt>
                <pt idx="1648">
                  <v>65265</v>
                </pt>
                <pt idx="1649">
                  <v>64860</v>
                </pt>
                <pt idx="1650">
                  <v>64660</v>
                </pt>
                <pt idx="1651">
                  <v>64500</v>
                </pt>
                <pt idx="1652">
                  <v>64645</v>
                </pt>
                <pt idx="1653">
                  <v>64980</v>
                </pt>
                <pt idx="1654">
                  <v>65620</v>
                </pt>
                <pt idx="1655">
                  <v>66045</v>
                </pt>
                <pt idx="1656">
                  <v>67295</v>
                </pt>
                <pt idx="1657">
                  <v>68300</v>
                </pt>
                <pt idx="1658">
                  <v>69915</v>
                </pt>
                <pt idx="1659">
                  <v>71200</v>
                </pt>
                <pt idx="1660">
                  <v>73595</v>
                </pt>
                <pt idx="1661">
                  <v>75560</v>
                </pt>
                <pt idx="1662">
                  <v>77115</v>
                </pt>
                <pt idx="1663">
                  <v>79540</v>
                </pt>
                <pt idx="1664">
                  <v>83175</v>
                </pt>
                <pt idx="1665">
                  <v>84730</v>
                </pt>
                <pt idx="1666">
                  <v>85660</v>
                </pt>
                <pt idx="1667">
                  <v>86390</v>
                </pt>
                <pt idx="1668">
                  <v>86720</v>
                </pt>
                <pt idx="1669">
                  <v>86815</v>
                </pt>
                <pt idx="1670">
                  <v>86330</v>
                </pt>
                <pt idx="1671">
                  <v>85555</v>
                </pt>
                <pt idx="1672">
                  <v>83775</v>
                </pt>
                <pt idx="1673">
                  <v>83780</v>
                </pt>
                <pt idx="1674">
                  <v>83370</v>
                </pt>
                <pt idx="1675">
                  <v>82610</v>
                </pt>
                <pt idx="1676">
                  <v>82380</v>
                </pt>
                <pt idx="1677">
                  <v>81105</v>
                </pt>
                <pt idx="1678">
                  <v>78705</v>
                </pt>
                <pt idx="1679">
                  <v>73465</v>
                </pt>
                <pt idx="1680">
                  <v>74320</v>
                </pt>
                <pt idx="1681">
                  <v>73300</v>
                </pt>
                <pt idx="1682">
                  <v>73020</v>
                </pt>
                <pt idx="1683">
                  <v>72665</v>
                </pt>
                <pt idx="1684">
                  <v>73555</v>
                </pt>
                <pt idx="1685">
                  <v>75150</v>
                </pt>
                <pt idx="1686">
                  <v>77565</v>
                </pt>
                <pt idx="1687">
                  <v>77820</v>
                </pt>
                <pt idx="1688">
                  <v>77155</v>
                </pt>
                <pt idx="1689">
                  <v>77455</v>
                </pt>
                <pt idx="1690">
                  <v>77885</v>
                </pt>
                <pt idx="1691">
                  <v>79115</v>
                </pt>
                <pt idx="1692">
                  <v>79265</v>
                </pt>
                <pt idx="1693">
                  <v>80355</v>
                </pt>
                <pt idx="1694">
                  <v>81690</v>
                </pt>
                <pt idx="1695">
                  <v>83260</v>
                </pt>
                <pt idx="1696">
                  <v>84945</v>
                </pt>
                <pt idx="1697">
                  <v>86165</v>
                </pt>
                <pt idx="1698">
                  <v>87700</v>
                </pt>
                <pt idx="1699">
                  <v>88745</v>
                </pt>
                <pt idx="1700">
                  <v>89925</v>
                </pt>
                <pt idx="1701">
                  <v>89320</v>
                </pt>
                <pt idx="1702">
                  <v>89865</v>
                </pt>
                <pt idx="1703">
                  <v>91290</v>
                </pt>
                <pt idx="1704">
                  <v>93935</v>
                </pt>
                <pt idx="1705">
                  <v>95175</v>
                </pt>
                <pt idx="1706">
                  <v>96080</v>
                </pt>
                <pt idx="1707">
                  <v>95940</v>
                </pt>
                <pt idx="1708">
                  <v>97500</v>
                </pt>
                <pt idx="1709">
                  <v>97400</v>
                </pt>
                <pt idx="1710">
                  <v>96910</v>
                </pt>
                <pt idx="1711">
                  <v>96190</v>
                </pt>
                <pt idx="1712">
                  <v>95645</v>
                </pt>
                <pt idx="1713">
                  <v>95510</v>
                </pt>
                <pt idx="1714">
                  <v>94940</v>
                </pt>
                <pt idx="1715">
                  <v>93740</v>
                </pt>
                <pt idx="1716">
                  <v>93060</v>
                </pt>
                <pt idx="1717">
                  <v>91970</v>
                </pt>
                <pt idx="1718">
                  <v>90620</v>
                </pt>
                <pt idx="1719">
                  <v>88525</v>
                </pt>
                <pt idx="1720">
                  <v>86400</v>
                </pt>
                <pt idx="1721">
                  <v>84595</v>
                </pt>
                <pt idx="1722">
                  <v>82595</v>
                </pt>
                <pt idx="1723">
                  <v>80385</v>
                </pt>
                <pt idx="1724">
                  <v>77735</v>
                </pt>
                <pt idx="1725">
                  <v>75965</v>
                </pt>
                <pt idx="1726">
                  <v>73740</v>
                </pt>
                <pt idx="1727">
                  <v>73865</v>
                </pt>
                <pt idx="1728">
                  <v>77935</v>
                </pt>
                <pt idx="1729">
                  <v>77155</v>
                </pt>
                <pt idx="1730">
                  <v>75605</v>
                </pt>
                <pt idx="1731">
                  <v>73955</v>
                </pt>
                <pt idx="1732">
                  <v>72395</v>
                </pt>
                <pt idx="1733">
                  <v>70935</v>
                </pt>
                <pt idx="1734">
                  <v>69665</v>
                </pt>
                <pt idx="1735">
                  <v>68390</v>
                </pt>
                <pt idx="1736">
                  <v>67305</v>
                </pt>
                <pt idx="1737">
                  <v>66320</v>
                </pt>
                <pt idx="1738">
                  <v>65530</v>
                </pt>
                <pt idx="1739">
                  <v>64820</v>
                </pt>
                <pt idx="1740">
                  <v>64225</v>
                </pt>
                <pt idx="1741">
                  <v>63665</v>
                </pt>
                <pt idx="1742">
                  <v>63180</v>
                </pt>
                <pt idx="1743">
                  <v>62675</v>
                </pt>
                <pt idx="1744">
                  <v>62200</v>
                </pt>
                <pt idx="1745">
                  <v>61765</v>
                </pt>
                <pt idx="1746">
                  <v>61610</v>
                </pt>
                <pt idx="1747">
                  <v>61500</v>
                </pt>
                <pt idx="1748">
                  <v>61640</v>
                </pt>
                <pt idx="1749">
                  <v>61910</v>
                </pt>
                <pt idx="1750">
                  <v>62390</v>
                </pt>
                <pt idx="1751">
                  <v>62930</v>
                </pt>
                <pt idx="1752">
                  <v>63660</v>
                </pt>
                <pt idx="1753">
                  <v>64505</v>
                </pt>
                <pt idx="1754">
                  <v>65595</v>
                </pt>
                <pt idx="1755">
                  <v>67080</v>
                </pt>
                <pt idx="1756">
                  <v>69055</v>
                </pt>
                <pt idx="1757">
                  <v>70750</v>
                </pt>
                <pt idx="1758">
                  <v>71910</v>
                </pt>
                <pt idx="1759">
                  <v>73335</v>
                </pt>
                <pt idx="1760">
                  <v>75105</v>
                </pt>
                <pt idx="1761">
                  <v>76635</v>
                </pt>
                <pt idx="1762">
                  <v>77250</v>
                </pt>
                <pt idx="1763">
                  <v>77725</v>
                </pt>
                <pt idx="1764">
                  <v>77860</v>
                </pt>
                <pt idx="1765">
                  <v>77860</v>
                </pt>
                <pt idx="1766">
                  <v>77790</v>
                </pt>
                <pt idx="1767">
                  <v>76635</v>
                </pt>
                <pt idx="1768">
                  <v>76160</v>
                </pt>
                <pt idx="1769">
                  <v>75955</v>
                </pt>
                <pt idx="1770">
                  <v>75755</v>
                </pt>
                <pt idx="1771">
                  <v>75480</v>
                </pt>
                <pt idx="1772">
                  <v>75005</v>
                </pt>
                <pt idx="1773">
                  <v>74460</v>
                </pt>
                <pt idx="1774">
                  <v>72330</v>
                </pt>
                <pt idx="1775">
                  <v>68590</v>
                </pt>
                <pt idx="1776">
                  <v>69290</v>
                </pt>
                <pt idx="1777">
                  <v>68805</v>
                </pt>
                <pt idx="1778">
                  <v>68405</v>
                </pt>
                <pt idx="1779">
                  <v>68390</v>
                </pt>
                <pt idx="1780">
                  <v>69155</v>
                </pt>
                <pt idx="1781">
                  <v>70295</v>
                </pt>
                <pt idx="1782">
                  <v>71935</v>
                </pt>
                <pt idx="1783">
                  <v>71625</v>
                </pt>
                <pt idx="1784">
                  <v>71020</v>
                </pt>
                <pt idx="1785">
                  <v>71055</v>
                </pt>
                <pt idx="1786">
                  <v>71445</v>
                </pt>
                <pt idx="1787">
                  <v>71995</v>
                </pt>
                <pt idx="1788">
                  <v>72645</v>
                </pt>
                <pt idx="1789">
                  <v>73635</v>
                </pt>
                <pt idx="1790">
                  <v>74870</v>
                </pt>
                <pt idx="1791">
                  <v>76180</v>
                </pt>
                <pt idx="1792">
                  <v>77695</v>
                </pt>
                <pt idx="1793">
                  <v>79135</v>
                </pt>
                <pt idx="1794">
                  <v>80610</v>
                </pt>
                <pt idx="1795">
                  <v>81910</v>
                </pt>
                <pt idx="1796">
                  <v>83390</v>
                </pt>
                <pt idx="1797">
                  <v>82745</v>
                </pt>
                <pt idx="1798">
                  <v>83570</v>
                </pt>
                <pt idx="1799">
                  <v>85070</v>
                </pt>
                <pt idx="1800">
                  <v>86895</v>
                </pt>
                <pt idx="1801">
                  <v>88245</v>
                </pt>
                <pt idx="1802">
                  <v>88980</v>
                </pt>
                <pt idx="1803">
                  <v>89050</v>
                </pt>
                <pt idx="1804">
                  <v>90000</v>
                </pt>
                <pt idx="1805">
                  <v>89950</v>
                </pt>
                <pt idx="1806">
                  <v>89700</v>
                </pt>
                <pt idx="1807">
                  <v>88735</v>
                </pt>
                <pt idx="1808">
                  <v>88820</v>
                </pt>
                <pt idx="1809">
                  <v>88730</v>
                </pt>
                <pt idx="1810">
                  <v>88255</v>
                </pt>
                <pt idx="1811">
                  <v>87385</v>
                </pt>
                <pt idx="1812">
                  <v>86695</v>
                </pt>
                <pt idx="1813">
                  <v>85870</v>
                </pt>
                <pt idx="1814">
                  <v>84605</v>
                </pt>
                <pt idx="1815">
                  <v>83065</v>
                </pt>
                <pt idx="1816">
                  <v>81485</v>
                </pt>
                <pt idx="1817">
                  <v>79835</v>
                </pt>
                <pt idx="1818">
                  <v>77850</v>
                </pt>
                <pt idx="1819">
                  <v>75755</v>
                </pt>
                <pt idx="1820">
                  <v>73830</v>
                </pt>
                <pt idx="1821">
                  <v>71840</v>
                </pt>
                <pt idx="1822">
                  <v>70050</v>
                </pt>
                <pt idx="1823">
                  <v>70920</v>
                </pt>
                <pt idx="1824">
                  <v>75525</v>
                </pt>
                <pt idx="1825">
                  <v>75010</v>
                </pt>
                <pt idx="1826">
                  <v>73190</v>
                </pt>
                <pt idx="1827">
                  <v>71275</v>
                </pt>
                <pt idx="1828">
                  <v>69670</v>
                </pt>
                <pt idx="1829">
                  <v>68415</v>
                </pt>
                <pt idx="1830">
                  <v>67155</v>
                </pt>
                <pt idx="1831">
                  <v>65895</v>
                </pt>
                <pt idx="1832">
                  <v>65065</v>
                </pt>
                <pt idx="1833">
                  <v>64055</v>
                </pt>
                <pt idx="1834">
                  <v>63280</v>
                </pt>
                <pt idx="1835">
                  <v>62455</v>
                </pt>
                <pt idx="1836">
                  <v>61775</v>
                </pt>
                <pt idx="1837">
                  <v>61135</v>
                </pt>
                <pt idx="1838">
                  <v>60615</v>
                </pt>
                <pt idx="1839">
                  <v>60055</v>
                </pt>
                <pt idx="1840">
                  <v>59700</v>
                </pt>
                <pt idx="1841">
                  <v>59280</v>
                </pt>
                <pt idx="1842">
                  <v>59000</v>
                </pt>
                <pt idx="1843">
                  <v>59215</v>
                </pt>
                <pt idx="1844">
                  <v>59295</v>
                </pt>
                <pt idx="1845">
                  <v>59700</v>
                </pt>
                <pt idx="1846">
                  <v>60380</v>
                </pt>
                <pt idx="1847">
                  <v>61375</v>
                </pt>
                <pt idx="1848">
                  <v>62950</v>
                </pt>
                <pt idx="1849">
                  <v>64290</v>
                </pt>
                <pt idx="1850">
                  <v>65745</v>
                </pt>
                <pt idx="1851">
                  <v>67395</v>
                </pt>
                <pt idx="1852">
                  <v>70035</v>
                </pt>
                <pt idx="1853">
                  <v>71910</v>
                </pt>
                <pt idx="1854">
                  <v>73235</v>
                </pt>
                <pt idx="1855">
                  <v>75800</v>
                </pt>
                <pt idx="1856">
                  <v>78755</v>
                </pt>
                <pt idx="1857">
                  <v>80335</v>
                </pt>
                <pt idx="1858">
                  <v>81290</v>
                </pt>
                <pt idx="1859">
                  <v>81870</v>
                </pt>
                <pt idx="1860">
                  <v>82175</v>
                </pt>
                <pt idx="1861">
                  <v>82270</v>
                </pt>
                <pt idx="1862">
                  <v>81965</v>
                </pt>
                <pt idx="1863">
                  <v>81280</v>
                </pt>
                <pt idx="1864">
                  <v>80015</v>
                </pt>
                <pt idx="1865">
                  <v>79820</v>
                </pt>
                <pt idx="1866">
                  <v>79475</v>
                </pt>
                <pt idx="1867">
                  <v>79230</v>
                </pt>
                <pt idx="1868">
                  <v>79140</v>
                </pt>
                <pt idx="1869">
                  <v>77865</v>
                </pt>
                <pt idx="1870">
                  <v>75700</v>
                </pt>
                <pt idx="1871">
                  <v>71890</v>
                </pt>
                <pt idx="1872">
                  <v>72695</v>
                </pt>
                <pt idx="1873">
                  <v>72160</v>
                </pt>
                <pt idx="1874">
                  <v>71735</v>
                </pt>
                <pt idx="1875">
                  <v>71460</v>
                </pt>
                <pt idx="1876">
                  <v>72225</v>
                </pt>
                <pt idx="1877">
                  <v>73445</v>
                </pt>
                <pt idx="1878">
                  <v>75040</v>
                </pt>
                <pt idx="1879">
                  <v>74405</v>
                </pt>
                <pt idx="1880">
                  <v>73525</v>
                </pt>
                <pt idx="1881">
                  <v>73740</v>
                </pt>
                <pt idx="1882">
                  <v>74135</v>
                </pt>
                <pt idx="1883">
                  <v>74775</v>
                </pt>
                <pt idx="1884">
                  <v>75285</v>
                </pt>
                <pt idx="1885">
                  <v>76220</v>
                </pt>
                <pt idx="1886">
                  <v>77415</v>
                </pt>
                <pt idx="1887">
                  <v>78845</v>
                </pt>
                <pt idx="1888">
                  <v>80695</v>
                </pt>
                <pt idx="1889">
                  <v>82395</v>
                </pt>
                <pt idx="1890">
                  <v>83975</v>
                </pt>
                <pt idx="1891">
                  <v>85235</v>
                </pt>
                <pt idx="1892">
                  <v>86925</v>
                </pt>
                <pt idx="1893">
                  <v>86760</v>
                </pt>
                <pt idx="1894">
                  <v>87570</v>
                </pt>
                <pt idx="1895">
                  <v>89285</v>
                </pt>
                <pt idx="1896">
                  <v>91555</v>
                </pt>
                <pt idx="1897">
                  <v>93235</v>
                </pt>
                <pt idx="1898">
                  <v>93865</v>
                </pt>
                <pt idx="1899">
                  <v>93790</v>
                </pt>
                <pt idx="1900">
                  <v>95000</v>
                </pt>
                <pt idx="1901">
                  <v>94910</v>
                </pt>
                <pt idx="1902">
                  <v>94175</v>
                </pt>
                <pt idx="1903">
                  <v>93240</v>
                </pt>
                <pt idx="1904">
                  <v>93385</v>
                </pt>
                <pt idx="1905">
                  <v>93330</v>
                </pt>
                <pt idx="1906">
                  <v>93180</v>
                </pt>
                <pt idx="1907">
                  <v>92030</v>
                </pt>
                <pt idx="1908">
                  <v>91325</v>
                </pt>
                <pt idx="1909">
                  <v>90285</v>
                </pt>
                <pt idx="1910">
                  <v>88885</v>
                </pt>
                <pt idx="1911">
                  <v>87225</v>
                </pt>
                <pt idx="1912">
                  <v>85345</v>
                </pt>
                <pt idx="1913">
                  <v>83400</v>
                </pt>
                <pt idx="1914">
                  <v>81235</v>
                </pt>
                <pt idx="1915">
                  <v>78770</v>
                </pt>
                <pt idx="1916">
                  <v>76390</v>
                </pt>
                <pt idx="1917">
                  <v>74140</v>
                </pt>
                <pt idx="1918">
                  <v>72070</v>
                </pt>
                <pt idx="1919">
                  <v>67580</v>
                </pt>
                <pt idx="1920">
                  <v>71565</v>
                </pt>
                <pt idx="1921">
                  <v>71105</v>
                </pt>
                <pt idx="1922">
                  <v>69600</v>
                </pt>
                <pt idx="1923">
                  <v>67955</v>
                </pt>
                <pt idx="1924">
                  <v>66530</v>
                </pt>
                <pt idx="1925">
                  <v>65310</v>
                </pt>
                <pt idx="1926">
                  <v>64235</v>
                </pt>
                <pt idx="1927">
                  <v>63250</v>
                </pt>
                <pt idx="1928">
                  <v>62330</v>
                </pt>
                <pt idx="1929">
                  <v>61440</v>
                </pt>
                <pt idx="1930">
                  <v>60675</v>
                </pt>
                <pt idx="1931">
                  <v>60020</v>
                </pt>
                <pt idx="1932">
                  <v>59465</v>
                </pt>
                <pt idx="1933">
                  <v>58900</v>
                </pt>
                <pt idx="1934">
                  <v>58380</v>
                </pt>
                <pt idx="1935">
                  <v>57945</v>
                </pt>
                <pt idx="1936">
                  <v>57610</v>
                </pt>
                <pt idx="1937">
                  <v>57280</v>
                </pt>
                <pt idx="1938">
                  <v>57070</v>
                </pt>
                <pt idx="1939">
                  <v>57000</v>
                </pt>
                <pt idx="1940">
                  <v>57225</v>
                </pt>
                <pt idx="1941">
                  <v>57625</v>
                </pt>
                <pt idx="1942">
                  <v>58200</v>
                </pt>
                <pt idx="1943">
                  <v>58875</v>
                </pt>
                <pt idx="1944">
                  <v>59835</v>
                </pt>
                <pt idx="1945">
                  <v>60895</v>
                </pt>
                <pt idx="1946">
                  <v>62115</v>
                </pt>
                <pt idx="1947">
                  <v>63535</v>
                </pt>
                <pt idx="1948">
                  <v>65315</v>
                </pt>
                <pt idx="1949">
                  <v>66755</v>
                </pt>
                <pt idx="1950">
                  <v>68150</v>
                </pt>
                <pt idx="1951">
                  <v>69990</v>
                </pt>
                <pt idx="1952">
                  <v>71915</v>
                </pt>
                <pt idx="1953">
                  <v>73570</v>
                </pt>
                <pt idx="1954">
                  <v>74390</v>
                </pt>
                <pt idx="1955">
                  <v>74845</v>
                </pt>
                <pt idx="1956">
                  <v>75030</v>
                </pt>
                <pt idx="1957">
                  <v>74925</v>
                </pt>
                <pt idx="1958">
                  <v>74525</v>
                </pt>
                <pt idx="1959">
                  <v>73930</v>
                </pt>
                <pt idx="1960">
                  <v>73075</v>
                </pt>
                <pt idx="1961">
                  <v>72530</v>
                </pt>
                <pt idx="1962">
                  <v>72075</v>
                </pt>
                <pt idx="1963">
                  <v>71705</v>
                </pt>
                <pt idx="1964">
                  <v>71830</v>
                </pt>
                <pt idx="1965">
                  <v>70785</v>
                </pt>
                <pt idx="1966">
                  <v>69030</v>
                </pt>
                <pt idx="1967">
                  <v>65765</v>
                </pt>
                <pt idx="1968">
                  <v>67090</v>
                </pt>
                <pt idx="1969">
                  <v>66105</v>
                </pt>
                <pt idx="1970">
                  <v>65950</v>
                </pt>
                <pt idx="1971">
                  <v>65305</v>
                </pt>
                <pt idx="1972">
                  <v>66310</v>
                </pt>
                <pt idx="1973">
                  <v>67495</v>
                </pt>
                <pt idx="1974">
                  <v>69095</v>
                </pt>
                <pt idx="1975">
                  <v>68615</v>
                </pt>
                <pt idx="1976">
                  <v>67900</v>
                </pt>
                <pt idx="1977">
                  <v>67760</v>
                </pt>
                <pt idx="1978">
                  <v>67925</v>
                </pt>
                <pt idx="1979">
                  <v>68340</v>
                </pt>
                <pt idx="1980">
                  <v>68895</v>
                </pt>
                <pt idx="1981">
                  <v>69710</v>
                </pt>
                <pt idx="1982">
                  <v>70890</v>
                </pt>
                <pt idx="1983">
                  <v>72365</v>
                </pt>
                <pt idx="1984">
                  <v>74010</v>
                </pt>
                <pt idx="1985">
                  <v>75420</v>
                </pt>
                <pt idx="1986">
                  <v>76720</v>
                </pt>
                <pt idx="1987">
                  <v>77835</v>
                </pt>
                <pt idx="1988">
                  <v>79725</v>
                </pt>
                <pt idx="1989">
                  <v>79015</v>
                </pt>
                <pt idx="1990">
                  <v>79785</v>
                </pt>
                <pt idx="1991">
                  <v>81410</v>
                </pt>
                <pt idx="1992">
                  <v>83285</v>
                </pt>
                <pt idx="1993">
                  <v>85060</v>
                </pt>
                <pt idx="1994">
                  <v>85380</v>
                </pt>
                <pt idx="1995">
                  <v>85185</v>
                </pt>
                <pt idx="1996">
                  <v>86000</v>
                </pt>
                <pt idx="1997">
                  <v>85995</v>
                </pt>
                <pt idx="1998">
                  <v>85655</v>
                </pt>
                <pt idx="1999">
                  <v>85190</v>
                </pt>
                <pt idx="2000">
                  <v>85130</v>
                </pt>
                <pt idx="2001">
                  <v>85080</v>
                </pt>
                <pt idx="2002">
                  <v>84305</v>
                </pt>
                <pt idx="2003">
                  <v>83435</v>
                </pt>
                <pt idx="2004">
                  <v>82795</v>
                </pt>
                <pt idx="2005">
                  <v>81970</v>
                </pt>
                <pt idx="2006">
                  <v>80755</v>
                </pt>
                <pt idx="2007">
                  <v>79245</v>
                </pt>
                <pt idx="2008">
                  <v>77640</v>
                </pt>
                <pt idx="2009">
                  <v>75900</v>
                </pt>
                <pt idx="2010">
                  <v>73955</v>
                </pt>
                <pt idx="2011">
                  <v>71835</v>
                </pt>
                <pt idx="2012">
                  <v>69720</v>
                </pt>
                <pt idx="2013">
                  <v>67955</v>
                </pt>
                <pt idx="2014">
                  <v>66255</v>
                </pt>
                <pt idx="2015">
                  <v>62865</v>
                </pt>
                <pt idx="2016">
                  <v>65985</v>
                </pt>
                <pt idx="2017">
                  <v>65605</v>
                </pt>
                <pt idx="2018">
                  <v>64220</v>
                </pt>
                <pt idx="2019">
                  <v>62945</v>
                </pt>
                <pt idx="2020">
                  <v>61845</v>
                </pt>
                <pt idx="2021">
                  <v>60795</v>
                </pt>
                <pt idx="2022">
                  <v>59800</v>
                </pt>
                <pt idx="2023">
                  <v>58895</v>
                </pt>
                <pt idx="2024">
                  <v>58100</v>
                </pt>
                <pt idx="2025">
                  <v>57345</v>
                </pt>
                <pt idx="2026">
                  <v>56720</v>
                </pt>
                <pt idx="2027">
                  <v>56195</v>
                </pt>
                <pt idx="2028">
                  <v>55720</v>
                </pt>
                <pt idx="2029">
                  <v>55225</v>
                </pt>
                <pt idx="2030">
                  <v>54745</v>
                </pt>
                <pt idx="2031">
                  <v>54345</v>
                </pt>
                <pt idx="2032">
                  <v>54055</v>
                </pt>
                <pt idx="2033">
                  <v>53785</v>
                </pt>
                <pt idx="2034">
                  <v>53580</v>
                </pt>
                <pt idx="2035">
                  <v>53500</v>
                </pt>
                <pt idx="2036">
                  <v>53675</v>
                </pt>
                <pt idx="2037">
                  <v>53910</v>
                </pt>
                <pt idx="2038">
                  <v>54045</v>
                </pt>
                <pt idx="2039">
                  <v>54335</v>
                </pt>
                <pt idx="2040">
                  <v>54950</v>
                </pt>
                <pt idx="2041">
                  <v>55900</v>
                </pt>
                <pt idx="2042">
                  <v>56850</v>
                </pt>
                <pt idx="2043">
                  <v>58280</v>
                </pt>
                <pt idx="2044">
                  <v>59500</v>
                </pt>
                <pt idx="2045">
                  <v>60735</v>
                </pt>
                <pt idx="2046">
                  <v>62430</v>
                </pt>
                <pt idx="2047">
                  <v>63535</v>
                </pt>
                <pt idx="2048">
                  <v>65035</v>
                </pt>
                <pt idx="2049">
                  <v>65620</v>
                </pt>
                <pt idx="2050">
                  <v>66405</v>
                </pt>
                <pt idx="2051">
                  <v>67055</v>
                </pt>
                <pt idx="2052">
                  <v>67055</v>
                </pt>
                <pt idx="2053">
                  <v>67055</v>
                </pt>
                <pt idx="2054">
                  <v>66990</v>
                </pt>
                <pt idx="2055">
                  <v>65880</v>
                </pt>
                <pt idx="2056">
                  <v>65685</v>
                </pt>
                <pt idx="2057">
                  <v>65620</v>
                </pt>
                <pt idx="2058">
                  <v>65555</v>
                </pt>
                <pt idx="2059">
                  <v>65555</v>
                </pt>
                <pt idx="2060">
                  <v>65035</v>
                </pt>
                <pt idx="2061">
                  <v>64255</v>
                </pt>
                <pt idx="2062">
                  <v>63145</v>
                </pt>
                <pt idx="2063">
                  <v>60725</v>
                </pt>
                <pt idx="2064">
                  <v>61135</v>
                </pt>
                <pt idx="2065">
                  <v>61135</v>
                </pt>
                <pt idx="2066">
                  <v>61135</v>
                </pt>
                <pt idx="2067">
                  <v>60860</v>
                </pt>
                <pt idx="2068">
                  <v>61135</v>
                </pt>
                <pt idx="2069">
                  <v>61610</v>
                </pt>
                <pt idx="2070">
                  <v>62425</v>
                </pt>
                <pt idx="2071">
                  <v>63305</v>
                </pt>
                <pt idx="2072">
                  <v>63105</v>
                </pt>
                <pt idx="2073">
                  <v>63105</v>
                </pt>
                <pt idx="2074">
                  <v>63035</v>
                </pt>
                <pt idx="2075">
                  <v>63445</v>
                </pt>
                <pt idx="2076">
                  <v>63850</v>
                </pt>
                <pt idx="2077">
                  <v>64665</v>
                </pt>
                <pt idx="2078">
                  <v>65750</v>
                </pt>
                <pt idx="2079">
                  <v>66645</v>
                </pt>
                <pt idx="2080">
                  <v>67715</v>
                </pt>
                <pt idx="2081">
                  <v>68670</v>
                </pt>
                <pt idx="2082">
                  <v>69630</v>
                </pt>
                <pt idx="2083">
                  <v>70565</v>
                </pt>
                <pt idx="2084">
                  <v>71780</v>
                </pt>
                <pt idx="2085">
                  <v>71785</v>
                </pt>
                <pt idx="2086">
                  <v>72405</v>
                </pt>
                <pt idx="2087">
                  <v>73495</v>
                </pt>
                <pt idx="2088">
                  <v>75215</v>
                </pt>
                <pt idx="2089">
                  <v>76040</v>
                </pt>
                <pt idx="2090">
                  <v>76330</v>
                </pt>
                <pt idx="2091">
                  <v>76160</v>
                </pt>
                <pt idx="2092">
                  <v>76870</v>
                </pt>
                <pt idx="2093">
                  <v>77000</v>
                </pt>
                <pt idx="2094">
                  <v>76650</v>
                </pt>
                <pt idx="2095">
                  <v>75865</v>
                </pt>
                <pt idx="2096">
                  <v>75840</v>
                </pt>
                <pt idx="2097">
                  <v>75760</v>
                </pt>
                <pt idx="2098">
                  <v>75630</v>
                </pt>
                <pt idx="2099">
                  <v>75010</v>
                </pt>
                <pt idx="2100">
                  <v>74470</v>
                </pt>
                <pt idx="2101">
                  <v>73825</v>
                </pt>
                <pt idx="2102">
                  <v>73025</v>
                </pt>
                <pt idx="2103">
                  <v>72080</v>
                </pt>
                <pt idx="2104">
                  <v>70990</v>
                </pt>
                <pt idx="2105">
                  <v>69770</v>
                </pt>
                <pt idx="2106">
                  <v>68295</v>
                </pt>
                <pt idx="2107">
                  <v>66680</v>
                </pt>
                <pt idx="2108">
                  <v>65135</v>
                </pt>
                <pt idx="2109">
                  <v>63740</v>
                </pt>
                <pt idx="2110">
                  <v>62390</v>
                </pt>
                <pt idx="2111">
                  <v>59185</v>
                </pt>
                <pt idx="2112">
                  <v>62510</v>
                </pt>
                <pt idx="2113">
                  <v>61970</v>
                </pt>
                <pt idx="2114">
                  <v>60765</v>
                </pt>
                <pt idx="2115">
                  <v>59215</v>
                </pt>
                <pt idx="2116">
                  <v>57870</v>
                </pt>
                <pt idx="2117">
                  <v>56730</v>
                </pt>
                <pt idx="2118">
                  <v>55760</v>
                </pt>
                <pt idx="2119">
                  <v>54865</v>
                </pt>
                <pt idx="2120">
                  <v>54100</v>
                </pt>
                <pt idx="2121">
                  <v>53400</v>
                </pt>
                <pt idx="2122">
                  <v>52765</v>
                </pt>
                <pt idx="2123">
                  <v>52220</v>
                </pt>
                <pt idx="2124">
                  <v>51645</v>
                </pt>
                <pt idx="2125">
                  <v>51115</v>
                </pt>
                <pt idx="2126">
                  <v>50700</v>
                </pt>
                <pt idx="2127">
                  <v>50375</v>
                </pt>
                <pt idx="2128">
                  <v>50070</v>
                </pt>
                <pt idx="2129">
                  <v>49750</v>
                </pt>
                <pt idx="2130">
                  <v>49580</v>
                </pt>
                <pt idx="2131">
                  <v>49500</v>
                </pt>
                <pt idx="2132">
                  <v>49620</v>
                </pt>
                <pt idx="2133">
                  <v>49815</v>
                </pt>
                <pt idx="2134">
                  <v>50230</v>
                </pt>
                <pt idx="2135">
                  <v>50810</v>
                </pt>
                <pt idx="2136">
                  <v>51605</v>
                </pt>
                <pt idx="2137">
                  <v>52390</v>
                </pt>
                <pt idx="2138">
                  <v>53280</v>
                </pt>
                <pt idx="2139">
                  <v>54375</v>
                </pt>
                <pt idx="2140">
                  <v>55830</v>
                </pt>
                <pt idx="2141">
                  <v>57070</v>
                </pt>
                <pt idx="2142">
                  <v>58230</v>
                </pt>
                <pt idx="2143">
                  <v>59620</v>
                </pt>
                <pt idx="2144">
                  <v>60935</v>
                </pt>
                <pt idx="2145">
                  <v>62080</v>
                </pt>
                <pt idx="2146">
                  <v>62510</v>
                </pt>
                <pt idx="2147">
                  <v>62880</v>
                </pt>
                <pt idx="2148">
                  <v>63190</v>
                </pt>
                <pt idx="2149">
                  <v>63305</v>
                </pt>
                <pt idx="2150">
                  <v>63155</v>
                </pt>
                <pt idx="2151">
                  <v>62750</v>
                </pt>
                <pt idx="2152">
                  <v>62010</v>
                </pt>
                <pt idx="2153">
                  <v>61750</v>
                </pt>
                <pt idx="2154">
                  <v>61585</v>
                </pt>
                <pt idx="2155">
                  <v>61435</v>
                </pt>
                <pt idx="2156">
                  <v>61575</v>
                </pt>
                <pt idx="2157">
                  <v>61160</v>
                </pt>
                <pt idx="2158">
                  <v>60255</v>
                </pt>
                <pt idx="2159">
                  <v>58265</v>
                </pt>
                <pt idx="2160">
                  <v>58755</v>
                </pt>
                <pt idx="2161">
                  <v>58620</v>
                </pt>
                <pt idx="2162">
                  <v>58345</v>
                </pt>
                <pt idx="2163">
                  <v>58215</v>
                </pt>
                <pt idx="2164">
                  <v>58800</v>
                </pt>
                <pt idx="2165">
                  <v>59035</v>
                </pt>
                <pt idx="2166">
                  <v>59300</v>
                </pt>
                <pt idx="2167">
                  <v>58910</v>
                </pt>
                <pt idx="2168">
                  <v>58360</v>
                </pt>
                <pt idx="2169">
                  <v>58360</v>
                </pt>
                <pt idx="2170">
                  <v>58575</v>
                </pt>
                <pt idx="2171">
                  <v>58845</v>
                </pt>
                <pt idx="2172">
                  <v>59205</v>
                </pt>
                <pt idx="2173">
                  <v>59725</v>
                </pt>
                <pt idx="2174">
                  <v>60315</v>
                </pt>
                <pt idx="2175">
                  <v>61180</v>
                </pt>
                <pt idx="2176">
                  <v>62260</v>
                </pt>
                <pt idx="2177">
                  <v>63425</v>
                </pt>
                <pt idx="2178">
                  <v>64520</v>
                </pt>
                <pt idx="2179">
                  <v>65490</v>
                </pt>
                <pt idx="2180">
                  <v>66840</v>
                </pt>
                <pt idx="2181">
                  <v>67260</v>
                </pt>
                <pt idx="2182">
                  <v>68050</v>
                </pt>
                <pt idx="2183">
                  <v>69315</v>
                </pt>
                <pt idx="2184">
                  <v>70820</v>
                </pt>
                <pt idx="2185">
                  <v>71440</v>
                </pt>
                <pt idx="2186">
                  <v>71705</v>
                </pt>
                <pt idx="2187">
                  <v>71645</v>
                </pt>
                <pt idx="2188">
                  <v>72500</v>
                </pt>
                <pt idx="2189">
                  <v>72485</v>
                </pt>
                <pt idx="2190">
                  <v>72195</v>
                </pt>
                <pt idx="2191">
                  <v>71350</v>
                </pt>
                <pt idx="2192">
                  <v>71420</v>
                </pt>
                <pt idx="2193">
                  <v>71235</v>
                </pt>
                <pt idx="2194">
                  <v>71040</v>
                </pt>
                <pt idx="2195">
                  <v>70515</v>
                </pt>
                <pt idx="2196">
                  <v>70105</v>
                </pt>
                <pt idx="2197">
                  <v>69505</v>
                </pt>
                <pt idx="2198">
                  <v>68725</v>
                </pt>
                <pt idx="2199">
                  <v>67765</v>
                </pt>
                <pt idx="2200">
                  <v>66695</v>
                </pt>
                <pt idx="2201">
                  <v>65565</v>
                </pt>
                <pt idx="2202">
                  <v>64235</v>
                </pt>
                <pt idx="2203">
                  <v>62645</v>
                </pt>
                <pt idx="2204">
                  <v>61360</v>
                </pt>
                <pt idx="2205">
                  <v>59965</v>
                </pt>
                <pt idx="2206">
                  <v>58555</v>
                </pt>
                <pt idx="2207">
                  <v>58130</v>
                </pt>
                <pt idx="2208">
                  <v>62070</v>
                </pt>
                <pt idx="2209">
                  <v>61120</v>
                </pt>
                <pt idx="2210">
                  <v>59085</v>
                </pt>
                <pt idx="2211">
                  <v>57110</v>
                </pt>
                <pt idx="2212">
                  <v>55460</v>
                </pt>
                <pt idx="2213">
                  <v>54145</v>
                </pt>
                <pt idx="2214">
                  <v>52720</v>
                </pt>
                <pt idx="2215">
                  <v>51715</v>
                </pt>
                <pt idx="2216">
                  <v>51090</v>
                </pt>
                <pt idx="2217">
                  <v>50245</v>
                </pt>
                <pt idx="2218">
                  <v>49595</v>
                </pt>
                <pt idx="2219">
                  <v>48990</v>
                </pt>
                <pt idx="2220">
                  <v>48520</v>
                </pt>
                <pt idx="2221">
                  <v>48005</v>
                </pt>
                <pt idx="2222">
                  <v>47510</v>
                </pt>
                <pt idx="2223">
                  <v>47085</v>
                </pt>
                <pt idx="2224">
                  <v>46690</v>
                </pt>
                <pt idx="2225">
                  <v>46340</v>
                </pt>
                <pt idx="2226">
                  <v>46180</v>
                </pt>
                <pt idx="2227">
                  <v>46000</v>
                </pt>
                <pt idx="2228">
                  <v>46175</v>
                </pt>
                <pt idx="2229">
                  <v>46345</v>
                </pt>
                <pt idx="2230">
                  <v>46840</v>
                </pt>
                <pt idx="2231">
                  <v>47455</v>
                </pt>
                <pt idx="2232">
                  <v>48385</v>
                </pt>
                <pt idx="2233">
                  <v>49160</v>
                </pt>
                <pt idx="2234">
                  <v>49975</v>
                </pt>
                <pt idx="2235">
                  <v>51065</v>
                </pt>
                <pt idx="2236">
                  <v>52420</v>
                </pt>
                <pt idx="2237">
                  <v>53605</v>
                </pt>
                <pt idx="2238">
                  <v>54285</v>
                </pt>
                <pt idx="2239">
                  <v>54995</v>
                </pt>
                <pt idx="2240">
                  <v>56180</v>
                </pt>
                <pt idx="2241">
                  <v>56725</v>
                </pt>
                <pt idx="2242">
                  <v>57175</v>
                </pt>
                <pt idx="2243">
                  <v>57535</v>
                </pt>
                <pt idx="2244">
                  <v>57900</v>
                </pt>
                <pt idx="2245">
                  <v>58080</v>
                </pt>
                <pt idx="2246">
                  <v>58215</v>
                </pt>
                <pt idx="2247">
                  <v>57765</v>
                </pt>
                <pt idx="2248">
                  <v>57855</v>
                </pt>
                <pt idx="2249">
                  <v>57765</v>
                </pt>
                <pt idx="2250">
                  <v>57720</v>
                </pt>
                <pt idx="2251">
                  <v>57535</v>
                </pt>
                <pt idx="2252">
                  <v>57445</v>
                </pt>
                <pt idx="2253">
                  <v>57400</v>
                </pt>
                <pt idx="2254">
                  <v>56915</v>
                </pt>
                <pt idx="2255">
                  <v>55130</v>
                </pt>
                <pt idx="2256">
                  <v>56040</v>
                </pt>
                <pt idx="2257">
                  <v>55685</v>
                </pt>
                <pt idx="2258">
                  <v>55115</v>
                </pt>
                <pt idx="2259">
                  <v>54885</v>
                </pt>
                <pt idx="2260">
                  <v>54640</v>
                </pt>
                <pt idx="2261">
                  <v>54630</v>
                </pt>
                <pt idx="2262">
                  <v>54705</v>
                </pt>
                <pt idx="2263">
                  <v>53895</v>
                </pt>
                <pt idx="2264">
                  <v>53190</v>
                </pt>
                <pt idx="2265">
                  <v>53110</v>
                </pt>
                <pt idx="2266">
                  <v>53165</v>
                </pt>
                <pt idx="2267">
                  <v>53460</v>
                </pt>
                <pt idx="2268">
                  <v>53740</v>
                </pt>
                <pt idx="2269">
                  <v>54350</v>
                </pt>
                <pt idx="2270">
                  <v>55010</v>
                </pt>
                <pt idx="2271">
                  <v>56050</v>
                </pt>
                <pt idx="2272">
                  <v>57145</v>
                </pt>
                <pt idx="2273">
                  <v>58325</v>
                </pt>
                <pt idx="2274">
                  <v>59485</v>
                </pt>
                <pt idx="2275">
                  <v>60620</v>
                </pt>
                <pt idx="2276">
                  <v>62115</v>
                </pt>
                <pt idx="2277">
                  <v>62665</v>
                </pt>
                <pt idx="2278">
                  <v>63680</v>
                </pt>
                <pt idx="2279">
                  <v>64755</v>
                </pt>
                <pt idx="2280">
                  <v>66400</v>
                </pt>
                <pt idx="2281">
                  <v>67045</v>
                </pt>
                <pt idx="2282">
                  <v>67405</v>
                </pt>
                <pt idx="2283">
                  <v>67345</v>
                </pt>
                <pt idx="2284">
                  <v>68000</v>
                </pt>
                <pt idx="2285">
                  <v>67675</v>
                </pt>
                <pt idx="2286">
                  <v>67590</v>
                </pt>
                <pt idx="2287">
                  <v>67060</v>
                </pt>
                <pt idx="2288">
                  <v>66940</v>
                </pt>
                <pt idx="2289">
                  <v>66615</v>
                </pt>
                <pt idx="2290">
                  <v>66465</v>
                </pt>
                <pt idx="2291">
                  <v>65855</v>
                </pt>
                <pt idx="2292">
                  <v>65350</v>
                </pt>
                <pt idx="2293">
                  <v>64775</v>
                </pt>
                <pt idx="2294">
                  <v>64125</v>
                </pt>
                <pt idx="2295">
                  <v>63210</v>
                </pt>
                <pt idx="2296">
                  <v>62215</v>
                </pt>
                <pt idx="2297">
                  <v>61245</v>
                </pt>
                <pt idx="2298">
                  <v>60110</v>
                </pt>
                <pt idx="2299">
                  <v>58480</v>
                </pt>
                <pt idx="2300">
                  <v>56955</v>
                </pt>
                <pt idx="2301">
                  <v>55370</v>
                </pt>
                <pt idx="2302">
                  <v>53945</v>
                </pt>
                <pt idx="2303">
                  <v>55250</v>
                </pt>
                <pt idx="2304">
                  <v>58640</v>
                </pt>
                <pt idx="2305">
                  <v>58185</v>
                </pt>
                <pt idx="2306">
                  <v>56650</v>
                </pt>
                <pt idx="2307">
                  <v>54120</v>
                </pt>
                <pt idx="2308">
                  <v>52580</v>
                </pt>
                <pt idx="2309">
                  <v>51270</v>
                </pt>
                <pt idx="2310">
                  <v>49960</v>
                </pt>
                <pt idx="2311">
                  <v>48860</v>
                </pt>
                <pt idx="2312">
                  <v>47970</v>
                </pt>
                <pt idx="2313">
                  <v>47270</v>
                </pt>
                <pt idx="2314">
                  <v>46575</v>
                </pt>
                <pt idx="2315">
                  <v>46145</v>
                </pt>
                <pt idx="2316">
                  <v>45565</v>
                </pt>
                <pt idx="2317">
                  <v>45015</v>
                </pt>
                <pt idx="2318">
                  <v>44505</v>
                </pt>
                <pt idx="2319">
                  <v>43895</v>
                </pt>
                <pt idx="2320">
                  <v>43655</v>
                </pt>
                <pt idx="2321">
                  <v>43355</v>
                </pt>
                <pt idx="2322">
                  <v>43065</v>
                </pt>
                <pt idx="2323">
                  <v>43000</v>
                </pt>
                <pt idx="2324">
                  <v>43055</v>
                </pt>
                <pt idx="2325">
                  <v>43180</v>
                </pt>
                <pt idx="2326">
                  <v>43535</v>
                </pt>
                <pt idx="2327">
                  <v>44145</v>
                </pt>
                <pt idx="2328">
                  <v>44815</v>
                </pt>
                <pt idx="2329">
                  <v>45340</v>
                </pt>
                <pt idx="2330">
                  <v>45980</v>
                </pt>
                <pt idx="2331">
                  <v>46885</v>
                </pt>
                <pt idx="2332">
                  <v>47835</v>
                </pt>
                <pt idx="2333">
                  <v>49010</v>
                </pt>
                <pt idx="2334">
                  <v>49735</v>
                </pt>
                <pt idx="2335">
                  <v>50095</v>
                </pt>
                <pt idx="2336">
                  <v>50275</v>
                </pt>
                <pt idx="2337">
                  <v>50595</v>
                </pt>
                <pt idx="2338">
                  <v>50955</v>
                </pt>
                <pt idx="2339">
                  <v>51360</v>
                </pt>
                <pt idx="2340">
                  <v>51635</v>
                </pt>
                <pt idx="2341">
                  <v>51905</v>
                </pt>
                <pt idx="2342">
                  <v>51995</v>
                </pt>
                <pt idx="2343">
                  <v>52040</v>
                </pt>
                <pt idx="2344">
                  <v>51590</v>
                </pt>
                <pt idx="2345">
                  <v>51680</v>
                </pt>
                <pt idx="2346">
                  <v>51905</v>
                </pt>
                <pt idx="2347">
                  <v>52130</v>
                </pt>
                <pt idx="2348">
                  <v>52310</v>
                </pt>
                <pt idx="2349">
                  <v>52350</v>
                </pt>
                <pt idx="2350">
                  <v>51870</v>
                </pt>
                <pt idx="2351">
                  <v>51150</v>
                </pt>
                <pt idx="2352">
                  <v>51950</v>
                </pt>
                <pt idx="2353">
                  <v>51450</v>
                </pt>
                <pt idx="2354">
                  <v>51045</v>
                </pt>
                <pt idx="2355">
                  <v>50685</v>
                </pt>
                <pt idx="2356">
                  <v>50550</v>
                </pt>
                <pt idx="2357">
                  <v>50105</v>
                </pt>
                <pt idx="2358">
                  <v>49825</v>
                </pt>
                <pt idx="2359">
                  <v>49375</v>
                </pt>
                <pt idx="2360">
                  <v>48650</v>
                </pt>
                <pt idx="2361">
                  <v>48785</v>
                </pt>
                <pt idx="2362">
                  <v>49010</v>
                </pt>
                <pt idx="2363">
                  <v>49330</v>
                </pt>
                <pt idx="2364">
                  <v>49600</v>
                </pt>
                <pt idx="2365">
                  <v>49950</v>
                </pt>
                <pt idx="2366">
                  <v>50550</v>
                </pt>
                <pt idx="2367">
                  <v>51440</v>
                </pt>
                <pt idx="2368">
                  <v>52415</v>
                </pt>
                <pt idx="2369">
                  <v>53505</v>
                </pt>
                <pt idx="2370">
                  <v>54725</v>
                </pt>
                <pt idx="2371">
                  <v>56020</v>
                </pt>
                <pt idx="2372">
                  <v>57490</v>
                </pt>
                <pt idx="2373">
                  <v>58775</v>
                </pt>
                <pt idx="2374">
                  <v>59740</v>
                </pt>
                <pt idx="2375">
                  <v>61150</v>
                </pt>
                <pt idx="2376">
                  <v>62245</v>
                </pt>
                <pt idx="2377">
                  <v>62625</v>
                </pt>
                <pt idx="2378">
                  <v>62775</v>
                </pt>
                <pt idx="2379">
                  <v>62465</v>
                </pt>
                <pt idx="2380">
                  <v>62850</v>
                </pt>
                <pt idx="2381">
                  <v>63000</v>
                </pt>
                <pt idx="2382">
                  <v>62875</v>
                </pt>
                <pt idx="2383">
                  <v>62455</v>
                </pt>
                <pt idx="2384">
                  <v>62475</v>
                </pt>
                <pt idx="2385">
                  <v>62275</v>
                </pt>
                <pt idx="2386">
                  <v>61830</v>
                </pt>
                <pt idx="2387">
                  <v>61620</v>
                </pt>
                <pt idx="2388">
                  <v>61180</v>
                </pt>
                <pt idx="2389">
                  <v>60780</v>
                </pt>
                <pt idx="2390">
                  <v>60195</v>
                </pt>
                <pt idx="2391">
                  <v>59625</v>
                </pt>
                <pt idx="2392">
                  <v>58685</v>
                </pt>
                <pt idx="2393">
                  <v>57670</v>
                </pt>
                <pt idx="2394">
                  <v>56455</v>
                </pt>
                <pt idx="2395">
                  <v>54885</v>
                </pt>
                <pt idx="2396">
                  <v>53530</v>
                </pt>
                <pt idx="2397">
                  <v>52345</v>
                </pt>
                <pt idx="2398">
                  <v>51315</v>
                </pt>
                <pt idx="2399">
                  <v>50840</v>
                </pt>
                <pt idx="2400">
                  <v>53860</v>
                </pt>
                <pt idx="2401">
                  <v>53475</v>
                </pt>
                <pt idx="2402">
                  <v>52060</v>
                </pt>
                <pt idx="2403">
                  <v>50570</v>
                </pt>
                <pt idx="2404">
                  <v>49375</v>
                </pt>
                <pt idx="2405">
                  <v>48510</v>
                </pt>
                <pt idx="2406">
                  <v>47565</v>
                </pt>
                <pt idx="2407">
                  <v>46425</v>
                </pt>
                <pt idx="2408">
                  <v>45535</v>
                </pt>
                <pt idx="2409">
                  <v>44755</v>
                </pt>
                <pt idx="2410">
                  <v>43975</v>
                </pt>
                <pt idx="2411">
                  <v>43310</v>
                </pt>
                <pt idx="2412">
                  <v>42835</v>
                </pt>
                <pt idx="2413">
                  <v>42310</v>
                </pt>
                <pt idx="2414">
                  <v>41750</v>
                </pt>
                <pt idx="2415">
                  <v>41420</v>
                </pt>
                <pt idx="2416">
                  <v>41195</v>
                </pt>
                <pt idx="2417">
                  <v>40890</v>
                </pt>
                <pt idx="2418">
                  <v>40695</v>
                </pt>
                <pt idx="2419">
                  <v>40500</v>
                </pt>
                <pt idx="2420">
                  <v>40750</v>
                </pt>
                <pt idx="2421">
                  <v>40915</v>
                </pt>
                <pt idx="2422">
                  <v>41305</v>
                </pt>
                <pt idx="2423">
                  <v>41640</v>
                </pt>
                <pt idx="2424">
                  <v>42150</v>
                </pt>
                <pt idx="2425">
                  <v>42765</v>
                </pt>
                <pt idx="2426">
                  <v>43245</v>
                </pt>
                <pt idx="2427">
                  <v>43970</v>
                </pt>
                <pt idx="2428">
                  <v>44765</v>
                </pt>
                <pt idx="2429">
                  <v>46095</v>
                </pt>
                <pt idx="2430">
                  <v>46770</v>
                </pt>
                <pt idx="2431">
                  <v>47060</v>
                </pt>
                <pt idx="2432">
                  <v>47075</v>
                </pt>
                <pt idx="2433">
                  <v>47475</v>
                </pt>
                <pt idx="2434">
                  <v>47830</v>
                </pt>
                <pt idx="2435">
                  <v>47925</v>
                </pt>
                <pt idx="2436">
                  <v>48500</v>
                </pt>
                <pt idx="2437">
                  <v>48750</v>
                </pt>
                <pt idx="2438">
                  <v>48910</v>
                </pt>
                <pt idx="2439">
                  <v>48795</v>
                </pt>
                <pt idx="2440">
                  <v>48300</v>
                </pt>
                <pt idx="2441">
                  <v>48225</v>
                </pt>
                <pt idx="2442">
                  <v>48230</v>
                </pt>
                <pt idx="2443">
                  <v>48240</v>
                </pt>
                <pt idx="2444">
                  <v>48560</v>
                </pt>
                <pt idx="2445">
                  <v>48515</v>
                </pt>
                <pt idx="2446">
                  <v>48255</v>
                </pt>
                <pt idx="2447">
                  <v>47745</v>
                </pt>
                <pt idx="2448">
                  <v>47915</v>
                </pt>
                <pt idx="2449">
                  <v>47010</v>
                </pt>
                <pt idx="2450">
                  <v>46320</v>
                </pt>
                <pt idx="2451">
                  <v>45525</v>
                </pt>
                <pt idx="2452">
                  <v>45190</v>
                </pt>
                <pt idx="2453">
                  <v>44860</v>
                </pt>
                <pt idx="2454">
                  <v>44295</v>
                </pt>
                <pt idx="2455">
                  <v>43790</v>
                </pt>
                <pt idx="2456">
                  <v>43025</v>
                </pt>
                <pt idx="2457">
                  <v>43280</v>
                </pt>
                <pt idx="2458">
                  <v>43690</v>
                </pt>
                <pt idx="2459">
                  <v>44035</v>
                </pt>
                <pt idx="2460">
                  <v>44455</v>
                </pt>
                <pt idx="2461">
                  <v>44915</v>
                </pt>
                <pt idx="2462">
                  <v>45840</v>
                </pt>
                <pt idx="2463">
                  <v>46800</v>
                </pt>
                <pt idx="2464">
                  <v>48445</v>
                </pt>
                <pt idx="2465">
                  <v>49305</v>
                </pt>
                <pt idx="2466">
                  <v>51030</v>
                </pt>
                <pt idx="2467">
                  <v>52710</v>
                </pt>
                <pt idx="2468">
                  <v>54850</v>
                </pt>
                <pt idx="2469">
                  <v>56010</v>
                </pt>
                <pt idx="2470">
                  <v>57780</v>
                </pt>
                <pt idx="2471">
                  <v>59040</v>
                </pt>
                <pt idx="2472">
                  <v>60230</v>
                </pt>
                <pt idx="2473">
                  <v>61050</v>
                </pt>
                <pt idx="2474">
                  <v>61460</v>
                </pt>
                <pt idx="2475">
                  <v>61105</v>
                </pt>
                <pt idx="2476">
                  <v>61730</v>
                </pt>
                <pt idx="2477">
                  <v>62000</v>
                </pt>
                <pt idx="2478">
                  <v>61730</v>
                </pt>
                <pt idx="2479">
                  <v>61505</v>
                </pt>
                <pt idx="2480">
                  <v>61370</v>
                </pt>
                <pt idx="2481">
                  <v>61325</v>
                </pt>
                <pt idx="2482">
                  <v>60835</v>
                </pt>
                <pt idx="2483">
                  <v>60295</v>
                </pt>
                <pt idx="2484">
                  <v>60295</v>
                </pt>
                <pt idx="2485">
                  <v>59710</v>
                </pt>
                <pt idx="2486">
                  <v>59085</v>
                </pt>
                <pt idx="2487">
                  <v>58455</v>
                </pt>
                <pt idx="2488">
                  <v>57560</v>
                </pt>
                <pt idx="2489">
                  <v>56255</v>
                </pt>
                <pt idx="2490">
                  <v>55045</v>
                </pt>
                <pt idx="2491">
                  <v>53610</v>
                </pt>
                <pt idx="2492">
                  <v>52445</v>
                </pt>
                <pt idx="2493">
                  <v>51100</v>
                </pt>
                <pt idx="2494">
                  <v>49840</v>
                </pt>
                <pt idx="2495">
                  <v>48475</v>
                </pt>
                <pt idx="2496">
                  <v>52000</v>
                </pt>
                <pt idx="2497">
                  <v>51775</v>
                </pt>
                <pt idx="2498">
                  <v>50015</v>
                </pt>
                <pt idx="2499">
                  <v>48345</v>
                </pt>
                <pt idx="2500">
                  <v>47100</v>
                </pt>
                <pt idx="2501">
                  <v>45965</v>
                </pt>
                <pt idx="2502">
                  <v>45015</v>
                </pt>
                <pt idx="2503">
                  <v>43960</v>
                </pt>
                <pt idx="2504">
                  <v>43095</v>
                </pt>
                <pt idx="2505">
                  <v>42420</v>
                </pt>
                <pt idx="2506">
                  <v>41755</v>
                </pt>
                <pt idx="2507">
                  <v>41145</v>
                </pt>
                <pt idx="2508">
                  <v>40515</v>
                </pt>
                <pt idx="2509">
                  <v>40020</v>
                </pt>
                <pt idx="2510">
                  <v>39760</v>
                </pt>
                <pt idx="2511">
                  <v>39155</v>
                </pt>
                <pt idx="2512">
                  <v>38800</v>
                </pt>
                <pt idx="2513">
                  <v>38425</v>
                </pt>
                <pt idx="2514">
                  <v>38160</v>
                </pt>
                <pt idx="2515">
                  <v>38000</v>
                </pt>
                <pt idx="2516">
                  <v>38225</v>
                </pt>
                <pt idx="2517">
                  <v>38255</v>
                </pt>
                <pt idx="2518">
                  <v>38610</v>
                </pt>
                <pt idx="2519">
                  <v>39010</v>
                </pt>
                <pt idx="2520">
                  <v>39650</v>
                </pt>
                <pt idx="2521">
                  <v>40120</v>
                </pt>
                <pt idx="2522">
                  <v>41140</v>
                </pt>
                <pt idx="2523">
                  <v>42005</v>
                </pt>
                <pt idx="2524">
                  <v>43090</v>
                </pt>
                <pt idx="2525">
                  <v>43675</v>
                </pt>
                <pt idx="2526">
                  <v>43935</v>
                </pt>
                <pt idx="2527">
                  <v>43915</v>
                </pt>
                <pt idx="2528">
                  <v>43910</v>
                </pt>
                <pt idx="2529">
                  <v>43685</v>
                </pt>
                <pt idx="2530">
                  <v>43620</v>
                </pt>
                <pt idx="2531">
                  <v>43475</v>
                </pt>
                <pt idx="2532">
                  <v>43615</v>
                </pt>
                <pt idx="2533">
                  <v>43420</v>
                </pt>
                <pt idx="2534">
                  <v>43360</v>
                </pt>
                <pt idx="2535">
                  <v>43205</v>
                </pt>
                <pt idx="2536">
                  <v>42365</v>
                </pt>
                <pt idx="2537">
                  <v>41880</v>
                </pt>
                <pt idx="2538">
                  <v>41770</v>
                </pt>
                <pt idx="2539">
                  <v>41570</v>
                </pt>
                <pt idx="2540">
                  <v>41400</v>
                </pt>
                <pt idx="2541">
                  <v>41325</v>
                </pt>
                <pt idx="2542">
                  <v>40570</v>
                </pt>
                <pt idx="2543">
                  <v>40385</v>
                </pt>
                <pt idx="2544">
                  <v>40890</v>
                </pt>
                <pt idx="2545">
                  <v>40295</v>
                </pt>
                <pt idx="2546">
                  <v>39340</v>
                </pt>
                <pt idx="2547">
                  <v>38775</v>
                </pt>
                <pt idx="2548">
                  <v>38315</v>
                </pt>
                <pt idx="2549">
                  <v>37705</v>
                </pt>
                <pt idx="2550">
                  <v>37440</v>
                </pt>
                <pt idx="2551">
                  <v>36835</v>
                </pt>
                <pt idx="2552">
                  <v>36275</v>
                </pt>
                <pt idx="2553">
                  <v>36400</v>
                </pt>
                <pt idx="2554">
                  <v>36590</v>
                </pt>
                <pt idx="2555">
                  <v>37145</v>
                </pt>
                <pt idx="2556">
                  <v>37785</v>
                </pt>
                <pt idx="2557">
                  <v>38415</v>
                </pt>
                <pt idx="2558">
                  <v>39480</v>
                </pt>
                <pt idx="2559">
                  <v>40990</v>
                </pt>
                <pt idx="2560">
                  <v>42250</v>
                </pt>
                <pt idx="2561">
                  <v>43785</v>
                </pt>
                <pt idx="2562">
                  <v>45175</v>
                </pt>
                <pt idx="2563">
                  <v>46875</v>
                </pt>
                <pt idx="2564">
                  <v>48995</v>
                </pt>
                <pt idx="2565">
                  <v>51110</v>
                </pt>
                <pt idx="2566">
                  <v>53140</v>
                </pt>
                <pt idx="2567">
                  <v>54995</v>
                </pt>
                <pt idx="2568">
                  <v>56670</v>
                </pt>
                <pt idx="2569">
                  <v>58075</v>
                </pt>
                <pt idx="2570">
                  <v>59145</v>
                </pt>
                <pt idx="2571">
                  <v>59240</v>
                </pt>
                <pt idx="2572">
                  <v>59720</v>
                </pt>
                <pt idx="2573">
                  <v>60000</v>
                </pt>
                <pt idx="2574">
                  <v>59910</v>
                </pt>
                <pt idx="2575">
                  <v>59400</v>
                </pt>
                <pt idx="2576">
                  <v>59465</v>
                </pt>
                <pt idx="2577">
                  <v>59365</v>
                </pt>
                <pt idx="2578">
                  <v>59270</v>
                </pt>
                <pt idx="2579">
                  <v>59045</v>
                </pt>
                <pt idx="2580">
                  <v>58790</v>
                </pt>
                <pt idx="2581">
                  <v>58440</v>
                </pt>
                <pt idx="2582">
                  <v>57765</v>
                </pt>
                <pt idx="2583">
                  <v>56795</v>
                </pt>
                <pt idx="2584">
                  <v>56260</v>
                </pt>
                <pt idx="2585">
                  <v>54820</v>
                </pt>
                <pt idx="2586">
                  <v>53570</v>
                </pt>
                <pt idx="2587">
                  <v>52255</v>
                </pt>
                <pt idx="2588">
                  <v>51100</v>
                </pt>
                <pt idx="2589">
                  <v>49755</v>
                </pt>
                <pt idx="2590">
                  <v>48540</v>
                </pt>
                <pt idx="2591">
                  <v>46585</v>
                </pt>
                <pt idx="2592">
                  <v>49260</v>
                </pt>
                <pt idx="2593">
                  <v>49145</v>
                </pt>
                <pt idx="2594">
                  <v>47810</v>
                </pt>
                <pt idx="2595">
                  <v>46585</v>
                </pt>
                <pt idx="2596">
                  <v>45060</v>
                </pt>
                <pt idx="2597">
                  <v>43950</v>
                </pt>
                <pt idx="2598">
                  <v>42965</v>
                </pt>
                <pt idx="2599">
                  <v>42145</v>
                </pt>
                <pt idx="2600">
                  <v>41360</v>
                </pt>
                <pt idx="2601">
                  <v>40755</v>
                </pt>
                <pt idx="2602">
                  <v>39935</v>
                </pt>
                <pt idx="2603">
                  <v>39360</v>
                </pt>
                <pt idx="2604">
                  <v>38905</v>
                </pt>
                <pt idx="2605">
                  <v>38545</v>
                </pt>
                <pt idx="2606">
                  <v>38240</v>
                </pt>
                <pt idx="2607">
                  <v>37850</v>
                </pt>
                <pt idx="2608">
                  <v>37635</v>
                </pt>
                <pt idx="2609">
                  <v>37265</v>
                </pt>
                <pt idx="2610">
                  <v>37150</v>
                </pt>
                <pt idx="2611">
                  <v>37000</v>
                </pt>
                <pt idx="2612">
                  <v>37090</v>
                </pt>
                <pt idx="2613">
                  <v>37240</v>
                </pt>
                <pt idx="2614">
                  <v>37575</v>
                </pt>
                <pt idx="2615">
                  <v>38030</v>
                </pt>
                <pt idx="2616">
                  <v>38440</v>
                </pt>
                <pt idx="2617">
                  <v>38955</v>
                </pt>
                <pt idx="2618">
                  <v>39540</v>
                </pt>
                <pt idx="2619">
                  <v>40130</v>
                </pt>
                <pt idx="2620">
                  <v>41065</v>
                </pt>
                <pt idx="2621">
                  <v>41785</v>
                </pt>
                <pt idx="2622">
                  <v>42100</v>
                </pt>
                <pt idx="2623">
                  <v>41755</v>
                </pt>
                <pt idx="2624">
                  <v>41450</v>
                </pt>
                <pt idx="2625">
                  <v>41155</v>
                </pt>
                <pt idx="2626">
                  <v>40605</v>
                </pt>
                <pt idx="2627">
                  <v>40355</v>
                </pt>
                <pt idx="2628">
                  <v>40110</v>
                </pt>
                <pt idx="2629">
                  <v>40025</v>
                </pt>
                <pt idx="2630">
                  <v>39270</v>
                </pt>
                <pt idx="2631">
                  <v>38595</v>
                </pt>
                <pt idx="2632">
                  <v>37935</v>
                </pt>
                <pt idx="2633">
                  <v>37330</v>
                </pt>
                <pt idx="2634">
                  <v>37155</v>
                </pt>
                <pt idx="2635">
                  <v>36780</v>
                </pt>
                <pt idx="2636">
                  <v>36735</v>
                </pt>
                <pt idx="2637">
                  <v>36775</v>
                </pt>
                <pt idx="2638">
                  <v>36260</v>
                </pt>
                <pt idx="2639">
                  <v>35900</v>
                </pt>
                <pt idx="2640">
                  <v>35865</v>
                </pt>
                <pt idx="2641">
                  <v>35220</v>
                </pt>
                <pt idx="2642">
                  <v>34665</v>
                </pt>
                <pt idx="2643">
                  <v>34340</v>
                </pt>
                <pt idx="2644">
                  <v>34010</v>
                </pt>
                <pt idx="2645">
                  <v>33955</v>
                </pt>
                <pt idx="2646">
                  <v>33615</v>
                </pt>
                <pt idx="2647">
                  <v>33105</v>
                </pt>
                <pt idx="2648">
                  <v>32705</v>
                </pt>
                <pt idx="2649">
                  <v>32500</v>
                </pt>
                <pt idx="2650">
                  <v>32825</v>
                </pt>
                <pt idx="2651">
                  <v>33345</v>
                </pt>
                <pt idx="2652">
                  <v>34445</v>
                </pt>
                <pt idx="2653">
                  <v>35475</v>
                </pt>
                <pt idx="2654">
                  <v>36780</v>
                </pt>
                <pt idx="2655">
                  <v>37960</v>
                </pt>
                <pt idx="2656">
                  <v>39510</v>
                </pt>
                <pt idx="2657">
                  <v>40980</v>
                </pt>
                <pt idx="2658">
                  <v>42325</v>
                </pt>
                <pt idx="2659">
                  <v>43800</v>
                </pt>
                <pt idx="2660">
                  <v>45585</v>
                </pt>
                <pt idx="2661">
                  <v>47495</v>
                </pt>
                <pt idx="2662">
                  <v>49460</v>
                </pt>
                <pt idx="2663">
                  <v>51250</v>
                </pt>
                <pt idx="2664">
                  <v>52760</v>
                </pt>
                <pt idx="2665">
                  <v>53970</v>
                </pt>
                <pt idx="2666">
                  <v>55325</v>
                </pt>
                <pt idx="2667">
                  <v>55550</v>
                </pt>
                <pt idx="2668">
                  <v>55455</v>
                </pt>
                <pt idx="2669">
                  <v>55935</v>
                </pt>
                <pt idx="2670">
                  <v>56000</v>
                </pt>
                <pt idx="2671">
                  <v>55770</v>
                </pt>
                <pt idx="2672">
                  <v>55890</v>
                </pt>
                <pt idx="2673">
                  <v>55675</v>
                </pt>
                <pt idx="2674">
                  <v>55615</v>
                </pt>
                <pt idx="2675">
                  <v>55615</v>
                </pt>
                <pt idx="2676">
                  <v>55405</v>
                </pt>
                <pt idx="2677">
                  <v>55100</v>
                </pt>
                <pt idx="2678">
                  <v>54770</v>
                </pt>
                <pt idx="2679">
                  <v>54105</v>
                </pt>
                <pt idx="2680">
                  <v>53375</v>
                </pt>
                <pt idx="2681">
                  <v>52265</v>
                </pt>
                <pt idx="2682">
                  <v>51555</v>
                </pt>
                <pt idx="2683">
                  <v>50530</v>
                </pt>
                <pt idx="2684">
                  <v>49595</v>
                </pt>
                <pt idx="2685">
                  <v>48475</v>
                </pt>
                <pt idx="2686">
                  <v>47385</v>
                </pt>
                <pt idx="2687">
                  <v>46620</v>
                </pt>
                <pt idx="2688">
                  <v>49040</v>
                </pt>
                <pt idx="2689">
                  <v>48815</v>
                </pt>
                <pt idx="2690">
                  <v>47095</v>
                </pt>
                <pt idx="2691">
                  <v>45630</v>
                </pt>
                <pt idx="2692">
                  <v>44455</v>
                </pt>
                <pt idx="2693">
                  <v>43085</v>
                </pt>
                <pt idx="2694">
                  <v>41905</v>
                </pt>
                <pt idx="2695">
                  <v>40885</v>
                </pt>
                <pt idx="2696">
                  <v>40280</v>
                </pt>
                <pt idx="2697">
                  <v>39615</v>
                </pt>
                <pt idx="2698">
                  <v>38815</v>
                </pt>
                <pt idx="2699">
                  <v>38275</v>
                </pt>
                <pt idx="2700">
                  <v>37575</v>
                </pt>
                <pt idx="2701">
                  <v>37025</v>
                </pt>
                <pt idx="2702">
                  <v>36480</v>
                </pt>
                <pt idx="2703">
                  <v>36010</v>
                </pt>
                <pt idx="2704">
                  <v>35685</v>
                </pt>
                <pt idx="2705">
                  <v>35375</v>
                </pt>
                <pt idx="2706">
                  <v>35075</v>
                </pt>
                <pt idx="2707">
                  <v>35010</v>
                </pt>
                <pt idx="2708">
                  <v>35185</v>
                </pt>
                <pt idx="2709">
                  <v>35185</v>
                </pt>
                <pt idx="2710">
                  <v>35440</v>
                </pt>
                <pt idx="2711">
                  <v>35710</v>
                </pt>
                <pt idx="2712">
                  <v>36120</v>
                </pt>
                <pt idx="2713">
                  <v>36540</v>
                </pt>
                <pt idx="2714">
                  <v>36955</v>
                </pt>
                <pt idx="2715">
                  <v>37290</v>
                </pt>
                <pt idx="2716">
                  <v>38205</v>
                </pt>
                <pt idx="2717">
                  <v>38900</v>
                </pt>
                <pt idx="2718">
                  <v>39175</v>
                </pt>
                <pt idx="2719">
                  <v>38980</v>
                </pt>
                <pt idx="2720">
                  <v>38775</v>
                </pt>
                <pt idx="2721">
                  <v>38255</v>
                </pt>
                <pt idx="2722">
                  <v>37470</v>
                </pt>
                <pt idx="2723">
                  <v>37015</v>
                </pt>
                <pt idx="2724">
                  <v>36620</v>
                </pt>
                <pt idx="2725">
                  <v>36145</v>
                </pt>
                <pt idx="2726">
                  <v>35200</v>
                </pt>
                <pt idx="2727">
                  <v>34510</v>
                </pt>
                <pt idx="2728">
                  <v>33705</v>
                </pt>
                <pt idx="2729">
                  <v>33340</v>
                </pt>
                <pt idx="2730">
                  <v>32675</v>
                </pt>
                <pt idx="2731">
                  <v>32320</v>
                </pt>
                <pt idx="2732">
                  <v>32030</v>
                </pt>
                <pt idx="2733">
                  <v>32045</v>
                </pt>
                <pt idx="2734">
                  <v>31630</v>
                </pt>
                <pt idx="2735">
                  <v>31180</v>
                </pt>
                <pt idx="2736">
                  <v>31305</v>
                </pt>
                <pt idx="2737">
                  <v>30905</v>
                </pt>
                <pt idx="2738">
                  <v>30545</v>
                </pt>
                <pt idx="2739">
                  <v>30105</v>
                </pt>
                <pt idx="2740">
                  <v>29825</v>
                </pt>
                <pt idx="2741">
                  <v>29260</v>
                </pt>
                <pt idx="2742">
                  <v>29060</v>
                </pt>
                <pt idx="2743">
                  <v>28780</v>
                </pt>
                <pt idx="2744">
                  <v>28500</v>
                </pt>
                <pt idx="2745">
                  <v>28580</v>
                </pt>
                <pt idx="2746">
                  <v>28820</v>
                </pt>
                <pt idx="2747">
                  <v>29340</v>
                </pt>
                <pt idx="2748">
                  <v>30105</v>
                </pt>
                <pt idx="2749">
                  <v>30825</v>
                </pt>
                <pt idx="2750">
                  <v>31870</v>
                </pt>
                <pt idx="2751">
                  <v>33555</v>
                </pt>
                <pt idx="2752">
                  <v>34795</v>
                </pt>
                <pt idx="2753">
                  <v>36600</v>
                </pt>
                <pt idx="2754">
                  <v>38675</v>
                </pt>
                <pt idx="2755">
                  <v>40735</v>
                </pt>
                <pt idx="2756">
                  <v>43260</v>
                </pt>
                <pt idx="2757">
                  <v>44980</v>
                </pt>
                <pt idx="2758">
                  <v>47035</v>
                </pt>
                <pt idx="2759">
                  <v>49030</v>
                </pt>
                <pt idx="2760">
                  <v>50775</v>
                </pt>
                <pt idx="2761">
                  <v>51570</v>
                </pt>
                <pt idx="2762">
                  <v>52670</v>
                </pt>
                <pt idx="2763">
                  <v>52960</v>
                </pt>
                <pt idx="2764">
                  <v>53340</v>
                </pt>
                <pt idx="2765">
                  <v>53375</v>
                </pt>
                <pt idx="2766">
                  <v>53180</v>
                </pt>
                <pt idx="2767">
                  <v>53245</v>
                </pt>
                <pt idx="2768">
                  <v>53310</v>
                </pt>
                <pt idx="2769">
                  <v>53500</v>
                </pt>
                <pt idx="2770">
                  <v>53405</v>
                </pt>
                <pt idx="2771">
                  <v>53310</v>
                </pt>
                <pt idx="2772">
                  <v>53120</v>
                </pt>
                <pt idx="2773">
                  <v>52895</v>
                </pt>
                <pt idx="2774">
                  <v>52580</v>
                </pt>
                <pt idx="2775">
                  <v>51780</v>
                </pt>
                <pt idx="2776">
                  <v>50665</v>
                </pt>
                <pt idx="2777">
                  <v>50155</v>
                </pt>
                <pt idx="2778">
                  <v>49040</v>
                </pt>
                <pt idx="2779">
                  <v>48275</v>
                </pt>
                <pt idx="2780">
                  <v>47095</v>
                </pt>
                <pt idx="2781">
                  <v>45920</v>
                </pt>
                <pt idx="2782">
                  <v>44740</v>
                </pt>
                <pt idx="2783">
                  <v>44340</v>
                </pt>
                <pt idx="2784">
                  <v>45980</v>
                </pt>
                <pt idx="2785">
                  <v>45210</v>
                </pt>
                <pt idx="2786">
                  <v>44115</v>
                </pt>
                <pt idx="2787">
                  <v>42830</v>
                </pt>
                <pt idx="2788">
                  <v>41805</v>
                </pt>
                <pt idx="2789">
                  <v>40455</v>
                </pt>
                <pt idx="2790">
                  <v>39490</v>
                </pt>
                <pt idx="2791">
                  <v>38560</v>
                </pt>
                <pt idx="2792">
                  <v>37950</v>
                </pt>
                <pt idx="2793">
                  <v>37050</v>
                </pt>
                <pt idx="2794">
                  <v>36565</v>
                </pt>
                <pt idx="2795">
                  <v>36020</v>
                </pt>
                <pt idx="2796">
                  <v>35505</v>
                </pt>
                <pt idx="2797">
                  <v>35155</v>
                </pt>
                <pt idx="2798">
                  <v>34865</v>
                </pt>
                <pt idx="2799">
                  <v>34480</v>
                </pt>
                <pt idx="2800">
                  <v>34415</v>
                </pt>
                <pt idx="2801">
                  <v>34205</v>
                </pt>
                <pt idx="2802">
                  <v>34145</v>
                </pt>
                <pt idx="2803">
                  <v>34000</v>
                </pt>
                <pt idx="2804">
                  <v>34220</v>
                </pt>
                <pt idx="2805">
                  <v>34350</v>
                </pt>
                <pt idx="2806">
                  <v>34705</v>
                </pt>
                <pt idx="2807">
                  <v>34930</v>
                </pt>
                <pt idx="2808">
                  <v>35395</v>
                </pt>
                <pt idx="2809">
                  <v>35885</v>
                </pt>
                <pt idx="2810">
                  <v>36010</v>
                </pt>
                <pt idx="2811">
                  <v>36275</v>
                </pt>
                <pt idx="2812">
                  <v>37160</v>
                </pt>
                <pt idx="2813">
                  <v>38150</v>
                </pt>
                <pt idx="2814">
                  <v>38385</v>
                </pt>
                <pt idx="2815">
                  <v>38330</v>
                </pt>
                <pt idx="2816">
                  <v>37995</v>
                </pt>
                <pt idx="2817">
                  <v>37305</v>
                </pt>
                <pt idx="2818">
                  <v>36825</v>
                </pt>
                <pt idx="2819">
                  <v>36320</v>
                </pt>
                <pt idx="2820">
                  <v>35890</v>
                </pt>
                <pt idx="2821">
                  <v>35370</v>
                </pt>
                <pt idx="2822">
                  <v>34675</v>
                </pt>
                <pt idx="2823">
                  <v>34085</v>
                </pt>
                <pt idx="2824">
                  <v>33265</v>
                </pt>
                <pt idx="2825">
                  <v>32945</v>
                </pt>
                <pt idx="2826">
                  <v>32465</v>
                </pt>
                <pt idx="2827">
                  <v>32450</v>
                </pt>
                <pt idx="2828">
                  <v>32560</v>
                </pt>
                <pt idx="2829">
                  <v>32900</v>
                </pt>
                <pt idx="2830">
                  <v>32760</v>
                </pt>
                <pt idx="2831">
                  <v>32630</v>
                </pt>
                <pt idx="2832">
                  <v>33105</v>
                </pt>
                <pt idx="2833">
                  <v>32795</v>
                </pt>
                <pt idx="2834">
                  <v>32560</v>
                </pt>
                <pt idx="2835">
                  <v>32625</v>
                </pt>
                <pt idx="2836">
                  <v>32535</v>
                </pt>
                <pt idx="2837">
                  <v>32395</v>
                </pt>
                <pt idx="2838">
                  <v>32150</v>
                </pt>
                <pt idx="2839">
                  <v>31920</v>
                </pt>
                <pt idx="2840">
                  <v>31795</v>
                </pt>
                <pt idx="2841">
                  <v>32040</v>
                </pt>
                <pt idx="2842">
                  <v>32155</v>
                </pt>
                <pt idx="2843">
                  <v>32835</v>
                </pt>
                <pt idx="2844">
                  <v>33305</v>
                </pt>
                <pt idx="2845">
                  <v>33965</v>
                </pt>
                <pt idx="2846">
                  <v>34945</v>
                </pt>
                <pt idx="2847">
                  <v>36090</v>
                </pt>
                <pt idx="2848">
                  <v>37365</v>
                </pt>
                <pt idx="2849">
                  <v>38695</v>
                </pt>
                <pt idx="2850">
                  <v>40240</v>
                </pt>
                <pt idx="2851">
                  <v>42050</v>
                </pt>
                <pt idx="2852">
                  <v>43815</v>
                </pt>
                <pt idx="2853">
                  <v>45815</v>
                </pt>
                <pt idx="2854">
                  <v>47860</v>
                </pt>
                <pt idx="2855">
                  <v>49325</v>
                </pt>
                <pt idx="2856">
                  <v>50800</v>
                </pt>
                <pt idx="2857">
                  <v>51590</v>
                </pt>
                <pt idx="2858">
                  <v>52275</v>
                </pt>
                <pt idx="2859">
                  <v>52535</v>
                </pt>
                <pt idx="2860">
                  <v>52565</v>
                </pt>
                <pt idx="2861">
                  <v>52665</v>
                </pt>
                <pt idx="2862">
                  <v>52665</v>
                </pt>
                <pt idx="2863">
                  <v>52770</v>
                </pt>
                <pt idx="2864">
                  <v>53000</v>
                </pt>
                <pt idx="2865">
                  <v>52880</v>
                </pt>
                <pt idx="2866">
                  <v>52695</v>
                </pt>
                <pt idx="2867">
                  <v>52760</v>
                </pt>
                <pt idx="2868">
                  <v>52405</v>
                </pt>
                <pt idx="2869">
                  <v>52310</v>
                </pt>
                <pt idx="2870">
                  <v>51825</v>
                </pt>
                <pt idx="2871">
                  <v>51185</v>
                </pt>
                <pt idx="2872">
                  <v>50540</v>
                </pt>
                <pt idx="2873">
                  <v>49835</v>
                </pt>
                <pt idx="2874">
                  <v>48775</v>
                </pt>
                <pt idx="2875">
                  <v>47715</v>
                </pt>
                <pt idx="2876">
                  <v>46910</v>
                </pt>
                <pt idx="2877">
                  <v>45850</v>
                </pt>
                <pt idx="2878">
                  <v>44855</v>
                </pt>
              </numCache>
            </numRef>
          </val>
          <smooth val="0"/>
        </ser>
        <ser>
          <idx val="1"/>
          <order val="1"/>
          <tx>
            <strRef>
              <f>"统调实际"</f>
              <strCache>
                <ptCount val="1"/>
                <pt idx="0">
                  <v>统调实际</v>
                </pt>
              </strCache>
            </strRef>
          </tx>
          <spPr>
            <a:ln xmlns:a="http://schemas.openxmlformats.org/drawingml/2006/main"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统调负荷!$N$3:$N$2881</f>
              <numCache>
                <formatCode>General</formatCode>
                <ptCount val="2879"/>
                <pt idx="0">
                  <v>80916.2</v>
                </pt>
                <pt idx="1">
                  <v>80492.3</v>
                </pt>
                <pt idx="2">
                  <v>79670.7</v>
                </pt>
                <pt idx="3">
                  <v>78105.89999999999</v>
                </pt>
                <pt idx="4">
                  <v>77032.89999999999</v>
                </pt>
                <pt idx="5">
                  <v>75510.5</v>
                </pt>
                <pt idx="6">
                  <v>74614</v>
                </pt>
                <pt idx="7">
                  <v>73598.2</v>
                </pt>
                <pt idx="8">
                  <v>72593.89999999999</v>
                </pt>
                <pt idx="9">
                  <v>71346.39999999999</v>
                </pt>
                <pt idx="10">
                  <v>70804.7</v>
                </pt>
                <pt idx="11">
                  <v>69531.60000000001</v>
                </pt>
                <pt idx="12">
                  <v>69345</v>
                </pt>
                <pt idx="13">
                  <v>68166.60000000001</v>
                </pt>
                <pt idx="14">
                  <v>67676.89999999999</v>
                </pt>
                <pt idx="15">
                  <v>66570</v>
                </pt>
                <pt idx="16">
                  <v>66094.5</v>
                </pt>
                <pt idx="17">
                  <v>65611.39999999999</v>
                </pt>
                <pt idx="18">
                  <v>65188.8</v>
                </pt>
                <pt idx="19">
                  <v>64479.3</v>
                </pt>
                <pt idx="20">
                  <v>64699.4</v>
                </pt>
                <pt idx="21">
                  <v>64263.3</v>
                </pt>
                <pt idx="22">
                  <v>64842.8</v>
                </pt>
                <pt idx="23">
                  <v>64465.9</v>
                </pt>
                <pt idx="24">
                  <v>64809.4</v>
                </pt>
                <pt idx="25">
                  <v>65124.2</v>
                </pt>
                <pt idx="26">
                  <v>65305</v>
                </pt>
                <pt idx="27">
                  <v>66026.8</v>
                </pt>
                <pt idx="28">
                  <v>67018.3</v>
                </pt>
                <pt idx="29">
                  <v>67739.60000000001</v>
                </pt>
                <pt idx="30">
                  <v>67474.2</v>
                </pt>
                <pt idx="31">
                  <v>65956.5</v>
                </pt>
                <pt idx="32">
                  <v>65644.39999999999</v>
                </pt>
                <pt idx="33">
                  <v>65331.8</v>
                </pt>
                <pt idx="34">
                  <v>65550.7</v>
                </pt>
                <pt idx="35">
                  <v>65958.7</v>
                </pt>
                <pt idx="36">
                  <v>66592.10000000001</v>
                </pt>
                <pt idx="37">
                  <v>66500.39999999999</v>
                </pt>
                <pt idx="38">
                  <v>66424.10000000001</v>
                </pt>
                <pt idx="39">
                  <v>66239</v>
                </pt>
                <pt idx="40">
                  <v>65294.8</v>
                </pt>
                <pt idx="41">
                  <v>64779.8</v>
                </pt>
                <pt idx="42">
                  <v>64930.3</v>
                </pt>
                <pt idx="43">
                  <v>65661.39999999999</v>
                </pt>
                <pt idx="44">
                  <v>65864</v>
                </pt>
                <pt idx="45">
                  <v>65805.60000000001</v>
                </pt>
                <pt idx="46">
                  <v>64865.2</v>
                </pt>
                <pt idx="47">
                  <v>63629.7</v>
                </pt>
                <pt idx="48">
                  <v>64470.4</v>
                </pt>
                <pt idx="49">
                  <v>63872.3</v>
                </pt>
                <pt idx="50">
                  <v>62996.9</v>
                </pt>
                <pt idx="51">
                  <v>62600</v>
                </pt>
                <pt idx="52">
                  <v>62682.1</v>
                </pt>
                <pt idx="53">
                  <v>62909.1</v>
                </pt>
                <pt idx="54">
                  <v>63393</v>
                </pt>
                <pt idx="55">
                  <v>62541.4</v>
                </pt>
                <pt idx="56">
                  <v>61393.3</v>
                </pt>
                <pt idx="57">
                  <v>61100.7</v>
                </pt>
                <pt idx="58">
                  <v>61656.7</v>
                </pt>
                <pt idx="59">
                  <v>62039.7</v>
                </pt>
                <pt idx="60">
                  <v>62490.5</v>
                </pt>
                <pt idx="61">
                  <v>63334.1</v>
                </pt>
                <pt idx="62">
                  <v>64285.8</v>
                </pt>
                <pt idx="63">
                  <v>65379.2</v>
                </pt>
                <pt idx="64">
                  <v>67341.89999999999</v>
                </pt>
                <pt idx="65">
                  <v>68603.2</v>
                </pt>
                <pt idx="66">
                  <v>70415.60000000001</v>
                </pt>
                <pt idx="67">
                  <v>72633.8</v>
                </pt>
                <pt idx="68">
                  <v>74648.3</v>
                </pt>
                <pt idx="69">
                  <v>76386.60000000001</v>
                </pt>
                <pt idx="70">
                  <v>77968.2</v>
                </pt>
                <pt idx="71">
                  <v>79542.5</v>
                </pt>
                <pt idx="72">
                  <v>80722.60000000001</v>
                </pt>
                <pt idx="73">
                  <v>81043.5</v>
                </pt>
                <pt idx="74">
                  <v>80601.10000000001</v>
                </pt>
                <pt idx="75">
                  <v>80929.89999999999</v>
                </pt>
                <pt idx="76">
                  <v>82963.7</v>
                </pt>
                <pt idx="77">
                  <v>82778.8</v>
                </pt>
                <pt idx="78">
                  <v>83124.5</v>
                </pt>
                <pt idx="79">
                  <v>82920.2</v>
                </pt>
                <pt idx="80">
                  <v>83255.2</v>
                </pt>
                <pt idx="81">
                  <v>83362.39999999999</v>
                </pt>
                <pt idx="82">
                  <v>83332.10000000001</v>
                </pt>
                <pt idx="83">
                  <v>83088.7</v>
                </pt>
                <pt idx="84">
                  <v>82954.7</v>
                </pt>
                <pt idx="85">
                  <v>81997.39999999999</v>
                </pt>
                <pt idx="86">
                  <v>80984.7</v>
                </pt>
                <pt idx="87">
                  <v>80136.2</v>
                </pt>
                <pt idx="88">
                  <v>77933.8</v>
                </pt>
                <pt idx="89">
                  <v>76517.8</v>
                </pt>
                <pt idx="90">
                  <v>74563.60000000001</v>
                </pt>
                <pt idx="91">
                  <v>72219.3</v>
                </pt>
                <pt idx="92">
                  <v>70304.3</v>
                </pt>
                <pt idx="93">
                  <v>68450.89999999999</v>
                </pt>
                <pt idx="94">
                  <v>66927.7</v>
                </pt>
                <pt idx="95">
                  <v>66367.89999999999</v>
                </pt>
                <pt idx="96">
                  <v>71409</v>
                </pt>
                <pt idx="97">
                  <v>70889.3</v>
                </pt>
                <pt idx="98">
                  <v>69303.3</v>
                </pt>
                <pt idx="99">
                  <v>67739.39999999999</v>
                </pt>
                <pt idx="100">
                  <v>66167.60000000001</v>
                </pt>
                <pt idx="101">
                  <v>65268</v>
                </pt>
                <pt idx="102">
                  <v>64125.8</v>
                </pt>
                <pt idx="103">
                  <v>63101.4</v>
                </pt>
                <pt idx="104">
                  <v>62462</v>
                </pt>
                <pt idx="105">
                  <v>61548.4</v>
                </pt>
                <pt idx="106">
                  <v>60926.2</v>
                </pt>
                <pt idx="107">
                  <v>60562.5</v>
                </pt>
                <pt idx="108">
                  <v>59700.9</v>
                </pt>
                <pt idx="109">
                  <v>59401.3</v>
                </pt>
                <pt idx="110">
                  <v>58646.1</v>
                </pt>
                <pt idx="111">
                  <v>58598.2</v>
                </pt>
                <pt idx="112">
                  <v>58328.2</v>
                </pt>
                <pt idx="113">
                  <v>58134.7</v>
                </pt>
                <pt idx="114">
                  <v>58231</v>
                </pt>
                <pt idx="115">
                  <v>58141.7</v>
                </pt>
                <pt idx="116">
                  <v>58799</v>
                </pt>
                <pt idx="117">
                  <v>59292.1</v>
                </pt>
                <pt idx="118">
                  <v>60586.4</v>
                </pt>
                <pt idx="119">
                  <v>61677.9</v>
                </pt>
                <pt idx="120">
                  <v>64414.5</v>
                </pt>
                <pt idx="121">
                  <v>66133.60000000001</v>
                </pt>
                <pt idx="122">
                  <v>68844.8</v>
                </pt>
                <pt idx="123">
                  <v>71639.8</v>
                </pt>
                <pt idx="124">
                  <v>75316.10000000001</v>
                </pt>
                <pt idx="125">
                  <v>77868.5</v>
                </pt>
                <pt idx="126">
                  <v>80402</v>
                </pt>
                <pt idx="127">
                  <v>85616.39999999999</v>
                </pt>
                <pt idx="128">
                  <v>91197.60000000001</v>
                </pt>
                <pt idx="129">
                  <v>93450.60000000001</v>
                </pt>
                <pt idx="130">
                  <v>94898.7</v>
                </pt>
                <pt idx="131">
                  <v>95650.60000000001</v>
                </pt>
                <pt idx="132">
                  <v>96672.3</v>
                </pt>
                <pt idx="133">
                  <v>97052.2</v>
                </pt>
                <pt idx="134">
                  <v>97182.3</v>
                </pt>
                <pt idx="135">
                  <v>97231.10000000001</v>
                </pt>
                <pt idx="136">
                  <v>95472.2</v>
                </pt>
                <pt idx="137">
                  <v>95379.7</v>
                </pt>
                <pt idx="138">
                  <v>95095.89999999999</v>
                </pt>
                <pt idx="139">
                  <v>95157.39999999999</v>
                </pt>
                <pt idx="140">
                  <v>94623.5</v>
                </pt>
                <pt idx="141">
                  <v>93311.89999999999</v>
                </pt>
                <pt idx="142">
                  <v>90532.3</v>
                </pt>
                <pt idx="143">
                  <v>84589.10000000001</v>
                </pt>
                <pt idx="144">
                  <v>84683.89999999999</v>
                </pt>
                <pt idx="145">
                  <v>84346.5</v>
                </pt>
                <pt idx="146">
                  <v>83467</v>
                </pt>
                <pt idx="147">
                  <v>83774.3</v>
                </pt>
                <pt idx="148">
                  <v>84689.7</v>
                </pt>
                <pt idx="149">
                  <v>87330.2</v>
                </pt>
                <pt idx="150">
                  <v>90681.3</v>
                </pt>
                <pt idx="151">
                  <v>90239.60000000001</v>
                </pt>
                <pt idx="152">
                  <v>89584.60000000001</v>
                </pt>
                <pt idx="153">
                  <v>90008.60000000001</v>
                </pt>
                <pt idx="154">
                  <v>90431.8</v>
                </pt>
                <pt idx="155">
                  <v>90833.5</v>
                </pt>
                <pt idx="156">
                  <v>91781.89999999999</v>
                </pt>
                <pt idx="157">
                  <v>93234.89999999999</v>
                </pt>
                <pt idx="158">
                  <v>94561.10000000001</v>
                </pt>
                <pt idx="159">
                  <v>96031.5</v>
                </pt>
                <pt idx="160">
                  <v>97981.8</v>
                </pt>
                <pt idx="161">
                  <v>99332.3</v>
                </pt>
                <pt idx="162">
                  <v>101142</v>
                </pt>
                <pt idx="163">
                  <v>102247</v>
                </pt>
                <pt idx="164">
                  <v>103162</v>
                </pt>
                <pt idx="165">
                  <v>101853</v>
                </pt>
                <pt idx="166">
                  <v>102378</v>
                </pt>
                <pt idx="167">
                  <v>103746</v>
                </pt>
                <pt idx="168">
                  <v>106596</v>
                </pt>
                <pt idx="169">
                  <v>107856</v>
                </pt>
                <pt idx="170">
                  <v>108601</v>
                </pt>
                <pt idx="171">
                  <v>108356</v>
                </pt>
                <pt idx="172">
                  <v>110340</v>
                </pt>
                <pt idx="173">
                  <v>110193</v>
                </pt>
                <pt idx="174">
                  <v>109298</v>
                </pt>
                <pt idx="175">
                  <v>108171</v>
                </pt>
                <pt idx="176">
                  <v>108280</v>
                </pt>
                <pt idx="177">
                  <v>107995</v>
                </pt>
                <pt idx="178">
                  <v>107367</v>
                </pt>
                <pt idx="179">
                  <v>105781</v>
                </pt>
                <pt idx="180">
                  <v>105000</v>
                </pt>
                <pt idx="181">
                  <v>103440</v>
                </pt>
                <pt idx="182">
                  <v>101910</v>
                </pt>
                <pt idx="183">
                  <v>99537.2</v>
                </pt>
                <pt idx="184">
                  <v>97270.3</v>
                </pt>
                <pt idx="185">
                  <v>95304.3</v>
                </pt>
                <pt idx="186">
                  <v>92716.89999999999</v>
                </pt>
                <pt idx="187">
                  <v>89936.2</v>
                </pt>
                <pt idx="188">
                  <v>87588</v>
                </pt>
                <pt idx="189">
                  <v>84937.8</v>
                </pt>
                <pt idx="190">
                  <v>82878.39999999999</v>
                </pt>
                <pt idx="191">
                  <v>81606.7</v>
                </pt>
                <pt idx="192">
                  <v>86843.2</v>
                </pt>
                <pt idx="193">
                  <v>86667</v>
                </pt>
                <pt idx="194">
                  <v>84352.60000000001</v>
                </pt>
                <pt idx="195">
                  <v>83501.2</v>
                </pt>
                <pt idx="196">
                  <v>81628.2</v>
                </pt>
                <pt idx="197">
                  <v>80381.39999999999</v>
                </pt>
                <pt idx="198">
                  <v>79603.5</v>
                </pt>
                <pt idx="199">
                  <v>78114.2</v>
                </pt>
                <pt idx="200">
                  <v>77706.39999999999</v>
                </pt>
                <pt idx="201">
                  <v>76927.89999999999</v>
                </pt>
                <pt idx="202">
                  <v>76226.7</v>
                </pt>
                <pt idx="203">
                  <v>75642.5</v>
                </pt>
                <pt idx="204">
                  <v>75140.60000000001</v>
                </pt>
                <pt idx="205">
                  <v>74563.8</v>
                </pt>
                <pt idx="206">
                  <v>73856.8</v>
                </pt>
                <pt idx="207">
                  <v>73316.89999999999</v>
                </pt>
                <pt idx="208">
                  <v>72775.10000000001</v>
                </pt>
                <pt idx="209">
                  <v>72808</v>
                </pt>
                <pt idx="210">
                  <v>72489.3</v>
                </pt>
                <pt idx="211">
                  <v>72380.89999999999</v>
                </pt>
                <pt idx="212">
                  <v>72823.3</v>
                </pt>
                <pt idx="213">
                  <v>73240.8</v>
                </pt>
                <pt idx="214">
                  <v>74250.60000000001</v>
                </pt>
                <pt idx="215">
                  <v>75339.89999999999</v>
                </pt>
                <pt idx="216">
                  <v>77312.8</v>
                </pt>
                <pt idx="217">
                  <v>79153.89999999999</v>
                </pt>
                <pt idx="218">
                  <v>81633.8</v>
                </pt>
                <pt idx="219">
                  <v>83502.5</v>
                </pt>
                <pt idx="220">
                  <v>86426.3</v>
                </pt>
                <pt idx="221">
                  <v>87687.60000000001</v>
                </pt>
                <pt idx="222">
                  <v>89090.2</v>
                </pt>
                <pt idx="223">
                  <v>92389.7</v>
                </pt>
                <pt idx="224">
                  <v>96542.10000000001</v>
                </pt>
                <pt idx="225">
                  <v>98629.8</v>
                </pt>
                <pt idx="226">
                  <v>99196.10000000001</v>
                </pt>
                <pt idx="227">
                  <v>99524.3</v>
                </pt>
                <pt idx="228">
                  <v>100421</v>
                </pt>
                <pt idx="229">
                  <v>100281</v>
                </pt>
                <pt idx="230">
                  <v>99900.2</v>
                </pt>
                <pt idx="231">
                  <v>98937.10000000001</v>
                </pt>
                <pt idx="232">
                  <v>97056.10000000001</v>
                </pt>
                <pt idx="233">
                  <v>96448.5</v>
                </pt>
                <pt idx="234">
                  <v>96202.60000000001</v>
                </pt>
                <pt idx="235">
                  <v>95644.89999999999</v>
                </pt>
                <pt idx="236">
                  <v>95364.2</v>
                </pt>
                <pt idx="237">
                  <v>93532.8</v>
                </pt>
                <pt idx="238">
                  <v>90869.8</v>
                </pt>
                <pt idx="239">
                  <v>84205.89999999999</v>
                </pt>
                <pt idx="240">
                  <v>84757.10000000001</v>
                </pt>
                <pt idx="241">
                  <v>84045.60000000001</v>
                </pt>
                <pt idx="242">
                  <v>83679.10000000001</v>
                </pt>
                <pt idx="243">
                  <v>83559.60000000001</v>
                </pt>
                <pt idx="244">
                  <v>84829</v>
                </pt>
                <pt idx="245">
                  <v>87265.3</v>
                </pt>
                <pt idx="246">
                  <v>90690.2</v>
                </pt>
                <pt idx="247">
                  <v>90769.89999999999</v>
                </pt>
                <pt idx="248">
                  <v>89817.89999999999</v>
                </pt>
                <pt idx="249">
                  <v>90131.3</v>
                </pt>
                <pt idx="250">
                  <v>90925.60000000001</v>
                </pt>
                <pt idx="251">
                  <v>91735.3</v>
                </pt>
                <pt idx="252">
                  <v>92572.8</v>
                </pt>
                <pt idx="253">
                  <v>93920.7</v>
                </pt>
                <pt idx="254">
                  <v>94995.39999999999</v>
                </pt>
                <pt idx="255">
                  <v>96486.10000000001</v>
                </pt>
                <pt idx="256">
                  <v>98292.89999999999</v>
                </pt>
                <pt idx="257">
                  <v>100073</v>
                </pt>
                <pt idx="258">
                  <v>101586</v>
                </pt>
                <pt idx="259">
                  <v>102983</v>
                </pt>
                <pt idx="260">
                  <v>103975</v>
                </pt>
                <pt idx="261">
                  <v>102536</v>
                </pt>
                <pt idx="262">
                  <v>103106</v>
                </pt>
                <pt idx="263">
                  <v>104497</v>
                </pt>
                <pt idx="264">
                  <v>107467</v>
                </pt>
                <pt idx="265">
                  <v>108498</v>
                </pt>
                <pt idx="266">
                  <v>109159</v>
                </pt>
                <pt idx="267">
                  <v>109517</v>
                </pt>
                <pt idx="268">
                  <v>111182</v>
                </pt>
                <pt idx="269">
                  <v>111334</v>
                </pt>
                <pt idx="270">
                  <v>110827</v>
                </pt>
                <pt idx="271">
                  <v>109729</v>
                </pt>
                <pt idx="272">
                  <v>109429</v>
                </pt>
                <pt idx="273">
                  <v>108895</v>
                </pt>
                <pt idx="274">
                  <v>108398</v>
                </pt>
                <pt idx="275">
                  <v>106995</v>
                </pt>
                <pt idx="276">
                  <v>106204</v>
                </pt>
                <pt idx="277">
                  <v>104896</v>
                </pt>
                <pt idx="278">
                  <v>103811</v>
                </pt>
                <pt idx="279">
                  <v>101871</v>
                </pt>
                <pt idx="280">
                  <v>99682.3</v>
                </pt>
                <pt idx="281">
                  <v>98165.8</v>
                </pt>
                <pt idx="282">
                  <v>95462.39999999999</v>
                </pt>
                <pt idx="283">
                  <v>92865.2</v>
                </pt>
                <pt idx="284">
                  <v>90136.8</v>
                </pt>
                <pt idx="285">
                  <v>87766.2</v>
                </pt>
                <pt idx="286">
                  <v>85985.7</v>
                </pt>
                <pt idx="287">
                  <v>84488.3</v>
                </pt>
                <pt idx="288">
                  <v>90116.8</v>
                </pt>
                <pt idx="289">
                  <v>88875.39999999999</v>
                </pt>
                <pt idx="290">
                  <v>87580.10000000001</v>
                </pt>
                <pt idx="291">
                  <v>85793.3</v>
                </pt>
                <pt idx="292">
                  <v>84226.8</v>
                </pt>
                <pt idx="293">
                  <v>83283.10000000001</v>
                </pt>
                <pt idx="294">
                  <v>82315.2</v>
                </pt>
                <pt idx="295">
                  <v>80978</v>
                </pt>
                <pt idx="296">
                  <v>79861.7</v>
                </pt>
                <pt idx="297">
                  <v>79117.7</v>
                </pt>
                <pt idx="298">
                  <v>78266.8</v>
                </pt>
                <pt idx="299">
                  <v>77650.5</v>
                </pt>
                <pt idx="300">
                  <v>76684.89999999999</v>
                </pt>
                <pt idx="301">
                  <v>76256.60000000001</v>
                </pt>
                <pt idx="302">
                  <v>75410.39999999999</v>
                </pt>
                <pt idx="303">
                  <v>74997.8</v>
                </pt>
                <pt idx="304">
                  <v>74143.2</v>
                </pt>
                <pt idx="305">
                  <v>74197.8</v>
                </pt>
                <pt idx="306">
                  <v>74012.60000000001</v>
                </pt>
                <pt idx="307">
                  <v>73679.2</v>
                </pt>
                <pt idx="308">
                  <v>74084.5</v>
                </pt>
                <pt idx="309">
                  <v>74275.39999999999</v>
                </pt>
                <pt idx="310">
                  <v>74870.39999999999</v>
                </pt>
                <pt idx="311">
                  <v>75681.60000000001</v>
                </pt>
                <pt idx="312">
                  <v>76798.39999999999</v>
                </pt>
                <pt idx="313">
                  <v>77945.8</v>
                </pt>
                <pt idx="314">
                  <v>79246.10000000001</v>
                </pt>
                <pt idx="315">
                  <v>81060.89999999999</v>
                </pt>
                <pt idx="316">
                  <v>84061.3</v>
                </pt>
                <pt idx="317">
                  <v>86287.8</v>
                </pt>
                <pt idx="318">
                  <v>88190.3</v>
                </pt>
                <pt idx="319">
                  <v>91538.5</v>
                </pt>
                <pt idx="320">
                  <v>95461</v>
                </pt>
                <pt idx="321">
                  <v>96975.7</v>
                </pt>
                <pt idx="322">
                  <v>97824.39999999999</v>
                </pt>
                <pt idx="323">
                  <v>98229.5</v>
                </pt>
                <pt idx="324">
                  <v>99088.7</v>
                </pt>
                <pt idx="325">
                  <v>98845.8</v>
                </pt>
                <pt idx="326">
                  <v>98631.60000000001</v>
                </pt>
                <pt idx="327">
                  <v>97777.2</v>
                </pt>
                <pt idx="328">
                  <v>96054.89999999999</v>
                </pt>
                <pt idx="329">
                  <v>95303.39999999999</v>
                </pt>
                <pt idx="330">
                  <v>95274.8</v>
                </pt>
                <pt idx="331">
                  <v>95125.60000000001</v>
                </pt>
                <pt idx="332">
                  <v>94842</v>
                </pt>
                <pt idx="333">
                  <v>93009.7</v>
                </pt>
                <pt idx="334">
                  <v>90333.3</v>
                </pt>
                <pt idx="335">
                  <v>84382.60000000001</v>
                </pt>
                <pt idx="336">
                  <v>84344.60000000001</v>
                </pt>
                <pt idx="337">
                  <v>83639.8</v>
                </pt>
                <pt idx="338">
                  <v>83448.10000000001</v>
                </pt>
                <pt idx="339">
                  <v>83451.3</v>
                </pt>
                <pt idx="340">
                  <v>85131.89999999999</v>
                </pt>
                <pt idx="341">
                  <v>87577.2</v>
                </pt>
                <pt idx="342">
                  <v>90939.3</v>
                </pt>
                <pt idx="343">
                  <v>90829.5</v>
                </pt>
                <pt idx="344">
                  <v>89527.10000000001</v>
                </pt>
                <pt idx="345">
                  <v>89680.2</v>
                </pt>
                <pt idx="346">
                  <v>90339.3</v>
                </pt>
                <pt idx="347">
                  <v>90777.39999999999</v>
                </pt>
                <pt idx="348">
                  <v>91585.10000000001</v>
                </pt>
                <pt idx="349">
                  <v>92655.2</v>
                </pt>
                <pt idx="350">
                  <v>94009</v>
                </pt>
                <pt idx="351">
                  <v>95822.8</v>
                </pt>
                <pt idx="352">
                  <v>97465.60000000001</v>
                </pt>
                <pt idx="353">
                  <v>98924.2</v>
                </pt>
                <pt idx="354">
                  <v>100441</v>
                </pt>
                <pt idx="355">
                  <v>101884</v>
                </pt>
                <pt idx="356">
                  <v>103104</v>
                </pt>
                <pt idx="357">
                  <v>102202</v>
                </pt>
                <pt idx="358">
                  <v>102710</v>
                </pt>
                <pt idx="359">
                  <v>103907</v>
                </pt>
                <pt idx="360">
                  <v>106518</v>
                </pt>
                <pt idx="361">
                  <v>107230</v>
                </pt>
                <pt idx="362">
                  <v>107670</v>
                </pt>
                <pt idx="363">
                  <v>107209</v>
                </pt>
                <pt idx="364">
                  <v>109354</v>
                </pt>
                <pt idx="365">
                  <v>109276</v>
                </pt>
                <pt idx="366">
                  <v>108452</v>
                </pt>
                <pt idx="367">
                  <v>107234</v>
                </pt>
                <pt idx="368">
                  <v>106945</v>
                </pt>
                <pt idx="369">
                  <v>106565</v>
                </pt>
                <pt idx="370">
                  <v>106283</v>
                </pt>
                <pt idx="371">
                  <v>104411</v>
                </pt>
                <pt idx="372">
                  <v>103972</v>
                </pt>
                <pt idx="373">
                  <v>102715</v>
                </pt>
                <pt idx="374">
                  <v>101358</v>
                </pt>
                <pt idx="375">
                  <v>99848.7</v>
                </pt>
                <pt idx="376">
                  <v>97822.10000000001</v>
                </pt>
                <pt idx="377">
                  <v>96313.8</v>
                </pt>
                <pt idx="378">
                  <v>93855.3</v>
                </pt>
                <pt idx="379">
                  <v>91266</v>
                </pt>
                <pt idx="380">
                  <v>88982.5</v>
                </pt>
                <pt idx="381">
                  <v>86773.60000000001</v>
                </pt>
                <pt idx="382">
                  <v>84818.2</v>
                </pt>
                <pt idx="383">
                  <v>83749.3</v>
                </pt>
                <pt idx="384">
                  <v>88948.39999999999</v>
                </pt>
                <pt idx="385">
                  <v>88416.39999999999</v>
                </pt>
                <pt idx="386">
                  <v>86934</v>
                </pt>
                <pt idx="387">
                  <v>85189.39999999999</v>
                </pt>
                <pt idx="388">
                  <v>83519.39999999999</v>
                </pt>
                <pt idx="389">
                  <v>82406.5</v>
                </pt>
                <pt idx="390">
                  <v>81215.2</v>
                </pt>
                <pt idx="391">
                  <v>79939.39999999999</v>
                </pt>
                <pt idx="392">
                  <v>79012.89999999999</v>
                </pt>
                <pt idx="393">
                  <v>78268.8</v>
                </pt>
                <pt idx="394">
                  <v>77486</v>
                </pt>
                <pt idx="395">
                  <v>76449.2</v>
                </pt>
                <pt idx="396">
                  <v>75685.8</v>
                </pt>
                <pt idx="397">
                  <v>75396.7</v>
                </pt>
                <pt idx="398">
                  <v>74780.39999999999</v>
                </pt>
                <pt idx="399">
                  <v>74265.10000000001</v>
                </pt>
                <pt idx="400">
                  <v>73749.60000000001</v>
                </pt>
                <pt idx="401">
                  <v>73199.10000000001</v>
                </pt>
                <pt idx="402">
                  <v>72828</v>
                </pt>
                <pt idx="403">
                  <v>72774.2</v>
                </pt>
                <pt idx="404">
                  <v>72939</v>
                </pt>
                <pt idx="405">
                  <v>72999.3</v>
                </pt>
                <pt idx="406">
                  <v>73897.2</v>
                </pt>
                <pt idx="407">
                  <v>74208.3</v>
                </pt>
                <pt idx="408">
                  <v>75441.2</v>
                </pt>
                <pt idx="409">
                  <v>75899.39999999999</v>
                </pt>
                <pt idx="410">
                  <v>77335.60000000001</v>
                </pt>
                <pt idx="411">
                  <v>78353.7</v>
                </pt>
                <pt idx="412">
                  <v>80989.39999999999</v>
                </pt>
                <pt idx="413">
                  <v>82853.8</v>
                </pt>
                <pt idx="414">
                  <v>84304.8</v>
                </pt>
                <pt idx="415">
                  <v>87149.5</v>
                </pt>
                <pt idx="416">
                  <v>90417.39999999999</v>
                </pt>
                <pt idx="417">
                  <v>91453.8</v>
                </pt>
                <pt idx="418">
                  <v>92098.10000000001</v>
                </pt>
                <pt idx="419">
                  <v>93244</v>
                </pt>
                <pt idx="420">
                  <v>93546.10000000001</v>
                </pt>
                <pt idx="421">
                  <v>94382.2</v>
                </pt>
                <pt idx="422">
                  <v>94012.10000000001</v>
                </pt>
                <pt idx="423">
                  <v>93559.5</v>
                </pt>
                <pt idx="424">
                  <v>91719.10000000001</v>
                </pt>
                <pt idx="425">
                  <v>91410.60000000001</v>
                </pt>
                <pt idx="426">
                  <v>90595.60000000001</v>
                </pt>
                <pt idx="427">
                  <v>90748.2</v>
                </pt>
                <pt idx="428">
                  <v>90515.60000000001</v>
                </pt>
                <pt idx="429">
                  <v>89205.3</v>
                </pt>
                <pt idx="430">
                  <v>86748.39999999999</v>
                </pt>
                <pt idx="431">
                  <v>81071.10000000001</v>
                </pt>
                <pt idx="432">
                  <v>81416.8</v>
                </pt>
                <pt idx="433">
                  <v>80880.8</v>
                </pt>
                <pt idx="434">
                  <v>80770.10000000001</v>
                </pt>
                <pt idx="435">
                  <v>80788.10000000001</v>
                </pt>
                <pt idx="436">
                  <v>82185</v>
                </pt>
                <pt idx="437">
                  <v>84006.8</v>
                </pt>
                <pt idx="438">
                  <v>86749.8</v>
                </pt>
                <pt idx="439">
                  <v>86765.5</v>
                </pt>
                <pt idx="440">
                  <v>85316.8</v>
                </pt>
                <pt idx="441">
                  <v>85687.2</v>
                </pt>
                <pt idx="442">
                  <v>86207.5</v>
                </pt>
                <pt idx="443">
                  <v>86810.2</v>
                </pt>
                <pt idx="444">
                  <v>87583.8</v>
                </pt>
                <pt idx="445">
                  <v>88737.3</v>
                </pt>
                <pt idx="446">
                  <v>89941.7</v>
                </pt>
                <pt idx="447">
                  <v>91470.7</v>
                </pt>
                <pt idx="448">
                  <v>92918.3</v>
                </pt>
                <pt idx="449">
                  <v>94416.8</v>
                </pt>
                <pt idx="450">
                  <v>96019.89999999999</v>
                </pt>
                <pt idx="451">
                  <v>97012.60000000001</v>
                </pt>
                <pt idx="452">
                  <v>98541.3</v>
                </pt>
                <pt idx="453">
                  <v>97455.5</v>
                </pt>
                <pt idx="454">
                  <v>98230.3</v>
                </pt>
                <pt idx="455">
                  <v>98922.60000000001</v>
                </pt>
                <pt idx="456">
                  <v>100620</v>
                </pt>
                <pt idx="457">
                  <v>101583</v>
                </pt>
                <pt idx="458">
                  <v>101458</v>
                </pt>
                <pt idx="459">
                  <v>101299</v>
                </pt>
                <pt idx="460">
                  <v>103226</v>
                </pt>
                <pt idx="461">
                  <v>103093</v>
                </pt>
                <pt idx="462">
                  <v>102827</v>
                </pt>
                <pt idx="463">
                  <v>101670</v>
                </pt>
                <pt idx="464">
                  <v>101811</v>
                </pt>
                <pt idx="465">
                  <v>101873</v>
                </pt>
                <pt idx="466">
                  <v>101731</v>
                </pt>
                <pt idx="467">
                  <v>100812</v>
                </pt>
                <pt idx="468">
                  <v>100634</v>
                </pt>
                <pt idx="469">
                  <v>99087.2</v>
                </pt>
                <pt idx="470">
                  <v>97392.7</v>
                </pt>
                <pt idx="471">
                  <v>95567</v>
                </pt>
                <pt idx="472">
                  <v>93299.2</v>
                </pt>
                <pt idx="473">
                  <v>91856.3</v>
                </pt>
                <pt idx="474">
                  <v>89285.39999999999</v>
                </pt>
                <pt idx="475">
                  <v>86859.8</v>
                </pt>
                <pt idx="476">
                  <v>84500.7</v>
                </pt>
                <pt idx="477">
                  <v>82539.89999999999</v>
                </pt>
                <pt idx="478">
                  <v>80530.2</v>
                </pt>
                <pt idx="479">
                  <v>79891.60000000001</v>
                </pt>
                <pt idx="480">
                  <v>85029.60000000001</v>
                </pt>
                <pt idx="481">
                  <v>84817.10000000001</v>
                </pt>
                <pt idx="482">
                  <v>83206.2</v>
                </pt>
                <pt idx="483">
                  <v>81489.10000000001</v>
                </pt>
                <pt idx="484">
                  <v>80453.2</v>
                </pt>
                <pt idx="485">
                  <v>78676.2</v>
                </pt>
                <pt idx="486">
                  <v>77820.5</v>
                </pt>
                <pt idx="487">
                  <v>76879</v>
                </pt>
                <pt idx="488">
                  <v>76223.60000000001</v>
                </pt>
                <pt idx="489">
                  <v>75338.3</v>
                </pt>
                <pt idx="490">
                  <v>74469.10000000001</v>
                </pt>
                <pt idx="491">
                  <v>73839.10000000001</v>
                </pt>
                <pt idx="492">
                  <v>73311.8</v>
                </pt>
                <pt idx="493">
                  <v>72544.89999999999</v>
                </pt>
                <pt idx="494">
                  <v>72182.5</v>
                </pt>
                <pt idx="495">
                  <v>71709.60000000001</v>
                </pt>
                <pt idx="496">
                  <v>71592</v>
                </pt>
                <pt idx="497">
                  <v>70928.2</v>
                </pt>
                <pt idx="498">
                  <v>70769.2</v>
                </pt>
                <pt idx="499">
                  <v>70904</v>
                </pt>
                <pt idx="500">
                  <v>71268.39999999999</v>
                </pt>
                <pt idx="501">
                  <v>71910</v>
                </pt>
                <pt idx="502">
                  <v>72950.39999999999</v>
                </pt>
                <pt idx="503">
                  <v>73973.10000000001</v>
                </pt>
                <pt idx="504">
                  <v>76153.2</v>
                </pt>
                <pt idx="505">
                  <v>78008.89999999999</v>
                </pt>
                <pt idx="506">
                  <v>80319.89999999999</v>
                </pt>
                <pt idx="507">
                  <v>82114.89999999999</v>
                </pt>
                <pt idx="508">
                  <v>85528.3</v>
                </pt>
                <pt idx="509">
                  <v>86887.10000000001</v>
                </pt>
                <pt idx="510">
                  <v>88655</v>
                </pt>
                <pt idx="511">
                  <v>91837.8</v>
                </pt>
                <pt idx="512">
                  <v>96634.10000000001</v>
                </pt>
                <pt idx="513">
                  <v>98628.60000000001</v>
                </pt>
                <pt idx="514">
                  <v>99875.10000000001</v>
                </pt>
                <pt idx="515">
                  <v>100637</v>
                </pt>
                <pt idx="516">
                  <v>100677</v>
                </pt>
                <pt idx="517">
                  <v>100878</v>
                </pt>
                <pt idx="518">
                  <v>100153</v>
                </pt>
                <pt idx="519">
                  <v>99618.10000000001</v>
                </pt>
                <pt idx="520">
                  <v>97165</v>
                </pt>
                <pt idx="521">
                  <v>96681.39999999999</v>
                </pt>
                <pt idx="522">
                  <v>96193.10000000001</v>
                </pt>
                <pt idx="523">
                  <v>96090.8</v>
                </pt>
                <pt idx="524">
                  <v>95799.5</v>
                </pt>
                <pt idx="525">
                  <v>94407.2</v>
                </pt>
                <pt idx="526">
                  <v>91355.2</v>
                </pt>
                <pt idx="527">
                  <v>85162.10000000001</v>
                </pt>
                <pt idx="528">
                  <v>85377.5</v>
                </pt>
                <pt idx="529">
                  <v>84777.89999999999</v>
                </pt>
                <pt idx="530">
                  <v>84296.89999999999</v>
                </pt>
                <pt idx="531">
                  <v>84215.5</v>
                </pt>
                <pt idx="532">
                  <v>85498.5</v>
                </pt>
                <pt idx="533">
                  <v>87888.39999999999</v>
                </pt>
                <pt idx="534">
                  <v>91386.2</v>
                </pt>
                <pt idx="535">
                  <v>91532.39999999999</v>
                </pt>
                <pt idx="536">
                  <v>90542.7</v>
                </pt>
                <pt idx="537">
                  <v>90971.89999999999</v>
                </pt>
                <pt idx="538">
                  <v>91385</v>
                </pt>
                <pt idx="539">
                  <v>92072.2</v>
                </pt>
                <pt idx="540">
                  <v>92979.89999999999</v>
                </pt>
                <pt idx="541">
                  <v>94162.3</v>
                </pt>
                <pt idx="542">
                  <v>95407.3</v>
                </pt>
                <pt idx="543">
                  <v>97440.2</v>
                </pt>
                <pt idx="544">
                  <v>99293</v>
                </pt>
                <pt idx="545">
                  <v>100813</v>
                </pt>
                <pt idx="546">
                  <v>102061</v>
                </pt>
                <pt idx="547">
                  <v>103859</v>
                </pt>
                <pt idx="548">
                  <v>105026</v>
                </pt>
                <pt idx="549">
                  <v>103792</v>
                </pt>
                <pt idx="550">
                  <v>103848</v>
                </pt>
                <pt idx="551">
                  <v>105486</v>
                </pt>
                <pt idx="552">
                  <v>108369</v>
                </pt>
                <pt idx="553">
                  <v>109957</v>
                </pt>
                <pt idx="554">
                  <v>110635</v>
                </pt>
                <pt idx="555">
                  <v>110363</v>
                </pt>
                <pt idx="556">
                  <v>112131</v>
                </pt>
                <pt idx="557">
                  <v>112402</v>
                </pt>
                <pt idx="558">
                  <v>112052</v>
                </pt>
                <pt idx="559">
                  <v>110430</v>
                </pt>
                <pt idx="560">
                  <v>110500</v>
                </pt>
                <pt idx="561">
                  <v>110203</v>
                </pt>
                <pt idx="562">
                  <v>109612</v>
                </pt>
                <pt idx="563">
                  <v>107734</v>
                </pt>
                <pt idx="564">
                  <v>107070</v>
                </pt>
                <pt idx="565">
                  <v>105683</v>
                </pt>
                <pt idx="566">
                  <v>103819</v>
                </pt>
                <pt idx="567">
                  <v>101677</v>
                </pt>
                <pt idx="568">
                  <v>99221.7</v>
                </pt>
                <pt idx="569">
                  <v>97385.7</v>
                </pt>
                <pt idx="570">
                  <v>94410.39999999999</v>
                </pt>
                <pt idx="571">
                  <v>91840.10000000001</v>
                </pt>
                <pt idx="572">
                  <v>89073.2</v>
                </pt>
                <pt idx="573">
                  <v>87047.89999999999</v>
                </pt>
                <pt idx="574">
                  <v>84560.3</v>
                </pt>
                <pt idx="575">
                  <v>83334.60000000001</v>
                </pt>
                <pt idx="576">
                  <v>88478.60000000001</v>
                </pt>
                <pt idx="577">
                  <v>88208.8</v>
                </pt>
                <pt idx="578">
                  <v>86545.10000000001</v>
                </pt>
                <pt idx="579">
                  <v>84936.89999999999</v>
                </pt>
                <pt idx="580">
                  <v>83569.60000000001</v>
                </pt>
                <pt idx="581">
                  <v>82161.8</v>
                </pt>
                <pt idx="582">
                  <v>81099.39999999999</v>
                </pt>
                <pt idx="583">
                  <v>80031.3</v>
                </pt>
                <pt idx="584">
                  <v>79312.3</v>
                </pt>
                <pt idx="585">
                  <v>78381.89999999999</v>
                </pt>
                <pt idx="586">
                  <v>77536.2</v>
                </pt>
                <pt idx="587">
                  <v>76932.39999999999</v>
                </pt>
                <pt idx="588">
                  <v>76177</v>
                </pt>
                <pt idx="589">
                  <v>75670.39999999999</v>
                </pt>
                <pt idx="590">
                  <v>75411.7</v>
                </pt>
                <pt idx="591">
                  <v>74795.2</v>
                </pt>
                <pt idx="592">
                  <v>74173.89999999999</v>
                </pt>
                <pt idx="593">
                  <v>74123.60000000001</v>
                </pt>
                <pt idx="594">
                  <v>73694.60000000001</v>
                </pt>
                <pt idx="595">
                  <v>73804.60000000001</v>
                </pt>
                <pt idx="596">
                  <v>74394.5</v>
                </pt>
                <pt idx="597">
                  <v>74613.8</v>
                </pt>
                <pt idx="598">
                  <v>75995.89999999999</v>
                </pt>
                <pt idx="599">
                  <v>76786.60000000001</v>
                </pt>
                <pt idx="600">
                  <v>79110.10000000001</v>
                </pt>
                <pt idx="601">
                  <v>80557.2</v>
                </pt>
                <pt idx="602">
                  <v>82991.89999999999</v>
                </pt>
                <pt idx="603">
                  <v>84966.3</v>
                </pt>
                <pt idx="604">
                  <v>87946.7</v>
                </pt>
                <pt idx="605">
                  <v>89387.5</v>
                </pt>
                <pt idx="606">
                  <v>90683.8</v>
                </pt>
                <pt idx="607">
                  <v>94369</v>
                </pt>
                <pt idx="608">
                  <v>98708.89999999999</v>
                </pt>
                <pt idx="609">
                  <v>100157</v>
                </pt>
                <pt idx="610">
                  <v>101325</v>
                </pt>
                <pt idx="611">
                  <v>101609</v>
                </pt>
                <pt idx="612">
                  <v>101925</v>
                </pt>
                <pt idx="613">
                  <v>102366</v>
                </pt>
                <pt idx="614">
                  <v>101614</v>
                </pt>
                <pt idx="615">
                  <v>100869</v>
                </pt>
                <pt idx="616">
                  <v>98662</v>
                </pt>
                <pt idx="617">
                  <v>98221.60000000001</v>
                </pt>
                <pt idx="618">
                  <v>97685.39999999999</v>
                </pt>
                <pt idx="619">
                  <v>97364.39999999999</v>
                </pt>
                <pt idx="620">
                  <v>96966.8</v>
                </pt>
                <pt idx="621">
                  <v>95467.5</v>
                </pt>
                <pt idx="622">
                  <v>92361.60000000001</v>
                </pt>
                <pt idx="623">
                  <v>86283.10000000001</v>
                </pt>
                <pt idx="624">
                  <v>86430.60000000001</v>
                </pt>
                <pt idx="625">
                  <v>85601.5</v>
                </pt>
                <pt idx="626">
                  <v>85470.7</v>
                </pt>
                <pt idx="627">
                  <v>85657.39999999999</v>
                </pt>
                <pt idx="628">
                  <v>87406.10000000001</v>
                </pt>
                <pt idx="629">
                  <v>89667.89999999999</v>
                </pt>
                <pt idx="630">
                  <v>93002.2</v>
                </pt>
                <pt idx="631">
                  <v>92960.2</v>
                </pt>
                <pt idx="632">
                  <v>92223.5</v>
                </pt>
                <pt idx="633">
                  <v>92235.10000000001</v>
                </pt>
                <pt idx="634">
                  <v>92909</v>
                </pt>
                <pt idx="635">
                  <v>93689.2</v>
                </pt>
                <pt idx="636">
                  <v>94157.8</v>
                </pt>
                <pt idx="637">
                  <v>95320.10000000001</v>
                </pt>
                <pt idx="638">
                  <v>96734</v>
                </pt>
                <pt idx="639">
                  <v>98473.7</v>
                </pt>
                <pt idx="640">
                  <v>100401</v>
                </pt>
                <pt idx="641">
                  <v>101837</v>
                </pt>
                <pt idx="642">
                  <v>103286</v>
                </pt>
                <pt idx="643">
                  <v>104469</v>
                </pt>
                <pt idx="644">
                  <v>105466</v>
                </pt>
                <pt idx="645">
                  <v>104032</v>
                </pt>
                <pt idx="646">
                  <v>104409</v>
                </pt>
                <pt idx="647">
                  <v>105916</v>
                </pt>
                <pt idx="648">
                  <v>108511</v>
                </pt>
                <pt idx="649">
                  <v>109779</v>
                </pt>
                <pt idx="650">
                  <v>111104</v>
                </pt>
                <pt idx="651">
                  <v>110811</v>
                </pt>
                <pt idx="652">
                  <v>112675</v>
                </pt>
                <pt idx="653">
                  <v>112655</v>
                </pt>
                <pt idx="654">
                  <v>112065</v>
                </pt>
                <pt idx="655">
                  <v>110698</v>
                </pt>
                <pt idx="656">
                  <v>110896</v>
                </pt>
                <pt idx="657">
                  <v>110320</v>
                </pt>
                <pt idx="658">
                  <v>109987</v>
                </pt>
                <pt idx="659">
                  <v>108322</v>
                </pt>
                <pt idx="660">
                  <v>107164</v>
                </pt>
                <pt idx="661">
                  <v>106194</v>
                </pt>
                <pt idx="662">
                  <v>104485</v>
                </pt>
                <pt idx="663">
                  <v>102336</v>
                </pt>
                <pt idx="664">
                  <v>99707.2</v>
                </pt>
                <pt idx="665">
                  <v>97744.8</v>
                </pt>
                <pt idx="666">
                  <v>95122.3</v>
                </pt>
                <pt idx="667">
                  <v>91908.39999999999</v>
                </pt>
                <pt idx="668">
                  <v>89821.3</v>
                </pt>
                <pt idx="669">
                  <v>86950.2</v>
                </pt>
                <pt idx="670">
                  <v>85251.2</v>
                </pt>
                <pt idx="671">
                  <v>83331.8</v>
                </pt>
                <pt idx="672">
                  <v>88900.3</v>
                </pt>
                <pt idx="673">
                  <v>88222.2</v>
                </pt>
                <pt idx="674">
                  <v>86578.7</v>
                </pt>
                <pt idx="675">
                  <v>84628.5</v>
                </pt>
                <pt idx="676">
                  <v>83312</v>
                </pt>
                <pt idx="677">
                  <v>82320.10000000001</v>
                </pt>
                <pt idx="678">
                  <v>80873.3</v>
                </pt>
                <pt idx="679">
                  <v>79851.39999999999</v>
                </pt>
                <pt idx="680">
                  <v>79083</v>
                </pt>
                <pt idx="681">
                  <v>77788.60000000001</v>
                </pt>
                <pt idx="682">
                  <v>77355.3</v>
                </pt>
                <pt idx="683">
                  <v>76670.2</v>
                </pt>
                <pt idx="684">
                  <v>76307.39999999999</v>
                </pt>
                <pt idx="685">
                  <v>75528.39999999999</v>
                </pt>
                <pt idx="686">
                  <v>74715.89999999999</v>
                </pt>
                <pt idx="687">
                  <v>74541.39999999999</v>
                </pt>
                <pt idx="688">
                  <v>73764.60000000001</v>
                </pt>
                <pt idx="689">
                  <v>73510.5</v>
                </pt>
                <pt idx="690">
                  <v>73376.2</v>
                </pt>
                <pt idx="691">
                  <v>73402.2</v>
                </pt>
                <pt idx="692">
                  <v>73460.10000000001</v>
                </pt>
                <pt idx="693">
                  <v>74364.2</v>
                </pt>
                <pt idx="694">
                  <v>75208.2</v>
                </pt>
                <pt idx="695">
                  <v>76211.2</v>
                </pt>
                <pt idx="696">
                  <v>78146.2</v>
                </pt>
                <pt idx="697">
                  <v>79953.3</v>
                </pt>
                <pt idx="698">
                  <v>81976.5</v>
                </pt>
                <pt idx="699">
                  <v>84009.5</v>
                </pt>
                <pt idx="700">
                  <v>86761.3</v>
                </pt>
                <pt idx="701">
                  <v>88448</v>
                </pt>
                <pt idx="702">
                  <v>90313.5</v>
                </pt>
                <pt idx="703">
                  <v>93692.7</v>
                </pt>
                <pt idx="704">
                  <v>97925</v>
                </pt>
                <pt idx="705">
                  <v>99721</v>
                </pt>
                <pt idx="706">
                  <v>101246</v>
                </pt>
                <pt idx="707">
                  <v>101785</v>
                </pt>
                <pt idx="708">
                  <v>102297</v>
                </pt>
                <pt idx="709">
                  <v>102290</v>
                </pt>
                <pt idx="710">
                  <v>102230</v>
                </pt>
                <pt idx="711">
                  <v>101642</v>
                </pt>
                <pt idx="712">
                  <v>99645</v>
                </pt>
                <pt idx="713">
                  <v>99303.2</v>
                </pt>
                <pt idx="714">
                  <v>98812.89999999999</v>
                </pt>
                <pt idx="715">
                  <v>98446.8</v>
                </pt>
                <pt idx="716">
                  <v>98188.8</v>
                </pt>
                <pt idx="717">
                  <v>96440.39999999999</v>
                </pt>
                <pt idx="718">
                  <v>93308.89999999999</v>
                </pt>
                <pt idx="719">
                  <v>87136</v>
                </pt>
                <pt idx="720">
                  <v>87208.8</v>
                </pt>
                <pt idx="721">
                  <v>86631.10000000001</v>
                </pt>
                <pt idx="722">
                  <v>86090.7</v>
                </pt>
                <pt idx="723">
                  <v>85788</v>
                </pt>
                <pt idx="724">
                  <v>87193.89999999999</v>
                </pt>
                <pt idx="725">
                  <v>89325.10000000001</v>
                </pt>
                <pt idx="726">
                  <v>92604</v>
                </pt>
                <pt idx="727">
                  <v>92871.10000000001</v>
                </pt>
                <pt idx="728">
                  <v>91784</v>
                </pt>
                <pt idx="729">
                  <v>92153.3</v>
                </pt>
                <pt idx="730">
                  <v>92799.7</v>
                </pt>
                <pt idx="731">
                  <v>93129.5</v>
                </pt>
                <pt idx="732">
                  <v>93675.39999999999</v>
                </pt>
                <pt idx="733">
                  <v>95009.3</v>
                </pt>
                <pt idx="734">
                  <v>96258.8</v>
                </pt>
                <pt idx="735">
                  <v>97889.3</v>
                </pt>
                <pt idx="736">
                  <v>100047</v>
                </pt>
                <pt idx="737">
                  <v>100981</v>
                </pt>
                <pt idx="738">
                  <v>102763</v>
                </pt>
                <pt idx="739">
                  <v>103846</v>
                </pt>
                <pt idx="740">
                  <v>104711</v>
                </pt>
                <pt idx="741">
                  <v>103522</v>
                </pt>
                <pt idx="742">
                  <v>104076</v>
                </pt>
                <pt idx="743">
                  <v>105228</v>
                </pt>
                <pt idx="744">
                  <v>108097</v>
                </pt>
                <pt idx="745">
                  <v>109507</v>
                </pt>
                <pt idx="746">
                  <v>110418</v>
                </pt>
                <pt idx="747">
                  <v>110161</v>
                </pt>
                <pt idx="748">
                  <v>111883</v>
                </pt>
                <pt idx="749">
                  <v>112081</v>
                </pt>
                <pt idx="750">
                  <v>111420</v>
                </pt>
                <pt idx="751">
                  <v>110454</v>
                </pt>
                <pt idx="752">
                  <v>110249</v>
                </pt>
                <pt idx="753">
                  <v>109735</v>
                </pt>
                <pt idx="754">
                  <v>109381</v>
                </pt>
                <pt idx="755">
                  <v>107993</v>
                </pt>
                <pt idx="756">
                  <v>107011</v>
                </pt>
                <pt idx="757">
                  <v>105613</v>
                </pt>
                <pt idx="758">
                  <v>103772</v>
                </pt>
                <pt idx="759">
                  <v>101583</v>
                </pt>
                <pt idx="760">
                  <v>99286</v>
                </pt>
                <pt idx="761">
                  <v>97065.3</v>
                </pt>
                <pt idx="762">
                  <v>94744.39999999999</v>
                </pt>
                <pt idx="763">
                  <v>92001.60000000001</v>
                </pt>
                <pt idx="764">
                  <v>89236.5</v>
                </pt>
                <pt idx="765">
                  <v>86866.89999999999</v>
                </pt>
                <pt idx="766">
                  <v>84449.60000000001</v>
                </pt>
                <pt idx="767">
                  <v>83264.89999999999</v>
                </pt>
                <pt idx="768">
                  <v>88530.89999999999</v>
                </pt>
                <pt idx="769">
                  <v>87757.8</v>
                </pt>
                <pt idx="770">
                  <v>86459.3</v>
                </pt>
                <pt idx="771">
                  <v>84396.60000000001</v>
                </pt>
                <pt idx="772">
                  <v>83214.5</v>
                </pt>
                <pt idx="773">
                  <v>81971.5</v>
                </pt>
                <pt idx="774">
                  <v>81188.39999999999</v>
                </pt>
                <pt idx="775">
                  <v>79713.5</v>
                </pt>
                <pt idx="776">
                  <v>79091</v>
                </pt>
                <pt idx="777">
                  <v>78063.5</v>
                </pt>
                <pt idx="778">
                  <v>77353.5</v>
                </pt>
                <pt idx="779">
                  <v>76789.5</v>
                </pt>
                <pt idx="780">
                  <v>76046.2</v>
                </pt>
                <pt idx="781">
                  <v>75649.7</v>
                </pt>
                <pt idx="782">
                  <v>74996.3</v>
                </pt>
                <pt idx="783">
                  <v>74757.89999999999</v>
                </pt>
                <pt idx="784">
                  <v>74428.10000000001</v>
                </pt>
                <pt idx="785">
                  <v>73951.89999999999</v>
                </pt>
                <pt idx="786">
                  <v>73649.39999999999</v>
                </pt>
                <pt idx="787">
                  <v>73485.5</v>
                </pt>
                <pt idx="788">
                  <v>73620.60000000001</v>
                </pt>
                <pt idx="789">
                  <v>74544.39999999999</v>
                </pt>
                <pt idx="790">
                  <v>75232</v>
                </pt>
                <pt idx="791">
                  <v>76146.89999999999</v>
                </pt>
                <pt idx="792">
                  <v>78085.3</v>
                </pt>
                <pt idx="793">
                  <v>80048.39999999999</v>
                </pt>
                <pt idx="794">
                  <v>81596.7</v>
                </pt>
                <pt idx="795">
                  <v>83503.89999999999</v>
                </pt>
                <pt idx="796">
                  <v>86557.39999999999</v>
                </pt>
                <pt idx="797">
                  <v>88405.7</v>
                </pt>
                <pt idx="798">
                  <v>89942.2</v>
                </pt>
                <pt idx="799">
                  <v>93078.2</v>
                </pt>
                <pt idx="800">
                  <v>97621.8</v>
                </pt>
                <pt idx="801">
                  <v>99140.5</v>
                </pt>
                <pt idx="802">
                  <v>100526</v>
                </pt>
                <pt idx="803">
                  <v>101152</v>
                </pt>
                <pt idx="804">
                  <v>101675</v>
                </pt>
                <pt idx="805">
                  <v>101549</v>
                </pt>
                <pt idx="806">
                  <v>101613</v>
                </pt>
                <pt idx="807">
                  <v>100512</v>
                </pt>
                <pt idx="808">
                  <v>98650.8</v>
                </pt>
                <pt idx="809">
                  <v>98057.89999999999</v>
                </pt>
                <pt idx="810">
                  <v>97603.39999999999</v>
                </pt>
                <pt idx="811">
                  <v>97085.8</v>
                </pt>
                <pt idx="812">
                  <v>96789.7</v>
                </pt>
                <pt idx="813">
                  <v>94802</v>
                </pt>
                <pt idx="814">
                  <v>91967</v>
                </pt>
                <pt idx="815">
                  <v>85824.3</v>
                </pt>
                <pt idx="816">
                  <v>86241.10000000001</v>
                </pt>
                <pt idx="817">
                  <v>85501.2</v>
                </pt>
                <pt idx="818">
                  <v>85141.10000000001</v>
                </pt>
                <pt idx="819">
                  <v>85196.60000000001</v>
                </pt>
                <pt idx="820">
                  <v>86532.5</v>
                </pt>
                <pt idx="821">
                  <v>88652.39999999999</v>
                </pt>
                <pt idx="822">
                  <v>92154.39999999999</v>
                </pt>
                <pt idx="823">
                  <v>92070</v>
                </pt>
                <pt idx="824">
                  <v>91248.8</v>
                </pt>
                <pt idx="825">
                  <v>91516.89999999999</v>
                </pt>
                <pt idx="826">
                  <v>92012.39999999999</v>
                </pt>
                <pt idx="827">
                  <v>92697.89999999999</v>
                </pt>
                <pt idx="828">
                  <v>93336.3</v>
                </pt>
                <pt idx="829">
                  <v>94647.7</v>
                </pt>
                <pt idx="830">
                  <v>96273.39999999999</v>
                </pt>
                <pt idx="831">
                  <v>97937.2</v>
                </pt>
                <pt idx="832">
                  <v>99499.2</v>
                </pt>
                <pt idx="833">
                  <v>100750</v>
                </pt>
                <pt idx="834">
                  <v>102470</v>
                </pt>
                <pt idx="835">
                  <v>103878</v>
                </pt>
                <pt idx="836">
                  <v>104744</v>
                </pt>
                <pt idx="837">
                  <v>103369</v>
                </pt>
                <pt idx="838">
                  <v>103635</v>
                </pt>
                <pt idx="839">
                  <v>105219</v>
                </pt>
                <pt idx="840">
                  <v>108333</v>
                </pt>
                <pt idx="841">
                  <v>109748</v>
                </pt>
                <pt idx="842">
                  <v>110314</v>
                </pt>
                <pt idx="843">
                  <v>110290</v>
                </pt>
                <pt idx="844">
                  <v>112355</v>
                </pt>
                <pt idx="845">
                  <v>112323</v>
                </pt>
                <pt idx="846">
                  <v>111909</v>
                </pt>
                <pt idx="847">
                  <v>110859</v>
                </pt>
                <pt idx="848">
                  <v>110879</v>
                </pt>
                <pt idx="849">
                  <v>110429</v>
                </pt>
                <pt idx="850">
                  <v>109999</v>
                </pt>
                <pt idx="851">
                  <v>108541</v>
                </pt>
                <pt idx="852">
                  <v>107421</v>
                </pt>
                <pt idx="853">
                  <v>106294</v>
                </pt>
                <pt idx="854">
                  <v>104653</v>
                </pt>
                <pt idx="855">
                  <v>102268</v>
                </pt>
                <pt idx="856">
                  <v>99980.8</v>
                </pt>
                <pt idx="857">
                  <v>97275.5</v>
                </pt>
                <pt idx="858">
                  <v>95262.2</v>
                </pt>
                <pt idx="859">
                  <v>92102.5</v>
                </pt>
                <pt idx="860">
                  <v>89729.3</v>
                </pt>
                <pt idx="861">
                  <v>86875.60000000001</v>
                </pt>
                <pt idx="862">
                  <v>84946.39999999999</v>
                </pt>
                <pt idx="863">
                  <v>83410.39999999999</v>
                </pt>
                <pt idx="864">
                  <v>88872.5</v>
                </pt>
                <pt idx="865">
                  <v>88232.8</v>
                </pt>
                <pt idx="866">
                  <v>86709.3</v>
                </pt>
                <pt idx="867">
                  <v>84727.39999999999</v>
                </pt>
                <pt idx="868">
                  <v>83516.39999999999</v>
                </pt>
                <pt idx="869">
                  <v>82029.10000000001</v>
                </pt>
                <pt idx="870">
                  <v>81109.89999999999</v>
                </pt>
                <pt idx="871">
                  <v>79816.89999999999</v>
                </pt>
                <pt idx="872">
                  <v>79185.3</v>
                </pt>
                <pt idx="873">
                  <v>77843.39999999999</v>
                </pt>
                <pt idx="874">
                  <v>77566.89999999999</v>
                </pt>
                <pt idx="875">
                  <v>76809.39999999999</v>
                </pt>
                <pt idx="876">
                  <v>76237.7</v>
                </pt>
                <pt idx="877">
                  <v>75527.39999999999</v>
                </pt>
                <pt idx="878">
                  <v>74665.8</v>
                </pt>
                <pt idx="879">
                  <v>74545.8</v>
                </pt>
                <pt idx="880">
                  <v>74228.7</v>
                </pt>
                <pt idx="881">
                  <v>73725.89999999999</v>
                </pt>
                <pt idx="882">
                  <v>73300.39999999999</v>
                </pt>
                <pt idx="883">
                  <v>73336.60000000001</v>
                </pt>
                <pt idx="884">
                  <v>73743.89999999999</v>
                </pt>
                <pt idx="885">
                  <v>74250.5</v>
                </pt>
                <pt idx="886">
                  <v>75070.2</v>
                </pt>
                <pt idx="887">
                  <v>76432.39999999999</v>
                </pt>
                <pt idx="888">
                  <v>78385.39999999999</v>
                </pt>
                <pt idx="889">
                  <v>80211.5</v>
                </pt>
                <pt idx="890">
                  <v>82039.2</v>
                </pt>
                <pt idx="891">
                  <v>84015.5</v>
                </pt>
                <pt idx="892">
                  <v>87078.2</v>
                </pt>
                <pt idx="893">
                  <v>88666.60000000001</v>
                </pt>
                <pt idx="894">
                  <v>90482.2</v>
                </pt>
                <pt idx="895">
                  <v>93774.7</v>
                </pt>
                <pt idx="896">
                  <v>98377.2</v>
                </pt>
                <pt idx="897">
                  <v>99445.2</v>
                </pt>
                <pt idx="898">
                  <v>100871</v>
                </pt>
                <pt idx="899">
                  <v>101452</v>
                </pt>
                <pt idx="900">
                  <v>101798</v>
                </pt>
                <pt idx="901">
                  <v>101344</v>
                </pt>
                <pt idx="902">
                  <v>101275</v>
                </pt>
                <pt idx="903">
                  <v>100268</v>
                </pt>
                <pt idx="904">
                  <v>98017.60000000001</v>
                </pt>
                <pt idx="905">
                  <v>97835</v>
                </pt>
                <pt idx="906">
                  <v>97310.7</v>
                </pt>
                <pt idx="907">
                  <v>97124.89999999999</v>
                </pt>
                <pt idx="908">
                  <v>96677.3</v>
                </pt>
                <pt idx="909">
                  <v>94657.2</v>
                </pt>
                <pt idx="910">
                  <v>91792.5</v>
                </pt>
                <pt idx="911">
                  <v>85687.10000000001</v>
                </pt>
                <pt idx="912">
                  <v>85905.2</v>
                </pt>
                <pt idx="913">
                  <v>85382.5</v>
                </pt>
                <pt idx="914">
                  <v>85032.2</v>
                </pt>
                <pt idx="915">
                  <v>84941.60000000001</v>
                </pt>
                <pt idx="916">
                  <v>86383.39999999999</v>
                </pt>
                <pt idx="917">
                  <v>88345.60000000001</v>
                </pt>
                <pt idx="918">
                  <v>92067.7</v>
                </pt>
                <pt idx="919">
                  <v>91531.89999999999</v>
                </pt>
                <pt idx="920">
                  <v>90369.8</v>
                </pt>
                <pt idx="921">
                  <v>91063.7</v>
                </pt>
                <pt idx="922">
                  <v>91211.60000000001</v>
                </pt>
                <pt idx="923">
                  <v>92142.60000000001</v>
                </pt>
                <pt idx="924">
                  <v>92706.10000000001</v>
                </pt>
                <pt idx="925">
                  <v>93835.39999999999</v>
                </pt>
                <pt idx="926">
                  <v>95345.3</v>
                </pt>
                <pt idx="927">
                  <v>97297.8</v>
                </pt>
                <pt idx="928">
                  <v>99078.2</v>
                </pt>
                <pt idx="929">
                  <v>100769</v>
                </pt>
                <pt idx="930">
                  <v>102331</v>
                </pt>
                <pt idx="931">
                  <v>103469</v>
                </pt>
                <pt idx="932">
                  <v>104644</v>
                </pt>
                <pt idx="933">
                  <v>103364</v>
                </pt>
                <pt idx="934">
                  <v>103579</v>
                </pt>
                <pt idx="935">
                  <v>105093</v>
                </pt>
                <pt idx="936">
                  <v>108360</v>
                </pt>
                <pt idx="937">
                  <v>109990</v>
                </pt>
                <pt idx="938">
                  <v>110771</v>
                </pt>
                <pt idx="939">
                  <v>110852</v>
                </pt>
                <pt idx="940">
                  <v>112781</v>
                </pt>
                <pt idx="941">
                  <v>112719</v>
                </pt>
                <pt idx="942">
                  <v>111858</v>
                </pt>
                <pt idx="943">
                  <v>111093</v>
                </pt>
                <pt idx="944">
                  <v>111087</v>
                </pt>
                <pt idx="945">
                  <v>110806</v>
                </pt>
                <pt idx="946">
                  <v>110444</v>
                </pt>
                <pt idx="947">
                  <v>108889</v>
                </pt>
                <pt idx="948">
                  <v>107952</v>
                </pt>
                <pt idx="949">
                  <v>106766</v>
                </pt>
                <pt idx="950">
                  <v>105329</v>
                </pt>
                <pt idx="951">
                  <v>103541</v>
                </pt>
                <pt idx="952">
                  <v>101455</v>
                </pt>
                <pt idx="953">
                  <v>99534.8</v>
                </pt>
                <pt idx="954">
                  <v>96867.8</v>
                </pt>
                <pt idx="955">
                  <v>94082.39999999999</v>
                </pt>
                <pt idx="956">
                  <v>91648.2</v>
                </pt>
                <pt idx="957">
                  <v>89007.5</v>
                </pt>
                <pt idx="958">
                  <v>86650.2</v>
                </pt>
                <pt idx="959">
                  <v>85377.2</v>
                </pt>
                <pt idx="960">
                  <v>90215.3</v>
                </pt>
                <pt idx="961">
                  <v>89793</v>
                </pt>
                <pt idx="962">
                  <v>88248</v>
                </pt>
                <pt idx="963">
                  <v>86528.39999999999</v>
                </pt>
                <pt idx="964">
                  <v>84921.7</v>
                </pt>
                <pt idx="965">
                  <v>83452.60000000001</v>
                </pt>
                <pt idx="966">
                  <v>82415.60000000001</v>
                </pt>
                <pt idx="967">
                  <v>80673.5</v>
                </pt>
                <pt idx="968">
                  <v>80083.7</v>
                </pt>
                <pt idx="969">
                  <v>78846.5</v>
                </pt>
                <pt idx="970">
                  <v>78158.8</v>
                </pt>
                <pt idx="971">
                  <v>77051.39999999999</v>
                </pt>
                <pt idx="972">
                  <v>76556.5</v>
                </pt>
                <pt idx="973">
                  <v>75920.8</v>
                </pt>
                <pt idx="974">
                  <v>75614.2</v>
                </pt>
                <pt idx="975">
                  <v>74618.3</v>
                </pt>
                <pt idx="976">
                  <v>74442.8</v>
                </pt>
                <pt idx="977">
                  <v>73931.3</v>
                </pt>
                <pt idx="978">
                  <v>73774.8</v>
                </pt>
                <pt idx="979">
                  <v>73283.39999999999</v>
                </pt>
                <pt idx="980">
                  <v>73773.10000000001</v>
                </pt>
                <pt idx="981">
                  <v>74023.7</v>
                </pt>
                <pt idx="982">
                  <v>74542.2</v>
                </pt>
                <pt idx="983">
                  <v>75270.89999999999</v>
                </pt>
                <pt idx="984">
                  <v>76343.7</v>
                </pt>
                <pt idx="985">
                  <v>77324.39999999999</v>
                </pt>
                <pt idx="986">
                  <v>78811</v>
                </pt>
                <pt idx="987">
                  <v>80593.8</v>
                </pt>
                <pt idx="988">
                  <v>83360</v>
                </pt>
                <pt idx="989">
                  <v>85744.2</v>
                </pt>
                <pt idx="990">
                  <v>87581.39999999999</v>
                </pt>
                <pt idx="991">
                  <v>91184.2</v>
                </pt>
                <pt idx="992">
                  <v>95093.39999999999</v>
                </pt>
                <pt idx="993">
                  <v>97133.2</v>
                </pt>
                <pt idx="994">
                  <v>97864.60000000001</v>
                </pt>
                <pt idx="995">
                  <v>99059</v>
                </pt>
                <pt idx="996">
                  <v>99266.7</v>
                </pt>
                <pt idx="997">
                  <v>99805.2</v>
                </pt>
                <pt idx="998">
                  <v>99565.2</v>
                </pt>
                <pt idx="999">
                  <v>98732.7</v>
                </pt>
                <pt idx="1000">
                  <v>96672.60000000001</v>
                </pt>
                <pt idx="1001">
                  <v>96250.3</v>
                </pt>
                <pt idx="1002">
                  <v>96059.39999999999</v>
                </pt>
                <pt idx="1003">
                  <v>95445.39999999999</v>
                </pt>
                <pt idx="1004">
                  <v>95461.7</v>
                </pt>
                <pt idx="1005">
                  <v>93905.39999999999</v>
                </pt>
                <pt idx="1006">
                  <v>91094.89999999999</v>
                </pt>
                <pt idx="1007">
                  <v>84723.89999999999</v>
                </pt>
                <pt idx="1008">
                  <v>84814.10000000001</v>
                </pt>
                <pt idx="1009">
                  <v>84391.39999999999</v>
                </pt>
                <pt idx="1010">
                  <v>84262.89999999999</v>
                </pt>
                <pt idx="1011">
                  <v>84428.3</v>
                </pt>
                <pt idx="1012">
                  <v>85771.8</v>
                </pt>
                <pt idx="1013">
                  <v>88149.5</v>
                </pt>
                <pt idx="1014">
                  <v>90773.2</v>
                </pt>
                <pt idx="1015">
                  <v>90560.39999999999</v>
                </pt>
                <pt idx="1016">
                  <v>89025.3</v>
                </pt>
                <pt idx="1017">
                  <v>88778.3</v>
                </pt>
                <pt idx="1018">
                  <v>89274.2</v>
                </pt>
                <pt idx="1019">
                  <v>89983.7</v>
                </pt>
                <pt idx="1020">
                  <v>90454.2</v>
                </pt>
                <pt idx="1021">
                  <v>91996.39999999999</v>
                </pt>
                <pt idx="1022">
                  <v>93073.89999999999</v>
                </pt>
                <pt idx="1023">
                  <v>94712.60000000001</v>
                </pt>
                <pt idx="1024">
                  <v>96711.8</v>
                </pt>
                <pt idx="1025">
                  <v>98453.7</v>
                </pt>
                <pt idx="1026">
                  <v>100052</v>
                </pt>
                <pt idx="1027">
                  <v>101243</v>
                </pt>
                <pt idx="1028">
                  <v>102647</v>
                </pt>
                <pt idx="1029">
                  <v>101479</v>
                </pt>
                <pt idx="1030">
                  <v>101809</v>
                </pt>
                <pt idx="1031">
                  <v>103240</v>
                </pt>
                <pt idx="1032">
                  <v>106364</v>
                </pt>
                <pt idx="1033">
                  <v>107561</v>
                </pt>
                <pt idx="1034">
                  <v>108491</v>
                </pt>
                <pt idx="1035">
                  <v>108202</v>
                </pt>
                <pt idx="1036">
                  <v>110350</v>
                </pt>
                <pt idx="1037">
                  <v>110161</v>
                </pt>
                <pt idx="1038">
                  <v>109824</v>
                </pt>
                <pt idx="1039">
                  <v>108546</v>
                </pt>
                <pt idx="1040">
                  <v>108764</v>
                </pt>
                <pt idx="1041">
                  <v>108413</v>
                </pt>
                <pt idx="1042">
                  <v>108079</v>
                </pt>
                <pt idx="1043">
                  <v>106890</v>
                </pt>
                <pt idx="1044">
                  <v>105841</v>
                </pt>
                <pt idx="1045">
                  <v>104660</v>
                </pt>
                <pt idx="1046">
                  <v>103311</v>
                </pt>
                <pt idx="1047">
                  <v>101654</v>
                </pt>
                <pt idx="1048">
                  <v>99864.39999999999</v>
                </pt>
                <pt idx="1049">
                  <v>98194.2</v>
                </pt>
                <pt idx="1050">
                  <v>96028.5</v>
                </pt>
                <pt idx="1051">
                  <v>93269.10000000001</v>
                </pt>
                <pt idx="1052">
                  <v>90654.5</v>
                </pt>
                <pt idx="1053">
                  <v>88148.89999999999</v>
                </pt>
                <pt idx="1054">
                  <v>86160.3</v>
                </pt>
                <pt idx="1055">
                  <v>84847.8</v>
                </pt>
                <pt idx="1056">
                  <v>89408.2</v>
                </pt>
                <pt idx="1057">
                  <v>88921.2</v>
                </pt>
                <pt idx="1058">
                  <v>87097.8</v>
                </pt>
                <pt idx="1059">
                  <v>85068.10000000001</v>
                </pt>
                <pt idx="1060">
                  <v>83620.7</v>
                </pt>
                <pt idx="1061">
                  <v>82143.2</v>
                </pt>
                <pt idx="1062">
                  <v>81120.10000000001</v>
                </pt>
                <pt idx="1063">
                  <v>79957.2</v>
                </pt>
                <pt idx="1064">
                  <v>78374.39999999999</v>
                </pt>
                <pt idx="1065">
                  <v>77773.2</v>
                </pt>
                <pt idx="1066">
                  <v>76540.2</v>
                </pt>
                <pt idx="1067">
                  <v>75946</v>
                </pt>
                <pt idx="1068">
                  <v>75223</v>
                </pt>
                <pt idx="1069">
                  <v>74703.89999999999</v>
                </pt>
                <pt idx="1070">
                  <v>74003.8</v>
                </pt>
                <pt idx="1071">
                  <v>73366.39999999999</v>
                </pt>
                <pt idx="1072">
                  <v>72980.39999999999</v>
                </pt>
                <pt idx="1073">
                  <v>72477.89999999999</v>
                </pt>
                <pt idx="1074">
                  <v>72546.89999999999</v>
                </pt>
                <pt idx="1075">
                  <v>71912.3</v>
                </pt>
                <pt idx="1076">
                  <v>72470.89999999999</v>
                </pt>
                <pt idx="1077">
                  <v>72331.2</v>
                </pt>
                <pt idx="1078">
                  <v>72720.2</v>
                </pt>
                <pt idx="1079">
                  <v>72766.39999999999</v>
                </pt>
                <pt idx="1080">
                  <v>74325.3</v>
                </pt>
                <pt idx="1081">
                  <v>75232.10000000001</v>
                </pt>
                <pt idx="1082">
                  <v>76488.60000000001</v>
                </pt>
                <pt idx="1083">
                  <v>77635.60000000001</v>
                </pt>
                <pt idx="1084">
                  <v>80227.2</v>
                </pt>
                <pt idx="1085">
                  <v>82276.5</v>
                </pt>
                <pt idx="1086">
                  <v>84074.5</v>
                </pt>
                <pt idx="1087">
                  <v>86471.89999999999</v>
                </pt>
                <pt idx="1088">
                  <v>89328.10000000001</v>
                </pt>
                <pt idx="1089">
                  <v>90046.5</v>
                </pt>
                <pt idx="1090">
                  <v>90546.3</v>
                </pt>
                <pt idx="1091">
                  <v>91112</v>
                </pt>
                <pt idx="1092">
                  <v>91344.10000000001</v>
                </pt>
                <pt idx="1093">
                  <v>91624.8</v>
                </pt>
                <pt idx="1094">
                  <v>91044.5</v>
                </pt>
                <pt idx="1095">
                  <v>90617.8</v>
                </pt>
                <pt idx="1096">
                  <v>88415.8</v>
                </pt>
                <pt idx="1097">
                  <v>88431.60000000001</v>
                </pt>
                <pt idx="1098">
                  <v>88167</v>
                </pt>
                <pt idx="1099">
                  <v>87825.5</v>
                </pt>
                <pt idx="1100">
                  <v>87119.39999999999</v>
                </pt>
                <pt idx="1101">
                  <v>86339.39999999999</v>
                </pt>
                <pt idx="1102">
                  <v>84035.5</v>
                </pt>
                <pt idx="1103">
                  <v>78525.7</v>
                </pt>
                <pt idx="1104">
                  <v>79239.89999999999</v>
                </pt>
                <pt idx="1105">
                  <v>78746.3</v>
                </pt>
                <pt idx="1106">
                  <v>78529.89999999999</v>
                </pt>
                <pt idx="1107">
                  <v>78487.3</v>
                </pt>
                <pt idx="1108">
                  <v>79731.2</v>
                </pt>
                <pt idx="1109">
                  <v>81177.8</v>
                </pt>
                <pt idx="1110">
                  <v>83346</v>
                </pt>
                <pt idx="1111">
                  <v>83078.10000000001</v>
                </pt>
                <pt idx="1112">
                  <v>82138.5</v>
                </pt>
                <pt idx="1113">
                  <v>81876</v>
                </pt>
                <pt idx="1114">
                  <v>82315.60000000001</v>
                </pt>
                <pt idx="1115">
                  <v>83066.3</v>
                </pt>
                <pt idx="1116">
                  <v>83677.60000000001</v>
                </pt>
                <pt idx="1117">
                  <v>84762.39999999999</v>
                </pt>
                <pt idx="1118">
                  <v>86130.89999999999</v>
                </pt>
                <pt idx="1119">
                  <v>87925.2</v>
                </pt>
                <pt idx="1120">
                  <v>89994.2</v>
                </pt>
                <pt idx="1121">
                  <v>91366.60000000001</v>
                </pt>
                <pt idx="1122">
                  <v>93431.39999999999</v>
                </pt>
                <pt idx="1123">
                  <v>94699.7</v>
                </pt>
                <pt idx="1124">
                  <v>96261.5</v>
                </pt>
                <pt idx="1125">
                  <v>95738.7</v>
                </pt>
                <pt idx="1126">
                  <v>96342.60000000001</v>
                </pt>
                <pt idx="1127">
                  <v>97566.7</v>
                </pt>
                <pt idx="1128">
                  <v>99735.39999999999</v>
                </pt>
                <pt idx="1129">
                  <v>101095</v>
                </pt>
                <pt idx="1130">
                  <v>101426</v>
                </pt>
                <pt idx="1131">
                  <v>101308</v>
                </pt>
                <pt idx="1132">
                  <v>103161</v>
                </pt>
                <pt idx="1133">
                  <v>103007</v>
                </pt>
                <pt idx="1134">
                  <v>102833</v>
                </pt>
                <pt idx="1135">
                  <v>102681</v>
                </pt>
                <pt idx="1136">
                  <v>102968</v>
                </pt>
                <pt idx="1137">
                  <v>102994</v>
                </pt>
                <pt idx="1138">
                  <v>102853</v>
                </pt>
                <pt idx="1139">
                  <v>102037</v>
                </pt>
                <pt idx="1140">
                  <v>101339</v>
                </pt>
                <pt idx="1141">
                  <v>100316</v>
                </pt>
                <pt idx="1142">
                  <v>99100</v>
                </pt>
                <pt idx="1143">
                  <v>97660.3</v>
                </pt>
                <pt idx="1144">
                  <v>95622.60000000001</v>
                </pt>
                <pt idx="1145">
                  <v>93775.89999999999</v>
                </pt>
                <pt idx="1146">
                  <v>91180</v>
                </pt>
                <pt idx="1147">
                  <v>88575.2</v>
                </pt>
                <pt idx="1148">
                  <v>86055.5</v>
                </pt>
                <pt idx="1149">
                  <v>83540.8</v>
                </pt>
                <pt idx="1150">
                  <v>81603</v>
                </pt>
                <pt idx="1151">
                  <v>80314.2</v>
                </pt>
                <pt idx="1152">
                  <v>85558</v>
                </pt>
                <pt idx="1153">
                  <v>84968.3</v>
                </pt>
                <pt idx="1154">
                  <v>83441.8</v>
                </pt>
                <pt idx="1155">
                  <v>81271.3</v>
                </pt>
                <pt idx="1156">
                  <v>79969.89999999999</v>
                </pt>
                <pt idx="1157">
                  <v>78241.10000000001</v>
                </pt>
                <pt idx="1158">
                  <v>77235.60000000001</v>
                </pt>
                <pt idx="1159">
                  <v>75995.5</v>
                </pt>
                <pt idx="1160">
                  <v>75348.10000000001</v>
                </pt>
                <pt idx="1161">
                  <v>74199.7</v>
                </pt>
                <pt idx="1162">
                  <v>73602.2</v>
                </pt>
                <pt idx="1163">
                  <v>72605.5</v>
                </pt>
                <pt idx="1164">
                  <v>71770.2</v>
                </pt>
                <pt idx="1165">
                  <v>71285.7</v>
                </pt>
                <pt idx="1166">
                  <v>70884.8</v>
                </pt>
                <pt idx="1167">
                  <v>70547.2</v>
                </pt>
                <pt idx="1168">
                  <v>70101.39999999999</v>
                </pt>
                <pt idx="1169">
                  <v>69739.5</v>
                </pt>
                <pt idx="1170">
                  <v>69550.3</v>
                </pt>
                <pt idx="1171">
                  <v>69654.7</v>
                </pt>
                <pt idx="1172">
                  <v>70150.39999999999</v>
                </pt>
                <pt idx="1173">
                  <v>70269.8</v>
                </pt>
                <pt idx="1174">
                  <v>71381.7</v>
                </pt>
                <pt idx="1175">
                  <v>72371.89999999999</v>
                </pt>
                <pt idx="1176">
                  <v>74202.7</v>
                </pt>
                <pt idx="1177">
                  <v>75931.3</v>
                </pt>
                <pt idx="1178">
                  <v>77836.89999999999</v>
                </pt>
                <pt idx="1179">
                  <v>79898.5</v>
                </pt>
                <pt idx="1180">
                  <v>82861.2</v>
                </pt>
                <pt idx="1181">
                  <v>85381.5</v>
                </pt>
                <pt idx="1182">
                  <v>87522.10000000001</v>
                </pt>
                <pt idx="1183">
                  <v>90888.3</v>
                </pt>
                <pt idx="1184">
                  <v>95088</v>
                </pt>
                <pt idx="1185">
                  <v>97079.39999999999</v>
                </pt>
                <pt idx="1186">
                  <v>98006.89999999999</v>
                </pt>
                <pt idx="1187">
                  <v>98867.39999999999</v>
                </pt>
                <pt idx="1188">
                  <v>98924.3</v>
                </pt>
                <pt idx="1189">
                  <v>98682.39999999999</v>
                </pt>
                <pt idx="1190">
                  <v>98630.2</v>
                </pt>
                <pt idx="1191">
                  <v>97806.8</v>
                </pt>
                <pt idx="1192">
                  <v>95816.89999999999</v>
                </pt>
                <pt idx="1193">
                  <v>95338</v>
                </pt>
                <pt idx="1194">
                  <v>95271.10000000001</v>
                </pt>
                <pt idx="1195">
                  <v>94608.8</v>
                </pt>
                <pt idx="1196">
                  <v>94290.39999999999</v>
                </pt>
                <pt idx="1197">
                  <v>92525.8</v>
                </pt>
                <pt idx="1198">
                  <v>90150</v>
                </pt>
                <pt idx="1199">
                  <v>83894.89999999999</v>
                </pt>
                <pt idx="1200">
                  <v>84653.39999999999</v>
                </pt>
                <pt idx="1201">
                  <v>83735.60000000001</v>
                </pt>
                <pt idx="1202">
                  <v>82986.89999999999</v>
                </pt>
                <pt idx="1203">
                  <v>83156.60000000001</v>
                </pt>
                <pt idx="1204">
                  <v>84208.5</v>
                </pt>
                <pt idx="1205">
                  <v>86458.39999999999</v>
                </pt>
                <pt idx="1206">
                  <v>89597</v>
                </pt>
                <pt idx="1207">
                  <v>89194.5</v>
                </pt>
                <pt idx="1208">
                  <v>88371.89999999999</v>
                </pt>
                <pt idx="1209">
                  <v>88505.89999999999</v>
                </pt>
                <pt idx="1210">
                  <v>89051.5</v>
                </pt>
                <pt idx="1211">
                  <v>89848.2</v>
                </pt>
                <pt idx="1212">
                  <v>90605.7</v>
                </pt>
                <pt idx="1213">
                  <v>91787</v>
                </pt>
                <pt idx="1214">
                  <v>92910.39999999999</v>
                </pt>
                <pt idx="1215">
                  <v>94663.5</v>
                </pt>
                <pt idx="1216">
                  <v>96582.2</v>
                </pt>
                <pt idx="1217">
                  <v>97821.39999999999</v>
                </pt>
                <pt idx="1218">
                  <v>99898.89999999999</v>
                </pt>
                <pt idx="1219">
                  <v>101488</v>
                </pt>
                <pt idx="1220">
                  <v>102987</v>
                </pt>
                <pt idx="1221">
                  <v>102042</v>
                </pt>
                <pt idx="1222">
                  <v>102579</v>
                </pt>
                <pt idx="1223">
                  <v>103979</v>
                </pt>
                <pt idx="1224">
                  <v>107102</v>
                </pt>
                <pt idx="1225">
                  <v>108934</v>
                </pt>
                <pt idx="1226">
                  <v>109981</v>
                </pt>
                <pt idx="1227">
                  <v>109736</v>
                </pt>
                <pt idx="1228">
                  <v>111491</v>
                </pt>
                <pt idx="1229">
                  <v>111212</v>
                </pt>
                <pt idx="1230">
                  <v>110428</v>
                </pt>
                <pt idx="1231">
                  <v>109347</v>
                </pt>
                <pt idx="1232">
                  <v>109586</v>
                </pt>
                <pt idx="1233">
                  <v>109561</v>
                </pt>
                <pt idx="1234">
                  <v>108965</v>
                </pt>
                <pt idx="1235">
                  <v>107609</v>
                </pt>
                <pt idx="1236">
                  <v>106456</v>
                </pt>
                <pt idx="1237">
                  <v>105473</v>
                </pt>
                <pt idx="1238">
                  <v>103638</v>
                </pt>
                <pt idx="1239">
                  <v>101311</v>
                </pt>
                <pt idx="1240">
                  <v>99216.3</v>
                </pt>
                <pt idx="1241">
                  <v>97287.5</v>
                </pt>
                <pt idx="1242">
                  <v>94781.5</v>
                </pt>
                <pt idx="1243">
                  <v>91517.39999999999</v>
                </pt>
                <pt idx="1244">
                  <v>88999.8</v>
                </pt>
                <pt idx="1245">
                  <v>86232.8</v>
                </pt>
                <pt idx="1246">
                  <v>84206.7</v>
                </pt>
                <pt idx="1247">
                  <v>82301.10000000001</v>
                </pt>
                <pt idx="1248">
                  <v>87538.89999999999</v>
                </pt>
                <pt idx="1249">
                  <v>86599.10000000001</v>
                </pt>
                <pt idx="1250">
                  <v>85004.2</v>
                </pt>
                <pt idx="1251">
                  <v>82720.10000000001</v>
                </pt>
                <pt idx="1252">
                  <v>81126.10000000001</v>
                </pt>
                <pt idx="1253">
                  <v>79715.3</v>
                </pt>
                <pt idx="1254">
                  <v>78743.7</v>
                </pt>
                <pt idx="1255">
                  <v>77154.60000000001</v>
                </pt>
                <pt idx="1256">
                  <v>76492.39999999999</v>
                </pt>
                <pt idx="1257">
                  <v>75582</v>
                </pt>
                <pt idx="1258">
                  <v>74794.3</v>
                </pt>
                <pt idx="1259">
                  <v>74268</v>
                </pt>
                <pt idx="1260">
                  <v>73546.60000000001</v>
                </pt>
                <pt idx="1261">
                  <v>72935.3</v>
                </pt>
                <pt idx="1262">
                  <v>72226.3</v>
                </pt>
                <pt idx="1263">
                  <v>71874</v>
                </pt>
                <pt idx="1264">
                  <v>71718.3</v>
                </pt>
                <pt idx="1265">
                  <v>70873.89999999999</v>
                </pt>
                <pt idx="1266">
                  <v>71062.3</v>
                </pt>
                <pt idx="1267">
                  <v>70894.89999999999</v>
                </pt>
                <pt idx="1268">
                  <v>71399.89999999999</v>
                </pt>
                <pt idx="1269">
                  <v>71564.3</v>
                </pt>
                <pt idx="1270">
                  <v>72756.8</v>
                </pt>
                <pt idx="1271">
                  <v>73418.89999999999</v>
                </pt>
                <pt idx="1272">
                  <v>75307.5</v>
                </pt>
                <pt idx="1273">
                  <v>76619.39999999999</v>
                </pt>
                <pt idx="1274">
                  <v>78596.60000000001</v>
                </pt>
                <pt idx="1275">
                  <v>80256.10000000001</v>
                </pt>
                <pt idx="1276">
                  <v>83166.3</v>
                </pt>
                <pt idx="1277">
                  <v>85073.3</v>
                </pt>
                <pt idx="1278">
                  <v>86859.3</v>
                </pt>
                <pt idx="1279">
                  <v>90403.60000000001</v>
                </pt>
                <pt idx="1280">
                  <v>95031</v>
                </pt>
                <pt idx="1281">
                  <v>97184.60000000001</v>
                </pt>
                <pt idx="1282">
                  <v>98420.7</v>
                </pt>
                <pt idx="1283">
                  <v>99727.60000000001</v>
                </pt>
                <pt idx="1284">
                  <v>100680</v>
                </pt>
                <pt idx="1285">
                  <v>100777</v>
                </pt>
                <pt idx="1286">
                  <v>100558</v>
                </pt>
                <pt idx="1287">
                  <v>99859.10000000001</v>
                </pt>
                <pt idx="1288">
                  <v>97966.10000000001</v>
                </pt>
                <pt idx="1289">
                  <v>98189.60000000001</v>
                </pt>
                <pt idx="1290">
                  <v>97982.39999999999</v>
                </pt>
                <pt idx="1291">
                  <v>97393.3</v>
                </pt>
                <pt idx="1292">
                  <v>97701</v>
                </pt>
                <pt idx="1293">
                  <v>95579.60000000001</v>
                </pt>
                <pt idx="1294">
                  <v>93018.89999999999</v>
                </pt>
                <pt idx="1295">
                  <v>87203.5</v>
                </pt>
                <pt idx="1296">
                  <v>88032.3</v>
                </pt>
                <pt idx="1297">
                  <v>86911.8</v>
                </pt>
                <pt idx="1298">
                  <v>86662.89999999999</v>
                </pt>
                <pt idx="1299">
                  <v>86255</v>
                </pt>
                <pt idx="1300">
                  <v>87294</v>
                </pt>
                <pt idx="1301">
                  <v>89033.3</v>
                </pt>
                <pt idx="1302">
                  <v>91705.5</v>
                </pt>
                <pt idx="1303">
                  <v>91838.60000000001</v>
                </pt>
                <pt idx="1304">
                  <v>90865.2</v>
                </pt>
                <pt idx="1305">
                  <v>91063.89999999999</v>
                </pt>
                <pt idx="1306">
                  <v>91531.60000000001</v>
                </pt>
                <pt idx="1307">
                  <v>92602.8</v>
                </pt>
                <pt idx="1308">
                  <v>92685.60000000001</v>
                </pt>
                <pt idx="1309">
                  <v>93742.89999999999</v>
                </pt>
                <pt idx="1310">
                  <v>95024.39999999999</v>
                </pt>
                <pt idx="1311">
                  <v>96454.5</v>
                </pt>
                <pt idx="1312">
                  <v>97919.39999999999</v>
                </pt>
                <pt idx="1313">
                  <v>99093.60000000001</v>
                </pt>
                <pt idx="1314">
                  <v>100617</v>
                </pt>
                <pt idx="1315">
                  <v>101561</v>
                </pt>
                <pt idx="1316">
                  <v>102814</v>
                </pt>
                <pt idx="1317">
                  <v>101772</v>
                </pt>
                <pt idx="1318">
                  <v>102248</v>
                </pt>
                <pt idx="1319">
                  <v>103622</v>
                </pt>
                <pt idx="1320">
                  <v>106160</v>
                </pt>
                <pt idx="1321">
                  <v>107640</v>
                </pt>
                <pt idx="1322">
                  <v>108180</v>
                </pt>
                <pt idx="1323">
                  <v>107907</v>
                </pt>
                <pt idx="1324">
                  <v>109567</v>
                </pt>
                <pt idx="1325">
                  <v>109592</v>
                </pt>
                <pt idx="1326">
                  <v>108941</v>
                </pt>
                <pt idx="1327">
                  <v>107710</v>
                </pt>
                <pt idx="1328">
                  <v>107551</v>
                </pt>
                <pt idx="1329">
                  <v>107394</v>
                </pt>
                <pt idx="1330">
                  <v>106730</v>
                </pt>
                <pt idx="1331">
                  <v>105518</v>
                </pt>
                <pt idx="1332">
                  <v>104626</v>
                </pt>
                <pt idx="1333">
                  <v>103349</v>
                </pt>
                <pt idx="1334">
                  <v>101764</v>
                </pt>
                <pt idx="1335">
                  <v>99397.39999999999</v>
                </pt>
                <pt idx="1336">
                  <v>96968.60000000001</v>
                </pt>
                <pt idx="1337">
                  <v>95003.89999999999</v>
                </pt>
                <pt idx="1338">
                  <v>92692.39999999999</v>
                </pt>
                <pt idx="1339">
                  <v>90199.8</v>
                </pt>
                <pt idx="1340">
                  <v>87270.60000000001</v>
                </pt>
                <pt idx="1341">
                  <v>85131.39999999999</v>
                </pt>
                <pt idx="1342">
                  <v>82592.39999999999</v>
                </pt>
                <pt idx="1343">
                  <v>81451.7</v>
                </pt>
                <pt idx="1344">
                  <v>85562.39999999999</v>
                </pt>
                <pt idx="1345">
                  <v>85223.39999999999</v>
                </pt>
                <pt idx="1346">
                  <v>83202.60000000001</v>
                </pt>
                <pt idx="1347">
                  <v>81631.10000000001</v>
                </pt>
                <pt idx="1348">
                  <v>79749</v>
                </pt>
                <pt idx="1349">
                  <v>78542.3</v>
                </pt>
                <pt idx="1350">
                  <v>77612.8</v>
                </pt>
                <pt idx="1351">
                  <v>76348.5</v>
                </pt>
                <pt idx="1352">
                  <v>75433.60000000001</v>
                </pt>
                <pt idx="1353">
                  <v>74421.5</v>
                </pt>
                <pt idx="1354">
                  <v>73317.60000000001</v>
                </pt>
                <pt idx="1355">
                  <v>72794.8</v>
                </pt>
                <pt idx="1356">
                  <v>72162.8</v>
                </pt>
                <pt idx="1357">
                  <v>71414.60000000001</v>
                </pt>
                <pt idx="1358">
                  <v>71037.60000000001</v>
                </pt>
                <pt idx="1359">
                  <v>70504.60000000001</v>
                </pt>
                <pt idx="1360">
                  <v>70299.3</v>
                </pt>
                <pt idx="1361">
                  <v>69580.10000000001</v>
                </pt>
                <pt idx="1362">
                  <v>69636.10000000001</v>
                </pt>
                <pt idx="1363">
                  <v>69168.60000000001</v>
                </pt>
                <pt idx="1364">
                  <v>69488.5</v>
                </pt>
                <pt idx="1365">
                  <v>69899.3</v>
                </pt>
                <pt idx="1366">
                  <v>70876.7</v>
                </pt>
                <pt idx="1367">
                  <v>71782.10000000001</v>
                </pt>
                <pt idx="1368">
                  <v>73752.3</v>
                </pt>
                <pt idx="1369">
                  <v>75050.2</v>
                </pt>
                <pt idx="1370">
                  <v>76583.89999999999</v>
                </pt>
                <pt idx="1371">
                  <v>78218.60000000001</v>
                </pt>
                <pt idx="1372">
                  <v>81541.7</v>
                </pt>
                <pt idx="1373">
                  <v>83039.5</v>
                </pt>
                <pt idx="1374">
                  <v>85020.8</v>
                </pt>
                <pt idx="1375">
                  <v>88335.2</v>
                </pt>
                <pt idx="1376">
                  <v>92650.7</v>
                </pt>
                <pt idx="1377">
                  <v>94217.10000000001</v>
                </pt>
                <pt idx="1378">
                  <v>95577.10000000001</v>
                </pt>
                <pt idx="1379">
                  <v>96305.3</v>
                </pt>
                <pt idx="1380">
                  <v>96715.7</v>
                </pt>
                <pt idx="1381">
                  <v>96719</v>
                </pt>
                <pt idx="1382">
                  <v>96328.8</v>
                </pt>
                <pt idx="1383">
                  <v>95229.39999999999</v>
                </pt>
                <pt idx="1384">
                  <v>93529.10000000001</v>
                </pt>
                <pt idx="1385">
                  <v>93115.8</v>
                </pt>
                <pt idx="1386">
                  <v>92623.39999999999</v>
                </pt>
                <pt idx="1387">
                  <v>91958.5</v>
                </pt>
                <pt idx="1388">
                  <v>91456.60000000001</v>
                </pt>
                <pt idx="1389">
                  <v>89897.3</v>
                </pt>
                <pt idx="1390">
                  <v>87099.7</v>
                </pt>
                <pt idx="1391">
                  <v>81573.5</v>
                </pt>
                <pt idx="1392">
                  <v>82057.8</v>
                </pt>
                <pt idx="1393">
                  <v>82281.10000000001</v>
                </pt>
                <pt idx="1394">
                  <v>81716.8</v>
                </pt>
                <pt idx="1395">
                  <v>81791.10000000001</v>
                </pt>
                <pt idx="1396">
                  <v>82406</v>
                </pt>
                <pt idx="1397">
                  <v>84712.60000000001</v>
                </pt>
                <pt idx="1398">
                  <v>87062.89999999999</v>
                </pt>
                <pt idx="1399">
                  <v>86580</v>
                </pt>
                <pt idx="1400">
                  <v>85520.2</v>
                </pt>
                <pt idx="1401">
                  <v>85949.5</v>
                </pt>
                <pt idx="1402">
                  <v>86593.5</v>
                </pt>
                <pt idx="1403">
                  <v>86995.2</v>
                </pt>
                <pt idx="1404">
                  <v>87736.7</v>
                </pt>
                <pt idx="1405">
                  <v>88901</v>
                </pt>
                <pt idx="1406">
                  <v>90145</v>
                </pt>
                <pt idx="1407">
                  <v>91466</v>
                </pt>
                <pt idx="1408">
                  <v>93629.2</v>
                </pt>
                <pt idx="1409">
                  <v>94739.8</v>
                </pt>
                <pt idx="1410">
                  <v>96483.39999999999</v>
                </pt>
                <pt idx="1411">
                  <v>97753.5</v>
                </pt>
                <pt idx="1412">
                  <v>98836.8</v>
                </pt>
                <pt idx="1413">
                  <v>97922.39999999999</v>
                </pt>
                <pt idx="1414">
                  <v>98222.10000000001</v>
                </pt>
                <pt idx="1415">
                  <v>99691.39999999999</v>
                </pt>
                <pt idx="1416">
                  <v>102543</v>
                </pt>
                <pt idx="1417">
                  <v>103700</v>
                </pt>
                <pt idx="1418">
                  <v>104363</v>
                </pt>
                <pt idx="1419">
                  <v>104022</v>
                </pt>
                <pt idx="1420">
                  <v>105509</v>
                </pt>
                <pt idx="1421">
                  <v>105383</v>
                </pt>
                <pt idx="1422">
                  <v>104632</v>
                </pt>
                <pt idx="1423">
                  <v>103635</v>
                </pt>
                <pt idx="1424">
                  <v>103496</v>
                </pt>
                <pt idx="1425">
                  <v>103180</v>
                </pt>
                <pt idx="1426">
                  <v>102666</v>
                </pt>
                <pt idx="1427">
                  <v>101632</v>
                </pt>
                <pt idx="1428">
                  <v>100642</v>
                </pt>
                <pt idx="1429">
                  <v>99626.3</v>
                </pt>
                <pt idx="1430">
                  <v>97985.39999999999</v>
                </pt>
                <pt idx="1431">
                  <v>96235.89999999999</v>
                </pt>
                <pt idx="1432">
                  <v>93742.89999999999</v>
                </pt>
                <pt idx="1433">
                  <v>91951</v>
                </pt>
                <pt idx="1434">
                  <v>89713.10000000001</v>
                </pt>
                <pt idx="1435">
                  <v>87055.7</v>
                </pt>
                <pt idx="1436">
                  <v>84389.39999999999</v>
                </pt>
                <pt idx="1437">
                  <v>82006</v>
                </pt>
                <pt idx="1438">
                  <v>79834.5</v>
                </pt>
                <pt idx="1439">
                  <v>78297.10000000001</v>
                </pt>
                <pt idx="1440">
                  <v>83048.5</v>
                </pt>
                <pt idx="1441">
                  <v>82409.89999999999</v>
                </pt>
                <pt idx="1442">
                  <v>80577.10000000001</v>
                </pt>
                <pt idx="1443">
                  <v>78976</v>
                </pt>
                <pt idx="1444">
                  <v>77222.10000000001</v>
                </pt>
                <pt idx="1445">
                  <v>76019.2</v>
                </pt>
                <pt idx="1446">
                  <v>74811.10000000001</v>
                </pt>
                <pt idx="1447">
                  <v>73586.3</v>
                </pt>
                <pt idx="1448">
                  <v>72712.7</v>
                </pt>
                <pt idx="1449">
                  <v>71820.10000000001</v>
                </pt>
                <pt idx="1450">
                  <v>71030.8</v>
                </pt>
                <pt idx="1451">
                  <v>70270.10000000001</v>
                </pt>
                <pt idx="1452">
                  <v>69763.5</v>
                </pt>
                <pt idx="1453">
                  <v>69112.5</v>
                </pt>
                <pt idx="1454">
                  <v>68497.5</v>
                </pt>
                <pt idx="1455">
                  <v>67871.10000000001</v>
                </pt>
                <pt idx="1456">
                  <v>67550.2</v>
                </pt>
                <pt idx="1457">
                  <v>67011.2</v>
                </pt>
                <pt idx="1458">
                  <v>67238.60000000001</v>
                </pt>
                <pt idx="1459">
                  <v>67090.7</v>
                </pt>
                <pt idx="1460">
                  <v>67215.7</v>
                </pt>
                <pt idx="1461">
                  <v>67453.10000000001</v>
                </pt>
                <pt idx="1462">
                  <v>68271.3</v>
                </pt>
                <pt idx="1463">
                  <v>69079.39999999999</v>
                </pt>
                <pt idx="1464">
                  <v>70976.39999999999</v>
                </pt>
                <pt idx="1465">
                  <v>72251.8</v>
                </pt>
                <pt idx="1466">
                  <v>74010.10000000001</v>
                </pt>
                <pt idx="1467">
                  <v>75910.60000000001</v>
                </pt>
                <pt idx="1468">
                  <v>78776.10000000001</v>
                </pt>
                <pt idx="1469">
                  <v>80719.2</v>
                </pt>
                <pt idx="1470">
                  <v>82566.2</v>
                </pt>
                <pt idx="1471">
                  <v>85672.7</v>
                </pt>
                <pt idx="1472">
                  <v>89486.8</v>
                </pt>
                <pt idx="1473">
                  <v>91012.7</v>
                </pt>
                <pt idx="1474">
                  <v>91778</v>
                </pt>
                <pt idx="1475">
                  <v>92228.39999999999</v>
                </pt>
                <pt idx="1476">
                  <v>92727.8</v>
                </pt>
                <pt idx="1477">
                  <v>92737.5</v>
                </pt>
                <pt idx="1478">
                  <v>92290.60000000001</v>
                </pt>
                <pt idx="1479">
                  <v>91948.5</v>
                </pt>
                <pt idx="1480">
                  <v>90053.2</v>
                </pt>
                <pt idx="1481">
                  <v>89679.8</v>
                </pt>
                <pt idx="1482">
                  <v>89398.39999999999</v>
                </pt>
                <pt idx="1483">
                  <v>88922.2</v>
                </pt>
                <pt idx="1484">
                  <v>88617.39999999999</v>
                </pt>
                <pt idx="1485">
                  <v>87386.7</v>
                </pt>
                <pt idx="1486">
                  <v>84517.7</v>
                </pt>
                <pt idx="1487">
                  <v>79074.7</v>
                </pt>
                <pt idx="1488">
                  <v>80083.60000000001</v>
                </pt>
                <pt idx="1489">
                  <v>79554.39999999999</v>
                </pt>
                <pt idx="1490">
                  <v>78622.7</v>
                </pt>
                <pt idx="1491">
                  <v>78563.7</v>
                </pt>
                <pt idx="1492">
                  <v>79324.3</v>
                </pt>
                <pt idx="1493">
                  <v>81290.5</v>
                </pt>
                <pt idx="1494">
                  <v>83786.5</v>
                </pt>
                <pt idx="1495">
                  <v>84057.8</v>
                </pt>
                <pt idx="1496">
                  <v>82970.2</v>
                </pt>
                <pt idx="1497">
                  <v>83342.8</v>
                </pt>
                <pt idx="1498">
                  <v>83863</v>
                </pt>
                <pt idx="1499">
                  <v>84415.2</v>
                </pt>
                <pt idx="1500">
                  <v>85204.10000000001</v>
                </pt>
                <pt idx="1501">
                  <v>86428.8</v>
                </pt>
                <pt idx="1502">
                  <v>87571.8</v>
                </pt>
                <pt idx="1503">
                  <v>89256</v>
                </pt>
                <pt idx="1504">
                  <v>91339.3</v>
                </pt>
                <pt idx="1505">
                  <v>92885.60000000001</v>
                </pt>
                <pt idx="1506">
                  <v>94779.8</v>
                </pt>
                <pt idx="1507">
                  <v>95805.7</v>
                </pt>
                <pt idx="1508">
                  <v>97409.89999999999</v>
                </pt>
                <pt idx="1509">
                  <v>96399.60000000001</v>
                </pt>
                <pt idx="1510">
                  <v>97084.60000000001</v>
                </pt>
                <pt idx="1511">
                  <v>98570.10000000001</v>
                </pt>
                <pt idx="1512">
                  <v>101680</v>
                </pt>
                <pt idx="1513">
                  <v>102994</v>
                </pt>
                <pt idx="1514">
                  <v>103466</v>
                </pt>
                <pt idx="1515">
                  <v>103327</v>
                </pt>
                <pt idx="1516">
                  <v>104650</v>
                </pt>
                <pt idx="1517">
                  <v>104568</v>
                </pt>
                <pt idx="1518">
                  <v>104190</v>
                </pt>
                <pt idx="1519">
                  <v>103105</v>
                </pt>
                <pt idx="1520">
                  <v>103064</v>
                </pt>
                <pt idx="1521">
                  <v>102646</v>
                </pt>
                <pt idx="1522">
                  <v>102056</v>
                </pt>
                <pt idx="1523">
                  <v>101016</v>
                </pt>
                <pt idx="1524">
                  <v>100243</v>
                </pt>
                <pt idx="1525">
                  <v>99064.3</v>
                </pt>
                <pt idx="1526">
                  <v>97444.2</v>
                </pt>
                <pt idx="1527">
                  <v>95558.3</v>
                </pt>
                <pt idx="1528">
                  <v>93546.10000000001</v>
                </pt>
                <pt idx="1529">
                  <v>91543.7</v>
                </pt>
                <pt idx="1530">
                  <v>89219.5</v>
                </pt>
                <pt idx="1531">
                  <v>86768.5</v>
                </pt>
                <pt idx="1532">
                  <v>84171.89999999999</v>
                </pt>
                <pt idx="1533">
                  <v>81517.3</v>
                </pt>
                <pt idx="1534">
                  <v>79278.3</v>
                </pt>
                <pt idx="1535">
                  <v>77566.8</v>
                </pt>
                <pt idx="1536">
                  <v>82694.3</v>
                </pt>
                <pt idx="1537">
                  <v>82086.5</v>
                </pt>
                <pt idx="1538">
                  <v>80231.3</v>
                </pt>
                <pt idx="1539">
                  <v>78121.60000000001</v>
                </pt>
                <pt idx="1540">
                  <v>76809.3</v>
                </pt>
                <pt idx="1541">
                  <v>75347.2</v>
                </pt>
                <pt idx="1542">
                  <v>74176.60000000001</v>
                </pt>
                <pt idx="1543">
                  <v>72930.89999999999</v>
                </pt>
                <pt idx="1544">
                  <v>71831.5</v>
                </pt>
                <pt idx="1545">
                  <v>70921</v>
                </pt>
                <pt idx="1546">
                  <v>70322.89999999999</v>
                </pt>
                <pt idx="1547">
                  <v>69444.60000000001</v>
                </pt>
                <pt idx="1548">
                  <v>68685.39999999999</v>
                </pt>
                <pt idx="1549">
                  <v>68197</v>
                </pt>
                <pt idx="1550">
                  <v>67450.60000000001</v>
                </pt>
                <pt idx="1551">
                  <v>67069.60000000001</v>
                </pt>
                <pt idx="1552">
                  <v>66501.3</v>
                </pt>
                <pt idx="1553">
                  <v>66208.10000000001</v>
                </pt>
                <pt idx="1554">
                  <v>65976</v>
                </pt>
                <pt idx="1555">
                  <v>65830</v>
                </pt>
                <pt idx="1556">
                  <v>66062</v>
                </pt>
                <pt idx="1557">
                  <v>66409.2</v>
                </pt>
                <pt idx="1558">
                  <v>67230</v>
                </pt>
                <pt idx="1559">
                  <v>67883.39999999999</v>
                </pt>
                <pt idx="1560">
                  <v>69643</v>
                </pt>
                <pt idx="1561">
                  <v>70896.10000000001</v>
                </pt>
                <pt idx="1562">
                  <v>72585.5</v>
                </pt>
                <pt idx="1563">
                  <v>74702.39999999999</v>
                </pt>
                <pt idx="1564">
                  <v>77569.89999999999</v>
                </pt>
                <pt idx="1565">
                  <v>79565.3</v>
                </pt>
                <pt idx="1566">
                  <v>81179.39999999999</v>
                </pt>
                <pt idx="1567">
                  <v>83997.7</v>
                </pt>
                <pt idx="1568">
                  <v>87308.39999999999</v>
                </pt>
                <pt idx="1569">
                  <v>88987.10000000001</v>
                </pt>
                <pt idx="1570">
                  <v>89467.7</v>
                </pt>
                <pt idx="1571">
                  <v>89871.7</v>
                </pt>
                <pt idx="1572">
                  <v>90044.3</v>
                </pt>
                <pt idx="1573">
                  <v>89999.5</v>
                </pt>
                <pt idx="1574">
                  <v>89228.89999999999</v>
                </pt>
                <pt idx="1575">
                  <v>88383.3</v>
                </pt>
                <pt idx="1576">
                  <v>86821.60000000001</v>
                </pt>
                <pt idx="1577">
                  <v>86399.3</v>
                </pt>
                <pt idx="1578">
                  <v>85989.2</v>
                </pt>
                <pt idx="1579">
                  <v>85591.8</v>
                </pt>
                <pt idx="1580">
                  <v>85580.3</v>
                </pt>
                <pt idx="1581">
                  <v>84047.39999999999</v>
                </pt>
                <pt idx="1582">
                  <v>81754.39999999999</v>
                </pt>
                <pt idx="1583">
                  <v>76927.2</v>
                </pt>
                <pt idx="1584">
                  <v>77339.7</v>
                </pt>
                <pt idx="1585">
                  <v>76898.3</v>
                </pt>
                <pt idx="1586">
                  <v>76708.60000000001</v>
                </pt>
                <pt idx="1587">
                  <v>76514.39999999999</v>
                </pt>
                <pt idx="1588">
                  <v>77737.60000000001</v>
                </pt>
                <pt idx="1589">
                  <v>79078.5</v>
                </pt>
                <pt idx="1590">
                  <v>81452.89999999999</v>
                </pt>
                <pt idx="1591">
                  <v>81090.8</v>
                </pt>
                <pt idx="1592">
                  <v>80157.5</v>
                </pt>
                <pt idx="1593">
                  <v>80435.60000000001</v>
                </pt>
                <pt idx="1594">
                  <v>80888.2</v>
                </pt>
                <pt idx="1595">
                  <v>81474.39999999999</v>
                </pt>
                <pt idx="1596">
                  <v>81854.3</v>
                </pt>
                <pt idx="1597">
                  <v>83060.60000000001</v>
                </pt>
                <pt idx="1598">
                  <v>84448.7</v>
                </pt>
                <pt idx="1599">
                  <v>85864.60000000001</v>
                </pt>
                <pt idx="1600">
                  <v>87505.2</v>
                </pt>
                <pt idx="1601">
                  <v>89298.5</v>
                </pt>
                <pt idx="1602">
                  <v>90982.2</v>
                </pt>
                <pt idx="1603">
                  <v>92402.89999999999</v>
                </pt>
                <pt idx="1604">
                  <v>93979.2</v>
                </pt>
                <pt idx="1605">
                  <v>93314.5</v>
                </pt>
                <pt idx="1606">
                  <v>94171.39999999999</v>
                </pt>
                <pt idx="1607">
                  <v>95641.2</v>
                </pt>
                <pt idx="1608">
                  <v>98345.2</v>
                </pt>
                <pt idx="1609">
                  <v>100099</v>
                </pt>
                <pt idx="1610">
                  <v>100651</v>
                </pt>
                <pt idx="1611">
                  <v>100733</v>
                </pt>
                <pt idx="1612">
                  <v>101553</v>
                </pt>
                <pt idx="1613">
                  <v>101433</v>
                </pt>
                <pt idx="1614">
                  <v>100917</v>
                </pt>
                <pt idx="1615">
                  <v>99774.2</v>
                </pt>
                <pt idx="1616">
                  <v>99981.89999999999</v>
                </pt>
                <pt idx="1617">
                  <v>100114</v>
                </pt>
                <pt idx="1618">
                  <v>99451.2</v>
                </pt>
                <pt idx="1619">
                  <v>98412.7</v>
                </pt>
                <pt idx="1620">
                  <v>97868.89999999999</v>
                </pt>
                <pt idx="1621">
                  <v>96696</v>
                </pt>
                <pt idx="1622">
                  <v>95308.5</v>
                </pt>
                <pt idx="1623">
                  <v>93685.5</v>
                </pt>
                <pt idx="1624">
                  <v>91947.39999999999</v>
                </pt>
                <pt idx="1625">
                  <v>90258.10000000001</v>
                </pt>
                <pt idx="1626">
                  <v>87952.5</v>
                </pt>
                <pt idx="1627">
                  <v>85582.7</v>
                </pt>
                <pt idx="1628">
                  <v>83128</v>
                </pt>
                <pt idx="1629">
                  <v>80831.39999999999</v>
                </pt>
                <pt idx="1630">
                  <v>78551.89999999999</v>
                </pt>
                <pt idx="1631">
                  <v>77122.10000000001</v>
                </pt>
                <pt idx="1632">
                  <v>82029.8</v>
                </pt>
                <pt idx="1633">
                  <v>81135.2</v>
                </pt>
                <pt idx="1634">
                  <v>79419.10000000001</v>
                </pt>
                <pt idx="1635">
                  <v>77679.39999999999</v>
                </pt>
                <pt idx="1636">
                  <v>75964.10000000001</v>
                </pt>
                <pt idx="1637">
                  <v>74559.7</v>
                </pt>
                <pt idx="1638">
                  <v>73265.8</v>
                </pt>
                <pt idx="1639">
                  <v>71947.5</v>
                </pt>
                <pt idx="1640">
                  <v>70751</v>
                </pt>
                <pt idx="1641">
                  <v>69877.3</v>
                </pt>
                <pt idx="1642">
                  <v>68922.3</v>
                </pt>
                <pt idx="1643">
                  <v>68242.7</v>
                </pt>
                <pt idx="1644">
                  <v>67528.7</v>
                </pt>
                <pt idx="1645">
                  <v>66851.3</v>
                </pt>
                <pt idx="1646">
                  <v>66295.5</v>
                </pt>
                <pt idx="1647">
                  <v>65522.5</v>
                </pt>
                <pt idx="1648">
                  <v>65109</v>
                </pt>
                <pt idx="1649">
                  <v>64614.7</v>
                </pt>
                <pt idx="1650">
                  <v>64315.9</v>
                </pt>
                <pt idx="1651">
                  <v>64176.1</v>
                </pt>
                <pt idx="1652">
                  <v>64610</v>
                </pt>
                <pt idx="1653">
                  <v>64580.7</v>
                </pt>
                <pt idx="1654">
                  <v>65221.9</v>
                </pt>
                <pt idx="1655">
                  <v>65968.7</v>
                </pt>
                <pt idx="1656">
                  <v>66979.2</v>
                </pt>
                <pt idx="1657">
                  <v>68166</v>
                </pt>
                <pt idx="1658">
                  <v>69412.60000000001</v>
                </pt>
                <pt idx="1659">
                  <v>70910.2</v>
                </pt>
                <pt idx="1660">
                  <v>73368</v>
                </pt>
                <pt idx="1661">
                  <v>75324.39999999999</v>
                </pt>
                <pt idx="1662">
                  <v>77076.8</v>
                </pt>
                <pt idx="1663">
                  <v>79716.10000000001</v>
                </pt>
                <pt idx="1664">
                  <v>82583.8</v>
                </pt>
                <pt idx="1665">
                  <v>83494.8</v>
                </pt>
                <pt idx="1666">
                  <v>84240.3</v>
                </pt>
                <pt idx="1667">
                  <v>84715.5</v>
                </pt>
                <pt idx="1668">
                  <v>84733.3</v>
                </pt>
                <pt idx="1669">
                  <v>84861.60000000001</v>
                </pt>
                <pt idx="1670">
                  <v>84209.60000000001</v>
                </pt>
                <pt idx="1671">
                  <v>83633.89999999999</v>
                </pt>
                <pt idx="1672">
                  <v>81945.60000000001</v>
                </pt>
                <pt idx="1673">
                  <v>81918.10000000001</v>
                </pt>
                <pt idx="1674">
                  <v>81448.7</v>
                </pt>
                <pt idx="1675">
                  <v>81164.2</v>
                </pt>
                <pt idx="1676">
                  <v>81111.60000000001</v>
                </pt>
                <pt idx="1677">
                  <v>79765.39999999999</v>
                </pt>
                <pt idx="1678">
                  <v>77585.5</v>
                </pt>
                <pt idx="1679">
                  <v>73686.5</v>
                </pt>
                <pt idx="1680">
                  <v>74334.89999999999</v>
                </pt>
                <pt idx="1681">
                  <v>73894</v>
                </pt>
                <pt idx="1682">
                  <v>73514.8</v>
                </pt>
                <pt idx="1683">
                  <v>73456.8</v>
                </pt>
                <pt idx="1684">
                  <v>74300.3</v>
                </pt>
                <pt idx="1685">
                  <v>75717.7</v>
                </pt>
                <pt idx="1686">
                  <v>77705.2</v>
                </pt>
                <pt idx="1687">
                  <v>77306.7</v>
                </pt>
                <pt idx="1688">
                  <v>76123.8</v>
                </pt>
                <pt idx="1689">
                  <v>76405.2</v>
                </pt>
                <pt idx="1690">
                  <v>76673.2</v>
                </pt>
                <pt idx="1691">
                  <v>77378.39999999999</v>
                </pt>
                <pt idx="1692">
                  <v>77894.89999999999</v>
                </pt>
                <pt idx="1693">
                  <v>78733.5</v>
                </pt>
                <pt idx="1694">
                  <v>79971.39999999999</v>
                </pt>
                <pt idx="1695">
                  <v>81421.2</v>
                </pt>
                <pt idx="1696">
                  <v>82913.10000000001</v>
                </pt>
                <pt idx="1697">
                  <v>84584.10000000001</v>
                </pt>
                <pt idx="1698">
                  <v>86158.2</v>
                </pt>
                <pt idx="1699">
                  <v>87290.8</v>
                </pt>
                <pt idx="1700">
                  <v>88854.8</v>
                </pt>
                <pt idx="1701">
                  <v>88440.5</v>
                </pt>
                <pt idx="1702">
                  <v>89171.89999999999</v>
                </pt>
                <pt idx="1703">
                  <v>90816.3</v>
                </pt>
                <pt idx="1704">
                  <v>93084.7</v>
                </pt>
                <pt idx="1705">
                  <v>94637.7</v>
                </pt>
                <pt idx="1706">
                  <v>94965.8</v>
                </pt>
                <pt idx="1707">
                  <v>94651.7</v>
                </pt>
                <pt idx="1708">
                  <v>95756</v>
                </pt>
                <pt idx="1709">
                  <v>95744.60000000001</v>
                </pt>
                <pt idx="1710">
                  <v>95169.10000000001</v>
                </pt>
                <pt idx="1711">
                  <v>94239.89999999999</v>
                </pt>
                <pt idx="1712">
                  <v>94135.39999999999</v>
                </pt>
                <pt idx="1713">
                  <v>94250.39999999999</v>
                </pt>
                <pt idx="1714">
                  <v>94047.8</v>
                </pt>
                <pt idx="1715">
                  <v>93013.3</v>
                </pt>
                <pt idx="1716">
                  <v>92526.5</v>
                </pt>
                <pt idx="1717">
                  <v>91593</v>
                </pt>
                <pt idx="1718">
                  <v>90475</v>
                </pt>
                <pt idx="1719">
                  <v>89231.8</v>
                </pt>
                <pt idx="1720">
                  <v>87463.5</v>
                </pt>
                <pt idx="1721">
                  <v>85926.3</v>
                </pt>
                <pt idx="1722">
                  <v>84008.5</v>
                </pt>
                <pt idx="1723">
                  <v>81739</v>
                </pt>
                <pt idx="1724">
                  <v>79456.5</v>
                </pt>
                <pt idx="1725">
                  <v>77282.10000000001</v>
                </pt>
                <pt idx="1726">
                  <v>75220.10000000001</v>
                </pt>
                <pt idx="1727">
                  <v>74099.39999999999</v>
                </pt>
                <pt idx="1728">
                  <v>78859.7</v>
                </pt>
                <pt idx="1729">
                  <v>78280.8</v>
                </pt>
                <pt idx="1730">
                  <v>76534.89999999999</v>
                </pt>
                <pt idx="1731">
                  <v>74630</v>
                </pt>
                <pt idx="1732">
                  <v>73114.2</v>
                </pt>
                <pt idx="1733">
                  <v>71830.3</v>
                </pt>
                <pt idx="1734">
                  <v>70533.7</v>
                </pt>
                <pt idx="1735">
                  <v>69159.5</v>
                </pt>
                <pt idx="1736">
                  <v>68368.3</v>
                </pt>
                <pt idx="1737">
                  <v>67374.3</v>
                </pt>
                <pt idx="1738">
                  <v>66449.3</v>
                </pt>
                <pt idx="1739">
                  <v>65569.60000000001</v>
                </pt>
                <pt idx="1740">
                  <v>64798.5</v>
                </pt>
                <pt idx="1741">
                  <v>64132.7</v>
                </pt>
                <pt idx="1742">
                  <v>63648.7</v>
                </pt>
                <pt idx="1743">
                  <v>62903.2</v>
                </pt>
                <pt idx="1744">
                  <v>62447.4</v>
                </pt>
                <pt idx="1745">
                  <v>61963.3</v>
                </pt>
                <pt idx="1746">
                  <v>61565.9</v>
                </pt>
                <pt idx="1747">
                  <v>61749.4</v>
                </pt>
                <pt idx="1748">
                  <v>61786</v>
                </pt>
                <pt idx="1749">
                  <v>61944.8</v>
                </pt>
                <pt idx="1750">
                  <v>62423.5</v>
                </pt>
                <pt idx="1751">
                  <v>62966.4</v>
                </pt>
                <pt idx="1752">
                  <v>63961.7</v>
                </pt>
                <pt idx="1753">
                  <v>64755.5</v>
                </pt>
                <pt idx="1754">
                  <v>65841.39999999999</v>
                </pt>
                <pt idx="1755">
                  <v>67129.8</v>
                </pt>
                <pt idx="1756">
                  <v>69274.8</v>
                </pt>
                <pt idx="1757">
                  <v>70859.7</v>
                </pt>
                <pt idx="1758">
                  <v>71913</v>
                </pt>
                <pt idx="1759">
                  <v>73864</v>
                </pt>
                <pt idx="1760">
                  <v>75578</v>
                </pt>
                <pt idx="1761">
                  <v>76426.60000000001</v>
                </pt>
                <pt idx="1762">
                  <v>76857.5</v>
                </pt>
                <pt idx="1763">
                  <v>77008.10000000001</v>
                </pt>
                <pt idx="1764">
                  <v>77388.5</v>
                </pt>
                <pt idx="1765">
                  <v>77409.3</v>
                </pt>
                <pt idx="1766">
                  <v>76722.10000000001</v>
                </pt>
                <pt idx="1767">
                  <v>76190.39999999999</v>
                </pt>
                <pt idx="1768">
                  <v>75020.89999999999</v>
                </pt>
                <pt idx="1769">
                  <v>74620.7</v>
                </pt>
                <pt idx="1770">
                  <v>73993.7</v>
                </pt>
                <pt idx="1771">
                  <v>73681.39999999999</v>
                </pt>
                <pt idx="1772">
                  <v>73718.60000000001</v>
                </pt>
                <pt idx="1773">
                  <v>72811.3</v>
                </pt>
                <pt idx="1774">
                  <v>70960.8</v>
                </pt>
                <pt idx="1775">
                  <v>67672.5</v>
                </pt>
                <pt idx="1776">
                  <v>68680.39999999999</v>
                </pt>
                <pt idx="1777">
                  <v>67860.39999999999</v>
                </pt>
                <pt idx="1778">
                  <v>67680</v>
                </pt>
                <pt idx="1779">
                  <v>67332.89999999999</v>
                </pt>
                <pt idx="1780">
                  <v>67999.39999999999</v>
                </pt>
                <pt idx="1781">
                  <v>68931.8</v>
                </pt>
                <pt idx="1782">
                  <v>70376.7</v>
                </pt>
                <pt idx="1783">
                  <v>69948.3</v>
                </pt>
                <pt idx="1784">
                  <v>69230.89999999999</v>
                </pt>
                <pt idx="1785">
                  <v>69180.2</v>
                </pt>
                <pt idx="1786">
                  <v>69751.89999999999</v>
                </pt>
                <pt idx="1787">
                  <v>69919.10000000001</v>
                </pt>
                <pt idx="1788">
                  <v>70817.5</v>
                </pt>
                <pt idx="1789">
                  <v>71540.8</v>
                </pt>
                <pt idx="1790">
                  <v>72670.7</v>
                </pt>
                <pt idx="1791">
                  <v>74470.89999999999</v>
                </pt>
                <pt idx="1792">
                  <v>75987.60000000001</v>
                </pt>
                <pt idx="1793">
                  <v>77528.60000000001</v>
                </pt>
                <pt idx="1794">
                  <v>78967.89999999999</v>
                </pt>
                <pt idx="1795">
                  <v>80489</v>
                </pt>
                <pt idx="1796">
                  <v>82410.2</v>
                </pt>
                <pt idx="1797">
                  <v>82172.2</v>
                </pt>
                <pt idx="1798">
                  <v>83307.2</v>
                </pt>
                <pt idx="1799">
                  <v>85195.8</v>
                </pt>
                <pt idx="1800">
                  <v>87530.60000000001</v>
                </pt>
                <pt idx="1801">
                  <v>88388.3</v>
                </pt>
                <pt idx="1802">
                  <v>88600.60000000001</v>
                </pt>
                <pt idx="1803">
                  <v>88166.7</v>
                </pt>
                <pt idx="1804">
                  <v>89377.3</v>
                </pt>
                <pt idx="1805">
                  <v>89247.3</v>
                </pt>
                <pt idx="1806">
                  <v>89103.2</v>
                </pt>
                <pt idx="1807">
                  <v>88298.10000000001</v>
                </pt>
                <pt idx="1808">
                  <v>88430.89999999999</v>
                </pt>
                <pt idx="1809">
                  <v>88339.89999999999</v>
                </pt>
                <pt idx="1810">
                  <v>88008.7</v>
                </pt>
                <pt idx="1811">
                  <v>87433.89999999999</v>
                </pt>
                <pt idx="1812">
                  <v>86941.7</v>
                </pt>
                <pt idx="1813">
                  <v>86039.2</v>
                </pt>
                <pt idx="1814">
                  <v>84994.89999999999</v>
                </pt>
                <pt idx="1815">
                  <v>83833</v>
                </pt>
                <pt idx="1816">
                  <v>82360.2</v>
                </pt>
                <pt idx="1817">
                  <v>80800.60000000001</v>
                </pt>
                <pt idx="1818">
                  <v>78929.2</v>
                </pt>
                <pt idx="1819">
                  <v>76696.60000000001</v>
                </pt>
                <pt idx="1820">
                  <v>74351.10000000001</v>
                </pt>
                <pt idx="1821">
                  <v>72332.39999999999</v>
                </pt>
                <pt idx="1822">
                  <v>70458.89999999999</v>
                </pt>
                <pt idx="1823">
                  <v>69026</v>
                </pt>
                <pt idx="1824">
                  <v>73735.7</v>
                </pt>
                <pt idx="1825">
                  <v>73229</v>
                </pt>
                <pt idx="1826">
                  <v>71479.3</v>
                </pt>
                <pt idx="1827">
                  <v>69605.2</v>
                </pt>
                <pt idx="1828">
                  <v>68087.7</v>
                </pt>
                <pt idx="1829">
                  <v>66743.39999999999</v>
                </pt>
                <pt idx="1830">
                  <v>65614.10000000001</v>
                </pt>
                <pt idx="1831">
                  <v>64302.5</v>
                </pt>
                <pt idx="1832">
                  <v>63341.5</v>
                </pt>
                <pt idx="1833">
                  <v>62321.8</v>
                </pt>
                <pt idx="1834">
                  <v>61570.6</v>
                </pt>
                <pt idx="1835">
                  <v>60834.4</v>
                </pt>
                <pt idx="1836">
                  <v>60176.4</v>
                </pt>
                <pt idx="1837">
                  <v>59489.8</v>
                </pt>
                <pt idx="1838">
                  <v>58957.1</v>
                </pt>
                <pt idx="1839">
                  <v>58518.6</v>
                </pt>
                <pt idx="1840">
                  <v>58270.6</v>
                </pt>
                <pt idx="1841">
                  <v>58236</v>
                </pt>
                <pt idx="1842">
                  <v>57881.5</v>
                </pt>
                <pt idx="1843">
                  <v>57648.5</v>
                </pt>
                <pt idx="1844">
                  <v>58275.2</v>
                </pt>
                <pt idx="1845">
                  <v>58497</v>
                </pt>
                <pt idx="1846">
                  <v>59029.8</v>
                </pt>
                <pt idx="1847">
                  <v>59894</v>
                </pt>
                <pt idx="1848">
                  <v>60971.5</v>
                </pt>
                <pt idx="1849">
                  <v>62340.9</v>
                </pt>
                <pt idx="1850">
                  <v>63826</v>
                </pt>
                <pt idx="1851">
                  <v>65425.8</v>
                </pt>
                <pt idx="1852">
                  <v>67799.3</v>
                </pt>
                <pt idx="1853">
                  <v>69411.7</v>
                </pt>
                <pt idx="1854">
                  <v>70855.8</v>
                </pt>
                <pt idx="1855">
                  <v>73043.89999999999</v>
                </pt>
                <pt idx="1856">
                  <v>75259.89999999999</v>
                </pt>
                <pt idx="1857">
                  <v>76127.2</v>
                </pt>
                <pt idx="1858">
                  <v>76741.8</v>
                </pt>
                <pt idx="1859">
                  <v>76792</v>
                </pt>
                <pt idx="1860">
                  <v>77085.2</v>
                </pt>
                <pt idx="1861">
                  <v>77010.2</v>
                </pt>
                <pt idx="1862">
                  <v>76577.2</v>
                </pt>
                <pt idx="1863">
                  <v>75775.3</v>
                </pt>
                <pt idx="1864">
                  <v>74363.3</v>
                </pt>
                <pt idx="1865">
                  <v>74018.89999999999</v>
                </pt>
                <pt idx="1866">
                  <v>73611.5</v>
                </pt>
                <pt idx="1867">
                  <v>73371.5</v>
                </pt>
                <pt idx="1868">
                  <v>73406.39999999999</v>
                </pt>
                <pt idx="1869">
                  <v>72436.3</v>
                </pt>
                <pt idx="1870">
                  <v>70704.3</v>
                </pt>
                <pt idx="1871">
                  <v>67778.8</v>
                </pt>
                <pt idx="1872">
                  <v>68623.10000000001</v>
                </pt>
                <pt idx="1873">
                  <v>67986.10000000001</v>
                </pt>
                <pt idx="1874">
                  <v>67575.10000000001</v>
                </pt>
                <pt idx="1875">
                  <v>66979.7</v>
                </pt>
                <pt idx="1876">
                  <v>67497.3</v>
                </pt>
                <pt idx="1877">
                  <v>68239.89999999999</v>
                </pt>
                <pt idx="1878">
                  <v>69410.3</v>
                </pt>
                <pt idx="1879">
                  <v>69077.39999999999</v>
                </pt>
                <pt idx="1880">
                  <v>68559.89999999999</v>
                </pt>
                <pt idx="1881">
                  <v>68721.89999999999</v>
                </pt>
                <pt idx="1882">
                  <v>69253</v>
                </pt>
                <pt idx="1883">
                  <v>69580</v>
                </pt>
                <pt idx="1884">
                  <v>70188.60000000001</v>
                </pt>
                <pt idx="1885">
                  <v>71389.3</v>
                </pt>
                <pt idx="1886">
                  <v>72585.7</v>
                </pt>
                <pt idx="1887">
                  <v>73829.5</v>
                </pt>
                <pt idx="1888">
                  <v>75471.60000000001</v>
                </pt>
                <pt idx="1889">
                  <v>77124.3</v>
                </pt>
                <pt idx="1890">
                  <v>78670.2</v>
                </pt>
                <pt idx="1891">
                  <v>79889.3</v>
                </pt>
                <pt idx="1892">
                  <v>81631.10000000001</v>
                </pt>
                <pt idx="1893">
                  <v>81652.89999999999</v>
                </pt>
                <pt idx="1894">
                  <v>82626.60000000001</v>
                </pt>
                <pt idx="1895">
                  <v>84463.2</v>
                </pt>
                <pt idx="1896">
                  <v>86539.3</v>
                </pt>
                <pt idx="1897">
                  <v>87813.39999999999</v>
                </pt>
                <pt idx="1898">
                  <v>88071.60000000001</v>
                </pt>
                <pt idx="1899">
                  <v>87766.8</v>
                </pt>
                <pt idx="1900">
                  <v>88702</v>
                </pt>
                <pt idx="1901">
                  <v>88919</v>
                </pt>
                <pt idx="1902">
                  <v>88281.89999999999</v>
                </pt>
                <pt idx="1903">
                  <v>87505.89999999999</v>
                </pt>
                <pt idx="1904">
                  <v>87354</v>
                </pt>
                <pt idx="1905">
                  <v>87157.3</v>
                </pt>
                <pt idx="1906">
                  <v>86981.60000000001</v>
                </pt>
                <pt idx="1907">
                  <v>86105.7</v>
                </pt>
                <pt idx="1908">
                  <v>85478.7</v>
                </pt>
                <pt idx="1909">
                  <v>84661.8</v>
                </pt>
                <pt idx="1910">
                  <v>83549.39999999999</v>
                </pt>
                <pt idx="1911">
                  <v>82021.7</v>
                </pt>
                <pt idx="1912">
                  <v>80587.5</v>
                </pt>
                <pt idx="1913">
                  <v>79179.3</v>
                </pt>
                <pt idx="1914">
                  <v>77153.7</v>
                </pt>
                <pt idx="1915">
                  <v>75023.10000000001</v>
                </pt>
                <pt idx="1916">
                  <v>73196.7</v>
                </pt>
                <pt idx="1917">
                  <v>71352.2</v>
                </pt>
                <pt idx="1918">
                  <v>69454</v>
                </pt>
                <pt idx="1919">
                  <v>67596.89999999999</v>
                </pt>
                <pt idx="1920">
                  <v>72108.8</v>
                </pt>
                <pt idx="1921">
                  <v>71515.8</v>
                </pt>
                <pt idx="1922">
                  <v>69855.60000000001</v>
                </pt>
                <pt idx="1923">
                  <v>67922.3</v>
                </pt>
                <pt idx="1924">
                  <v>66464</v>
                </pt>
                <pt idx="1925">
                  <v>65139.6</v>
                </pt>
                <pt idx="1926">
                  <v>63698.4</v>
                </pt>
                <pt idx="1927">
                  <v>62578.8</v>
                </pt>
                <pt idx="1928">
                  <v>61790.1</v>
                </pt>
                <pt idx="1929">
                  <v>60649.1</v>
                </pt>
                <pt idx="1930">
                  <v>59761.5</v>
                </pt>
                <pt idx="1931">
                  <v>59307.1</v>
                </pt>
                <pt idx="1932">
                  <v>58641.2</v>
                </pt>
                <pt idx="1933">
                  <v>57759.2</v>
                </pt>
                <pt idx="1934">
                  <v>57277.8</v>
                </pt>
                <pt idx="1935">
                  <v>56712.6</v>
                </pt>
                <pt idx="1936">
                  <v>56438.6</v>
                </pt>
                <pt idx="1937">
                  <v>56029.8</v>
                </pt>
                <pt idx="1938">
                  <v>55697.2</v>
                </pt>
                <pt idx="1939">
                  <v>55558.1</v>
                </pt>
                <pt idx="1940">
                  <v>55810.3</v>
                </pt>
                <pt idx="1941">
                  <v>55983.4</v>
                </pt>
                <pt idx="1942">
                  <v>56641.6</v>
                </pt>
                <pt idx="1943">
                  <v>57202.3</v>
                </pt>
                <pt idx="1944">
                  <v>58700.6</v>
                </pt>
                <pt idx="1945">
                  <v>59643.7</v>
                </pt>
                <pt idx="1946">
                  <v>61215.4</v>
                </pt>
                <pt idx="1947">
                  <v>62277.7</v>
                </pt>
                <pt idx="1948">
                  <v>64447.7</v>
                </pt>
                <pt idx="1949">
                  <v>66143.5</v>
                </pt>
                <pt idx="1950">
                  <v>67169</v>
                </pt>
                <pt idx="1951">
                  <v>68563.39999999999</v>
                </pt>
                <pt idx="1952">
                  <v>70170.5</v>
                </pt>
                <pt idx="1953">
                  <v>70844</v>
                </pt>
                <pt idx="1954">
                  <v>70954.3</v>
                </pt>
                <pt idx="1955">
                  <v>71251.39999999999</v>
                </pt>
                <pt idx="1956">
                  <v>71296.89999999999</v>
                </pt>
                <pt idx="1957">
                  <v>71230.10000000001</v>
                </pt>
                <pt idx="1958">
                  <v>70782.89999999999</v>
                </pt>
                <pt idx="1959">
                  <v>70121.39999999999</v>
                </pt>
                <pt idx="1960">
                  <v>68525.8</v>
                </pt>
                <pt idx="1961">
                  <v>68417.10000000001</v>
                </pt>
                <pt idx="1962">
                  <v>68172.39999999999</v>
                </pt>
                <pt idx="1963">
                  <v>67781</v>
                </pt>
                <pt idx="1964">
                  <v>67830.5</v>
                </pt>
                <pt idx="1965">
                  <v>67226.2</v>
                </pt>
                <pt idx="1966">
                  <v>65999.39999999999</v>
                </pt>
                <pt idx="1967">
                  <v>63940.4</v>
                </pt>
                <pt idx="1968">
                  <v>65373.5</v>
                </pt>
                <pt idx="1969">
                  <v>64812.2</v>
                </pt>
                <pt idx="1970">
                  <v>64515.7</v>
                </pt>
                <pt idx="1971">
                  <v>64384.2</v>
                </pt>
                <pt idx="1972">
                  <v>64854.5</v>
                </pt>
                <pt idx="1973">
                  <v>65456.5</v>
                </pt>
                <pt idx="1974">
                  <v>65978.8</v>
                </pt>
                <pt idx="1975">
                  <v>65280</v>
                </pt>
                <pt idx="1976">
                  <v>64879.2</v>
                </pt>
                <pt idx="1977">
                  <v>64954.3</v>
                </pt>
                <pt idx="1978">
                  <v>65328.2</v>
                </pt>
                <pt idx="1979">
                  <v>65842.7</v>
                </pt>
                <pt idx="1980">
                  <v>66488.8</v>
                </pt>
                <pt idx="1981">
                  <v>67269.60000000001</v>
                </pt>
                <pt idx="1982">
                  <v>68053.8</v>
                </pt>
                <pt idx="1983">
                  <v>68947.2</v>
                </pt>
                <pt idx="1984">
                  <v>70286.8</v>
                </pt>
                <pt idx="1985">
                  <v>71545.89999999999</v>
                </pt>
                <pt idx="1986">
                  <v>73200.10000000001</v>
                </pt>
                <pt idx="1987">
                  <v>74435.8</v>
                </pt>
                <pt idx="1988">
                  <v>76076.60000000001</v>
                </pt>
                <pt idx="1989">
                  <v>76971.5</v>
                </pt>
                <pt idx="1990">
                  <v>77988.8</v>
                </pt>
                <pt idx="1991">
                  <v>79423.39999999999</v>
                </pt>
                <pt idx="1992">
                  <v>81713.5</v>
                </pt>
                <pt idx="1993">
                  <v>82380.5</v>
                </pt>
                <pt idx="1994">
                  <v>82520.8</v>
                </pt>
                <pt idx="1995">
                  <v>82364.2</v>
                </pt>
                <pt idx="1996">
                  <v>83299.3</v>
                </pt>
                <pt idx="1997">
                  <v>83285.3</v>
                </pt>
                <pt idx="1998">
                  <v>82785.89999999999</v>
                </pt>
                <pt idx="1999">
                  <v>81988.8</v>
                </pt>
                <pt idx="2000">
                  <v>82154.5</v>
                </pt>
                <pt idx="2001">
                  <v>81952.60000000001</v>
                </pt>
                <pt idx="2002">
                  <v>81480.89999999999</v>
                </pt>
                <pt idx="2003">
                  <v>80783.2</v>
                </pt>
                <pt idx="2004">
                  <v>80406.10000000001</v>
                </pt>
                <pt idx="2005">
                  <v>79628.2</v>
                </pt>
                <pt idx="2006">
                  <v>78856.60000000001</v>
                </pt>
                <pt idx="2007">
                  <v>77442.39999999999</v>
                </pt>
                <pt idx="2008">
                  <v>75873.10000000001</v>
                </pt>
                <pt idx="2009">
                  <v>74403.8</v>
                </pt>
                <pt idx="2010">
                  <v>72940.89999999999</v>
                </pt>
                <pt idx="2011">
                  <v>70825.7</v>
                </pt>
                <pt idx="2012">
                  <v>68722.3</v>
                </pt>
                <pt idx="2013">
                  <v>66949.2</v>
                </pt>
                <pt idx="2014">
                  <v>65256.2</v>
                </pt>
                <pt idx="2015">
                  <v>63927.2</v>
                </pt>
                <pt idx="2016">
                  <v>68470.3</v>
                </pt>
                <pt idx="2017">
                  <v>67828.60000000001</v>
                </pt>
                <pt idx="2018">
                  <v>66330</v>
                </pt>
                <pt idx="2019">
                  <v>64286.1</v>
                </pt>
                <pt idx="2020">
                  <v>62835.5</v>
                </pt>
                <pt idx="2021">
                  <v>61530.1</v>
                </pt>
                <pt idx="2022">
                  <v>60434.5</v>
                </pt>
                <pt idx="2023">
                  <v>59188.5</v>
                </pt>
                <pt idx="2024">
                  <v>58499.8</v>
                </pt>
                <pt idx="2025">
                  <v>57444.1</v>
                </pt>
                <pt idx="2026">
                  <v>56767.1</v>
                </pt>
                <pt idx="2027">
                  <v>55972</v>
                </pt>
                <pt idx="2028">
                  <v>55255.1</v>
                </pt>
                <pt idx="2029">
                  <v>54542.8</v>
                </pt>
                <pt idx="2030">
                  <v>54228.2</v>
                </pt>
                <pt idx="2031">
                  <v>53689.6</v>
                </pt>
                <pt idx="2032">
                  <v>53332.1</v>
                </pt>
                <pt idx="2033">
                  <v>52851.6</v>
                </pt>
                <pt idx="2034">
                  <v>52743.6</v>
                </pt>
                <pt idx="2035">
                  <v>52303.3</v>
                </pt>
                <pt idx="2036">
                  <v>52657.7</v>
                </pt>
                <pt idx="2037">
                  <v>52914.3</v>
                </pt>
                <pt idx="2038">
                  <v>53581.9</v>
                </pt>
                <pt idx="2039">
                  <v>54312.3</v>
                </pt>
                <pt idx="2040">
                  <v>55557.8</v>
                </pt>
                <pt idx="2041">
                  <v>56306.9</v>
                </pt>
                <pt idx="2042">
                  <v>57545.1</v>
                </pt>
                <pt idx="2043">
                  <v>58893.9</v>
                </pt>
                <pt idx="2044">
                  <v>60808.7</v>
                </pt>
                <pt idx="2045">
                  <v>62368.1</v>
                </pt>
                <pt idx="2046">
                  <v>63299.3</v>
                </pt>
                <pt idx="2047">
                  <v>64315.9</v>
                </pt>
                <pt idx="2048">
                  <v>65534.4</v>
                </pt>
                <pt idx="2049">
                  <v>66442.5</v>
                </pt>
                <pt idx="2050">
                  <v>67174</v>
                </pt>
                <pt idx="2051">
                  <v>68189.2</v>
                </pt>
                <pt idx="2052">
                  <v>69223.39999999999</v>
                </pt>
                <pt idx="2053">
                  <v>69204.2</v>
                </pt>
                <pt idx="2054">
                  <v>69367</v>
                </pt>
                <pt idx="2055">
                  <v>69031.2</v>
                </pt>
                <pt idx="2056">
                  <v>68422.3</v>
                </pt>
                <pt idx="2057">
                  <v>68161.3</v>
                </pt>
                <pt idx="2058">
                  <v>68208</v>
                </pt>
                <pt idx="2059">
                  <v>68136.7</v>
                </pt>
                <pt idx="2060">
                  <v>68364.5</v>
                </pt>
                <pt idx="2061">
                  <v>67446.10000000001</v>
                </pt>
                <pt idx="2062">
                  <v>66520.2</v>
                </pt>
                <pt idx="2063">
                  <v>64639.2</v>
                </pt>
                <pt idx="2064">
                  <v>65751.8</v>
                </pt>
                <pt idx="2065">
                  <v>64842.2</v>
                </pt>
                <pt idx="2066">
                  <v>64203.6</v>
                </pt>
                <pt idx="2067">
                  <v>63669.9</v>
                </pt>
                <pt idx="2068">
                  <v>63497.6</v>
                </pt>
                <pt idx="2069">
                  <v>63380.2</v>
                </pt>
                <pt idx="2070">
                  <v>63344</v>
                </pt>
                <pt idx="2071">
                  <v>62623</v>
                </pt>
                <pt idx="2072">
                  <v>61637.4</v>
                </pt>
                <pt idx="2073">
                  <v>61539.1</v>
                </pt>
                <pt idx="2074">
                  <v>61431.4</v>
                </pt>
                <pt idx="2075">
                  <v>61964.8</v>
                </pt>
                <pt idx="2076">
                  <v>62113.9</v>
                </pt>
                <pt idx="2077">
                  <v>62868.9</v>
                </pt>
                <pt idx="2078">
                  <v>63807.4</v>
                </pt>
                <pt idx="2079">
                  <v>65115.8</v>
                </pt>
                <pt idx="2080">
                  <v>66518.2</v>
                </pt>
                <pt idx="2081">
                  <v>67680.89999999999</v>
                </pt>
                <pt idx="2082">
                  <v>69103.89999999999</v>
                </pt>
                <pt idx="2083">
                  <v>70508.2</v>
                </pt>
                <pt idx="2084">
                  <v>72181.5</v>
                </pt>
                <pt idx="2085">
                  <v>72987.10000000001</v>
                </pt>
                <pt idx="2086">
                  <v>74166.2</v>
                </pt>
                <pt idx="2087">
                  <v>75748.7</v>
                </pt>
                <pt idx="2088">
                  <v>77387.39999999999</v>
                </pt>
                <pt idx="2089">
                  <v>77928.39999999999</v>
                </pt>
                <pt idx="2090">
                  <v>78031.7</v>
                </pt>
                <pt idx="2091">
                  <v>77840.5</v>
                </pt>
                <pt idx="2092">
                  <v>78566.10000000001</v>
                </pt>
                <pt idx="2093">
                  <v>78509.7</v>
                </pt>
                <pt idx="2094">
                  <v>78176.8</v>
                </pt>
                <pt idx="2095">
                  <v>77545.10000000001</v>
                </pt>
                <pt idx="2096">
                  <v>77308.60000000001</v>
                </pt>
                <pt idx="2097">
                  <v>76960.89999999999</v>
                </pt>
                <pt idx="2098">
                  <v>76881.5</v>
                </pt>
                <pt idx="2099">
                  <v>76203.60000000001</v>
                </pt>
                <pt idx="2100">
                  <v>75553.7</v>
                </pt>
                <pt idx="2101">
                  <v>74885.39999999999</v>
                </pt>
                <pt idx="2102">
                  <v>74279.60000000001</v>
                </pt>
                <pt idx="2103">
                  <v>73129.89999999999</v>
                </pt>
                <pt idx="2104">
                  <v>71617.10000000001</v>
                </pt>
                <pt idx="2105">
                  <v>70338.2</v>
                </pt>
                <pt idx="2106">
                  <v>68767.7</v>
                </pt>
                <pt idx="2107">
                  <v>66854.60000000001</v>
                </pt>
                <pt idx="2108">
                  <v>64780.7</v>
                </pt>
                <pt idx="2109">
                  <v>62969.8</v>
                </pt>
                <pt idx="2110">
                  <v>61528.7</v>
                </pt>
                <pt idx="2111">
                  <v>59185</v>
                </pt>
                <pt idx="2112">
                  <v>62510</v>
                </pt>
                <pt idx="2113">
                  <v>61970</v>
                </pt>
                <pt idx="2114">
                  <v>60765</v>
                </pt>
                <pt idx="2115">
                  <v>59215</v>
                </pt>
                <pt idx="2116">
                  <v>57870</v>
                </pt>
                <pt idx="2117">
                  <v>56730</v>
                </pt>
                <pt idx="2118">
                  <v>55760</v>
                </pt>
                <pt idx="2119">
                  <v>54865</v>
                </pt>
                <pt idx="2120">
                  <v>54100</v>
                </pt>
                <pt idx="2121">
                  <v>53400</v>
                </pt>
                <pt idx="2122">
                  <v>52765</v>
                </pt>
                <pt idx="2123">
                  <v>52220</v>
                </pt>
                <pt idx="2124">
                  <v>51645</v>
                </pt>
                <pt idx="2125">
                  <v>51115</v>
                </pt>
                <pt idx="2126">
                  <v>50700</v>
                </pt>
                <pt idx="2127">
                  <v>50375</v>
                </pt>
                <pt idx="2128">
                  <v>50070</v>
                </pt>
                <pt idx="2129">
                  <v>49750</v>
                </pt>
                <pt idx="2130">
                  <v>49580</v>
                </pt>
                <pt idx="2131">
                  <v>49500</v>
                </pt>
                <pt idx="2132">
                  <v>49620</v>
                </pt>
                <pt idx="2133">
                  <v>49815</v>
                </pt>
                <pt idx="2134">
                  <v>50230</v>
                </pt>
                <pt idx="2135">
                  <v>50810</v>
                </pt>
                <pt idx="2136">
                  <v>51605</v>
                </pt>
                <pt idx="2137">
                  <v>52390</v>
                </pt>
                <pt idx="2138">
                  <v>53280</v>
                </pt>
                <pt idx="2139">
                  <v>54375</v>
                </pt>
                <pt idx="2140">
                  <v>55830</v>
                </pt>
                <pt idx="2141">
                  <v>57070</v>
                </pt>
                <pt idx="2142">
                  <v>58230</v>
                </pt>
                <pt idx="2143">
                  <v>59620</v>
                </pt>
                <pt idx="2144">
                  <v>60935</v>
                </pt>
                <pt idx="2145">
                  <v>62080</v>
                </pt>
                <pt idx="2146">
                  <v>62510</v>
                </pt>
                <pt idx="2147">
                  <v>62880</v>
                </pt>
                <pt idx="2148">
                  <v>63190</v>
                </pt>
                <pt idx="2149">
                  <v>63305</v>
                </pt>
                <pt idx="2150">
                  <v>63155</v>
                </pt>
                <pt idx="2151">
                  <v>62750</v>
                </pt>
                <pt idx="2152">
                  <v>62010</v>
                </pt>
                <pt idx="2153">
                  <v>61750</v>
                </pt>
                <pt idx="2154">
                  <v>61585</v>
                </pt>
                <pt idx="2155">
                  <v>61435</v>
                </pt>
                <pt idx="2156">
                  <v>61575</v>
                </pt>
                <pt idx="2157">
                  <v>61160</v>
                </pt>
                <pt idx="2158">
                  <v>60255</v>
                </pt>
                <pt idx="2159">
                  <v>58265</v>
                </pt>
                <pt idx="2160">
                  <v>58755</v>
                </pt>
                <pt idx="2161">
                  <v>58620</v>
                </pt>
                <pt idx="2162">
                  <v>58345</v>
                </pt>
                <pt idx="2163">
                  <v>58215</v>
                </pt>
                <pt idx="2164">
                  <v>58800</v>
                </pt>
                <pt idx="2165">
                  <v>59035</v>
                </pt>
                <pt idx="2166">
                  <v>59300</v>
                </pt>
                <pt idx="2167">
                  <v>58910</v>
                </pt>
                <pt idx="2168">
                  <v>58360</v>
                </pt>
                <pt idx="2169">
                  <v>58360</v>
                </pt>
                <pt idx="2170">
                  <v>58575</v>
                </pt>
                <pt idx="2171">
                  <v>58845</v>
                </pt>
                <pt idx="2172">
                  <v>59205</v>
                </pt>
                <pt idx="2173">
                  <v>59725</v>
                </pt>
                <pt idx="2174">
                  <v>60315</v>
                </pt>
                <pt idx="2175">
                  <v>61180</v>
                </pt>
                <pt idx="2176">
                  <v>62260</v>
                </pt>
                <pt idx="2177">
                  <v>63425</v>
                </pt>
                <pt idx="2178">
                  <v>64520</v>
                </pt>
                <pt idx="2179">
                  <v>65490</v>
                </pt>
                <pt idx="2180">
                  <v>66840</v>
                </pt>
                <pt idx="2181">
                  <v>67260</v>
                </pt>
                <pt idx="2182">
                  <v>68050</v>
                </pt>
                <pt idx="2183">
                  <v>69315</v>
                </pt>
                <pt idx="2184">
                  <v>70820</v>
                </pt>
                <pt idx="2185">
                  <v>71440</v>
                </pt>
                <pt idx="2186">
                  <v>71705</v>
                </pt>
                <pt idx="2187">
                  <v>71645</v>
                </pt>
                <pt idx="2188">
                  <v>72500</v>
                </pt>
                <pt idx="2189">
                  <v>72485</v>
                </pt>
                <pt idx="2190">
                  <v>72195</v>
                </pt>
                <pt idx="2191">
                  <v>71350</v>
                </pt>
                <pt idx="2192">
                  <v>71420</v>
                </pt>
                <pt idx="2193">
                  <v>71235</v>
                </pt>
                <pt idx="2194">
                  <v>71040</v>
                </pt>
                <pt idx="2195">
                  <v>70515</v>
                </pt>
                <pt idx="2196">
                  <v>70105</v>
                </pt>
                <pt idx="2197">
                  <v>69505</v>
                </pt>
                <pt idx="2198">
                  <v>68725</v>
                </pt>
                <pt idx="2199">
                  <v>67765</v>
                </pt>
                <pt idx="2200">
                  <v>66695</v>
                </pt>
                <pt idx="2201">
                  <v>65565</v>
                </pt>
                <pt idx="2202">
                  <v>64235</v>
                </pt>
                <pt idx="2203">
                  <v>62645</v>
                </pt>
                <pt idx="2204">
                  <v>61360</v>
                </pt>
                <pt idx="2205">
                  <v>59965</v>
                </pt>
                <pt idx="2206">
                  <v>58555</v>
                </pt>
                <pt idx="2207">
                  <v>57092.7</v>
                </pt>
                <pt idx="2208">
                  <v>61521.5</v>
                </pt>
                <pt idx="2209">
                  <v>60974.8</v>
                </pt>
                <pt idx="2210">
                  <v>59409.5</v>
                </pt>
                <pt idx="2211">
                  <v>57571.8</v>
                </pt>
                <pt idx="2212">
                  <v>55997</v>
                </pt>
                <pt idx="2213">
                  <v>54893</v>
                </pt>
                <pt idx="2214">
                  <v>53798.3</v>
                </pt>
                <pt idx="2215">
                  <v>52639.6</v>
                </pt>
                <pt idx="2216">
                  <v>51695</v>
                </pt>
                <pt idx="2217">
                  <v>50990.2</v>
                </pt>
                <pt idx="2218">
                  <v>50102.3</v>
                </pt>
                <pt idx="2219">
                  <v>49747.6</v>
                </pt>
                <pt idx="2220">
                  <v>49009.9</v>
                </pt>
                <pt idx="2221">
                  <v>48409.1</v>
                </pt>
                <pt idx="2222">
                  <v>47935.5</v>
                </pt>
                <pt idx="2223">
                  <v>47221.6</v>
                </pt>
                <pt idx="2224">
                  <v>47041.3</v>
                </pt>
                <pt idx="2225">
                  <v>46698.9</v>
                </pt>
                <pt idx="2226">
                  <v>46457.3</v>
                </pt>
                <pt idx="2227">
                  <v>46355.7</v>
                </pt>
                <pt idx="2228">
                  <v>46428.6</v>
                </pt>
                <pt idx="2229">
                  <v>46510.4</v>
                </pt>
                <pt idx="2230">
                  <v>46985.7</v>
                </pt>
                <pt idx="2231">
                  <v>47688.2</v>
                </pt>
                <pt idx="2232">
                  <v>48559</v>
                </pt>
                <pt idx="2233">
                  <v>49188.5</v>
                </pt>
                <pt idx="2234">
                  <v>50053.4</v>
                </pt>
                <pt idx="2235">
                  <v>51260.6</v>
                </pt>
                <pt idx="2236">
                  <v>52721.1</v>
                </pt>
                <pt idx="2237">
                  <v>53859.3</v>
                </pt>
                <pt idx="2238">
                  <v>54655.2</v>
                </pt>
                <pt idx="2239">
                  <v>54741.1</v>
                </pt>
                <pt idx="2240">
                  <v>54747.6</v>
                </pt>
                <pt idx="2241">
                  <v>55116.9</v>
                </pt>
                <pt idx="2242">
                  <v>55146.2</v>
                </pt>
                <pt idx="2243">
                  <v>55393</v>
                </pt>
                <pt idx="2244">
                  <v>55640.9</v>
                </pt>
                <pt idx="2245">
                  <v>55646.4</v>
                </pt>
                <pt idx="2246">
                  <v>55217.5</v>
                </pt>
                <pt idx="2247">
                  <v>55191.3</v>
                </pt>
                <pt idx="2248">
                  <v>54202.6</v>
                </pt>
                <pt idx="2249">
                  <v>53623.4</v>
                </pt>
                <pt idx="2250">
                  <v>53933.1</v>
                </pt>
                <pt idx="2251">
                  <v>53726.8</v>
                </pt>
                <pt idx="2252">
                  <v>54081.9</v>
                </pt>
                <pt idx="2253">
                  <v>53946.1</v>
                </pt>
                <pt idx="2254">
                  <v>53337.2</v>
                </pt>
                <pt idx="2255">
                  <v>52584.9</v>
                </pt>
                <pt idx="2256">
                  <v>53566.9</v>
                </pt>
                <pt idx="2257">
                  <v>52588.6</v>
                </pt>
                <pt idx="2258">
                  <v>51897.1</v>
                </pt>
                <pt idx="2259">
                  <v>51365.2</v>
                </pt>
                <pt idx="2260">
                  <v>51129.5</v>
                </pt>
                <pt idx="2261">
                  <v>50712.5</v>
                </pt>
                <pt idx="2262">
                  <v>50650.8</v>
                </pt>
                <pt idx="2263">
                  <v>50076.3</v>
                </pt>
                <pt idx="2264">
                  <v>48976.6</v>
                </pt>
                <pt idx="2265">
                  <v>49388</v>
                </pt>
                <pt idx="2266">
                  <v>49714.9</v>
                </pt>
                <pt idx="2267">
                  <v>50248.4</v>
                </pt>
                <pt idx="2268">
                  <v>51071</v>
                </pt>
                <pt idx="2269">
                  <v>51671</v>
                </pt>
                <pt idx="2270">
                  <v>52789.6</v>
                </pt>
                <pt idx="2271">
                  <v>53475.1</v>
                </pt>
                <pt idx="2272">
                  <v>55024.5</v>
                </pt>
                <pt idx="2273">
                  <v>55926.4</v>
                </pt>
                <pt idx="2274">
                  <v>57546.4</v>
                </pt>
                <pt idx="2275">
                  <v>59351.5</v>
                </pt>
                <pt idx="2276">
                  <v>61060.4</v>
                </pt>
                <pt idx="2277">
                  <v>62059.1</v>
                </pt>
                <pt idx="2278">
                  <v>63763.9</v>
                </pt>
                <pt idx="2279">
                  <v>65136.9</v>
                </pt>
                <pt idx="2280">
                  <v>66948.39999999999</v>
                </pt>
                <pt idx="2281">
                  <v>67635.3</v>
                </pt>
                <pt idx="2282">
                  <v>67978.10000000001</v>
                </pt>
                <pt idx="2283">
                  <v>67569</v>
                </pt>
                <pt idx="2284">
                  <v>68279.89999999999</v>
                </pt>
                <pt idx="2285">
                  <v>68157.2</v>
                </pt>
                <pt idx="2286">
                  <v>67702</v>
                </pt>
                <pt idx="2287">
                  <v>67092.5</v>
                </pt>
                <pt idx="2288">
                  <v>67026.60000000001</v>
                </pt>
                <pt idx="2289">
                  <v>66657.2</v>
                </pt>
                <pt idx="2290">
                  <v>66386.3</v>
                </pt>
                <pt idx="2291">
                  <v>65846.39999999999</v>
                </pt>
                <pt idx="2292">
                  <v>65710</v>
                </pt>
                <pt idx="2293">
                  <v>65278.6</v>
                </pt>
                <pt idx="2294">
                  <v>64305.9</v>
                </pt>
                <pt idx="2295">
                  <v>63665.1</v>
                </pt>
                <pt idx="2296">
                  <v>62380.4</v>
                </pt>
                <pt idx="2297">
                  <v>61282.5</v>
                </pt>
                <pt idx="2298">
                  <v>59760.6</v>
                </pt>
                <pt idx="2299">
                  <v>58447.7</v>
                </pt>
                <pt idx="2300">
                  <v>57028.6</v>
                </pt>
                <pt idx="2301">
                  <v>55486.3</v>
                </pt>
                <pt idx="2302">
                  <v>54201.1</v>
                </pt>
                <pt idx="2303">
                  <v>53387</v>
                </pt>
                <pt idx="2304">
                  <v>57524.9</v>
                </pt>
                <pt idx="2305">
                  <v>56901.3</v>
                </pt>
                <pt idx="2306">
                  <v>55499.9</v>
                </pt>
                <pt idx="2307">
                  <v>53900.5</v>
                </pt>
                <pt idx="2308">
                  <v>52439.3</v>
                </pt>
                <pt idx="2309">
                  <v>51437.3</v>
                </pt>
                <pt idx="2310">
                  <v>50407.7</v>
                </pt>
                <pt idx="2311">
                  <v>49288.3</v>
                </pt>
                <pt idx="2312">
                  <v>48310.4</v>
                </pt>
                <pt idx="2313">
                  <v>47731.6</v>
                </pt>
                <pt idx="2314">
                  <v>46925.7</v>
                </pt>
                <pt idx="2315">
                  <v>46182.9</v>
                </pt>
                <pt idx="2316">
                  <v>45522.9</v>
                </pt>
                <pt idx="2317">
                  <v>45027.8</v>
                </pt>
                <pt idx="2318">
                  <v>44492.1</v>
                </pt>
                <pt idx="2319">
                  <v>43961.1</v>
                </pt>
                <pt idx="2320">
                  <v>43667.4</v>
                </pt>
                <pt idx="2321">
                  <v>43302.4</v>
                </pt>
                <pt idx="2322">
                  <v>43025.1</v>
                </pt>
                <pt idx="2323">
                  <v>42954.2</v>
                </pt>
                <pt idx="2324">
                  <v>43106.8</v>
                </pt>
                <pt idx="2325">
                  <v>43031.3</v>
                </pt>
                <pt idx="2326">
                  <v>43445.1</v>
                </pt>
                <pt idx="2327">
                  <v>43825.4</v>
                </pt>
                <pt idx="2328">
                  <v>44505.9</v>
                </pt>
                <pt idx="2329">
                  <v>45271.3</v>
                </pt>
                <pt idx="2330">
                  <v>45744.2</v>
                </pt>
                <pt idx="2331">
                  <v>46568.7</v>
                </pt>
                <pt idx="2332">
                  <v>47841.4</v>
                </pt>
                <pt idx="2333">
                  <v>49122.4</v>
                </pt>
                <pt idx="2334">
                  <v>49027.3</v>
                </pt>
                <pt idx="2335">
                  <v>48656.2</v>
                </pt>
                <pt idx="2336">
                  <v>48460.7</v>
                </pt>
                <pt idx="2337">
                  <v>48258.8</v>
                </pt>
                <pt idx="2338">
                  <v>48147.6</v>
                </pt>
                <pt idx="2339">
                  <v>48055.4</v>
                </pt>
                <pt idx="2340">
                  <v>48066.8</v>
                </pt>
                <pt idx="2341">
                  <v>47837.3</v>
                </pt>
                <pt idx="2342">
                  <v>48053</v>
                </pt>
                <pt idx="2343">
                  <v>48025.4</v>
                </pt>
                <pt idx="2344">
                  <v>47250.9</v>
                </pt>
                <pt idx="2345">
                  <v>47068.2</v>
                </pt>
                <pt idx="2346">
                  <v>47178.4</v>
                </pt>
                <pt idx="2347">
                  <v>47497.4</v>
                </pt>
                <pt idx="2348">
                  <v>47458.7</v>
                </pt>
                <pt idx="2349">
                  <v>47377.8</v>
                </pt>
                <pt idx="2350">
                  <v>46933.6</v>
                </pt>
                <pt idx="2351">
                  <v>46419.5</v>
                </pt>
                <pt idx="2352">
                  <v>47307.5</v>
                </pt>
                <pt idx="2353">
                  <v>46490.3</v>
                </pt>
                <pt idx="2354">
                  <v>45879</v>
                </pt>
                <pt idx="2355">
                  <v>45437.3</v>
                </pt>
                <pt idx="2356">
                  <v>45109.3</v>
                </pt>
                <pt idx="2357">
                  <v>44829.1</v>
                </pt>
                <pt idx="2358">
                  <v>44812.4</v>
                </pt>
                <pt idx="2359">
                  <v>44503.4</v>
                </pt>
                <pt idx="2360">
                  <v>43717.3</v>
                </pt>
                <pt idx="2361">
                  <v>43710.1</v>
                </pt>
                <pt idx="2362">
                  <v>44029.4</v>
                </pt>
                <pt idx="2363">
                  <v>44687.6</v>
                </pt>
                <pt idx="2364">
                  <v>45156.9</v>
                </pt>
                <pt idx="2365">
                  <v>45880.2</v>
                </pt>
                <pt idx="2366">
                  <v>47127</v>
                </pt>
                <pt idx="2367">
                  <v>48178</v>
                </pt>
                <pt idx="2368">
                  <v>49349.4</v>
                </pt>
                <pt idx="2369">
                  <v>50535.6</v>
                </pt>
                <pt idx="2370">
                  <v>51950.4</v>
                </pt>
                <pt idx="2371">
                  <v>53760.1</v>
                </pt>
                <pt idx="2372">
                  <v>55743.8</v>
                </pt>
                <pt idx="2373">
                  <v>57408</v>
                </pt>
                <pt idx="2374">
                  <v>58959.5</v>
                </pt>
                <pt idx="2375">
                  <v>60770.7</v>
                </pt>
                <pt idx="2376">
                  <v>62309.3</v>
                </pt>
                <pt idx="2377">
                  <v>63120.7</v>
                </pt>
                <pt idx="2378">
                  <v>63241.7</v>
                </pt>
                <pt idx="2379">
                  <v>63039</v>
                </pt>
                <pt idx="2380">
                  <v>63700.7</v>
                </pt>
                <pt idx="2381">
                  <v>63778.8</v>
                </pt>
                <pt idx="2382">
                  <v>63376.7</v>
                </pt>
                <pt idx="2383">
                  <v>62533.1</v>
                </pt>
                <pt idx="2384">
                  <v>62677.7</v>
                </pt>
                <pt idx="2385">
                  <v>62278</v>
                </pt>
                <pt idx="2386">
                  <v>61986.2</v>
                </pt>
                <pt idx="2387">
                  <v>61663.1</v>
                </pt>
                <pt idx="2388">
                  <v>61386.4</v>
                </pt>
                <pt idx="2389">
                  <v>60914.1</v>
                </pt>
                <pt idx="2390">
                  <v>60370.2</v>
                </pt>
                <pt idx="2391">
                  <v>59378</v>
                </pt>
                <pt idx="2392">
                  <v>58818.3</v>
                </pt>
                <pt idx="2393">
                  <v>57487</v>
                </pt>
                <pt idx="2394">
                  <v>56379.1</v>
                </pt>
                <pt idx="2395">
                  <v>55111.2</v>
                </pt>
                <pt idx="2396">
                  <v>53782</v>
                </pt>
                <pt idx="2397">
                  <v>52333.2</v>
                </pt>
                <pt idx="2398">
                  <v>51139.7</v>
                </pt>
                <pt idx="2399">
                  <v>50158.6</v>
                </pt>
                <pt idx="2400">
                  <v>53893.6</v>
                </pt>
                <pt idx="2401">
                  <v>53569.1</v>
                </pt>
                <pt idx="2402">
                  <v>51800.1</v>
                </pt>
                <pt idx="2403">
                  <v>50062.1</v>
                </pt>
                <pt idx="2404">
                  <v>48782.3</v>
                </pt>
                <pt idx="2405">
                  <v>47627</v>
                </pt>
                <pt idx="2406">
                  <v>46464.1</v>
                </pt>
                <pt idx="2407">
                  <v>45499</v>
                </pt>
                <pt idx="2408">
                  <v>44658.5</v>
                </pt>
                <pt idx="2409">
                  <v>43946.2</v>
                </pt>
                <pt idx="2410">
                  <v>43105.5</v>
                </pt>
                <pt idx="2411">
                  <v>42644.5</v>
                </pt>
                <pt idx="2412">
                  <v>42083.8</v>
                </pt>
                <pt idx="2413">
                  <v>41504.5</v>
                </pt>
                <pt idx="2414">
                  <v>41219.9</v>
                </pt>
                <pt idx="2415">
                  <v>40647.2</v>
                </pt>
                <pt idx="2416">
                  <v>40388.9</v>
                </pt>
                <pt idx="2417">
                  <v>40139.2</v>
                </pt>
                <pt idx="2418">
                  <v>39682.4</v>
                </pt>
                <pt idx="2419">
                  <v>39614.7</v>
                </pt>
                <pt idx="2420">
                  <v>39720.6</v>
                </pt>
                <pt idx="2421">
                  <v>39789</v>
                </pt>
                <pt idx="2422">
                  <v>40286.3</v>
                </pt>
                <pt idx="2423">
                  <v>40558</v>
                </pt>
                <pt idx="2424">
                  <v>41273</v>
                </pt>
                <pt idx="2425">
                  <v>41844.1</v>
                </pt>
                <pt idx="2426">
                  <v>42447.7</v>
                </pt>
                <pt idx="2427">
                  <v>43221.6</v>
                </pt>
                <pt idx="2428">
                  <v>44776.9</v>
                </pt>
                <pt idx="2429">
                  <v>45805.3</v>
                </pt>
                <pt idx="2430">
                  <v>46423.7</v>
                </pt>
                <pt idx="2431">
                  <v>46773.5</v>
                </pt>
                <pt idx="2432">
                  <v>47265.6</v>
                </pt>
                <pt idx="2433">
                  <v>47989.7</v>
                </pt>
                <pt idx="2434">
                  <v>48464.4</v>
                </pt>
                <pt idx="2435">
                  <v>49137.3</v>
                </pt>
                <pt idx="2436">
                  <v>49631</v>
                </pt>
                <pt idx="2437">
                  <v>50264.1</v>
                </pt>
                <pt idx="2438">
                  <v>50392.6</v>
                </pt>
                <pt idx="2439">
                  <v>50853.4</v>
                </pt>
                <pt idx="2440">
                  <v>50496</v>
                </pt>
                <pt idx="2441">
                  <v>50805.4</v>
                </pt>
                <pt idx="2442">
                  <v>51173.2</v>
                </pt>
                <pt idx="2443">
                  <v>51604.7</v>
                </pt>
                <pt idx="2444">
                  <v>52357.1</v>
                </pt>
                <pt idx="2445">
                  <v>52796.7</v>
                </pt>
                <pt idx="2446">
                  <v>52718.1</v>
                </pt>
                <pt idx="2447">
                  <v>52589.1</v>
                </pt>
                <pt idx="2448">
                  <v>53437.9</v>
                </pt>
                <pt idx="2449">
                  <v>53061.9</v>
                </pt>
                <pt idx="2450">
                  <v>52675.3</v>
                </pt>
                <pt idx="2451">
                  <v>52125.5</v>
                </pt>
                <pt idx="2452">
                  <v>51605.2</v>
                </pt>
                <pt idx="2453">
                  <v>50838.4</v>
                </pt>
                <pt idx="2454">
                  <v>50342.8</v>
                </pt>
                <pt idx="2455">
                  <v>49512.8</v>
                </pt>
                <pt idx="2456">
                  <v>48399.8</v>
                </pt>
                <pt idx="2457">
                  <v>47950.3</v>
                </pt>
                <pt idx="2458">
                  <v>48018.5</v>
                </pt>
                <pt idx="2459">
                  <v>48064.5</v>
                </pt>
                <pt idx="2460">
                  <v>48487.4</v>
                </pt>
                <pt idx="2461">
                  <v>48836.7</v>
                </pt>
                <pt idx="2462">
                  <v>49509</v>
                </pt>
                <pt idx="2463">
                  <v>50693.8</v>
                </pt>
                <pt idx="2464">
                  <v>51701.4</v>
                </pt>
                <pt idx="2465">
                  <v>52687.9</v>
                </pt>
                <pt idx="2466">
                  <v>54038.5</v>
                </pt>
                <pt idx="2467">
                  <v>55582.1</v>
                </pt>
                <pt idx="2468">
                  <v>57177</v>
                </pt>
                <pt idx="2469">
                  <v>58739</v>
                </pt>
                <pt idx="2470">
                  <v>60374.3</v>
                </pt>
                <pt idx="2471">
                  <v>61700.9</v>
                </pt>
                <pt idx="2472">
                  <v>62993.5</v>
                </pt>
                <pt idx="2473">
                  <v>63686.4</v>
                </pt>
                <pt idx="2474">
                  <v>63566.4</v>
                </pt>
                <pt idx="2475">
                  <v>63368.6</v>
                </pt>
                <pt idx="2476">
                  <v>63790.1</v>
                </pt>
                <pt idx="2477">
                  <v>63572.2</v>
                </pt>
                <pt idx="2478">
                  <v>63260.6</v>
                </pt>
                <pt idx="2479">
                  <v>63041.8</v>
                </pt>
                <pt idx="2480">
                  <v>63204.1</v>
                </pt>
                <pt idx="2481">
                  <v>63063.7</v>
                </pt>
                <pt idx="2482">
                  <v>62522.4</v>
                </pt>
                <pt idx="2483">
                  <v>62258.2</v>
                </pt>
                <pt idx="2484">
                  <v>62149.1</v>
                </pt>
                <pt idx="2485">
                  <v>61667.1</v>
                </pt>
                <pt idx="2486">
                  <v>60834.3</v>
                </pt>
                <pt idx="2487">
                  <v>59919.5</v>
                </pt>
                <pt idx="2488">
                  <v>58338.2</v>
                </pt>
                <pt idx="2489">
                  <v>57432.1</v>
                </pt>
                <pt idx="2490">
                  <v>56298</v>
                </pt>
                <pt idx="2491">
                  <v>55067.9</v>
                </pt>
                <pt idx="2492">
                  <v>53381.5</v>
                </pt>
                <pt idx="2493">
                  <v>51885</v>
                </pt>
                <pt idx="2494">
                  <v>50616.2</v>
                </pt>
                <pt idx="2495">
                  <v>50043.7</v>
                </pt>
                <pt idx="2496">
                  <v>53134.6</v>
                </pt>
                <pt idx="2497">
                  <v>52840.1</v>
                </pt>
                <pt idx="2498">
                  <v>51286.4</v>
                </pt>
                <pt idx="2499">
                  <v>49569.1</v>
                </pt>
                <pt idx="2500">
                  <v>48133.8</v>
                </pt>
                <pt idx="2501">
                  <v>46999.9</v>
                </pt>
                <pt idx="2502">
                  <v>45757.2</v>
                </pt>
                <pt idx="2503">
                  <v>44930.4</v>
                </pt>
                <pt idx="2504">
                  <v>44009.8</v>
                </pt>
                <pt idx="2505">
                  <v>43388.7</v>
                </pt>
                <pt idx="2506">
                  <v>42787.1</v>
                </pt>
                <pt idx="2507">
                  <v>41953.6</v>
                </pt>
                <pt idx="2508">
                  <v>41443</v>
                </pt>
                <pt idx="2509">
                  <v>40995.7</v>
                </pt>
                <pt idx="2510">
                  <v>40534.8</v>
                </pt>
                <pt idx="2511">
                  <v>40024.6</v>
                </pt>
                <pt idx="2512">
                  <v>39709.7</v>
                </pt>
                <pt idx="2513">
                  <v>39499.5</v>
                </pt>
                <pt idx="2514">
                  <v>39095.4</v>
                </pt>
                <pt idx="2515">
                  <v>39152.8</v>
                </pt>
                <pt idx="2516">
                  <v>39216.2</v>
                </pt>
                <pt idx="2517">
                  <v>39264.3</v>
                </pt>
                <pt idx="2518">
                  <v>39592.1</v>
                </pt>
                <pt idx="2519">
                  <v>39929.2</v>
                </pt>
                <pt idx="2520">
                  <v>40766.2</v>
                </pt>
                <pt idx="2521">
                  <v>41471.1</v>
                </pt>
                <pt idx="2522">
                  <v>42073.4</v>
                </pt>
                <pt idx="2523">
                  <v>42925</v>
                </pt>
                <pt idx="2524">
                  <v>44415.4</v>
                </pt>
                <pt idx="2525">
                  <v>45791.6</v>
                </pt>
                <pt idx="2526">
                  <v>45781.5</v>
                </pt>
                <pt idx="2527">
                  <v>45780.9</v>
                </pt>
                <pt idx="2528">
                  <v>44954.9</v>
                </pt>
                <pt idx="2529">
                  <v>44703.4</v>
                </pt>
                <pt idx="2530">
                  <v>43612.4</v>
                </pt>
                <pt idx="2531">
                  <v>43234.7</v>
                </pt>
                <pt idx="2532">
                  <v>42784.5</v>
                </pt>
                <pt idx="2533">
                  <v>42525.6</v>
                </pt>
                <pt idx="2534">
                  <v>41460.9</v>
                </pt>
                <pt idx="2535">
                  <v>40943.9</v>
                </pt>
                <pt idx="2536">
                  <v>39970</v>
                </pt>
                <pt idx="2537">
                  <v>39507.6</v>
                </pt>
                <pt idx="2538">
                  <v>39034.7</v>
                </pt>
                <pt idx="2539">
                  <v>39240.7</v>
                </pt>
                <pt idx="2540">
                  <v>39140.5</v>
                </pt>
                <pt idx="2541">
                  <v>39406.1</v>
                </pt>
                <pt idx="2542">
                  <v>38894.4</v>
                </pt>
                <pt idx="2543">
                  <v>38390.7</v>
                </pt>
                <pt idx="2544">
                  <v>38792.3</v>
                </pt>
                <pt idx="2545">
                  <v>38395.1</v>
                </pt>
                <pt idx="2546">
                  <v>37798.6</v>
                </pt>
                <pt idx="2547">
                  <v>37553.2</v>
                </pt>
                <pt idx="2548">
                  <v>37259.4</v>
                </pt>
                <pt idx="2549">
                  <v>36835.2</v>
                </pt>
                <pt idx="2550">
                  <v>36737.3</v>
                </pt>
                <pt idx="2551">
                  <v>36187.1</v>
                </pt>
                <pt idx="2552">
                  <v>35738.3</v>
                </pt>
                <pt idx="2553">
                  <v>35825.4</v>
                </pt>
                <pt idx="2554">
                  <v>36054.9</v>
                </pt>
                <pt idx="2555">
                  <v>36524.5</v>
                </pt>
                <pt idx="2556">
                  <v>37296.9</v>
                </pt>
                <pt idx="2557">
                  <v>38199.2</v>
                </pt>
                <pt idx="2558">
                  <v>39251.5</v>
                </pt>
                <pt idx="2559">
                  <v>40887.2</v>
                </pt>
                <pt idx="2560">
                  <v>42211.1</v>
                </pt>
                <pt idx="2561">
                  <v>43959.4</v>
                </pt>
                <pt idx="2562">
                  <v>45762.7</v>
                </pt>
                <pt idx="2563">
                  <v>47758.9</v>
                </pt>
                <pt idx="2564">
                  <v>49692</v>
                </pt>
                <pt idx="2565">
                  <v>51749.4</v>
                </pt>
                <pt idx="2566">
                  <v>53624.3</v>
                </pt>
                <pt idx="2567">
                  <v>55653.8</v>
                </pt>
                <pt idx="2568">
                  <v>57697.5</v>
                </pt>
                <pt idx="2569">
                  <v>58726.4</v>
                </pt>
                <pt idx="2570">
                  <v>58935.5</v>
                </pt>
                <pt idx="2571">
                  <v>59038.5</v>
                </pt>
                <pt idx="2572">
                  <v>59459.1</v>
                </pt>
                <pt idx="2573">
                  <v>59399.9</v>
                </pt>
                <pt idx="2574">
                  <v>59481.3</v>
                </pt>
                <pt idx="2575">
                  <v>59292.9</v>
                </pt>
                <pt idx="2576">
                  <v>59253</v>
                </pt>
                <pt idx="2577">
                  <v>59390.1</v>
                </pt>
                <pt idx="2578">
                  <v>59363.1</v>
                </pt>
                <pt idx="2579">
                  <v>59471.6</v>
                </pt>
                <pt idx="2580">
                  <v>59136.3</v>
                </pt>
                <pt idx="2581">
                  <v>58790.2</v>
                </pt>
                <pt idx="2582">
                  <v>58224.1</v>
                </pt>
                <pt idx="2583">
                  <v>57549.3</v>
                </pt>
                <pt idx="2584">
                  <v>56423.9</v>
                </pt>
                <pt idx="2585">
                  <v>55282.6</v>
                </pt>
                <pt idx="2586">
                  <v>54432.1</v>
                </pt>
                <pt idx="2587">
                  <v>53077.7</v>
                </pt>
                <pt idx="2588">
                  <v>51858.8</v>
                </pt>
                <pt idx="2589">
                  <v>50346.9</v>
                </pt>
                <pt idx="2590">
                  <v>48878</v>
                </pt>
                <pt idx="2591">
                  <v>47868.2</v>
                </pt>
                <pt idx="2592">
                  <v>50645.8</v>
                </pt>
                <pt idx="2593">
                  <v>49934.6</v>
                </pt>
                <pt idx="2594">
                  <v>48361.8</v>
                </pt>
                <pt idx="2595">
                  <v>46949.2</v>
                </pt>
                <pt idx="2596">
                  <v>45630.2</v>
                </pt>
                <pt idx="2597">
                  <v>44484.5</v>
                </pt>
                <pt idx="2598">
                  <v>43298.5</v>
                </pt>
                <pt idx="2599">
                  <v>42338</v>
                </pt>
                <pt idx="2600">
                  <v>41448.1</v>
                </pt>
                <pt idx="2601">
                  <v>40624.7</v>
                </pt>
                <pt idx="2602">
                  <v>39930.8</v>
                </pt>
                <pt idx="2603">
                  <v>39181.1</v>
                </pt>
                <pt idx="2604">
                  <v>38541.7</v>
                </pt>
                <pt idx="2605">
                  <v>38107.8</v>
                </pt>
                <pt idx="2606">
                  <v>37576.8</v>
                </pt>
                <pt idx="2607">
                  <v>37224.5</v>
                </pt>
                <pt idx="2608">
                  <v>37094.6</v>
                </pt>
                <pt idx="2609">
                  <v>36758.9</v>
                </pt>
                <pt idx="2610">
                  <v>36591.2</v>
                </pt>
                <pt idx="2611">
                  <v>36448.4</v>
                </pt>
                <pt idx="2612">
                  <v>36661.6</v>
                </pt>
                <pt idx="2613">
                  <v>36604.8</v>
                </pt>
                <pt idx="2614">
                  <v>36995.2</v>
                </pt>
                <pt idx="2615">
                  <v>37221</v>
                </pt>
                <pt idx="2616">
                  <v>37957.5</v>
                </pt>
                <pt idx="2617">
                  <v>38384.3</v>
                </pt>
                <pt idx="2618">
                  <v>38982.6</v>
                </pt>
                <pt idx="2619">
                  <v>39879.6</v>
                </pt>
                <pt idx="2620">
                  <v>41299.8</v>
                </pt>
                <pt idx="2621">
                  <v>42491</v>
                </pt>
                <pt idx="2622">
                  <v>42752.9</v>
                </pt>
                <pt idx="2623">
                  <v>42778.9</v>
                </pt>
                <pt idx="2624">
                  <v>42301.3</v>
                </pt>
                <pt idx="2625">
                  <v>41512.2</v>
                </pt>
                <pt idx="2626">
                  <v>40892.7</v>
                </pt>
                <pt idx="2627">
                  <v>40674.5</v>
                </pt>
                <pt idx="2628">
                  <v>40159.2</v>
                </pt>
                <pt idx="2629">
                  <v>39828.2</v>
                </pt>
                <pt idx="2630">
                  <v>39116.2</v>
                </pt>
                <pt idx="2631">
                  <v>38676.8</v>
                </pt>
                <pt idx="2632">
                  <v>37716</v>
                </pt>
                <pt idx="2633">
                  <v>37451.4</v>
                </pt>
                <pt idx="2634">
                  <v>36769.7</v>
                </pt>
                <pt idx="2635">
                  <v>36434.6</v>
                </pt>
                <pt idx="2636">
                  <v>36377.9</v>
                </pt>
                <pt idx="2637">
                  <v>36395.8</v>
                </pt>
                <pt idx="2638">
                  <v>36054.2</v>
                </pt>
                <pt idx="2639">
                  <v>35798.3</v>
                </pt>
                <pt idx="2640">
                  <v>36131.6</v>
                </pt>
                <pt idx="2641">
                  <v>35401.1</v>
                </pt>
                <pt idx="2642">
                  <v>35124.3</v>
                </pt>
                <pt idx="2643">
                  <v>35188.5</v>
                </pt>
                <pt idx="2644">
                  <v>35309.7</v>
                </pt>
                <pt idx="2645">
                  <v>35176.4</v>
                </pt>
                <pt idx="2646">
                  <v>35365.9</v>
                </pt>
                <pt idx="2647">
                  <v>35295.3</v>
                </pt>
                <pt idx="2648">
                  <v>35018.2</v>
                </pt>
                <pt idx="2649">
                  <v>35343.3</v>
                </pt>
                <pt idx="2650">
                  <v>35665.5</v>
                </pt>
                <pt idx="2651">
                  <v>36762.2</v>
                </pt>
                <pt idx="2652">
                  <v>37784.3</v>
                </pt>
                <pt idx="2653">
                  <v>38739.4</v>
                </pt>
                <pt idx="2654">
                  <v>40151.5</v>
                </pt>
                <pt idx="2655">
                  <v>41598.7</v>
                </pt>
                <pt idx="2656">
                  <v>43083.6</v>
                </pt>
                <pt idx="2657">
                  <v>44889.2</v>
                </pt>
                <pt idx="2658">
                  <v>46690</v>
                </pt>
                <pt idx="2659">
                  <v>48567.2</v>
                </pt>
                <pt idx="2660">
                  <v>50039</v>
                </pt>
                <pt idx="2661">
                  <v>51291.1</v>
                </pt>
                <pt idx="2662">
                  <v>52256.9</v>
                </pt>
                <pt idx="2663">
                  <v>53360.1</v>
                </pt>
                <pt idx="2664">
                  <v>54117.6</v>
                </pt>
                <pt idx="2665">
                  <v>54898.2</v>
                </pt>
                <pt idx="2666">
                  <v>54963.5</v>
                </pt>
                <pt idx="2667">
                  <v>55080.3</v>
                </pt>
                <pt idx="2668">
                  <v>55152.4</v>
                </pt>
                <pt idx="2669">
                  <v>55084.5</v>
                </pt>
                <pt idx="2670">
                  <v>55445.6</v>
                </pt>
                <pt idx="2671">
                  <v>55524.3</v>
                </pt>
                <pt idx="2672">
                  <v>55919.9</v>
                </pt>
                <pt idx="2673">
                  <v>55813.9</v>
                </pt>
                <pt idx="2674">
                  <v>55837.4</v>
                </pt>
                <pt idx="2675">
                  <v>55953.1</v>
                </pt>
                <pt idx="2676">
                  <v>55462.1</v>
                </pt>
                <pt idx="2677">
                  <v>55359.2</v>
                </pt>
                <pt idx="2678">
                  <v>54929.1</v>
                </pt>
                <pt idx="2679">
                  <v>54425.3</v>
                </pt>
                <pt idx="2680">
                  <v>53677.6</v>
                </pt>
                <pt idx="2681">
                  <v>53193.9</v>
                </pt>
                <pt idx="2682">
                  <v>52540.5</v>
                </pt>
                <pt idx="2683">
                  <v>51381.9</v>
                </pt>
                <pt idx="2684">
                  <v>50511.2</v>
                </pt>
                <pt idx="2685">
                  <v>49845.9</v>
                </pt>
                <pt idx="2686">
                  <v>48651.4</v>
                </pt>
                <pt idx="2687">
                  <v>47527.8</v>
                </pt>
                <pt idx="2688">
                  <v>48868.7</v>
                </pt>
                <pt idx="2689">
                  <v>47786.8</v>
                </pt>
                <pt idx="2690">
                  <v>46266.9</v>
                </pt>
                <pt idx="2691">
                  <v>44895.3</v>
                </pt>
                <pt idx="2692">
                  <v>43611.1</v>
                </pt>
                <pt idx="2693">
                  <v>42429.7</v>
                </pt>
                <pt idx="2694">
                  <v>41355.5</v>
                </pt>
                <pt idx="2695">
                  <v>40380.6</v>
                </pt>
                <pt idx="2696">
                  <v>39637.6</v>
                </pt>
                <pt idx="2697">
                  <v>38880.8</v>
                </pt>
                <pt idx="2698">
                  <v>38226.1</v>
                </pt>
                <pt idx="2699">
                  <v>37531.3</v>
                </pt>
                <pt idx="2700">
                  <v>37103</v>
                </pt>
                <pt idx="2701">
                  <v>36607.7</v>
                </pt>
                <pt idx="2702">
                  <v>36126.7</v>
                </pt>
                <pt idx="2703">
                  <v>35978.4</v>
                </pt>
                <pt idx="2704">
                  <v>35800.2</v>
                </pt>
                <pt idx="2705">
                  <v>35567.4</v>
                </pt>
                <pt idx="2706">
                  <v>35525.6</v>
                </pt>
                <pt idx="2707">
                  <v>35304.7</v>
                </pt>
                <pt idx="2708">
                  <v>35568.7</v>
                </pt>
                <pt idx="2709">
                  <v>35600.4</v>
                </pt>
                <pt idx="2710">
                  <v>35924.5</v>
                </pt>
                <pt idx="2711">
                  <v>35953.4</v>
                </pt>
                <pt idx="2712">
                  <v>36676.8</v>
                </pt>
                <pt idx="2713">
                  <v>37292.8</v>
                </pt>
                <pt idx="2714">
                  <v>37645.5</v>
                </pt>
                <pt idx="2715">
                  <v>38168.4</v>
                </pt>
                <pt idx="2716">
                  <v>39145.2</v>
                </pt>
                <pt idx="2717">
                  <v>40136.6</v>
                </pt>
                <pt idx="2718">
                  <v>40623.1</v>
                </pt>
                <pt idx="2719">
                  <v>40482.1</v>
                </pt>
                <pt idx="2720">
                  <v>40233.6</v>
                </pt>
                <pt idx="2721">
                  <v>39874.5</v>
                </pt>
                <pt idx="2722">
                  <v>39329.5</v>
                </pt>
                <pt idx="2723">
                  <v>38857.6</v>
                </pt>
                <pt idx="2724">
                  <v>38409.2</v>
                </pt>
                <pt idx="2725">
                  <v>37922.6</v>
                </pt>
                <pt idx="2726">
                  <v>37035</v>
                </pt>
                <pt idx="2727">
                  <v>36342.3</v>
                </pt>
                <pt idx="2728">
                  <v>35328.3</v>
                </pt>
                <pt idx="2729">
                  <v>34861.9</v>
                </pt>
                <pt idx="2730">
                  <v>34026.2</v>
                </pt>
                <pt idx="2731">
                  <v>33942.6</v>
                </pt>
                <pt idx="2732">
                  <v>33625.1</v>
                </pt>
                <pt idx="2733">
                  <v>33840.4</v>
                </pt>
                <pt idx="2734">
                  <v>33576.9</v>
                </pt>
                <pt idx="2735">
                  <v>33237</v>
                </pt>
                <pt idx="2736">
                  <v>33426.8</v>
                </pt>
                <pt idx="2737">
                  <v>32716.5</v>
                </pt>
                <pt idx="2738">
                  <v>32077</v>
                </pt>
                <pt idx="2739">
                  <v>31800.8</v>
                </pt>
                <pt idx="2740">
                  <v>31976</v>
                </pt>
                <pt idx="2741">
                  <v>31577.1</v>
                </pt>
                <pt idx="2742">
                  <v>31174.2</v>
                </pt>
                <pt idx="2743">
                  <v>30749.2</v>
                </pt>
                <pt idx="2744">
                  <v>30141.9</v>
                </pt>
                <pt idx="2745">
                  <v>30553.6</v>
                </pt>
                <pt idx="2746">
                  <v>30732.4</v>
                </pt>
                <pt idx="2747">
                  <v>31011.9</v>
                </pt>
                <pt idx="2748">
                  <v>31686.3</v>
                </pt>
                <pt idx="2749">
                  <v>32315.4</v>
                </pt>
                <pt idx="2750">
                  <v>33524.8</v>
                </pt>
                <pt idx="2751">
                  <v>34763.1</v>
                </pt>
                <pt idx="2752">
                  <v>36327.8</v>
                </pt>
                <pt idx="2753">
                  <v>38012.8</v>
                </pt>
                <pt idx="2754">
                  <v>39877.9</v>
                </pt>
                <pt idx="2755">
                  <v>42099.2</v>
                </pt>
                <pt idx="2756">
                  <v>44417.9</v>
                </pt>
                <pt idx="2757">
                  <v>46282.6</v>
                </pt>
                <pt idx="2758">
                  <v>48312.9</v>
                </pt>
                <pt idx="2759">
                  <v>50328</v>
                </pt>
                <pt idx="2760">
                  <v>51989.4</v>
                </pt>
                <pt idx="2761">
                  <v>52919.6</v>
                </pt>
                <pt idx="2762">
                  <v>53280.4</v>
                </pt>
                <pt idx="2763">
                  <v>53261</v>
                </pt>
                <pt idx="2764">
                  <v>53320.6</v>
                </pt>
                <pt idx="2765">
                  <v>53267.3</v>
                </pt>
                <pt idx="2766">
                  <v>53255.9</v>
                </pt>
                <pt idx="2767">
                  <v>53174.3</v>
                </pt>
                <pt idx="2768">
                  <v>53344.9</v>
                </pt>
                <pt idx="2769">
                  <v>53070.6</v>
                </pt>
                <pt idx="2770">
                  <v>53164.6</v>
                </pt>
                <pt idx="2771">
                  <v>53086.4</v>
                </pt>
                <pt idx="2772">
                  <v>52900.9</v>
                </pt>
                <pt idx="2773">
                  <v>52548.5</v>
                </pt>
                <pt idx="2774">
                  <v>52412</v>
                </pt>
                <pt idx="2775">
                  <v>51703.5</v>
                </pt>
                <pt idx="2776">
                  <v>50978.3</v>
                </pt>
                <pt idx="2777">
                  <v>50206.2</v>
                </pt>
                <pt idx="2778">
                  <v>49180.3</v>
                </pt>
                <pt idx="2779">
                  <v>48356.3</v>
                </pt>
                <pt idx="2780">
                  <v>47259.5</v>
                </pt>
                <pt idx="2781">
                  <v>46167.9</v>
                </pt>
                <pt idx="2782">
                  <v>45129.6</v>
                </pt>
                <pt idx="2783">
                  <v>44366.9</v>
                </pt>
                <pt idx="2784">
                  <v>46806.5</v>
                </pt>
                <pt idx="2785">
                  <v>46393.8</v>
                </pt>
                <pt idx="2786">
                  <v>45110.3</v>
                </pt>
                <pt idx="2787">
                  <v>43708.8</v>
                </pt>
                <pt idx="2788">
                  <v>42632.3</v>
                </pt>
                <pt idx="2789">
                  <v>41668.9</v>
                </pt>
                <pt idx="2790">
                  <v>40556.4</v>
                </pt>
                <pt idx="2791">
                  <v>39657</v>
                </pt>
                <pt idx="2792">
                  <v>38946.1</v>
                </pt>
                <pt idx="2793">
                  <v>38238.8</v>
                </pt>
                <pt idx="2794">
                  <v>37775.3</v>
                </pt>
                <pt idx="2795">
                  <v>37061.9</v>
                </pt>
                <pt idx="2796">
                  <v>36567.9</v>
                </pt>
                <pt idx="2797">
                  <v>36263.8</v>
                </pt>
                <pt idx="2798">
                  <v>35879.6</v>
                </pt>
                <pt idx="2799">
                  <v>35408.6</v>
                </pt>
                <pt idx="2800">
                  <v>35347.7</v>
                </pt>
                <pt idx="2801">
                  <v>35052.2</v>
                </pt>
                <pt idx="2802">
                  <v>35116.3</v>
                </pt>
                <pt idx="2803">
                  <v>34937.1</v>
                </pt>
                <pt idx="2804">
                  <v>35007.8</v>
                </pt>
                <pt idx="2805">
                  <v>35342.9</v>
                </pt>
                <pt idx="2806">
                  <v>35600</v>
                </pt>
                <pt idx="2807">
                  <v>35944.5</v>
                </pt>
                <pt idx="2808">
                  <v>36600.9</v>
                </pt>
                <pt idx="2809">
                  <v>37018.2</v>
                </pt>
                <pt idx="2810">
                  <v>37762.9</v>
                </pt>
                <pt idx="2811">
                  <v>38438.8</v>
                </pt>
                <pt idx="2812">
                  <v>39621.6</v>
                </pt>
                <pt idx="2813">
                  <v>40571.8</v>
                </pt>
                <pt idx="2814">
                  <v>40994.3</v>
                </pt>
                <pt idx="2815">
                  <v>40798.6</v>
                </pt>
                <pt idx="2816">
                  <v>40712.6</v>
                </pt>
                <pt idx="2817">
                  <v>40470.5</v>
                </pt>
                <pt idx="2818">
                  <v>40083.7</v>
                </pt>
                <pt idx="2819">
                  <v>39844.8</v>
                </pt>
                <pt idx="2820">
                  <v>39461.5</v>
                </pt>
                <pt idx="2821">
                  <v>38991.5</v>
                </pt>
                <pt idx="2822">
                  <v>38247.1</v>
                </pt>
                <pt idx="2823">
                  <v>37806.6</v>
                </pt>
                <pt idx="2824">
                  <v>37147.8</v>
                </pt>
                <pt idx="2825">
                  <v>36741.4</v>
                </pt>
                <pt idx="2826">
                  <v>36038.3</v>
                </pt>
                <pt idx="2827">
                  <v>35960.7</v>
                </pt>
                <pt idx="2828">
                  <v>35877.9</v>
                </pt>
                <pt idx="2829">
                  <v>35652.5</v>
                </pt>
                <pt idx="2830">
                  <v>35026.6</v>
                </pt>
                <pt idx="2831">
                  <v>34397.4</v>
                </pt>
                <pt idx="2832">
                  <v>34617.9</v>
                </pt>
                <pt idx="2833">
                  <v>34244.2</v>
                </pt>
                <pt idx="2834">
                  <v>33604</v>
                </pt>
                <pt idx="2835">
                  <v>33211.7</v>
                </pt>
                <pt idx="2836">
                  <v>33448.5</v>
                </pt>
                <pt idx="2837">
                  <v>33020.7</v>
                </pt>
                <pt idx="2838">
                  <v>33001</v>
                </pt>
                <pt idx="2839">
                  <v>32634.7</v>
                </pt>
                <pt idx="2840">
                  <v>32427.8</v>
                </pt>
                <pt idx="2841">
                  <v>32537.3</v>
                </pt>
                <pt idx="2842">
                  <v>32749.9</v>
                </pt>
                <pt idx="2843">
                  <v>33391.2</v>
                </pt>
                <pt idx="2844">
                  <v>34130.7</v>
                </pt>
                <pt idx="2845">
                  <v>34921.1</v>
                </pt>
                <pt idx="2846">
                  <v>36087.9</v>
                </pt>
                <pt idx="2847">
                  <v>37144.6</v>
                </pt>
                <pt idx="2848">
                  <v>38639</v>
                </pt>
                <pt idx="2849">
                  <v>40117.8</v>
                </pt>
                <pt idx="2850">
                  <v>41917.1</v>
                </pt>
                <pt idx="2851">
                  <v>43811.5</v>
                </pt>
                <pt idx="2852">
                  <v>45526.6</v>
                </pt>
                <pt idx="2853">
                  <v>47231.5</v>
                </pt>
                <pt idx="2854">
                  <v>48862.4</v>
                </pt>
                <pt idx="2855">
                  <v>50199.7</v>
                </pt>
                <pt idx="2856">
                  <v>51761.6</v>
                </pt>
                <pt idx="2857">
                  <v>52142.3</v>
                </pt>
                <pt idx="2858">
                  <v>52399.3</v>
                </pt>
                <pt idx="2859">
                  <v>52194.4</v>
                </pt>
                <pt idx="2860">
                  <v>52491.5</v>
                </pt>
                <pt idx="2861">
                  <v>52499.6</v>
                </pt>
                <pt idx="2862">
                  <v>52513.9</v>
                </pt>
                <pt idx="2863">
                  <v>52678.8</v>
                </pt>
                <pt idx="2864">
                  <v>53009.5</v>
                </pt>
                <pt idx="2865">
                  <v>53237.1</v>
                </pt>
                <pt idx="2866">
                  <v>53504.3</v>
                </pt>
                <pt idx="2867">
                  <v>53515.1</v>
                </pt>
                <pt idx="2868">
                  <v>53475.3</v>
                </pt>
                <pt idx="2869">
                  <v>53418</v>
                </pt>
                <pt idx="2870">
                  <v>53057.2</v>
                </pt>
                <pt idx="2871">
                  <v>52578.8</v>
                </pt>
                <pt idx="2872">
                  <v>51938.6</v>
                </pt>
                <pt idx="2873">
                  <v>51257.7</v>
                </pt>
                <pt idx="2874">
                  <v>50258.9</v>
                </pt>
                <pt idx="2875">
                  <v>49260.6</v>
                </pt>
                <pt idx="2876">
                  <v>48112.6</v>
                </pt>
                <pt idx="2877">
                  <v>47126.5</v>
                </pt>
                <pt idx="2878">
                  <v>45758.3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63727"/>
        <axId val="10449999"/>
      </lineChart>
      <catAx>
        <axId val="10463727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49999"/>
        <crosses val="autoZero"/>
        <auto val="0"/>
        <lblAlgn val="ctr"/>
        <lblOffset val="100"/>
        <tickLblSkip val="96"/>
        <tickMarkSkip val="96"/>
        <noMultiLvlLbl val="0"/>
      </catAx>
      <valAx>
        <axId val="10449999"/>
        <scaling>
          <orientation val="minMax"/>
          <min val="2000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63727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73556438751487"/>
          <y val="0.0498108448928121"/>
          <w val="0.976189150191125"/>
          <h val="0.756494325346784"/>
        </manualLayout>
      </layout>
      <lineChart>
        <grouping val="standard"/>
        <varyColors val="0"/>
        <ser>
          <idx val="1"/>
          <order val="0"/>
          <tx>
            <strRef>
              <f>"B类预测"</f>
              <strCache>
                <ptCount val="1"/>
                <pt idx="0">
                  <v>B类预测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统调负荷!$F$3:$F$2881</f>
              <numCache>
                <formatCode>General</formatCode>
                <ptCount val="2879"/>
                <pt idx="0">
                  <v>39525</v>
                </pt>
                <pt idx="1">
                  <v>38268</v>
                </pt>
                <pt idx="2">
                  <v>38025</v>
                </pt>
                <pt idx="3">
                  <v>36460</v>
                </pt>
                <pt idx="4">
                  <v>36229</v>
                </pt>
                <pt idx="5">
                  <v>35240</v>
                </pt>
                <pt idx="6">
                  <v>34901</v>
                </pt>
                <pt idx="7">
                  <v>35995</v>
                </pt>
                <pt idx="8">
                  <v>34761</v>
                </pt>
                <pt idx="9">
                  <v>34825</v>
                </pt>
                <pt idx="10">
                  <v>34496</v>
                </pt>
                <pt idx="11">
                  <v>34107</v>
                </pt>
                <pt idx="12">
                  <v>33708</v>
                </pt>
                <pt idx="13">
                  <v>33349</v>
                </pt>
                <pt idx="14">
                  <v>32696</v>
                </pt>
                <pt idx="15">
                  <v>31542</v>
                </pt>
                <pt idx="16">
                  <v>31032</v>
                </pt>
                <pt idx="17">
                  <v>30514</v>
                </pt>
                <pt idx="18">
                  <v>30244</v>
                </pt>
                <pt idx="19">
                  <v>30374</v>
                </pt>
                <pt idx="20">
                  <v>30116</v>
                </pt>
                <pt idx="21">
                  <v>29841</v>
                </pt>
                <pt idx="22">
                  <v>30236</v>
                </pt>
                <pt idx="23">
                  <v>30541</v>
                </pt>
                <pt idx="24">
                  <v>31115</v>
                </pt>
                <pt idx="25">
                  <v>31228</v>
                </pt>
                <pt idx="26">
                  <v>30844</v>
                </pt>
                <pt idx="27">
                  <v>31212</v>
                </pt>
                <pt idx="28">
                  <v>31128</v>
                </pt>
                <pt idx="29">
                  <v>30672</v>
                </pt>
                <pt idx="30">
                  <v>29218</v>
                </pt>
                <pt idx="31">
                  <v>25686</v>
                </pt>
                <pt idx="32">
                  <v>24700</v>
                </pt>
                <pt idx="33">
                  <v>24437</v>
                </pt>
                <pt idx="34">
                  <v>25097</v>
                </pt>
                <pt idx="35">
                  <v>23795</v>
                </pt>
                <pt idx="36">
                  <v>23105</v>
                </pt>
                <pt idx="37">
                  <v>23296</v>
                </pt>
                <pt idx="38">
                  <v>23360</v>
                </pt>
                <pt idx="39">
                  <v>22355</v>
                </pt>
                <pt idx="40">
                  <v>21629</v>
                </pt>
                <pt idx="41">
                  <v>21755</v>
                </pt>
                <pt idx="42">
                  <v>21598</v>
                </pt>
                <pt idx="43">
                  <v>21096</v>
                </pt>
                <pt idx="44">
                  <v>21331</v>
                </pt>
                <pt idx="45">
                  <v>21111</v>
                </pt>
                <pt idx="46">
                  <v>21298</v>
                </pt>
                <pt idx="47">
                  <v>22854</v>
                </pt>
                <pt idx="48">
                  <v>22744</v>
                </pt>
                <pt idx="49">
                  <v>22326</v>
                </pt>
                <pt idx="50">
                  <v>21598</v>
                </pt>
                <pt idx="51">
                  <v>21564</v>
                </pt>
                <pt idx="52">
                  <v>21812</v>
                </pt>
                <pt idx="53">
                  <v>21874</v>
                </pt>
                <pt idx="54">
                  <v>21923</v>
                </pt>
                <pt idx="55">
                  <v>19518</v>
                </pt>
                <pt idx="56">
                  <v>19839</v>
                </pt>
                <pt idx="57">
                  <v>20600</v>
                </pt>
                <pt idx="58">
                  <v>21213</v>
                </pt>
                <pt idx="59">
                  <v>22301</v>
                </pt>
                <pt idx="60">
                  <v>23056</v>
                </pt>
                <pt idx="61">
                  <v>23606</v>
                </pt>
                <pt idx="62">
                  <v>24820</v>
                </pt>
                <pt idx="63">
                  <v>21917</v>
                </pt>
                <pt idx="64">
                  <v>23645</v>
                </pt>
                <pt idx="65">
                  <v>24799</v>
                </pt>
                <pt idx="66">
                  <v>25817</v>
                </pt>
                <pt idx="67">
                  <v>27332</v>
                </pt>
                <pt idx="68">
                  <v>30352</v>
                </pt>
                <pt idx="69">
                  <v>31813</v>
                </pt>
                <pt idx="70">
                  <v>34807</v>
                </pt>
                <pt idx="71">
                  <v>35224</v>
                </pt>
                <pt idx="72">
                  <v>35666</v>
                </pt>
                <pt idx="73">
                  <v>35594</v>
                </pt>
                <pt idx="74">
                  <v>35342</v>
                </pt>
                <pt idx="75">
                  <v>36204</v>
                </pt>
                <pt idx="76">
                  <v>36886</v>
                </pt>
                <pt idx="77">
                  <v>37374</v>
                </pt>
                <pt idx="78">
                  <v>36879</v>
                </pt>
                <pt idx="79">
                  <v>37286</v>
                </pt>
                <pt idx="80">
                  <v>37534</v>
                </pt>
                <pt idx="81">
                  <v>38022</v>
                </pt>
                <pt idx="82">
                  <v>37736</v>
                </pt>
                <pt idx="83">
                  <v>38238</v>
                </pt>
                <pt idx="84">
                  <v>38002</v>
                </pt>
                <pt idx="85">
                  <v>36749</v>
                </pt>
                <pt idx="86">
                  <v>38127</v>
                </pt>
                <pt idx="87">
                  <v>38767</v>
                </pt>
                <pt idx="88">
                  <v>37888</v>
                </pt>
                <pt idx="89">
                  <v>36065</v>
                </pt>
                <pt idx="90">
                  <v>34957</v>
                </pt>
                <pt idx="91">
                  <v>34596</v>
                </pt>
                <pt idx="92">
                  <v>33218</v>
                </pt>
                <pt idx="93">
                  <v>31909</v>
                </pt>
                <pt idx="94">
                  <v>30768</v>
                </pt>
                <pt idx="95">
                  <v>34565</v>
                </pt>
                <pt idx="96">
                  <v>40443</v>
                </pt>
                <pt idx="97">
                  <v>39632</v>
                </pt>
                <pt idx="98">
                  <v>38384</v>
                </pt>
                <pt idx="99">
                  <v>37308</v>
                </pt>
                <pt idx="100">
                  <v>37082</v>
                </pt>
                <pt idx="101">
                  <v>36535</v>
                </pt>
                <pt idx="102">
                  <v>36998</v>
                </pt>
                <pt idx="103">
                  <v>36508</v>
                </pt>
                <pt idx="104">
                  <v>36599</v>
                </pt>
                <pt idx="105">
                  <v>35966</v>
                </pt>
                <pt idx="106">
                  <v>34995</v>
                </pt>
                <pt idx="107">
                  <v>34384</v>
                </pt>
                <pt idx="108">
                  <v>33704</v>
                </pt>
                <pt idx="109">
                  <v>33471</v>
                </pt>
                <pt idx="110">
                  <v>32685</v>
                </pt>
                <pt idx="111">
                  <v>32275</v>
                </pt>
                <pt idx="112">
                  <v>32164</v>
                </pt>
                <pt idx="113">
                  <v>31678</v>
                </pt>
                <pt idx="114">
                  <v>31959</v>
                </pt>
                <pt idx="115">
                  <v>32103</v>
                </pt>
                <pt idx="116">
                  <v>32487</v>
                </pt>
                <pt idx="117">
                  <v>33087</v>
                </pt>
                <pt idx="118">
                  <v>34032</v>
                </pt>
                <pt idx="119">
                  <v>35914</v>
                </pt>
                <pt idx="120">
                  <v>38327</v>
                </pt>
                <pt idx="121">
                  <v>40083</v>
                </pt>
                <pt idx="122">
                  <v>40749</v>
                </pt>
                <pt idx="123">
                  <v>41681</v>
                </pt>
                <pt idx="124">
                  <v>43686</v>
                </pt>
                <pt idx="125">
                  <v>43681</v>
                </pt>
                <pt idx="126">
                  <v>45060</v>
                </pt>
                <pt idx="127">
                  <v>44173</v>
                </pt>
                <pt idx="128">
                  <v>47497</v>
                </pt>
                <pt idx="129">
                  <v>49367</v>
                </pt>
                <pt idx="130">
                  <v>51887</v>
                </pt>
                <pt idx="131">
                  <v>51278</v>
                </pt>
                <pt idx="132">
                  <v>51282</v>
                </pt>
                <pt idx="133">
                  <v>51012</v>
                </pt>
                <pt idx="134">
                  <v>50598</v>
                </pt>
                <pt idx="135">
                  <v>48673</v>
                </pt>
                <pt idx="136">
                  <v>47634</v>
                </pt>
                <pt idx="137">
                  <v>47646</v>
                </pt>
                <pt idx="138">
                  <v>47563</v>
                </pt>
                <pt idx="139">
                  <v>45743</v>
                </pt>
                <pt idx="140">
                  <v>46369</v>
                </pt>
                <pt idx="141">
                  <v>45913</v>
                </pt>
                <pt idx="142">
                  <v>44134</v>
                </pt>
                <pt idx="143">
                  <v>41358</v>
                </pt>
                <pt idx="144">
                  <v>42559</v>
                </pt>
                <pt idx="145">
                  <v>42208</v>
                </pt>
                <pt idx="146">
                  <v>41983</v>
                </pt>
                <pt idx="147">
                  <v>42370</v>
                </pt>
                <pt idx="148">
                  <v>44080</v>
                </pt>
                <pt idx="149">
                  <v>46173</v>
                </pt>
                <pt idx="150">
                  <v>49120</v>
                </pt>
                <pt idx="151">
                  <v>48888</v>
                </pt>
                <pt idx="152">
                  <v>49812</v>
                </pt>
                <pt idx="153">
                  <v>50064</v>
                </pt>
                <pt idx="154">
                  <v>50565</v>
                </pt>
                <pt idx="155">
                  <v>51820</v>
                </pt>
                <pt idx="156">
                  <v>52641</v>
                </pt>
                <pt idx="157">
                  <v>52997</v>
                </pt>
                <pt idx="158">
                  <v>53017</v>
                </pt>
                <pt idx="159">
                  <v>52586</v>
                </pt>
                <pt idx="160">
                  <v>53947</v>
                </pt>
                <pt idx="161">
                  <v>54839</v>
                </pt>
                <pt idx="162">
                  <v>55896</v>
                </pt>
                <pt idx="163">
                  <v>58001</v>
                </pt>
                <pt idx="164">
                  <v>60660</v>
                </pt>
                <pt idx="165">
                  <v>59525</v>
                </pt>
                <pt idx="166">
                  <v>59288</v>
                </pt>
                <pt idx="167">
                  <v>58376</v>
                </pt>
                <pt idx="168">
                  <v>58943</v>
                </pt>
                <pt idx="169">
                  <v>60351</v>
                </pt>
                <pt idx="170">
                  <v>60369</v>
                </pt>
                <pt idx="171">
                  <v>59152</v>
                </pt>
                <pt idx="172">
                  <v>61868</v>
                </pt>
                <pt idx="173">
                  <v>61865</v>
                </pt>
                <pt idx="174">
                  <v>60784</v>
                </pt>
                <pt idx="175">
                  <v>59693</v>
                </pt>
                <pt idx="176">
                  <v>59652</v>
                </pt>
                <pt idx="177">
                  <v>59331</v>
                </pt>
                <pt idx="178">
                  <v>58905</v>
                </pt>
                <pt idx="179">
                  <v>58942</v>
                </pt>
                <pt idx="180">
                  <v>58843</v>
                </pt>
                <pt idx="181">
                  <v>57857</v>
                </pt>
                <pt idx="182">
                  <v>56715</v>
                </pt>
                <pt idx="183">
                  <v>55330</v>
                </pt>
                <pt idx="184">
                  <v>54367</v>
                </pt>
                <pt idx="185">
                  <v>52909</v>
                </pt>
                <pt idx="186">
                  <v>51908</v>
                </pt>
                <pt idx="187">
                  <v>49027</v>
                </pt>
                <pt idx="188">
                  <v>47123</v>
                </pt>
                <pt idx="189">
                  <v>45609</v>
                </pt>
                <pt idx="190">
                  <v>43696</v>
                </pt>
                <pt idx="191">
                  <v>44634</v>
                </pt>
                <pt idx="192">
                  <v>49903</v>
                </pt>
                <pt idx="193">
                  <v>49432</v>
                </pt>
                <pt idx="194">
                  <v>48569</v>
                </pt>
                <pt idx="195">
                  <v>47679</v>
                </pt>
                <pt idx="196">
                  <v>46550</v>
                </pt>
                <pt idx="197">
                  <v>46592</v>
                </pt>
                <pt idx="198">
                  <v>47169</v>
                </pt>
                <pt idx="199">
                  <v>46167</v>
                </pt>
                <pt idx="200">
                  <v>47183</v>
                </pt>
                <pt idx="201">
                  <v>47652</v>
                </pt>
                <pt idx="202">
                  <v>48528</v>
                </pt>
                <pt idx="203">
                  <v>48770</v>
                </pt>
                <pt idx="204">
                  <v>48174</v>
                </pt>
                <pt idx="205">
                  <v>47652</v>
                </pt>
                <pt idx="206">
                  <v>46924</v>
                </pt>
                <pt idx="207">
                  <v>46648</v>
                </pt>
                <pt idx="208">
                  <v>46211</v>
                </pt>
                <pt idx="209">
                  <v>45886</v>
                </pt>
                <pt idx="210">
                  <v>45661</v>
                </pt>
                <pt idx="211">
                  <v>45416</v>
                </pt>
                <pt idx="212">
                  <v>45481</v>
                </pt>
                <pt idx="213">
                  <v>46012</v>
                </pt>
                <pt idx="214">
                  <v>46825</v>
                </pt>
                <pt idx="215">
                  <v>47871</v>
                </pt>
                <pt idx="216">
                  <v>50580</v>
                </pt>
                <pt idx="217">
                  <v>51592</v>
                </pt>
                <pt idx="218">
                  <v>52289</v>
                </pt>
                <pt idx="219">
                  <v>53843</v>
                </pt>
                <pt idx="220">
                  <v>55040</v>
                </pt>
                <pt idx="221">
                  <v>53749</v>
                </pt>
                <pt idx="222">
                  <v>53320</v>
                </pt>
                <pt idx="223">
                  <v>50629</v>
                </pt>
                <pt idx="224">
                  <v>49185</v>
                </pt>
                <pt idx="225">
                  <v>50323</v>
                </pt>
                <pt idx="226">
                  <v>51127</v>
                </pt>
                <pt idx="227">
                  <v>48839</v>
                </pt>
                <pt idx="228">
                  <v>48966</v>
                </pt>
                <pt idx="229">
                  <v>47878</v>
                </pt>
                <pt idx="230">
                  <v>46890</v>
                </pt>
                <pt idx="231">
                  <v>45336</v>
                </pt>
                <pt idx="232">
                  <v>44946</v>
                </pt>
                <pt idx="233">
                  <v>44252</v>
                </pt>
                <pt idx="234">
                  <v>44414</v>
                </pt>
                <pt idx="235">
                  <v>44683</v>
                </pt>
                <pt idx="236">
                  <v>45560</v>
                </pt>
                <pt idx="237">
                  <v>45026</v>
                </pt>
                <pt idx="238">
                  <v>43770</v>
                </pt>
                <pt idx="239">
                  <v>37931</v>
                </pt>
                <pt idx="240">
                  <v>38905</v>
                </pt>
                <pt idx="241">
                  <v>38299</v>
                </pt>
                <pt idx="242">
                  <v>37863</v>
                </pt>
                <pt idx="243">
                  <v>38182</v>
                </pt>
                <pt idx="244">
                  <v>40012</v>
                </pt>
                <pt idx="245">
                  <v>42733</v>
                </pt>
                <pt idx="246">
                  <v>46372</v>
                </pt>
                <pt idx="247">
                  <v>46197</v>
                </pt>
                <pt idx="248">
                  <v>46393</v>
                </pt>
                <pt idx="249">
                  <v>47717</v>
                </pt>
                <pt idx="250">
                  <v>48006</v>
                </pt>
                <pt idx="251">
                  <v>48515</v>
                </pt>
                <pt idx="252">
                  <v>49006</v>
                </pt>
                <pt idx="253">
                  <v>49871</v>
                </pt>
                <pt idx="254">
                  <v>49710</v>
                </pt>
                <pt idx="255">
                  <v>49611</v>
                </pt>
                <pt idx="256">
                  <v>51765</v>
                </pt>
                <pt idx="257">
                  <v>52121</v>
                </pt>
                <pt idx="258">
                  <v>54592</v>
                </pt>
                <pt idx="259">
                  <v>56706</v>
                </pt>
                <pt idx="260">
                  <v>58417</v>
                </pt>
                <pt idx="261">
                  <v>55920</v>
                </pt>
                <pt idx="262">
                  <v>56895</v>
                </pt>
                <pt idx="263">
                  <v>57623</v>
                </pt>
                <pt idx="264">
                  <v>59872</v>
                </pt>
                <pt idx="265">
                  <v>60564</v>
                </pt>
                <pt idx="266">
                  <v>60331</v>
                </pt>
                <pt idx="267">
                  <v>60205</v>
                </pt>
                <pt idx="268">
                  <v>61759</v>
                </pt>
                <pt idx="269">
                  <v>61938</v>
                </pt>
                <pt idx="270">
                  <v>61489</v>
                </pt>
                <pt idx="271">
                  <v>59982</v>
                </pt>
                <pt idx="272">
                  <v>60107</v>
                </pt>
                <pt idx="273">
                  <v>60078</v>
                </pt>
                <pt idx="274">
                  <v>59509</v>
                </pt>
                <pt idx="275">
                  <v>59186</v>
                </pt>
                <pt idx="276">
                  <v>59984</v>
                </pt>
                <pt idx="277">
                  <v>58800</v>
                </pt>
                <pt idx="278">
                  <v>57824</v>
                </pt>
                <pt idx="279">
                  <v>55878</v>
                </pt>
                <pt idx="280">
                  <v>55177</v>
                </pt>
                <pt idx="281">
                  <v>54398</v>
                </pt>
                <pt idx="282">
                  <v>53412</v>
                </pt>
                <pt idx="283">
                  <v>51618</v>
                </pt>
                <pt idx="284">
                  <v>49117</v>
                </pt>
                <pt idx="285">
                  <v>48094</v>
                </pt>
                <pt idx="286">
                  <v>45661</v>
                </pt>
                <pt idx="287">
                  <v>45885</v>
                </pt>
                <pt idx="288">
                  <v>51390</v>
                </pt>
                <pt idx="289">
                  <v>50311</v>
                </pt>
                <pt idx="290">
                  <v>48759</v>
                </pt>
                <pt idx="291">
                  <v>48160</v>
                </pt>
                <pt idx="292">
                  <v>46528</v>
                </pt>
                <pt idx="293">
                  <v>46027</v>
                </pt>
                <pt idx="294">
                  <v>46041</v>
                </pt>
                <pt idx="295">
                  <v>44429</v>
                </pt>
                <pt idx="296">
                  <v>45613</v>
                </pt>
                <pt idx="297">
                  <v>46004</v>
                </pt>
                <pt idx="298">
                  <v>46839</v>
                </pt>
                <pt idx="299">
                  <v>46467</v>
                </pt>
                <pt idx="300">
                  <v>45927</v>
                </pt>
                <pt idx="301">
                  <v>45302</v>
                </pt>
                <pt idx="302">
                  <v>45121</v>
                </pt>
                <pt idx="303">
                  <v>44103</v>
                </pt>
                <pt idx="304">
                  <v>43875</v>
                </pt>
                <pt idx="305">
                  <v>43179</v>
                </pt>
                <pt idx="306">
                  <v>42716</v>
                </pt>
                <pt idx="307">
                  <v>42651</v>
                </pt>
                <pt idx="308">
                  <v>42696</v>
                </pt>
                <pt idx="309">
                  <v>43102</v>
                </pt>
                <pt idx="310">
                  <v>43674</v>
                </pt>
                <pt idx="311">
                  <v>43996</v>
                </pt>
                <pt idx="312">
                  <v>45138</v>
                </pt>
                <pt idx="313">
                  <v>45859</v>
                </pt>
                <pt idx="314">
                  <v>46393</v>
                </pt>
                <pt idx="315">
                  <v>46532</v>
                </pt>
                <pt idx="316">
                  <v>47783</v>
                </pt>
                <pt idx="317">
                  <v>47056</v>
                </pt>
                <pt idx="318">
                  <v>46203</v>
                </pt>
                <pt idx="319">
                  <v>43716</v>
                </pt>
                <pt idx="320">
                  <v>44709</v>
                </pt>
                <pt idx="321">
                  <v>45465</v>
                </pt>
                <pt idx="322">
                  <v>46008</v>
                </pt>
                <pt idx="323">
                  <v>45514</v>
                </pt>
                <pt idx="324">
                  <v>46187</v>
                </pt>
                <pt idx="325">
                  <v>45681</v>
                </pt>
                <pt idx="326">
                  <v>44755</v>
                </pt>
                <pt idx="327">
                  <v>43676</v>
                </pt>
                <pt idx="328">
                  <v>42639</v>
                </pt>
                <pt idx="329">
                  <v>43655</v>
                </pt>
                <pt idx="330">
                  <v>43418</v>
                </pt>
                <pt idx="331">
                  <v>43023</v>
                </pt>
                <pt idx="332">
                  <v>42848</v>
                </pt>
                <pt idx="333">
                  <v>42905</v>
                </pt>
                <pt idx="334">
                  <v>40895</v>
                </pt>
                <pt idx="335">
                  <v>36497</v>
                </pt>
                <pt idx="336">
                  <v>36937</v>
                </pt>
                <pt idx="337">
                  <v>36595</v>
                </pt>
                <pt idx="338">
                  <v>36521</v>
                </pt>
                <pt idx="339">
                  <v>36893</v>
                </pt>
                <pt idx="340">
                  <v>38658</v>
                </pt>
                <pt idx="341">
                  <v>41079</v>
                </pt>
                <pt idx="342">
                  <v>44764</v>
                </pt>
                <pt idx="343">
                  <v>44417</v>
                </pt>
                <pt idx="344">
                  <v>43941</v>
                </pt>
                <pt idx="345">
                  <v>44302</v>
                </pt>
                <pt idx="346">
                  <v>44625</v>
                </pt>
                <pt idx="347">
                  <v>45042</v>
                </pt>
                <pt idx="348">
                  <v>44630</v>
                </pt>
                <pt idx="349">
                  <v>44411</v>
                </pt>
                <pt idx="350">
                  <v>44752</v>
                </pt>
                <pt idx="351">
                  <v>45355</v>
                </pt>
                <pt idx="352">
                  <v>46974</v>
                </pt>
                <pt idx="353">
                  <v>48220</v>
                </pt>
                <pt idx="354">
                  <v>50688</v>
                </pt>
                <pt idx="355">
                  <v>52792</v>
                </pt>
                <pt idx="356">
                  <v>55197</v>
                </pt>
                <pt idx="357">
                  <v>54490</v>
                </pt>
                <pt idx="358">
                  <v>55324</v>
                </pt>
                <pt idx="359">
                  <v>56681</v>
                </pt>
                <pt idx="360">
                  <v>58401</v>
                </pt>
                <pt idx="361">
                  <v>58803</v>
                </pt>
                <pt idx="362">
                  <v>58960</v>
                </pt>
                <pt idx="363">
                  <v>58034</v>
                </pt>
                <pt idx="364">
                  <v>59914</v>
                </pt>
                <pt idx="365">
                  <v>59997</v>
                </pt>
                <pt idx="366">
                  <v>59317</v>
                </pt>
                <pt idx="367">
                  <v>58843</v>
                </pt>
                <pt idx="368">
                  <v>59104</v>
                </pt>
                <pt idx="369">
                  <v>59192</v>
                </pt>
                <pt idx="370">
                  <v>59212</v>
                </pt>
                <pt idx="371">
                  <v>58878</v>
                </pt>
                <pt idx="372">
                  <v>59361</v>
                </pt>
                <pt idx="373">
                  <v>58908</v>
                </pt>
                <pt idx="374">
                  <v>58760</v>
                </pt>
                <pt idx="375">
                  <v>56920</v>
                </pt>
                <pt idx="376">
                  <v>56033</v>
                </pt>
                <pt idx="377">
                  <v>54516</v>
                </pt>
                <pt idx="378">
                  <v>52985</v>
                </pt>
                <pt idx="379">
                  <v>51281</v>
                </pt>
                <pt idx="380">
                  <v>49826</v>
                </pt>
                <pt idx="381">
                  <v>48394</v>
                </pt>
                <pt idx="382">
                  <v>46821</v>
                </pt>
                <pt idx="383">
                  <v>45195</v>
                </pt>
                <pt idx="384">
                  <v>50746</v>
                </pt>
                <pt idx="385">
                  <v>50066</v>
                </pt>
                <pt idx="386">
                  <v>48820</v>
                </pt>
                <pt idx="387">
                  <v>48374</v>
                </pt>
                <pt idx="388">
                  <v>46464</v>
                </pt>
                <pt idx="389">
                  <v>46577</v>
                </pt>
                <pt idx="390">
                  <v>46250</v>
                </pt>
                <pt idx="391">
                  <v>45624</v>
                </pt>
                <pt idx="392">
                  <v>46250</v>
                </pt>
                <pt idx="393">
                  <v>46364</v>
                </pt>
                <pt idx="394">
                  <v>46814</v>
                </pt>
                <pt idx="395">
                  <v>46434</v>
                </pt>
                <pt idx="396">
                  <v>45531</v>
                </pt>
                <pt idx="397">
                  <v>45223</v>
                </pt>
                <pt idx="398">
                  <v>44532</v>
                </pt>
                <pt idx="399">
                  <v>43846</v>
                </pt>
                <pt idx="400">
                  <v>43715</v>
                </pt>
                <pt idx="401">
                  <v>42996</v>
                </pt>
                <pt idx="402">
                  <v>43000</v>
                </pt>
                <pt idx="403">
                  <v>42853</v>
                </pt>
                <pt idx="404">
                  <v>43377</v>
                </pt>
                <pt idx="405">
                  <v>43728</v>
                </pt>
                <pt idx="406">
                  <v>44353</v>
                </pt>
                <pt idx="407">
                  <v>45189</v>
                </pt>
                <pt idx="408">
                  <v>45498</v>
                </pt>
                <pt idx="409">
                  <v>45370</v>
                </pt>
                <pt idx="410">
                  <v>45027</v>
                </pt>
                <pt idx="411">
                  <v>44493</v>
                </pt>
                <pt idx="412">
                  <v>46233</v>
                </pt>
                <pt idx="413">
                  <v>47108</v>
                </pt>
                <pt idx="414">
                  <v>47365</v>
                </pt>
                <pt idx="415">
                  <v>46006</v>
                </pt>
                <pt idx="416">
                  <v>47095</v>
                </pt>
                <pt idx="417">
                  <v>47945</v>
                </pt>
                <pt idx="418">
                  <v>47605</v>
                </pt>
                <pt idx="419">
                  <v>47228</v>
                </pt>
                <pt idx="420">
                  <v>47245</v>
                </pt>
                <pt idx="421">
                  <v>47939</v>
                </pt>
                <pt idx="422">
                  <v>46801</v>
                </pt>
                <pt idx="423">
                  <v>46377</v>
                </pt>
                <pt idx="424">
                  <v>44820</v>
                </pt>
                <pt idx="425">
                  <v>44410</v>
                </pt>
                <pt idx="426">
                  <v>42786</v>
                </pt>
                <pt idx="427">
                  <v>41894</v>
                </pt>
                <pt idx="428">
                  <v>42317</v>
                </pt>
                <pt idx="429">
                  <v>41431</v>
                </pt>
                <pt idx="430">
                  <v>39946</v>
                </pt>
                <pt idx="431">
                  <v>36039</v>
                </pt>
                <pt idx="432">
                  <v>36903</v>
                </pt>
                <pt idx="433">
                  <v>36449</v>
                </pt>
                <pt idx="434">
                  <v>36813</v>
                </pt>
                <pt idx="435">
                  <v>37466</v>
                </pt>
                <pt idx="436">
                  <v>39340</v>
                </pt>
                <pt idx="437">
                  <v>41289</v>
                </pt>
                <pt idx="438">
                  <v>44328</v>
                </pt>
                <pt idx="439">
                  <v>43728</v>
                </pt>
                <pt idx="440">
                  <v>43457</v>
                </pt>
                <pt idx="441">
                  <v>42806</v>
                </pt>
                <pt idx="442">
                  <v>43457</v>
                </pt>
                <pt idx="443">
                  <v>44190</v>
                </pt>
                <pt idx="444">
                  <v>44148</v>
                </pt>
                <pt idx="445">
                  <v>43472</v>
                </pt>
                <pt idx="446">
                  <v>43712</v>
                </pt>
                <pt idx="447">
                  <v>44343</v>
                </pt>
                <pt idx="448">
                  <v>45268</v>
                </pt>
                <pt idx="449">
                  <v>46458</v>
                </pt>
                <pt idx="450">
                  <v>48772</v>
                </pt>
                <pt idx="451">
                  <v>51195</v>
                </pt>
                <pt idx="452">
                  <v>53912</v>
                </pt>
                <pt idx="453">
                  <v>54083</v>
                </pt>
                <pt idx="454">
                  <v>55477</v>
                </pt>
                <pt idx="455">
                  <v>56747</v>
                </pt>
                <pt idx="456">
                  <v>57110</v>
                </pt>
                <pt idx="457">
                  <v>57151</v>
                </pt>
                <pt idx="458">
                  <v>56955</v>
                </pt>
                <pt idx="459">
                  <v>56619</v>
                </pt>
                <pt idx="460">
                  <v>58556</v>
                </pt>
                <pt idx="461">
                  <v>59251</v>
                </pt>
                <pt idx="462">
                  <v>58823</v>
                </pt>
                <pt idx="463">
                  <v>58177</v>
                </pt>
                <pt idx="464">
                  <v>58821</v>
                </pt>
                <pt idx="465">
                  <v>59013</v>
                </pt>
                <pt idx="466">
                  <v>58968</v>
                </pt>
                <pt idx="467">
                  <v>58660</v>
                </pt>
                <pt idx="468">
                  <v>58231</v>
                </pt>
                <pt idx="469">
                  <v>57069</v>
                </pt>
                <pt idx="470">
                  <v>56355</v>
                </pt>
                <pt idx="471">
                  <v>54600</v>
                </pt>
                <pt idx="472">
                  <v>53944</v>
                </pt>
                <pt idx="473">
                  <v>53318</v>
                </pt>
                <pt idx="474">
                  <v>51438</v>
                </pt>
                <pt idx="475">
                  <v>50156</v>
                </pt>
                <pt idx="476">
                  <v>47644</v>
                </pt>
                <pt idx="477">
                  <v>46269</v>
                </pt>
                <pt idx="478">
                  <v>44265</v>
                </pt>
                <pt idx="479">
                  <v>44366.85</v>
                </pt>
                <pt idx="480">
                  <v>49544.95</v>
                </pt>
                <pt idx="481">
                  <v>49357.55</v>
                </pt>
                <pt idx="482">
                  <v>47959.25</v>
                </pt>
                <pt idx="483">
                  <v>46834.35</v>
                </pt>
                <pt idx="484">
                  <v>45279.15</v>
                </pt>
                <pt idx="485">
                  <v>45219.95</v>
                </pt>
                <pt idx="486">
                  <v>45455.25</v>
                </pt>
                <pt idx="487">
                  <v>44175.45</v>
                </pt>
                <pt idx="488">
                  <v>44454.35</v>
                </pt>
                <pt idx="489">
                  <v>45121.85</v>
                </pt>
                <pt idx="490">
                  <v>45756.45</v>
                </pt>
                <pt idx="491">
                  <v>46097.55</v>
                </pt>
                <pt idx="492">
                  <v>45157.05</v>
                </pt>
                <pt idx="493">
                  <v>44741.55</v>
                </pt>
                <pt idx="494">
                  <v>43700.15</v>
                </pt>
                <pt idx="495">
                  <v>43233.35</v>
                </pt>
                <pt idx="496">
                  <v>42463.65</v>
                </pt>
                <pt idx="497">
                  <v>42283.35</v>
                </pt>
                <pt idx="498">
                  <v>42146</v>
                </pt>
                <pt idx="499">
                  <v>41830.85</v>
                </pt>
                <pt idx="500">
                  <v>42230.15</v>
                </pt>
                <pt idx="501">
                  <v>42568.35</v>
                </pt>
                <pt idx="502">
                  <v>42985.45</v>
                </pt>
                <pt idx="503">
                  <v>44721.75</v>
                </pt>
                <pt idx="504">
                  <v>45399.35</v>
                </pt>
                <pt idx="505">
                  <v>45868.55</v>
                </pt>
                <pt idx="506">
                  <v>46334.25</v>
                </pt>
                <pt idx="507">
                  <v>46268.25</v>
                </pt>
                <pt idx="508">
                  <v>48309.55</v>
                </pt>
                <pt idx="509">
                  <v>48614.85</v>
                </pt>
                <pt idx="510">
                  <v>49045.55</v>
                </pt>
                <pt idx="511">
                  <v>48923.45</v>
                </pt>
                <pt idx="512">
                  <v>50799.75</v>
                </pt>
                <pt idx="513">
                  <v>51655.95</v>
                </pt>
                <pt idx="514">
                  <v>51483.05</v>
                </pt>
                <pt idx="515">
                  <v>51190.85</v>
                </pt>
                <pt idx="516">
                  <v>51113.25</v>
                </pt>
                <pt idx="517">
                  <v>50154.95</v>
                </pt>
                <pt idx="518">
                  <v>49118.35</v>
                </pt>
                <pt idx="519">
                  <v>47117.95</v>
                </pt>
                <pt idx="520">
                  <v>45156.35</v>
                </pt>
                <pt idx="521">
                  <v>44607.35</v>
                </pt>
                <pt idx="522">
                  <v>44422.05</v>
                </pt>
                <pt idx="523">
                  <v>43987.75</v>
                </pt>
                <pt idx="524">
                  <v>44217.25</v>
                </pt>
                <pt idx="525">
                  <v>43106.55</v>
                </pt>
                <pt idx="526">
                  <v>41529.75</v>
                </pt>
                <pt idx="527">
                  <v>36838.45</v>
                </pt>
                <pt idx="528">
                  <v>38320.15</v>
                </pt>
                <pt idx="529">
                  <v>37530.65</v>
                </pt>
                <pt idx="530">
                  <v>37602.55</v>
                </pt>
                <pt idx="531">
                  <v>38152.05</v>
                </pt>
                <pt idx="532">
                  <v>39650.65</v>
                </pt>
                <pt idx="533">
                  <v>42640.75</v>
                </pt>
                <pt idx="534">
                  <v>46404.95</v>
                </pt>
                <pt idx="535">
                  <v>46456.75</v>
                </pt>
                <pt idx="536">
                  <v>46000.75</v>
                </pt>
                <pt idx="537">
                  <v>45777.15</v>
                </pt>
                <pt idx="538">
                  <v>46574.15</v>
                </pt>
                <pt idx="539">
                  <v>47092.75</v>
                </pt>
                <pt idx="540">
                  <v>47521.25</v>
                </pt>
                <pt idx="541">
                  <v>47391.55</v>
                </pt>
                <pt idx="542">
                  <v>47720.65</v>
                </pt>
                <pt idx="543">
                  <v>49225.95</v>
                </pt>
                <pt idx="544">
                  <v>50773.35</v>
                </pt>
                <pt idx="545">
                  <v>52237.55</v>
                </pt>
                <pt idx="546">
                  <v>54322.35</v>
                </pt>
                <pt idx="547">
                  <v>56787.05</v>
                </pt>
                <pt idx="548">
                  <v>59198.65</v>
                </pt>
                <pt idx="549">
                  <v>58582.25</v>
                </pt>
                <pt idx="550">
                  <v>59453.85</v>
                </pt>
                <pt idx="551">
                  <v>60721.25</v>
                </pt>
                <pt idx="552">
                  <v>63442.85</v>
                </pt>
                <pt idx="553">
                  <v>63861.45</v>
                </pt>
                <pt idx="554">
                  <v>64695.55</v>
                </pt>
                <pt idx="555">
                  <v>64661.35</v>
                </pt>
                <pt idx="556">
                  <v>66518.55</v>
                </pt>
                <pt idx="557">
                  <v>66446.55</v>
                </pt>
                <pt idx="558">
                  <v>65939.95</v>
                </pt>
                <pt idx="559">
                  <v>64770.55</v>
                </pt>
                <pt idx="560">
                  <v>64986.85</v>
                </pt>
                <pt idx="561">
                  <v>64803.05</v>
                </pt>
                <pt idx="562">
                  <v>64226.35</v>
                </pt>
                <pt idx="563">
                  <v>63532.55</v>
                </pt>
                <pt idx="564">
                  <v>63697.55</v>
                </pt>
                <pt idx="565">
                  <v>62597.75</v>
                </pt>
                <pt idx="566">
                  <v>62123.85</v>
                </pt>
                <pt idx="567">
                  <v>59567.85</v>
                </pt>
                <pt idx="568">
                  <v>57435.95</v>
                </pt>
                <pt idx="569">
                  <v>56427.35</v>
                </pt>
                <pt idx="570">
                  <v>53492.55</v>
                </pt>
                <pt idx="571">
                  <v>51776.15</v>
                </pt>
                <pt idx="572">
                  <v>48887.85</v>
                </pt>
                <pt idx="573">
                  <v>46810.25</v>
                </pt>
                <pt idx="574">
                  <v>45076.95</v>
                </pt>
                <pt idx="575">
                  <v>42450.15</v>
                </pt>
                <pt idx="576">
                  <v>47649.8</v>
                </pt>
                <pt idx="577">
                  <v>46503.15</v>
                </pt>
                <pt idx="578">
                  <v>45362.65</v>
                </pt>
                <pt idx="579">
                  <v>44104.35</v>
                </pt>
                <pt idx="580">
                  <v>42755.55</v>
                </pt>
                <pt idx="581">
                  <v>42679.25</v>
                </pt>
                <pt idx="582">
                  <v>42635.65</v>
                </pt>
                <pt idx="583">
                  <v>41810.75</v>
                </pt>
                <pt idx="584">
                  <v>42475.55</v>
                </pt>
                <pt idx="585">
                  <v>43332.15</v>
                </pt>
                <pt idx="586">
                  <v>44223.45</v>
                </pt>
                <pt idx="587">
                  <v>44355.35</v>
                </pt>
                <pt idx="588">
                  <v>43480.35</v>
                </pt>
                <pt idx="589">
                  <v>43138.85</v>
                </pt>
                <pt idx="590">
                  <v>42725.95</v>
                </pt>
                <pt idx="591">
                  <v>42065.75</v>
                </pt>
                <pt idx="592">
                  <v>41399.95</v>
                </pt>
                <pt idx="593">
                  <v>41580.65</v>
                </pt>
                <pt idx="594">
                  <v>41283.85</v>
                </pt>
                <pt idx="595">
                  <v>41233.75</v>
                </pt>
                <pt idx="596">
                  <v>41303.25</v>
                </pt>
                <pt idx="597">
                  <v>41813.05</v>
                </pt>
                <pt idx="598">
                  <v>42678.75</v>
                </pt>
                <pt idx="599">
                  <v>43473.35</v>
                </pt>
                <pt idx="600">
                  <v>45068.45</v>
                </pt>
                <pt idx="601">
                  <v>46289.55</v>
                </pt>
                <pt idx="602">
                  <v>47253.85</v>
                </pt>
                <pt idx="603">
                  <v>46768.75</v>
                </pt>
                <pt idx="604">
                  <v>48153.65</v>
                </pt>
                <pt idx="605">
                  <v>46552.75</v>
                </pt>
                <pt idx="606">
                  <v>45605.65</v>
                </pt>
                <pt idx="607">
                  <v>44723.15</v>
                </pt>
                <pt idx="608">
                  <v>47102.05</v>
                </pt>
                <pt idx="609">
                  <v>47215.35</v>
                </pt>
                <pt idx="610">
                  <v>47484.65</v>
                </pt>
                <pt idx="611">
                  <v>46564.65</v>
                </pt>
                <pt idx="612">
                  <v>45491.35</v>
                </pt>
                <pt idx="613">
                  <v>44502.85</v>
                </pt>
                <pt idx="614">
                  <v>43234.35</v>
                </pt>
                <pt idx="615">
                  <v>41886.35</v>
                </pt>
                <pt idx="616">
                  <v>39413.35</v>
                </pt>
                <pt idx="617">
                  <v>39097.35</v>
                </pt>
                <pt idx="618">
                  <v>39230.65</v>
                </pt>
                <pt idx="619">
                  <v>39146.55</v>
                </pt>
                <pt idx="620">
                  <v>39131.35</v>
                </pt>
                <pt idx="621">
                  <v>38318.45</v>
                </pt>
                <pt idx="622">
                  <v>36124.55</v>
                </pt>
                <pt idx="623">
                  <v>33447.05</v>
                </pt>
                <pt idx="624">
                  <v>33923.35</v>
                </pt>
                <pt idx="625">
                  <v>33810.45</v>
                </pt>
                <pt idx="626">
                  <v>33508.55</v>
                </pt>
                <pt idx="627">
                  <v>33467.45</v>
                </pt>
                <pt idx="628">
                  <v>34909.95</v>
                </pt>
                <pt idx="629">
                  <v>37389.55</v>
                </pt>
                <pt idx="630">
                  <v>40603.75</v>
                </pt>
                <pt idx="631">
                  <v>40515.35</v>
                </pt>
                <pt idx="632">
                  <v>39470.15</v>
                </pt>
                <pt idx="633">
                  <v>39078.85</v>
                </pt>
                <pt idx="634">
                  <v>40077.75</v>
                </pt>
                <pt idx="635">
                  <v>40021.85</v>
                </pt>
                <pt idx="636">
                  <v>41754.05</v>
                </pt>
                <pt idx="637">
                  <v>43067.35</v>
                </pt>
                <pt idx="638">
                  <v>44146.35</v>
                </pt>
                <pt idx="639">
                  <v>45651.25</v>
                </pt>
                <pt idx="640">
                  <v>47378.75</v>
                </pt>
                <pt idx="641">
                  <v>48964.15</v>
                </pt>
                <pt idx="642">
                  <v>51184.35</v>
                </pt>
                <pt idx="643">
                  <v>53501.85</v>
                </pt>
                <pt idx="644">
                  <v>55640.35</v>
                </pt>
                <pt idx="645">
                  <v>54971.95</v>
                </pt>
                <pt idx="646">
                  <v>55612.95</v>
                </pt>
                <pt idx="647">
                  <v>56414.65</v>
                </pt>
                <pt idx="648">
                  <v>58727.15</v>
                </pt>
                <pt idx="649">
                  <v>59943.15</v>
                </pt>
                <pt idx="650">
                  <v>60973.35</v>
                </pt>
                <pt idx="651">
                  <v>60780.45</v>
                </pt>
                <pt idx="652">
                  <v>62372.15</v>
                </pt>
                <pt idx="653">
                  <v>62476.85</v>
                </pt>
                <pt idx="654">
                  <v>61877.25</v>
                </pt>
                <pt idx="655">
                  <v>60783.15</v>
                </pt>
                <pt idx="656">
                  <v>60995.25</v>
                </pt>
                <pt idx="657">
                  <v>61297.75</v>
                </pt>
                <pt idx="658">
                  <v>60949.75</v>
                </pt>
                <pt idx="659">
                  <v>59914.25</v>
                </pt>
                <pt idx="660">
                  <v>60276.05</v>
                </pt>
                <pt idx="661">
                  <v>59375.45</v>
                </pt>
                <pt idx="662">
                  <v>58415.55</v>
                </pt>
                <pt idx="663">
                  <v>55962.35</v>
                </pt>
                <pt idx="664">
                  <v>53742.85</v>
                </pt>
                <pt idx="665">
                  <v>52658.05</v>
                </pt>
                <pt idx="666">
                  <v>50247.65</v>
                </pt>
                <pt idx="667">
                  <v>48332.15</v>
                </pt>
                <pt idx="668">
                  <v>46131.75</v>
                </pt>
                <pt idx="669">
                  <v>44234.65</v>
                </pt>
                <pt idx="670">
                  <v>42088.65</v>
                </pt>
                <pt idx="671">
                  <v>42166.85</v>
                </pt>
                <pt idx="672">
                  <v>48584.35</v>
                </pt>
                <pt idx="673">
                  <v>47672.45</v>
                </pt>
                <pt idx="674">
                  <v>45902.05</v>
                </pt>
                <pt idx="675">
                  <v>44340.75</v>
                </pt>
                <pt idx="676">
                  <v>43078.45</v>
                </pt>
                <pt idx="677">
                  <v>42978.25</v>
                </pt>
                <pt idx="678">
                  <v>42722.75</v>
                </pt>
                <pt idx="679">
                  <v>41490.65</v>
                </pt>
                <pt idx="680">
                  <v>42341.35</v>
                </pt>
                <pt idx="681">
                  <v>43215.35</v>
                </pt>
                <pt idx="682">
                  <v>44017.35</v>
                </pt>
                <pt idx="683">
                  <v>44199.45</v>
                </pt>
                <pt idx="684">
                  <v>43228.35</v>
                </pt>
                <pt idx="685">
                  <v>42823.25</v>
                </pt>
                <pt idx="686">
                  <v>42420.85</v>
                </pt>
                <pt idx="687">
                  <v>41854.25</v>
                </pt>
                <pt idx="688">
                  <v>41280.15</v>
                </pt>
                <pt idx="689">
                  <v>41204.85</v>
                </pt>
                <pt idx="690">
                  <v>40813.55</v>
                </pt>
                <pt idx="691">
                  <v>40707.95</v>
                </pt>
                <pt idx="692">
                  <v>41594.95</v>
                </pt>
                <pt idx="693">
                  <v>42144.55</v>
                </pt>
                <pt idx="694">
                  <v>43073.65</v>
                </pt>
                <pt idx="695">
                  <v>44026.85</v>
                </pt>
                <pt idx="696">
                  <v>45749.85</v>
                </pt>
                <pt idx="697">
                  <v>46443.15</v>
                </pt>
                <pt idx="698">
                  <v>48017.45</v>
                </pt>
                <pt idx="699">
                  <v>48048.45</v>
                </pt>
                <pt idx="700">
                  <v>49941.15</v>
                </pt>
                <pt idx="701">
                  <v>48701.05</v>
                </pt>
                <pt idx="702">
                  <v>48041.15</v>
                </pt>
                <pt idx="703">
                  <v>47249.85</v>
                </pt>
                <pt idx="704">
                  <v>50035.45</v>
                </pt>
                <pt idx="705">
                  <v>51025.05</v>
                </pt>
                <pt idx="706">
                  <v>51568.45</v>
                </pt>
                <pt idx="707">
                  <v>51114.15</v>
                </pt>
                <pt idx="708">
                  <v>50425.25</v>
                </pt>
                <pt idx="709">
                  <v>49852.95</v>
                </pt>
                <pt idx="710">
                  <v>48826.85</v>
                </pt>
                <pt idx="711">
                  <v>47507.05</v>
                </pt>
                <pt idx="712">
                  <v>45486.45</v>
                </pt>
                <pt idx="713">
                  <v>45695.15</v>
                </pt>
                <pt idx="714">
                  <v>45442.75</v>
                </pt>
                <pt idx="715">
                  <v>46161.25</v>
                </pt>
                <pt idx="716">
                  <v>46946.65</v>
                </pt>
                <pt idx="717">
                  <v>46331.55</v>
                </pt>
                <pt idx="718">
                  <v>44623.15</v>
                </pt>
                <pt idx="719">
                  <v>40849.55</v>
                </pt>
                <pt idx="720">
                  <v>42273.85</v>
                </pt>
                <pt idx="721">
                  <v>42102.25</v>
                </pt>
                <pt idx="722">
                  <v>42330.35</v>
                </pt>
                <pt idx="723">
                  <v>42533.75</v>
                </pt>
                <pt idx="724">
                  <v>43663.15</v>
                </pt>
                <pt idx="725">
                  <v>46195.15</v>
                </pt>
                <pt idx="726">
                  <v>49491.05</v>
                </pt>
                <pt idx="727">
                  <v>49429.55</v>
                </pt>
                <pt idx="728">
                  <v>48432.55</v>
                </pt>
                <pt idx="729">
                  <v>46870.05</v>
                </pt>
                <pt idx="730">
                  <v>47533.45</v>
                </pt>
                <pt idx="731">
                  <v>47754.45</v>
                </pt>
                <pt idx="732">
                  <v>48902.05</v>
                </pt>
                <pt idx="733">
                  <v>48399.35</v>
                </pt>
                <pt idx="734">
                  <v>48696.95</v>
                </pt>
                <pt idx="735">
                  <v>49648.15</v>
                </pt>
                <pt idx="736">
                  <v>50674.05</v>
                </pt>
                <pt idx="737">
                  <v>52080.25</v>
                </pt>
                <pt idx="738">
                  <v>53961.45</v>
                </pt>
                <pt idx="739">
                  <v>56661.65</v>
                </pt>
                <pt idx="740">
                  <v>58212.75</v>
                </pt>
                <pt idx="741">
                  <v>57669.15</v>
                </pt>
                <pt idx="742">
                  <v>57657.05</v>
                </pt>
                <pt idx="743">
                  <v>59160.45</v>
                </pt>
                <pt idx="744">
                  <v>61778.25</v>
                </pt>
                <pt idx="745">
                  <v>63128.15</v>
                </pt>
                <pt idx="746">
                  <v>63741.75</v>
                </pt>
                <pt idx="747">
                  <v>63280.15</v>
                </pt>
                <pt idx="748">
                  <v>64848.35</v>
                </pt>
                <pt idx="749">
                  <v>65444.25</v>
                </pt>
                <pt idx="750">
                  <v>64744.55</v>
                </pt>
                <pt idx="751">
                  <v>64346.55</v>
                </pt>
                <pt idx="752">
                  <v>64918.65</v>
                </pt>
                <pt idx="753">
                  <v>64699.75</v>
                </pt>
                <pt idx="754">
                  <v>63868.75</v>
                </pt>
                <pt idx="755">
                  <v>63160.45</v>
                </pt>
                <pt idx="756">
                  <v>63617.45</v>
                </pt>
                <pt idx="757">
                  <v>62829.45</v>
                </pt>
                <pt idx="758">
                  <v>62161.95</v>
                </pt>
                <pt idx="759">
                  <v>59751.15</v>
                </pt>
                <pt idx="760">
                  <v>57585.65</v>
                </pt>
                <pt idx="761">
                  <v>55876.55</v>
                </pt>
                <pt idx="762">
                  <v>52673.45</v>
                </pt>
                <pt idx="763">
                  <v>50467.15</v>
                </pt>
                <pt idx="764">
                  <v>48440.15</v>
                </pt>
                <pt idx="765">
                  <v>46760.35</v>
                </pt>
                <pt idx="766">
                  <v>44367.55</v>
                </pt>
                <pt idx="767">
                  <v>44335.25</v>
                </pt>
                <pt idx="768">
                  <v>50958.4</v>
                </pt>
                <pt idx="769">
                  <v>50507.2</v>
                </pt>
                <pt idx="770">
                  <v>49254.85</v>
                </pt>
                <pt idx="771">
                  <v>47679.45</v>
                </pt>
                <pt idx="772">
                  <v>46409.25</v>
                </pt>
                <pt idx="773">
                  <v>46066.1</v>
                </pt>
                <pt idx="774">
                  <v>45102.25</v>
                </pt>
                <pt idx="775">
                  <v>44089.15</v>
                </pt>
                <pt idx="776">
                  <v>44296.25</v>
                </pt>
                <pt idx="777">
                  <v>43933.25</v>
                </pt>
                <pt idx="778">
                  <v>43791.45</v>
                </pt>
                <pt idx="779">
                  <v>44025.85</v>
                </pt>
                <pt idx="780">
                  <v>43771.05</v>
                </pt>
                <pt idx="781">
                  <v>43586.25</v>
                </pt>
                <pt idx="782">
                  <v>42782.15</v>
                </pt>
                <pt idx="783">
                  <v>43079.15</v>
                </pt>
                <pt idx="784">
                  <v>42388.45</v>
                </pt>
                <pt idx="785">
                  <v>42126.15</v>
                </pt>
                <pt idx="786">
                  <v>41927.35</v>
                </pt>
                <pt idx="787">
                  <v>41705.25</v>
                </pt>
                <pt idx="788">
                  <v>42242.95</v>
                </pt>
                <pt idx="789">
                  <v>43041.75</v>
                </pt>
                <pt idx="790">
                  <v>42992.55</v>
                </pt>
                <pt idx="791">
                  <v>43309.05</v>
                </pt>
                <pt idx="792">
                  <v>44037.05</v>
                </pt>
                <pt idx="793">
                  <v>44747.85</v>
                </pt>
                <pt idx="794">
                  <v>46391.45</v>
                </pt>
                <pt idx="795">
                  <v>46431.05</v>
                </pt>
                <pt idx="796">
                  <v>48643.05</v>
                </pt>
                <pt idx="797">
                  <v>47938.45</v>
                </pt>
                <pt idx="798">
                  <v>49186.75</v>
                </pt>
                <pt idx="799">
                  <v>49803.95</v>
                </pt>
                <pt idx="800">
                  <v>52239.05</v>
                </pt>
                <pt idx="801">
                  <v>52877.25</v>
                </pt>
                <pt idx="802">
                  <v>52734.25</v>
                </pt>
                <pt idx="803">
                  <v>52245.75</v>
                </pt>
                <pt idx="804">
                  <v>52371.65</v>
                </pt>
                <pt idx="805">
                  <v>50945.45</v>
                </pt>
                <pt idx="806">
                  <v>50258.95</v>
                </pt>
                <pt idx="807">
                  <v>48890.55</v>
                </pt>
                <pt idx="808">
                  <v>47543.15</v>
                </pt>
                <pt idx="809">
                  <v>47912.65</v>
                </pt>
                <pt idx="810">
                  <v>47663.7</v>
                </pt>
                <pt idx="811">
                  <v>47943.1</v>
                </pt>
                <pt idx="812">
                  <v>47431</v>
                </pt>
                <pt idx="813">
                  <v>47021.5</v>
                </pt>
                <pt idx="814">
                  <v>44891.2</v>
                </pt>
                <pt idx="815">
                  <v>41901.19</v>
                </pt>
                <pt idx="816">
                  <v>43321.8</v>
                </pt>
                <pt idx="817">
                  <v>43142.2</v>
                </pt>
                <pt idx="818">
                  <v>43312.4</v>
                </pt>
                <pt idx="819">
                  <v>43867.2</v>
                </pt>
                <pt idx="820">
                  <v>45727</v>
                </pt>
                <pt idx="821">
                  <v>48144.6</v>
                </pt>
                <pt idx="822">
                  <v>50918.3</v>
                </pt>
                <pt idx="823">
                  <v>50647.49</v>
                </pt>
                <pt idx="824">
                  <v>49031.29</v>
                </pt>
                <pt idx="825">
                  <v>46741.2</v>
                </pt>
                <pt idx="826">
                  <v>47428.69</v>
                </pt>
                <pt idx="827">
                  <v>47819.5</v>
                </pt>
                <pt idx="828">
                  <v>48153.8</v>
                </pt>
                <pt idx="829">
                  <v>48511.59</v>
                </pt>
                <pt idx="830">
                  <v>49030.8</v>
                </pt>
                <pt idx="831">
                  <v>50546.79</v>
                </pt>
                <pt idx="832">
                  <v>51235</v>
                </pt>
                <pt idx="833">
                  <v>52638.4</v>
                </pt>
                <pt idx="834">
                  <v>54463.3</v>
                </pt>
                <pt idx="835">
                  <v>55844.3</v>
                </pt>
                <pt idx="836">
                  <v>56709.3</v>
                </pt>
                <pt idx="837">
                  <v>55665.2</v>
                </pt>
                <pt idx="838">
                  <v>55505.2</v>
                </pt>
                <pt idx="839">
                  <v>54750.29</v>
                </pt>
                <pt idx="840">
                  <v>56971.5</v>
                </pt>
                <pt idx="841">
                  <v>57941.2</v>
                </pt>
                <pt idx="842">
                  <v>58900.79</v>
                </pt>
                <pt idx="843">
                  <v>58604.79</v>
                </pt>
                <pt idx="844">
                  <v>60637.9</v>
                </pt>
                <pt idx="845">
                  <v>60485.7</v>
                </pt>
                <pt idx="846">
                  <v>60085.99</v>
                </pt>
                <pt idx="847">
                  <v>58862.9</v>
                </pt>
                <pt idx="848">
                  <v>59642.5</v>
                </pt>
                <pt idx="849">
                  <v>59994.09</v>
                </pt>
                <pt idx="850">
                  <v>59530.79</v>
                </pt>
                <pt idx="851">
                  <v>58721.49</v>
                </pt>
                <pt idx="852">
                  <v>58995.39</v>
                </pt>
                <pt idx="853">
                  <v>57972</v>
                </pt>
                <pt idx="854">
                  <v>56799.4</v>
                </pt>
                <pt idx="855">
                  <v>54990.05</v>
                </pt>
                <pt idx="856">
                  <v>54613.45</v>
                </pt>
                <pt idx="857">
                  <v>54304.29</v>
                </pt>
                <pt idx="858">
                  <v>51791.4</v>
                </pt>
                <pt idx="859">
                  <v>48513.99</v>
                </pt>
                <pt idx="860">
                  <v>46409.5</v>
                </pt>
                <pt idx="861">
                  <v>44333.2</v>
                </pt>
                <pt idx="862">
                  <v>42249.29</v>
                </pt>
                <pt idx="863">
                  <v>39602.19</v>
                </pt>
                <pt idx="864">
                  <v>46207.99</v>
                </pt>
                <pt idx="865">
                  <v>45818.39</v>
                </pt>
                <pt idx="866">
                  <v>45474.09</v>
                </pt>
                <pt idx="867">
                  <v>43909</v>
                </pt>
                <pt idx="868">
                  <v>42897.89</v>
                </pt>
                <pt idx="869">
                  <v>42420.39</v>
                </pt>
                <pt idx="870">
                  <v>41908.1</v>
                </pt>
                <pt idx="871">
                  <v>40571.3</v>
                </pt>
                <pt idx="872">
                  <v>40227</v>
                </pt>
                <pt idx="873">
                  <v>39920.59</v>
                </pt>
                <pt idx="874">
                  <v>39500.4</v>
                </pt>
                <pt idx="875">
                  <v>39078.2</v>
                </pt>
                <pt idx="876">
                  <v>38389</v>
                </pt>
                <pt idx="877">
                  <v>38290.99</v>
                </pt>
                <pt idx="878">
                  <v>37636.1</v>
                </pt>
                <pt idx="879">
                  <v>37842.79</v>
                </pt>
                <pt idx="880">
                  <v>37446.59</v>
                </pt>
                <pt idx="881">
                  <v>37041.9</v>
                </pt>
                <pt idx="882">
                  <v>36800.9</v>
                </pt>
                <pt idx="883">
                  <v>36646.59</v>
                </pt>
                <pt idx="884">
                  <v>36886.65</v>
                </pt>
                <pt idx="885">
                  <v>37761.7</v>
                </pt>
                <pt idx="886">
                  <v>38271.7</v>
                </pt>
                <pt idx="887">
                  <v>39097.7</v>
                </pt>
                <pt idx="888">
                  <v>40392.5</v>
                </pt>
                <pt idx="889">
                  <v>41771.1</v>
                </pt>
                <pt idx="890">
                  <v>43059.1</v>
                </pt>
                <pt idx="891">
                  <v>43029.8</v>
                </pt>
                <pt idx="892">
                  <v>44878.19</v>
                </pt>
                <pt idx="893">
                  <v>45109.3</v>
                </pt>
                <pt idx="894">
                  <v>46435.9</v>
                </pt>
                <pt idx="895">
                  <v>45313.9</v>
                </pt>
                <pt idx="896">
                  <v>48710.79</v>
                </pt>
                <pt idx="897">
                  <v>49385</v>
                </pt>
                <pt idx="898">
                  <v>50292.2</v>
                </pt>
                <pt idx="899">
                  <v>49814.8</v>
                </pt>
                <pt idx="900">
                  <v>49961.4</v>
                </pt>
                <pt idx="901">
                  <v>49271.7</v>
                </pt>
                <pt idx="902">
                  <v>48457.59</v>
                </pt>
                <pt idx="903">
                  <v>47293.1</v>
                </pt>
                <pt idx="904">
                  <v>45982.7</v>
                </pt>
                <pt idx="905">
                  <v>45430.89</v>
                </pt>
                <pt idx="906">
                  <v>45804.2</v>
                </pt>
                <pt idx="907">
                  <v>46087.9</v>
                </pt>
                <pt idx="908">
                  <v>45297.8</v>
                </pt>
                <pt idx="909">
                  <v>44887.4</v>
                </pt>
                <pt idx="910">
                  <v>44155.7</v>
                </pt>
                <pt idx="911">
                  <v>38826</v>
                </pt>
                <pt idx="912">
                  <v>40445.59</v>
                </pt>
                <pt idx="913">
                  <v>40203.45</v>
                </pt>
                <pt idx="914">
                  <v>40271.7</v>
                </pt>
                <pt idx="915">
                  <v>40794.5</v>
                </pt>
                <pt idx="916">
                  <v>41549.5</v>
                </pt>
                <pt idx="917">
                  <v>42905.19</v>
                </pt>
                <pt idx="918">
                  <v>46677.19</v>
                </pt>
                <pt idx="919">
                  <v>46581.8</v>
                </pt>
                <pt idx="920">
                  <v>45692.59</v>
                </pt>
                <pt idx="921">
                  <v>45792.9</v>
                </pt>
                <pt idx="922">
                  <v>46875.8</v>
                </pt>
                <pt idx="923">
                  <v>47327.4</v>
                </pt>
                <pt idx="924">
                  <v>47967.3</v>
                </pt>
                <pt idx="925">
                  <v>48840.99</v>
                </pt>
                <pt idx="926">
                  <v>48598.6</v>
                </pt>
                <pt idx="927">
                  <v>49095.5</v>
                </pt>
                <pt idx="928">
                  <v>49487.75</v>
                </pt>
                <pt idx="929">
                  <v>50296.4</v>
                </pt>
                <pt idx="930">
                  <v>52483</v>
                </pt>
                <pt idx="931">
                  <v>53974.2</v>
                </pt>
                <pt idx="932">
                  <v>55609.7</v>
                </pt>
                <pt idx="933">
                  <v>55384.7</v>
                </pt>
                <pt idx="934">
                  <v>55448</v>
                </pt>
                <pt idx="935">
                  <v>55722.2</v>
                </pt>
                <pt idx="936">
                  <v>58214.99</v>
                </pt>
                <pt idx="937">
                  <v>58852.2</v>
                </pt>
                <pt idx="938">
                  <v>60264.99</v>
                </pt>
                <pt idx="939">
                  <v>59628.6</v>
                </pt>
                <pt idx="940">
                  <v>61472.49</v>
                </pt>
                <pt idx="941">
                  <v>61606.79</v>
                </pt>
                <pt idx="942">
                  <v>61113.2</v>
                </pt>
                <pt idx="943">
                  <v>59666.7</v>
                </pt>
                <pt idx="944">
                  <v>60420.1</v>
                </pt>
                <pt idx="945">
                  <v>60006.99</v>
                </pt>
                <pt idx="946">
                  <v>59872.5</v>
                </pt>
                <pt idx="947">
                  <v>59515.1</v>
                </pt>
                <pt idx="948">
                  <v>59390.69</v>
                </pt>
                <pt idx="949">
                  <v>58375.49</v>
                </pt>
                <pt idx="950">
                  <v>57045.6</v>
                </pt>
                <pt idx="951">
                  <v>53947.6</v>
                </pt>
                <pt idx="952">
                  <v>53095.1</v>
                </pt>
                <pt idx="953">
                  <v>52479.89</v>
                </pt>
                <pt idx="954">
                  <v>50028.89</v>
                </pt>
                <pt idx="955">
                  <v>47312</v>
                </pt>
                <pt idx="956">
                  <v>44996.4</v>
                </pt>
                <pt idx="957">
                  <v>42981</v>
                </pt>
                <pt idx="958">
                  <v>41082.3</v>
                </pt>
                <pt idx="959">
                  <v>41228.2</v>
                </pt>
                <pt idx="960">
                  <v>47218.19</v>
                </pt>
                <pt idx="961">
                  <v>46739.5</v>
                </pt>
                <pt idx="962">
                  <v>45003</v>
                </pt>
                <pt idx="963">
                  <v>44167.15</v>
                </pt>
                <pt idx="964">
                  <v>42737.1</v>
                </pt>
                <pt idx="965">
                  <v>42053.8</v>
                </pt>
                <pt idx="966">
                  <v>42157.09</v>
                </pt>
                <pt idx="967">
                  <v>42063.2</v>
                </pt>
                <pt idx="968">
                  <v>41523.39</v>
                </pt>
                <pt idx="969">
                  <v>40794</v>
                </pt>
                <pt idx="970">
                  <v>40311.1</v>
                </pt>
                <pt idx="971">
                  <v>39189.79</v>
                </pt>
                <pt idx="972">
                  <v>38270.4</v>
                </pt>
                <pt idx="973">
                  <v>38001.1</v>
                </pt>
                <pt idx="974">
                  <v>37495.3</v>
                </pt>
                <pt idx="975">
                  <v>36783.89</v>
                </pt>
                <pt idx="976">
                  <v>36241.2</v>
                </pt>
                <pt idx="977">
                  <v>35727.59</v>
                </pt>
                <pt idx="978">
                  <v>34986.4</v>
                </pt>
                <pt idx="979">
                  <v>34951.9</v>
                </pt>
                <pt idx="980">
                  <v>35107.1</v>
                </pt>
                <pt idx="981">
                  <v>35491.59</v>
                </pt>
                <pt idx="982">
                  <v>35827.5</v>
                </pt>
                <pt idx="983">
                  <v>36666.79</v>
                </pt>
                <pt idx="984">
                  <v>37975.7</v>
                </pt>
                <pt idx="985">
                  <v>38280.29</v>
                </pt>
                <pt idx="986">
                  <v>39865.79</v>
                </pt>
                <pt idx="987">
                  <v>39911.5</v>
                </pt>
                <pt idx="988">
                  <v>41968.39</v>
                </pt>
                <pt idx="989">
                  <v>42334.3</v>
                </pt>
                <pt idx="990">
                  <v>43194.69</v>
                </pt>
                <pt idx="991">
                  <v>44458</v>
                </pt>
                <pt idx="992">
                  <v>48687.99</v>
                </pt>
                <pt idx="993">
                  <v>50052.79</v>
                </pt>
                <pt idx="994">
                  <v>49880.5</v>
                </pt>
                <pt idx="995">
                  <v>49679.6</v>
                </pt>
                <pt idx="996">
                  <v>49778.3</v>
                </pt>
                <pt idx="997">
                  <v>49514.1</v>
                </pt>
                <pt idx="998">
                  <v>48368.7</v>
                </pt>
                <pt idx="999">
                  <v>46832.09</v>
                </pt>
                <pt idx="1000">
                  <v>44717.7</v>
                </pt>
                <pt idx="1001">
                  <v>43850.1</v>
                </pt>
                <pt idx="1002">
                  <v>44454.1</v>
                </pt>
                <pt idx="1003">
                  <v>44454.3</v>
                </pt>
                <pt idx="1004">
                  <v>43588.2</v>
                </pt>
                <pt idx="1005">
                  <v>41892.39</v>
                </pt>
                <pt idx="1006">
                  <v>39107.09</v>
                </pt>
                <pt idx="1007">
                  <v>35932.89</v>
                </pt>
                <pt idx="1008">
                  <v>35976.5</v>
                </pt>
                <pt idx="1009">
                  <v>36236.7</v>
                </pt>
                <pt idx="1010">
                  <v>35798.2</v>
                </pt>
                <pt idx="1011">
                  <v>35966.3</v>
                </pt>
                <pt idx="1012">
                  <v>37593.7</v>
                </pt>
                <pt idx="1013">
                  <v>39453.1</v>
                </pt>
                <pt idx="1014">
                  <v>42073.39</v>
                </pt>
                <pt idx="1015">
                  <v>41785</v>
                </pt>
                <pt idx="1016">
                  <v>40288.8</v>
                </pt>
                <pt idx="1017">
                  <v>40765.4</v>
                </pt>
                <pt idx="1018">
                  <v>42228.49</v>
                </pt>
                <pt idx="1019">
                  <v>43416.19</v>
                </pt>
                <pt idx="1020">
                  <v>44816.6</v>
                </pt>
                <pt idx="1021">
                  <v>46349.19</v>
                </pt>
                <pt idx="1022">
                  <v>47681.39</v>
                </pt>
                <pt idx="1023">
                  <v>49349.4</v>
                </pt>
                <pt idx="1024">
                  <v>51002.89</v>
                </pt>
                <pt idx="1025">
                  <v>52655.59</v>
                </pt>
                <pt idx="1026">
                  <v>54623.7</v>
                </pt>
                <pt idx="1027">
                  <v>57443</v>
                </pt>
                <pt idx="1028">
                  <v>58679.59</v>
                </pt>
                <pt idx="1029">
                  <v>58609.69</v>
                </pt>
                <pt idx="1030">
                  <v>58444.39</v>
                </pt>
                <pt idx="1031">
                  <v>58416.4</v>
                </pt>
                <pt idx="1032">
                  <v>60653</v>
                </pt>
                <pt idx="1033">
                  <v>60842.99</v>
                </pt>
                <pt idx="1034">
                  <v>60719</v>
                </pt>
                <pt idx="1035">
                  <v>61035.4</v>
                </pt>
                <pt idx="1036">
                  <v>62623.79</v>
                </pt>
                <pt idx="1037">
                  <v>62208.8</v>
                </pt>
                <pt idx="1038">
                  <v>61795.5</v>
                </pt>
                <pt idx="1039">
                  <v>60988.4</v>
                </pt>
                <pt idx="1040">
                  <v>61804.69</v>
                </pt>
                <pt idx="1041">
                  <v>61739.19</v>
                </pt>
                <pt idx="1042">
                  <v>62017.29</v>
                </pt>
                <pt idx="1043">
                  <v>61978</v>
                </pt>
                <pt idx="1044">
                  <v>61768.9</v>
                </pt>
                <pt idx="1045">
                  <v>61281.29</v>
                </pt>
                <pt idx="1046">
                  <v>59882.7</v>
                </pt>
                <pt idx="1047">
                  <v>57922.4</v>
                </pt>
                <pt idx="1048">
                  <v>57599.2</v>
                </pt>
                <pt idx="1049">
                  <v>56634.8</v>
                </pt>
                <pt idx="1050">
                  <v>54826</v>
                </pt>
                <pt idx="1051">
                  <v>52020.5</v>
                </pt>
                <pt idx="1052">
                  <v>50163.1</v>
                </pt>
                <pt idx="1053">
                  <v>48848.49</v>
                </pt>
                <pt idx="1054">
                  <v>47006.5</v>
                </pt>
                <pt idx="1055">
                  <v>46296</v>
                </pt>
                <pt idx="1056">
                  <v>52327.9</v>
                </pt>
                <pt idx="1057">
                  <v>51495.4</v>
                </pt>
                <pt idx="1058">
                  <v>49821.95</v>
                </pt>
                <pt idx="1059">
                  <v>48564</v>
                </pt>
                <pt idx="1060">
                  <v>47373.99</v>
                </pt>
                <pt idx="1061">
                  <v>46479.1</v>
                </pt>
                <pt idx="1062">
                  <v>46452.2</v>
                </pt>
                <pt idx="1063">
                  <v>45213.09</v>
                </pt>
                <pt idx="1064">
                  <v>45492.9</v>
                </pt>
                <pt idx="1065">
                  <v>44942.9</v>
                </pt>
                <pt idx="1066">
                  <v>44567.7</v>
                </pt>
                <pt idx="1067">
                  <v>43708</v>
                </pt>
                <pt idx="1068">
                  <v>42950.19</v>
                </pt>
                <pt idx="1069">
                  <v>42662</v>
                </pt>
                <pt idx="1070">
                  <v>42543.4</v>
                </pt>
                <pt idx="1071">
                  <v>42165.7</v>
                </pt>
                <pt idx="1072">
                  <v>41870.69</v>
                </pt>
                <pt idx="1073">
                  <v>41493.4</v>
                </pt>
                <pt idx="1074">
                  <v>41248.09</v>
                </pt>
                <pt idx="1075">
                  <v>41047.5</v>
                </pt>
                <pt idx="1076">
                  <v>41297.89</v>
                </pt>
                <pt idx="1077">
                  <v>41544.2</v>
                </pt>
                <pt idx="1078">
                  <v>41940.5</v>
                </pt>
                <pt idx="1079">
                  <v>42776.05</v>
                </pt>
                <pt idx="1080">
                  <v>43646.2</v>
                </pt>
                <pt idx="1081">
                  <v>43598.79</v>
                </pt>
                <pt idx="1082">
                  <v>44850.7</v>
                </pt>
                <pt idx="1083">
                  <v>45033.2</v>
                </pt>
                <pt idx="1084">
                  <v>46492.9</v>
                </pt>
                <pt idx="1085">
                  <v>46372.79</v>
                </pt>
                <pt idx="1086">
                  <v>48326.6</v>
                </pt>
                <pt idx="1087">
                  <v>48630.7</v>
                </pt>
                <pt idx="1088">
                  <v>50441.59</v>
                </pt>
                <pt idx="1089">
                  <v>49962.59</v>
                </pt>
                <pt idx="1090">
                  <v>49487.4</v>
                </pt>
                <pt idx="1091">
                  <v>48721.5</v>
                </pt>
                <pt idx="1092">
                  <v>48694.2</v>
                </pt>
                <pt idx="1093">
                  <v>48354.6</v>
                </pt>
                <pt idx="1094">
                  <v>47389.19</v>
                </pt>
                <pt idx="1095">
                  <v>46190.79</v>
                </pt>
                <pt idx="1096">
                  <v>43824.99</v>
                </pt>
                <pt idx="1097">
                  <v>43601.2</v>
                </pt>
                <pt idx="1098">
                  <v>43613.9</v>
                </pt>
                <pt idx="1099">
                  <v>43755.99</v>
                </pt>
                <pt idx="1100">
                  <v>42584.3</v>
                </pt>
                <pt idx="1101">
                  <v>42366.2</v>
                </pt>
                <pt idx="1102">
                  <v>41161.99</v>
                </pt>
                <pt idx="1103">
                  <v>38131.59</v>
                </pt>
                <pt idx="1104">
                  <v>38449.2</v>
                </pt>
                <pt idx="1105">
                  <v>38497.4</v>
                </pt>
                <pt idx="1106">
                  <v>38889.8</v>
                </pt>
                <pt idx="1107">
                  <v>38544.5</v>
                </pt>
                <pt idx="1108">
                  <v>39566</v>
                </pt>
                <pt idx="1109">
                  <v>40363.4</v>
                </pt>
                <pt idx="1110">
                  <v>42792</v>
                </pt>
                <pt idx="1111">
                  <v>42312.7</v>
                </pt>
                <pt idx="1112">
                  <v>40344.79</v>
                </pt>
                <pt idx="1113">
                  <v>39893.19</v>
                </pt>
                <pt idx="1114">
                  <v>40706.99</v>
                </pt>
                <pt idx="1115">
                  <v>43028.5</v>
                </pt>
                <pt idx="1116">
                  <v>43795.4</v>
                </pt>
                <pt idx="1117">
                  <v>44514.1</v>
                </pt>
                <pt idx="1118">
                  <v>45310.9</v>
                </pt>
                <pt idx="1119">
                  <v>47475.6</v>
                </pt>
                <pt idx="1120">
                  <v>48777.7</v>
                </pt>
                <pt idx="1121">
                  <v>50963.69</v>
                </pt>
                <pt idx="1122">
                  <v>53524.9</v>
                </pt>
                <pt idx="1123">
                  <v>54956.6</v>
                </pt>
                <pt idx="1124">
                  <v>56699.7</v>
                </pt>
                <pt idx="1125">
                  <v>56150.09</v>
                </pt>
                <pt idx="1126">
                  <v>56848.39</v>
                </pt>
                <pt idx="1127">
                  <v>56510.4</v>
                </pt>
                <pt idx="1128">
                  <v>57860.5</v>
                </pt>
                <pt idx="1129">
                  <v>57589.9</v>
                </pt>
                <pt idx="1130">
                  <v>56946.5</v>
                </pt>
                <pt idx="1131">
                  <v>56875.7</v>
                </pt>
                <pt idx="1132">
                  <v>58554.1</v>
                </pt>
                <pt idx="1133">
                  <v>58544.89</v>
                </pt>
                <pt idx="1134">
                  <v>58072.2</v>
                </pt>
                <pt idx="1135">
                  <v>57022.6</v>
                </pt>
                <pt idx="1136">
                  <v>57686.29</v>
                </pt>
                <pt idx="1137">
                  <v>57907.8</v>
                </pt>
                <pt idx="1138">
                  <v>58895.89</v>
                </pt>
                <pt idx="1139">
                  <v>58342.69</v>
                </pt>
                <pt idx="1140">
                  <v>58544.29</v>
                </pt>
                <pt idx="1141">
                  <v>57497.5</v>
                </pt>
                <pt idx="1142">
                  <v>56229.69</v>
                </pt>
                <pt idx="1143">
                  <v>56118.2</v>
                </pt>
                <pt idx="1144">
                  <v>55667.7</v>
                </pt>
                <pt idx="1145">
                  <v>55038.99</v>
                </pt>
                <pt idx="1146">
                  <v>53079.69</v>
                </pt>
                <pt idx="1147">
                  <v>50395.19</v>
                </pt>
                <pt idx="1148">
                  <v>48972.1</v>
                </pt>
                <pt idx="1149">
                  <v>47618.7</v>
                </pt>
                <pt idx="1150">
                  <v>45554.69</v>
                </pt>
                <pt idx="1151">
                  <v>43689.8</v>
                </pt>
                <pt idx="1152">
                  <v>48662.9</v>
                </pt>
                <pt idx="1153">
                  <v>47554.7</v>
                </pt>
                <pt idx="1154">
                  <v>45973.89</v>
                </pt>
                <pt idx="1155">
                  <v>44035.9</v>
                </pt>
                <pt idx="1156">
                  <v>42735.59</v>
                </pt>
                <pt idx="1157">
                  <v>41848.8</v>
                </pt>
                <pt idx="1158">
                  <v>41595.2</v>
                </pt>
                <pt idx="1159">
                  <v>41278.6</v>
                </pt>
                <pt idx="1160">
                  <v>40585.8</v>
                </pt>
                <pt idx="1161">
                  <v>40534.5</v>
                </pt>
                <pt idx="1162">
                  <v>39895.6</v>
                </pt>
                <pt idx="1163">
                  <v>39171.8</v>
                </pt>
                <pt idx="1164">
                  <v>38648.79</v>
                </pt>
                <pt idx="1165">
                  <v>38553.3</v>
                </pt>
                <pt idx="1166">
                  <v>38249.8</v>
                </pt>
                <pt idx="1167">
                  <v>38060.1</v>
                </pt>
                <pt idx="1168">
                  <v>37724.8</v>
                </pt>
                <pt idx="1169">
                  <v>37369.5</v>
                </pt>
                <pt idx="1170">
                  <v>37381.8</v>
                </pt>
                <pt idx="1171">
                  <v>37387.99</v>
                </pt>
                <pt idx="1172">
                  <v>37699.7</v>
                </pt>
                <pt idx="1173">
                  <v>37938.69</v>
                </pt>
                <pt idx="1174">
                  <v>38609.69</v>
                </pt>
                <pt idx="1175">
                  <v>39541.8</v>
                </pt>
                <pt idx="1176">
                  <v>41265.4</v>
                </pt>
                <pt idx="1177">
                  <v>42313.7</v>
                </pt>
                <pt idx="1178">
                  <v>44044.9</v>
                </pt>
                <pt idx="1179">
                  <v>44769.49</v>
                </pt>
                <pt idx="1180">
                  <v>46207.4</v>
                </pt>
                <pt idx="1181">
                  <v>46167.4</v>
                </pt>
                <pt idx="1182">
                  <v>48004.2</v>
                </pt>
                <pt idx="1183">
                  <v>48598.6</v>
                </pt>
                <pt idx="1184">
                  <v>50657.3</v>
                </pt>
                <pt idx="1185">
                  <v>51677.3</v>
                </pt>
                <pt idx="1186">
                  <v>52099.29</v>
                </pt>
                <pt idx="1187">
                  <v>51143.79</v>
                </pt>
                <pt idx="1188">
                  <v>51679.9</v>
                </pt>
                <pt idx="1189">
                  <v>51147</v>
                </pt>
                <pt idx="1190">
                  <v>50298.4</v>
                </pt>
                <pt idx="1191">
                  <v>49455.9</v>
                </pt>
                <pt idx="1192">
                  <v>47505.1</v>
                </pt>
                <pt idx="1193">
                  <v>46692.29</v>
                </pt>
                <pt idx="1194">
                  <v>46055.2</v>
                </pt>
                <pt idx="1195">
                  <v>45835.1</v>
                </pt>
                <pt idx="1196">
                  <v>44548.5</v>
                </pt>
                <pt idx="1197">
                  <v>42684.1</v>
                </pt>
                <pt idx="1198">
                  <v>40811.9</v>
                </pt>
                <pt idx="1199">
                  <v>36375.5</v>
                </pt>
                <pt idx="1200">
                  <v>37170.49</v>
                </pt>
                <pt idx="1201">
                  <v>36074.1</v>
                </pt>
                <pt idx="1202">
                  <v>35338.7</v>
                </pt>
                <pt idx="1203">
                  <v>35644.6</v>
                </pt>
                <pt idx="1204">
                  <v>36126.9</v>
                </pt>
                <pt idx="1205">
                  <v>37616.5</v>
                </pt>
                <pt idx="1206">
                  <v>41724.2</v>
                </pt>
                <pt idx="1207">
                  <v>40635.8</v>
                </pt>
                <pt idx="1208">
                  <v>39888.1</v>
                </pt>
                <pt idx="1209">
                  <v>39131.5</v>
                </pt>
                <pt idx="1210">
                  <v>40331.8</v>
                </pt>
                <pt idx="1211">
                  <v>41456.7</v>
                </pt>
                <pt idx="1212">
                  <v>42936.2</v>
                </pt>
                <pt idx="1213">
                  <v>43925.29</v>
                </pt>
                <pt idx="1214">
                  <v>45541.79</v>
                </pt>
                <pt idx="1215">
                  <v>47797.5</v>
                </pt>
                <pt idx="1216">
                  <v>50869.3</v>
                </pt>
                <pt idx="1217">
                  <v>54416.7</v>
                </pt>
                <pt idx="1218">
                  <v>56651.39</v>
                </pt>
                <pt idx="1219">
                  <v>58144.99</v>
                </pt>
                <pt idx="1220">
                  <v>58807</v>
                </pt>
                <pt idx="1221">
                  <v>58103.99</v>
                </pt>
                <pt idx="1222">
                  <v>57619.6</v>
                </pt>
                <pt idx="1223">
                  <v>58563.99</v>
                </pt>
                <pt idx="1224">
                  <v>61257.19</v>
                </pt>
                <pt idx="1225">
                  <v>61899.19</v>
                </pt>
                <pt idx="1226">
                  <v>62493.2</v>
                </pt>
                <pt idx="1227">
                  <v>62083.2</v>
                </pt>
                <pt idx="1228">
                  <v>63715.8</v>
                </pt>
                <pt idx="1229">
                  <v>63704</v>
                </pt>
                <pt idx="1230">
                  <v>63619</v>
                </pt>
                <pt idx="1231">
                  <v>62614</v>
                </pt>
                <pt idx="1232">
                  <v>62897.49</v>
                </pt>
                <pt idx="1233">
                  <v>63058.5</v>
                </pt>
                <pt idx="1234">
                  <v>62681.39</v>
                </pt>
                <pt idx="1235">
                  <v>62150.1</v>
                </pt>
                <pt idx="1236">
                  <v>61961.5</v>
                </pt>
                <pt idx="1237">
                  <v>61226.5</v>
                </pt>
                <pt idx="1238">
                  <v>59647.19</v>
                </pt>
                <pt idx="1239">
                  <v>58547.99</v>
                </pt>
                <pt idx="1240">
                  <v>58785.8</v>
                </pt>
                <pt idx="1241">
                  <v>58559.75</v>
                </pt>
                <pt idx="1242">
                  <v>56335.5</v>
                </pt>
                <pt idx="1243">
                  <v>53786.89</v>
                </pt>
                <pt idx="1244">
                  <v>52640</v>
                </pt>
                <pt idx="1245">
                  <v>50779.1</v>
                </pt>
                <pt idx="1246">
                  <v>48350.1</v>
                </pt>
                <pt idx="1247">
                  <v>44498.7</v>
                </pt>
                <pt idx="1248">
                  <v>49121.99</v>
                </pt>
                <pt idx="1249">
                  <v>48191.6</v>
                </pt>
                <pt idx="1250">
                  <v>46619.79</v>
                </pt>
                <pt idx="1251">
                  <v>44515.99</v>
                </pt>
                <pt idx="1252">
                  <v>43510.19</v>
                </pt>
                <pt idx="1253">
                  <v>42147.9</v>
                </pt>
                <pt idx="1254">
                  <v>42075.6</v>
                </pt>
                <pt idx="1255">
                  <v>41561.09</v>
                </pt>
                <pt idx="1256">
                  <v>41267</v>
                </pt>
                <pt idx="1257">
                  <v>40655</v>
                </pt>
                <pt idx="1258">
                  <v>40207.99</v>
                </pt>
                <pt idx="1259">
                  <v>39508.19</v>
                </pt>
                <pt idx="1260">
                  <v>39086.3</v>
                </pt>
                <pt idx="1261">
                  <v>38733.8</v>
                </pt>
                <pt idx="1262">
                  <v>38294.69</v>
                </pt>
                <pt idx="1263">
                  <v>38627</v>
                </pt>
                <pt idx="1264">
                  <v>38218.89</v>
                </pt>
                <pt idx="1265">
                  <v>37840</v>
                </pt>
                <pt idx="1266">
                  <v>37445.3</v>
                </pt>
                <pt idx="1267">
                  <v>37417.5</v>
                </pt>
                <pt idx="1268">
                  <v>37621.2</v>
                </pt>
                <pt idx="1269">
                  <v>38118</v>
                </pt>
                <pt idx="1270">
                  <v>38901.59</v>
                </pt>
                <pt idx="1271">
                  <v>39834.29</v>
                </pt>
                <pt idx="1272">
                  <v>40861.19</v>
                </pt>
                <pt idx="1273">
                  <v>41630.89</v>
                </pt>
                <pt idx="1274">
                  <v>43733.2</v>
                </pt>
                <pt idx="1275">
                  <v>44579.7</v>
                </pt>
                <pt idx="1276">
                  <v>45463.1</v>
                </pt>
                <pt idx="1277">
                  <v>45506.8</v>
                </pt>
                <pt idx="1278">
                  <v>46208.1</v>
                </pt>
                <pt idx="1279">
                  <v>46557.79</v>
                </pt>
                <pt idx="1280">
                  <v>49023.4</v>
                </pt>
                <pt idx="1281">
                  <v>49891.59</v>
                </pt>
                <pt idx="1282">
                  <v>50745.79</v>
                </pt>
                <pt idx="1283">
                  <v>50986.19</v>
                </pt>
                <pt idx="1284">
                  <v>52493.4</v>
                </pt>
                <pt idx="1285">
                  <v>52277.4</v>
                </pt>
                <pt idx="1286">
                  <v>52196.7</v>
                </pt>
                <pt idx="1287">
                  <v>52080.29</v>
                </pt>
                <pt idx="1288">
                  <v>49963.79</v>
                </pt>
                <pt idx="1289">
                  <v>50375.89</v>
                </pt>
                <pt idx="1290">
                  <v>50418.09</v>
                </pt>
                <pt idx="1291">
                  <v>51605.39</v>
                </pt>
                <pt idx="1292">
                  <v>51408.39</v>
                </pt>
                <pt idx="1293">
                  <v>48904.7</v>
                </pt>
                <pt idx="1294">
                  <v>46684.79</v>
                </pt>
                <pt idx="1295">
                  <v>42122.29</v>
                </pt>
                <pt idx="1296">
                  <v>42787.8</v>
                </pt>
                <pt idx="1297">
                  <v>41833.49</v>
                </pt>
                <pt idx="1298">
                  <v>41115.39</v>
                </pt>
                <pt idx="1299">
                  <v>40904.99</v>
                </pt>
                <pt idx="1300">
                  <v>41363.1</v>
                </pt>
                <pt idx="1301">
                  <v>42614.39</v>
                </pt>
                <pt idx="1302">
                  <v>46096.39</v>
                </pt>
                <pt idx="1303">
                  <v>46174.39</v>
                </pt>
                <pt idx="1304">
                  <v>45508.79</v>
                </pt>
                <pt idx="1305">
                  <v>45142.49</v>
                </pt>
                <pt idx="1306">
                  <v>45914.49</v>
                </pt>
                <pt idx="1307">
                  <v>46901</v>
                </pt>
                <pt idx="1308">
                  <v>48380.7</v>
                </pt>
                <pt idx="1309">
                  <v>48934.09</v>
                </pt>
                <pt idx="1310">
                  <v>50379.85</v>
                </pt>
                <pt idx="1311">
                  <v>52182.79</v>
                </pt>
                <pt idx="1312">
                  <v>53913.39</v>
                </pt>
                <pt idx="1313">
                  <v>56718.4</v>
                </pt>
                <pt idx="1314">
                  <v>57927.89</v>
                </pt>
                <pt idx="1315">
                  <v>58907.99</v>
                </pt>
                <pt idx="1316">
                  <v>58760.7</v>
                </pt>
                <pt idx="1317">
                  <v>57021.29</v>
                </pt>
                <pt idx="1318">
                  <v>55751</v>
                </pt>
                <pt idx="1319">
                  <v>56776.9</v>
                </pt>
                <pt idx="1320">
                  <v>59262.9</v>
                </pt>
                <pt idx="1321">
                  <v>60280.5</v>
                </pt>
                <pt idx="1322">
                  <v>60660.69</v>
                </pt>
                <pt idx="1323">
                  <v>60556</v>
                </pt>
                <pt idx="1324">
                  <v>62332.49</v>
                </pt>
                <pt idx="1325">
                  <v>62236.9</v>
                </pt>
                <pt idx="1326">
                  <v>61262.69</v>
                </pt>
                <pt idx="1327">
                  <v>60480.05</v>
                </pt>
                <pt idx="1328">
                  <v>60438.3</v>
                </pt>
                <pt idx="1329">
                  <v>60368.8</v>
                </pt>
                <pt idx="1330">
                  <v>60644.7</v>
                </pt>
                <pt idx="1331">
                  <v>59377.8</v>
                </pt>
                <pt idx="1332">
                  <v>59435.69</v>
                </pt>
                <pt idx="1333">
                  <v>59201.8</v>
                </pt>
                <pt idx="1334">
                  <v>58249</v>
                </pt>
                <pt idx="1335">
                  <v>57131.8</v>
                </pt>
                <pt idx="1336">
                  <v>56286.99</v>
                </pt>
                <pt idx="1337">
                  <v>55607.79</v>
                </pt>
                <pt idx="1338">
                  <v>52852.5</v>
                </pt>
                <pt idx="1339">
                  <v>50106.59</v>
                </pt>
                <pt idx="1340">
                  <v>48633.3</v>
                </pt>
                <pt idx="1341">
                  <v>47145.2</v>
                </pt>
                <pt idx="1342">
                  <v>45046.99</v>
                </pt>
                <pt idx="1343">
                  <v>44436.9</v>
                </pt>
                <pt idx="1344">
                  <v>50020.5</v>
                </pt>
                <pt idx="1345">
                  <v>49478.8</v>
                </pt>
                <pt idx="1346">
                  <v>48085.99</v>
                </pt>
                <pt idx="1347">
                  <v>45812.99</v>
                </pt>
                <pt idx="1348">
                  <v>45005.19</v>
                </pt>
                <pt idx="1349">
                  <v>44677.49</v>
                </pt>
                <pt idx="1350">
                  <v>44344.19</v>
                </pt>
                <pt idx="1351">
                  <v>43433.99</v>
                </pt>
                <pt idx="1352">
                  <v>42606.8</v>
                </pt>
                <pt idx="1353">
                  <v>41993.8</v>
                </pt>
                <pt idx="1354">
                  <v>40402.19</v>
                </pt>
                <pt idx="1355">
                  <v>39375.09</v>
                </pt>
                <pt idx="1356">
                  <v>38617.99</v>
                </pt>
                <pt idx="1357">
                  <v>37869.2</v>
                </pt>
                <pt idx="1358">
                  <v>37423.4</v>
                </pt>
                <pt idx="1359">
                  <v>37342.5</v>
                </pt>
                <pt idx="1360">
                  <v>37389.59</v>
                </pt>
                <pt idx="1361">
                  <v>36759.89</v>
                </pt>
                <pt idx="1362">
                  <v>36879.3</v>
                </pt>
                <pt idx="1363">
                  <v>36524.49</v>
                </pt>
                <pt idx="1364">
                  <v>37063.09</v>
                </pt>
                <pt idx="1365">
                  <v>36817</v>
                </pt>
                <pt idx="1366">
                  <v>37616.99</v>
                </pt>
                <pt idx="1367">
                  <v>38467.29</v>
                </pt>
                <pt idx="1368">
                  <v>39937.59</v>
                </pt>
                <pt idx="1369">
                  <v>40822.5</v>
                </pt>
                <pt idx="1370">
                  <v>43137.9</v>
                </pt>
                <pt idx="1371">
                  <v>42446.89</v>
                </pt>
                <pt idx="1372">
                  <v>43975.7</v>
                </pt>
                <pt idx="1373">
                  <v>44023.99</v>
                </pt>
                <pt idx="1374">
                  <v>45287.29</v>
                </pt>
                <pt idx="1375">
                  <v>46145.49</v>
                </pt>
                <pt idx="1376">
                  <v>49723.49</v>
                </pt>
                <pt idx="1377">
                  <v>50828.19</v>
                </pt>
                <pt idx="1378">
                  <v>51597.6</v>
                </pt>
                <pt idx="1379">
                  <v>51416.89</v>
                </pt>
                <pt idx="1380">
                  <v>52664.29</v>
                </pt>
                <pt idx="1381">
                  <v>51982.3</v>
                </pt>
                <pt idx="1382">
                  <v>51535.49</v>
                </pt>
                <pt idx="1383">
                  <v>51194.49</v>
                </pt>
                <pt idx="1384">
                  <v>49583.59</v>
                </pt>
                <pt idx="1385">
                  <v>48881.1</v>
                </pt>
                <pt idx="1386">
                  <v>48499.9</v>
                </pt>
                <pt idx="1387">
                  <v>47613.1</v>
                </pt>
                <pt idx="1388">
                  <v>46795</v>
                </pt>
                <pt idx="1389">
                  <v>44442.89</v>
                </pt>
                <pt idx="1390">
                  <v>42747.49</v>
                </pt>
                <pt idx="1391">
                  <v>37648.49</v>
                </pt>
                <pt idx="1392">
                  <v>38036.5</v>
                </pt>
                <pt idx="1393">
                  <v>36505.3</v>
                </pt>
                <pt idx="1394">
                  <v>35684.19</v>
                </pt>
                <pt idx="1395">
                  <v>35195.1</v>
                </pt>
                <pt idx="1396">
                  <v>35270.19</v>
                </pt>
                <pt idx="1397">
                  <v>36580.89</v>
                </pt>
                <pt idx="1398">
                  <v>40019.49</v>
                </pt>
                <pt idx="1399">
                  <v>39493.59</v>
                </pt>
                <pt idx="1400">
                  <v>39202.8</v>
                </pt>
                <pt idx="1401">
                  <v>39343.95</v>
                </pt>
                <pt idx="1402">
                  <v>39724</v>
                </pt>
                <pt idx="1403">
                  <v>40748.19</v>
                </pt>
                <pt idx="1404">
                  <v>41538.39</v>
                </pt>
                <pt idx="1405">
                  <v>42928.3</v>
                </pt>
                <pt idx="1406">
                  <v>44657.89</v>
                </pt>
                <pt idx="1407">
                  <v>46914.6</v>
                </pt>
                <pt idx="1408">
                  <v>48178.69</v>
                </pt>
                <pt idx="1409">
                  <v>50060.4</v>
                </pt>
                <pt idx="1410">
                  <v>51146.29</v>
                </pt>
                <pt idx="1411">
                  <v>52989.2</v>
                </pt>
                <pt idx="1412">
                  <v>53676.5</v>
                </pt>
                <pt idx="1413">
                  <v>52921.79</v>
                </pt>
                <pt idx="1414">
                  <v>52685.4</v>
                </pt>
                <pt idx="1415">
                  <v>54065.39</v>
                </pt>
                <pt idx="1416">
                  <v>55806.4</v>
                </pt>
                <pt idx="1417">
                  <v>56872.1</v>
                </pt>
                <pt idx="1418">
                  <v>57958.79</v>
                </pt>
                <pt idx="1419">
                  <v>57453</v>
                </pt>
                <pt idx="1420">
                  <v>59390.09</v>
                </pt>
                <pt idx="1421">
                  <v>59059.1</v>
                </pt>
                <pt idx="1422">
                  <v>58164.6</v>
                </pt>
                <pt idx="1423">
                  <v>56804.3</v>
                </pt>
                <pt idx="1424">
                  <v>56923.55</v>
                </pt>
                <pt idx="1425">
                  <v>57018.1</v>
                </pt>
                <pt idx="1426">
                  <v>57049.99</v>
                </pt>
                <pt idx="1427">
                  <v>55972.4</v>
                </pt>
                <pt idx="1428">
                  <v>55955.19</v>
                </pt>
                <pt idx="1429">
                  <v>55711.8</v>
                </pt>
                <pt idx="1430">
                  <v>54545.6</v>
                </pt>
                <pt idx="1431">
                  <v>53740.7</v>
                </pt>
                <pt idx="1432">
                  <v>53413.1</v>
                </pt>
                <pt idx="1433">
                  <v>52713.7</v>
                </pt>
                <pt idx="1434">
                  <v>50361.8</v>
                </pt>
                <pt idx="1435">
                  <v>47546.3</v>
                </pt>
                <pt idx="1436">
                  <v>46829.39</v>
                </pt>
                <pt idx="1437">
                  <v>44977.4</v>
                </pt>
                <pt idx="1438">
                  <v>43247.19</v>
                </pt>
                <pt idx="1439">
                  <v>39309.89</v>
                </pt>
                <pt idx="1440">
                  <v>45958.4</v>
                </pt>
                <pt idx="1441">
                  <v>45680.89</v>
                </pt>
                <pt idx="1442">
                  <v>43675</v>
                </pt>
                <pt idx="1443">
                  <v>41397.4</v>
                </pt>
                <pt idx="1444">
                  <v>40311.59</v>
                </pt>
                <pt idx="1445">
                  <v>39910.99</v>
                </pt>
                <pt idx="1446">
                  <v>39477.9</v>
                </pt>
                <pt idx="1447">
                  <v>38151.6</v>
                </pt>
                <pt idx="1448">
                  <v>37872</v>
                </pt>
                <pt idx="1449">
                  <v>37321.9</v>
                </pt>
                <pt idx="1450">
                  <v>36015.4</v>
                </pt>
                <pt idx="1451">
                  <v>35397.1</v>
                </pt>
                <pt idx="1452">
                  <v>34701.29</v>
                </pt>
                <pt idx="1453">
                  <v>34551.1</v>
                </pt>
                <pt idx="1454">
                  <v>34225.29</v>
                </pt>
                <pt idx="1455">
                  <v>34216.69</v>
                </pt>
                <pt idx="1456">
                  <v>34055.79</v>
                </pt>
                <pt idx="1457">
                  <v>33561.09</v>
                </pt>
                <pt idx="1458">
                  <v>33556.39</v>
                </pt>
                <pt idx="1459">
                  <v>33630</v>
                </pt>
                <pt idx="1460">
                  <v>33506.99</v>
                </pt>
                <pt idx="1461">
                  <v>33704.19</v>
                </pt>
                <pt idx="1462">
                  <v>34996.89</v>
                </pt>
                <pt idx="1463">
                  <v>35716.49</v>
                </pt>
                <pt idx="1464">
                  <v>37415.59</v>
                </pt>
                <pt idx="1465">
                  <v>38183.75</v>
                </pt>
                <pt idx="1466">
                  <v>40002.89</v>
                </pt>
                <pt idx="1467">
                  <v>40071.7</v>
                </pt>
                <pt idx="1468">
                  <v>40686.4</v>
                </pt>
                <pt idx="1469">
                  <v>39981.8</v>
                </pt>
                <pt idx="1470">
                  <v>41417.89</v>
                </pt>
                <pt idx="1471">
                  <v>41775.2</v>
                </pt>
                <pt idx="1472">
                  <v>44393.1</v>
                </pt>
                <pt idx="1473">
                  <v>45312.09</v>
                </pt>
                <pt idx="1474">
                  <v>46011.79</v>
                </pt>
                <pt idx="1475">
                  <v>44949.3</v>
                </pt>
                <pt idx="1476">
                  <v>46540.6</v>
                </pt>
                <pt idx="1477">
                  <v>45708</v>
                </pt>
                <pt idx="1478">
                  <v>44756.49</v>
                </pt>
                <pt idx="1479">
                  <v>44194.8</v>
                </pt>
                <pt idx="1480">
                  <v>42396.3</v>
                </pt>
                <pt idx="1481">
                  <v>41908.9</v>
                </pt>
                <pt idx="1482">
                  <v>41150.99</v>
                </pt>
                <pt idx="1483">
                  <v>40003.19</v>
                </pt>
                <pt idx="1484">
                  <v>40438.8</v>
                </pt>
                <pt idx="1485">
                  <v>39167.79</v>
                </pt>
                <pt idx="1486">
                  <v>37499.8</v>
                </pt>
                <pt idx="1487">
                  <v>34123.5</v>
                </pt>
                <pt idx="1488">
                  <v>36135.19</v>
                </pt>
                <pt idx="1489">
                  <v>35409.1</v>
                </pt>
                <pt idx="1490">
                  <v>35190.29</v>
                </pt>
                <pt idx="1491">
                  <v>34764.2</v>
                </pt>
                <pt idx="1492">
                  <v>35892.6</v>
                </pt>
                <pt idx="1493">
                  <v>36281.6</v>
                </pt>
                <pt idx="1494">
                  <v>39543.5</v>
                </pt>
                <pt idx="1495">
                  <v>39917.79</v>
                </pt>
                <pt idx="1496">
                  <v>39205.8</v>
                </pt>
                <pt idx="1497">
                  <v>39630.99</v>
                </pt>
                <pt idx="1498">
                  <v>40066.9</v>
                </pt>
                <pt idx="1499">
                  <v>41986</v>
                </pt>
                <pt idx="1500">
                  <v>42100.19</v>
                </pt>
                <pt idx="1501">
                  <v>43580.09</v>
                </pt>
                <pt idx="1502">
                  <v>44443.9</v>
                </pt>
                <pt idx="1503">
                  <v>45782</v>
                </pt>
                <pt idx="1504">
                  <v>46853.8</v>
                </pt>
                <pt idx="1505">
                  <v>48582</v>
                </pt>
                <pt idx="1506">
                  <v>50549.8</v>
                </pt>
                <pt idx="1507">
                  <v>52952.6</v>
                </pt>
                <pt idx="1508">
                  <v>53954.8</v>
                </pt>
                <pt idx="1509">
                  <v>53965.4</v>
                </pt>
                <pt idx="1510">
                  <v>53584.49</v>
                </pt>
                <pt idx="1511">
                  <v>55035.89</v>
                </pt>
                <pt idx="1512">
                  <v>57290.39</v>
                </pt>
                <pt idx="1513">
                  <v>57716.9</v>
                </pt>
                <pt idx="1514">
                  <v>58506</v>
                </pt>
                <pt idx="1515">
                  <v>58068.6</v>
                </pt>
                <pt idx="1516">
                  <v>59683.4</v>
                </pt>
                <pt idx="1517">
                  <v>59643</v>
                </pt>
                <pt idx="1518">
                  <v>58915.3</v>
                </pt>
                <pt idx="1519">
                  <v>57990.1</v>
                </pt>
                <pt idx="1520">
                  <v>58044</v>
                </pt>
                <pt idx="1521">
                  <v>58058.59</v>
                </pt>
                <pt idx="1522">
                  <v>58020.7</v>
                </pt>
                <pt idx="1523">
                  <v>56955.8</v>
                </pt>
                <pt idx="1524">
                  <v>57283.99</v>
                </pt>
                <pt idx="1525">
                  <v>56919.99</v>
                </pt>
                <pt idx="1526">
                  <v>56170.6</v>
                </pt>
                <pt idx="1527">
                  <v>54862.8</v>
                </pt>
                <pt idx="1528">
                  <v>54265.59</v>
                </pt>
                <pt idx="1529">
                  <v>53607.5</v>
                </pt>
                <pt idx="1530">
                  <v>51625.69</v>
                </pt>
                <pt idx="1531">
                  <v>49018.9</v>
                </pt>
                <pt idx="1532">
                  <v>47849.6</v>
                </pt>
                <pt idx="1533">
                  <v>46721.1</v>
                </pt>
                <pt idx="1534">
                  <v>44506.19</v>
                </pt>
                <pt idx="1535">
                  <v>43654.9</v>
                </pt>
                <pt idx="1536">
                  <v>48240.4</v>
                </pt>
                <pt idx="1537">
                  <v>47681.69</v>
                </pt>
                <pt idx="1538">
                  <v>45867.6</v>
                </pt>
                <pt idx="1539">
                  <v>44061</v>
                </pt>
                <pt idx="1540">
                  <v>42614.5</v>
                </pt>
                <pt idx="1541">
                  <v>41679.79</v>
                </pt>
                <pt idx="1542">
                  <v>41468.7</v>
                </pt>
                <pt idx="1543">
                  <v>40390.8</v>
                </pt>
                <pt idx="1544">
                  <v>40001.5</v>
                </pt>
                <pt idx="1545">
                  <v>39638.5</v>
                </pt>
                <pt idx="1546">
                  <v>38845.2</v>
                </pt>
                <pt idx="1547">
                  <v>38316.99</v>
                </pt>
                <pt idx="1548">
                  <v>37708.4</v>
                </pt>
                <pt idx="1549">
                  <v>37354.2</v>
                </pt>
                <pt idx="1550">
                  <v>37290.7</v>
                </pt>
                <pt idx="1551">
                  <v>37118.7</v>
                </pt>
                <pt idx="1552">
                  <v>36748.59</v>
                </pt>
                <pt idx="1553">
                  <v>36083.49</v>
                </pt>
                <pt idx="1554">
                  <v>35970</v>
                </pt>
                <pt idx="1555">
                  <v>35609.7</v>
                </pt>
                <pt idx="1556">
                  <v>35442.5</v>
                </pt>
                <pt idx="1557">
                  <v>35884.39</v>
                </pt>
                <pt idx="1558">
                  <v>36829.6</v>
                </pt>
                <pt idx="1559">
                  <v>37308.49</v>
                </pt>
                <pt idx="1560">
                  <v>38664.09</v>
                </pt>
                <pt idx="1561">
                  <v>39000.69</v>
                </pt>
                <pt idx="1562">
                  <v>40297.2</v>
                </pt>
                <pt idx="1563">
                  <v>39978.4</v>
                </pt>
                <pt idx="1564">
                  <v>41321.85</v>
                </pt>
                <pt idx="1565">
                  <v>40315.99</v>
                </pt>
                <pt idx="1566">
                  <v>41399.9</v>
                </pt>
                <pt idx="1567">
                  <v>41850.09</v>
                </pt>
                <pt idx="1568">
                  <v>44654.09</v>
                </pt>
                <pt idx="1569">
                  <v>44887.9</v>
                </pt>
                <pt idx="1570">
                  <v>45124.09</v>
                </pt>
                <pt idx="1571">
                  <v>44684.29</v>
                </pt>
                <pt idx="1572">
                  <v>45249.09</v>
                </pt>
                <pt idx="1573">
                  <v>44271.89</v>
                </pt>
                <pt idx="1574">
                  <v>42729.1</v>
                </pt>
                <pt idx="1575">
                  <v>40748.19</v>
                </pt>
                <pt idx="1576">
                  <v>39102.09</v>
                </pt>
                <pt idx="1577">
                  <v>38453.59</v>
                </pt>
                <pt idx="1578">
                  <v>37532.49</v>
                </pt>
                <pt idx="1579">
                  <v>36428.39</v>
                </pt>
                <pt idx="1580">
                  <v>35735.59</v>
                </pt>
                <pt idx="1581">
                  <v>34735.59</v>
                </pt>
                <pt idx="1582">
                  <v>33658.69</v>
                </pt>
                <pt idx="1583">
                  <v>30385.19</v>
                </pt>
                <pt idx="1584">
                  <v>32114.09</v>
                </pt>
                <pt idx="1585">
                  <v>33370.5</v>
                </pt>
                <pt idx="1586">
                  <v>32844.19</v>
                </pt>
                <pt idx="1587">
                  <v>33213.5</v>
                </pt>
                <pt idx="1588">
                  <v>33121.59</v>
                </pt>
                <pt idx="1589">
                  <v>34689</v>
                </pt>
                <pt idx="1590">
                  <v>37003.1</v>
                </pt>
                <pt idx="1591">
                  <v>36582.4</v>
                </pt>
                <pt idx="1592">
                  <v>35955.4</v>
                </pt>
                <pt idx="1593">
                  <v>35315.6</v>
                </pt>
                <pt idx="1594">
                  <v>35675.99</v>
                </pt>
                <pt idx="1595">
                  <v>35693.09</v>
                </pt>
                <pt idx="1596">
                  <v>36402.29</v>
                </pt>
                <pt idx="1597">
                  <v>38131.4</v>
                </pt>
                <pt idx="1598">
                  <v>39669.09</v>
                </pt>
                <pt idx="1599">
                  <v>41847.3</v>
                </pt>
                <pt idx="1600">
                  <v>43705.7</v>
                </pt>
                <pt idx="1601">
                  <v>45442.79</v>
                </pt>
                <pt idx="1602">
                  <v>46957</v>
                </pt>
                <pt idx="1603">
                  <v>49106.9</v>
                </pt>
                <pt idx="1604">
                  <v>49685.69</v>
                </pt>
                <pt idx="1605">
                  <v>48995.3</v>
                </pt>
                <pt idx="1606">
                  <v>48552.1</v>
                </pt>
                <pt idx="1607">
                  <v>49699.09</v>
                </pt>
                <pt idx="1608">
                  <v>51819.6</v>
                </pt>
                <pt idx="1609">
                  <v>52180.3</v>
                </pt>
                <pt idx="1610">
                  <v>52710.1</v>
                </pt>
                <pt idx="1611">
                  <v>52228.89</v>
                </pt>
                <pt idx="1612">
                  <v>53487.59</v>
                </pt>
                <pt idx="1613">
                  <v>53355.9</v>
                </pt>
                <pt idx="1614">
                  <v>52550</v>
                </pt>
                <pt idx="1615">
                  <v>51378.39</v>
                </pt>
                <pt idx="1616">
                  <v>52060.59</v>
                </pt>
                <pt idx="1617">
                  <v>51796.3</v>
                </pt>
                <pt idx="1618">
                  <v>52016.3</v>
                </pt>
                <pt idx="1619">
                  <v>50915.69</v>
                </pt>
                <pt idx="1620">
                  <v>51452.19</v>
                </pt>
                <pt idx="1621">
                  <v>51317.5</v>
                </pt>
                <pt idx="1622">
                  <v>50593.89</v>
                </pt>
                <pt idx="1623">
                  <v>50647.69</v>
                </pt>
                <pt idx="1624">
                  <v>49758.79</v>
                </pt>
                <pt idx="1625">
                  <v>49478.89</v>
                </pt>
                <pt idx="1626">
                  <v>47467.49</v>
                </pt>
                <pt idx="1627">
                  <v>44810.39</v>
                </pt>
                <pt idx="1628">
                  <v>44053.59</v>
                </pt>
                <pt idx="1629">
                  <v>42645.59</v>
                </pt>
                <pt idx="1630">
                  <v>40745.19</v>
                </pt>
                <pt idx="1631">
                  <v>41635</v>
                </pt>
                <pt idx="1632">
                  <v>45979</v>
                </pt>
                <pt idx="1633">
                  <v>45767</v>
                </pt>
                <pt idx="1634">
                  <v>43967</v>
                </pt>
                <pt idx="1635">
                  <v>41520</v>
                </pt>
                <pt idx="1636">
                  <v>40314</v>
                </pt>
                <pt idx="1637">
                  <v>39969</v>
                </pt>
                <pt idx="1638">
                  <v>39361</v>
                </pt>
                <pt idx="1639">
                  <v>38879</v>
                </pt>
                <pt idx="1640">
                  <v>39285</v>
                </pt>
                <pt idx="1641">
                  <v>38949</v>
                </pt>
                <pt idx="1642">
                  <v>38569</v>
                </pt>
                <pt idx="1643">
                  <v>37680</v>
                </pt>
                <pt idx="1644">
                  <v>36952</v>
                </pt>
                <pt idx="1645">
                  <v>36801</v>
                </pt>
                <pt idx="1646">
                  <v>36435</v>
                </pt>
                <pt idx="1647">
                  <v>36309</v>
                </pt>
                <pt idx="1648">
                  <v>35825</v>
                </pt>
                <pt idx="1649">
                  <v>35430</v>
                </pt>
                <pt idx="1650">
                  <v>35253</v>
                </pt>
                <pt idx="1651">
                  <v>35105</v>
                </pt>
                <pt idx="1652">
                  <v>35265</v>
                </pt>
                <pt idx="1653">
                  <v>35627</v>
                </pt>
                <pt idx="1654">
                  <v>36281</v>
                </pt>
                <pt idx="1655">
                  <v>36586</v>
                </pt>
                <pt idx="1656">
                  <v>37467</v>
                </pt>
                <pt idx="1657">
                  <v>37421</v>
                </pt>
                <pt idx="1658">
                  <v>39072</v>
                </pt>
                <pt idx="1659">
                  <v>38728</v>
                </pt>
                <pt idx="1660">
                  <v>39257</v>
                </pt>
                <pt idx="1661">
                  <v>38716</v>
                </pt>
                <pt idx="1662">
                  <v>39686</v>
                </pt>
                <pt idx="1663">
                  <v>39513</v>
                </pt>
                <pt idx="1664">
                  <v>41854</v>
                </pt>
                <pt idx="1665">
                  <v>42145</v>
                </pt>
                <pt idx="1666">
                  <v>41944</v>
                </pt>
                <pt idx="1667">
                  <v>41325</v>
                </pt>
                <pt idx="1668">
                  <v>41610</v>
                </pt>
                <pt idx="1669">
                  <v>40547</v>
                </pt>
                <pt idx="1670">
                  <v>38668</v>
                </pt>
                <pt idx="1671">
                  <v>37355</v>
                </pt>
                <pt idx="1672">
                  <v>35357</v>
                </pt>
                <pt idx="1673">
                  <v>34703</v>
                </pt>
                <pt idx="1674">
                  <v>33868</v>
                </pt>
                <pt idx="1675">
                  <v>32269</v>
                </pt>
                <pt idx="1676">
                  <v>32237</v>
                </pt>
                <pt idx="1677">
                  <v>31257</v>
                </pt>
                <pt idx="1678">
                  <v>30998</v>
                </pt>
                <pt idx="1679">
                  <v>27918</v>
                </pt>
                <pt idx="1680">
                  <v>29747</v>
                </pt>
                <pt idx="1681">
                  <v>29074</v>
                </pt>
                <pt idx="1682">
                  <v>28759</v>
                </pt>
                <pt idx="1683">
                  <v>28417</v>
                </pt>
                <pt idx="1684">
                  <v>28966</v>
                </pt>
                <pt idx="1685">
                  <v>29780</v>
                </pt>
                <pt idx="1686">
                  <v>32159</v>
                </pt>
                <pt idx="1687">
                  <v>31876</v>
                </pt>
                <pt idx="1688">
                  <v>30904</v>
                </pt>
                <pt idx="1689">
                  <v>31405</v>
                </pt>
                <pt idx="1690">
                  <v>31186</v>
                </pt>
                <pt idx="1691">
                  <v>33000</v>
                </pt>
                <pt idx="1692">
                  <v>33078</v>
                </pt>
                <pt idx="1693">
                  <v>35334</v>
                </pt>
                <pt idx="1694">
                  <v>37301</v>
                </pt>
                <pt idx="1695">
                  <v>37810</v>
                </pt>
                <pt idx="1696">
                  <v>39822</v>
                </pt>
                <pt idx="1697">
                  <v>41946</v>
                </pt>
                <pt idx="1698">
                  <v>43357</v>
                </pt>
                <pt idx="1699">
                  <v>45471</v>
                </pt>
                <pt idx="1700">
                  <v>46358</v>
                </pt>
                <pt idx="1701">
                  <v>46171</v>
                </pt>
                <pt idx="1702">
                  <v>46550</v>
                </pt>
                <pt idx="1703">
                  <v>47706</v>
                </pt>
                <pt idx="1704">
                  <v>50002</v>
                </pt>
                <pt idx="1705">
                  <v>50823</v>
                </pt>
                <pt idx="1706">
                  <v>51853</v>
                </pt>
                <pt idx="1707">
                  <v>51360</v>
                </pt>
                <pt idx="1708">
                  <v>52913</v>
                </pt>
                <pt idx="1709">
                  <v>53352</v>
                </pt>
                <pt idx="1710">
                  <v>52867</v>
                </pt>
                <pt idx="1711">
                  <v>52094</v>
                </pt>
                <pt idx="1712">
                  <v>51847</v>
                </pt>
                <pt idx="1713">
                  <v>52385</v>
                </pt>
                <pt idx="1714">
                  <v>52103</v>
                </pt>
                <pt idx="1715">
                  <v>51561</v>
                </pt>
                <pt idx="1716">
                  <v>53190</v>
                </pt>
                <pt idx="1717">
                  <v>53115</v>
                </pt>
                <pt idx="1718">
                  <v>53115</v>
                </pt>
                <pt idx="1719">
                  <v>52320</v>
                </pt>
                <pt idx="1720">
                  <v>51234</v>
                </pt>
                <pt idx="1721">
                  <v>51077</v>
                </pt>
                <pt idx="1722">
                  <v>49349</v>
                </pt>
                <pt idx="1723">
                  <v>47047</v>
                </pt>
                <pt idx="1724">
                  <v>46275</v>
                </pt>
                <pt idx="1725">
                  <v>45431</v>
                </pt>
                <pt idx="1726">
                  <v>43394</v>
                </pt>
                <pt idx="1727">
                  <v>44418.29</v>
                </pt>
                <pt idx="1728">
                  <v>47507.29</v>
                </pt>
                <pt idx="1729">
                  <v>47062.2</v>
                </pt>
                <pt idx="1730">
                  <v>45791.7</v>
                </pt>
                <pt idx="1731">
                  <v>43836.6</v>
                </pt>
                <pt idx="1732">
                  <v>42454.9</v>
                </pt>
                <pt idx="1733">
                  <v>41299.1</v>
                </pt>
                <pt idx="1734">
                  <v>40922.7</v>
                </pt>
                <pt idx="1735">
                  <v>40446.69</v>
                </pt>
                <pt idx="1736">
                  <v>40579.19</v>
                </pt>
                <pt idx="1737">
                  <v>40224.19</v>
                </pt>
                <pt idx="1738">
                  <v>39754.09</v>
                </pt>
                <pt idx="1739">
                  <v>39190.5</v>
                </pt>
                <pt idx="1740">
                  <v>38600.39</v>
                </pt>
                <pt idx="1741">
                  <v>38454</v>
                </pt>
                <pt idx="1742">
                  <v>38289.6</v>
                </pt>
                <pt idx="1743">
                  <v>37909.5</v>
                </pt>
                <pt idx="1744">
                  <v>37447.39</v>
                </pt>
                <pt idx="1745">
                  <v>37033</v>
                </pt>
                <pt idx="1746">
                  <v>36906.5</v>
                </pt>
                <pt idx="1747">
                  <v>36815.4</v>
                </pt>
                <pt idx="1748">
                  <v>36984.4</v>
                </pt>
                <pt idx="1749">
                  <v>37285.59</v>
                </pt>
                <pt idx="1750">
                  <v>37783.8</v>
                </pt>
                <pt idx="1751">
                  <v>38054.6</v>
                </pt>
                <pt idx="1752">
                  <v>38349.9</v>
                </pt>
                <pt idx="1753">
                  <v>38309.29</v>
                </pt>
                <pt idx="1754">
                  <v>39309.39</v>
                </pt>
                <pt idx="1755">
                  <v>39372.2</v>
                </pt>
                <pt idx="1756">
                  <v>39863.79</v>
                </pt>
                <pt idx="1757">
                  <v>38897.1</v>
                </pt>
                <pt idx="1758">
                  <v>38999.8</v>
                </pt>
                <pt idx="1759">
                  <v>36897.6</v>
                </pt>
                <pt idx="1760">
                  <v>36743.1</v>
                </pt>
                <pt idx="1761">
                  <v>36683.99</v>
                </pt>
                <pt idx="1762">
                  <v>36000</v>
                </pt>
                <pt idx="1763">
                  <v>34780.59</v>
                </pt>
                <pt idx="1764">
                  <v>34531.39</v>
                </pt>
                <pt idx="1765">
                  <v>32929.69</v>
                </pt>
                <pt idx="1766">
                  <v>31257.79</v>
                </pt>
                <pt idx="1767">
                  <v>29208.4</v>
                </pt>
                <pt idx="1768">
                  <v>27898.39</v>
                </pt>
                <pt idx="1769">
                  <v>26569.59</v>
                </pt>
                <pt idx="1770">
                  <v>25410.5</v>
                </pt>
                <pt idx="1771">
                  <v>24163.59</v>
                </pt>
                <pt idx="1772">
                  <v>23740.79</v>
                </pt>
                <pt idx="1773">
                  <v>23735</v>
                </pt>
                <pt idx="1774">
                  <v>22912.8</v>
                </pt>
                <pt idx="1775">
                  <v>21045.7</v>
                </pt>
                <pt idx="1776">
                  <v>22905.79</v>
                </pt>
                <pt idx="1777">
                  <v>22630</v>
                </pt>
                <pt idx="1778">
                  <v>22028.1</v>
                </pt>
                <pt idx="1779">
                  <v>21715.2</v>
                </pt>
                <pt idx="1780">
                  <v>21997</v>
                </pt>
                <pt idx="1781">
                  <v>22275.5</v>
                </pt>
                <pt idx="1782">
                  <v>23531.5</v>
                </pt>
                <pt idx="1783">
                  <v>23324.39</v>
                </pt>
                <pt idx="1784">
                  <v>22828.5</v>
                </pt>
                <pt idx="1785">
                  <v>22623.7</v>
                </pt>
                <pt idx="1786">
                  <v>22539.09</v>
                </pt>
                <pt idx="1787">
                  <v>23440.19</v>
                </pt>
                <pt idx="1788">
                  <v>24489.4</v>
                </pt>
                <pt idx="1789">
                  <v>26907.79</v>
                </pt>
                <pt idx="1790">
                  <v>29064.99</v>
                </pt>
                <pt idx="1791">
                  <v>30662.49</v>
                </pt>
                <pt idx="1792">
                  <v>32970.3</v>
                </pt>
                <pt idx="1793">
                  <v>35679.59</v>
                </pt>
                <pt idx="1794">
                  <v>38033.3</v>
                </pt>
                <pt idx="1795">
                  <v>40698.1</v>
                </pt>
                <pt idx="1796">
                  <v>42368.99</v>
                </pt>
                <pt idx="1797">
                  <v>42454.8</v>
                </pt>
                <pt idx="1798">
                  <v>43352</v>
                </pt>
                <pt idx="1799">
                  <v>44764.69</v>
                </pt>
                <pt idx="1800">
                  <v>46351.1</v>
                </pt>
                <pt idx="1801">
                  <v>47325</v>
                </pt>
                <pt idx="1802">
                  <v>48270.2</v>
                </pt>
                <pt idx="1803">
                  <v>47962.79</v>
                </pt>
                <pt idx="1804">
                  <v>49443.29</v>
                </pt>
                <pt idx="1805">
                  <v>49546.8</v>
                </pt>
                <pt idx="1806">
                  <v>49266.3</v>
                </pt>
                <pt idx="1807">
                  <v>48113.09</v>
                </pt>
                <pt idx="1808">
                  <v>48433.99</v>
                </pt>
                <pt idx="1809">
                  <v>48743.1</v>
                </pt>
                <pt idx="1810">
                  <v>48397.49</v>
                </pt>
                <pt idx="1811">
                  <v>48144.9</v>
                </pt>
                <pt idx="1812">
                  <v>48243.1</v>
                </pt>
                <pt idx="1813">
                  <v>48569.29</v>
                </pt>
                <pt idx="1814">
                  <v>48724.3</v>
                </pt>
                <pt idx="1815">
                  <v>49340.25</v>
                </pt>
                <pt idx="1816">
                  <v>48528.3</v>
                </pt>
                <pt idx="1817">
                  <v>47878.75</v>
                </pt>
                <pt idx="1818">
                  <v>46073.4</v>
                </pt>
                <pt idx="1819">
                  <v>43769.3</v>
                </pt>
                <pt idx="1820">
                  <v>43138.79</v>
                </pt>
                <pt idx="1821">
                  <v>41972.79</v>
                </pt>
                <pt idx="1822">
                  <v>40185.19</v>
                </pt>
                <pt idx="1823">
                  <v>42128.69</v>
                </pt>
                <pt idx="1824">
                  <v>45807.69</v>
                </pt>
                <pt idx="1825">
                  <v>45781.09</v>
                </pt>
                <pt idx="1826">
                  <v>44040.79</v>
                </pt>
                <pt idx="1827">
                  <v>41855.9</v>
                </pt>
                <pt idx="1828">
                  <v>40194.39</v>
                </pt>
                <pt idx="1829">
                  <v>39590.6</v>
                </pt>
                <pt idx="1830">
                  <v>38778</v>
                </pt>
                <pt idx="1831">
                  <v>38109.99</v>
                </pt>
                <pt idx="1832">
                  <v>37865</v>
                </pt>
                <pt idx="1833">
                  <v>37425.7</v>
                </pt>
                <pt idx="1834">
                  <v>37176.9</v>
                </pt>
                <pt idx="1835">
                  <v>36459.79</v>
                </pt>
                <pt idx="1836">
                  <v>35753.49</v>
                </pt>
                <pt idx="1837">
                  <v>35498.55</v>
                </pt>
                <pt idx="1838">
                  <v>35265.49</v>
                </pt>
                <pt idx="1839">
                  <v>34773.4</v>
                </pt>
                <pt idx="1840">
                  <v>34416.2</v>
                </pt>
                <pt idx="1841">
                  <v>33995.89</v>
                </pt>
                <pt idx="1842">
                  <v>33723.7</v>
                </pt>
                <pt idx="1843">
                  <v>33936.3</v>
                </pt>
                <pt idx="1844">
                  <v>34030</v>
                </pt>
                <pt idx="1845">
                  <v>34458.3</v>
                </pt>
                <pt idx="1846">
                  <v>35228</v>
                </pt>
                <pt idx="1847">
                  <v>36005.19</v>
                </pt>
                <pt idx="1848">
                  <v>36895.49</v>
                </pt>
                <pt idx="1849">
                  <v>37350.6</v>
                </pt>
                <pt idx="1850">
                  <v>38797.6</v>
                </pt>
                <pt idx="1851">
                  <v>38881.9</v>
                </pt>
                <pt idx="1852">
                  <v>40161.79</v>
                </pt>
                <pt idx="1853">
                  <v>39367.8</v>
                </pt>
                <pt idx="1854">
                  <v>39657.2</v>
                </pt>
                <pt idx="1855">
                  <v>39493.59</v>
                </pt>
                <pt idx="1856">
                  <v>40732.9</v>
                </pt>
                <pt idx="1857">
                  <v>40605.4</v>
                </pt>
                <pt idx="1858">
                  <v>40512.99</v>
                </pt>
                <pt idx="1859">
                  <v>39622.29</v>
                </pt>
                <pt idx="1860">
                  <v>39796.59</v>
                </pt>
                <pt idx="1861">
                  <v>38503.2</v>
                </pt>
                <pt idx="1862">
                  <v>36913.99</v>
                </pt>
                <pt idx="1863">
                  <v>35557.79</v>
                </pt>
                <pt idx="1864">
                  <v>33907.39</v>
                </pt>
                <pt idx="1865">
                  <v>32871.69</v>
                </pt>
                <pt idx="1866">
                  <v>32437.3</v>
                </pt>
                <pt idx="1867">
                  <v>32118.09</v>
                </pt>
                <pt idx="1868">
                  <v>31246.79</v>
                </pt>
                <pt idx="1869">
                  <v>30896.15</v>
                </pt>
                <pt idx="1870">
                  <v>29748.6</v>
                </pt>
                <pt idx="1871">
                  <v>27575.2</v>
                </pt>
                <pt idx="1872">
                  <v>29434.09</v>
                </pt>
                <pt idx="1873">
                  <v>28832.79</v>
                </pt>
                <pt idx="1874">
                  <v>28232.1</v>
                </pt>
                <pt idx="1875">
                  <v>27774.4</v>
                </pt>
                <pt idx="1876">
                  <v>28113.8</v>
                </pt>
                <pt idx="1877">
                  <v>28413.29</v>
                </pt>
                <pt idx="1878">
                  <v>29580.99</v>
                </pt>
                <pt idx="1879">
                  <v>28430.5</v>
                </pt>
                <pt idx="1880">
                  <v>28160.3</v>
                </pt>
                <pt idx="1881">
                  <v>28389.8</v>
                </pt>
                <pt idx="1882">
                  <v>28352.5</v>
                </pt>
                <pt idx="1883">
                  <v>29939.39</v>
                </pt>
                <pt idx="1884">
                  <v>30487.3</v>
                </pt>
                <pt idx="1885">
                  <v>31449.4</v>
                </pt>
                <pt idx="1886">
                  <v>32905.09</v>
                </pt>
                <pt idx="1887">
                  <v>34091.3</v>
                </pt>
                <pt idx="1888">
                  <v>36296.3</v>
                </pt>
                <pt idx="1889">
                  <v>38646.7</v>
                </pt>
                <pt idx="1890">
                  <v>40069.59</v>
                </pt>
                <pt idx="1891">
                  <v>42078</v>
                </pt>
                <pt idx="1892">
                  <v>43614.2</v>
                </pt>
                <pt idx="1893">
                  <v>44494.9</v>
                </pt>
                <pt idx="1894">
                  <v>45540.59</v>
                </pt>
                <pt idx="1895">
                  <v>46931.5</v>
                </pt>
                <pt idx="1896">
                  <v>49136.79</v>
                </pt>
                <pt idx="1897">
                  <v>50348.3</v>
                </pt>
                <pt idx="1898">
                  <v>51068.9</v>
                </pt>
                <pt idx="1899">
                  <v>50486.2</v>
                </pt>
                <pt idx="1900">
                  <v>52114.9</v>
                </pt>
                <pt idx="1901">
                  <v>51973.39</v>
                </pt>
                <pt idx="1902">
                  <v>51189.09</v>
                </pt>
                <pt idx="1903">
                  <v>50138.19</v>
                </pt>
                <pt idx="1904">
                  <v>50510.69</v>
                </pt>
                <pt idx="1905">
                  <v>50695.1</v>
                </pt>
                <pt idx="1906">
                  <v>50481.3</v>
                </pt>
                <pt idx="1907">
                  <v>49724.5</v>
                </pt>
                <pt idx="1908">
                  <v>50633.39</v>
                </pt>
                <pt idx="1909">
                  <v>50429.2</v>
                </pt>
                <pt idx="1910">
                  <v>50626.09</v>
                </pt>
                <pt idx="1911">
                  <v>50475.59</v>
                </pt>
                <pt idx="1912">
                  <v>50374</v>
                </pt>
                <pt idx="1913">
                  <v>49710.75</v>
                </pt>
                <pt idx="1914">
                  <v>47821.1</v>
                </pt>
                <pt idx="1915">
                  <v>45238.9</v>
                </pt>
                <pt idx="1916">
                  <v>44523.6</v>
                </pt>
                <pt idx="1917">
                  <v>42610.8</v>
                </pt>
                <pt idx="1918">
                  <v>40178.5</v>
                </pt>
                <pt idx="1919">
                  <v>36536.99</v>
                </pt>
                <pt idx="1920">
                  <v>40141.19</v>
                </pt>
                <pt idx="1921">
                  <v>39847.1</v>
                </pt>
                <pt idx="1922">
                  <v>38270.7</v>
                </pt>
                <pt idx="1923">
                  <v>36593.89</v>
                </pt>
                <pt idx="1924">
                  <v>35614.4</v>
                </pt>
                <pt idx="1925">
                  <v>35084</v>
                </pt>
                <pt idx="1926">
                  <v>34565.09</v>
                </pt>
                <pt idx="1927">
                  <v>34024.79</v>
                </pt>
                <pt idx="1928">
                  <v>33713.4</v>
                </pt>
                <pt idx="1929">
                  <v>33403.69</v>
                </pt>
                <pt idx="1930">
                  <v>33554.59</v>
                </pt>
                <pt idx="1931">
                  <v>33397.19</v>
                </pt>
                <pt idx="1932">
                  <v>32761.1</v>
                </pt>
                <pt idx="1933">
                  <v>32567.69</v>
                </pt>
                <pt idx="1934">
                  <v>32317.4</v>
                </pt>
                <pt idx="1935">
                  <v>32089.49</v>
                </pt>
                <pt idx="1936">
                  <v>31616.1</v>
                </pt>
                <pt idx="1937">
                  <v>31262.39</v>
                </pt>
                <pt idx="1938">
                  <v>31038.3</v>
                </pt>
                <pt idx="1939">
                  <v>30946.29</v>
                </pt>
                <pt idx="1940">
                  <v>30972.99</v>
                </pt>
                <pt idx="1941">
                  <v>31363.89</v>
                </pt>
                <pt idx="1942">
                  <v>31912.89</v>
                </pt>
                <pt idx="1943">
                  <v>31973.89</v>
                </pt>
                <pt idx="1944">
                  <v>31836.6</v>
                </pt>
                <pt idx="1945">
                  <v>31974.5</v>
                </pt>
                <pt idx="1946">
                  <v>33154.2</v>
                </pt>
                <pt idx="1947">
                  <v>32864.1</v>
                </pt>
                <pt idx="1948">
                  <v>33459.3</v>
                </pt>
                <pt idx="1949">
                  <v>32393.1</v>
                </pt>
                <pt idx="1950">
                  <v>32644.1</v>
                </pt>
                <pt idx="1951">
                  <v>31712.4</v>
                </pt>
                <pt idx="1952">
                  <v>31826.5</v>
                </pt>
                <pt idx="1953">
                  <v>31621.4</v>
                </pt>
                <pt idx="1954">
                  <v>31198.49</v>
                </pt>
                <pt idx="1955">
                  <v>30002.6</v>
                </pt>
                <pt idx="1956">
                  <v>29909.89</v>
                </pt>
                <pt idx="1957">
                  <v>28331.4</v>
                </pt>
                <pt idx="1958">
                  <v>26489.99</v>
                </pt>
                <pt idx="1959">
                  <v>25356.79</v>
                </pt>
                <pt idx="1960">
                  <v>23945.8</v>
                </pt>
                <pt idx="1961">
                  <v>22588.8</v>
                </pt>
                <pt idx="1962">
                  <v>21938.7</v>
                </pt>
                <pt idx="1963">
                  <v>19888.85</v>
                </pt>
                <pt idx="1964">
                  <v>19116.69</v>
                </pt>
                <pt idx="1965">
                  <v>17519.2</v>
                </pt>
                <pt idx="1966">
                  <v>17004.55</v>
                </pt>
                <pt idx="1967">
                  <v>15068.2</v>
                </pt>
                <pt idx="1968">
                  <v>17597.35</v>
                </pt>
                <pt idx="1969">
                  <v>16528.8</v>
                </pt>
                <pt idx="1970">
                  <v>16187.6</v>
                </pt>
                <pt idx="1971">
                  <v>15904.4</v>
                </pt>
                <pt idx="1972">
                  <v>16143.7</v>
                </pt>
                <pt idx="1973">
                  <v>16422.59</v>
                </pt>
                <pt idx="1974">
                  <v>18241.9</v>
                </pt>
                <pt idx="1975">
                  <v>17209.7</v>
                </pt>
                <pt idx="1976">
                  <v>16308.4</v>
                </pt>
                <pt idx="1977">
                  <v>16448.99</v>
                </pt>
                <pt idx="1978">
                  <v>16677.7</v>
                </pt>
                <pt idx="1979">
                  <v>18092.19</v>
                </pt>
                <pt idx="1980">
                  <v>19160.69</v>
                </pt>
                <pt idx="1981">
                  <v>20745.09</v>
                </pt>
                <pt idx="1982">
                  <v>21699.3</v>
                </pt>
                <pt idx="1983">
                  <v>23209.19</v>
                </pt>
                <pt idx="1984">
                  <v>25224.5</v>
                </pt>
                <pt idx="1985">
                  <v>27519.29</v>
                </pt>
                <pt idx="1986">
                  <v>28516.49</v>
                </pt>
                <pt idx="1987">
                  <v>30389.69</v>
                </pt>
                <pt idx="1988">
                  <v>32631.79</v>
                </pt>
                <pt idx="1989">
                  <v>32860.3</v>
                </pt>
                <pt idx="1990">
                  <v>34399.49</v>
                </pt>
                <pt idx="1991">
                  <v>35884.09</v>
                </pt>
                <pt idx="1992">
                  <v>37737.5</v>
                </pt>
                <pt idx="1993">
                  <v>38820.3</v>
                </pt>
                <pt idx="1994">
                  <v>39846.19</v>
                </pt>
                <pt idx="1995">
                  <v>39428.49</v>
                </pt>
                <pt idx="1996">
                  <v>40147.99</v>
                </pt>
                <pt idx="1997">
                  <v>40071.69</v>
                </pt>
                <pt idx="1998">
                  <v>39660.69</v>
                </pt>
                <pt idx="1999">
                  <v>39102.2</v>
                </pt>
                <pt idx="2000">
                  <v>39268.3</v>
                </pt>
                <pt idx="2001">
                  <v>39469.6</v>
                </pt>
                <pt idx="2002">
                  <v>38641.4</v>
                </pt>
                <pt idx="2003">
                  <v>37916.49</v>
                </pt>
                <pt idx="2004">
                  <v>38645.8</v>
                </pt>
                <pt idx="2005">
                  <v>38693.29</v>
                </pt>
                <pt idx="2006">
                  <v>38626.89</v>
                </pt>
                <pt idx="2007">
                  <v>38613.1</v>
                </pt>
                <pt idx="2008">
                  <v>38823.9</v>
                </pt>
                <pt idx="2009">
                  <v>38879.6</v>
                </pt>
                <pt idx="2010">
                  <v>37257.6</v>
                </pt>
                <pt idx="2011">
                  <v>35041.3</v>
                </pt>
                <pt idx="2012">
                  <v>34726.09</v>
                </pt>
                <pt idx="2013">
                  <v>33356.8</v>
                </pt>
                <pt idx="2014">
                  <v>31342.8</v>
                </pt>
                <pt idx="2015">
                  <v>28972.19</v>
                </pt>
                <pt idx="2016">
                  <v>30635.19</v>
                </pt>
                <pt idx="2017">
                  <v>30421.8</v>
                </pt>
                <pt idx="2018">
                  <v>28690</v>
                </pt>
                <pt idx="2019">
                  <v>27358.9</v>
                </pt>
                <pt idx="2020">
                  <v>26765</v>
                </pt>
                <pt idx="2021">
                  <v>26117.79</v>
                </pt>
                <pt idx="2022">
                  <v>25144</v>
                </pt>
                <pt idx="2023">
                  <v>25003.39</v>
                </pt>
                <pt idx="2024">
                  <v>24858.6</v>
                </pt>
                <pt idx="2025">
                  <v>24739.39</v>
                </pt>
                <pt idx="2026">
                  <v>25384.3</v>
                </pt>
                <pt idx="2027">
                  <v>25523.39</v>
                </pt>
                <pt idx="2028">
                  <v>25373.59</v>
                </pt>
                <pt idx="2029">
                  <v>25309.79</v>
                </pt>
                <pt idx="2030">
                  <v>25495.49</v>
                </pt>
                <pt idx="2031">
                  <v>24940.6</v>
                </pt>
                <pt idx="2032">
                  <v>24773.69</v>
                </pt>
                <pt idx="2033">
                  <v>24531.29</v>
                </pt>
                <pt idx="2034">
                  <v>24410.99</v>
                </pt>
                <pt idx="2035">
                  <v>24342.49</v>
                </pt>
                <pt idx="2036">
                  <v>24531.5</v>
                </pt>
                <pt idx="2037">
                  <v>24777.09</v>
                </pt>
                <pt idx="2038">
                  <v>24921</v>
                </pt>
                <pt idx="2039">
                  <v>24801.29</v>
                </pt>
                <pt idx="2040">
                  <v>24803.4</v>
                </pt>
                <pt idx="2041">
                  <v>24950.39</v>
                </pt>
                <pt idx="2042">
                  <v>25978.49</v>
                </pt>
                <pt idx="2043">
                  <v>26423.1</v>
                </pt>
                <pt idx="2044">
                  <v>26343.2</v>
                </pt>
                <pt idx="2045">
                  <v>26323.5</v>
                </pt>
                <pt idx="2046">
                  <v>26057.89</v>
                </pt>
                <pt idx="2047">
                  <v>24917.29</v>
                </pt>
                <pt idx="2048">
                  <v>25209.3</v>
                </pt>
                <pt idx="2049">
                  <v>24367.4</v>
                </pt>
                <pt idx="2050">
                  <v>24339.8</v>
                </pt>
                <pt idx="2051">
                  <v>24012.69</v>
                </pt>
                <pt idx="2052">
                  <v>23220</v>
                </pt>
                <pt idx="2053">
                  <v>22272.5</v>
                </pt>
                <pt idx="2054">
                  <v>21285.59</v>
                </pt>
                <pt idx="2055">
                  <v>19744.3</v>
                </pt>
                <pt idx="2056">
                  <v>19937.1</v>
                </pt>
                <pt idx="2057">
                  <v>19322.1</v>
                </pt>
                <pt idx="2058">
                  <v>18901.69</v>
                </pt>
                <pt idx="2059">
                  <v>18294.45</v>
                </pt>
                <pt idx="2060">
                  <v>17287.3</v>
                </pt>
                <pt idx="2061">
                  <v>16187.9</v>
                </pt>
                <pt idx="2062">
                  <v>16402.65</v>
                </pt>
                <pt idx="2063">
                  <v>15874.59</v>
                </pt>
                <pt idx="2064">
                  <v>18283.25</v>
                </pt>
                <pt idx="2065">
                  <v>18631.09</v>
                </pt>
                <pt idx="2066">
                  <v>18803.8</v>
                </pt>
                <pt idx="2067">
                  <v>18136.89</v>
                </pt>
                <pt idx="2068">
                  <v>17324.6</v>
                </pt>
                <pt idx="2069">
                  <v>16841.3</v>
                </pt>
                <pt idx="2070">
                  <v>17794.8</v>
                </pt>
                <pt idx="2071">
                  <v>18506.09</v>
                </pt>
                <pt idx="2072">
                  <v>18025.6</v>
                </pt>
                <pt idx="2073">
                  <v>17475.8</v>
                </pt>
                <pt idx="2074">
                  <v>17280.8</v>
                </pt>
                <pt idx="2075">
                  <v>18349.99</v>
                </pt>
                <pt idx="2076">
                  <v>19854.3</v>
                </pt>
                <pt idx="2077">
                  <v>21300.39</v>
                </pt>
                <pt idx="2078">
                  <v>21944.8</v>
                </pt>
                <pt idx="2079">
                  <v>22100.2</v>
                </pt>
                <pt idx="2080">
                  <v>22995.6</v>
                </pt>
                <pt idx="2081">
                  <v>24304.89</v>
                </pt>
                <pt idx="2082">
                  <v>24377.89</v>
                </pt>
                <pt idx="2083">
                  <v>25503.29</v>
                </pt>
                <pt idx="2084">
                  <v>26762.49</v>
                </pt>
                <pt idx="2085">
                  <v>27694.19</v>
                </pt>
                <pt idx="2086">
                  <v>28889.69</v>
                </pt>
                <pt idx="2087">
                  <v>30002.3</v>
                </pt>
                <pt idx="2088">
                  <v>32001.6</v>
                </pt>
                <pt idx="2089">
                  <v>32244.89</v>
                </pt>
                <pt idx="2090">
                  <v>32194.69</v>
                </pt>
                <pt idx="2091">
                  <v>31763.5</v>
                </pt>
                <pt idx="2092">
                  <v>32402</v>
                </pt>
                <pt idx="2093">
                  <v>32462.3</v>
                </pt>
                <pt idx="2094">
                  <v>32048.19</v>
                </pt>
                <pt idx="2095">
                  <v>31222.2</v>
                </pt>
                <pt idx="2096">
                  <v>31155.99</v>
                </pt>
                <pt idx="2097">
                  <v>31032.6</v>
                </pt>
                <pt idx="2098">
                  <v>30821.69</v>
                </pt>
                <pt idx="2099">
                  <v>30174.5</v>
                </pt>
                <pt idx="2100">
                  <v>31513.59</v>
                </pt>
                <pt idx="2101">
                  <v>31666.19</v>
                </pt>
                <pt idx="2102">
                  <v>31668.6</v>
                </pt>
                <pt idx="2103">
                  <v>32301.99</v>
                </pt>
                <pt idx="2104">
                  <v>33294.59</v>
                </pt>
                <pt idx="2105">
                  <v>33837.69</v>
                </pt>
                <pt idx="2106">
                  <v>32967.59</v>
                </pt>
                <pt idx="2107">
                  <v>31149.89</v>
                </pt>
                <pt idx="2108">
                  <v>31447.5</v>
                </pt>
                <pt idx="2109">
                  <v>30489</v>
                </pt>
                <pt idx="2110">
                  <v>28795.8</v>
                </pt>
                <pt idx="2111">
                  <v>26599.3</v>
                </pt>
                <pt idx="2112">
                  <v>29549.79</v>
                </pt>
                <pt idx="2113">
                  <v>29239.8</v>
                </pt>
                <pt idx="2114">
                  <v>27720</v>
                </pt>
                <pt idx="2115">
                  <v>25707.6</v>
                </pt>
                <pt idx="2116">
                  <v>24824.99</v>
                </pt>
                <pt idx="2117">
                  <v>24079.8</v>
                </pt>
                <pt idx="2118">
                  <v>23132.8</v>
                </pt>
                <pt idx="2119">
                  <v>23202.2</v>
                </pt>
                <pt idx="2120">
                  <v>23125.2</v>
                </pt>
                <pt idx="2121">
                  <v>22772.39</v>
                </pt>
                <pt idx="2122">
                  <v>23439.89</v>
                </pt>
                <pt idx="2123">
                  <v>23502.7</v>
                </pt>
                <pt idx="2124">
                  <v>23280.59</v>
                </pt>
                <pt idx="2125">
                  <v>23211.4</v>
                </pt>
                <pt idx="2126">
                  <v>23488.6</v>
                </pt>
                <pt idx="2127">
                  <v>23032.7</v>
                </pt>
                <pt idx="2128">
                  <v>22796.2</v>
                </pt>
                <pt idx="2129">
                  <v>22536.39</v>
                </pt>
                <pt idx="2130">
                  <v>22435.79</v>
                </pt>
                <pt idx="2131">
                  <v>22412.49</v>
                </pt>
                <pt idx="2132">
                  <v>22598.6</v>
                </pt>
                <pt idx="2133">
                  <v>22857.09</v>
                </pt>
                <pt idx="2134">
                  <v>23319.29</v>
                </pt>
                <pt idx="2135">
                  <v>23602.1</v>
                </pt>
                <pt idx="2136">
                  <v>23700.89</v>
                </pt>
                <pt idx="2137">
                  <v>23680.5</v>
                </pt>
                <pt idx="2138">
                  <v>24448.49</v>
                </pt>
                <pt idx="2139">
                  <v>24804.89</v>
                </pt>
                <pt idx="2140">
                  <v>24995.9</v>
                </pt>
                <pt idx="2141">
                  <v>25467.19</v>
                </pt>
                <pt idx="2142">
                  <v>24776.09</v>
                </pt>
                <pt idx="2143">
                  <v>24507.3</v>
                </pt>
                <pt idx="2144">
                  <v>24801</v>
                </pt>
                <pt idx="2145">
                  <v>24704.29</v>
                </pt>
                <pt idx="2146">
                  <v>24515.8</v>
                </pt>
                <pt idx="2147">
                  <v>24107.8</v>
                </pt>
                <pt idx="2148">
                  <v>23694.69</v>
                </pt>
                <pt idx="2149">
                  <v>22978.4</v>
                </pt>
                <pt idx="2150">
                  <v>21969</v>
                </pt>
                <pt idx="2151">
                  <v>21281.1</v>
                </pt>
                <pt idx="2152">
                  <v>20978.49</v>
                </pt>
                <pt idx="2153">
                  <v>20225.7</v>
                </pt>
                <pt idx="2154">
                  <v>19395</v>
                </pt>
                <pt idx="2155">
                  <v>19379.7</v>
                </pt>
                <pt idx="2156">
                  <v>18794.4</v>
                </pt>
                <pt idx="2157">
                  <v>18078.5</v>
                </pt>
                <pt idx="2158">
                  <v>17995.4</v>
                </pt>
                <pt idx="2159">
                  <v>17973.7</v>
                </pt>
                <pt idx="2160">
                  <v>19447.99</v>
                </pt>
                <pt idx="2161">
                  <v>19542.39</v>
                </pt>
                <pt idx="2162">
                  <v>19259.99</v>
                </pt>
                <pt idx="2163">
                  <v>18667.99</v>
                </pt>
                <pt idx="2164">
                  <v>18340.39</v>
                </pt>
                <pt idx="2165">
                  <v>17356.3</v>
                </pt>
                <pt idx="2166">
                  <v>17586.5</v>
                </pt>
                <pt idx="2167">
                  <v>17045.8</v>
                </pt>
                <pt idx="2168">
                  <v>15727.3</v>
                </pt>
                <pt idx="2169">
                  <v>15347.39</v>
                </pt>
                <pt idx="2170">
                  <v>15272.79</v>
                </pt>
                <pt idx="2171">
                  <v>15647.99</v>
                </pt>
                <pt idx="2172">
                  <v>17021.59</v>
                </pt>
                <pt idx="2173">
                  <v>18276.09</v>
                </pt>
                <pt idx="2174">
                  <v>18290.6</v>
                </pt>
                <pt idx="2175">
                  <v>18491.6</v>
                </pt>
                <pt idx="2176">
                  <v>19192.6</v>
                </pt>
                <pt idx="2177">
                  <v>20565.7</v>
                </pt>
                <pt idx="2178">
                  <v>20512.79</v>
                </pt>
                <pt idx="2179">
                  <v>21769.49</v>
                </pt>
                <pt idx="2180">
                  <v>22936.9</v>
                </pt>
                <pt idx="2181">
                  <v>23716.2</v>
                </pt>
                <pt idx="2182">
                  <v>25619.2</v>
                </pt>
                <pt idx="2183">
                  <v>26628.7</v>
                </pt>
                <pt idx="2184">
                  <v>28369.2</v>
                </pt>
                <pt idx="2185">
                  <v>28413.99</v>
                </pt>
                <pt idx="2186">
                  <v>28790.09</v>
                </pt>
                <pt idx="2187">
                  <v>28462.29</v>
                </pt>
                <pt idx="2188">
                  <v>29228.39</v>
                </pt>
                <pt idx="2189">
                  <v>29136.3</v>
                </pt>
                <pt idx="2190">
                  <v>28299.49</v>
                </pt>
                <pt idx="2191">
                  <v>27594</v>
                </pt>
                <pt idx="2192">
                  <v>27879.3</v>
                </pt>
                <pt idx="2193">
                  <v>27914.5</v>
                </pt>
                <pt idx="2194">
                  <v>27646.59</v>
                </pt>
                <pt idx="2195">
                  <v>27139.09</v>
                </pt>
                <pt idx="2196">
                  <v>28369.2</v>
                </pt>
                <pt idx="2197">
                  <v>28313.9</v>
                </pt>
                <pt idx="2198">
                  <v>28322.9</v>
                </pt>
                <pt idx="2199">
                  <v>28566.5</v>
                </pt>
                <pt idx="2200">
                  <v>28788.29</v>
                </pt>
                <pt idx="2201">
                  <v>29394.39</v>
                </pt>
                <pt idx="2202">
                  <v>28760.6</v>
                </pt>
                <pt idx="2203">
                  <v>27052.39</v>
                </pt>
                <pt idx="2204">
                  <v>27621.4</v>
                </pt>
                <pt idx="2205">
                  <v>27119.1</v>
                </pt>
                <pt idx="2206">
                  <v>25759.19</v>
                </pt>
                <pt idx="2207">
                  <v>24713.1</v>
                </pt>
                <pt idx="2208">
                  <v>27245.3</v>
                </pt>
                <pt idx="2209">
                  <v>26272.59</v>
                </pt>
                <pt idx="2210">
                  <v>23850.3</v>
                </pt>
                <pt idx="2211">
                  <v>21045.8</v>
                </pt>
                <pt idx="2212">
                  <v>19815.1</v>
                </pt>
                <pt idx="2213">
                  <v>19268.5</v>
                </pt>
                <pt idx="2214">
                  <v>17799.59</v>
                </pt>
                <pt idx="2215">
                  <v>17312.9</v>
                </pt>
                <pt idx="2216">
                  <v>17770.5</v>
                </pt>
                <pt idx="2217">
                  <v>17184.1</v>
                </pt>
                <pt idx="2218">
                  <v>17747.4</v>
                </pt>
                <pt idx="2219">
                  <v>17580.89</v>
                </pt>
                <pt idx="2220">
                  <v>17346.59</v>
                </pt>
                <pt idx="2221">
                  <v>17176</v>
                </pt>
                <pt idx="2222">
                  <v>17261.4</v>
                </pt>
                <pt idx="2223">
                  <v>16773.5</v>
                </pt>
                <pt idx="2224">
                  <v>16343.6</v>
                </pt>
                <pt idx="2225">
                  <v>15950.1</v>
                </pt>
                <pt idx="2226">
                  <v>15755.9</v>
                </pt>
                <pt idx="2227">
                  <v>15526.1</v>
                </pt>
                <pt idx="2228">
                  <v>15666</v>
                </pt>
                <pt idx="2229">
                  <v>16296.5</v>
                </pt>
                <pt idx="2230">
                  <v>16748.19</v>
                </pt>
                <pt idx="2231">
                  <v>16998.9</v>
                </pt>
                <pt idx="2232">
                  <v>17197.2</v>
                </pt>
                <pt idx="2233">
                  <v>17086.8</v>
                </pt>
                <pt idx="2234">
                  <v>17703.4</v>
                </pt>
                <pt idx="2235">
                  <v>17997.7</v>
                </pt>
                <pt idx="2236">
                  <v>18029.2</v>
                </pt>
                <pt idx="2237">
                  <v>18430</v>
                </pt>
                <pt idx="2238">
                  <v>17258.39</v>
                </pt>
                <pt idx="2239">
                  <v>16398.1</v>
                </pt>
                <pt idx="2240">
                  <v>16598.7</v>
                </pt>
                <pt idx="2241">
                  <v>15983.5</v>
                </pt>
                <pt idx="2242">
                  <v>15901</v>
                </pt>
                <pt idx="2243">
                  <v>15484.4</v>
                </pt>
                <pt idx="2244">
                  <v>15307.9</v>
                </pt>
                <pt idx="2245">
                  <v>14744</v>
                </pt>
                <pt idx="2246">
                  <v>14244.6</v>
                </pt>
                <pt idx="2247">
                  <v>13490.6</v>
                </pt>
                <pt idx="2248">
                  <v>14124.6</v>
                </pt>
                <pt idx="2249">
                  <v>13392.5</v>
                </pt>
                <pt idx="2250">
                  <v>12931.89</v>
                </pt>
                <pt idx="2251">
                  <v>13066.5</v>
                </pt>
                <pt idx="2252">
                  <v>12317</v>
                </pt>
                <pt idx="2253">
                  <v>12094.99</v>
                </pt>
                <pt idx="2254">
                  <v>12469.3</v>
                </pt>
                <pt idx="2255">
                  <v>12628.4</v>
                </pt>
                <pt idx="2256">
                  <v>14722.9</v>
                </pt>
                <pt idx="2257">
                  <v>14654.3</v>
                </pt>
                <pt idx="2258">
                  <v>14121</v>
                </pt>
                <pt idx="2259">
                  <v>13711.9</v>
                </pt>
                <pt idx="2260">
                  <v>12639.4</v>
                </pt>
                <pt idx="2261">
                  <v>11495.5</v>
                </pt>
                <pt idx="2262">
                  <v>11508.7</v>
                </pt>
                <pt idx="2263">
                  <v>10594.7</v>
                </pt>
                <pt idx="2264">
                  <v>9387.1</v>
                </pt>
                <pt idx="2265">
                  <v>9192.25</v>
                </pt>
                <pt idx="2266">
                  <v>9071.4</v>
                </pt>
                <pt idx="2267">
                  <v>9217.1</v>
                </pt>
                <pt idx="2268">
                  <v>10325.1</v>
                </pt>
                <pt idx="2269">
                  <v>11228.7</v>
                </pt>
                <pt idx="2270">
                  <v>11069.7</v>
                </pt>
                <pt idx="2271">
                  <v>11065.1</v>
                </pt>
                <pt idx="2272">
                  <v>11630.7</v>
                </pt>
                <pt idx="2273">
                  <v>12885.9</v>
                </pt>
                <pt idx="2274">
                  <v>12584.4</v>
                </pt>
                <pt idx="2275">
                  <v>13518.9</v>
                </pt>
                <pt idx="2276">
                  <v>14929.7</v>
                </pt>
                <pt idx="2277">
                  <v>16411.8</v>
                </pt>
                <pt idx="2278">
                  <v>17668.5</v>
                </pt>
                <pt idx="2279">
                  <v>18422.9</v>
                </pt>
                <pt idx="2280">
                  <v>20263.99</v>
                </pt>
                <pt idx="2281">
                  <v>20616.7</v>
                </pt>
                <pt idx="2282">
                  <v>20443.1</v>
                </pt>
                <pt idx="2283">
                  <v>20107.49</v>
                </pt>
                <pt idx="2284">
                  <v>20664.29</v>
                </pt>
                <pt idx="2285">
                  <v>20239.3</v>
                </pt>
                <pt idx="2286">
                  <v>19596.7</v>
                </pt>
                <pt idx="2287">
                  <v>19327.4</v>
                </pt>
                <pt idx="2288">
                  <v>19389.8</v>
                </pt>
                <pt idx="2289">
                  <v>19247.4</v>
                </pt>
                <pt idx="2290">
                  <v>18990.2</v>
                </pt>
                <pt idx="2291">
                  <v>18417</v>
                </pt>
                <pt idx="2292">
                  <v>19075.6</v>
                </pt>
                <pt idx="2293">
                  <v>19040.29</v>
                </pt>
                <pt idx="2294">
                  <v>19158.9</v>
                </pt>
                <pt idx="2295">
                  <v>19088.3</v>
                </pt>
                <pt idx="2296">
                  <v>19367.6</v>
                </pt>
                <pt idx="2297">
                  <v>20164.7</v>
                </pt>
                <pt idx="2298">
                  <v>19821.2</v>
                </pt>
                <pt idx="2299">
                  <v>18066.6</v>
                </pt>
                <pt idx="2300">
                  <v>18392.3</v>
                </pt>
                <pt idx="2301">
                  <v>17654.7</v>
                </pt>
                <pt idx="2302">
                  <v>16606</v>
                </pt>
                <pt idx="2303">
                  <v>19808.4</v>
                </pt>
                <pt idx="2304">
                  <v>22624.6</v>
                </pt>
                <pt idx="2305">
                  <v>22183.8</v>
                </pt>
                <pt idx="2306">
                  <v>20283.7</v>
                </pt>
                <pt idx="2307">
                  <v>17748.6</v>
                </pt>
                <pt idx="2308">
                  <v>16382.59</v>
                </pt>
                <pt idx="2309">
                  <v>15512.89</v>
                </pt>
                <pt idx="2310">
                  <v>14213.49</v>
                </pt>
                <pt idx="2311">
                  <v>13458.39</v>
                </pt>
                <pt idx="2312">
                  <v>13678.5</v>
                </pt>
                <pt idx="2313">
                  <v>13284.6</v>
                </pt>
                <pt idx="2314">
                  <v>13858.89</v>
                </pt>
                <pt idx="2315">
                  <v>13949.9</v>
                </pt>
                <pt idx="2316">
                  <v>13650.8</v>
                </pt>
                <pt idx="2317">
                  <v>13487.89</v>
                </pt>
                <pt idx="2318">
                  <v>13606.5</v>
                </pt>
                <pt idx="2319">
                  <v>12981.3</v>
                </pt>
                <pt idx="2320">
                  <v>12743.4</v>
                </pt>
                <pt idx="2321">
                  <v>12445.8</v>
                </pt>
                <pt idx="2322">
                  <v>12166.79</v>
                </pt>
                <pt idx="2323">
                  <v>12113.25</v>
                </pt>
                <pt idx="2324">
                  <v>12154.7</v>
                </pt>
                <pt idx="2325">
                  <v>12277.19</v>
                </pt>
                <pt idx="2326">
                  <v>12611.8</v>
                </pt>
                <pt idx="2327">
                  <v>12903.09</v>
                </pt>
                <pt idx="2328">
                  <v>12891.39</v>
                </pt>
                <pt idx="2329">
                  <v>12562.39</v>
                </pt>
                <pt idx="2330">
                  <v>13140</v>
                </pt>
                <pt idx="2331">
                  <v>13450.9</v>
                </pt>
                <pt idx="2332">
                  <v>13123.79</v>
                </pt>
                <pt idx="2333">
                  <v>13729.89</v>
                </pt>
                <pt idx="2334">
                  <v>12915.9</v>
                </pt>
                <pt idx="2335">
                  <v>11683.9</v>
                </pt>
                <pt idx="2336">
                  <v>11050.49</v>
                </pt>
                <pt idx="2337">
                  <v>10005.79</v>
                </pt>
                <pt idx="2338">
                  <v>9836.4</v>
                </pt>
                <pt idx="2339">
                  <v>9496.6</v>
                </pt>
                <pt idx="2340">
                  <v>9216.49</v>
                </pt>
                <pt idx="2341">
                  <v>8774.799999999999</v>
                </pt>
                <pt idx="2342">
                  <v>8389.889999999999</v>
                </pt>
                <pt idx="2343">
                  <v>8181.5</v>
                </pt>
                <pt idx="2344">
                  <v>8305.5</v>
                </pt>
                <pt idx="2345">
                  <v>8247.4</v>
                </pt>
                <pt idx="2346">
                  <v>8974.09</v>
                </pt>
                <pt idx="2347">
                  <v>8938.6</v>
                </pt>
                <pt idx="2348">
                  <v>8959.6</v>
                </pt>
                <pt idx="2349">
                  <v>9542.1</v>
                </pt>
                <pt idx="2350">
                  <v>10598.7</v>
                </pt>
                <pt idx="2351">
                  <v>11424.2</v>
                </pt>
                <pt idx="2352">
                  <v>12725.1</v>
                </pt>
                <pt idx="2353">
                  <v>11456.5</v>
                </pt>
                <pt idx="2354">
                  <v>11081</v>
                </pt>
                <pt idx="2355">
                  <v>11308.7</v>
                </pt>
                <pt idx="2356">
                  <v>11285.6</v>
                </pt>
                <pt idx="2357">
                  <v>11600.59</v>
                </pt>
                <pt idx="2358">
                  <v>12036.19</v>
                </pt>
                <pt idx="2359">
                  <v>11450.9</v>
                </pt>
                <pt idx="2360">
                  <v>10471.2</v>
                </pt>
                <pt idx="2361">
                  <v>10177.39</v>
                </pt>
                <pt idx="2362">
                  <v>10401.7</v>
                </pt>
                <pt idx="2363">
                  <v>11265.8</v>
                </pt>
                <pt idx="2364">
                  <v>12070.89</v>
                </pt>
                <pt idx="2365">
                  <v>12065.2</v>
                </pt>
                <pt idx="2366">
                  <v>11346.4</v>
                </pt>
                <pt idx="2367">
                  <v>9481.6</v>
                </pt>
                <pt idx="2368">
                  <v>9239.9</v>
                </pt>
                <pt idx="2369">
                  <v>9957.99</v>
                </pt>
                <pt idx="2370">
                  <v>9449.700000000001</v>
                </pt>
                <pt idx="2371">
                  <v>9727.889999999999</v>
                </pt>
                <pt idx="2372">
                  <v>10177.59</v>
                </pt>
                <pt idx="2373">
                  <v>9302.1</v>
                </pt>
                <pt idx="2374">
                  <v>10239.59</v>
                </pt>
                <pt idx="2375">
                  <v>11228.4</v>
                </pt>
                <pt idx="2376">
                  <v>12511</v>
                </pt>
                <pt idx="2377">
                  <v>12607.7</v>
                </pt>
                <pt idx="2378">
                  <v>12881.8</v>
                </pt>
                <pt idx="2379">
                  <v>12317.79</v>
                </pt>
                <pt idx="2380">
                  <v>12657</v>
                </pt>
                <pt idx="2381">
                  <v>12743.4</v>
                </pt>
                <pt idx="2382">
                  <v>12597.3</v>
                </pt>
                <pt idx="2383">
                  <v>12363.3</v>
                </pt>
                <pt idx="2384">
                  <v>12380.2</v>
                </pt>
                <pt idx="2385">
                  <v>12236.89</v>
                </pt>
                <pt idx="2386">
                  <v>11821.8</v>
                </pt>
                <pt idx="2387">
                  <v>11676.89</v>
                </pt>
                <pt idx="2388">
                  <v>14536.99</v>
                </pt>
                <pt idx="2389">
                  <v>15826.8</v>
                </pt>
                <pt idx="2390">
                  <v>16841</v>
                </pt>
                <pt idx="2391">
                  <v>17486.3</v>
                </pt>
                <pt idx="2392">
                  <v>18406.95</v>
                </pt>
                <pt idx="2393">
                  <v>19527.2</v>
                </pt>
                <pt idx="2394">
                  <v>19079.7</v>
                </pt>
                <pt idx="2395">
                  <v>17518</v>
                </pt>
                <pt idx="2396">
                  <v>18165.3</v>
                </pt>
                <pt idx="2397">
                  <v>18001.8</v>
                </pt>
                <pt idx="2398">
                  <v>17466.1</v>
                </pt>
                <pt idx="2399">
                  <v>18732.9</v>
                </pt>
                <pt idx="2400">
                  <v>22170.4</v>
                </pt>
                <pt idx="2401">
                  <v>20954.1</v>
                </pt>
                <pt idx="2402">
                  <v>18651.9</v>
                </pt>
                <pt idx="2403">
                  <v>16987.3</v>
                </pt>
                <pt idx="2404">
                  <v>16043.85</v>
                </pt>
                <pt idx="2405">
                  <v>16026.6</v>
                </pt>
                <pt idx="2406">
                  <v>15762.3</v>
                </pt>
                <pt idx="2407">
                  <v>15223.4</v>
                </pt>
                <pt idx="2408">
                  <v>15181.2</v>
                </pt>
                <pt idx="2409">
                  <v>14779.29</v>
                </pt>
                <pt idx="2410">
                  <v>14682.4</v>
                </pt>
                <pt idx="2411">
                  <v>15745.8</v>
                </pt>
                <pt idx="2412">
                  <v>15606.09</v>
                </pt>
                <pt idx="2413">
                  <v>15120.8</v>
                </pt>
                <pt idx="2414">
                  <v>15317.3</v>
                </pt>
                <pt idx="2415">
                  <v>15673.49</v>
                </pt>
                <pt idx="2416">
                  <v>15518.3</v>
                </pt>
                <pt idx="2417">
                  <v>15271.2</v>
                </pt>
                <pt idx="2418">
                  <v>15137.4</v>
                </pt>
                <pt idx="2419">
                  <v>15017.09</v>
                </pt>
                <pt idx="2420">
                  <v>15314.79</v>
                </pt>
                <pt idx="2421">
                  <v>15523.5</v>
                </pt>
                <pt idx="2422">
                  <v>15964.19</v>
                </pt>
                <pt idx="2423">
                  <v>15387</v>
                </pt>
                <pt idx="2424">
                  <v>14133.89</v>
                </pt>
                <pt idx="2425">
                  <v>14235.75</v>
                </pt>
                <pt idx="2426">
                  <v>14655.89</v>
                </pt>
                <pt idx="2427">
                  <v>14890.5</v>
                </pt>
                <pt idx="2428">
                  <v>13843.09</v>
                </pt>
                <pt idx="2429">
                  <v>14575.6</v>
                </pt>
                <pt idx="2430">
                  <v>15146.9</v>
                </pt>
                <pt idx="2431">
                  <v>14855.6</v>
                </pt>
                <pt idx="2432">
                  <v>14730.8</v>
                </pt>
                <pt idx="2433">
                  <v>15086.79</v>
                </pt>
                <pt idx="2434">
                  <v>15103.7</v>
                </pt>
                <pt idx="2435">
                  <v>14122.5</v>
                </pt>
                <pt idx="2436">
                  <v>14329.8</v>
                </pt>
                <pt idx="2437">
                  <v>14284.1</v>
                </pt>
                <pt idx="2438">
                  <v>14227.3</v>
                </pt>
                <pt idx="2439">
                  <v>14082.3</v>
                </pt>
                <pt idx="2440">
                  <v>13662.7</v>
                </pt>
                <pt idx="2441">
                  <v>13683.3</v>
                </pt>
                <pt idx="2442">
                  <v>14132.9</v>
                </pt>
                <pt idx="2443">
                  <v>13863.1</v>
                </pt>
                <pt idx="2444">
                  <v>13589.09</v>
                </pt>
                <pt idx="2445">
                  <v>13202.3</v>
                </pt>
                <pt idx="2446">
                  <v>12992.9</v>
                </pt>
                <pt idx="2447">
                  <v>13828.4</v>
                </pt>
                <pt idx="2448">
                  <v>14170.79</v>
                </pt>
                <pt idx="2449">
                  <v>12285.2</v>
                </pt>
                <pt idx="2450">
                  <v>11708.2</v>
                </pt>
                <pt idx="2451">
                  <v>11085.7</v>
                </pt>
                <pt idx="2452">
                  <v>10699.3</v>
                </pt>
                <pt idx="2453">
                  <v>12160</v>
                </pt>
                <pt idx="2454">
                  <v>12074.1</v>
                </pt>
                <pt idx="2455">
                  <v>12357.1</v>
                </pt>
                <pt idx="2456">
                  <v>11881</v>
                </pt>
                <pt idx="2457">
                  <v>12551</v>
                </pt>
                <pt idx="2458">
                  <v>12168</v>
                </pt>
                <pt idx="2459">
                  <v>12489.9</v>
                </pt>
                <pt idx="2460">
                  <v>11577.8</v>
                </pt>
                <pt idx="2461">
                  <v>11328.2</v>
                </pt>
                <pt idx="2462">
                  <v>10794.8</v>
                </pt>
                <pt idx="2463">
                  <v>10267.99</v>
                </pt>
                <pt idx="2464">
                  <v>9406.299999999999</v>
                </pt>
                <pt idx="2465">
                  <v>9136.4</v>
                </pt>
                <pt idx="2466">
                  <v>10274.4</v>
                </pt>
                <pt idx="2467">
                  <v>10305.7</v>
                </pt>
                <pt idx="2468">
                  <v>10029.2</v>
                </pt>
                <pt idx="2469">
                  <v>10115.7</v>
                </pt>
                <pt idx="2470">
                  <v>11632.19</v>
                </pt>
                <pt idx="2471">
                  <v>12011.55</v>
                </pt>
                <pt idx="2472">
                  <v>13003.7</v>
                </pt>
                <pt idx="2473">
                  <v>13836.1</v>
                </pt>
                <pt idx="2474">
                  <v>14105.4</v>
                </pt>
                <pt idx="2475">
                  <v>13777.5</v>
                </pt>
                <pt idx="2476">
                  <v>14116.4</v>
                </pt>
                <pt idx="2477">
                  <v>14338.79</v>
                </pt>
                <pt idx="2478">
                  <v>14045.5</v>
                </pt>
                <pt idx="2479">
                  <v>13972.8</v>
                </pt>
                <pt idx="2480">
                  <v>14145.7</v>
                </pt>
                <pt idx="2481">
                  <v>14174.2</v>
                </pt>
                <pt idx="2482">
                  <v>13680.19</v>
                </pt>
                <pt idx="2483">
                  <v>13474.3</v>
                </pt>
                <pt idx="2484">
                  <v>13474.19</v>
                </pt>
                <pt idx="2485">
                  <v>14418.5</v>
                </pt>
                <pt idx="2486">
                  <v>14407.3</v>
                </pt>
                <pt idx="2487">
                  <v>15168.4</v>
                </pt>
                <pt idx="2488">
                  <v>15792.9</v>
                </pt>
                <pt idx="2489">
                  <v>16082.99</v>
                </pt>
                <pt idx="2490">
                  <v>15571.3</v>
                </pt>
                <pt idx="2491">
                  <v>14603.5</v>
                </pt>
                <pt idx="2492">
                  <v>15121.39</v>
                </pt>
                <pt idx="2493">
                  <v>14683</v>
                </pt>
                <pt idx="2494">
                  <v>14369.3</v>
                </pt>
                <pt idx="2495">
                  <v>13373.69</v>
                </pt>
                <pt idx="2496">
                  <v>16844.6</v>
                </pt>
                <pt idx="2497">
                  <v>16748.7</v>
                </pt>
                <pt idx="2498">
                  <v>15287.09</v>
                </pt>
                <pt idx="2499">
                  <v>15772.7</v>
                </pt>
                <pt idx="2500">
                  <v>15200.8</v>
                </pt>
                <pt idx="2501">
                  <v>14174.3</v>
                </pt>
                <pt idx="2502">
                  <v>13671.6</v>
                </pt>
                <pt idx="2503">
                  <v>13931.8</v>
                </pt>
                <pt idx="2504">
                  <v>13684.3</v>
                </pt>
                <pt idx="2505">
                  <v>13424.8</v>
                </pt>
                <pt idx="2506">
                  <v>12868.99</v>
                </pt>
                <pt idx="2507">
                  <v>12951.8</v>
                </pt>
                <pt idx="2508">
                  <v>12340.19</v>
                </pt>
                <pt idx="2509">
                  <v>12485.69</v>
                </pt>
                <pt idx="2510">
                  <v>12571.7</v>
                </pt>
                <pt idx="2511">
                  <v>11977</v>
                </pt>
                <pt idx="2512">
                  <v>11660</v>
                </pt>
                <pt idx="2513">
                  <v>11315.2</v>
                </pt>
                <pt idx="2514">
                  <v>11081.09</v>
                </pt>
                <pt idx="2515">
                  <v>10948.3</v>
                </pt>
                <pt idx="2516">
                  <v>11190.79</v>
                </pt>
                <pt idx="2517">
                  <v>11247.8</v>
                </pt>
                <pt idx="2518">
                  <v>11614.4</v>
                </pt>
                <pt idx="2519">
                  <v>12162.19</v>
                </pt>
                <pt idx="2520">
                  <v>11794.2</v>
                </pt>
                <pt idx="2521">
                  <v>11709.3</v>
                </pt>
                <pt idx="2522">
                  <v>12116.1</v>
                </pt>
                <pt idx="2523">
                  <v>12312.6</v>
                </pt>
                <pt idx="2524">
                  <v>13032.5</v>
                </pt>
                <pt idx="2525">
                  <v>13376.9</v>
                </pt>
                <pt idx="2526">
                  <v>13397.5</v>
                </pt>
                <pt idx="2527">
                  <v>12586.5</v>
                </pt>
                <pt idx="2528">
                  <v>12397.5</v>
                </pt>
                <pt idx="2529">
                  <v>11695.19</v>
                </pt>
                <pt idx="2530">
                  <v>11378.59</v>
                </pt>
                <pt idx="2531">
                  <v>11158.3</v>
                </pt>
                <pt idx="2532">
                  <v>10830.7</v>
                </pt>
                <pt idx="2533">
                  <v>11003.9</v>
                </pt>
                <pt idx="2534">
                  <v>10993.8</v>
                </pt>
                <pt idx="2535">
                  <v>11507.39</v>
                </pt>
                <pt idx="2536">
                  <v>10649.9</v>
                </pt>
                <pt idx="2537">
                  <v>10730.1</v>
                </pt>
                <pt idx="2538">
                  <v>10455.8</v>
                </pt>
                <pt idx="2539">
                  <v>10209.5</v>
                </pt>
                <pt idx="2540">
                  <v>10272.4</v>
                </pt>
                <pt idx="2541">
                  <v>10139.9</v>
                </pt>
                <pt idx="2542">
                  <v>9731.1</v>
                </pt>
                <pt idx="2543">
                  <v>11027.6</v>
                </pt>
                <pt idx="2544">
                  <v>11579.6</v>
                </pt>
                <pt idx="2545">
                  <v>10586.3</v>
                </pt>
                <pt idx="2546">
                  <v>10233.03</v>
                </pt>
                <pt idx="2547">
                  <v>9631.49</v>
                </pt>
                <pt idx="2548">
                  <v>9859.34</v>
                </pt>
                <pt idx="2549">
                  <v>9801.17</v>
                </pt>
                <pt idx="2550">
                  <v>9845.450000000001</v>
                </pt>
                <pt idx="2551">
                  <v>9631.07</v>
                </pt>
                <pt idx="2552">
                  <v>9790.139999999999</v>
                </pt>
                <pt idx="2553">
                  <v>10371.53</v>
                </pt>
                <pt idx="2554">
                  <v>10110.27</v>
                </pt>
                <pt idx="2555">
                  <v>10835.77</v>
                </pt>
                <pt idx="2556">
                  <v>9584.629999999999</v>
                </pt>
                <pt idx="2557">
                  <v>9707.559999999999</v>
                </pt>
                <pt idx="2558">
                  <v>9717.1</v>
                </pt>
                <pt idx="2559">
                  <v>9420.1</v>
                </pt>
                <pt idx="2560">
                  <v>9740.5</v>
                </pt>
                <pt idx="2561">
                  <v>10960.2</v>
                </pt>
                <pt idx="2562">
                  <v>13322.1</v>
                </pt>
                <pt idx="2563">
                  <v>13864.1</v>
                </pt>
                <pt idx="2564">
                  <v>14767.55</v>
                </pt>
                <pt idx="2565">
                  <v>16560.7</v>
                </pt>
                <pt idx="2566">
                  <v>18282.8</v>
                </pt>
                <pt idx="2567">
                  <v>18683.4</v>
                </pt>
                <pt idx="2568">
                  <v>19443.6</v>
                </pt>
                <pt idx="2569">
                  <v>20548.6</v>
                </pt>
                <pt idx="2570">
                  <v>21498.2</v>
                </pt>
                <pt idx="2571">
                  <v>21339.69</v>
                </pt>
                <pt idx="2572">
                  <v>21466.99</v>
                </pt>
                <pt idx="2573">
                  <v>21623.2</v>
                </pt>
                <pt idx="2574">
                  <v>21423.6</v>
                </pt>
                <pt idx="2575">
                  <v>21155</v>
                </pt>
                <pt idx="2576">
                  <v>21128.7</v>
                </pt>
                <pt idx="2577">
                  <v>20950.5</v>
                </pt>
                <pt idx="2578">
                  <v>21266.3</v>
                </pt>
                <pt idx="2579">
                  <v>21695.6</v>
                </pt>
                <pt idx="2580">
                  <v>21390.59</v>
                </pt>
                <pt idx="2581">
                  <v>21762.4</v>
                </pt>
                <pt idx="2582">
                  <v>21267.7</v>
                </pt>
                <pt idx="2583">
                  <v>21238.6</v>
                </pt>
                <pt idx="2584">
                  <v>21811</v>
                </pt>
                <pt idx="2585">
                  <v>21204.8</v>
                </pt>
                <pt idx="2586">
                  <v>20324.79</v>
                </pt>
                <pt idx="2587">
                  <v>18793.19</v>
                </pt>
                <pt idx="2588">
                  <v>18616.4</v>
                </pt>
                <pt idx="2589">
                  <v>17259.69</v>
                </pt>
                <pt idx="2590">
                  <v>16232.89</v>
                </pt>
                <pt idx="2591">
                  <v>15458.6</v>
                </pt>
                <pt idx="2592">
                  <v>18723.7</v>
                </pt>
                <pt idx="2593">
                  <v>20029.5</v>
                </pt>
                <pt idx="2594">
                  <v>19298.6</v>
                </pt>
                <pt idx="2595">
                  <v>18957.79</v>
                </pt>
                <pt idx="2596">
                  <v>17450.69</v>
                </pt>
                <pt idx="2597">
                  <v>16340.59</v>
                </pt>
                <pt idx="2598">
                  <v>15574.9</v>
                </pt>
                <pt idx="2599">
                  <v>16439.89</v>
                </pt>
                <pt idx="2600">
                  <v>15620.1</v>
                </pt>
                <pt idx="2601">
                  <v>15291</v>
                </pt>
                <pt idx="2602">
                  <v>14445.3</v>
                </pt>
                <pt idx="2603">
                  <v>14323.7</v>
                </pt>
                <pt idx="2604">
                  <v>13854.89</v>
                </pt>
                <pt idx="2605">
                  <v>14122.4</v>
                </pt>
                <pt idx="2606">
                  <v>14121.29</v>
                </pt>
                <pt idx="2607">
                  <v>14891.8</v>
                </pt>
                <pt idx="2608">
                  <v>14673.4</v>
                </pt>
                <pt idx="2609">
                  <v>14320.6</v>
                </pt>
                <pt idx="2610">
                  <v>14237.49</v>
                </pt>
                <pt idx="2611">
                  <v>14097.4</v>
                </pt>
                <pt idx="2612">
                  <v>13876</v>
                </pt>
                <pt idx="2613">
                  <v>14042.5</v>
                </pt>
                <pt idx="2614">
                  <v>14393.4</v>
                </pt>
                <pt idx="2615">
                  <v>14356.9</v>
                </pt>
                <pt idx="2616">
                  <v>13740</v>
                </pt>
                <pt idx="2617">
                  <v>13962.89</v>
                </pt>
                <pt idx="2618">
                  <v>13877.1</v>
                </pt>
                <pt idx="2619">
                  <v>14097.9</v>
                </pt>
                <pt idx="2620">
                  <v>14683.09</v>
                </pt>
                <pt idx="2621">
                  <v>15258.4</v>
                </pt>
                <pt idx="2622">
                  <v>15333.19</v>
                </pt>
                <pt idx="2623">
                  <v>14634.7</v>
                </pt>
                <pt idx="2624">
                  <v>14128.6</v>
                </pt>
                <pt idx="2625">
                  <v>13526.3</v>
                </pt>
                <pt idx="2626">
                  <v>12742.09</v>
                </pt>
                <pt idx="2627">
                  <v>12362.69</v>
                </pt>
                <pt idx="2628">
                  <v>11855.5</v>
                </pt>
                <pt idx="2629">
                  <v>12659.69</v>
                </pt>
                <pt idx="2630">
                  <v>11510.79</v>
                </pt>
                <pt idx="2631">
                  <v>11308.09</v>
                </pt>
                <pt idx="2632">
                  <v>10149.39</v>
                </pt>
                <pt idx="2633">
                  <v>9468.09</v>
                </pt>
                <pt idx="2634">
                  <v>9452.09</v>
                </pt>
                <pt idx="2635">
                  <v>8823.190000000001</v>
                </pt>
                <pt idx="2636">
                  <v>8488.49</v>
                </pt>
                <pt idx="2637">
                  <v>8644.1</v>
                </pt>
                <pt idx="2638">
                  <v>8308.889999999999</v>
                </pt>
                <pt idx="2639">
                  <v>8614.690000000001</v>
                </pt>
                <pt idx="2640">
                  <v>8571.290000000001</v>
                </pt>
                <pt idx="2641">
                  <v>7941.69</v>
                </pt>
                <pt idx="2642">
                  <v>7652.99</v>
                </pt>
                <pt idx="2643">
                  <v>7532.6</v>
                </pt>
                <pt idx="2644">
                  <v>7367.6</v>
                </pt>
                <pt idx="2645">
                  <v>7518.09</v>
                </pt>
                <pt idx="2646">
                  <v>7457.47</v>
                </pt>
                <pt idx="2647">
                  <v>7164.24</v>
                </pt>
                <pt idx="2648">
                  <v>6698</v>
                </pt>
                <pt idx="2649">
                  <v>6933.83</v>
                </pt>
                <pt idx="2650">
                  <v>7660.92</v>
                </pt>
                <pt idx="2651">
                  <v>8548.120000000001</v>
                </pt>
                <pt idx="2652">
                  <v>9495.1</v>
                </pt>
                <pt idx="2653">
                  <v>10239</v>
                </pt>
                <pt idx="2654">
                  <v>10139.99</v>
                </pt>
                <pt idx="2655">
                  <v>10084.19</v>
                </pt>
                <pt idx="2656">
                  <v>11004.99</v>
                </pt>
                <pt idx="2657">
                  <v>11724.49</v>
                </pt>
                <pt idx="2658">
                  <v>12954.6</v>
                </pt>
                <pt idx="2659">
                  <v>12397.49</v>
                </pt>
                <pt idx="2660">
                  <v>12299.7</v>
                </pt>
                <pt idx="2661">
                  <v>13520.6</v>
                </pt>
                <pt idx="2662">
                  <v>15374.79</v>
                </pt>
                <pt idx="2663">
                  <v>16509.4</v>
                </pt>
                <pt idx="2664">
                  <v>17592.2</v>
                </pt>
                <pt idx="2665">
                  <v>18556.79</v>
                </pt>
                <pt idx="2666">
                  <v>19846.3</v>
                </pt>
                <pt idx="2667">
                  <v>19595.9</v>
                </pt>
                <pt idx="2668">
                  <v>19265.49</v>
                </pt>
                <pt idx="2669">
                  <v>19661.9</v>
                </pt>
                <pt idx="2670">
                  <v>19654.29</v>
                </pt>
                <pt idx="2671">
                  <v>19236.8</v>
                </pt>
                <pt idx="2672">
                  <v>19708.69</v>
                </pt>
                <pt idx="2673">
                  <v>19988.19</v>
                </pt>
                <pt idx="2674">
                  <v>20333.4</v>
                </pt>
                <pt idx="2675">
                  <v>20895.89</v>
                </pt>
                <pt idx="2676">
                  <v>20618.5</v>
                </pt>
                <pt idx="2677">
                  <v>20735.99</v>
                </pt>
                <pt idx="2678">
                  <v>20635.1</v>
                </pt>
                <pt idx="2679">
                  <v>20620.1</v>
                </pt>
                <pt idx="2680">
                  <v>20518.3</v>
                </pt>
                <pt idx="2681">
                  <v>20027.39</v>
                </pt>
                <pt idx="2682">
                  <v>19761.89</v>
                </pt>
                <pt idx="2683">
                  <v>18859.39</v>
                </pt>
                <pt idx="2684">
                  <v>19046.49</v>
                </pt>
                <pt idx="2685">
                  <v>17851.8</v>
                </pt>
                <pt idx="2686">
                  <v>16672.39</v>
                </pt>
                <pt idx="2687">
                  <v>14230.7</v>
                </pt>
                <pt idx="2688">
                  <v>17690.29</v>
                </pt>
                <pt idx="2689">
                  <v>18736.4</v>
                </pt>
                <pt idx="2690">
                  <v>18147.8</v>
                </pt>
                <pt idx="2691">
                  <v>17989.09</v>
                </pt>
                <pt idx="2692">
                  <v>17800.15</v>
                </pt>
                <pt idx="2693">
                  <v>17378.8</v>
                </pt>
                <pt idx="2694">
                  <v>16563.3</v>
                </pt>
                <pt idx="2695">
                  <v>16810.6</v>
                </pt>
                <pt idx="2696">
                  <v>16790.1</v>
                </pt>
                <pt idx="2697">
                  <v>16082</v>
                </pt>
                <pt idx="2698">
                  <v>15241.6</v>
                </pt>
                <pt idx="2699">
                  <v>15530.9</v>
                </pt>
                <pt idx="2700">
                  <v>14766.59</v>
                </pt>
                <pt idx="2701">
                  <v>14454.4</v>
                </pt>
                <pt idx="2702">
                  <v>14177.09</v>
                </pt>
                <pt idx="2703">
                  <v>14988.8</v>
                </pt>
                <pt idx="2704">
                  <v>14623.8</v>
                </pt>
                <pt idx="2705">
                  <v>14259.7</v>
                </pt>
                <pt idx="2706">
                  <v>13916.7</v>
                </pt>
                <pt idx="2707">
                  <v>13809.4</v>
                </pt>
                <pt idx="2708">
                  <v>13605.5</v>
                </pt>
                <pt idx="2709">
                  <v>13571.49</v>
                </pt>
                <pt idx="2710">
                  <v>13757.7</v>
                </pt>
                <pt idx="2711">
                  <v>14216.1</v>
                </pt>
                <pt idx="2712">
                  <v>13510.7</v>
                </pt>
                <pt idx="2713">
                  <v>13554.1</v>
                </pt>
                <pt idx="2714">
                  <v>13227.5</v>
                </pt>
                <pt idx="2715">
                  <v>13082.7</v>
                </pt>
                <pt idx="2716">
                  <v>13608</v>
                </pt>
                <pt idx="2717">
                  <v>13795.3</v>
                </pt>
                <pt idx="2718">
                  <v>13621.5</v>
                </pt>
                <pt idx="2719">
                  <v>12960.5</v>
                </pt>
                <pt idx="2720">
                  <v>12136.29</v>
                </pt>
                <pt idx="2721">
                  <v>11034.5</v>
                </pt>
                <pt idx="2722">
                  <v>10123.8</v>
                </pt>
                <pt idx="2723">
                  <v>9395</v>
                </pt>
                <pt idx="2724">
                  <v>8975.200000000001</v>
                </pt>
                <pt idx="2725">
                  <v>9472.190000000001</v>
                </pt>
                <pt idx="2726">
                  <v>8249.49</v>
                </pt>
                <pt idx="2727">
                  <v>7705.09</v>
                </pt>
                <pt idx="2728">
                  <v>7058.09</v>
                </pt>
                <pt idx="2729">
                  <v>7055.8</v>
                </pt>
                <pt idx="2730">
                  <v>7016.3</v>
                </pt>
                <pt idx="2731">
                  <v>7099.8</v>
                </pt>
                <pt idx="2732">
                  <v>6947.9</v>
                </pt>
                <pt idx="2733">
                  <v>7056.37</v>
                </pt>
                <pt idx="2734">
                  <v>6759.18</v>
                </pt>
                <pt idx="2735">
                  <v>6525.91</v>
                </pt>
                <pt idx="2736">
                  <v>6541.53</v>
                </pt>
                <pt idx="2737">
                  <v>6405.85</v>
                </pt>
                <pt idx="2738">
                  <v>6100.38</v>
                </pt>
                <pt idx="2739">
                  <v>6139.48</v>
                </pt>
                <pt idx="2740">
                  <v>5952.25</v>
                </pt>
                <pt idx="2741">
                  <v>5538.99</v>
                </pt>
                <pt idx="2742">
                  <v>5568.89</v>
                </pt>
                <pt idx="2743">
                  <v>5448.43</v>
                </pt>
                <pt idx="2744">
                  <v>5388.26</v>
                </pt>
                <pt idx="2745">
                  <v>5821.9</v>
                </pt>
                <pt idx="2746">
                  <v>5915.97</v>
                </pt>
                <pt idx="2747">
                  <v>6561.79</v>
                </pt>
                <pt idx="2748">
                  <v>6810.68</v>
                </pt>
                <pt idx="2749">
                  <v>6597.13</v>
                </pt>
                <pt idx="2750">
                  <v>7371.33</v>
                </pt>
                <pt idx="2751">
                  <v>7366.2</v>
                </pt>
                <pt idx="2752">
                  <v>7526.89</v>
                </pt>
                <pt idx="2753">
                  <v>7697.19</v>
                </pt>
                <pt idx="2754">
                  <v>8987.690000000001</v>
                </pt>
                <pt idx="2755">
                  <v>11085.5</v>
                </pt>
                <pt idx="2756">
                  <v>13113</v>
                </pt>
                <pt idx="2757">
                  <v>13280.2</v>
                </pt>
                <pt idx="2758">
                  <v>14133.1</v>
                </pt>
                <pt idx="2759">
                  <v>15330.5</v>
                </pt>
                <pt idx="2760">
                  <v>16185.9</v>
                </pt>
                <pt idx="2761">
                  <v>16747.1</v>
                </pt>
                <pt idx="2762">
                  <v>17588.1</v>
                </pt>
                <pt idx="2763">
                  <v>17318.89</v>
                </pt>
                <pt idx="2764">
                  <v>17918</v>
                </pt>
                <pt idx="2765">
                  <v>17849.3</v>
                </pt>
                <pt idx="2766">
                  <v>17545.49</v>
                </pt>
                <pt idx="2767">
                  <v>17682.4</v>
                </pt>
                <pt idx="2768">
                  <v>17691.99</v>
                </pt>
                <pt idx="2769">
                  <v>17516.89</v>
                </pt>
                <pt idx="2770">
                  <v>17347.5</v>
                </pt>
                <pt idx="2771">
                  <v>17444.89</v>
                </pt>
                <pt idx="2772">
                  <v>17217.29</v>
                </pt>
                <pt idx="2773">
                  <v>16740.59</v>
                </pt>
                <pt idx="2774">
                  <v>16584.89</v>
                </pt>
                <pt idx="2775">
                  <v>15757.19</v>
                </pt>
                <pt idx="2776">
                  <v>14743.8</v>
                </pt>
                <pt idx="2777">
                  <v>14599.5</v>
                </pt>
                <pt idx="2778">
                  <v>14179.79</v>
                </pt>
                <pt idx="2779">
                  <v>15165.59</v>
                </pt>
                <pt idx="2780">
                  <v>15203.39</v>
                </pt>
                <pt idx="2781">
                  <v>15190.5</v>
                </pt>
                <pt idx="2782">
                  <v>14248.4</v>
                </pt>
                <pt idx="2783">
                  <v>11807.19</v>
                </pt>
                <pt idx="2784">
                  <v>14769.59</v>
                </pt>
                <pt idx="2785">
                  <v>14950.45</v>
                </pt>
                <pt idx="2786">
                  <v>15068.15</v>
                </pt>
                <pt idx="2787">
                  <v>15231.4</v>
                </pt>
                <pt idx="2788">
                  <v>15247.49</v>
                </pt>
                <pt idx="2789">
                  <v>14606.1</v>
                </pt>
                <pt idx="2790">
                  <v>13763.7</v>
                </pt>
                <pt idx="2791">
                  <v>14049.5</v>
                </pt>
                <pt idx="2792">
                  <v>14175.3</v>
                </pt>
                <pt idx="2793">
                  <v>13270.89</v>
                </pt>
                <pt idx="2794">
                  <v>13120.59</v>
                </pt>
                <pt idx="2795">
                  <v>13424.6</v>
                </pt>
                <pt idx="2796">
                  <v>12908.7</v>
                </pt>
                <pt idx="2797">
                  <v>12868.4</v>
                </pt>
                <pt idx="2798">
                  <v>12561.7</v>
                </pt>
                <pt idx="2799">
                  <v>13427.3</v>
                </pt>
                <pt idx="2800">
                  <v>13344</v>
                </pt>
                <pt idx="2801">
                  <v>13118.9</v>
                </pt>
                <pt idx="2802">
                  <v>13055</v>
                </pt>
                <pt idx="2803">
                  <v>12892.8</v>
                </pt>
                <pt idx="2804">
                  <v>12753.4</v>
                </pt>
                <pt idx="2805">
                  <v>12853.29</v>
                </pt>
                <pt idx="2806">
                  <v>13164.3</v>
                </pt>
                <pt idx="2807">
                  <v>13584.7</v>
                </pt>
                <pt idx="2808">
                  <v>12645.8</v>
                </pt>
                <pt idx="2809">
                  <v>12736.6</v>
                </pt>
                <pt idx="2810">
                  <v>12451.49</v>
                </pt>
                <pt idx="2811">
                  <v>12236.6</v>
                </pt>
                <pt idx="2812">
                  <v>12753.8</v>
                </pt>
                <pt idx="2813">
                  <v>13252.4</v>
                </pt>
                <pt idx="2814">
                  <v>13020.2</v>
                </pt>
                <pt idx="2815">
                  <v>12568</v>
                </pt>
                <pt idx="2816">
                  <v>11658.5</v>
                </pt>
                <pt idx="2817">
                  <v>11080.29</v>
                </pt>
                <pt idx="2818">
                  <v>10929.2</v>
                </pt>
                <pt idx="2819">
                  <v>10669.99</v>
                </pt>
                <pt idx="2820">
                  <v>10070.29</v>
                </pt>
                <pt idx="2821">
                  <v>9476.690000000001</v>
                </pt>
                <pt idx="2822">
                  <v>9525.4</v>
                </pt>
                <pt idx="2823">
                  <v>8935.9</v>
                </pt>
                <pt idx="2824">
                  <v>8647.5</v>
                </pt>
                <pt idx="2825">
                  <v>8178.49</v>
                </pt>
                <pt idx="2826">
                  <v>7535.49</v>
                </pt>
                <pt idx="2827">
                  <v>7631.09</v>
                </pt>
                <pt idx="2828">
                  <v>7607.59</v>
                </pt>
                <pt idx="2829">
                  <v>7861.99</v>
                </pt>
                <pt idx="2830">
                  <v>7685</v>
                </pt>
                <pt idx="2831">
                  <v>7903.2</v>
                </pt>
                <pt idx="2832">
                  <v>8419.5</v>
                </pt>
                <pt idx="2833">
                  <v>8449.530000000001</v>
                </pt>
                <pt idx="2834">
                  <v>8318.32</v>
                </pt>
                <pt idx="2835">
                  <v>8817.450000000001</v>
                </pt>
                <pt idx="2836">
                  <v>8880.559999999999</v>
                </pt>
                <pt idx="2837">
                  <v>8956</v>
                </pt>
                <pt idx="2838">
                  <v>8990.360000000001</v>
                </pt>
                <pt idx="2839">
                  <v>8939.6</v>
                </pt>
                <pt idx="2840">
                  <v>9013.790000000001</v>
                </pt>
                <pt idx="2841">
                  <v>9270.85</v>
                </pt>
                <pt idx="2842">
                  <v>9501.16</v>
                </pt>
                <pt idx="2843">
                  <v>10145.95</v>
                </pt>
                <pt idx="2844">
                  <v>10351.8</v>
                </pt>
                <pt idx="2845">
                  <v>10393.4</v>
                </pt>
                <pt idx="2846">
                  <v>10170.6</v>
                </pt>
                <pt idx="2847">
                  <v>10203.59</v>
                </pt>
                <pt idx="2848">
                  <v>10798.49</v>
                </pt>
                <pt idx="2849">
                  <v>10961.89</v>
                </pt>
                <pt idx="2850">
                  <v>11268.29</v>
                </pt>
                <pt idx="2851">
                  <v>12130.9</v>
                </pt>
                <pt idx="2852">
                  <v>13965.6</v>
                </pt>
                <pt idx="2853">
                  <v>14239.19</v>
                </pt>
                <pt idx="2854">
                  <v>14251.39</v>
                </pt>
                <pt idx="2855">
                  <v>14342.89</v>
                </pt>
                <pt idx="2856">
                  <v>15471.2</v>
                </pt>
                <pt idx="2857">
                  <v>16309</v>
                </pt>
                <pt idx="2858">
                  <v>16768.2</v>
                </pt>
                <pt idx="2859">
                  <v>16471.3</v>
                </pt>
                <pt idx="2860">
                  <v>16431.6</v>
                </pt>
                <pt idx="2861">
                  <v>16419.39</v>
                </pt>
                <pt idx="2862">
                  <v>16340.39</v>
                </pt>
                <pt idx="2863">
                  <v>16482.6</v>
                </pt>
                <pt idx="2864">
                  <v>16651.2</v>
                </pt>
                <pt idx="2865">
                  <v>16492.9</v>
                </pt>
                <pt idx="2866">
                  <v>16239.59</v>
                </pt>
                <pt idx="2867">
                  <v>16473.5</v>
                </pt>
                <pt idx="2868">
                  <v>16084.2</v>
                </pt>
                <pt idx="2869">
                  <v>15686.1</v>
                </pt>
                <pt idx="2870">
                  <v>15338.49</v>
                </pt>
                <pt idx="2871">
                  <v>14699.2</v>
                </pt>
                <pt idx="2872">
                  <v>14074.4</v>
                </pt>
                <pt idx="2873">
                  <v>13750.59</v>
                </pt>
                <pt idx="2874">
                  <v>13089.6</v>
                </pt>
                <pt idx="2875">
                  <v>12863.1</v>
                </pt>
                <pt idx="2876">
                  <v>12969.8</v>
                </pt>
                <pt idx="2877">
                  <v>12823.69</v>
                </pt>
                <pt idx="2878">
                  <v>12126.29</v>
                </pt>
              </numCache>
            </numRef>
          </val>
          <smooth val="0"/>
        </ser>
        <ser>
          <idx val="2"/>
          <order val="1"/>
          <tx>
            <strRef>
              <f>"B类实际"</f>
              <strCache>
                <ptCount val="1"/>
                <pt idx="0">
                  <v>B类实际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统调负荷!$O$3:$O$2881</f>
              <numCache>
                <formatCode>General</formatCode>
                <ptCount val="2879"/>
                <pt idx="0">
                  <v>40266.9</v>
                </pt>
                <pt idx="1">
                  <v>39435.4</v>
                </pt>
                <pt idx="2">
                  <v>38978</v>
                </pt>
                <pt idx="3">
                  <v>37742.4</v>
                </pt>
                <pt idx="4">
                  <v>37865.1</v>
                </pt>
                <pt idx="5">
                  <v>37437.7</v>
                </pt>
                <pt idx="6">
                  <v>37149.19</v>
                </pt>
                <pt idx="7">
                  <v>36775.25</v>
                </pt>
                <pt idx="8">
                  <v>36457.75</v>
                </pt>
                <pt idx="9">
                  <v>36376.24</v>
                </pt>
                <pt idx="10">
                  <v>35973.17</v>
                </pt>
                <pt idx="11">
                  <v>34889.92</v>
                </pt>
                <pt idx="12">
                  <v>34885.2</v>
                </pt>
                <pt idx="13">
                  <v>34508.49</v>
                </pt>
                <pt idx="14">
                  <v>34201.31</v>
                </pt>
                <pt idx="15">
                  <v>33575.65</v>
                </pt>
                <pt idx="16">
                  <v>32906.62</v>
                </pt>
                <pt idx="17">
                  <v>32398.91</v>
                </pt>
                <pt idx="18">
                  <v>32159.64</v>
                </pt>
                <pt idx="19">
                  <v>31710.95</v>
                </pt>
                <pt idx="20">
                  <v>31641.64</v>
                </pt>
                <pt idx="21">
                  <v>31624.48</v>
                </pt>
                <pt idx="22">
                  <v>31699.04</v>
                </pt>
                <pt idx="23">
                  <v>31469.11</v>
                </pt>
                <pt idx="24">
                  <v>31402.82</v>
                </pt>
                <pt idx="25">
                  <v>31672.69</v>
                </pt>
                <pt idx="26">
                  <v>32240.07</v>
                </pt>
                <pt idx="27">
                  <v>32682.19</v>
                </pt>
                <pt idx="28">
                  <v>33953.2</v>
                </pt>
                <pt idx="29">
                  <v>34355.08</v>
                </pt>
                <pt idx="30">
                  <v>33384.43</v>
                </pt>
                <pt idx="31">
                  <v>31355.1</v>
                </pt>
                <pt idx="32">
                  <v>30091.9</v>
                </pt>
                <pt idx="33">
                  <v>28613.1</v>
                </pt>
                <pt idx="34">
                  <v>28451.6</v>
                </pt>
                <pt idx="35">
                  <v>27422.8</v>
                </pt>
                <pt idx="36">
                  <v>26577.5</v>
                </pt>
                <pt idx="37">
                  <v>25626.7</v>
                </pt>
                <pt idx="38">
                  <v>25154.2</v>
                </pt>
                <pt idx="39">
                  <v>24896.9</v>
                </pt>
                <pt idx="40">
                  <v>24560.3</v>
                </pt>
                <pt idx="41">
                  <v>23645.2</v>
                </pt>
                <pt idx="42">
                  <v>23174.5</v>
                </pt>
                <pt idx="43">
                  <v>23237.7</v>
                </pt>
                <pt idx="44">
                  <v>23533.6</v>
                </pt>
                <pt idx="45">
                  <v>23666.3</v>
                </pt>
                <pt idx="46">
                  <v>23971.2</v>
                </pt>
                <pt idx="47">
                  <v>24991.62</v>
                </pt>
                <pt idx="48">
                  <v>27194.57</v>
                </pt>
                <pt idx="49">
                  <v>26668.43</v>
                </pt>
                <pt idx="50">
                  <v>26706.64</v>
                </pt>
                <pt idx="51">
                  <v>26620.58</v>
                </pt>
                <pt idx="52">
                  <v>26843.58</v>
                </pt>
                <pt idx="53">
                  <v>27350.64</v>
                </pt>
                <pt idx="54">
                  <v>28332.68</v>
                </pt>
                <pt idx="55">
                  <v>27548.1</v>
                </pt>
                <pt idx="56">
                  <v>27186.6</v>
                </pt>
                <pt idx="57">
                  <v>26538.3</v>
                </pt>
                <pt idx="58">
                  <v>27477.8</v>
                </pt>
                <pt idx="59">
                  <v>29196.17</v>
                </pt>
                <pt idx="60">
                  <v>29678.05</v>
                </pt>
                <pt idx="61">
                  <v>30093.1</v>
                </pt>
                <pt idx="62">
                  <v>30087.3</v>
                </pt>
                <pt idx="63">
                  <v>28436.7</v>
                </pt>
                <pt idx="64">
                  <v>27786.9</v>
                </pt>
                <pt idx="65">
                  <v>28377.1</v>
                </pt>
                <pt idx="66">
                  <v>29615.2</v>
                </pt>
                <pt idx="67">
                  <v>31586.7</v>
                </pt>
                <pt idx="68">
                  <v>33866.3</v>
                </pt>
                <pt idx="69">
                  <v>35266.3</v>
                </pt>
                <pt idx="70">
                  <v>36999.3</v>
                </pt>
                <pt idx="71">
                  <v>38271.9</v>
                </pt>
                <pt idx="72">
                  <v>39722.3</v>
                </pt>
                <pt idx="73">
                  <v>39288</v>
                </pt>
                <pt idx="74">
                  <v>38810.5</v>
                </pt>
                <pt idx="75">
                  <v>39055</v>
                </pt>
                <pt idx="76">
                  <v>40388.9</v>
                </pt>
                <pt idx="77">
                  <v>40076.8</v>
                </pt>
                <pt idx="78">
                  <v>40316.3</v>
                </pt>
                <pt idx="79">
                  <v>40343.6</v>
                </pt>
                <pt idx="80">
                  <v>41173.7</v>
                </pt>
                <pt idx="81">
                  <v>41172.3</v>
                </pt>
                <pt idx="82">
                  <v>41344.1</v>
                </pt>
                <pt idx="83">
                  <v>42220.8</v>
                </pt>
                <pt idx="84">
                  <v>42710.5</v>
                </pt>
                <pt idx="85">
                  <v>42093.8</v>
                </pt>
                <pt idx="86">
                  <v>42463.4</v>
                </pt>
                <pt idx="87">
                  <v>42749.1</v>
                </pt>
                <pt idx="88">
                  <v>41379.5</v>
                </pt>
                <pt idx="89">
                  <v>39697.6</v>
                </pt>
                <pt idx="90">
                  <v>37868.8</v>
                </pt>
                <pt idx="91">
                  <v>36954.1</v>
                </pt>
                <pt idx="92">
                  <v>35881.3</v>
                </pt>
                <pt idx="93">
                  <v>35231.5</v>
                </pt>
                <pt idx="94">
                  <v>34113.1</v>
                </pt>
                <pt idx="95">
                  <v>33260.5</v>
                </pt>
                <pt idx="96">
                  <v>37054.6</v>
                </pt>
                <pt idx="97">
                  <v>37252.1</v>
                </pt>
                <pt idx="98">
                  <v>36032.6</v>
                </pt>
                <pt idx="99">
                  <v>34572.6</v>
                </pt>
                <pt idx="100">
                  <v>33968.4</v>
                </pt>
                <pt idx="101">
                  <v>33565.4</v>
                </pt>
                <pt idx="102">
                  <v>32795.7</v>
                </pt>
                <pt idx="103">
                  <v>32411.5</v>
                </pt>
                <pt idx="104">
                  <v>32279.2</v>
                </pt>
                <pt idx="105">
                  <v>31528.6</v>
                </pt>
                <pt idx="106">
                  <v>31403.12</v>
                </pt>
                <pt idx="107">
                  <v>30975.39</v>
                </pt>
                <pt idx="108">
                  <v>30173.89</v>
                </pt>
                <pt idx="109">
                  <v>30072.68</v>
                </pt>
                <pt idx="110">
                  <v>29663.21</v>
                </pt>
                <pt idx="111">
                  <v>30162.91</v>
                </pt>
                <pt idx="112">
                  <v>29572.46</v>
                </pt>
                <pt idx="113">
                  <v>29310.51</v>
                </pt>
                <pt idx="114">
                  <v>29523.02</v>
                </pt>
                <pt idx="115">
                  <v>29282.2</v>
                </pt>
                <pt idx="116">
                  <v>29739.61</v>
                </pt>
                <pt idx="117">
                  <v>30061.27</v>
                </pt>
                <pt idx="118">
                  <v>31308.51</v>
                </pt>
                <pt idx="119">
                  <v>32583.78</v>
                </pt>
                <pt idx="120">
                  <v>34964</v>
                </pt>
                <pt idx="121">
                  <v>36803.34</v>
                </pt>
                <pt idx="122">
                  <v>38574.46</v>
                </pt>
                <pt idx="123">
                  <v>40797.75</v>
                </pt>
                <pt idx="124">
                  <v>42452.4</v>
                </pt>
                <pt idx="125">
                  <v>42575.7</v>
                </pt>
                <pt idx="126">
                  <v>43067.7</v>
                </pt>
                <pt idx="127">
                  <v>44171</v>
                </pt>
                <pt idx="128">
                  <v>45674.4</v>
                </pt>
                <pt idx="129">
                  <v>47238.3</v>
                </pt>
                <pt idx="130">
                  <v>47792.9</v>
                </pt>
                <pt idx="131">
                  <v>46660.1</v>
                </pt>
                <pt idx="132">
                  <v>46903.8</v>
                </pt>
                <pt idx="133">
                  <v>46638.5</v>
                </pt>
                <pt idx="134">
                  <v>45654.4</v>
                </pt>
                <pt idx="135">
                  <v>44882.8</v>
                </pt>
                <pt idx="136">
                  <v>42574</v>
                </pt>
                <pt idx="137">
                  <v>42237.4</v>
                </pt>
                <pt idx="138">
                  <v>41916.4</v>
                </pt>
                <pt idx="139">
                  <v>40474.5</v>
                </pt>
                <pt idx="140">
                  <v>40527.5</v>
                </pt>
                <pt idx="141">
                  <v>38791.7</v>
                </pt>
                <pt idx="142">
                  <v>37319.9</v>
                </pt>
                <pt idx="143">
                  <v>33748.9</v>
                </pt>
                <pt idx="144">
                  <v>36159.8</v>
                </pt>
                <pt idx="145">
                  <v>36014.5</v>
                </pt>
                <pt idx="146">
                  <v>35526.1</v>
                </pt>
                <pt idx="147">
                  <v>35866.9</v>
                </pt>
                <pt idx="148">
                  <v>37159.3</v>
                </pt>
                <pt idx="149">
                  <v>38712.5</v>
                </pt>
                <pt idx="150">
                  <v>42257.6</v>
                </pt>
                <pt idx="151">
                  <v>43222.4</v>
                </pt>
                <pt idx="152">
                  <v>42942.3</v>
                </pt>
                <pt idx="153">
                  <v>43813.4</v>
                </pt>
                <pt idx="154">
                  <v>44118.5</v>
                </pt>
                <pt idx="155">
                  <v>45352.6</v>
                </pt>
                <pt idx="156">
                  <v>46634</v>
                </pt>
                <pt idx="157">
                  <v>48347.9</v>
                </pt>
                <pt idx="158">
                  <v>48717.1</v>
                </pt>
                <pt idx="159">
                  <v>48928.1</v>
                </pt>
                <pt idx="160">
                  <v>50089.7</v>
                </pt>
                <pt idx="161">
                  <v>51636.4</v>
                </pt>
                <pt idx="162">
                  <v>52511.8</v>
                </pt>
                <pt idx="163">
                  <v>53266.9</v>
                </pt>
                <pt idx="164">
                  <v>54898.8</v>
                </pt>
                <pt idx="165">
                  <v>54285.9</v>
                </pt>
                <pt idx="166">
                  <v>54730.1</v>
                </pt>
                <pt idx="167">
                  <v>55432.5</v>
                </pt>
                <pt idx="168">
                  <v>57679.1</v>
                </pt>
                <pt idx="169">
                  <v>59321.4</v>
                </pt>
                <pt idx="170">
                  <v>60302.1</v>
                </pt>
                <pt idx="171">
                  <v>59574.4</v>
                </pt>
                <pt idx="172">
                  <v>61295.9</v>
                </pt>
                <pt idx="173">
                  <v>60805.7</v>
                </pt>
                <pt idx="174">
                  <v>60098</v>
                </pt>
                <pt idx="175">
                  <v>59340.6</v>
                </pt>
                <pt idx="176">
                  <v>59038.8</v>
                </pt>
                <pt idx="177">
                  <v>59479.5</v>
                </pt>
                <pt idx="178">
                  <v>59578.7</v>
                </pt>
                <pt idx="179">
                  <v>58611.7</v>
                </pt>
                <pt idx="180">
                  <v>58768.5</v>
                </pt>
                <pt idx="181">
                  <v>58289.7</v>
                </pt>
                <pt idx="182">
                  <v>57305.3</v>
                </pt>
                <pt idx="183">
                  <v>55630.8</v>
                </pt>
                <pt idx="184">
                  <v>54462.9</v>
                </pt>
                <pt idx="185">
                  <v>52569.8</v>
                </pt>
                <pt idx="186">
                  <v>50957.1</v>
                </pt>
                <pt idx="187">
                  <v>48511.9</v>
                </pt>
                <pt idx="188">
                  <v>47265</v>
                </pt>
                <pt idx="189">
                  <v>45743.9</v>
                </pt>
                <pt idx="190">
                  <v>43666.6</v>
                </pt>
                <pt idx="191">
                  <v>43050.7</v>
                </pt>
                <pt idx="192">
                  <v>48092.4</v>
                </pt>
                <pt idx="193">
                  <v>47144.1</v>
                </pt>
                <pt idx="194">
                  <v>45191.5</v>
                </pt>
                <pt idx="195">
                  <v>43839.3</v>
                </pt>
                <pt idx="196">
                  <v>42500.1</v>
                </pt>
                <pt idx="197">
                  <v>41175.3</v>
                </pt>
                <pt idx="198">
                  <v>40061.8</v>
                </pt>
                <pt idx="199">
                  <v>39129.9</v>
                </pt>
                <pt idx="200">
                  <v>39786.5</v>
                </pt>
                <pt idx="201">
                  <v>40638.9</v>
                </pt>
                <pt idx="202">
                  <v>40758.6</v>
                </pt>
                <pt idx="203">
                  <v>40603.3</v>
                </pt>
                <pt idx="204">
                  <v>40121.6</v>
                </pt>
                <pt idx="205">
                  <v>39569.2</v>
                </pt>
                <pt idx="206">
                  <v>38740</v>
                </pt>
                <pt idx="207">
                  <v>37877.2</v>
                </pt>
                <pt idx="208">
                  <v>37091.7</v>
                </pt>
                <pt idx="209">
                  <v>36218.8</v>
                </pt>
                <pt idx="210">
                  <v>36138.8</v>
                </pt>
                <pt idx="211">
                  <v>36090.4</v>
                </pt>
                <pt idx="212">
                  <v>36676.4</v>
                </pt>
                <pt idx="213">
                  <v>37181.4</v>
                </pt>
                <pt idx="214">
                  <v>38426.3</v>
                </pt>
                <pt idx="215">
                  <v>38996.6</v>
                </pt>
                <pt idx="216">
                  <v>40784.2</v>
                </pt>
                <pt idx="217">
                  <v>42792.5</v>
                </pt>
                <pt idx="218">
                  <v>45452.7</v>
                </pt>
                <pt idx="219">
                  <v>46919.5</v>
                </pt>
                <pt idx="220">
                  <v>48226.2</v>
                </pt>
                <pt idx="221">
                  <v>46030.9</v>
                </pt>
                <pt idx="222">
                  <v>43953.3</v>
                </pt>
                <pt idx="223">
                  <v>41964.8</v>
                </pt>
                <pt idx="224">
                  <v>43772.1</v>
                </pt>
                <pt idx="225">
                  <v>43778.8</v>
                </pt>
                <pt idx="226">
                  <v>43865.8</v>
                </pt>
                <pt idx="227">
                  <v>42864.8</v>
                </pt>
                <pt idx="228">
                  <v>41860.9</v>
                </pt>
                <pt idx="229">
                  <v>41268.7</v>
                </pt>
                <pt idx="230">
                  <v>39557.7</v>
                </pt>
                <pt idx="231">
                  <v>37570.9</v>
                </pt>
                <pt idx="232">
                  <v>36459</v>
                </pt>
                <pt idx="233">
                  <v>36395.3</v>
                </pt>
                <pt idx="234">
                  <v>35949.5</v>
                </pt>
                <pt idx="235">
                  <v>36824</v>
                </pt>
                <pt idx="236">
                  <v>37035.3</v>
                </pt>
                <pt idx="237">
                  <v>35343.9</v>
                </pt>
                <pt idx="238">
                  <v>33691.6</v>
                </pt>
                <pt idx="239">
                  <v>30379.2</v>
                </pt>
                <pt idx="240">
                  <v>32247.3</v>
                </pt>
                <pt idx="241">
                  <v>34029.1</v>
                </pt>
                <pt idx="242">
                  <v>33897.1</v>
                </pt>
                <pt idx="243">
                  <v>34423.5</v>
                </pt>
                <pt idx="244">
                  <v>35808.4</v>
                </pt>
                <pt idx="245">
                  <v>37162.4</v>
                </pt>
                <pt idx="246">
                  <v>40013.7</v>
                </pt>
                <pt idx="247">
                  <v>39714.9</v>
                </pt>
                <pt idx="248">
                  <v>39461.8</v>
                </pt>
                <pt idx="249">
                  <v>40863.5</v>
                </pt>
                <pt idx="250">
                  <v>42505.9</v>
                </pt>
                <pt idx="251">
                  <v>43518.9</v>
                </pt>
                <pt idx="252">
                  <v>44868.1</v>
                </pt>
                <pt idx="253">
                  <v>45507.7</v>
                </pt>
                <pt idx="254">
                  <v>44219.6</v>
                </pt>
                <pt idx="255">
                  <v>43912.7</v>
                </pt>
                <pt idx="256">
                  <v>45370.1</v>
                </pt>
                <pt idx="257">
                  <v>47737.1</v>
                </pt>
                <pt idx="258">
                  <v>49354.6</v>
                </pt>
                <pt idx="259">
                  <v>50634.1</v>
                </pt>
                <pt idx="260">
                  <v>52646.9</v>
                </pt>
                <pt idx="261">
                  <v>51630.2</v>
                </pt>
                <pt idx="262">
                  <v>52519.6</v>
                </pt>
                <pt idx="263">
                  <v>53909.6</v>
                </pt>
                <pt idx="264">
                  <v>56108.4</v>
                </pt>
                <pt idx="265">
                  <v>56808.4</v>
                </pt>
                <pt idx="266">
                  <v>57258.4</v>
                </pt>
                <pt idx="267">
                  <v>57419.8</v>
                </pt>
                <pt idx="268">
                  <v>59025.8</v>
                </pt>
                <pt idx="269">
                  <v>58979</v>
                </pt>
                <pt idx="270">
                  <v>58454.9</v>
                </pt>
                <pt idx="271">
                  <v>57286.1</v>
                </pt>
                <pt idx="272">
                  <v>56764.6</v>
                </pt>
                <pt idx="273">
                  <v>55948.1</v>
                </pt>
                <pt idx="274">
                  <v>55952.4</v>
                </pt>
                <pt idx="275">
                  <v>55483.6</v>
                </pt>
                <pt idx="276">
                  <v>57132</v>
                </pt>
                <pt idx="277">
                  <v>56843.1</v>
                </pt>
                <pt idx="278">
                  <v>56123.3</v>
                </pt>
                <pt idx="279">
                  <v>54876.7</v>
                </pt>
                <pt idx="280">
                  <v>53524.1</v>
                </pt>
                <pt idx="281">
                  <v>51842.2</v>
                </pt>
                <pt idx="282">
                  <v>50757.9</v>
                </pt>
                <pt idx="283">
                  <v>48521.8</v>
                </pt>
                <pt idx="284">
                  <v>46662.4</v>
                </pt>
                <pt idx="285">
                  <v>44180.5</v>
                </pt>
                <pt idx="286">
                  <v>42082.8</v>
                </pt>
                <pt idx="287">
                  <v>41608.93</v>
                </pt>
                <pt idx="288">
                  <v>46874.4</v>
                </pt>
                <pt idx="289">
                  <v>46390.83</v>
                </pt>
                <pt idx="290">
                  <v>44897.76</v>
                </pt>
                <pt idx="291">
                  <v>44137.15</v>
                </pt>
                <pt idx="292">
                  <v>42860.05</v>
                </pt>
                <pt idx="293">
                  <v>41940.06</v>
                </pt>
                <pt idx="294">
                  <v>41778.04</v>
                </pt>
                <pt idx="295">
                  <v>40353.42</v>
                </pt>
                <pt idx="296">
                  <v>40750.45</v>
                </pt>
                <pt idx="297">
                  <v>41119.72</v>
                </pt>
                <pt idx="298">
                  <v>41789.84</v>
                </pt>
                <pt idx="299">
                  <v>41997.62</v>
                </pt>
                <pt idx="300">
                  <v>41540.86</v>
                </pt>
                <pt idx="301">
                  <v>40787.23</v>
                </pt>
                <pt idx="302">
                  <v>40753.78</v>
                </pt>
                <pt idx="303">
                  <v>40009.83</v>
                </pt>
                <pt idx="304">
                  <v>39184.1</v>
                </pt>
                <pt idx="305">
                  <v>39344.79</v>
                </pt>
                <pt idx="306">
                  <v>39083.73</v>
                </pt>
                <pt idx="307">
                  <v>39015.12</v>
                </pt>
                <pt idx="308">
                  <v>38790.09</v>
                </pt>
                <pt idx="309">
                  <v>39087.17</v>
                </pt>
                <pt idx="310">
                  <v>38907.61</v>
                </pt>
                <pt idx="311">
                  <v>39596.44</v>
                </pt>
                <pt idx="312">
                  <v>40494.27</v>
                </pt>
                <pt idx="313">
                  <v>41562.75</v>
                </pt>
                <pt idx="314">
                  <v>41971.73</v>
                </pt>
                <pt idx="315">
                  <v>41795.02</v>
                </pt>
                <pt idx="316">
                  <v>43235.68</v>
                </pt>
                <pt idx="317">
                  <v>43140.25</v>
                </pt>
                <pt idx="318">
                  <v>42605.63</v>
                </pt>
                <pt idx="319">
                  <v>42138.89</v>
                </pt>
                <pt idx="320">
                  <v>44696.3</v>
                </pt>
                <pt idx="321">
                  <v>45301.86</v>
                </pt>
                <pt idx="322">
                  <v>45170.51</v>
                </pt>
                <pt idx="323">
                  <v>44016</v>
                </pt>
                <pt idx="324">
                  <v>43655.7</v>
                </pt>
                <pt idx="325">
                  <v>41951.18</v>
                </pt>
                <pt idx="326">
                  <v>40308.05</v>
                </pt>
                <pt idx="327">
                  <v>38398.85</v>
                </pt>
                <pt idx="328">
                  <v>36952.67</v>
                </pt>
                <pt idx="329">
                  <v>36780.36</v>
                </pt>
                <pt idx="330">
                  <v>36345.3</v>
                </pt>
                <pt idx="331">
                  <v>36142.6</v>
                </pt>
                <pt idx="332">
                  <v>35964.19</v>
                </pt>
                <pt idx="333">
                  <v>35166.45</v>
                </pt>
                <pt idx="334">
                  <v>33790.47</v>
                </pt>
                <pt idx="335">
                  <v>31600.65</v>
                </pt>
                <pt idx="336">
                  <v>31658.7</v>
                </pt>
                <pt idx="337">
                  <v>31135.52</v>
                </pt>
                <pt idx="338">
                  <v>31675.32</v>
                </pt>
                <pt idx="339">
                  <v>32074.42</v>
                </pt>
                <pt idx="340">
                  <v>33915.72</v>
                </pt>
                <pt idx="341">
                  <v>36320.81</v>
                </pt>
                <pt idx="342">
                  <v>39492.53</v>
                </pt>
                <pt idx="343">
                  <v>39772.81</v>
                </pt>
                <pt idx="344">
                  <v>39112</v>
                </pt>
                <pt idx="345">
                  <v>38533.89</v>
                </pt>
                <pt idx="346">
                  <v>40037.42</v>
                </pt>
                <pt idx="347">
                  <v>40142.09</v>
                </pt>
                <pt idx="348">
                  <v>40104.27</v>
                </pt>
                <pt idx="349">
                  <v>39702.74</v>
                </pt>
                <pt idx="350">
                  <v>40201.63</v>
                </pt>
                <pt idx="351">
                  <v>41632.72</v>
                </pt>
                <pt idx="352">
                  <v>43073.52</v>
                </pt>
                <pt idx="353">
                  <v>45195.45</v>
                </pt>
                <pt idx="354">
                  <v>47506.26</v>
                </pt>
                <pt idx="355">
                  <v>49726.36</v>
                </pt>
                <pt idx="356">
                  <v>51574.49</v>
                </pt>
                <pt idx="357">
                  <v>50899.06</v>
                </pt>
                <pt idx="358">
                  <v>51304.37</v>
                </pt>
                <pt idx="359">
                  <v>53138</v>
                </pt>
                <pt idx="360">
                  <v>55853.98</v>
                </pt>
                <pt idx="361">
                  <v>56120.83</v>
                </pt>
                <pt idx="362">
                  <v>56504.38</v>
                </pt>
                <pt idx="363">
                  <v>56200.96</v>
                </pt>
                <pt idx="364">
                  <v>57883.65</v>
                </pt>
                <pt idx="365">
                  <v>58337.78</v>
                </pt>
                <pt idx="366">
                  <v>57802.9</v>
                </pt>
                <pt idx="367">
                  <v>57572.05</v>
                </pt>
                <pt idx="368">
                  <v>57232.43</v>
                </pt>
                <pt idx="369">
                  <v>57118.55</v>
                </pt>
                <pt idx="370">
                  <v>57029.26</v>
                </pt>
                <pt idx="371">
                  <v>56043.37</v>
                </pt>
                <pt idx="372">
                  <v>56255.79</v>
                </pt>
                <pt idx="373">
                  <v>56169.45</v>
                </pt>
                <pt idx="374">
                  <v>56281.67</v>
                </pt>
                <pt idx="375">
                  <v>54772.87</v>
                </pt>
                <pt idx="376">
                  <v>53391.27</v>
                </pt>
                <pt idx="377">
                  <v>52188.05</v>
                </pt>
                <pt idx="378">
                  <v>49963.73</v>
                </pt>
                <pt idx="379">
                  <v>48511.92</v>
                </pt>
                <pt idx="380">
                  <v>47808.52</v>
                </pt>
                <pt idx="381">
                  <v>47352.43</v>
                </pt>
                <pt idx="382">
                  <v>45926.24</v>
                </pt>
                <pt idx="383">
                  <v>44457.12</v>
                </pt>
                <pt idx="384">
                  <v>48696.02</v>
                </pt>
                <pt idx="385">
                  <v>47862.74</v>
                </pt>
                <pt idx="386">
                  <v>46434.14</v>
                </pt>
                <pt idx="387">
                  <v>45407.45</v>
                </pt>
                <pt idx="388">
                  <v>43459.35</v>
                </pt>
                <pt idx="389">
                  <v>42883.28</v>
                </pt>
                <pt idx="390">
                  <v>41921.88</v>
                </pt>
                <pt idx="391">
                  <v>41098.42</v>
                </pt>
                <pt idx="392">
                  <v>41581.76</v>
                </pt>
                <pt idx="393">
                  <v>42248.67</v>
                </pt>
                <pt idx="394">
                  <v>42600.14</v>
                </pt>
                <pt idx="395">
                  <v>42117.48</v>
                </pt>
                <pt idx="396">
                  <v>41170.07</v>
                </pt>
                <pt idx="397">
                  <v>41225.45</v>
                </pt>
                <pt idx="398">
                  <v>40854.95</v>
                </pt>
                <pt idx="399">
                  <v>40556.47</v>
                </pt>
                <pt idx="400">
                  <v>40030.04</v>
                </pt>
                <pt idx="401">
                  <v>39847.18</v>
                </pt>
                <pt idx="402">
                  <v>40064.19</v>
                </pt>
                <pt idx="403">
                  <v>40022.16</v>
                </pt>
                <pt idx="404">
                  <v>40715.1</v>
                </pt>
                <pt idx="405">
                  <v>41642.24</v>
                </pt>
                <pt idx="406">
                  <v>42083.41</v>
                </pt>
                <pt idx="407">
                  <v>42904.29</v>
                </pt>
                <pt idx="408">
                  <v>43334.47</v>
                </pt>
                <pt idx="409">
                  <v>43536.89</v>
                </pt>
                <pt idx="410">
                  <v>44138.51</v>
                </pt>
                <pt idx="411">
                  <v>43873.19</v>
                </pt>
                <pt idx="412">
                  <v>44603.19</v>
                </pt>
                <pt idx="413">
                  <v>45562.2</v>
                </pt>
                <pt idx="414">
                  <v>45535.62</v>
                </pt>
                <pt idx="415">
                  <v>45265.2</v>
                </pt>
                <pt idx="416">
                  <v>46754.92</v>
                </pt>
                <pt idx="417">
                  <v>47644.73</v>
                </pt>
                <pt idx="418">
                  <v>47206.68</v>
                </pt>
                <pt idx="419">
                  <v>46768.05</v>
                </pt>
                <pt idx="420">
                  <v>46342</v>
                </pt>
                <pt idx="421">
                  <v>45999.63</v>
                </pt>
                <pt idx="422">
                  <v>45151.38</v>
                </pt>
                <pt idx="423">
                  <v>44940.37</v>
                </pt>
                <pt idx="424">
                  <v>43801.86</v>
                </pt>
                <pt idx="425">
                  <v>42652.1</v>
                </pt>
                <pt idx="426">
                  <v>41767.8</v>
                </pt>
                <pt idx="427">
                  <v>40591.27</v>
                </pt>
                <pt idx="428">
                  <v>40197.9</v>
                </pt>
                <pt idx="429">
                  <v>39291.51</v>
                </pt>
                <pt idx="430">
                  <v>37992.32</v>
                </pt>
                <pt idx="431">
                  <v>34819.56</v>
                </pt>
                <pt idx="432">
                  <v>36138.56</v>
                </pt>
                <pt idx="433">
                  <v>35828.92</v>
                </pt>
                <pt idx="434">
                  <v>36670.82</v>
                </pt>
                <pt idx="435">
                  <v>36526.34</v>
                </pt>
                <pt idx="436">
                  <v>38786.86</v>
                </pt>
                <pt idx="437">
                  <v>40933.87</v>
                </pt>
                <pt idx="438">
                  <v>43902.72</v>
                </pt>
                <pt idx="439">
                  <v>43992.16</v>
                </pt>
                <pt idx="440">
                  <v>43354.2</v>
                </pt>
                <pt idx="441">
                  <v>42913.75</v>
                </pt>
                <pt idx="442">
                  <v>43535.26</v>
                </pt>
                <pt idx="443">
                  <v>44379.7</v>
                </pt>
                <pt idx="444">
                  <v>44240.58</v>
                </pt>
                <pt idx="445">
                  <v>43874.68</v>
                </pt>
                <pt idx="446">
                  <v>45004.64</v>
                </pt>
                <pt idx="447">
                  <v>45408.17</v>
                </pt>
                <pt idx="448">
                  <v>45564.85</v>
                </pt>
                <pt idx="449">
                  <v>47902.61</v>
                </pt>
                <pt idx="450">
                  <v>49831.66</v>
                </pt>
                <pt idx="451">
                  <v>50946.42</v>
                </pt>
                <pt idx="452">
                  <v>53379.98</v>
                </pt>
                <pt idx="453">
                  <v>53214.94</v>
                </pt>
                <pt idx="454">
                  <v>54233.3</v>
                </pt>
                <pt idx="455">
                  <v>55163.06</v>
                </pt>
                <pt idx="456">
                  <v>55858.36</v>
                </pt>
                <pt idx="457">
                  <v>55951.18</v>
                </pt>
                <pt idx="458">
                  <v>55892.54</v>
                </pt>
                <pt idx="459">
                  <v>55574.45</v>
                </pt>
                <pt idx="460">
                  <v>57868.39</v>
                </pt>
                <pt idx="461">
                  <v>57717.35</v>
                </pt>
                <pt idx="462">
                  <v>57693.2</v>
                </pt>
                <pt idx="463">
                  <v>56742.4</v>
                </pt>
                <pt idx="464">
                  <v>56453.22</v>
                </pt>
                <pt idx="465">
                  <v>56153.78</v>
                </pt>
                <pt idx="466">
                  <v>56507.71</v>
                </pt>
                <pt idx="467">
                  <v>55392.16</v>
                </pt>
                <pt idx="468">
                  <v>55880.86</v>
                </pt>
                <pt idx="469">
                  <v>55013.68</v>
                </pt>
                <pt idx="470">
                  <v>54007.5</v>
                </pt>
                <pt idx="471">
                  <v>52738.73</v>
                </pt>
                <pt idx="472">
                  <v>51974</v>
                </pt>
                <pt idx="473">
                  <v>51118.59</v>
                </pt>
                <pt idx="474">
                  <v>49081.1</v>
                </pt>
                <pt idx="475">
                  <v>47651.05</v>
                </pt>
                <pt idx="476">
                  <v>46499.95</v>
                </pt>
                <pt idx="477">
                  <v>45050.19</v>
                </pt>
                <pt idx="478">
                  <v>43401.07</v>
                </pt>
                <pt idx="479">
                  <v>43948.71</v>
                </pt>
                <pt idx="480">
                  <v>48875.3</v>
                </pt>
                <pt idx="481">
                  <v>47819.75</v>
                </pt>
                <pt idx="482">
                  <v>46824.75</v>
                </pt>
                <pt idx="483">
                  <v>45289.12</v>
                </pt>
                <pt idx="484">
                  <v>43948.79</v>
                </pt>
                <pt idx="485">
                  <v>42987.91</v>
                </pt>
                <pt idx="486">
                  <v>41867.42</v>
                </pt>
                <pt idx="487">
                  <v>40862.73</v>
                </pt>
                <pt idx="488">
                  <v>41760.8</v>
                </pt>
                <pt idx="489">
                  <v>41859.94</v>
                </pt>
                <pt idx="490">
                  <v>42914.33</v>
                </pt>
                <pt idx="491">
                  <v>42467.64</v>
                </pt>
                <pt idx="492">
                  <v>41587.77</v>
                </pt>
                <pt idx="493">
                  <v>41185.74</v>
                </pt>
                <pt idx="494">
                  <v>40385.9</v>
                </pt>
                <pt idx="495">
                  <v>40091.31</v>
                </pt>
                <pt idx="496">
                  <v>40140.93</v>
                </pt>
                <pt idx="497">
                  <v>39407.34</v>
                </pt>
                <pt idx="498">
                  <v>39280.91</v>
                </pt>
                <pt idx="499">
                  <v>39108.81</v>
                </pt>
                <pt idx="500">
                  <v>39723.27</v>
                </pt>
                <pt idx="501">
                  <v>39492.72</v>
                </pt>
                <pt idx="502">
                  <v>40078.68</v>
                </pt>
                <pt idx="503">
                  <v>41505.3</v>
                </pt>
                <pt idx="504">
                  <v>43250.47</v>
                </pt>
                <pt idx="505">
                  <v>44863.95</v>
                </pt>
                <pt idx="506">
                  <v>45881.77</v>
                </pt>
                <pt idx="507">
                  <v>46484.44</v>
                </pt>
                <pt idx="508">
                  <v>47150.37</v>
                </pt>
                <pt idx="509">
                  <v>46467.42</v>
                </pt>
                <pt idx="510">
                  <v>45451.61</v>
                </pt>
                <pt idx="511">
                  <v>45136.1</v>
                </pt>
                <pt idx="512">
                  <v>48589.55</v>
                </pt>
                <pt idx="513">
                  <v>49078.74</v>
                </pt>
                <pt idx="514">
                  <v>48760.99</v>
                </pt>
                <pt idx="515">
                  <v>48336.04</v>
                </pt>
                <pt idx="516">
                  <v>47440.78</v>
                </pt>
                <pt idx="517">
                  <v>46574.72</v>
                </pt>
                <pt idx="518">
                  <v>44625.92</v>
                </pt>
                <pt idx="519">
                  <v>42896.22</v>
                </pt>
                <pt idx="520">
                  <v>40815.95</v>
                </pt>
                <pt idx="521">
                  <v>40361.1</v>
                </pt>
                <pt idx="522">
                  <v>40385.1</v>
                </pt>
                <pt idx="523">
                  <v>40946.19</v>
                </pt>
                <pt idx="524">
                  <v>41534.23</v>
                </pt>
                <pt idx="525">
                  <v>41883.81</v>
                </pt>
                <pt idx="526">
                  <v>40280.04</v>
                </pt>
                <pt idx="527">
                  <v>35618.19</v>
                </pt>
                <pt idx="528">
                  <v>37707.39</v>
                </pt>
                <pt idx="529">
                  <v>37084.03</v>
                </pt>
                <pt idx="530">
                  <v>36947.91</v>
                </pt>
                <pt idx="531">
                  <v>37024.05</v>
                </pt>
                <pt idx="532">
                  <v>38658.68</v>
                </pt>
                <pt idx="533">
                  <v>40127.64</v>
                </pt>
                <pt idx="534">
                  <v>43244.94</v>
                </pt>
                <pt idx="535">
                  <v>42104</v>
                </pt>
                <pt idx="536">
                  <v>41568.95</v>
                </pt>
                <pt idx="537">
                  <v>41516.41</v>
                </pt>
                <pt idx="538">
                  <v>42342.41</v>
                </pt>
                <pt idx="539">
                  <v>42549.11</v>
                </pt>
                <pt idx="540">
                  <v>43558.39</v>
                </pt>
                <pt idx="541">
                  <v>43856.04</v>
                </pt>
                <pt idx="542">
                  <v>44632.86</v>
                </pt>
                <pt idx="543">
                  <v>45546.16</v>
                </pt>
                <pt idx="544">
                  <v>47460</v>
                </pt>
                <pt idx="545">
                  <v>49239.69</v>
                </pt>
                <pt idx="546">
                  <v>50737.51</v>
                </pt>
                <pt idx="547">
                  <v>52384.34</v>
                </pt>
                <pt idx="548">
                  <v>55507.45</v>
                </pt>
                <pt idx="549">
                  <v>55157.95</v>
                </pt>
                <pt idx="550">
                  <v>55843.17</v>
                </pt>
                <pt idx="551">
                  <v>56319.37</v>
                </pt>
                <pt idx="552">
                  <v>58474.78</v>
                </pt>
                <pt idx="553">
                  <v>59433.57</v>
                </pt>
                <pt idx="554">
                  <v>60762.37</v>
                </pt>
                <pt idx="555">
                  <v>60209.29</v>
                </pt>
                <pt idx="556">
                  <v>61578.24</v>
                </pt>
                <pt idx="557">
                  <v>61441.02</v>
                </pt>
                <pt idx="558">
                  <v>61217.26</v>
                </pt>
                <pt idx="559">
                  <v>60224.88</v>
                </pt>
                <pt idx="560">
                  <v>60005.59</v>
                </pt>
                <pt idx="561">
                  <v>60390.39</v>
                </pt>
                <pt idx="562">
                  <v>60746.93</v>
                </pt>
                <pt idx="563">
                  <v>59055.02</v>
                </pt>
                <pt idx="564">
                  <v>59617.1</v>
                </pt>
                <pt idx="565">
                  <v>59119.85</v>
                </pt>
                <pt idx="566">
                  <v>57778.92</v>
                </pt>
                <pt idx="567">
                  <v>55868.49</v>
                </pt>
                <pt idx="568">
                  <v>53142.54</v>
                </pt>
                <pt idx="569">
                  <v>51741.36</v>
                </pt>
                <pt idx="570">
                  <v>48461.94</v>
                </pt>
                <pt idx="571">
                  <v>47016.19</v>
                </pt>
                <pt idx="572">
                  <v>44947.49</v>
                </pt>
                <pt idx="573">
                  <v>43777.11</v>
                </pt>
                <pt idx="574">
                  <v>41740.2</v>
                </pt>
                <pt idx="575">
                  <v>41423.82</v>
                </pt>
                <pt idx="576">
                  <v>45999.08</v>
                </pt>
                <pt idx="577">
                  <v>44631.83</v>
                </pt>
                <pt idx="578">
                  <v>43010.1</v>
                </pt>
                <pt idx="579">
                  <v>41787.85</v>
                </pt>
                <pt idx="580">
                  <v>40432.88</v>
                </pt>
                <pt idx="581">
                  <v>39589.36</v>
                </pt>
                <pt idx="582">
                  <v>38776.03</v>
                </pt>
                <pt idx="583">
                  <v>38166.1</v>
                </pt>
                <pt idx="584">
                  <v>38742.14</v>
                </pt>
                <pt idx="585">
                  <v>38847.1</v>
                </pt>
                <pt idx="586">
                  <v>39540.56</v>
                </pt>
                <pt idx="587">
                  <v>39624.47</v>
                </pt>
                <pt idx="588">
                  <v>38893.64</v>
                </pt>
                <pt idx="589">
                  <v>38394.2</v>
                </pt>
                <pt idx="590">
                  <v>38079.29</v>
                </pt>
                <pt idx="591">
                  <v>37511.75</v>
                </pt>
                <pt idx="592">
                  <v>37407.74</v>
                </pt>
                <pt idx="593">
                  <v>37291.67</v>
                </pt>
                <pt idx="594">
                  <v>36822.99</v>
                </pt>
                <pt idx="595">
                  <v>36673.34</v>
                </pt>
                <pt idx="596">
                  <v>37098.01</v>
                </pt>
                <pt idx="597">
                  <v>37686.89</v>
                </pt>
                <pt idx="598">
                  <v>39060.48</v>
                </pt>
                <pt idx="599">
                  <v>39650.1</v>
                </pt>
                <pt idx="600">
                  <v>41708.18</v>
                </pt>
                <pt idx="601">
                  <v>43146.28</v>
                </pt>
                <pt idx="602">
                  <v>44820.39</v>
                </pt>
                <pt idx="603">
                  <v>45219.78</v>
                </pt>
                <pt idx="604">
                  <v>46982.89</v>
                </pt>
                <pt idx="605">
                  <v>46240.47</v>
                </pt>
                <pt idx="606">
                  <v>45401.84</v>
                </pt>
                <pt idx="607">
                  <v>45249.18</v>
                </pt>
                <pt idx="608">
                  <v>47744.61</v>
                </pt>
                <pt idx="609">
                  <v>48064.39</v>
                </pt>
                <pt idx="610">
                  <v>47675.16</v>
                </pt>
                <pt idx="611">
                  <v>46833.6</v>
                </pt>
                <pt idx="612">
                  <v>46039.77</v>
                </pt>
                <pt idx="613">
                  <v>44857.21</v>
                </pt>
                <pt idx="614">
                  <v>43376.91</v>
                </pt>
                <pt idx="615">
                  <v>41464.81</v>
                </pt>
                <pt idx="616">
                  <v>38757.73</v>
                </pt>
                <pt idx="617">
                  <v>38221.58</v>
                </pt>
                <pt idx="618">
                  <v>39132.94</v>
                </pt>
                <pt idx="619">
                  <v>39918.55</v>
                </pt>
                <pt idx="620">
                  <v>40359.85</v>
                </pt>
                <pt idx="621">
                  <v>39585.91</v>
                </pt>
                <pt idx="622">
                  <v>38095.84</v>
                </pt>
                <pt idx="623">
                  <v>34217.13</v>
                </pt>
                <pt idx="624">
                  <v>36721.06</v>
                </pt>
                <pt idx="625">
                  <v>36946.95</v>
                </pt>
                <pt idx="626">
                  <v>36997.13</v>
                </pt>
                <pt idx="627">
                  <v>37377.64</v>
                </pt>
                <pt idx="628">
                  <v>39703.24</v>
                </pt>
                <pt idx="629">
                  <v>41839.46</v>
                </pt>
                <pt idx="630">
                  <v>44722.08</v>
                </pt>
                <pt idx="631">
                  <v>44287.97</v>
                </pt>
                <pt idx="632">
                  <v>43125.85</v>
                </pt>
                <pt idx="633">
                  <v>41889.87</v>
                </pt>
                <pt idx="634">
                  <v>42462.41</v>
                </pt>
                <pt idx="635">
                  <v>42825.41</v>
                </pt>
                <pt idx="636">
                  <v>43213.94</v>
                </pt>
                <pt idx="637">
                  <v>43968.93</v>
                </pt>
                <pt idx="638">
                  <v>44568.4</v>
                </pt>
                <pt idx="639">
                  <v>45773.39</v>
                </pt>
                <pt idx="640">
                  <v>47619.83</v>
                </pt>
                <pt idx="641">
                  <v>49470.19</v>
                </pt>
                <pt idx="642">
                  <v>50916.36</v>
                </pt>
                <pt idx="643">
                  <v>53054.33</v>
                </pt>
                <pt idx="644">
                  <v>54295.48</v>
                </pt>
                <pt idx="645">
                  <v>53763.85</v>
                </pt>
                <pt idx="646">
                  <v>54132.88</v>
                </pt>
                <pt idx="647">
                  <v>54984.02</v>
                </pt>
                <pt idx="648">
                  <v>57532.79</v>
                </pt>
                <pt idx="649">
                  <v>58804.65</v>
                </pt>
                <pt idx="650">
                  <v>59720.75</v>
                </pt>
                <pt idx="651">
                  <v>58658</v>
                </pt>
                <pt idx="652">
                  <v>60132.21</v>
                </pt>
                <pt idx="653">
                  <v>60710.56</v>
                </pt>
                <pt idx="654">
                  <v>60379.99</v>
                </pt>
                <pt idx="655">
                  <v>59171.21</v>
                </pt>
                <pt idx="656">
                  <v>59901.63</v>
                </pt>
                <pt idx="657">
                  <v>59898.34</v>
                </pt>
                <pt idx="658">
                  <v>59738.66</v>
                </pt>
                <pt idx="659">
                  <v>58332.89</v>
                </pt>
                <pt idx="660">
                  <v>58158.38</v>
                </pt>
                <pt idx="661">
                  <v>57615.27</v>
                </pt>
                <pt idx="662">
                  <v>57046.27</v>
                </pt>
                <pt idx="663">
                  <v>55503.51</v>
                </pt>
                <pt idx="664">
                  <v>53324.08</v>
                </pt>
                <pt idx="665">
                  <v>52374.58</v>
                </pt>
                <pt idx="666">
                  <v>49181.18</v>
                </pt>
                <pt idx="667">
                  <v>46400.34</v>
                </pt>
                <pt idx="668">
                  <v>44657.41</v>
                </pt>
                <pt idx="669">
                  <v>43724.99</v>
                </pt>
                <pt idx="670">
                  <v>42270.02</v>
                </pt>
                <pt idx="671">
                  <v>42172.12</v>
                </pt>
                <pt idx="672">
                  <v>47375.01</v>
                </pt>
                <pt idx="673">
                  <v>46752.81</v>
                </pt>
                <pt idx="674">
                  <v>44884.47</v>
                </pt>
                <pt idx="675">
                  <v>43598.9</v>
                </pt>
                <pt idx="676">
                  <v>42312.09</v>
                </pt>
                <pt idx="677">
                  <v>41823.68</v>
                </pt>
                <pt idx="678">
                  <v>40834.42</v>
                </pt>
                <pt idx="679">
                  <v>40298.88</v>
                </pt>
                <pt idx="680">
                  <v>40423.06</v>
                </pt>
                <pt idx="681">
                  <v>40587.77</v>
                </pt>
                <pt idx="682">
                  <v>41053.62</v>
                </pt>
                <pt idx="683">
                  <v>40942.03</v>
                </pt>
                <pt idx="684">
                  <v>40580.52</v>
                </pt>
                <pt idx="685">
                  <v>39542.08</v>
                </pt>
                <pt idx="686">
                  <v>38725.05</v>
                </pt>
                <pt idx="687">
                  <v>38687.21</v>
                </pt>
                <pt idx="688">
                  <v>37974.62</v>
                </pt>
                <pt idx="689">
                  <v>36858.18</v>
                </pt>
                <pt idx="690">
                  <v>36195.85</v>
                </pt>
                <pt idx="691">
                  <v>36226.1</v>
                </pt>
                <pt idx="692">
                  <v>36553.86</v>
                </pt>
                <pt idx="693">
                  <v>37470.36</v>
                </pt>
                <pt idx="694">
                  <v>38649.42</v>
                </pt>
                <pt idx="695">
                  <v>39629.47</v>
                </pt>
                <pt idx="696">
                  <v>41175.96</v>
                </pt>
                <pt idx="697">
                  <v>42422.2</v>
                </pt>
                <pt idx="698">
                  <v>44625.91</v>
                </pt>
                <pt idx="699">
                  <v>45759.94</v>
                </pt>
                <pt idx="700">
                  <v>48112.56</v>
                </pt>
                <pt idx="701">
                  <v>48230.81</v>
                </pt>
                <pt idx="702">
                  <v>49354.86</v>
                </pt>
                <pt idx="703">
                  <v>50284.36</v>
                </pt>
                <pt idx="704">
                  <v>51392.15</v>
                </pt>
                <pt idx="705">
                  <v>52051.12</v>
                </pt>
                <pt idx="706">
                  <v>51546.94</v>
                </pt>
                <pt idx="707">
                  <v>51203.56</v>
                </pt>
                <pt idx="708">
                  <v>50168.19</v>
                </pt>
                <pt idx="709">
                  <v>50394.52</v>
                </pt>
                <pt idx="710">
                  <v>49257.1</v>
                </pt>
                <pt idx="711">
                  <v>48595.67</v>
                </pt>
                <pt idx="712">
                  <v>48432.56</v>
                </pt>
                <pt idx="713">
                  <v>49020.19</v>
                </pt>
                <pt idx="714">
                  <v>48493.32</v>
                </pt>
                <pt idx="715">
                  <v>48581.88</v>
                </pt>
                <pt idx="716">
                  <v>48704.14</v>
                </pt>
                <pt idx="717">
                  <v>47886.61</v>
                </pt>
                <pt idx="718">
                  <v>45803.86</v>
                </pt>
                <pt idx="719">
                  <v>42717.7</v>
                </pt>
                <pt idx="720">
                  <v>44438.61</v>
                </pt>
                <pt idx="721">
                  <v>44300.8</v>
                </pt>
                <pt idx="722">
                  <v>44456.3</v>
                </pt>
                <pt idx="723">
                  <v>44854.69</v>
                </pt>
                <pt idx="724">
                  <v>46594.25</v>
                </pt>
                <pt idx="725">
                  <v>48623.17</v>
                </pt>
                <pt idx="726">
                  <v>51027.91</v>
                </pt>
                <pt idx="727">
                  <v>51335.2</v>
                </pt>
                <pt idx="728">
                  <v>49223.09</v>
                </pt>
                <pt idx="729">
                  <v>47418.33</v>
                </pt>
                <pt idx="730">
                  <v>47546.05</v>
                </pt>
                <pt idx="731">
                  <v>48412.12</v>
                </pt>
                <pt idx="732">
                  <v>48892.82</v>
                </pt>
                <pt idx="733">
                  <v>49753.06</v>
                </pt>
                <pt idx="734">
                  <v>49945.02</v>
                </pt>
                <pt idx="735">
                  <v>51310.76</v>
                </pt>
                <pt idx="736">
                  <v>51894.16</v>
                </pt>
                <pt idx="737">
                  <v>52846.26</v>
                </pt>
                <pt idx="738">
                  <v>54843.7</v>
                </pt>
                <pt idx="739">
                  <v>55566.13</v>
                </pt>
                <pt idx="740">
                  <v>56935.95</v>
                </pt>
                <pt idx="741">
                  <v>55312.97</v>
                </pt>
                <pt idx="742">
                  <v>55657.4</v>
                </pt>
                <pt idx="743">
                  <v>56091.69</v>
                </pt>
                <pt idx="744">
                  <v>58406.05</v>
                </pt>
                <pt idx="745">
                  <v>60032.75</v>
                </pt>
                <pt idx="746">
                  <v>61698.8</v>
                </pt>
                <pt idx="747">
                  <v>60756.04</v>
                </pt>
                <pt idx="748">
                  <v>62669.15</v>
                </pt>
                <pt idx="749">
                  <v>62743.43</v>
                </pt>
                <pt idx="750">
                  <v>62342.06</v>
                </pt>
                <pt idx="751">
                  <v>61592.43</v>
                </pt>
                <pt idx="752">
                  <v>61509.97</v>
                </pt>
                <pt idx="753">
                  <v>60321.59</v>
                </pt>
                <pt idx="754">
                  <v>59981.6</v>
                </pt>
                <pt idx="755">
                  <v>58694.72</v>
                </pt>
                <pt idx="756">
                  <v>58573.67</v>
                </pt>
                <pt idx="757">
                  <v>57789.39</v>
                </pt>
                <pt idx="758">
                  <v>56406.18</v>
                </pt>
                <pt idx="759">
                  <v>54584.96</v>
                </pt>
                <pt idx="760">
                  <v>53539.57</v>
                </pt>
                <pt idx="761">
                  <v>53211.35</v>
                </pt>
                <pt idx="762">
                  <v>51509.45</v>
                </pt>
                <pt idx="763">
                  <v>48760.65</v>
                </pt>
                <pt idx="764">
                  <v>46344.26</v>
                </pt>
                <pt idx="765">
                  <v>45044.84</v>
                </pt>
                <pt idx="766">
                  <v>44486.66</v>
                </pt>
                <pt idx="767">
                  <v>43928.67</v>
                </pt>
                <pt idx="768">
                  <v>48660.76</v>
                </pt>
                <pt idx="769">
                  <v>47954.28</v>
                </pt>
                <pt idx="770">
                  <v>47300.33</v>
                </pt>
                <pt idx="771">
                  <v>45682.04</v>
                </pt>
                <pt idx="772">
                  <v>44602.91</v>
                </pt>
                <pt idx="773">
                  <v>43668.99</v>
                </pt>
                <pt idx="774">
                  <v>42696.06</v>
                </pt>
                <pt idx="775">
                  <v>41700.29</v>
                </pt>
                <pt idx="776">
                  <v>41875.43</v>
                </pt>
                <pt idx="777">
                  <v>41530.45</v>
                </pt>
                <pt idx="778">
                  <v>41881.26</v>
                </pt>
                <pt idx="779">
                  <v>42876.43</v>
                </pt>
                <pt idx="780">
                  <v>43231.89</v>
                </pt>
                <pt idx="781">
                  <v>43227.3</v>
                </pt>
                <pt idx="782">
                  <v>42587.94</v>
                </pt>
                <pt idx="783">
                  <v>43189.46</v>
                </pt>
                <pt idx="784">
                  <v>43026.01</v>
                </pt>
                <pt idx="785">
                  <v>43004.55</v>
                </pt>
                <pt idx="786">
                  <v>42128.97</v>
                </pt>
                <pt idx="787">
                  <v>41549.96</v>
                </pt>
                <pt idx="788">
                  <v>41689.53</v>
                </pt>
                <pt idx="789">
                  <v>42665.91</v>
                </pt>
                <pt idx="790">
                  <v>42486.14</v>
                </pt>
                <pt idx="791">
                  <v>42680.52</v>
                </pt>
                <pt idx="792">
                  <v>43559.73</v>
                </pt>
                <pt idx="793">
                  <v>44595.7</v>
                </pt>
                <pt idx="794">
                  <v>45948.11</v>
                </pt>
                <pt idx="795">
                  <v>45754.63</v>
                </pt>
                <pt idx="796">
                  <v>47613.43</v>
                </pt>
                <pt idx="797">
                  <v>47827.93</v>
                </pt>
                <pt idx="798">
                  <v>49421.18</v>
                </pt>
                <pt idx="799">
                  <v>49557.54</v>
                </pt>
                <pt idx="800">
                  <v>51635.74</v>
                </pt>
                <pt idx="801">
                  <v>51594.01</v>
                </pt>
                <pt idx="802">
                  <v>52623.4</v>
                </pt>
                <pt idx="803">
                  <v>51866.86</v>
                </pt>
                <pt idx="804">
                  <v>52110.84</v>
                </pt>
                <pt idx="805">
                  <v>50479.99</v>
                </pt>
                <pt idx="806">
                  <v>49716.45</v>
                </pt>
                <pt idx="807">
                  <v>48509.5</v>
                </pt>
                <pt idx="808">
                  <v>47232.03</v>
                </pt>
                <pt idx="809">
                  <v>46065.13</v>
                </pt>
                <pt idx="810">
                  <v>45676.12</v>
                </pt>
                <pt idx="811">
                  <v>45769.85</v>
                </pt>
                <pt idx="812">
                  <v>45432.81</v>
                </pt>
                <pt idx="813">
                  <v>44487.8</v>
                </pt>
                <pt idx="814">
                  <v>43232.16</v>
                </pt>
                <pt idx="815">
                  <v>39489.42</v>
                </pt>
                <pt idx="816">
                  <v>41279.96</v>
                </pt>
                <pt idx="817">
                  <v>41095.48</v>
                </pt>
                <pt idx="818">
                  <v>41190.86</v>
                </pt>
                <pt idx="819">
                  <v>41657.68</v>
                </pt>
                <pt idx="820">
                  <v>42752.08</v>
                </pt>
                <pt idx="821">
                  <v>44685.27</v>
                </pt>
                <pt idx="822">
                  <v>48157.58</v>
                </pt>
                <pt idx="823">
                  <v>47517.63</v>
                </pt>
                <pt idx="824">
                  <v>45133.18</v>
                </pt>
                <pt idx="825">
                  <v>43191.17</v>
                </pt>
                <pt idx="826">
                  <v>43458.12</v>
                </pt>
                <pt idx="827">
                  <v>43981.22</v>
                </pt>
                <pt idx="828">
                  <v>44628.85</v>
                </pt>
                <pt idx="829">
                  <v>45898.18</v>
                </pt>
                <pt idx="830">
                  <v>46633.24</v>
                </pt>
                <pt idx="831">
                  <v>47106.95</v>
                </pt>
                <pt idx="832">
                  <v>48459.13</v>
                </pt>
                <pt idx="833">
                  <v>49909.59</v>
                </pt>
                <pt idx="834">
                  <v>51334.02</v>
                </pt>
                <pt idx="835">
                  <v>52886.11</v>
                </pt>
                <pt idx="836">
                  <v>54546.74</v>
                </pt>
                <pt idx="837">
                  <v>53715.65</v>
                </pt>
                <pt idx="838">
                  <v>53621.71</v>
                </pt>
                <pt idx="839">
                  <v>54417.36</v>
                </pt>
                <pt idx="840">
                  <v>56530.47</v>
                </pt>
                <pt idx="841">
                  <v>57091.17</v>
                </pt>
                <pt idx="842">
                  <v>57745.9</v>
                </pt>
                <pt idx="843">
                  <v>57293.72</v>
                </pt>
                <pt idx="844">
                  <v>58821.87</v>
                </pt>
                <pt idx="845">
                  <v>58927.72</v>
                </pt>
                <pt idx="846">
                  <v>58583.19</v>
                </pt>
                <pt idx="847">
                  <v>57550.96</v>
                </pt>
                <pt idx="848">
                  <v>57863.7</v>
                </pt>
                <pt idx="849">
                  <v>57891.46</v>
                </pt>
                <pt idx="850">
                  <v>57968.63</v>
                </pt>
                <pt idx="851">
                  <v>57285.02</v>
                </pt>
                <pt idx="852">
                  <v>57624.66</v>
                </pt>
                <pt idx="853">
                  <v>57266.11</v>
                </pt>
                <pt idx="854">
                  <v>55892.52</v>
                </pt>
                <pt idx="855">
                  <v>53830.81</v>
                </pt>
                <pt idx="856">
                  <v>53766.79</v>
                </pt>
                <pt idx="857">
                  <v>52245.11</v>
                </pt>
                <pt idx="858">
                  <v>49930.17</v>
                </pt>
                <pt idx="859">
                  <v>47426.18</v>
                </pt>
                <pt idx="860">
                  <v>45276.21</v>
                </pt>
                <pt idx="861">
                  <v>42848.9</v>
                </pt>
                <pt idx="862">
                  <v>40783.15</v>
                </pt>
                <pt idx="863">
                  <v>39891.33</v>
                </pt>
                <pt idx="864">
                  <v>44688.31</v>
                </pt>
                <pt idx="865">
                  <v>44322.22</v>
                </pt>
                <pt idx="866">
                  <v>43472.63</v>
                </pt>
                <pt idx="867">
                  <v>41542.58</v>
                </pt>
                <pt idx="868">
                  <v>40572.98</v>
                </pt>
                <pt idx="869">
                  <v>39304.32</v>
                </pt>
                <pt idx="870">
                  <v>38439.57</v>
                </pt>
                <pt idx="871">
                  <v>37186.59</v>
                </pt>
                <pt idx="872">
                  <v>36568.59</v>
                </pt>
                <pt idx="873">
                  <v>36288.12</v>
                </pt>
                <pt idx="874">
                  <v>36128.85</v>
                </pt>
                <pt idx="875">
                  <v>35956.06</v>
                </pt>
                <pt idx="876">
                  <v>35258.47</v>
                </pt>
                <pt idx="877">
                  <v>35015.19</v>
                </pt>
                <pt idx="878">
                  <v>34578.16</v>
                </pt>
                <pt idx="879">
                  <v>34721.38</v>
                </pt>
                <pt idx="880">
                  <v>34625.36</v>
                </pt>
                <pt idx="881">
                  <v>34343.04</v>
                </pt>
                <pt idx="882">
                  <v>33830.25</v>
                </pt>
                <pt idx="883">
                  <v>33699.37</v>
                </pt>
                <pt idx="884">
                  <v>34095.17</v>
                </pt>
                <pt idx="885">
                  <v>34889.15</v>
                </pt>
                <pt idx="886">
                  <v>35058.32</v>
                </pt>
                <pt idx="887">
                  <v>36033.1</v>
                </pt>
                <pt idx="888">
                  <v>37402.91</v>
                </pt>
                <pt idx="889">
                  <v>39049.16</v>
                </pt>
                <pt idx="890">
                  <v>40843.13</v>
                </pt>
                <pt idx="891">
                  <v>41687.25</v>
                </pt>
                <pt idx="892">
                  <v>43339.68</v>
                </pt>
                <pt idx="893">
                  <v>43624.31</v>
                </pt>
                <pt idx="894">
                  <v>44201.1</v>
                </pt>
                <pt idx="895">
                  <v>44538.64</v>
                </pt>
                <pt idx="896">
                  <v>48014.98</v>
                </pt>
                <pt idx="897">
                  <v>48608.11</v>
                </pt>
                <pt idx="898">
                  <v>49477.25</v>
                </pt>
                <pt idx="899">
                  <v>48863.49</v>
                </pt>
                <pt idx="900">
                  <v>48880.51</v>
                </pt>
                <pt idx="901">
                  <v>47358.05</v>
                </pt>
                <pt idx="902">
                  <v>46708.67</v>
                </pt>
                <pt idx="903">
                  <v>44578.06</v>
                </pt>
                <pt idx="904">
                  <v>43754.84</v>
                </pt>
                <pt idx="905">
                  <v>43035.17</v>
                </pt>
                <pt idx="906">
                  <v>43397.06</v>
                </pt>
                <pt idx="907">
                  <v>43701.1</v>
                </pt>
                <pt idx="908">
                  <v>43053.66</v>
                </pt>
                <pt idx="909">
                  <v>42139.79</v>
                </pt>
                <pt idx="910">
                  <v>40664.53</v>
                </pt>
                <pt idx="911">
                  <v>36732.16</v>
                </pt>
                <pt idx="912">
                  <v>37408.09</v>
                </pt>
                <pt idx="913">
                  <v>36857.71</v>
                </pt>
                <pt idx="914">
                  <v>37402.99</v>
                </pt>
                <pt idx="915">
                  <v>38184.06</v>
                </pt>
                <pt idx="916">
                  <v>39843.74</v>
                </pt>
                <pt idx="917">
                  <v>41133.81</v>
                </pt>
                <pt idx="918">
                  <v>44401.36</v>
                </pt>
                <pt idx="919">
                  <v>43682.73</v>
                </pt>
                <pt idx="920">
                  <v>42268.32</v>
                </pt>
                <pt idx="921">
                  <v>42341.52</v>
                </pt>
                <pt idx="922">
                  <v>43132.51</v>
                </pt>
                <pt idx="923">
                  <v>43169.7</v>
                </pt>
                <pt idx="924">
                  <v>44005.72</v>
                </pt>
                <pt idx="925">
                  <v>45024.46</v>
                </pt>
                <pt idx="926">
                  <v>45666.37</v>
                </pt>
                <pt idx="927">
                  <v>46659.14</v>
                </pt>
                <pt idx="928">
                  <v>47460.39</v>
                </pt>
                <pt idx="929">
                  <v>49574.89</v>
                </pt>
                <pt idx="930">
                  <v>51361.7</v>
                </pt>
                <pt idx="931">
                  <v>52651.68</v>
                </pt>
                <pt idx="932">
                  <v>54839.53</v>
                </pt>
                <pt idx="933">
                  <v>54336.78</v>
                </pt>
                <pt idx="934">
                  <v>54079.68</v>
                </pt>
                <pt idx="935">
                  <v>54630.76</v>
                </pt>
                <pt idx="936">
                  <v>57731.97</v>
                </pt>
                <pt idx="937">
                  <v>57867.88</v>
                </pt>
                <pt idx="938">
                  <v>58422.76</v>
                </pt>
                <pt idx="939">
                  <v>58401.89</v>
                </pt>
                <pt idx="940">
                  <v>60043.11</v>
                </pt>
                <pt idx="941">
                  <v>60259.95</v>
                </pt>
                <pt idx="942">
                  <v>59923.3</v>
                </pt>
                <pt idx="943">
                  <v>58168.61</v>
                </pt>
                <pt idx="944">
                  <v>59498.82</v>
                </pt>
                <pt idx="945">
                  <v>59418.96</v>
                </pt>
                <pt idx="946">
                  <v>59489.38</v>
                </pt>
                <pt idx="947">
                  <v>58199.79</v>
                </pt>
                <pt idx="948">
                  <v>59147.86</v>
                </pt>
                <pt idx="949">
                  <v>58328.66</v>
                </pt>
                <pt idx="950">
                  <v>57034.51</v>
                </pt>
                <pt idx="951">
                  <v>54568.4</v>
                </pt>
                <pt idx="952">
                  <v>53462.58</v>
                </pt>
                <pt idx="953">
                  <v>52157.92</v>
                </pt>
                <pt idx="954">
                  <v>50934.88</v>
                </pt>
                <pt idx="955">
                  <v>47617.79</v>
                </pt>
                <pt idx="956">
                  <v>46012.28</v>
                </pt>
                <pt idx="957">
                  <v>44493.33</v>
                </pt>
                <pt idx="958">
                  <v>42837.69</v>
                </pt>
                <pt idx="959">
                  <v>42815.99</v>
                </pt>
                <pt idx="960">
                  <v>47069.47</v>
                </pt>
                <pt idx="961">
                  <v>45661.89</v>
                </pt>
                <pt idx="962">
                  <v>44782.85</v>
                </pt>
                <pt idx="963">
                  <v>44216.36</v>
                </pt>
                <pt idx="964">
                  <v>43331.36</v>
                </pt>
                <pt idx="965">
                  <v>41829.35</v>
                </pt>
                <pt idx="966">
                  <v>40899.93</v>
                </pt>
                <pt idx="967">
                  <v>40218.69</v>
                </pt>
                <pt idx="968">
                  <v>39910.41</v>
                </pt>
                <pt idx="969">
                  <v>39963.21</v>
                </pt>
                <pt idx="970">
                  <v>38981.46</v>
                </pt>
                <pt idx="971">
                  <v>38208.53</v>
                </pt>
                <pt idx="972">
                  <v>37090.87</v>
                </pt>
                <pt idx="973">
                  <v>36420.85</v>
                </pt>
                <pt idx="974">
                  <v>36830.39</v>
                </pt>
                <pt idx="975">
                  <v>35844.83</v>
                </pt>
                <pt idx="976">
                  <v>35579</v>
                </pt>
                <pt idx="977">
                  <v>34473.04</v>
                </pt>
                <pt idx="978">
                  <v>33720.73</v>
                </pt>
                <pt idx="979">
                  <v>33155.85</v>
                </pt>
                <pt idx="980">
                  <v>33269.83</v>
                </pt>
                <pt idx="981">
                  <v>33499.72</v>
                </pt>
                <pt idx="982">
                  <v>33913.09</v>
                </pt>
                <pt idx="983">
                  <v>34319.26</v>
                </pt>
                <pt idx="984">
                  <v>35799.24</v>
                </pt>
                <pt idx="985">
                  <v>36319.5</v>
                </pt>
                <pt idx="986">
                  <v>38128.22</v>
                </pt>
                <pt idx="987">
                  <v>39193.82</v>
                </pt>
                <pt idx="988">
                  <v>40943.34</v>
                </pt>
                <pt idx="989">
                  <v>42708.7</v>
                </pt>
                <pt idx="990">
                  <v>43831.87</v>
                </pt>
                <pt idx="991">
                  <v>45819.57</v>
                </pt>
                <pt idx="992">
                  <v>48464.52</v>
                </pt>
                <pt idx="993">
                  <v>48843.13</v>
                </pt>
                <pt idx="994">
                  <v>48146.84</v>
                </pt>
                <pt idx="995">
                  <v>47915.24</v>
                </pt>
                <pt idx="996">
                  <v>48042.96</v>
                </pt>
                <pt idx="997">
                  <v>47083.48</v>
                </pt>
                <pt idx="998">
                  <v>46541.17</v>
                </pt>
                <pt idx="999">
                  <v>44784.86</v>
                </pt>
                <pt idx="1000">
                  <v>43355.42</v>
                </pt>
                <pt idx="1001">
                  <v>42663.14</v>
                </pt>
                <pt idx="1002">
                  <v>43455.46</v>
                </pt>
                <pt idx="1003">
                  <v>43520.18</v>
                </pt>
                <pt idx="1004">
                  <v>43281.18</v>
                </pt>
                <pt idx="1005">
                  <v>42263.05</v>
                </pt>
                <pt idx="1006">
                  <v>40037.76</v>
                </pt>
                <pt idx="1007">
                  <v>37458.1</v>
                </pt>
                <pt idx="1008">
                  <v>37142.78</v>
                </pt>
                <pt idx="1009">
                  <v>36704.98</v>
                </pt>
                <pt idx="1010">
                  <v>37198.21</v>
                </pt>
                <pt idx="1011">
                  <v>38237.58</v>
                </pt>
                <pt idx="1012">
                  <v>38530.81</v>
                </pt>
                <pt idx="1013">
                  <v>40806.02</v>
                </pt>
                <pt idx="1014">
                  <v>43176.73</v>
                </pt>
                <pt idx="1015">
                  <v>42748.05</v>
                </pt>
                <pt idx="1016">
                  <v>40748.18</v>
                </pt>
                <pt idx="1017">
                  <v>39049.66</v>
                </pt>
                <pt idx="1018">
                  <v>40289.9</v>
                </pt>
                <pt idx="1019">
                  <v>42019.03</v>
                </pt>
                <pt idx="1020">
                  <v>42713.12</v>
                </pt>
                <pt idx="1021">
                  <v>44289.08</v>
                </pt>
                <pt idx="1022">
                  <v>46102.79</v>
                </pt>
                <pt idx="1023">
                  <v>47483.59</v>
                </pt>
                <pt idx="1024">
                  <v>50303.02</v>
                </pt>
                <pt idx="1025">
                  <v>53600.33</v>
                </pt>
                <pt idx="1026">
                  <v>55423.96</v>
                </pt>
                <pt idx="1027">
                  <v>56720.61</v>
                </pt>
                <pt idx="1028">
                  <v>58660.54</v>
                </pt>
                <pt idx="1029">
                  <v>58395.47</v>
                </pt>
                <pt idx="1030">
                  <v>57499</v>
                </pt>
                <pt idx="1031">
                  <v>57781.28</v>
                </pt>
                <pt idx="1032">
                  <v>59813.85</v>
                </pt>
                <pt idx="1033">
                  <v>59889.58</v>
                </pt>
                <pt idx="1034">
                  <v>60367.86</v>
                </pt>
                <pt idx="1035">
                  <v>59945.51</v>
                </pt>
                <pt idx="1036">
                  <v>61234.68</v>
                </pt>
                <pt idx="1037">
                  <v>61859.77</v>
                </pt>
                <pt idx="1038">
                  <v>62137.52</v>
                </pt>
                <pt idx="1039">
                  <v>61910.76</v>
                </pt>
                <pt idx="1040">
                  <v>62157.4</v>
                </pt>
                <pt idx="1041">
                  <v>62508.95</v>
                </pt>
                <pt idx="1042">
                  <v>63470.13</v>
                </pt>
                <pt idx="1043">
                  <v>62707.55</v>
                </pt>
                <pt idx="1044">
                  <v>61212.57</v>
                </pt>
                <pt idx="1045">
                  <v>60346.4</v>
                </pt>
                <pt idx="1046">
                  <v>58780.84</v>
                </pt>
                <pt idx="1047">
                  <v>58195.64</v>
                </pt>
                <pt idx="1048">
                  <v>56601.01</v>
                </pt>
                <pt idx="1049">
                  <v>56042.29</v>
                </pt>
                <pt idx="1050">
                  <v>54326.18</v>
                </pt>
                <pt idx="1051">
                  <v>51811.39</v>
                </pt>
                <pt idx="1052">
                  <v>50366.38</v>
                </pt>
                <pt idx="1053">
                  <v>49635.99</v>
                </pt>
                <pt idx="1054">
                  <v>48217.22</v>
                </pt>
                <pt idx="1055">
                  <v>47749.55</v>
                </pt>
                <pt idx="1056">
                  <v>51434.25</v>
                </pt>
                <pt idx="1057">
                  <v>51432.79</v>
                </pt>
                <pt idx="1058">
                  <v>49821.4</v>
                </pt>
                <pt idx="1059">
                  <v>47173.29</v>
                </pt>
                <pt idx="1060">
                  <v>45634.18</v>
                </pt>
                <pt idx="1061">
                  <v>44692.31</v>
                </pt>
                <pt idx="1062">
                  <v>44058.35</v>
                </pt>
                <pt idx="1063">
                  <v>42967.44</v>
                </pt>
                <pt idx="1064">
                  <v>42371.68</v>
                </pt>
                <pt idx="1065">
                  <v>41801.17</v>
                </pt>
                <pt idx="1066">
                  <v>40878.9</v>
                </pt>
                <pt idx="1067">
                  <v>40288.1</v>
                </pt>
                <pt idx="1068">
                  <v>39512.21</v>
                </pt>
                <pt idx="1069">
                  <v>38808.95</v>
                </pt>
                <pt idx="1070">
                  <v>38427.02</v>
                </pt>
                <pt idx="1071">
                  <v>36942.61</v>
                </pt>
                <pt idx="1072">
                  <v>36879.72</v>
                </pt>
                <pt idx="1073">
                  <v>36422.48</v>
                </pt>
                <pt idx="1074">
                  <v>36109.02</v>
                </pt>
                <pt idx="1075">
                  <v>35810.29</v>
                </pt>
                <pt idx="1076">
                  <v>36314.29</v>
                </pt>
                <pt idx="1077">
                  <v>36117.03</v>
                </pt>
                <pt idx="1078">
                  <v>36635.18</v>
                </pt>
                <pt idx="1079">
                  <v>37046.48</v>
                </pt>
                <pt idx="1080">
                  <v>38604.82</v>
                </pt>
                <pt idx="1081">
                  <v>39297.67</v>
                </pt>
                <pt idx="1082">
                  <v>41098.1</v>
                </pt>
                <pt idx="1083">
                  <v>41412.1</v>
                </pt>
                <pt idx="1084">
                  <v>42377.11</v>
                </pt>
                <pt idx="1085">
                  <v>42870.08</v>
                </pt>
                <pt idx="1086">
                  <v>43395.37</v>
                </pt>
                <pt idx="1087">
                  <v>43298.52</v>
                </pt>
                <pt idx="1088">
                  <v>46032.25</v>
                </pt>
                <pt idx="1089">
                  <v>45794.16</v>
                </pt>
                <pt idx="1090">
                  <v>44766.24</v>
                </pt>
                <pt idx="1091">
                  <v>43623.53</v>
                </pt>
                <pt idx="1092">
                  <v>43182.44</v>
                </pt>
                <pt idx="1093">
                  <v>41934.68</v>
                </pt>
                <pt idx="1094">
                  <v>39826.28</v>
                </pt>
                <pt idx="1095">
                  <v>38933.31</v>
                </pt>
                <pt idx="1096">
                  <v>36746.79</v>
                </pt>
                <pt idx="1097">
                  <v>36394.53</v>
                </pt>
                <pt idx="1098">
                  <v>37070.54</v>
                </pt>
                <pt idx="1099">
                  <v>37402.75</v>
                </pt>
                <pt idx="1100">
                  <v>36054.38</v>
                </pt>
                <pt idx="1101">
                  <v>35668.69</v>
                </pt>
                <pt idx="1102">
                  <v>34190.67</v>
                </pt>
                <pt idx="1103">
                  <v>31103.81</v>
                </pt>
                <pt idx="1104">
                  <v>32189.09</v>
                </pt>
                <pt idx="1105">
                  <v>32467.24</v>
                </pt>
                <pt idx="1106">
                  <v>32436.66</v>
                </pt>
                <pt idx="1107">
                  <v>32665.51</v>
                </pt>
                <pt idx="1108">
                  <v>33666.13</v>
                </pt>
                <pt idx="1109">
                  <v>35051.94</v>
                </pt>
                <pt idx="1110">
                  <v>36285.76</v>
                </pt>
                <pt idx="1111">
                  <v>35276.17</v>
                </pt>
                <pt idx="1112">
                  <v>33698.48</v>
                </pt>
                <pt idx="1113">
                  <v>32532.15</v>
                </pt>
                <pt idx="1114">
                  <v>33086.22</v>
                </pt>
                <pt idx="1115">
                  <v>34758.47</v>
                </pt>
                <pt idx="1116">
                  <v>35240.43</v>
                </pt>
                <pt idx="1117">
                  <v>36127.48</v>
                </pt>
                <pt idx="1118">
                  <v>37248.46</v>
                </pt>
                <pt idx="1119">
                  <v>38943.69</v>
                </pt>
                <pt idx="1120">
                  <v>40760.32</v>
                </pt>
                <pt idx="1121">
                  <v>43957</v>
                </pt>
                <pt idx="1122">
                  <v>47054.05</v>
                </pt>
                <pt idx="1123">
                  <v>48905.63</v>
                </pt>
                <pt idx="1124">
                  <v>50998.78</v>
                </pt>
                <pt idx="1125">
                  <v>50964.51</v>
                </pt>
                <pt idx="1126">
                  <v>51784.09</v>
                </pt>
                <pt idx="1127">
                  <v>52401.86</v>
                </pt>
                <pt idx="1128">
                  <v>53727.44</v>
                </pt>
                <pt idx="1129">
                  <v>54530.64</v>
                </pt>
                <pt idx="1130">
                  <v>55087.4</v>
                </pt>
                <pt idx="1131">
                  <v>54649.71</v>
                </pt>
                <pt idx="1132">
                  <v>56182.15</v>
                </pt>
                <pt idx="1133">
                  <v>55980.09</v>
                </pt>
                <pt idx="1134">
                  <v>56361.81</v>
                </pt>
                <pt idx="1135">
                  <v>56429.16</v>
                </pt>
                <pt idx="1136">
                  <v>57628.21</v>
                </pt>
                <pt idx="1137">
                  <v>58710.61</v>
                </pt>
                <pt idx="1138">
                  <v>58999.52</v>
                </pt>
                <pt idx="1139">
                  <v>58778.44</v>
                </pt>
                <pt idx="1140">
                  <v>59154.51</v>
                </pt>
                <pt idx="1141">
                  <v>58394.81</v>
                </pt>
                <pt idx="1142">
                  <v>57814.46</v>
                </pt>
                <pt idx="1143">
                  <v>56639.22</v>
                </pt>
                <pt idx="1144">
                  <v>55711.55</v>
                </pt>
                <pt idx="1145">
                  <v>54944.79</v>
                </pt>
                <pt idx="1146">
                  <v>52216.33</v>
                </pt>
                <pt idx="1147">
                  <v>49492.55</v>
                </pt>
                <pt idx="1148">
                  <v>48191.06</v>
                </pt>
                <pt idx="1149">
                  <v>46507.58</v>
                </pt>
                <pt idx="1150">
                  <v>44504.71</v>
                </pt>
                <pt idx="1151">
                  <v>43123.97</v>
                </pt>
                <pt idx="1152">
                  <v>47685.96</v>
                </pt>
                <pt idx="1153">
                  <v>47299.78</v>
                </pt>
                <pt idx="1154">
                  <v>45890.38</v>
                </pt>
                <pt idx="1155">
                  <v>44339.43</v>
                </pt>
                <pt idx="1156">
                  <v>43173.84</v>
                </pt>
                <pt idx="1157">
                  <v>42143.16</v>
                </pt>
                <pt idx="1158">
                  <v>41583.97</v>
                </pt>
                <pt idx="1159">
                  <v>40720.38</v>
                </pt>
                <pt idx="1160">
                  <v>40044.04</v>
                </pt>
                <pt idx="1161">
                  <v>39575.76</v>
                </pt>
                <pt idx="1162">
                  <v>38466.11</v>
                </pt>
                <pt idx="1163">
                  <v>38134.94</v>
                </pt>
                <pt idx="1164">
                  <v>36889.96</v>
                </pt>
                <pt idx="1165">
                  <v>36566.08</v>
                </pt>
                <pt idx="1166">
                  <v>36355.51</v>
                </pt>
                <pt idx="1167">
                  <v>35832.72</v>
                </pt>
                <pt idx="1168">
                  <v>35636.97</v>
                </pt>
                <pt idx="1169">
                  <v>35430.96</v>
                </pt>
                <pt idx="1170">
                  <v>35232.58</v>
                </pt>
                <pt idx="1171">
                  <v>35864.77</v>
                </pt>
                <pt idx="1172">
                  <v>35868.66</v>
                </pt>
                <pt idx="1173">
                  <v>36360.66</v>
                </pt>
                <pt idx="1174">
                  <v>37242.11</v>
                </pt>
                <pt idx="1175">
                  <v>38014.22</v>
                </pt>
                <pt idx="1176">
                  <v>39584.74</v>
                </pt>
                <pt idx="1177">
                  <v>40653.25</v>
                </pt>
                <pt idx="1178">
                  <v>41985.85</v>
                </pt>
                <pt idx="1179">
                  <v>42567.28</v>
                </pt>
                <pt idx="1180">
                  <v>44428.19</v>
                </pt>
                <pt idx="1181">
                  <v>45033.69</v>
                </pt>
                <pt idx="1182">
                  <v>46274.42</v>
                </pt>
                <pt idx="1183">
                  <v>46307.86</v>
                </pt>
                <pt idx="1184">
                  <v>48931.87</v>
                </pt>
                <pt idx="1185">
                  <v>48986.42</v>
                </pt>
                <pt idx="1186">
                  <v>49194.47</v>
                </pt>
                <pt idx="1187">
                  <v>47860.85</v>
                </pt>
                <pt idx="1188">
                  <v>47612.21</v>
                </pt>
                <pt idx="1189">
                  <v>45795.34</v>
                </pt>
                <pt idx="1190">
                  <v>44849.39</v>
                </pt>
                <pt idx="1191">
                  <v>43409.34</v>
                </pt>
                <pt idx="1192">
                  <v>42285.98</v>
                </pt>
                <pt idx="1193">
                  <v>41687.99</v>
                </pt>
                <pt idx="1194">
                  <v>41622.18</v>
                </pt>
                <pt idx="1195">
                  <v>41681.45</v>
                </pt>
                <pt idx="1196">
                  <v>40304.62</v>
                </pt>
                <pt idx="1197">
                  <v>39150.53</v>
                </pt>
                <pt idx="1198">
                  <v>37387.49</v>
                </pt>
                <pt idx="1199">
                  <v>33308.29</v>
                </pt>
                <pt idx="1200">
                  <v>33693.8</v>
                </pt>
                <pt idx="1201">
                  <v>32880.83</v>
                </pt>
                <pt idx="1202">
                  <v>32059.63</v>
                </pt>
                <pt idx="1203">
                  <v>31953.83</v>
                </pt>
                <pt idx="1204">
                  <v>32916.06</v>
                </pt>
                <pt idx="1205">
                  <v>34399.63</v>
                </pt>
                <pt idx="1206">
                  <v>37096.67</v>
                </pt>
                <pt idx="1207">
                  <v>36195.99</v>
                </pt>
                <pt idx="1208">
                  <v>34758.32</v>
                </pt>
                <pt idx="1209">
                  <v>34816.46</v>
                </pt>
                <pt idx="1210">
                  <v>35139.81</v>
                </pt>
                <pt idx="1211">
                  <v>35307.18</v>
                </pt>
                <pt idx="1212">
                  <v>37189.12</v>
                </pt>
                <pt idx="1213">
                  <v>38316.94</v>
                </pt>
                <pt idx="1214">
                  <v>39959.73</v>
                </pt>
                <pt idx="1215">
                  <v>41798.38</v>
                </pt>
                <pt idx="1216">
                  <v>44731.51</v>
                </pt>
                <pt idx="1217">
                  <v>48027.85</v>
                </pt>
                <pt idx="1218">
                  <v>50869.95</v>
                </pt>
                <pt idx="1219">
                  <v>53368.69</v>
                </pt>
                <pt idx="1220">
                  <v>54582.52</v>
                </pt>
                <pt idx="1221">
                  <v>55264.58</v>
                </pt>
                <pt idx="1222">
                  <v>55016.17</v>
                </pt>
                <pt idx="1223">
                  <v>55457.63</v>
                </pt>
                <pt idx="1224">
                  <v>58015.8</v>
                </pt>
                <pt idx="1225">
                  <v>58520.56</v>
                </pt>
                <pt idx="1226">
                  <v>58690.45</v>
                </pt>
                <pt idx="1227">
                  <v>58511.2</v>
                </pt>
                <pt idx="1228">
                  <v>60151.96</v>
                </pt>
                <pt idx="1229">
                  <v>59398.77</v>
                </pt>
                <pt idx="1230">
                  <v>59104.14</v>
                </pt>
                <pt idx="1231">
                  <v>59338.08</v>
                </pt>
                <pt idx="1232">
                  <v>59845.17</v>
                </pt>
                <pt idx="1233">
                  <v>60126.45</v>
                </pt>
                <pt idx="1234">
                  <v>60198.64</v>
                </pt>
                <pt idx="1235">
                  <v>59270.39</v>
                </pt>
                <pt idx="1236">
                  <v>59904.05</v>
                </pt>
                <pt idx="1237">
                  <v>59496.05</v>
                </pt>
                <pt idx="1238">
                  <v>58869.75</v>
                </pt>
                <pt idx="1239">
                  <v>58227.49</v>
                </pt>
                <pt idx="1240">
                  <v>57098.79</v>
                </pt>
                <pt idx="1241">
                  <v>56580.09</v>
                </pt>
                <pt idx="1242">
                  <v>54096.34</v>
                </pt>
                <pt idx="1243">
                  <v>50645.62</v>
                </pt>
                <pt idx="1244">
                  <v>49509.81</v>
                </pt>
                <pt idx="1245">
                  <v>47226.36</v>
                </pt>
                <pt idx="1246">
                  <v>45771.44</v>
                </pt>
                <pt idx="1247">
                  <v>43573.49</v>
                </pt>
                <pt idx="1248">
                  <v>48164.72</v>
                </pt>
                <pt idx="1249">
                  <v>47324.64</v>
                </pt>
                <pt idx="1250">
                  <v>45823.48</v>
                </pt>
                <pt idx="1251">
                  <v>43205.69</v>
                </pt>
                <pt idx="1252">
                  <v>41729.06</v>
                </pt>
                <pt idx="1253">
                  <v>40782.66</v>
                </pt>
                <pt idx="1254">
                  <v>40086.33</v>
                </pt>
                <pt idx="1255">
                  <v>39277.62</v>
                </pt>
                <pt idx="1256">
                  <v>38447.86</v>
                </pt>
                <pt idx="1257">
                  <v>38044.5</v>
                </pt>
                <pt idx="1258">
                  <v>37070.7</v>
                </pt>
                <pt idx="1259">
                  <v>36610.08</v>
                </pt>
                <pt idx="1260">
                  <v>36144.55</v>
                </pt>
                <pt idx="1261">
                  <v>35854.46</v>
                </pt>
                <pt idx="1262">
                  <v>35697.42</v>
                </pt>
                <pt idx="1263">
                  <v>35428.08</v>
                </pt>
                <pt idx="1264">
                  <v>35306.9</v>
                </pt>
                <pt idx="1265">
                  <v>34763.56</v>
                </pt>
                <pt idx="1266">
                  <v>34682.73</v>
                </pt>
                <pt idx="1267">
                  <v>34875.04</v>
                </pt>
                <pt idx="1268">
                  <v>35113.67</v>
                </pt>
                <pt idx="1269">
                  <v>35272.09</v>
                </pt>
                <pt idx="1270">
                  <v>36433.19</v>
                </pt>
                <pt idx="1271">
                  <v>36424.02</v>
                </pt>
                <pt idx="1272">
                  <v>38081.35</v>
                </pt>
                <pt idx="1273">
                  <v>39004.32</v>
                </pt>
                <pt idx="1274">
                  <v>41327.96</v>
                </pt>
                <pt idx="1275">
                  <v>42217.26</v>
                </pt>
                <pt idx="1276">
                  <v>43697.17</v>
                </pt>
                <pt idx="1277">
                  <v>44317.66</v>
                </pt>
                <pt idx="1278">
                  <v>45544.75</v>
                </pt>
                <pt idx="1279">
                  <v>46477.6</v>
                </pt>
                <pt idx="1280">
                  <v>48894.88</v>
                </pt>
                <pt idx="1281">
                  <v>50293.13</v>
                </pt>
                <pt idx="1282">
                  <v>50927.09</v>
                </pt>
                <pt idx="1283">
                  <v>51316.18</v>
                </pt>
                <pt idx="1284">
                  <v>52400.95</v>
                </pt>
                <pt idx="1285">
                  <v>52540.72</v>
                </pt>
                <pt idx="1286">
                  <v>51808.96</v>
                </pt>
                <pt idx="1287">
                  <v>51480.33</v>
                </pt>
                <pt idx="1288">
                  <v>49942.88</v>
                </pt>
                <pt idx="1289">
                  <v>49648.8</v>
                </pt>
                <pt idx="1290">
                  <v>49168.8</v>
                </pt>
                <pt idx="1291">
                  <v>50504.09</v>
                </pt>
                <pt idx="1292">
                  <v>50538.26</v>
                </pt>
                <pt idx="1293">
                  <v>50102.02</v>
                </pt>
                <pt idx="1294">
                  <v>49288.69</v>
                </pt>
                <pt idx="1295">
                  <v>45907.27</v>
                </pt>
                <pt idx="1296">
                  <v>47067.07</v>
                </pt>
                <pt idx="1297">
                  <v>46697.69</v>
                </pt>
                <pt idx="1298">
                  <v>46021.91</v>
                </pt>
                <pt idx="1299">
                  <v>46256.27</v>
                </pt>
                <pt idx="1300">
                  <v>46756.66</v>
                </pt>
                <pt idx="1301">
                  <v>48016.01</v>
                </pt>
                <pt idx="1302">
                  <v>49992.56</v>
                </pt>
                <pt idx="1303">
                  <v>49997.47</v>
                </pt>
                <pt idx="1304">
                  <v>49313.88</v>
                </pt>
                <pt idx="1305">
                  <v>49579.62</v>
                </pt>
                <pt idx="1306">
                  <v>49762.53</v>
                </pt>
                <pt idx="1307">
                  <v>50995</v>
                </pt>
                <pt idx="1308">
                  <v>51301.22</v>
                </pt>
                <pt idx="1309">
                  <v>52130.18</v>
                </pt>
                <pt idx="1310">
                  <v>52828.56</v>
                </pt>
                <pt idx="1311">
                  <v>53903.59</v>
                </pt>
                <pt idx="1312">
                  <v>54638.43</v>
                </pt>
                <pt idx="1313">
                  <v>55978.16</v>
                </pt>
                <pt idx="1314">
                  <v>56159.54</v>
                </pt>
                <pt idx="1315">
                  <v>56032</v>
                </pt>
                <pt idx="1316">
                  <v>56001.58</v>
                </pt>
                <pt idx="1317">
                  <v>55300.68</v>
                </pt>
                <pt idx="1318">
                  <v>55154.56</v>
                </pt>
                <pt idx="1319">
                  <v>56055.04</v>
                </pt>
                <pt idx="1320">
                  <v>58451.5</v>
                </pt>
                <pt idx="1321">
                  <v>59780.36</v>
                </pt>
                <pt idx="1322">
                  <v>60286.56</v>
                </pt>
                <pt idx="1323">
                  <v>59916.24</v>
                </pt>
                <pt idx="1324">
                  <v>61164.09</v>
                </pt>
                <pt idx="1325">
                  <v>60923.97</v>
                </pt>
                <pt idx="1326">
                  <v>60584.49</v>
                </pt>
                <pt idx="1327">
                  <v>60139.07</v>
                </pt>
                <pt idx="1328">
                  <v>60157.34</v>
                </pt>
                <pt idx="1329">
                  <v>60060.77</v>
                </pt>
                <pt idx="1330">
                  <v>59968.12</v>
                </pt>
                <pt idx="1331">
                  <v>59361.47</v>
                </pt>
                <pt idx="1332">
                  <v>59659.28</v>
                </pt>
                <pt idx="1333">
                  <v>59466.53</v>
                </pt>
                <pt idx="1334">
                  <v>58519.79</v>
                </pt>
                <pt idx="1335">
                  <v>56775.25</v>
                </pt>
                <pt idx="1336">
                  <v>55405.86</v>
                </pt>
                <pt idx="1337">
                  <v>53950.54</v>
                </pt>
                <pt idx="1338">
                  <v>51706.09</v>
                </pt>
                <pt idx="1339">
                  <v>49611.76</v>
                </pt>
                <pt idx="1340">
                  <v>48852.14</v>
                </pt>
                <pt idx="1341">
                  <v>46838.51</v>
                </pt>
                <pt idx="1342">
                  <v>44869.82</v>
                </pt>
                <pt idx="1343">
                  <v>45012.71</v>
                </pt>
                <pt idx="1344">
                  <v>50293.48</v>
                </pt>
                <pt idx="1345">
                  <v>49227.05</v>
                </pt>
                <pt idx="1346">
                  <v>47281.05</v>
                </pt>
                <pt idx="1347">
                  <v>45605.6</v>
                </pt>
                <pt idx="1348">
                  <v>44561.3</v>
                </pt>
                <pt idx="1349">
                  <v>43737.39</v>
                </pt>
                <pt idx="1350">
                  <v>43008.83</v>
                </pt>
                <pt idx="1351">
                  <v>41859.41</v>
                </pt>
                <pt idx="1352">
                  <v>40811.73</v>
                </pt>
                <pt idx="1353">
                  <v>39578.82</v>
                </pt>
                <pt idx="1354">
                  <v>38101.74</v>
                </pt>
                <pt idx="1355">
                  <v>37036.57</v>
                </pt>
                <pt idx="1356">
                  <v>36323.23</v>
                </pt>
                <pt idx="1357">
                  <v>35653.67</v>
                </pt>
                <pt idx="1358">
                  <v>34912.62</v>
                </pt>
                <pt idx="1359">
                  <v>34564</v>
                </pt>
                <pt idx="1360">
                  <v>34256.25</v>
                </pt>
                <pt idx="1361">
                  <v>33157.84</v>
                </pt>
                <pt idx="1362">
                  <v>33076.53</v>
                </pt>
                <pt idx="1363">
                  <v>32653.27</v>
                </pt>
                <pt idx="1364">
                  <v>33103.1</v>
                </pt>
                <pt idx="1365">
                  <v>32886.55</v>
                </pt>
                <pt idx="1366">
                  <v>33417.99</v>
                </pt>
                <pt idx="1367">
                  <v>34085.03</v>
                </pt>
                <pt idx="1368">
                  <v>36159.91</v>
                </pt>
                <pt idx="1369">
                  <v>37049.55</v>
                </pt>
                <pt idx="1370">
                  <v>38629.14</v>
                </pt>
                <pt idx="1371">
                  <v>38916.15</v>
                </pt>
                <pt idx="1372">
                  <v>40873.75</v>
                </pt>
                <pt idx="1373">
                  <v>40940.32</v>
                </pt>
                <pt idx="1374">
                  <v>41832.06</v>
                </pt>
                <pt idx="1375">
                  <v>43962.87</v>
                </pt>
                <pt idx="1376">
                  <v>47552.63</v>
                </pt>
                <pt idx="1377">
                  <v>47805.77</v>
                </pt>
                <pt idx="1378">
                  <v>49544.69</v>
                </pt>
                <pt idx="1379">
                  <v>49413.4</v>
                </pt>
                <pt idx="1380">
                  <v>49894.6</v>
                </pt>
                <pt idx="1381">
                  <v>49655.48</v>
                </pt>
                <pt idx="1382">
                  <v>48756.75</v>
                </pt>
                <pt idx="1383">
                  <v>47364.3</v>
                </pt>
                <pt idx="1384">
                  <v>46680.41</v>
                </pt>
                <pt idx="1385">
                  <v>46794.46</v>
                </pt>
                <pt idx="1386">
                  <v>46782.62</v>
                </pt>
                <pt idx="1387">
                  <v>46263.78</v>
                </pt>
                <pt idx="1388">
                  <v>45151.48</v>
                </pt>
                <pt idx="1389">
                  <v>42725.73</v>
                </pt>
                <pt idx="1390">
                  <v>40329.05</v>
                </pt>
                <pt idx="1391">
                  <v>35599.14</v>
                </pt>
                <pt idx="1392">
                  <v>36001.71</v>
                </pt>
                <pt idx="1393">
                  <v>36273.42</v>
                </pt>
                <pt idx="1394">
                  <v>36141.26</v>
                </pt>
                <pt idx="1395">
                  <v>35265.21</v>
                </pt>
                <pt idx="1396">
                  <v>36064.24</v>
                </pt>
                <pt idx="1397">
                  <v>36785.64</v>
                </pt>
                <pt idx="1398">
                  <v>39003.01</v>
                </pt>
                <pt idx="1399">
                  <v>37966.09</v>
                </pt>
                <pt idx="1400">
                  <v>36633.35</v>
                </pt>
                <pt idx="1401">
                  <v>36745.67</v>
                </pt>
                <pt idx="1402">
                  <v>37392.34</v>
                </pt>
                <pt idx="1403">
                  <v>38241.43</v>
                </pt>
                <pt idx="1404">
                  <v>39258.95</v>
                </pt>
                <pt idx="1405">
                  <v>40630.97</v>
                </pt>
                <pt idx="1406">
                  <v>42057.44</v>
                </pt>
                <pt idx="1407">
                  <v>44103.58</v>
                </pt>
                <pt idx="1408">
                  <v>45844.59</v>
                </pt>
                <pt idx="1409">
                  <v>47219.28</v>
                </pt>
                <pt idx="1410">
                  <v>48673.75</v>
                </pt>
                <pt idx="1411">
                  <v>50071.34</v>
                </pt>
                <pt idx="1412">
                  <v>50834.48</v>
                </pt>
                <pt idx="1413">
                  <v>49950.49</v>
                </pt>
                <pt idx="1414">
                  <v>50409.44</v>
                </pt>
                <pt idx="1415">
                  <v>51539.89</v>
                </pt>
                <pt idx="1416">
                  <v>53707.62</v>
                </pt>
                <pt idx="1417">
                  <v>54086.99</v>
                </pt>
                <pt idx="1418">
                  <v>54524.7</v>
                </pt>
                <pt idx="1419">
                  <v>53555.99</v>
                </pt>
                <pt idx="1420">
                  <v>54634.72</v>
                </pt>
                <pt idx="1421">
                  <v>54344.78</v>
                </pt>
                <pt idx="1422">
                  <v>53852.25</v>
                </pt>
                <pt idx="1423">
                  <v>52452.02</v>
                </pt>
                <pt idx="1424">
                  <v>52075.35</v>
                </pt>
                <pt idx="1425">
                  <v>52147.99</v>
                </pt>
                <pt idx="1426">
                  <v>52429.85</v>
                </pt>
                <pt idx="1427">
                  <v>51496.22</v>
                </pt>
                <pt idx="1428">
                  <v>51301.69</v>
                </pt>
                <pt idx="1429">
                  <v>51661.72</v>
                </pt>
                <pt idx="1430">
                  <v>50491.9</v>
                </pt>
                <pt idx="1431">
                  <v>50129.04</v>
                </pt>
                <pt idx="1432">
                  <v>49061.84</v>
                </pt>
                <pt idx="1433">
                  <v>48398.03</v>
                </pt>
                <pt idx="1434">
                  <v>46364.79</v>
                </pt>
                <pt idx="1435">
                  <v>44235.36</v>
                </pt>
                <pt idx="1436">
                  <v>43255.61</v>
                </pt>
                <pt idx="1437">
                  <v>41699.12</v>
                </pt>
                <pt idx="1438">
                  <v>39100.24</v>
                </pt>
                <pt idx="1439">
                  <v>38874.51</v>
                </pt>
                <pt idx="1440">
                  <v>43701.7</v>
                </pt>
                <pt idx="1441">
                  <v>43264.15</v>
                </pt>
                <pt idx="1442">
                  <v>41309.78</v>
                </pt>
                <pt idx="1443">
                  <v>39917.39</v>
                </pt>
                <pt idx="1444">
                  <v>38668.26</v>
                </pt>
                <pt idx="1445">
                  <v>38129.61</v>
                </pt>
                <pt idx="1446">
                  <v>37350.33</v>
                </pt>
                <pt idx="1447">
                  <v>36347.13</v>
                </pt>
                <pt idx="1448">
                  <v>35395.62</v>
                </pt>
                <pt idx="1449">
                  <v>34877.81</v>
                </pt>
                <pt idx="1450">
                  <v>33878.2</v>
                </pt>
                <pt idx="1451">
                  <v>33312.38</v>
                </pt>
                <pt idx="1452">
                  <v>32878.05</v>
                </pt>
                <pt idx="1453">
                  <v>31816.72</v>
                </pt>
                <pt idx="1454">
                  <v>31951.04</v>
                </pt>
                <pt idx="1455">
                  <v>31162.04</v>
                </pt>
                <pt idx="1456">
                  <v>30875.66</v>
                </pt>
                <pt idx="1457">
                  <v>29968.76</v>
                </pt>
                <pt idx="1458">
                  <v>30129.88</v>
                </pt>
                <pt idx="1459">
                  <v>29976.92</v>
                </pt>
                <pt idx="1460">
                  <v>29740.25</v>
                </pt>
                <pt idx="1461">
                  <v>29817.33</v>
                </pt>
                <pt idx="1462">
                  <v>31019.28</v>
                </pt>
                <pt idx="1463">
                  <v>31792.45</v>
                </pt>
                <pt idx="1464">
                  <v>33081.11</v>
                </pt>
                <pt idx="1465">
                  <v>33810.4</v>
                </pt>
                <pt idx="1466">
                  <v>35482.17</v>
                </pt>
                <pt idx="1467">
                  <v>35806.37</v>
                </pt>
                <pt idx="1468">
                  <v>36690.82</v>
                </pt>
                <pt idx="1469">
                  <v>37068.78</v>
                </pt>
                <pt idx="1470">
                  <v>38771.78</v>
                </pt>
                <pt idx="1471">
                  <v>40663.91</v>
                </pt>
                <pt idx="1472">
                  <v>43856.36</v>
                </pt>
                <pt idx="1473">
                  <v>44622.59</v>
                </pt>
                <pt idx="1474">
                  <v>44416.53</v>
                </pt>
                <pt idx="1475">
                  <v>43399.47</v>
                </pt>
                <pt idx="1476">
                  <v>43526.81</v>
                </pt>
                <pt idx="1477">
                  <v>42683.07</v>
                </pt>
                <pt idx="1478">
                  <v>41325.93</v>
                </pt>
                <pt idx="1479">
                  <v>41051.9</v>
                </pt>
                <pt idx="1480">
                  <v>38866.75</v>
                </pt>
                <pt idx="1481">
                  <v>37964.04</v>
                </pt>
                <pt idx="1482">
                  <v>37481.84</v>
                </pt>
                <pt idx="1483">
                  <v>38154.01</v>
                </pt>
                <pt idx="1484">
                  <v>39117.66</v>
                </pt>
                <pt idx="1485">
                  <v>39553.93</v>
                </pt>
                <pt idx="1486">
                  <v>37885.64</v>
                </pt>
                <pt idx="1487">
                  <v>34313.59</v>
                </pt>
                <pt idx="1488">
                  <v>36749.29</v>
                </pt>
                <pt idx="1489">
                  <v>36346.74</v>
                </pt>
                <pt idx="1490">
                  <v>36471.57</v>
                </pt>
                <pt idx="1491">
                  <v>36605.74</v>
                </pt>
                <pt idx="1492">
                  <v>36718.22</v>
                </pt>
                <pt idx="1493">
                  <v>38252.7</v>
                </pt>
                <pt idx="1494">
                  <v>40284.77</v>
                </pt>
                <pt idx="1495">
                  <v>40362.32</v>
                </pt>
                <pt idx="1496">
                  <v>39210.85</v>
                </pt>
                <pt idx="1497">
                  <v>39582.81</v>
                </pt>
                <pt idx="1498">
                  <v>39570.14</v>
                </pt>
                <pt idx="1499">
                  <v>40498.7</v>
                </pt>
                <pt idx="1500">
                  <v>42209.99</v>
                </pt>
                <pt idx="1501">
                  <v>43535.96</v>
                </pt>
                <pt idx="1502">
                  <v>45235.07</v>
                </pt>
                <pt idx="1503">
                  <v>46767.05</v>
                </pt>
                <pt idx="1504">
                  <v>48769.02</v>
                </pt>
                <pt idx="1505">
                  <v>51239.98</v>
                </pt>
                <pt idx="1506">
                  <v>53100.77</v>
                </pt>
                <pt idx="1507">
                  <v>54548.21</v>
                </pt>
                <pt idx="1508">
                  <v>55523.13</v>
                </pt>
                <pt idx="1509">
                  <v>54877.6</v>
                </pt>
                <pt idx="1510">
                  <v>54507.35</v>
                </pt>
                <pt idx="1511">
                  <v>55162.52</v>
                </pt>
                <pt idx="1512">
                  <v>57605.25</v>
                </pt>
                <pt idx="1513">
                  <v>57548.69</v>
                </pt>
                <pt idx="1514">
                  <v>57805.57</v>
                </pt>
                <pt idx="1515">
                  <v>57421.48</v>
                </pt>
                <pt idx="1516">
                  <v>58086.34</v>
                </pt>
                <pt idx="1517">
                  <v>57878.65</v>
                </pt>
                <pt idx="1518">
                  <v>57471.98</v>
                </pt>
                <pt idx="1519">
                  <v>56295.75</v>
                </pt>
                <pt idx="1520">
                  <v>56154.85</v>
                </pt>
                <pt idx="1521">
                  <v>56522.64</v>
                </pt>
                <pt idx="1522">
                  <v>57024.49</v>
                </pt>
                <pt idx="1523">
                  <v>56727.99</v>
                </pt>
                <pt idx="1524">
                  <v>56359.46</v>
                </pt>
                <pt idx="1525">
                  <v>56435.88</v>
                </pt>
                <pt idx="1526">
                  <v>55567.99</v>
                </pt>
                <pt idx="1527">
                  <v>55570.01</v>
                </pt>
                <pt idx="1528">
                  <v>55193.73</v>
                </pt>
                <pt idx="1529">
                  <v>54659.6</v>
                </pt>
                <pt idx="1530">
                  <v>52841.77</v>
                </pt>
                <pt idx="1531">
                  <v>50117.34</v>
                </pt>
                <pt idx="1532">
                  <v>48575.51</v>
                </pt>
                <pt idx="1533">
                  <v>47264.6</v>
                </pt>
                <pt idx="1534">
                  <v>45499.8</v>
                </pt>
                <pt idx="1535">
                  <v>44348.85</v>
                </pt>
                <pt idx="1536">
                  <v>48757.42</v>
                </pt>
                <pt idx="1537">
                  <v>48716.52</v>
                </pt>
                <pt idx="1538">
                  <v>46491.27</v>
                </pt>
                <pt idx="1539">
                  <v>44042.11</v>
                </pt>
                <pt idx="1540">
                  <v>43276.2</v>
                </pt>
                <pt idx="1541">
                  <v>41710.06</v>
                </pt>
                <pt idx="1542">
                  <v>41111.84</v>
                </pt>
                <pt idx="1543">
                  <v>40094.78</v>
                </pt>
                <pt idx="1544">
                  <v>39447.21</v>
                </pt>
                <pt idx="1545">
                  <v>38569.82</v>
                </pt>
                <pt idx="1546">
                  <v>38140.74</v>
                </pt>
                <pt idx="1547">
                  <v>37554.32</v>
                </pt>
                <pt idx="1548">
                  <v>36596.26</v>
                </pt>
                <pt idx="1549">
                  <v>36072.59</v>
                </pt>
                <pt idx="1550">
                  <v>35622.74</v>
                </pt>
                <pt idx="1551">
                  <v>35355.81</v>
                </pt>
                <pt idx="1552">
                  <v>34388.31</v>
                </pt>
                <pt idx="1553">
                  <v>33551.15</v>
                </pt>
                <pt idx="1554">
                  <v>33164.17</v>
                </pt>
                <pt idx="1555">
                  <v>32839.1</v>
                </pt>
                <pt idx="1556">
                  <v>33223.12</v>
                </pt>
                <pt idx="1557">
                  <v>33652.14</v>
                </pt>
                <pt idx="1558">
                  <v>34495.94</v>
                </pt>
                <pt idx="1559">
                  <v>34654.34</v>
                </pt>
                <pt idx="1560">
                  <v>36112.75</v>
                </pt>
                <pt idx="1561">
                  <v>37001.39</v>
                </pt>
                <pt idx="1562">
                  <v>38186.04</v>
                </pt>
                <pt idx="1563">
                  <v>39273.79</v>
                </pt>
                <pt idx="1564">
                  <v>41126.22</v>
                </pt>
                <pt idx="1565">
                  <v>40813.08</v>
                </pt>
                <pt idx="1566">
                  <v>41911.98</v>
                </pt>
                <pt idx="1567">
                  <v>43443.39</v>
                </pt>
                <pt idx="1568">
                  <v>44564.19</v>
                </pt>
                <pt idx="1569">
                  <v>44390.86</v>
                </pt>
                <pt idx="1570">
                  <v>43493.93</v>
                </pt>
                <pt idx="1571">
                  <v>42301.37</v>
                </pt>
                <pt idx="1572">
                  <v>41615.07</v>
                </pt>
                <pt idx="1573">
                  <v>40790.15</v>
                </pt>
                <pt idx="1574">
                  <v>38584.8</v>
                </pt>
                <pt idx="1575">
                  <v>36443.08</v>
                </pt>
                <pt idx="1576">
                  <v>34491.08</v>
                </pt>
                <pt idx="1577">
                  <v>33872.36</v>
                </pt>
                <pt idx="1578">
                  <v>33821.32</v>
                </pt>
                <pt idx="1579">
                  <v>34249.58</v>
                </pt>
                <pt idx="1580">
                  <v>36015.7</v>
                </pt>
                <pt idx="1581">
                  <v>36097.13</v>
                </pt>
                <pt idx="1582">
                  <v>34875.62</v>
                </pt>
                <pt idx="1583">
                  <v>31811.67</v>
                </pt>
                <pt idx="1584">
                  <v>34015.48</v>
                </pt>
                <pt idx="1585">
                  <v>34520.15</v>
                </pt>
                <pt idx="1586">
                  <v>34128.65</v>
                </pt>
                <pt idx="1587">
                  <v>33519.33</v>
                </pt>
                <pt idx="1588">
                  <v>34140.64</v>
                </pt>
                <pt idx="1589">
                  <v>35167.08</v>
                </pt>
                <pt idx="1590">
                  <v>37067.05</v>
                </pt>
                <pt idx="1591">
                  <v>34892.79</v>
                </pt>
                <pt idx="1592">
                  <v>33247.85</v>
                </pt>
                <pt idx="1593">
                  <v>33037.48</v>
                </pt>
                <pt idx="1594">
                  <v>32961.78</v>
                </pt>
                <pt idx="1595">
                  <v>33243.04</v>
                </pt>
                <pt idx="1596">
                  <v>33465.97</v>
                </pt>
                <pt idx="1597">
                  <v>34996.99</v>
                </pt>
                <pt idx="1598">
                  <v>36365.36</v>
                </pt>
                <pt idx="1599">
                  <v>38195.61</v>
                </pt>
                <pt idx="1600">
                  <v>40086.4</v>
                </pt>
                <pt idx="1601">
                  <v>42410.31</v>
                </pt>
                <pt idx="1602">
                  <v>44491.79</v>
                </pt>
                <pt idx="1603">
                  <v>46117.51</v>
                </pt>
                <pt idx="1604">
                  <v>47262.99</v>
                </pt>
                <pt idx="1605">
                  <v>46867.92</v>
                </pt>
                <pt idx="1606">
                  <v>47178.72</v>
                </pt>
                <pt idx="1607">
                  <v>47991.79</v>
                </pt>
                <pt idx="1608">
                  <v>50420.1</v>
                </pt>
                <pt idx="1609">
                  <v>51278.35</v>
                </pt>
                <pt idx="1610">
                  <v>51782.7</v>
                </pt>
                <pt idx="1611">
                  <v>51605.76</v>
                </pt>
                <pt idx="1612">
                  <v>52532</v>
                </pt>
                <pt idx="1613">
                  <v>52430.07</v>
                </pt>
                <pt idx="1614">
                  <v>51944.53</v>
                </pt>
                <pt idx="1615">
                  <v>50548.94</v>
                </pt>
                <pt idx="1616">
                  <v>50403.98</v>
                </pt>
                <pt idx="1617">
                  <v>50494.37</v>
                </pt>
                <pt idx="1618">
                  <v>50483.15</v>
                </pt>
                <pt idx="1619">
                  <v>50041.04</v>
                </pt>
                <pt idx="1620">
                  <v>49928.54</v>
                </pt>
                <pt idx="1621">
                  <v>49592.56</v>
                </pt>
                <pt idx="1622">
                  <v>48983.57</v>
                </pt>
                <pt idx="1623">
                  <v>48671.63</v>
                </pt>
                <pt idx="1624">
                  <v>48021.16</v>
                </pt>
                <pt idx="1625">
                  <v>47686.4</v>
                </pt>
                <pt idx="1626">
                  <v>45955.44</v>
                </pt>
                <pt idx="1627">
                  <v>43788.98</v>
                </pt>
                <pt idx="1628">
                  <v>43319.41</v>
                </pt>
                <pt idx="1629">
                  <v>41580.59</v>
                </pt>
                <pt idx="1630">
                  <v>40176.26</v>
                </pt>
                <pt idx="1631">
                  <v>39229.3</v>
                </pt>
                <pt idx="1632">
                  <v>44067.09</v>
                </pt>
                <pt idx="1633">
                  <v>43825.8</v>
                </pt>
                <pt idx="1634">
                  <v>41992.22</v>
                </pt>
                <pt idx="1635">
                  <v>40431.43</v>
                </pt>
                <pt idx="1636">
                  <v>39366.67</v>
                </pt>
                <pt idx="1637">
                  <v>38455.9</v>
                </pt>
                <pt idx="1638">
                  <v>37029.48</v>
                </pt>
                <pt idx="1639">
                  <v>35845.63</v>
                </pt>
                <pt idx="1640">
                  <v>35556.98</v>
                </pt>
                <pt idx="1641">
                  <v>35462.71</v>
                </pt>
                <pt idx="1642">
                  <v>34731.66</v>
                </pt>
                <pt idx="1643">
                  <v>34135.39</v>
                </pt>
                <pt idx="1644">
                  <v>33885.26</v>
                </pt>
                <pt idx="1645">
                  <v>33438.57</v>
                </pt>
                <pt idx="1646">
                  <v>33305.94</v>
                </pt>
                <pt idx="1647">
                  <v>32460.81</v>
                </pt>
                <pt idx="1648">
                  <v>32232.54</v>
                </pt>
                <pt idx="1649">
                  <v>31751.74</v>
                </pt>
                <pt idx="1650">
                  <v>31643.51</v>
                </pt>
                <pt idx="1651">
                  <v>31466.84</v>
                </pt>
                <pt idx="1652">
                  <v>31948.94</v>
                </pt>
                <pt idx="1653">
                  <v>32009.66</v>
                </pt>
                <pt idx="1654">
                  <v>32362.92</v>
                </pt>
                <pt idx="1655">
                  <v>32355.34</v>
                </pt>
                <pt idx="1656">
                  <v>33546.61</v>
                </pt>
                <pt idx="1657">
                  <v>34317.95</v>
                </pt>
                <pt idx="1658">
                  <v>35452.03</v>
                </pt>
                <pt idx="1659">
                  <v>36541.9</v>
                </pt>
                <pt idx="1660">
                  <v>38416.22</v>
                </pt>
                <pt idx="1661">
                  <v>39038.46</v>
                </pt>
                <pt idx="1662">
                  <v>41057.63</v>
                </pt>
                <pt idx="1663">
                  <v>42589.62</v>
                </pt>
                <pt idx="1664">
                  <v>43717.69</v>
                </pt>
                <pt idx="1665">
                  <v>42830.03</v>
                </pt>
                <pt idx="1666">
                  <v>42224.39</v>
                </pt>
                <pt idx="1667">
                  <v>41588.82</v>
                </pt>
                <pt idx="1668">
                  <v>41011.05</v>
                </pt>
                <pt idx="1669">
                  <v>40688.95</v>
                </pt>
                <pt idx="1670">
                  <v>38979.71</v>
                </pt>
                <pt idx="1671">
                  <v>37607.42</v>
                </pt>
                <pt idx="1672">
                  <v>35796.7</v>
                </pt>
                <pt idx="1673">
                  <v>35170.41</v>
                </pt>
                <pt idx="1674">
                  <v>33917.79</v>
                </pt>
                <pt idx="1675">
                  <v>33339.29</v>
                </pt>
                <pt idx="1676">
                  <v>34164.55</v>
                </pt>
                <pt idx="1677">
                  <v>33933.79</v>
                </pt>
                <pt idx="1678">
                  <v>34401.07</v>
                </pt>
                <pt idx="1679">
                  <v>32218.82</v>
                </pt>
                <pt idx="1680">
                  <v>34019.53</v>
                </pt>
                <pt idx="1681">
                  <v>33305.56</v>
                </pt>
                <pt idx="1682">
                  <v>33277.37</v>
                </pt>
                <pt idx="1683">
                  <v>32908.11</v>
                </pt>
                <pt idx="1684">
                  <v>33164.68</v>
                </pt>
                <pt idx="1685">
                  <v>33886.77</v>
                </pt>
                <pt idx="1686">
                  <v>34879.89</v>
                </pt>
                <pt idx="1687">
                  <v>34599.59</v>
                </pt>
                <pt idx="1688">
                  <v>32935.99</v>
                </pt>
                <pt idx="1689">
                  <v>33152.76</v>
                </pt>
                <pt idx="1690">
                  <v>32654.62</v>
                </pt>
                <pt idx="1691">
                  <v>32937.28</v>
                </pt>
                <pt idx="1692">
                  <v>32926.32</v>
                </pt>
                <pt idx="1693">
                  <v>34174.09</v>
                </pt>
                <pt idx="1694">
                  <v>36042.54</v>
                </pt>
                <pt idx="1695">
                  <v>36492.1</v>
                </pt>
                <pt idx="1696">
                  <v>37714.1</v>
                </pt>
                <pt idx="1697">
                  <v>40796.93</v>
                </pt>
                <pt idx="1698">
                  <v>41940.37</v>
                </pt>
                <pt idx="1699">
                  <v>44289.12</v>
                </pt>
                <pt idx="1700">
                  <v>45868.36</v>
                </pt>
                <pt idx="1701">
                  <v>46385.05</v>
                </pt>
                <pt idx="1702">
                  <v>46292.94</v>
                </pt>
                <pt idx="1703">
                  <v>47414.93</v>
                </pt>
                <pt idx="1704">
                  <v>49133.11</v>
                </pt>
                <pt idx="1705">
                  <v>50632.42</v>
                </pt>
                <pt idx="1706">
                  <v>51174.91</v>
                </pt>
                <pt idx="1707">
                  <v>50246.89</v>
                </pt>
                <pt idx="1708">
                  <v>51383.36</v>
                </pt>
                <pt idx="1709">
                  <v>51789.56</v>
                </pt>
                <pt idx="1710">
                  <v>51568.37</v>
                </pt>
                <pt idx="1711">
                  <v>50653.02</v>
                </pt>
                <pt idx="1712">
                  <v>50927.44</v>
                </pt>
                <pt idx="1713">
                  <v>51476.75</v>
                </pt>
                <pt idx="1714">
                  <v>51746.71</v>
                </pt>
                <pt idx="1715">
                  <v>51007.99</v>
                </pt>
                <pt idx="1716">
                  <v>52153.05</v>
                </pt>
                <pt idx="1717">
                  <v>52543.45</v>
                </pt>
                <pt idx="1718">
                  <v>52943.87</v>
                </pt>
                <pt idx="1719">
                  <v>53199.13</v>
                </pt>
                <pt idx="1720">
                  <v>52478.17</v>
                </pt>
                <pt idx="1721">
                  <v>51780.4</v>
                </pt>
                <pt idx="1722">
                  <v>50025.02</v>
                </pt>
                <pt idx="1723">
                  <v>47470.14</v>
                </pt>
                <pt idx="1724">
                  <v>46702.29</v>
                </pt>
                <pt idx="1725">
                  <v>46051.95</v>
                </pt>
                <pt idx="1726">
                  <v>44186.66</v>
                </pt>
                <pt idx="1727">
                  <v>43354.3</v>
                </pt>
                <pt idx="1728">
                  <v>47495.57</v>
                </pt>
                <pt idx="1729">
                  <v>46825.16</v>
                </pt>
                <pt idx="1730">
                  <v>45442.17</v>
                </pt>
                <pt idx="1731">
                  <v>43301.29</v>
                </pt>
                <pt idx="1732">
                  <v>42248.18</v>
                </pt>
                <pt idx="1733">
                  <v>40819.72</v>
                </pt>
                <pt idx="1734">
                  <v>39968.22</v>
                </pt>
                <pt idx="1735">
                  <v>39650.97</v>
                </pt>
                <pt idx="1736">
                  <v>38891.59</v>
                </pt>
                <pt idx="1737">
                  <v>38927.26</v>
                </pt>
                <pt idx="1738">
                  <v>38110.01</v>
                </pt>
                <pt idx="1739">
                  <v>37324.65</v>
                </pt>
                <pt idx="1740">
                  <v>36586.62</v>
                </pt>
                <pt idx="1741">
                  <v>36407.28</v>
                </pt>
                <pt idx="1742">
                  <v>36340.56</v>
                </pt>
                <pt idx="1743">
                  <v>35619.58</v>
                </pt>
                <pt idx="1744">
                  <v>34994.49</v>
                </pt>
                <pt idx="1745">
                  <v>34937.23</v>
                </pt>
                <pt idx="1746">
                  <v>34987.22</v>
                </pt>
                <pt idx="1747">
                  <v>34741.1</v>
                </pt>
                <pt idx="1748">
                  <v>34940.83</v>
                </pt>
                <pt idx="1749">
                  <v>34981.41</v>
                </pt>
                <pt idx="1750">
                  <v>35390.16</v>
                </pt>
                <pt idx="1751">
                  <v>35430.28</v>
                </pt>
                <pt idx="1752">
                  <v>36177.03</v>
                </pt>
                <pt idx="1753">
                  <v>36456.63</v>
                </pt>
                <pt idx="1754">
                  <v>37737.22</v>
                </pt>
                <pt idx="1755">
                  <v>37712.02</v>
                </pt>
                <pt idx="1756">
                  <v>38604.38</v>
                </pt>
                <pt idx="1757">
                  <v>39282.54</v>
                </pt>
                <pt idx="1758">
                  <v>39104.82</v>
                </pt>
                <pt idx="1759">
                  <v>38259.94</v>
                </pt>
                <pt idx="1760">
                  <v>38820.65</v>
                </pt>
                <pt idx="1761">
                  <v>38873.59</v>
                </pt>
                <pt idx="1762">
                  <v>38368.97</v>
                </pt>
                <pt idx="1763">
                  <v>37074.61</v>
                </pt>
                <pt idx="1764">
                  <v>37123.65</v>
                </pt>
                <pt idx="1765">
                  <v>35853.8</v>
                </pt>
                <pt idx="1766">
                  <v>33665.06</v>
                </pt>
                <pt idx="1767">
                  <v>31930.46</v>
                </pt>
                <pt idx="1768">
                  <v>30799.55</v>
                </pt>
                <pt idx="1769">
                  <v>29625</v>
                </pt>
                <pt idx="1770">
                  <v>28881.91</v>
                </pt>
                <pt idx="1771">
                  <v>27927.61</v>
                </pt>
                <pt idx="1772">
                  <v>28802.87</v>
                </pt>
                <pt idx="1773">
                  <v>28990.09</v>
                </pt>
                <pt idx="1774">
                  <v>28248.4</v>
                </pt>
                <pt idx="1775">
                  <v>26599.02</v>
                </pt>
                <pt idx="1776">
                  <v>28411.37</v>
                </pt>
                <pt idx="1777">
                  <v>28649.08</v>
                </pt>
                <pt idx="1778">
                  <v>28549.22</v>
                </pt>
                <pt idx="1779">
                  <v>28106.35</v>
                </pt>
                <pt idx="1780">
                  <v>28374.91</v>
                </pt>
                <pt idx="1781">
                  <v>28354.69</v>
                </pt>
                <pt idx="1782">
                  <v>28965.6</v>
                </pt>
                <pt idx="1783">
                  <v>27753.53</v>
                </pt>
                <pt idx="1784">
                  <v>26281.42</v>
                </pt>
                <pt idx="1785">
                  <v>25427.18</v>
                </pt>
                <pt idx="1786">
                  <v>25221.52</v>
                </pt>
                <pt idx="1787">
                  <v>25371.93</v>
                </pt>
                <pt idx="1788">
                  <v>25905.85</v>
                </pt>
                <pt idx="1789">
                  <v>26735.12</v>
                </pt>
                <pt idx="1790">
                  <v>28654.23</v>
                </pt>
                <pt idx="1791">
                  <v>30044.21</v>
                </pt>
                <pt idx="1792">
                  <v>32199.01</v>
                </pt>
                <pt idx="1793">
                  <v>34465.87</v>
                </pt>
                <pt idx="1794">
                  <v>36399.83</v>
                </pt>
                <pt idx="1795">
                  <v>38728.09</v>
                </pt>
                <pt idx="1796">
                  <v>40943.87</v>
                </pt>
                <pt idx="1797">
                  <v>40445.74</v>
                </pt>
                <pt idx="1798">
                  <v>41817.2</v>
                </pt>
                <pt idx="1799">
                  <v>43846.54</v>
                </pt>
                <pt idx="1800">
                  <v>46028.4</v>
                </pt>
                <pt idx="1801">
                  <v>46930.69</v>
                </pt>
                <pt idx="1802">
                  <v>47183.68</v>
                </pt>
                <pt idx="1803">
                  <v>46590.86</v>
                </pt>
                <pt idx="1804">
                  <v>47464.5</v>
                </pt>
                <pt idx="1805">
                  <v>47623.55</v>
                </pt>
                <pt idx="1806">
                  <v>47628.36</v>
                </pt>
                <pt idx="1807">
                  <v>46743.61</v>
                </pt>
                <pt idx="1808">
                  <v>47427.63</v>
                </pt>
                <pt idx="1809">
                  <v>46765.3</v>
                </pt>
                <pt idx="1810">
                  <v>46758.83</v>
                </pt>
                <pt idx="1811">
                  <v>46396.26</v>
                </pt>
                <pt idx="1812">
                  <v>46362.81</v>
                </pt>
                <pt idx="1813">
                  <v>46902.6</v>
                </pt>
                <pt idx="1814">
                  <v>47734.5</v>
                </pt>
                <pt idx="1815">
                  <v>48954.68</v>
                </pt>
                <pt idx="1816">
                  <v>48802.26</v>
                </pt>
                <pt idx="1817">
                  <v>47984.01</v>
                </pt>
                <pt idx="1818">
                  <v>46243.44</v>
                </pt>
                <pt idx="1819">
                  <v>43808.51</v>
                </pt>
                <pt idx="1820">
                  <v>42206.85</v>
                </pt>
                <pt idx="1821">
                  <v>41281.82</v>
                </pt>
                <pt idx="1822">
                  <v>40006.66</v>
                </pt>
                <pt idx="1823">
                  <v>39407.47</v>
                </pt>
                <pt idx="1824">
                  <v>44324.87</v>
                </pt>
                <pt idx="1825">
                  <v>43781.98</v>
                </pt>
                <pt idx="1826">
                  <v>42163.83</v>
                </pt>
                <pt idx="1827">
                  <v>39932.41</v>
                </pt>
                <pt idx="1828">
                  <v>38662.17</v>
                </pt>
                <pt idx="1829">
                  <v>37764.11</v>
                </pt>
                <pt idx="1830">
                  <v>36568.7</v>
                </pt>
                <pt idx="1831">
                  <v>35726.53</v>
                </pt>
                <pt idx="1832">
                  <v>34950.25</v>
                </pt>
                <pt idx="1833">
                  <v>34266.87</v>
                </pt>
                <pt idx="1834">
                  <v>34062.48</v>
                </pt>
                <pt idx="1835">
                  <v>33289.21</v>
                </pt>
                <pt idx="1836">
                  <v>32614.19</v>
                </pt>
                <pt idx="1837">
                  <v>32587.53</v>
                </pt>
                <pt idx="1838">
                  <v>32369.31</v>
                </pt>
                <pt idx="1839">
                  <v>31720.64</v>
                </pt>
                <pt idx="1840">
                  <v>31173.54</v>
                </pt>
                <pt idx="1841">
                  <v>31373.53</v>
                </pt>
                <pt idx="1842">
                  <v>30961.69</v>
                </pt>
                <pt idx="1843">
                  <v>31069.65</v>
                </pt>
                <pt idx="1844">
                  <v>31450.61</v>
                </pt>
                <pt idx="1845">
                  <v>31973.36</v>
                </pt>
                <pt idx="1846">
                  <v>32493.09</v>
                </pt>
                <pt idx="1847">
                  <v>33000.07</v>
                </pt>
                <pt idx="1848">
                  <v>33916.23</v>
                </pt>
                <pt idx="1849">
                  <v>34798.71</v>
                </pt>
                <pt idx="1850">
                  <v>36503.16</v>
                </pt>
                <pt idx="1851">
                  <v>36500.52</v>
                </pt>
                <pt idx="1852">
                  <v>36801.93</v>
                </pt>
                <pt idx="1853">
                  <v>37308.91</v>
                </pt>
                <pt idx="1854">
                  <v>37483.69</v>
                </pt>
                <pt idx="1855">
                  <v>37946.39</v>
                </pt>
                <pt idx="1856">
                  <v>39279.51</v>
                </pt>
                <pt idx="1857">
                  <v>38047.59</v>
                </pt>
                <pt idx="1858">
                  <v>36691.27</v>
                </pt>
                <pt idx="1859">
                  <v>35581.19</v>
                </pt>
                <pt idx="1860">
                  <v>35592.32</v>
                </pt>
                <pt idx="1861">
                  <v>34838.74</v>
                </pt>
                <pt idx="1862">
                  <v>33191.99</v>
                </pt>
                <pt idx="1863">
                  <v>31572.78</v>
                </pt>
                <pt idx="1864">
                  <v>29983.46</v>
                </pt>
                <pt idx="1865">
                  <v>29186.33</v>
                </pt>
                <pt idx="1866">
                  <v>29029.67</v>
                </pt>
                <pt idx="1867">
                  <v>28797.69</v>
                </pt>
                <pt idx="1868">
                  <v>29801.17</v>
                </pt>
                <pt idx="1869">
                  <v>29448.31</v>
                </pt>
                <pt idx="1870">
                  <v>28800.19</v>
                </pt>
                <pt idx="1871">
                  <v>27719.03</v>
                </pt>
                <pt idx="1872">
                  <v>29788.72</v>
                </pt>
                <pt idx="1873">
                  <v>29417.08</v>
                </pt>
                <pt idx="1874">
                  <v>28899.71</v>
                </pt>
                <pt idx="1875">
                  <v>28133.25</v>
                </pt>
                <pt idx="1876">
                  <v>28563.36</v>
                </pt>
                <pt idx="1877">
                  <v>28033.94</v>
                </pt>
                <pt idx="1878">
                  <v>28858.83</v>
                </pt>
                <pt idx="1879">
                  <v>27227.25</v>
                </pt>
                <pt idx="1880">
                  <v>25559.02</v>
                </pt>
                <pt idx="1881">
                  <v>25417.75</v>
                </pt>
                <pt idx="1882">
                  <v>24699.91</v>
                </pt>
                <pt idx="1883">
                  <v>25585.08</v>
                </pt>
                <pt idx="1884">
                  <v>26985.69</v>
                </pt>
                <pt idx="1885">
                  <v>28120.37</v>
                </pt>
                <pt idx="1886">
                  <v>29184.72</v>
                </pt>
                <pt idx="1887">
                  <v>30161.94</v>
                </pt>
                <pt idx="1888">
                  <v>31492.71</v>
                </pt>
                <pt idx="1889">
                  <v>33418.92</v>
                </pt>
                <pt idx="1890">
                  <v>34168.12</v>
                </pt>
                <pt idx="1891">
                  <v>35833.28</v>
                </pt>
                <pt idx="1892">
                  <v>37277.1</v>
                </pt>
                <pt idx="1893">
                  <v>36967.54</v>
                </pt>
                <pt idx="1894">
                  <v>37973.84</v>
                </pt>
                <pt idx="1895">
                  <v>39531.32</v>
                </pt>
                <pt idx="1896">
                  <v>41243</v>
                </pt>
                <pt idx="1897">
                  <v>42368.77</v>
                </pt>
                <pt idx="1898">
                  <v>43027.8</v>
                </pt>
                <pt idx="1899">
                  <v>42145.04</v>
                </pt>
                <pt idx="1900">
                  <v>43660.69</v>
                </pt>
                <pt idx="1901">
                  <v>43590.19</v>
                </pt>
                <pt idx="1902">
                  <v>43253.29</v>
                </pt>
                <pt idx="1903">
                  <v>42915.42</v>
                </pt>
                <pt idx="1904">
                  <v>43198.89</v>
                </pt>
                <pt idx="1905">
                  <v>43344.73</v>
                </pt>
                <pt idx="1906">
                  <v>43357.04</v>
                </pt>
                <pt idx="1907">
                  <v>42715.75</v>
                </pt>
                <pt idx="1908">
                  <v>43028.7</v>
                </pt>
                <pt idx="1909">
                  <v>43697.17</v>
                </pt>
                <pt idx="1910">
                  <v>43752.16</v>
                </pt>
                <pt idx="1911">
                  <v>43422.21</v>
                </pt>
                <pt idx="1912">
                  <v>43566.83</v>
                </pt>
                <pt idx="1913">
                  <v>43384.45</v>
                </pt>
                <pt idx="1914">
                  <v>42213.55</v>
                </pt>
                <pt idx="1915">
                  <v>40040.21</v>
                </pt>
                <pt idx="1916">
                  <v>39662.93</v>
                </pt>
                <pt idx="1917">
                  <v>38758.21</v>
                </pt>
                <pt idx="1918">
                  <v>36765.25</v>
                </pt>
                <pt idx="1919">
                  <v>36475.49</v>
                </pt>
                <pt idx="1920">
                  <v>40335.47</v>
                </pt>
                <pt idx="1921">
                  <v>40024.73</v>
                </pt>
                <pt idx="1922">
                  <v>38526.76</v>
                </pt>
                <pt idx="1923">
                  <v>36723.66</v>
                </pt>
                <pt idx="1924">
                  <v>35161.92</v>
                </pt>
                <pt idx="1925">
                  <v>33814.93</v>
                </pt>
                <pt idx="1926">
                  <v>31961.08</v>
                </pt>
                <pt idx="1927">
                  <v>30892.56</v>
                </pt>
                <pt idx="1928">
                  <v>30094.19</v>
                </pt>
                <pt idx="1929">
                  <v>29306.73</v>
                </pt>
                <pt idx="1930">
                  <v>29389.32</v>
                </pt>
                <pt idx="1931">
                  <v>29092.89</v>
                </pt>
                <pt idx="1932">
                  <v>28672.53</v>
                </pt>
                <pt idx="1933">
                  <v>28182.19</v>
                </pt>
                <pt idx="1934">
                  <v>28191.07</v>
                </pt>
                <pt idx="1935">
                  <v>27341.75</v>
                </pt>
                <pt idx="1936">
                  <v>27170.47</v>
                </pt>
                <pt idx="1937">
                  <v>26410.18</v>
                </pt>
                <pt idx="1938">
                  <v>26508.95</v>
                </pt>
                <pt idx="1939">
                  <v>26630.75</v>
                </pt>
                <pt idx="1940">
                  <v>26338.5</v>
                </pt>
                <pt idx="1941">
                  <v>26636.97</v>
                </pt>
                <pt idx="1942">
                  <v>27020.1</v>
                </pt>
                <pt idx="1943">
                  <v>26594.18</v>
                </pt>
                <pt idx="1944">
                  <v>27064.94</v>
                </pt>
                <pt idx="1945">
                  <v>27724.34</v>
                </pt>
                <pt idx="1946">
                  <v>28482.22</v>
                </pt>
                <pt idx="1947">
                  <v>28876.38</v>
                </pt>
                <pt idx="1948">
                  <v>30137.68</v>
                </pt>
                <pt idx="1949">
                  <v>30505.49</v>
                </pt>
                <pt idx="1950">
                  <v>29511.36</v>
                </pt>
                <pt idx="1951">
                  <v>28868.38</v>
                </pt>
                <pt idx="1952">
                  <v>28935.57</v>
                </pt>
                <pt idx="1953">
                  <v>27957.43</v>
                </pt>
                <pt idx="1954">
                  <v>27465.58</v>
                </pt>
                <pt idx="1955">
                  <v>26169.74</v>
                </pt>
                <pt idx="1956">
                  <v>25702.95</v>
                </pt>
                <pt idx="1957">
                  <v>25168.03</v>
                </pt>
                <pt idx="1958">
                  <v>24258.17</v>
                </pt>
                <pt idx="1959">
                  <v>22814.4</v>
                </pt>
                <pt idx="1960">
                  <v>22200.88</v>
                </pt>
                <pt idx="1961">
                  <v>21795.67</v>
                </pt>
                <pt idx="1962">
                  <v>21467.28</v>
                </pt>
                <pt idx="1963">
                  <v>20843.41</v>
                </pt>
                <pt idx="1964">
                  <v>20782.48</v>
                </pt>
                <pt idx="1965">
                  <v>20896.75</v>
                </pt>
                <pt idx="1966">
                  <v>21324.31</v>
                </pt>
                <pt idx="1967">
                  <v>21107.53</v>
                </pt>
                <pt idx="1968">
                  <v>22783.69</v>
                </pt>
                <pt idx="1969">
                  <v>22145.86</v>
                </pt>
                <pt idx="1970">
                  <v>22172.91</v>
                </pt>
                <pt idx="1971">
                  <v>21843.18</v>
                </pt>
                <pt idx="1972">
                  <v>22634.64</v>
                </pt>
                <pt idx="1973">
                  <v>23099.81</v>
                </pt>
                <pt idx="1974">
                  <v>23693.19</v>
                </pt>
                <pt idx="1975">
                  <v>22228.17</v>
                </pt>
                <pt idx="1976">
                  <v>20767.86</v>
                </pt>
                <pt idx="1977">
                  <v>20489.09</v>
                </pt>
                <pt idx="1978">
                  <v>20442.34</v>
                </pt>
                <pt idx="1979">
                  <v>21594.89</v>
                </pt>
                <pt idx="1980">
                  <v>22453.25</v>
                </pt>
                <pt idx="1981">
                  <v>23200.09</v>
                </pt>
                <pt idx="1982">
                  <v>23645.19</v>
                </pt>
                <pt idx="1983">
                  <v>25119.7</v>
                </pt>
                <pt idx="1984">
                  <v>25232.1</v>
                </pt>
                <pt idx="1985">
                  <v>26021.33</v>
                </pt>
                <pt idx="1986">
                  <v>27850.42</v>
                </pt>
                <pt idx="1987">
                  <v>28541.55</v>
                </pt>
                <pt idx="1988">
                  <v>29411.3</v>
                </pt>
                <pt idx="1989">
                  <v>31001.97</v>
                </pt>
                <pt idx="1990">
                  <v>32622.67</v>
                </pt>
                <pt idx="1991">
                  <v>34081.38</v>
                </pt>
                <pt idx="1992">
                  <v>35832.92</v>
                </pt>
                <pt idx="1993">
                  <v>36236.11</v>
                </pt>
                <pt idx="1994">
                  <v>36869.19</v>
                </pt>
                <pt idx="1995">
                  <v>36302.81</v>
                </pt>
                <pt idx="1996">
                  <v>36337.63</v>
                </pt>
                <pt idx="1997">
                  <v>35862.92</v>
                </pt>
                <pt idx="1998">
                  <v>35222.85</v>
                </pt>
                <pt idx="1999">
                  <v>34637.4</v>
                </pt>
                <pt idx="2000">
                  <v>35221.12</v>
                </pt>
                <pt idx="2001">
                  <v>34853.15</v>
                </pt>
                <pt idx="2002">
                  <v>34562.42</v>
                </pt>
                <pt idx="2003">
                  <v>33001.75</v>
                </pt>
                <pt idx="2004">
                  <v>32878.4</v>
                </pt>
                <pt idx="2005">
                  <v>33163.37</v>
                </pt>
                <pt idx="2006">
                  <v>32938.85</v>
                </pt>
                <pt idx="2007">
                  <v>33299.26</v>
                </pt>
                <pt idx="2008">
                  <v>34769.46</v>
                </pt>
                <pt idx="2009">
                  <v>35120.4</v>
                </pt>
                <pt idx="2010">
                  <v>34083.43</v>
                </pt>
                <pt idx="2011">
                  <v>32429.87</v>
                </pt>
                <pt idx="2012">
                  <v>31939.33</v>
                </pt>
                <pt idx="2013">
                  <v>30821.65</v>
                </pt>
                <pt idx="2014">
                  <v>29113.78</v>
                </pt>
                <pt idx="2015">
                  <v>28881.72</v>
                </pt>
                <pt idx="2016">
                  <v>32011.71</v>
                </pt>
                <pt idx="2017">
                  <v>32054.74</v>
                </pt>
                <pt idx="2018">
                  <v>30292.57</v>
                </pt>
                <pt idx="2019">
                  <v>28298.1</v>
                </pt>
                <pt idx="2020">
                  <v>27392.19</v>
                </pt>
                <pt idx="2021">
                  <v>26825.02</v>
                </pt>
                <pt idx="2022">
                  <v>25872.48</v>
                </pt>
                <pt idx="2023">
                  <v>24929.8</v>
                </pt>
                <pt idx="2024">
                  <v>24449.92</v>
                </pt>
                <pt idx="2025">
                  <v>23837.37</v>
                </pt>
                <pt idx="2026">
                  <v>23707.28</v>
                </pt>
                <pt idx="2027">
                  <v>23804.08</v>
                </pt>
                <pt idx="2028">
                  <v>23345.51</v>
                </pt>
                <pt idx="2029">
                  <v>23197.92</v>
                </pt>
                <pt idx="2030">
                  <v>23074.71</v>
                </pt>
                <pt idx="2031">
                  <v>22274.46</v>
                </pt>
                <pt idx="2032">
                  <v>21924.25</v>
                </pt>
                <pt idx="2033">
                  <v>21215.77</v>
                </pt>
                <pt idx="2034">
                  <v>21419.52</v>
                </pt>
                <pt idx="2035">
                  <v>21073.93</v>
                </pt>
                <pt idx="2036">
                  <v>21499.27</v>
                </pt>
                <pt idx="2037">
                  <v>21832.89</v>
                </pt>
                <pt idx="2038">
                  <v>22429.54</v>
                </pt>
                <pt idx="2039">
                  <v>23446.85</v>
                </pt>
                <pt idx="2040">
                  <v>24246.46</v>
                </pt>
                <pt idx="2041">
                  <v>25520.69</v>
                </pt>
                <pt idx="2042">
                  <v>26829.05</v>
                </pt>
                <pt idx="2043">
                  <v>27331.28</v>
                </pt>
                <pt idx="2044">
                  <v>28428.4</v>
                </pt>
                <pt idx="2045">
                  <v>28966.55</v>
                </pt>
                <pt idx="2046">
                  <v>28032.34</v>
                </pt>
                <pt idx="2047">
                  <v>26645.84</v>
                </pt>
                <pt idx="2048">
                  <v>26279.55</v>
                </pt>
                <pt idx="2049">
                  <v>26189.43</v>
                </pt>
                <pt idx="2050">
                  <v>26411.8</v>
                </pt>
                <pt idx="2051">
                  <v>25968.35</v>
                </pt>
                <pt idx="2052">
                  <v>26956.61</v>
                </pt>
                <pt idx="2053">
                  <v>27282.27</v>
                </pt>
                <pt idx="2054">
                  <v>27064.76</v>
                </pt>
                <pt idx="2055">
                  <v>26162.82</v>
                </pt>
                <pt idx="2056">
                  <v>26197.98</v>
                </pt>
                <pt idx="2057">
                  <v>26138.44</v>
                </pt>
                <pt idx="2058">
                  <v>25961.48</v>
                </pt>
                <pt idx="2059">
                  <v>26387.46</v>
                </pt>
                <pt idx="2060">
                  <v>26928.5</v>
                </pt>
                <pt idx="2061">
                  <v>25491.95</v>
                </pt>
                <pt idx="2062">
                  <v>25328.27</v>
                </pt>
                <pt idx="2063">
                  <v>23950.3</v>
                </pt>
                <pt idx="2064">
                  <v>25862.36</v>
                </pt>
                <pt idx="2065">
                  <v>26736.67</v>
                </pt>
                <pt idx="2066">
                  <v>26773.05</v>
                </pt>
                <pt idx="2067">
                  <v>25939.08</v>
                </pt>
                <pt idx="2068">
                  <v>25257.58</v>
                </pt>
                <pt idx="2069">
                  <v>24804.66</v>
                </pt>
                <pt idx="2070">
                  <v>24262.76</v>
                </pt>
                <pt idx="2071">
                  <v>22780.64</v>
                </pt>
                <pt idx="2072">
                  <v>21103.97</v>
                </pt>
                <pt idx="2073">
                  <v>19607.73</v>
                </pt>
                <pt idx="2074">
                  <v>19008.69</v>
                </pt>
                <pt idx="2075">
                  <v>19853.18</v>
                </pt>
                <pt idx="2076">
                  <v>20259.11</v>
                </pt>
                <pt idx="2077">
                  <v>20820.84</v>
                </pt>
                <pt idx="2078">
                  <v>21838.94</v>
                </pt>
                <pt idx="2079">
                  <v>22466.92</v>
                </pt>
                <pt idx="2080">
                  <v>22766.85</v>
                </pt>
                <pt idx="2081">
                  <v>23960.07</v>
                </pt>
                <pt idx="2082">
                  <v>24200.4</v>
                </pt>
                <pt idx="2083">
                  <v>25378.71</v>
                </pt>
                <pt idx="2084">
                  <v>27340.68</v>
                </pt>
                <pt idx="2085">
                  <v>28266.49</v>
                </pt>
                <pt idx="2086">
                  <v>29838.24</v>
                </pt>
                <pt idx="2087">
                  <v>30616.28</v>
                </pt>
                <pt idx="2088">
                  <v>32298.92</v>
                </pt>
                <pt idx="2089">
                  <v>32771.14</v>
                </pt>
                <pt idx="2090">
                  <v>33258.72</v>
                </pt>
                <pt idx="2091">
                  <v>33162.73</v>
                </pt>
                <pt idx="2092">
                  <v>33682.7</v>
                </pt>
                <pt idx="2093">
                  <v>33617.7</v>
                </pt>
                <pt idx="2094">
                  <v>33280.6</v>
                </pt>
                <pt idx="2095">
                  <v>32426.33</v>
                </pt>
                <pt idx="2096">
                  <v>32439.43</v>
                </pt>
                <pt idx="2097">
                  <v>32316.5</v>
                </pt>
                <pt idx="2098">
                  <v>32183.68</v>
                </pt>
                <pt idx="2099">
                  <v>31251.33</v>
                </pt>
                <pt idx="2100">
                  <v>31831.77</v>
                </pt>
                <pt idx="2101">
                  <v>31709.22</v>
                </pt>
                <pt idx="2102">
                  <v>31966.13</v>
                </pt>
                <pt idx="2103">
                  <v>31855.31</v>
                </pt>
                <pt idx="2104">
                  <v>31935.84</v>
                </pt>
                <pt idx="2105">
                  <v>32041.97</v>
                </pt>
                <pt idx="2106">
                  <v>30822.4</v>
                </pt>
                <pt idx="2107">
                  <v>28951.42</v>
                </pt>
                <pt idx="2108">
                  <v>28356.12</v>
                </pt>
                <pt idx="2109">
                  <v>26905.66</v>
                </pt>
                <pt idx="2110">
                  <v>25287.42</v>
                </pt>
                <pt idx="2111">
                  <v>26118.3</v>
                </pt>
                <pt idx="2112">
                  <v>28582.79</v>
                </pt>
                <pt idx="2113">
                  <v>28272.8</v>
                </pt>
                <pt idx="2114">
                  <v>26753</v>
                </pt>
                <pt idx="2115">
                  <v>24740.6</v>
                </pt>
                <pt idx="2116">
                  <v>23846.99</v>
                </pt>
                <pt idx="2117">
                  <v>23101.8</v>
                </pt>
                <pt idx="2118">
                  <v>22154.8</v>
                </pt>
                <pt idx="2119">
                  <v>22224.2</v>
                </pt>
                <pt idx="2120">
                  <v>22633.2</v>
                </pt>
                <pt idx="2121">
                  <v>22280.39</v>
                </pt>
                <pt idx="2122">
                  <v>22947.89</v>
                </pt>
                <pt idx="2123">
                  <v>23010.7</v>
                </pt>
                <pt idx="2124">
                  <v>22788.59</v>
                </pt>
                <pt idx="2125">
                  <v>22719.4</v>
                </pt>
                <pt idx="2126">
                  <v>22996.6</v>
                </pt>
                <pt idx="2127">
                  <v>22540.7</v>
                </pt>
                <pt idx="2128">
                  <v>22304.2</v>
                </pt>
                <pt idx="2129">
                  <v>22044.39</v>
                </pt>
                <pt idx="2130">
                  <v>21943.79</v>
                </pt>
                <pt idx="2131">
                  <v>21920.49</v>
                </pt>
                <pt idx="2132">
                  <v>22106.6</v>
                </pt>
                <pt idx="2133">
                  <v>22857.09</v>
                </pt>
                <pt idx="2134">
                  <v>23319.29</v>
                </pt>
                <pt idx="2135">
                  <v>23602.1</v>
                </pt>
                <pt idx="2136">
                  <v>23700.89</v>
                </pt>
                <pt idx="2137">
                  <v>23680.5</v>
                </pt>
                <pt idx="2138">
                  <v>24448.49</v>
                </pt>
                <pt idx="2139">
                  <v>24804.89</v>
                </pt>
                <pt idx="2140">
                  <v>24995.9</v>
                </pt>
                <pt idx="2141">
                  <v>25467.19</v>
                </pt>
                <pt idx="2142">
                  <v>24776.09</v>
                </pt>
                <pt idx="2143">
                  <v>24507.3</v>
                </pt>
                <pt idx="2144">
                  <v>24801</v>
                </pt>
                <pt idx="2145">
                  <v>24704.29</v>
                </pt>
                <pt idx="2146">
                  <v>24515.8</v>
                </pt>
                <pt idx="2147">
                  <v>24107.8</v>
                </pt>
                <pt idx="2148">
                  <v>23694.69</v>
                </pt>
                <pt idx="2149">
                  <v>22978.4</v>
                </pt>
                <pt idx="2150">
                  <v>21969</v>
                </pt>
                <pt idx="2151">
                  <v>21281.1</v>
                </pt>
                <pt idx="2152">
                  <v>20978.49</v>
                </pt>
                <pt idx="2153">
                  <v>20225.7</v>
                </pt>
                <pt idx="2154">
                  <v>19395</v>
                </pt>
                <pt idx="2155">
                  <v>19379.7</v>
                </pt>
                <pt idx="2156">
                  <v>18794.4</v>
                </pt>
                <pt idx="2157">
                  <v>18078.5</v>
                </pt>
                <pt idx="2158">
                  <v>17995.4</v>
                </pt>
                <pt idx="2159">
                  <v>17973.7</v>
                </pt>
                <pt idx="2160">
                  <v>19447.99</v>
                </pt>
                <pt idx="2161">
                  <v>19542.39</v>
                </pt>
                <pt idx="2162">
                  <v>19259.99</v>
                </pt>
                <pt idx="2163">
                  <v>18667.99</v>
                </pt>
                <pt idx="2164">
                  <v>18340.39</v>
                </pt>
                <pt idx="2165">
                  <v>17356.3</v>
                </pt>
                <pt idx="2166">
                  <v>17586.5</v>
                </pt>
                <pt idx="2167">
                  <v>17045.8</v>
                </pt>
                <pt idx="2168">
                  <v>15727.3</v>
                </pt>
                <pt idx="2169">
                  <v>15347.39</v>
                </pt>
                <pt idx="2170">
                  <v>15272.79</v>
                </pt>
                <pt idx="2171">
                  <v>15647.99</v>
                </pt>
                <pt idx="2172">
                  <v>17021.59</v>
                </pt>
                <pt idx="2173">
                  <v>18276.09</v>
                </pt>
                <pt idx="2174">
                  <v>18290.6</v>
                </pt>
                <pt idx="2175">
                  <v>18491.6</v>
                </pt>
                <pt idx="2176">
                  <v>19192.6</v>
                </pt>
                <pt idx="2177">
                  <v>20565.7</v>
                </pt>
                <pt idx="2178">
                  <v>20512.79</v>
                </pt>
                <pt idx="2179">
                  <v>21769.49</v>
                </pt>
                <pt idx="2180">
                  <v>22936.9</v>
                </pt>
                <pt idx="2181">
                  <v>23716.2</v>
                </pt>
                <pt idx="2182">
                  <v>25144.2</v>
                </pt>
                <pt idx="2183">
                  <v>26158.7</v>
                </pt>
                <pt idx="2184">
                  <v>27899.2</v>
                </pt>
                <pt idx="2185">
                  <v>27943.99</v>
                </pt>
                <pt idx="2186">
                  <v>28320.09</v>
                </pt>
                <pt idx="2187">
                  <v>27992.29</v>
                </pt>
                <pt idx="2188">
                  <v>28758.39</v>
                </pt>
                <pt idx="2189">
                  <v>28666.3</v>
                </pt>
                <pt idx="2190">
                  <v>27829.49</v>
                </pt>
                <pt idx="2191">
                  <v>27124</v>
                </pt>
                <pt idx="2192">
                  <v>27409.3</v>
                </pt>
                <pt idx="2193">
                  <v>27444.5</v>
                </pt>
                <pt idx="2194">
                  <v>27176.59</v>
                </pt>
                <pt idx="2195">
                  <v>26669.09</v>
                </pt>
                <pt idx="2196">
                  <v>27424.2</v>
                </pt>
                <pt idx="2197">
                  <v>27368.9</v>
                </pt>
                <pt idx="2198">
                  <v>27377.9</v>
                </pt>
                <pt idx="2199">
                  <v>27131.5</v>
                </pt>
                <pt idx="2200">
                  <v>26872.29</v>
                </pt>
                <pt idx="2201">
                  <v>27474.39</v>
                </pt>
                <pt idx="2202">
                  <v>26840.6</v>
                </pt>
                <pt idx="2203">
                  <v>25132.39</v>
                </pt>
                <pt idx="2204">
                  <v>25694.4</v>
                </pt>
                <pt idx="2205">
                  <v>25192.1</v>
                </pt>
                <pt idx="2206">
                  <v>23833.19</v>
                </pt>
                <pt idx="2207">
                  <v>21132.64</v>
                </pt>
                <pt idx="2208">
                  <v>24647.23</v>
                </pt>
                <pt idx="2209">
                  <v>23124.7</v>
                </pt>
                <pt idx="2210">
                  <v>20787.77</v>
                </pt>
                <pt idx="2211">
                  <v>19118.81</v>
                </pt>
                <pt idx="2212">
                  <v>18012.13</v>
                </pt>
                <pt idx="2213">
                  <v>17411.71</v>
                </pt>
                <pt idx="2214">
                  <v>16717.48</v>
                </pt>
                <pt idx="2215">
                  <v>16467.54</v>
                </pt>
                <pt idx="2216">
                  <v>16735.88</v>
                </pt>
                <pt idx="2217">
                  <v>16149.04</v>
                </pt>
                <pt idx="2218">
                  <v>16401.48</v>
                </pt>
                <pt idx="2219">
                  <v>16436.94</v>
                </pt>
                <pt idx="2220">
                  <v>15947.31</v>
                </pt>
                <pt idx="2221">
                  <v>15488.21</v>
                </pt>
                <pt idx="2222">
                  <v>15111.87</v>
                </pt>
                <pt idx="2223">
                  <v>14463.93</v>
                </pt>
                <pt idx="2224">
                  <v>14309.9</v>
                </pt>
                <pt idx="2225">
                  <v>14074.14</v>
                </pt>
                <pt idx="2226">
                  <v>14107.29</v>
                </pt>
                <pt idx="2227">
                  <v>14056.58</v>
                </pt>
                <pt idx="2228">
                  <v>14296.11</v>
                </pt>
                <pt idx="2229">
                  <v>14265.44</v>
                </pt>
                <pt idx="2230">
                  <v>14574.88</v>
                </pt>
                <pt idx="2231">
                  <v>14679.76</v>
                </pt>
                <pt idx="2232">
                  <v>14674.59</v>
                </pt>
                <pt idx="2233">
                  <v>15209.72</v>
                </pt>
                <pt idx="2234">
                  <v>15967.19</v>
                </pt>
                <pt idx="2235">
                  <v>17022.37</v>
                </pt>
                <pt idx="2236">
                  <v>17167.91</v>
                </pt>
                <pt idx="2237">
                  <v>18099.87</v>
                </pt>
                <pt idx="2238">
                  <v>18154.59</v>
                </pt>
                <pt idx="2239">
                  <v>17249.9</v>
                </pt>
                <pt idx="2240">
                  <v>16638.96</v>
                </pt>
                <pt idx="2241">
                  <v>15606.95</v>
                </pt>
                <pt idx="2242">
                  <v>15235.39</v>
                </pt>
                <pt idx="2243">
                  <v>14650.57</v>
                </pt>
                <pt idx="2244">
                  <v>14523.67</v>
                </pt>
                <pt idx="2245">
                  <v>14297.74</v>
                </pt>
                <pt idx="2246">
                  <v>13681.5</v>
                </pt>
                <pt idx="2247">
                  <v>13609.47</v>
                </pt>
                <pt idx="2248">
                  <v>13241.78</v>
                </pt>
                <pt idx="2249">
                  <v>13599.32</v>
                </pt>
                <pt idx="2250">
                  <v>13966.37</v>
                </pt>
                <pt idx="2251">
                  <v>14023.78</v>
                </pt>
                <pt idx="2252">
                  <v>14211.71</v>
                </pt>
                <pt idx="2253">
                  <v>14770.94</v>
                </pt>
                <pt idx="2254">
                  <v>15323.89</v>
                </pt>
                <pt idx="2255">
                  <v>15184.4</v>
                </pt>
                <pt idx="2256">
                  <v>16627.18</v>
                </pt>
                <pt idx="2257">
                  <v>15265.69</v>
                </pt>
                <pt idx="2258">
                  <v>14311.63</v>
                </pt>
                <pt idx="2259">
                  <v>14039.17</v>
                </pt>
                <pt idx="2260">
                  <v>14046.81</v>
                </pt>
                <pt idx="2261">
                  <v>15212.41</v>
                </pt>
                <pt idx="2262">
                  <v>16320.61</v>
                </pt>
                <pt idx="2263">
                  <v>15729.71</v>
                </pt>
                <pt idx="2264">
                  <v>14303.59</v>
                </pt>
                <pt idx="2265">
                  <v>14216.07</v>
                </pt>
                <pt idx="2266">
                  <v>14008.03</v>
                </pt>
                <pt idx="2267">
                  <v>14997.32</v>
                </pt>
                <pt idx="2268">
                  <v>15300.48</v>
                </pt>
                <pt idx="2269">
                  <v>15715.21</v>
                </pt>
                <pt idx="2270">
                  <v>14967.29</v>
                </pt>
                <pt idx="2271">
                  <v>15193.05</v>
                </pt>
                <pt idx="2272">
                  <v>15754.73</v>
                </pt>
                <pt idx="2273">
                  <v>15756.7</v>
                </pt>
                <pt idx="2274">
                  <v>15828.48</v>
                </pt>
                <pt idx="2275">
                  <v>16390.3</v>
                </pt>
                <pt idx="2276">
                  <v>16961.79</v>
                </pt>
                <pt idx="2277">
                  <v>16620.71</v>
                </pt>
                <pt idx="2278">
                  <v>16801.22</v>
                </pt>
                <pt idx="2279">
                  <v>16882.21</v>
                </pt>
                <pt idx="2280">
                  <v>15826.04</v>
                </pt>
                <pt idx="2281">
                  <v>16106.73</v>
                </pt>
                <pt idx="2282">
                  <v>15750.19</v>
                </pt>
                <pt idx="2283">
                  <v>15475.03</v>
                </pt>
                <pt idx="2284">
                  <v>15328.29</v>
                </pt>
                <pt idx="2285">
                  <v>15399.41</v>
                </pt>
                <pt idx="2286">
                  <v>15027.22</v>
                </pt>
                <pt idx="2287">
                  <v>14322.5</v>
                </pt>
                <pt idx="2288">
                  <v>14251.59</v>
                </pt>
                <pt idx="2289">
                  <v>13809.55</v>
                </pt>
                <pt idx="2290">
                  <v>13630.34</v>
                </pt>
                <pt idx="2291">
                  <v>13102.67</v>
                </pt>
                <pt idx="2292">
                  <v>14600.56</v>
                </pt>
                <pt idx="2293">
                  <v>14687.36</v>
                </pt>
                <pt idx="2294">
                  <v>15068.66</v>
                </pt>
                <pt idx="2295">
                  <v>15638.5</v>
                </pt>
                <pt idx="2296">
                  <v>16223.48</v>
                </pt>
                <pt idx="2297">
                  <v>16974.62</v>
                </pt>
                <pt idx="2298">
                  <v>17160.97</v>
                </pt>
                <pt idx="2299">
                  <v>16600.76</v>
                </pt>
                <pt idx="2300">
                  <v>16490.49</v>
                </pt>
                <pt idx="2301">
                  <v>15931.34</v>
                </pt>
                <pt idx="2302">
                  <v>15580.23</v>
                </pt>
                <pt idx="2303">
                  <v>14684.3</v>
                </pt>
                <pt idx="2304">
                  <v>16704.95</v>
                </pt>
                <pt idx="2305">
                  <v>16255.11</v>
                </pt>
                <pt idx="2306">
                  <v>15380.66</v>
                </pt>
                <pt idx="2307">
                  <v>15366.02</v>
                </pt>
                <pt idx="2308">
                  <v>15384.49</v>
                </pt>
                <pt idx="2309">
                  <v>15145.83</v>
                </pt>
                <pt idx="2310">
                  <v>14990.04</v>
                </pt>
                <pt idx="2311">
                  <v>14507.96</v>
                </pt>
                <pt idx="2312">
                  <v>14046.38</v>
                </pt>
                <pt idx="2313">
                  <v>14068.48</v>
                </pt>
                <pt idx="2314">
                  <v>14064.12</v>
                </pt>
                <pt idx="2315">
                  <v>14034.97</v>
                </pt>
                <pt idx="2316">
                  <v>13818.32</v>
                </pt>
                <pt idx="2317">
                  <v>13631.36</v>
                </pt>
                <pt idx="2318">
                  <v>13341.02</v>
                </pt>
                <pt idx="2319">
                  <v>12764.82</v>
                </pt>
                <pt idx="2320">
                  <v>11840.14</v>
                </pt>
                <pt idx="2321">
                  <v>11467.23</v>
                </pt>
                <pt idx="2322">
                  <v>11449.67</v>
                </pt>
                <pt idx="2323">
                  <v>11321.2</v>
                </pt>
                <pt idx="2324">
                  <v>11497.26</v>
                </pt>
                <pt idx="2325">
                  <v>11174.12</v>
                </pt>
                <pt idx="2326">
                  <v>11325.3</v>
                </pt>
                <pt idx="2327">
                  <v>11362.03</v>
                </pt>
                <pt idx="2328">
                  <v>11400.05</v>
                </pt>
                <pt idx="2329">
                  <v>11472.96</v>
                </pt>
                <pt idx="2330">
                  <v>11647.2</v>
                </pt>
                <pt idx="2331">
                  <v>11906.59</v>
                </pt>
                <pt idx="2332">
                  <v>12070.71</v>
                </pt>
                <pt idx="2333">
                  <v>12525.32</v>
                </pt>
                <pt idx="2334">
                  <v>12312.25</v>
                </pt>
                <pt idx="2335">
                  <v>11335.25</v>
                </pt>
                <pt idx="2336">
                  <v>11014.98</v>
                </pt>
                <pt idx="2337">
                  <v>11189.43</v>
                </pt>
                <pt idx="2338">
                  <v>10778.64</v>
                </pt>
                <pt idx="2339">
                  <v>10465.78</v>
                </pt>
                <pt idx="2340">
                  <v>10214.53</v>
                </pt>
                <pt idx="2341">
                  <v>9984.82</v>
                </pt>
                <pt idx="2342">
                  <v>10149.63</v>
                </pt>
                <pt idx="2343">
                  <v>11271.47</v>
                </pt>
                <pt idx="2344">
                  <v>11117.19</v>
                </pt>
                <pt idx="2345">
                  <v>11855.64</v>
                </pt>
                <pt idx="2346">
                  <v>11291.59</v>
                </pt>
                <pt idx="2347">
                  <v>10776.23</v>
                </pt>
                <pt idx="2348">
                  <v>9950.940000000001</v>
                </pt>
                <pt idx="2349">
                  <v>10075.69</v>
                </pt>
                <pt idx="2350">
                  <v>10336.35</v>
                </pt>
                <pt idx="2351">
                  <v>10177.26</v>
                </pt>
                <pt idx="2352">
                  <v>10428.3</v>
                </pt>
                <pt idx="2353">
                  <v>10525.53</v>
                </pt>
                <pt idx="2354">
                  <v>10968.79</v>
                </pt>
                <pt idx="2355">
                  <v>10853.76</v>
                </pt>
                <pt idx="2356">
                  <v>11019.61</v>
                </pt>
                <pt idx="2357">
                  <v>10865.34</v>
                </pt>
                <pt idx="2358">
                  <v>10395.35</v>
                </pt>
                <pt idx="2359">
                  <v>10235.41</v>
                </pt>
                <pt idx="2360">
                  <v>9775.08</v>
                </pt>
                <pt idx="2361">
                  <v>9854.639999999999</v>
                </pt>
                <pt idx="2362">
                  <v>9924.370000000001</v>
                </pt>
                <pt idx="2363">
                  <v>9911.040000000001</v>
                </pt>
                <pt idx="2364">
                  <v>9891.73</v>
                </pt>
                <pt idx="2365">
                  <v>9817.030000000001</v>
                </pt>
                <pt idx="2366">
                  <v>10706.41</v>
                </pt>
                <pt idx="2367">
                  <v>10731.8</v>
                </pt>
                <pt idx="2368">
                  <v>10517.11</v>
                </pt>
                <pt idx="2369">
                  <v>10276.57</v>
                </pt>
                <pt idx="2370">
                  <v>10297.06</v>
                </pt>
                <pt idx="2371">
                  <v>10351.46</v>
                </pt>
                <pt idx="2372">
                  <v>10709.14</v>
                </pt>
                <pt idx="2373">
                  <v>11004.76</v>
                </pt>
                <pt idx="2374">
                  <v>12154.47</v>
                </pt>
                <pt idx="2375">
                  <v>12834.56</v>
                </pt>
                <pt idx="2376">
                  <v>13719.76</v>
                </pt>
                <pt idx="2377">
                  <v>13877.92</v>
                </pt>
                <pt idx="2378">
                  <v>13887.71</v>
                </pt>
                <pt idx="2379">
                  <v>13513.29</v>
                </pt>
                <pt idx="2380">
                  <v>13536.11</v>
                </pt>
                <pt idx="2381">
                  <v>13537.34</v>
                </pt>
                <pt idx="2382">
                  <v>13269.11</v>
                </pt>
                <pt idx="2383">
                  <v>12966.44</v>
                </pt>
                <pt idx="2384">
                  <v>12668.07</v>
                </pt>
                <pt idx="2385">
                  <v>13048.03</v>
                </pt>
                <pt idx="2386">
                  <v>12789.19</v>
                </pt>
                <pt idx="2387">
                  <v>12349.51</v>
                </pt>
                <pt idx="2388">
                  <v>12723.4</v>
                </pt>
                <pt idx="2389">
                  <v>13763.78</v>
                </pt>
                <pt idx="2390">
                  <v>14522.45</v>
                </pt>
                <pt idx="2391">
                  <v>15467.08</v>
                </pt>
                <pt idx="2392">
                  <v>16519.91</v>
                </pt>
                <pt idx="2393">
                  <v>17179.9</v>
                </pt>
                <pt idx="2394">
                  <v>17689.21</v>
                </pt>
                <pt idx="2395">
                  <v>16776.41</v>
                </pt>
                <pt idx="2396">
                  <v>16443.62</v>
                </pt>
                <pt idx="2397">
                  <v>15885.46</v>
                </pt>
                <pt idx="2398">
                  <v>15490.03</v>
                </pt>
                <pt idx="2399">
                  <v>16425.73</v>
                </pt>
                <pt idx="2400">
                  <v>20178.77</v>
                </pt>
                <pt idx="2401">
                  <v>19658.23</v>
                </pt>
                <pt idx="2402">
                  <v>17214.22</v>
                </pt>
                <pt idx="2403">
                  <v>15984.39</v>
                </pt>
                <pt idx="2404">
                  <v>15252.5</v>
                </pt>
                <pt idx="2405">
                  <v>14693.13</v>
                </pt>
                <pt idx="2406">
                  <v>14033.33</v>
                </pt>
                <pt idx="2407">
                  <v>13826.5</v>
                </pt>
                <pt idx="2408">
                  <v>13354.13</v>
                </pt>
                <pt idx="2409">
                  <v>13096.94</v>
                </pt>
                <pt idx="2410">
                  <v>13135.84</v>
                </pt>
                <pt idx="2411">
                  <v>13685.89</v>
                </pt>
                <pt idx="2412">
                  <v>13915.45</v>
                </pt>
                <pt idx="2413">
                  <v>13524.01</v>
                </pt>
                <pt idx="2414">
                  <v>12924.63</v>
                </pt>
                <pt idx="2415">
                  <v>12905.74</v>
                </pt>
                <pt idx="2416">
                  <v>12468.49</v>
                </pt>
                <pt idx="2417">
                  <v>12405.87</v>
                </pt>
                <pt idx="2418">
                  <v>12186.25</v>
                </pt>
                <pt idx="2419">
                  <v>12075.49</v>
                </pt>
                <pt idx="2420">
                  <v>12382.17</v>
                </pt>
                <pt idx="2421">
                  <v>12385.22</v>
                </pt>
                <pt idx="2422">
                  <v>12345.13</v>
                </pt>
                <pt idx="2423">
                  <v>12025.74</v>
                </pt>
                <pt idx="2424">
                  <v>11424.45</v>
                </pt>
                <pt idx="2425">
                  <v>11822.5</v>
                </pt>
                <pt idx="2426">
                  <v>12211.83</v>
                </pt>
                <pt idx="2427">
                  <v>12178.76</v>
                </pt>
                <pt idx="2428">
                  <v>12297.41</v>
                </pt>
                <pt idx="2429">
                  <v>13267.46</v>
                </pt>
                <pt idx="2430">
                  <v>13612.37</v>
                </pt>
                <pt idx="2431">
                  <v>13473.89</v>
                </pt>
                <pt idx="2432">
                  <v>13841.81</v>
                </pt>
                <pt idx="2433">
                  <v>13731.12</v>
                </pt>
                <pt idx="2434">
                  <v>13911.56</v>
                </pt>
                <pt idx="2435">
                  <v>13905.12</v>
                </pt>
                <pt idx="2436">
                  <v>13828.57</v>
                </pt>
                <pt idx="2437">
                  <v>13907.52</v>
                </pt>
                <pt idx="2438">
                  <v>14400.29</v>
                </pt>
                <pt idx="2439">
                  <v>14654.08</v>
                </pt>
                <pt idx="2440">
                  <v>14661.04</v>
                </pt>
                <pt idx="2441">
                  <v>15823.22</v>
                </pt>
                <pt idx="2442">
                  <v>16110.53</v>
                </pt>
                <pt idx="2443">
                  <v>17455.3</v>
                </pt>
                <pt idx="2444">
                  <v>17322.03</v>
                </pt>
                <pt idx="2445">
                  <v>17401.19</v>
                </pt>
                <pt idx="2446">
                  <v>17097.86</v>
                </pt>
                <pt idx="2447">
                  <v>16723.4</v>
                </pt>
                <pt idx="2448">
                  <v>17799.12</v>
                </pt>
                <pt idx="2449">
                  <v>17099.8</v>
                </pt>
                <pt idx="2450">
                  <v>16776.74</v>
                </pt>
                <pt idx="2451">
                  <v>17159.33</v>
                </pt>
                <pt idx="2452">
                  <v>17137.73</v>
                </pt>
                <pt idx="2453">
                  <v>16267.63</v>
                </pt>
                <pt idx="2454">
                  <v>16088.89</v>
                </pt>
                <pt idx="2455">
                  <v>15472.86</v>
                </pt>
                <pt idx="2456">
                  <v>14724.84</v>
                </pt>
                <pt idx="2457">
                  <v>14048.82</v>
                </pt>
                <pt idx="2458">
                  <v>13690.02</v>
                </pt>
                <pt idx="2459">
                  <v>13525.39</v>
                </pt>
                <pt idx="2460">
                  <v>12427</v>
                </pt>
                <pt idx="2461">
                  <v>12172.02</v>
                </pt>
                <pt idx="2462">
                  <v>11650.07</v>
                </pt>
                <pt idx="2463">
                  <v>11082.07</v>
                </pt>
                <pt idx="2464">
                  <v>10578.52</v>
                </pt>
                <pt idx="2465">
                  <v>10720.24</v>
                </pt>
                <pt idx="2466">
                  <v>11120.32</v>
                </pt>
                <pt idx="2467">
                  <v>11366.02</v>
                </pt>
                <pt idx="2468">
                  <v>11687.16</v>
                </pt>
                <pt idx="2469">
                  <v>11168.33</v>
                </pt>
                <pt idx="2470">
                  <v>11775</v>
                </pt>
                <pt idx="2471">
                  <v>11784.97</v>
                </pt>
                <pt idx="2472">
                  <v>12374.22</v>
                </pt>
                <pt idx="2473">
                  <v>13252.69</v>
                </pt>
                <pt idx="2474">
                  <v>13058.13</v>
                </pt>
                <pt idx="2475">
                  <v>12747.58</v>
                </pt>
                <pt idx="2476">
                  <v>12498.78</v>
                </pt>
                <pt idx="2477">
                  <v>12854.05</v>
                </pt>
                <pt idx="2478">
                  <v>12209.98</v>
                </pt>
                <pt idx="2479">
                  <v>12006.34</v>
                </pt>
                <pt idx="2480">
                  <v>11988.49</v>
                </pt>
                <pt idx="2481">
                  <v>11965.1</v>
                </pt>
                <pt idx="2482">
                  <v>12464.24</v>
                </pt>
                <pt idx="2483">
                  <v>12280.37</v>
                </pt>
                <pt idx="2484">
                  <v>13950.62</v>
                </pt>
                <pt idx="2485">
                  <v>14665.96</v>
                </pt>
                <pt idx="2486">
                  <v>14863.84</v>
                </pt>
                <pt idx="2487">
                  <v>14738.46</v>
                </pt>
                <pt idx="2488">
                  <v>15695.05</v>
                </pt>
                <pt idx="2489">
                  <v>16606.36</v>
                </pt>
                <pt idx="2490">
                  <v>16349.17</v>
                </pt>
                <pt idx="2491">
                  <v>15716.88</v>
                </pt>
                <pt idx="2492">
                  <v>14888.05</v>
                </pt>
                <pt idx="2493">
                  <v>14935.02</v>
                </pt>
                <pt idx="2494">
                  <v>15099.56</v>
                </pt>
                <pt idx="2495">
                  <v>16589.71</v>
                </pt>
                <pt idx="2496">
                  <v>19323.67</v>
                </pt>
                <pt idx="2497">
                  <v>17234.3</v>
                </pt>
                <pt idx="2498">
                  <v>14787.46</v>
                </pt>
                <pt idx="2499">
                  <v>13893.75</v>
                </pt>
                <pt idx="2500">
                  <v>13644.12</v>
                </pt>
                <pt idx="2501">
                  <v>13627.48</v>
                </pt>
                <pt idx="2502">
                  <v>13247.1</v>
                </pt>
                <pt idx="2503">
                  <v>13135.23</v>
                </pt>
                <pt idx="2504">
                  <v>12450.39</v>
                </pt>
                <pt idx="2505">
                  <v>12154.64</v>
                </pt>
                <pt idx="2506">
                  <v>11723.5</v>
                </pt>
                <pt idx="2507">
                  <v>12103.79</v>
                </pt>
                <pt idx="2508">
                  <v>11344.04</v>
                </pt>
                <pt idx="2509">
                  <v>11444.77</v>
                </pt>
                <pt idx="2510">
                  <v>11020.87</v>
                </pt>
                <pt idx="2511">
                  <v>11312.64</v>
                </pt>
                <pt idx="2512">
                  <v>11346.92</v>
                </pt>
                <pt idx="2513">
                  <v>11308.11</v>
                </pt>
                <pt idx="2514">
                  <v>10927.04</v>
                </pt>
                <pt idx="2515">
                  <v>10939.48</v>
                </pt>
                <pt idx="2516">
                  <v>11037.85</v>
                </pt>
                <pt idx="2517">
                  <v>10921.47</v>
                </pt>
                <pt idx="2518">
                  <v>10903.27</v>
                </pt>
                <pt idx="2519">
                  <v>10717.09</v>
                </pt>
                <pt idx="2520">
                  <v>11174.78</v>
                </pt>
                <pt idx="2521">
                  <v>10824.95</v>
                </pt>
                <pt idx="2522">
                  <v>11121.29</v>
                </pt>
                <pt idx="2523">
                  <v>11621.11</v>
                </pt>
                <pt idx="2524">
                  <v>12646.63</v>
                </pt>
                <pt idx="2525">
                  <v>13211.04</v>
                </pt>
                <pt idx="2526">
                  <v>13113.04</v>
                </pt>
                <pt idx="2527">
                  <v>12113.66</v>
                </pt>
                <pt idx="2528">
                  <v>11052.31</v>
                </pt>
                <pt idx="2529">
                  <v>10614.09</v>
                </pt>
                <pt idx="2530">
                  <v>9692.73</v>
                </pt>
                <pt idx="2531">
                  <v>9386.620000000001</v>
                </pt>
                <pt idx="2532">
                  <v>9211.049999999999</v>
                </pt>
                <pt idx="2533">
                  <v>9222.389999999999</v>
                </pt>
                <pt idx="2534">
                  <v>9153.690000000001</v>
                </pt>
                <pt idx="2535">
                  <v>8765.549999999999</v>
                </pt>
                <pt idx="2536">
                  <v>8493.75</v>
                </pt>
                <pt idx="2537">
                  <v>8574.059999999999</v>
                </pt>
                <pt idx="2538">
                  <v>9021.48</v>
                </pt>
                <pt idx="2539">
                  <v>8903.110000000001</v>
                </pt>
                <pt idx="2540">
                  <v>8454.610000000001</v>
                </pt>
                <pt idx="2541">
                  <v>9074.379999999999</v>
                </pt>
                <pt idx="2542">
                  <v>8920.66</v>
                </pt>
                <pt idx="2543">
                  <v>8862.639999999999</v>
                </pt>
                <pt idx="2544">
                  <v>9150.66</v>
                </pt>
                <pt idx="2545">
                  <v>8673.17</v>
                </pt>
                <pt idx="2546">
                  <v>8640.01</v>
                </pt>
                <pt idx="2547">
                  <v>8942.91</v>
                </pt>
                <pt idx="2548">
                  <v>9025.49</v>
                </pt>
                <pt idx="2549">
                  <v>9265.280000000001</v>
                </pt>
                <pt idx="2550">
                  <v>9545.629999999999</v>
                </pt>
                <pt idx="2551">
                  <v>9570.02</v>
                </pt>
                <pt idx="2552">
                  <v>10018.13</v>
                </pt>
                <pt idx="2553">
                  <v>10233.89</v>
                </pt>
                <pt idx="2554">
                  <v>10294.43</v>
                </pt>
                <pt idx="2555">
                  <v>10278.16</v>
                </pt>
                <pt idx="2556">
                  <v>10803.93</v>
                </pt>
                <pt idx="2557">
                  <v>10945.49</v>
                </pt>
                <pt idx="2558">
                  <v>11510.46</v>
                </pt>
                <pt idx="2559">
                  <v>11533.64</v>
                </pt>
                <pt idx="2560">
                  <v>12045.33</v>
                </pt>
                <pt idx="2561">
                  <v>12964.24</v>
                </pt>
                <pt idx="2562">
                  <v>14448.65</v>
                </pt>
                <pt idx="2563">
                  <v>15290.42</v>
                </pt>
                <pt idx="2564">
                  <v>15150.55</v>
                </pt>
                <pt idx="2565">
                  <v>16668.6</v>
                </pt>
                <pt idx="2566">
                  <v>18346.92</v>
                </pt>
                <pt idx="2567">
                  <v>19616.93</v>
                </pt>
                <pt idx="2568">
                  <v>20751.59</v>
                </pt>
                <pt idx="2569">
                  <v>21569.57</v>
                </pt>
                <pt idx="2570">
                  <v>21699.67</v>
                </pt>
                <pt idx="2571">
                  <v>21806.54</v>
                </pt>
                <pt idx="2572">
                  <v>21234.9</v>
                </pt>
                <pt idx="2573">
                  <v>20635.22</v>
                </pt>
                <pt idx="2574">
                  <v>21056.43</v>
                </pt>
                <pt idx="2575">
                  <v>20563.44</v>
                </pt>
                <pt idx="2576">
                  <v>20933.64</v>
                </pt>
                <pt idx="2577">
                  <v>20992.75</v>
                </pt>
                <pt idx="2578">
                  <v>20920.57</v>
                </pt>
                <pt idx="2579">
                  <v>21017.39</v>
                </pt>
                <pt idx="2580">
                  <v>20709.31</v>
                </pt>
                <pt idx="2581">
                  <v>20316.14</v>
                </pt>
                <pt idx="2582">
                  <v>20040.88</v>
                </pt>
                <pt idx="2583">
                  <v>20966.02</v>
                </pt>
                <pt idx="2584">
                  <v>21145.92</v>
                </pt>
                <pt idx="2585">
                  <v>21304.63</v>
                </pt>
                <pt idx="2586">
                  <v>20923.93</v>
                </pt>
                <pt idx="2587">
                  <v>20365.98</v>
                </pt>
                <pt idx="2588">
                  <v>19703.02</v>
                </pt>
                <pt idx="2589">
                  <v>18190.96</v>
                </pt>
                <pt idx="2590">
                  <v>17150.63</v>
                </pt>
                <pt idx="2591">
                  <v>16338.29</v>
                </pt>
                <pt idx="2592">
                  <v>18497.98</v>
                </pt>
                <pt idx="2593">
                  <v>17815.95</v>
                </pt>
                <pt idx="2594">
                  <v>16353.87</v>
                </pt>
                <pt idx="2595">
                  <v>16287.43</v>
                </pt>
                <pt idx="2596">
                  <v>16514.33</v>
                </pt>
                <pt idx="2597">
                  <v>16540.2</v>
                </pt>
                <pt idx="2598">
                  <v>15783.8</v>
                </pt>
                <pt idx="2599">
                  <v>15676.94</v>
                </pt>
                <pt idx="2600">
                  <v>15344.96</v>
                </pt>
                <pt idx="2601">
                  <v>14938.18</v>
                </pt>
                <pt idx="2602">
                  <v>14444.6</v>
                </pt>
                <pt idx="2603">
                  <v>14170.98</v>
                </pt>
                <pt idx="2604">
                  <v>13957.9</v>
                </pt>
                <pt idx="2605">
                  <v>14104.52</v>
                </pt>
                <pt idx="2606">
                  <v>13716.05</v>
                </pt>
                <pt idx="2607">
                  <v>13855.66</v>
                </pt>
                <pt idx="2608">
                  <v>13335.13</v>
                </pt>
                <pt idx="2609">
                  <v>13031.78</v>
                </pt>
                <pt idx="2610">
                  <v>12821.79</v>
                </pt>
                <pt idx="2611">
                  <v>12794.47</v>
                </pt>
                <pt idx="2612">
                  <v>12929.48</v>
                </pt>
                <pt idx="2613">
                  <v>13070.68</v>
                </pt>
                <pt idx="2614">
                  <v>13087.45</v>
                </pt>
                <pt idx="2615">
                  <v>13590.83</v>
                </pt>
                <pt idx="2616">
                  <v>13521.37</v>
                </pt>
                <pt idx="2617">
                  <v>14023.5</v>
                </pt>
                <pt idx="2618">
                  <v>14170.15</v>
                </pt>
                <pt idx="2619">
                  <v>14585.99</v>
                </pt>
                <pt idx="2620">
                  <v>15552.97</v>
                </pt>
                <pt idx="2621">
                  <v>17054.5</v>
                </pt>
                <pt idx="2622">
                  <v>17326.64</v>
                </pt>
                <pt idx="2623">
                  <v>16885.15</v>
                </pt>
                <pt idx="2624">
                  <v>16418.6</v>
                </pt>
                <pt idx="2625">
                  <v>15258.26</v>
                </pt>
                <pt idx="2626">
                  <v>14429.58</v>
                </pt>
                <pt idx="2627">
                  <v>14114.57</v>
                </pt>
                <pt idx="2628">
                  <v>13572.69</v>
                </pt>
                <pt idx="2629">
                  <v>13141.54</v>
                </pt>
                <pt idx="2630">
                  <v>12708.34</v>
                </pt>
                <pt idx="2631">
                  <v>11866.71</v>
                </pt>
                <pt idx="2632">
                  <v>11252.43</v>
                </pt>
                <pt idx="2633">
                  <v>12175.17</v>
                </pt>
                <pt idx="2634">
                  <v>11587.27</v>
                </pt>
                <pt idx="2635">
                  <v>10989.2</v>
                </pt>
                <pt idx="2636">
                  <v>10669.95</v>
                </pt>
                <pt idx="2637">
                  <v>10383.9</v>
                </pt>
                <pt idx="2638">
                  <v>9876.92</v>
                </pt>
                <pt idx="2639">
                  <v>10035.26</v>
                </pt>
                <pt idx="2640">
                  <v>10022.8</v>
                </pt>
                <pt idx="2641">
                  <v>9755</v>
                </pt>
                <pt idx="2642">
                  <v>9881.299999999999</v>
                </pt>
                <pt idx="2643">
                  <v>9913.309999999999</v>
                </pt>
                <pt idx="2644">
                  <v>9796.809999999999</v>
                </pt>
                <pt idx="2645">
                  <v>10650.52</v>
                </pt>
                <pt idx="2646">
                  <v>11175.13</v>
                </pt>
                <pt idx="2647">
                  <v>10893.7</v>
                </pt>
                <pt idx="2648">
                  <v>11486.96</v>
                </pt>
                <pt idx="2649">
                  <v>12348.7</v>
                </pt>
                <pt idx="2650">
                  <v>12955.96</v>
                </pt>
                <pt idx="2651">
                  <v>13513.23</v>
                </pt>
                <pt idx="2652">
                  <v>13405.03</v>
                </pt>
                <pt idx="2653">
                  <v>13842.2</v>
                </pt>
                <pt idx="2654">
                  <v>13478.33</v>
                </pt>
                <pt idx="2655">
                  <v>13563.39</v>
                </pt>
                <pt idx="2656">
                  <v>14169.72</v>
                </pt>
                <pt idx="2657">
                  <v>15027.16</v>
                </pt>
                <pt idx="2658">
                  <v>16290.09</v>
                </pt>
                <pt idx="2659">
                  <v>17333.29</v>
                </pt>
                <pt idx="2660">
                  <v>16992.56</v>
                </pt>
                <pt idx="2661">
                  <v>17536.63</v>
                </pt>
                <pt idx="2662">
                  <v>19360.42</v>
                </pt>
                <pt idx="2663">
                  <v>19805.02</v>
                </pt>
                <pt idx="2664">
                  <v>20457.26</v>
                </pt>
                <pt idx="2665">
                  <v>20099.39</v>
                </pt>
                <pt idx="2666">
                  <v>20271.52</v>
                </pt>
                <pt idx="2667">
                  <v>19629.55</v>
                </pt>
                <pt idx="2668">
                  <v>19339.98</v>
                </pt>
                <pt idx="2669">
                  <v>18849.21</v>
                </pt>
                <pt idx="2670">
                  <v>19324.76</v>
                </pt>
                <pt idx="2671">
                  <v>19660.44</v>
                </pt>
                <pt idx="2672">
                  <v>20960.93</v>
                </pt>
                <pt idx="2673">
                  <v>21587.98</v>
                </pt>
                <pt idx="2674">
                  <v>21688.54</v>
                </pt>
                <pt idx="2675">
                  <v>22503.4</v>
                </pt>
                <pt idx="2676">
                  <v>22197.92</v>
                </pt>
                <pt idx="2677">
                  <v>21618.5</v>
                </pt>
                <pt idx="2678">
                  <v>21132.45</v>
                </pt>
                <pt idx="2679">
                  <v>21463.91</v>
                </pt>
                <pt idx="2680">
                  <v>21502.56</v>
                </pt>
                <pt idx="2681">
                  <v>21837.97</v>
                </pt>
                <pt idx="2682">
                  <v>22129.77</v>
                </pt>
                <pt idx="2683">
                  <v>21752.72</v>
                </pt>
                <pt idx="2684">
                  <v>22117.01</v>
                </pt>
                <pt idx="2685">
                  <v>21477.53</v>
                </pt>
                <pt idx="2686">
                  <v>20326.99</v>
                </pt>
                <pt idx="2687">
                  <v>18395.6</v>
                </pt>
                <pt idx="2688">
                  <v>19172.57</v>
                </pt>
                <pt idx="2689">
                  <v>18401.51</v>
                </pt>
                <pt idx="2690">
                  <v>17823.2</v>
                </pt>
                <pt idx="2691">
                  <v>16942.22</v>
                </pt>
                <pt idx="2692">
                  <v>17007.68</v>
                </pt>
                <pt idx="2693">
                  <v>16375.43</v>
                </pt>
                <pt idx="2694">
                  <v>15364.69</v>
                </pt>
                <pt idx="2695">
                  <v>15536.15</v>
                </pt>
                <pt idx="2696">
                  <v>15197.69</v>
                </pt>
                <pt idx="2697">
                  <v>14508.06</v>
                </pt>
                <pt idx="2698">
                  <v>14144.59</v>
                </pt>
                <pt idx="2699">
                  <v>13797.35</v>
                </pt>
                <pt idx="2700">
                  <v>13635.6</v>
                </pt>
                <pt idx="2701">
                  <v>13442.51</v>
                </pt>
                <pt idx="2702">
                  <v>13128.51</v>
                </pt>
                <pt idx="2703">
                  <v>14202.29</v>
                </pt>
                <pt idx="2704">
                  <v>14291.4</v>
                </pt>
                <pt idx="2705">
                  <v>14336.39</v>
                </pt>
                <pt idx="2706">
                  <v>14171.25</v>
                </pt>
                <pt idx="2707">
                  <v>14074.59</v>
                </pt>
                <pt idx="2708">
                  <v>13564.81</v>
                </pt>
                <pt idx="2709">
                  <v>13664.29</v>
                </pt>
                <pt idx="2710">
                  <v>14105.94</v>
                </pt>
                <pt idx="2711">
                  <v>13902.5</v>
                </pt>
                <pt idx="2712">
                  <v>13438.54</v>
                </pt>
                <pt idx="2713">
                  <v>14085.71</v>
                </pt>
                <pt idx="2714">
                  <v>14242.38</v>
                </pt>
                <pt idx="2715">
                  <v>14647.38</v>
                </pt>
                <pt idx="2716">
                  <v>15110.28</v>
                </pt>
                <pt idx="2717">
                  <v>15634.53</v>
                </pt>
                <pt idx="2718">
                  <v>15059.38</v>
                </pt>
                <pt idx="2719">
                  <v>15202.44</v>
                </pt>
                <pt idx="2720">
                  <v>13769.64</v>
                </pt>
                <pt idx="2721">
                  <v>13730.45</v>
                </pt>
                <pt idx="2722">
                  <v>13952.49</v>
                </pt>
                <pt idx="2723">
                  <v>13104.24</v>
                </pt>
                <pt idx="2724">
                  <v>12762</v>
                </pt>
                <pt idx="2725">
                  <v>13095.21</v>
                </pt>
                <pt idx="2726">
                  <v>13056.13</v>
                </pt>
                <pt idx="2727">
                  <v>12091.61</v>
                </pt>
                <pt idx="2728">
                  <v>11174.17</v>
                </pt>
                <pt idx="2729">
                  <v>10735.3</v>
                </pt>
                <pt idx="2730">
                  <v>10356.71</v>
                </pt>
                <pt idx="2731">
                  <v>10503.72</v>
                </pt>
                <pt idx="2732">
                  <v>9973.02</v>
                </pt>
                <pt idx="2733">
                  <v>10635.63</v>
                </pt>
                <pt idx="2734">
                  <v>10320.08</v>
                </pt>
                <pt idx="2735">
                  <v>9772.559999999999</v>
                </pt>
                <pt idx="2736">
                  <v>9884.48</v>
                </pt>
                <pt idx="2737">
                  <v>9722.16</v>
                </pt>
                <pt idx="2738">
                  <v>9201.15</v>
                </pt>
                <pt idx="2739">
                  <v>9370.389999999999</v>
                </pt>
                <pt idx="2740">
                  <v>10038.81</v>
                </pt>
                <pt idx="2741">
                  <v>9789.34</v>
                </pt>
                <pt idx="2742">
                  <v>9861.01</v>
                </pt>
                <pt idx="2743">
                  <v>9892.780000000001</v>
                </pt>
                <pt idx="2744">
                  <v>9817.02</v>
                </pt>
                <pt idx="2745">
                  <v>10174.07</v>
                </pt>
                <pt idx="2746">
                  <v>9854.370000000001</v>
                </pt>
                <pt idx="2747">
                  <v>9920.639999999999</v>
                </pt>
                <pt idx="2748">
                  <v>10076.44</v>
                </pt>
                <pt idx="2749">
                  <v>10167.98</v>
                </pt>
                <pt idx="2750">
                  <v>10418.24</v>
                </pt>
                <pt idx="2751">
                  <v>9764.209999999999</v>
                </pt>
                <pt idx="2752">
                  <v>10622.15</v>
                </pt>
                <pt idx="2753">
                  <v>10698.45</v>
                </pt>
                <pt idx="2754">
                  <v>11836.77</v>
                </pt>
                <pt idx="2755">
                  <v>11926.15</v>
                </pt>
                <pt idx="2756">
                  <v>13674.34</v>
                </pt>
                <pt idx="2757">
                  <v>14353.09</v>
                </pt>
                <pt idx="2758">
                  <v>15526.12</v>
                </pt>
                <pt idx="2759">
                  <v>16523.92</v>
                </pt>
                <pt idx="2760">
                  <v>17879.69</v>
                </pt>
                <pt idx="2761">
                  <v>18773.01</v>
                </pt>
                <pt idx="2762">
                  <v>18686.72</v>
                </pt>
                <pt idx="2763">
                  <v>18012.42</v>
                </pt>
                <pt idx="2764">
                  <v>17032.64</v>
                </pt>
                <pt idx="2765">
                  <v>16766.45</v>
                </pt>
                <pt idx="2766">
                  <v>16983.21</v>
                </pt>
                <pt idx="2767">
                  <v>16532.47</v>
                </pt>
                <pt idx="2768">
                  <v>16648</v>
                </pt>
                <pt idx="2769">
                  <v>16596.69</v>
                </pt>
                <pt idx="2770">
                  <v>16885.76</v>
                </pt>
                <pt idx="2771">
                  <v>17036</v>
                </pt>
                <pt idx="2772">
                  <v>17024.61</v>
                </pt>
                <pt idx="2773">
                  <v>16124.14</v>
                </pt>
                <pt idx="2774">
                  <v>15309.99</v>
                </pt>
                <pt idx="2775">
                  <v>14547.03</v>
                </pt>
                <pt idx="2776">
                  <v>14670.94</v>
                </pt>
                <pt idx="2777">
                  <v>14392.91</v>
                </pt>
                <pt idx="2778">
                  <v>13865.99</v>
                </pt>
                <pt idx="2779">
                  <v>14710.4</v>
                </pt>
                <pt idx="2780">
                  <v>14558.92</v>
                </pt>
                <pt idx="2781">
                  <v>14478.71</v>
                </pt>
                <pt idx="2782">
                  <v>14347.87</v>
                </pt>
                <pt idx="2783">
                  <v>12927.23</v>
                </pt>
                <pt idx="2784">
                  <v>14468.12</v>
                </pt>
                <pt idx="2785">
                  <v>14277.92</v>
                </pt>
                <pt idx="2786">
                  <v>14317.18</v>
                </pt>
                <pt idx="2787">
                  <v>14267.23</v>
                </pt>
                <pt idx="2788">
                  <v>14574.75</v>
                </pt>
                <pt idx="2789">
                  <v>14144.52</v>
                </pt>
                <pt idx="2790">
                  <v>13338.77</v>
                </pt>
                <pt idx="2791">
                  <v>13573.05</v>
                </pt>
                <pt idx="2792">
                  <v>13548.5</v>
                </pt>
                <pt idx="2793">
                  <v>13653.13</v>
                </pt>
                <pt idx="2794">
                  <v>13411.37</v>
                </pt>
                <pt idx="2795">
                  <v>13396.11</v>
                </pt>
                <pt idx="2796">
                  <v>13353.85</v>
                </pt>
                <pt idx="2797">
                  <v>13421.57</v>
                </pt>
                <pt idx="2798">
                  <v>12960.6</v>
                </pt>
                <pt idx="2799">
                  <v>13622.19</v>
                </pt>
                <pt idx="2800">
                  <v>13689.23</v>
                </pt>
                <pt idx="2801">
                  <v>13188.62</v>
                </pt>
                <pt idx="2802">
                  <v>12964.24</v>
                </pt>
                <pt idx="2803">
                  <v>12610.5</v>
                </pt>
                <pt idx="2804">
                  <v>12593.36</v>
                </pt>
                <pt idx="2805">
                  <v>13114.02</v>
                </pt>
                <pt idx="2806">
                  <v>13351.72</v>
                </pt>
                <pt idx="2807">
                  <v>13436.41</v>
                </pt>
                <pt idx="2808">
                  <v>12923.53</v>
                </pt>
                <pt idx="2809">
                  <v>13267.61</v>
                </pt>
                <pt idx="2810">
                  <v>13351.99</v>
                </pt>
                <pt idx="2811">
                  <v>13597.59</v>
                </pt>
                <pt idx="2812">
                  <v>14519.42</v>
                </pt>
                <pt idx="2813">
                  <v>15142.13</v>
                </pt>
                <pt idx="2814">
                  <v>15316.85</v>
                </pt>
                <pt idx="2815">
                  <v>14916.84</v>
                </pt>
                <pt idx="2816">
                  <v>14345.25</v>
                </pt>
                <pt idx="2817">
                  <v>13358.36</v>
                </pt>
                <pt idx="2818">
                  <v>12635.81</v>
                </pt>
                <pt idx="2819">
                  <v>12068.18</v>
                </pt>
                <pt idx="2820">
                  <v>11281.02</v>
                </pt>
                <pt idx="2821">
                  <v>10427.78</v>
                </pt>
                <pt idx="2822">
                  <v>9443.17</v>
                </pt>
                <pt idx="2823">
                  <v>9724.639999999999</v>
                </pt>
                <pt idx="2824">
                  <v>9224.1</v>
                </pt>
                <pt idx="2825">
                  <v>8884.33</v>
                </pt>
                <pt idx="2826">
                  <v>8872.469999999999</v>
                </pt>
                <pt idx="2827">
                  <v>9466.02</v>
                </pt>
                <pt idx="2828">
                  <v>9417.99</v>
                </pt>
                <pt idx="2829">
                  <v>9613.43</v>
                </pt>
                <pt idx="2830">
                  <v>9582.77</v>
                </pt>
                <pt idx="2831">
                  <v>9289.200000000001</v>
                </pt>
                <pt idx="2832">
                  <v>9430.32</v>
                </pt>
                <pt idx="2833">
                  <v>9369.49</v>
                </pt>
                <pt idx="2834">
                  <v>9095.16</v>
                </pt>
                <pt idx="2835">
                  <v>9215.91</v>
                </pt>
                <pt idx="2836">
                  <v>9688.530000000001</v>
                </pt>
                <pt idx="2837">
                  <v>9124.58</v>
                </pt>
                <pt idx="2838">
                  <v>9758.639999999999</v>
                </pt>
                <pt idx="2839">
                  <v>9180.299999999999</v>
                </pt>
                <pt idx="2840">
                  <v>9915.76</v>
                </pt>
                <pt idx="2841">
                  <v>9827.049999999999</v>
                </pt>
                <pt idx="2842">
                  <v>9722.969999999999</v>
                </pt>
                <pt idx="2843">
                  <v>10304.41</v>
                </pt>
                <pt idx="2844">
                  <v>10407.29</v>
                </pt>
                <pt idx="2845">
                  <v>11706.4</v>
                </pt>
                <pt idx="2846">
                  <v>11701.68</v>
                </pt>
                <pt idx="2847">
                  <v>12023.77</v>
                </pt>
                <pt idx="2848">
                  <v>12723.47</v>
                </pt>
                <pt idx="2849">
                  <v>13391.74</v>
                </pt>
                <pt idx="2850">
                  <v>13975.48</v>
                </pt>
                <pt idx="2851">
                  <v>14417.88</v>
                </pt>
                <pt idx="2852">
                  <v>15506.42</v>
                </pt>
                <pt idx="2853">
                  <v>15675.93</v>
                </pt>
                <pt idx="2854">
                  <v>15371.21</v>
                </pt>
                <pt idx="2855">
                  <v>15263.06</v>
                </pt>
                <pt idx="2856">
                  <v>15778.93</v>
                </pt>
                <pt idx="2857">
                  <v>16577.93</v>
                </pt>
                <pt idx="2858">
                  <v>16847.86</v>
                </pt>
                <pt idx="2859">
                  <v>15723.62</v>
                </pt>
                <pt idx="2860">
                  <v>15464.39</v>
                </pt>
                <pt idx="2861">
                  <v>15240.53</v>
                </pt>
                <pt idx="2862">
                  <v>14870.02</v>
                </pt>
                <pt idx="2863">
                  <v>15062.77</v>
                </pt>
                <pt idx="2864">
                  <v>15975.3</v>
                </pt>
                <pt idx="2865">
                  <v>16293.1</v>
                </pt>
                <pt idx="2866">
                  <v>16990.84</v>
                </pt>
                <pt idx="2867">
                  <v>17133.64</v>
                </pt>
                <pt idx="2868">
                  <v>17395.56</v>
                </pt>
                <pt idx="2869">
                  <v>17212.27</v>
                </pt>
                <pt idx="2870">
                  <v>17181.52</v>
                </pt>
                <pt idx="2871">
                  <v>17462.73</v>
                </pt>
                <pt idx="2872">
                  <v>17273.29</v>
                </pt>
                <pt idx="2873">
                  <v>17019.32</v>
                </pt>
                <pt idx="2874">
                  <v>16368.72</v>
                </pt>
                <pt idx="2875">
                  <v>15985.75</v>
                </pt>
                <pt idx="2876">
                  <v>15498.9</v>
                </pt>
                <pt idx="2877">
                  <v>14647.24</v>
                </pt>
                <pt idx="2878">
                  <v>13886.77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63727"/>
        <axId val="10449999"/>
      </lineChart>
      <catAx>
        <axId val="10463727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49999"/>
        <crosses val="autoZero"/>
        <auto val="0"/>
        <lblAlgn val="ctr"/>
        <lblOffset val="100"/>
        <tickLblSkip val="96"/>
        <tickMarkSkip val="96"/>
        <noMultiLvlLbl val="0"/>
      </catAx>
      <valAx>
        <axId val="10449999"/>
        <scaling>
          <orientation val="minMax"/>
          <min val="700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63727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8218129377585"/>
          <y val="0.0424121165182221"/>
          <w val="0.9596292843230469"/>
          <h val="0.79616891025539"/>
        </manualLayout>
      </layout>
      <lineChart>
        <grouping val="standard"/>
        <varyColors val="0"/>
        <ser>
          <idx val="0"/>
          <order val="0"/>
          <tx>
            <strRef>
              <f>"竞价空间预测"</f>
              <strCache>
                <ptCount val="1"/>
                <pt idx="0">
                  <v>竞价空间预测</v>
                </pt>
              </strCache>
            </strRef>
          </tx>
          <spPr>
            <a:ln xmlns:a="http://schemas.openxmlformats.org/drawingml/2006/main" w="1905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统调负荷!$K$2:$K$2881</f>
              <numCache>
                <formatCode>General</formatCode>
                <ptCount val="2880"/>
                <pt idx="0">
                  <v>34565</v>
                </pt>
                <pt idx="1">
                  <v>35705</v>
                </pt>
                <pt idx="2">
                  <v>34448</v>
                </pt>
                <pt idx="3">
                  <v>34205</v>
                </pt>
                <pt idx="4">
                  <v>32640</v>
                </pt>
                <pt idx="5">
                  <v>32409</v>
                </pt>
                <pt idx="6">
                  <v>31420</v>
                </pt>
                <pt idx="7">
                  <v>31081</v>
                </pt>
                <pt idx="8">
                  <v>32175</v>
                </pt>
                <pt idx="9">
                  <v>30941</v>
                </pt>
                <pt idx="10">
                  <v>31005</v>
                </pt>
                <pt idx="11">
                  <v>30676</v>
                </pt>
                <pt idx="12">
                  <v>30287</v>
                </pt>
                <pt idx="13">
                  <v>29888</v>
                </pt>
                <pt idx="14">
                  <v>29529</v>
                </pt>
                <pt idx="15">
                  <v>28876</v>
                </pt>
                <pt idx="16">
                  <v>27722</v>
                </pt>
                <pt idx="17">
                  <v>27212</v>
                </pt>
                <pt idx="18">
                  <v>26694</v>
                </pt>
                <pt idx="19">
                  <v>26424</v>
                </pt>
                <pt idx="20">
                  <v>26554</v>
                </pt>
                <pt idx="21">
                  <v>26296</v>
                </pt>
                <pt idx="22">
                  <v>26021</v>
                </pt>
                <pt idx="23">
                  <v>26416</v>
                </pt>
                <pt idx="24">
                  <v>26721</v>
                </pt>
                <pt idx="25">
                  <v>27295</v>
                </pt>
                <pt idx="26">
                  <v>27408</v>
                </pt>
                <pt idx="27">
                  <v>27024</v>
                </pt>
                <pt idx="28">
                  <v>27392</v>
                </pt>
                <pt idx="29">
                  <v>27308</v>
                </pt>
                <pt idx="30">
                  <v>26852</v>
                </pt>
                <pt idx="31">
                  <v>25398</v>
                </pt>
                <pt idx="32">
                  <v>21866</v>
                </pt>
                <pt idx="33">
                  <v>20880</v>
                </pt>
                <pt idx="34">
                  <v>20617</v>
                </pt>
                <pt idx="35">
                  <v>21277</v>
                </pt>
                <pt idx="36">
                  <v>19975</v>
                </pt>
                <pt idx="37">
                  <v>19285</v>
                </pt>
                <pt idx="38">
                  <v>19476</v>
                </pt>
                <pt idx="39">
                  <v>19540</v>
                </pt>
                <pt idx="40">
                  <v>18535</v>
                </pt>
                <pt idx="41">
                  <v>17809</v>
                </pt>
                <pt idx="42">
                  <v>17935</v>
                </pt>
                <pt idx="43">
                  <v>17778</v>
                </pt>
                <pt idx="44">
                  <v>17276</v>
                </pt>
                <pt idx="45">
                  <v>17511</v>
                </pt>
                <pt idx="46">
                  <v>17291</v>
                </pt>
                <pt idx="47">
                  <v>17478</v>
                </pt>
                <pt idx="48">
                  <v>19034</v>
                </pt>
                <pt idx="49">
                  <v>18924</v>
                </pt>
                <pt idx="50">
                  <v>18506</v>
                </pt>
                <pt idx="51">
                  <v>17778</v>
                </pt>
                <pt idx="52">
                  <v>17744</v>
                </pt>
                <pt idx="53">
                  <v>17992</v>
                </pt>
                <pt idx="54">
                  <v>18054</v>
                </pt>
                <pt idx="55">
                  <v>18103</v>
                </pt>
                <pt idx="56">
                  <v>15698</v>
                </pt>
                <pt idx="57">
                  <v>16019</v>
                </pt>
                <pt idx="58">
                  <v>16780</v>
                </pt>
                <pt idx="59">
                  <v>17393</v>
                </pt>
                <pt idx="60">
                  <v>18481</v>
                </pt>
                <pt idx="61">
                  <v>19236</v>
                </pt>
                <pt idx="62">
                  <v>19786</v>
                </pt>
                <pt idx="63">
                  <v>21000</v>
                </pt>
                <pt idx="64">
                  <v>18097</v>
                </pt>
                <pt idx="65">
                  <v>19825</v>
                </pt>
                <pt idx="66">
                  <v>20979</v>
                </pt>
                <pt idx="67">
                  <v>21997</v>
                </pt>
                <pt idx="68">
                  <v>23512</v>
                </pt>
                <pt idx="69">
                  <v>26532</v>
                </pt>
                <pt idx="70">
                  <v>27993</v>
                </pt>
                <pt idx="71">
                  <v>30987</v>
                </pt>
                <pt idx="72">
                  <v>31404</v>
                </pt>
                <pt idx="73">
                  <v>31846</v>
                </pt>
                <pt idx="74">
                  <v>31774</v>
                </pt>
                <pt idx="75">
                  <v>31522</v>
                </pt>
                <pt idx="76">
                  <v>32384</v>
                </pt>
                <pt idx="77">
                  <v>33066</v>
                </pt>
                <pt idx="78">
                  <v>33554</v>
                </pt>
                <pt idx="79">
                  <v>33059</v>
                </pt>
                <pt idx="80">
                  <v>33466</v>
                </pt>
                <pt idx="81">
                  <v>33714</v>
                </pt>
                <pt idx="82">
                  <v>34202</v>
                </pt>
                <pt idx="83">
                  <v>33916</v>
                </pt>
                <pt idx="84">
                  <v>34418</v>
                </pt>
                <pt idx="85">
                  <v>34182</v>
                </pt>
                <pt idx="86">
                  <v>32929</v>
                </pt>
                <pt idx="87">
                  <v>34307</v>
                </pt>
                <pt idx="88">
                  <v>34947</v>
                </pt>
                <pt idx="89">
                  <v>34068</v>
                </pt>
                <pt idx="90">
                  <v>32245</v>
                </pt>
                <pt idx="91">
                  <v>31137</v>
                </pt>
                <pt idx="92">
                  <v>30776</v>
                </pt>
                <pt idx="93">
                  <v>29398</v>
                </pt>
                <pt idx="94">
                  <v>28089</v>
                </pt>
                <pt idx="95">
                  <v>26948</v>
                </pt>
                <pt idx="96">
                  <v>28003.4</v>
                </pt>
                <pt idx="97">
                  <v>33881.4</v>
                </pt>
                <pt idx="98">
                  <v>33070.4</v>
                </pt>
                <pt idx="99">
                  <v>31822.4</v>
                </pt>
                <pt idx="100">
                  <v>30746.4</v>
                </pt>
                <pt idx="101">
                  <v>30520.4</v>
                </pt>
                <pt idx="102">
                  <v>29973.4</v>
                </pt>
                <pt idx="103">
                  <v>30436.4</v>
                </pt>
                <pt idx="104">
                  <v>29946.4</v>
                </pt>
                <pt idx="105">
                  <v>30037.4</v>
                </pt>
                <pt idx="106">
                  <v>29404.4</v>
                </pt>
                <pt idx="107">
                  <v>28433.4</v>
                </pt>
                <pt idx="108">
                  <v>27822.4</v>
                </pt>
                <pt idx="109">
                  <v>27142.4</v>
                </pt>
                <pt idx="110">
                  <v>26909.4</v>
                </pt>
                <pt idx="111">
                  <v>26123.4</v>
                </pt>
                <pt idx="112">
                  <v>25713.4</v>
                </pt>
                <pt idx="113">
                  <v>25602.4</v>
                </pt>
                <pt idx="114">
                  <v>25116.4</v>
                </pt>
                <pt idx="115">
                  <v>25397.4</v>
                </pt>
                <pt idx="116">
                  <v>25541.4</v>
                </pt>
                <pt idx="117">
                  <v>25925.4</v>
                </pt>
                <pt idx="118">
                  <v>26525.4</v>
                </pt>
                <pt idx="119">
                  <v>27470.4</v>
                </pt>
                <pt idx="120">
                  <v>29352.4</v>
                </pt>
                <pt idx="121">
                  <v>31765.4</v>
                </pt>
                <pt idx="122">
                  <v>33521.4</v>
                </pt>
                <pt idx="123">
                  <v>34187.4</v>
                </pt>
                <pt idx="124">
                  <v>35119.4</v>
                </pt>
                <pt idx="125">
                  <v>37124.4</v>
                </pt>
                <pt idx="126">
                  <v>37119.4</v>
                </pt>
                <pt idx="127">
                  <v>38498.4</v>
                </pt>
                <pt idx="128">
                  <v>37611.4</v>
                </pt>
                <pt idx="129">
                  <v>40935.4</v>
                </pt>
                <pt idx="130">
                  <v>42805.4</v>
                </pt>
                <pt idx="131">
                  <v>45325.4</v>
                </pt>
                <pt idx="132">
                  <v>44716.4</v>
                </pt>
                <pt idx="133">
                  <v>44720.4</v>
                </pt>
                <pt idx="134">
                  <v>44450.4</v>
                </pt>
                <pt idx="135">
                  <v>44036.4</v>
                </pt>
                <pt idx="136">
                  <v>42111.4</v>
                </pt>
                <pt idx="137">
                  <v>41072.4</v>
                </pt>
                <pt idx="138">
                  <v>41084.4</v>
                </pt>
                <pt idx="139">
                  <v>41001.4</v>
                </pt>
                <pt idx="140">
                  <v>39181.4</v>
                </pt>
                <pt idx="141">
                  <v>39807.4</v>
                </pt>
                <pt idx="142">
                  <v>39351.4</v>
                </pt>
                <pt idx="143">
                  <v>37572.4</v>
                </pt>
                <pt idx="144">
                  <v>34796.4</v>
                </pt>
                <pt idx="145">
                  <v>35997.4</v>
                </pt>
                <pt idx="146">
                  <v>35646.4</v>
                </pt>
                <pt idx="147">
                  <v>35421.4</v>
                </pt>
                <pt idx="148">
                  <v>35808.4</v>
                </pt>
                <pt idx="149">
                  <v>37518.4</v>
                </pt>
                <pt idx="150">
                  <v>39611.4</v>
                </pt>
                <pt idx="151">
                  <v>42558.4</v>
                </pt>
                <pt idx="152">
                  <v>42326.4</v>
                </pt>
                <pt idx="153">
                  <v>43250.4</v>
                </pt>
                <pt idx="154">
                  <v>43502.4</v>
                </pt>
                <pt idx="155">
                  <v>44003.4</v>
                </pt>
                <pt idx="156">
                  <v>45258.4</v>
                </pt>
                <pt idx="157">
                  <v>46079.4</v>
                </pt>
                <pt idx="158">
                  <v>46435.4</v>
                </pt>
                <pt idx="159">
                  <v>46455.4</v>
                </pt>
                <pt idx="160">
                  <v>46024.4</v>
                </pt>
                <pt idx="161">
                  <v>47385.4</v>
                </pt>
                <pt idx="162">
                  <v>48277.4</v>
                </pt>
                <pt idx="163">
                  <v>49334.4</v>
                </pt>
                <pt idx="164">
                  <v>51439.4</v>
                </pt>
                <pt idx="165">
                  <v>54098.4</v>
                </pt>
                <pt idx="166">
                  <v>52963.4</v>
                </pt>
                <pt idx="167">
                  <v>52726.4</v>
                </pt>
                <pt idx="168">
                  <v>51814.4</v>
                </pt>
                <pt idx="169">
                  <v>52381.4</v>
                </pt>
                <pt idx="170">
                  <v>53789.4</v>
                </pt>
                <pt idx="171">
                  <v>53807.4</v>
                </pt>
                <pt idx="172">
                  <v>52590.4</v>
                </pt>
                <pt idx="173">
                  <v>55306.4</v>
                </pt>
                <pt idx="174">
                  <v>55303.4</v>
                </pt>
                <pt idx="175">
                  <v>54222.4</v>
                </pt>
                <pt idx="176">
                  <v>53131.4</v>
                </pt>
                <pt idx="177">
                  <v>53090.4</v>
                </pt>
                <pt idx="178">
                  <v>52769.4</v>
                </pt>
                <pt idx="179">
                  <v>52343.4</v>
                </pt>
                <pt idx="180">
                  <v>52380.4</v>
                </pt>
                <pt idx="181">
                  <v>52281.4</v>
                </pt>
                <pt idx="182">
                  <v>51295.4</v>
                </pt>
                <pt idx="183">
                  <v>50153.4</v>
                </pt>
                <pt idx="184">
                  <v>48768.4</v>
                </pt>
                <pt idx="185">
                  <v>47805.4</v>
                </pt>
                <pt idx="186">
                  <v>46347.4</v>
                </pt>
                <pt idx="187">
                  <v>45346.4</v>
                </pt>
                <pt idx="188">
                  <v>42465.4</v>
                </pt>
                <pt idx="189">
                  <v>40561.4</v>
                </pt>
                <pt idx="190">
                  <v>39047.4</v>
                </pt>
                <pt idx="191">
                  <v>37134.4</v>
                </pt>
                <pt idx="192">
                  <v>38772.4</v>
                </pt>
                <pt idx="193">
                  <v>44041.4</v>
                </pt>
                <pt idx="194">
                  <v>43570.4</v>
                </pt>
                <pt idx="195">
                  <v>42707.4</v>
                </pt>
                <pt idx="196">
                  <v>41817.4</v>
                </pt>
                <pt idx="197">
                  <v>40688.4</v>
                </pt>
                <pt idx="198">
                  <v>40730.4</v>
                </pt>
                <pt idx="199">
                  <v>41307.4</v>
                </pt>
                <pt idx="200">
                  <v>40305.4</v>
                </pt>
                <pt idx="201">
                  <v>41321.4</v>
                </pt>
                <pt idx="202">
                  <v>41790.4</v>
                </pt>
                <pt idx="203">
                  <v>42666.4</v>
                </pt>
                <pt idx="204">
                  <v>42908.4</v>
                </pt>
                <pt idx="205">
                  <v>42312.4</v>
                </pt>
                <pt idx="206">
                  <v>41790.4</v>
                </pt>
                <pt idx="207">
                  <v>41062.4</v>
                </pt>
                <pt idx="208">
                  <v>40786.4</v>
                </pt>
                <pt idx="209">
                  <v>40349.4</v>
                </pt>
                <pt idx="210">
                  <v>40024.4</v>
                </pt>
                <pt idx="211">
                  <v>39799.4</v>
                </pt>
                <pt idx="212">
                  <v>39554.4</v>
                </pt>
                <pt idx="213">
                  <v>39619.4</v>
                </pt>
                <pt idx="214">
                  <v>40150.4</v>
                </pt>
                <pt idx="215">
                  <v>40963.4</v>
                </pt>
                <pt idx="216">
                  <v>42009.4</v>
                </pt>
                <pt idx="217">
                  <v>44718.4</v>
                </pt>
                <pt idx="218">
                  <v>45730.4</v>
                </pt>
                <pt idx="219">
                  <v>46427.4</v>
                </pt>
                <pt idx="220">
                  <v>47981.4</v>
                </pt>
                <pt idx="221">
                  <v>49178.4</v>
                </pt>
                <pt idx="222">
                  <v>47887.4</v>
                </pt>
                <pt idx="223">
                  <v>47458.4</v>
                </pt>
                <pt idx="224">
                  <v>44767.4</v>
                </pt>
                <pt idx="225">
                  <v>43323.4</v>
                </pt>
                <pt idx="226">
                  <v>44461.4</v>
                </pt>
                <pt idx="227">
                  <v>45265.4</v>
                </pt>
                <pt idx="228">
                  <v>42977.4</v>
                </pt>
                <pt idx="229">
                  <v>43104.4</v>
                </pt>
                <pt idx="230">
                  <v>42016.4</v>
                </pt>
                <pt idx="231">
                  <v>41028.4</v>
                </pt>
                <pt idx="232">
                  <v>39474.4</v>
                </pt>
                <pt idx="233">
                  <v>39084.4</v>
                </pt>
                <pt idx="234">
                  <v>38390.4</v>
                </pt>
                <pt idx="235">
                  <v>38552.4</v>
                </pt>
                <pt idx="236">
                  <v>38821.4</v>
                </pt>
                <pt idx="237">
                  <v>39698.4</v>
                </pt>
                <pt idx="238">
                  <v>39164.4</v>
                </pt>
                <pt idx="239">
                  <v>37908.4</v>
                </pt>
                <pt idx="240">
                  <v>32069.4</v>
                </pt>
                <pt idx="241">
                  <v>33043.4</v>
                </pt>
                <pt idx="242">
                  <v>32437.4</v>
                </pt>
                <pt idx="243">
                  <v>32001.4</v>
                </pt>
                <pt idx="244">
                  <v>32320.4</v>
                </pt>
                <pt idx="245">
                  <v>34150.4</v>
                </pt>
                <pt idx="246">
                  <v>36871.4</v>
                </pt>
                <pt idx="247">
                  <v>40510.4</v>
                </pt>
                <pt idx="248">
                  <v>40335.4</v>
                </pt>
                <pt idx="249">
                  <v>40531.4</v>
                </pt>
                <pt idx="250">
                  <v>41855.4</v>
                </pt>
                <pt idx="251">
                  <v>42144.4</v>
                </pt>
                <pt idx="252">
                  <v>42653.4</v>
                </pt>
                <pt idx="253">
                  <v>43144.4</v>
                </pt>
                <pt idx="254">
                  <v>44009.4</v>
                </pt>
                <pt idx="255">
                  <v>43848.4</v>
                </pt>
                <pt idx="256">
                  <v>43749.4</v>
                </pt>
                <pt idx="257">
                  <v>45903.4</v>
                </pt>
                <pt idx="258">
                  <v>46259.4</v>
                </pt>
                <pt idx="259">
                  <v>48730.4</v>
                </pt>
                <pt idx="260">
                  <v>50844.4</v>
                </pt>
                <pt idx="261">
                  <v>52555.4</v>
                </pt>
                <pt idx="262">
                  <v>50058.4</v>
                </pt>
                <pt idx="263">
                  <v>51033.4</v>
                </pt>
                <pt idx="264">
                  <v>51761.4</v>
                </pt>
                <pt idx="265">
                  <v>54010.4</v>
                </pt>
                <pt idx="266">
                  <v>54702.4</v>
                </pt>
                <pt idx="267">
                  <v>54469.4</v>
                </pt>
                <pt idx="268">
                  <v>54343.4</v>
                </pt>
                <pt idx="269">
                  <v>55897.4</v>
                </pt>
                <pt idx="270">
                  <v>56076.4</v>
                </pt>
                <pt idx="271">
                  <v>55627.4</v>
                </pt>
                <pt idx="272">
                  <v>54120.4</v>
                </pt>
                <pt idx="273">
                  <v>54245.4</v>
                </pt>
                <pt idx="274">
                  <v>54216.4</v>
                </pt>
                <pt idx="275">
                  <v>53647.4</v>
                </pt>
                <pt idx="276">
                  <v>53324.4</v>
                </pt>
                <pt idx="277">
                  <v>54122.4</v>
                </pt>
                <pt idx="278">
                  <v>52938.4</v>
                </pt>
                <pt idx="279">
                  <v>51962.4</v>
                </pt>
                <pt idx="280">
                  <v>50016.4</v>
                </pt>
                <pt idx="281">
                  <v>49315.4</v>
                </pt>
                <pt idx="282">
                  <v>48536.4</v>
                </pt>
                <pt idx="283">
                  <v>47550.4</v>
                </pt>
                <pt idx="284">
                  <v>45756.4</v>
                </pt>
                <pt idx="285">
                  <v>43255.4</v>
                </pt>
                <pt idx="286">
                  <v>42232.4</v>
                </pt>
                <pt idx="287">
                  <v>39799.4</v>
                </pt>
                <pt idx="288">
                  <v>40122.17</v>
                </pt>
                <pt idx="289">
                  <v>45627.17</v>
                </pt>
                <pt idx="290">
                  <v>44548.17</v>
                </pt>
                <pt idx="291">
                  <v>42996.17</v>
                </pt>
                <pt idx="292">
                  <v>42397.17</v>
                </pt>
                <pt idx="293">
                  <v>40765.17</v>
                </pt>
                <pt idx="294">
                  <v>40264.17</v>
                </pt>
                <pt idx="295">
                  <v>40278.17</v>
                </pt>
                <pt idx="296">
                  <v>38666.17</v>
                </pt>
                <pt idx="297">
                  <v>39850.17</v>
                </pt>
                <pt idx="298">
                  <v>40241.17</v>
                </pt>
                <pt idx="299">
                  <v>41076.17</v>
                </pt>
                <pt idx="300">
                  <v>40704.17</v>
                </pt>
                <pt idx="301">
                  <v>40164.17</v>
                </pt>
                <pt idx="302">
                  <v>39539.17</v>
                </pt>
                <pt idx="303">
                  <v>39358.17</v>
                </pt>
                <pt idx="304">
                  <v>38340.17</v>
                </pt>
                <pt idx="305">
                  <v>38112.17</v>
                </pt>
                <pt idx="306">
                  <v>37416.17</v>
                </pt>
                <pt idx="307">
                  <v>36953.17</v>
                </pt>
                <pt idx="308">
                  <v>36888.17</v>
                </pt>
                <pt idx="309">
                  <v>36933.17</v>
                </pt>
                <pt idx="310">
                  <v>37339.17</v>
                </pt>
                <pt idx="311">
                  <v>37911.17</v>
                </pt>
                <pt idx="312">
                  <v>38233.17</v>
                </pt>
                <pt idx="313">
                  <v>39375.17</v>
                </pt>
                <pt idx="314">
                  <v>40096.17</v>
                </pt>
                <pt idx="315">
                  <v>40630.17</v>
                </pt>
                <pt idx="316">
                  <v>40769.17</v>
                </pt>
                <pt idx="317">
                  <v>42020.17</v>
                </pt>
                <pt idx="318">
                  <v>41293.17</v>
                </pt>
                <pt idx="319">
                  <v>40440.17</v>
                </pt>
                <pt idx="320">
                  <v>37953.17</v>
                </pt>
                <pt idx="321">
                  <v>38946.17</v>
                </pt>
                <pt idx="322">
                  <v>39702.17</v>
                </pt>
                <pt idx="323">
                  <v>40245.17</v>
                </pt>
                <pt idx="324">
                  <v>39751.17</v>
                </pt>
                <pt idx="325">
                  <v>40424.17</v>
                </pt>
                <pt idx="326">
                  <v>39918.17</v>
                </pt>
                <pt idx="327">
                  <v>38992.17</v>
                </pt>
                <pt idx="328">
                  <v>37913.17</v>
                </pt>
                <pt idx="329">
                  <v>36876.17</v>
                </pt>
                <pt idx="330">
                  <v>37892.17</v>
                </pt>
                <pt idx="331">
                  <v>37655.17</v>
                </pt>
                <pt idx="332">
                  <v>37260.17</v>
                </pt>
                <pt idx="333">
                  <v>37085.17</v>
                </pt>
                <pt idx="334">
                  <v>37142.17</v>
                </pt>
                <pt idx="335">
                  <v>35132.17</v>
                </pt>
                <pt idx="336">
                  <v>30734.17</v>
                </pt>
                <pt idx="337">
                  <v>31174.17</v>
                </pt>
                <pt idx="338">
                  <v>30832.17</v>
                </pt>
                <pt idx="339">
                  <v>30758.17</v>
                </pt>
                <pt idx="340">
                  <v>31130.17</v>
                </pt>
                <pt idx="341">
                  <v>32895.17</v>
                </pt>
                <pt idx="342">
                  <v>35316.17</v>
                </pt>
                <pt idx="343">
                  <v>39001.17</v>
                </pt>
                <pt idx="344">
                  <v>38654.17</v>
                </pt>
                <pt idx="345">
                  <v>38178.17</v>
                </pt>
                <pt idx="346">
                  <v>38539.17</v>
                </pt>
                <pt idx="347">
                  <v>38862.17</v>
                </pt>
                <pt idx="348">
                  <v>39279.17</v>
                </pt>
                <pt idx="349">
                  <v>38867.17</v>
                </pt>
                <pt idx="350">
                  <v>38648.17</v>
                </pt>
                <pt idx="351">
                  <v>38989.17</v>
                </pt>
                <pt idx="352">
                  <v>39592.17</v>
                </pt>
                <pt idx="353">
                  <v>41211.17</v>
                </pt>
                <pt idx="354">
                  <v>42457.17</v>
                </pt>
                <pt idx="355">
                  <v>44925.17</v>
                </pt>
                <pt idx="356">
                  <v>47029.17</v>
                </pt>
                <pt idx="357">
                  <v>49434.17</v>
                </pt>
                <pt idx="358">
                  <v>48727.17</v>
                </pt>
                <pt idx="359">
                  <v>49561.17</v>
                </pt>
                <pt idx="360">
                  <v>50918.17</v>
                </pt>
                <pt idx="361">
                  <v>52638.17</v>
                </pt>
                <pt idx="362">
                  <v>53040.17</v>
                </pt>
                <pt idx="363">
                  <v>53197.17</v>
                </pt>
                <pt idx="364">
                  <v>52271.17</v>
                </pt>
                <pt idx="365">
                  <v>54151.17</v>
                </pt>
                <pt idx="366">
                  <v>54234.17</v>
                </pt>
                <pt idx="367">
                  <v>53554.17</v>
                </pt>
                <pt idx="368">
                  <v>53080.17</v>
                </pt>
                <pt idx="369">
                  <v>53341.17</v>
                </pt>
                <pt idx="370">
                  <v>53429.17</v>
                </pt>
                <pt idx="371">
                  <v>53449.17</v>
                </pt>
                <pt idx="372">
                  <v>53115.17</v>
                </pt>
                <pt idx="373">
                  <v>53598.17</v>
                </pt>
                <pt idx="374">
                  <v>53145.17</v>
                </pt>
                <pt idx="375">
                  <v>52997.17</v>
                </pt>
                <pt idx="376">
                  <v>51157.17</v>
                </pt>
                <pt idx="377">
                  <v>50270.17</v>
                </pt>
                <pt idx="378">
                  <v>48753.17</v>
                </pt>
                <pt idx="379">
                  <v>47222.17</v>
                </pt>
                <pt idx="380">
                  <v>45518.17</v>
                </pt>
                <pt idx="381">
                  <v>44063.17</v>
                </pt>
                <pt idx="382">
                  <v>42631.17</v>
                </pt>
                <pt idx="383">
                  <v>41058.17</v>
                </pt>
                <pt idx="384">
                  <v>39353.77</v>
                </pt>
                <pt idx="385">
                  <v>44904.77</v>
                </pt>
                <pt idx="386">
                  <v>44224.77</v>
                </pt>
                <pt idx="387">
                  <v>42978.77</v>
                </pt>
                <pt idx="388">
                  <v>42532.77</v>
                </pt>
                <pt idx="389">
                  <v>40622.77</v>
                </pt>
                <pt idx="390">
                  <v>40735.77</v>
                </pt>
                <pt idx="391">
                  <v>40408.77</v>
                </pt>
                <pt idx="392">
                  <v>39782.77</v>
                </pt>
                <pt idx="393">
                  <v>40408.77</v>
                </pt>
                <pt idx="394">
                  <v>40522.77</v>
                </pt>
                <pt idx="395">
                  <v>40972.77</v>
                </pt>
                <pt idx="396">
                  <v>40592.77</v>
                </pt>
                <pt idx="397">
                  <v>39689.77</v>
                </pt>
                <pt idx="398">
                  <v>39381.77</v>
                </pt>
                <pt idx="399">
                  <v>38690.77</v>
                </pt>
                <pt idx="400">
                  <v>38004.77</v>
                </pt>
                <pt idx="401">
                  <v>37873.77</v>
                </pt>
                <pt idx="402">
                  <v>37154.77</v>
                </pt>
                <pt idx="403">
                  <v>37158.77</v>
                </pt>
                <pt idx="404">
                  <v>37011.77</v>
                </pt>
                <pt idx="405">
                  <v>37535.77</v>
                </pt>
                <pt idx="406">
                  <v>37886.77</v>
                </pt>
                <pt idx="407">
                  <v>38511.77</v>
                </pt>
                <pt idx="408">
                  <v>39347.77</v>
                </pt>
                <pt idx="409">
                  <v>39656.77</v>
                </pt>
                <pt idx="410">
                  <v>39528.77</v>
                </pt>
                <pt idx="411">
                  <v>39185.77</v>
                </pt>
                <pt idx="412">
                  <v>38651.77</v>
                </pt>
                <pt idx="413">
                  <v>40391.77</v>
                </pt>
                <pt idx="414">
                  <v>41266.77</v>
                </pt>
                <pt idx="415">
                  <v>41523.77</v>
                </pt>
                <pt idx="416">
                  <v>40164.77</v>
                </pt>
                <pt idx="417">
                  <v>41253.77</v>
                </pt>
                <pt idx="418">
                  <v>42103.77</v>
                </pt>
                <pt idx="419">
                  <v>41763.77</v>
                </pt>
                <pt idx="420">
                  <v>41386.77</v>
                </pt>
                <pt idx="421">
                  <v>41403.77</v>
                </pt>
                <pt idx="422">
                  <v>42097.77</v>
                </pt>
                <pt idx="423">
                  <v>40959.77</v>
                </pt>
                <pt idx="424">
                  <v>40535.77</v>
                </pt>
                <pt idx="425">
                  <v>38978.77</v>
                </pt>
                <pt idx="426">
                  <v>38568.77</v>
                </pt>
                <pt idx="427">
                  <v>36944.77</v>
                </pt>
                <pt idx="428">
                  <v>36052.77</v>
                </pt>
                <pt idx="429">
                  <v>36475.77</v>
                </pt>
                <pt idx="430">
                  <v>35589.77</v>
                </pt>
                <pt idx="431">
                  <v>34104.77</v>
                </pt>
                <pt idx="432">
                  <v>30197.77</v>
                </pt>
                <pt idx="433">
                  <v>31061.77</v>
                </pt>
                <pt idx="434">
                  <v>30607.77</v>
                </pt>
                <pt idx="435">
                  <v>30971.77</v>
                </pt>
                <pt idx="436">
                  <v>31624.77</v>
                </pt>
                <pt idx="437">
                  <v>33498.77</v>
                </pt>
                <pt idx="438">
                  <v>35447.77</v>
                </pt>
                <pt idx="439">
                  <v>38486.77</v>
                </pt>
                <pt idx="440">
                  <v>37886.77</v>
                </pt>
                <pt idx="441">
                  <v>37615.77</v>
                </pt>
                <pt idx="442">
                  <v>36964.77</v>
                </pt>
                <pt idx="443">
                  <v>37615.77</v>
                </pt>
                <pt idx="444">
                  <v>38348.77</v>
                </pt>
                <pt idx="445">
                  <v>38306.77</v>
                </pt>
                <pt idx="446">
                  <v>37630.77</v>
                </pt>
                <pt idx="447">
                  <v>37870.77</v>
                </pt>
                <pt idx="448">
                  <v>38501.77</v>
                </pt>
                <pt idx="449">
                  <v>39426.77</v>
                </pt>
                <pt idx="450">
                  <v>40616.77</v>
                </pt>
                <pt idx="451">
                  <v>42930.77</v>
                </pt>
                <pt idx="452">
                  <v>45353.77</v>
                </pt>
                <pt idx="453">
                  <v>48070.77</v>
                </pt>
                <pt idx="454">
                  <v>48241.77</v>
                </pt>
                <pt idx="455">
                  <v>49635.77</v>
                </pt>
                <pt idx="456">
                  <v>50905.77</v>
                </pt>
                <pt idx="457">
                  <v>51268.77</v>
                </pt>
                <pt idx="458">
                  <v>51309.77</v>
                </pt>
                <pt idx="459">
                  <v>51113.77</v>
                </pt>
                <pt idx="460">
                  <v>50777.77</v>
                </pt>
                <pt idx="461">
                  <v>52714.77</v>
                </pt>
                <pt idx="462">
                  <v>53409.77</v>
                </pt>
                <pt idx="463">
                  <v>52981.77</v>
                </pt>
                <pt idx="464">
                  <v>52335.77</v>
                </pt>
                <pt idx="465">
                  <v>52979.77</v>
                </pt>
                <pt idx="466">
                  <v>53171.77</v>
                </pt>
                <pt idx="467">
                  <v>53126.77</v>
                </pt>
                <pt idx="468">
                  <v>52818.77</v>
                </pt>
                <pt idx="469">
                  <v>52389.77</v>
                </pt>
                <pt idx="470">
                  <v>51227.77</v>
                </pt>
                <pt idx="471">
                  <v>50513.77</v>
                </pt>
                <pt idx="472">
                  <v>48758.77</v>
                </pt>
                <pt idx="473">
                  <v>48102.77</v>
                </pt>
                <pt idx="474">
                  <v>47476.77</v>
                </pt>
                <pt idx="475">
                  <v>45596.77</v>
                </pt>
                <pt idx="476">
                  <v>44314.77</v>
                </pt>
                <pt idx="477">
                  <v>41802.77</v>
                </pt>
                <pt idx="478">
                  <v>40427.77</v>
                </pt>
                <pt idx="479">
                  <v>38423.77</v>
                </pt>
                <pt idx="480">
                  <v>37008.62</v>
                </pt>
                <pt idx="481">
                  <v>42186.72</v>
                </pt>
                <pt idx="482">
                  <v>41999.32</v>
                </pt>
                <pt idx="483">
                  <v>40601.02</v>
                </pt>
                <pt idx="484">
                  <v>39476.12</v>
                </pt>
                <pt idx="485">
                  <v>37920.92</v>
                </pt>
                <pt idx="486">
                  <v>37861.72</v>
                </pt>
                <pt idx="487">
                  <v>38097.02</v>
                </pt>
                <pt idx="488">
                  <v>36817.22</v>
                </pt>
                <pt idx="489">
                  <v>37096.12</v>
                </pt>
                <pt idx="490">
                  <v>37763.62</v>
                </pt>
                <pt idx="491">
                  <v>38398.22</v>
                </pt>
                <pt idx="492">
                  <v>38739.32</v>
                </pt>
                <pt idx="493">
                  <v>37798.82</v>
                </pt>
                <pt idx="494">
                  <v>37383.32</v>
                </pt>
                <pt idx="495">
                  <v>36341.92</v>
                </pt>
                <pt idx="496">
                  <v>35875.12</v>
                </pt>
                <pt idx="497">
                  <v>35105.42</v>
                </pt>
                <pt idx="498">
                  <v>34925.12</v>
                </pt>
                <pt idx="499">
                  <v>34787.77</v>
                </pt>
                <pt idx="500">
                  <v>34472.62</v>
                </pt>
                <pt idx="501">
                  <v>34871.92</v>
                </pt>
                <pt idx="502">
                  <v>35210.12</v>
                </pt>
                <pt idx="503">
                  <v>35627.22</v>
                </pt>
                <pt idx="504">
                  <v>37363.52</v>
                </pt>
                <pt idx="505">
                  <v>38041.12</v>
                </pt>
                <pt idx="506">
                  <v>38510.32</v>
                </pt>
                <pt idx="507">
                  <v>38976.02</v>
                </pt>
                <pt idx="508">
                  <v>38910.02</v>
                </pt>
                <pt idx="509">
                  <v>40951.32</v>
                </pt>
                <pt idx="510">
                  <v>41256.62</v>
                </pt>
                <pt idx="511">
                  <v>41687.32</v>
                </pt>
                <pt idx="512">
                  <v>41565.22</v>
                </pt>
                <pt idx="513">
                  <v>43441.52</v>
                </pt>
                <pt idx="514">
                  <v>44297.72</v>
                </pt>
                <pt idx="515">
                  <v>44124.82</v>
                </pt>
                <pt idx="516">
                  <v>43832.62</v>
                </pt>
                <pt idx="517">
                  <v>43755.02</v>
                </pt>
                <pt idx="518">
                  <v>42796.72</v>
                </pt>
                <pt idx="519">
                  <v>41760.12</v>
                </pt>
                <pt idx="520">
                  <v>39759.72</v>
                </pt>
                <pt idx="521">
                  <v>37798.12</v>
                </pt>
                <pt idx="522">
                  <v>37249.12</v>
                </pt>
                <pt idx="523">
                  <v>37063.82</v>
                </pt>
                <pt idx="524">
                  <v>36629.52</v>
                </pt>
                <pt idx="525">
                  <v>36859.02</v>
                </pt>
                <pt idx="526">
                  <v>35748.32</v>
                </pt>
                <pt idx="527">
                  <v>34171.52</v>
                </pt>
                <pt idx="528">
                  <v>29480.22</v>
                </pt>
                <pt idx="529">
                  <v>30961.92</v>
                </pt>
                <pt idx="530">
                  <v>30172.42</v>
                </pt>
                <pt idx="531">
                  <v>30244.32</v>
                </pt>
                <pt idx="532">
                  <v>30793.82</v>
                </pt>
                <pt idx="533">
                  <v>32292.42</v>
                </pt>
                <pt idx="534">
                  <v>35282.52</v>
                </pt>
                <pt idx="535">
                  <v>39046.72</v>
                </pt>
                <pt idx="536">
                  <v>39098.52</v>
                </pt>
                <pt idx="537">
                  <v>38642.52</v>
                </pt>
                <pt idx="538">
                  <v>38418.92</v>
                </pt>
                <pt idx="539">
                  <v>39215.92</v>
                </pt>
                <pt idx="540">
                  <v>39734.52</v>
                </pt>
                <pt idx="541">
                  <v>40163.02</v>
                </pt>
                <pt idx="542">
                  <v>40033.32</v>
                </pt>
                <pt idx="543">
                  <v>40362.42</v>
                </pt>
                <pt idx="544">
                  <v>41867.72</v>
                </pt>
                <pt idx="545">
                  <v>43415.12</v>
                </pt>
                <pt idx="546">
                  <v>44879.32</v>
                </pt>
                <pt idx="547">
                  <v>46964.12</v>
                </pt>
                <pt idx="548">
                  <v>49428.82</v>
                </pt>
                <pt idx="549">
                  <v>51840.42</v>
                </pt>
                <pt idx="550">
                  <v>51224.02</v>
                </pt>
                <pt idx="551">
                  <v>52095.62</v>
                </pt>
                <pt idx="552">
                  <v>53363.02</v>
                </pt>
                <pt idx="553">
                  <v>56084.62</v>
                </pt>
                <pt idx="554">
                  <v>56503.22</v>
                </pt>
                <pt idx="555">
                  <v>57337.32</v>
                </pt>
                <pt idx="556">
                  <v>57303.12</v>
                </pt>
                <pt idx="557">
                  <v>59160.32</v>
                </pt>
                <pt idx="558">
                  <v>59088.32</v>
                </pt>
                <pt idx="559">
                  <v>58581.72</v>
                </pt>
                <pt idx="560">
                  <v>57412.32</v>
                </pt>
                <pt idx="561">
                  <v>57628.62</v>
                </pt>
                <pt idx="562">
                  <v>57444.82</v>
                </pt>
                <pt idx="563">
                  <v>56868.12</v>
                </pt>
                <pt idx="564">
                  <v>56174.32</v>
                </pt>
                <pt idx="565">
                  <v>56339.32</v>
                </pt>
                <pt idx="566">
                  <v>55239.52</v>
                </pt>
                <pt idx="567">
                  <v>54765.62</v>
                </pt>
                <pt idx="568">
                  <v>52209.62</v>
                </pt>
                <pt idx="569">
                  <v>50077.72</v>
                </pt>
                <pt idx="570">
                  <v>49069.12</v>
                </pt>
                <pt idx="571">
                  <v>46134.32</v>
                </pt>
                <pt idx="572">
                  <v>44417.92</v>
                </pt>
                <pt idx="573">
                  <v>41529.62</v>
                </pt>
                <pt idx="574">
                  <v>39452.02</v>
                </pt>
                <pt idx="575">
                  <v>37718.72</v>
                </pt>
                <pt idx="576">
                  <v>34031.92</v>
                </pt>
                <pt idx="577">
                  <v>39231.57</v>
                </pt>
                <pt idx="578">
                  <v>38084.92</v>
                </pt>
                <pt idx="579">
                  <v>36944.42</v>
                </pt>
                <pt idx="580">
                  <v>35686.12</v>
                </pt>
                <pt idx="581">
                  <v>34337.32</v>
                </pt>
                <pt idx="582">
                  <v>34261.02</v>
                </pt>
                <pt idx="583">
                  <v>34217.42</v>
                </pt>
                <pt idx="584">
                  <v>33392.52</v>
                </pt>
                <pt idx="585">
                  <v>34057.32</v>
                </pt>
                <pt idx="586">
                  <v>34913.92</v>
                </pt>
                <pt idx="587">
                  <v>35805.22</v>
                </pt>
                <pt idx="588">
                  <v>35937.12</v>
                </pt>
                <pt idx="589">
                  <v>35062.12</v>
                </pt>
                <pt idx="590">
                  <v>34720.62</v>
                </pt>
                <pt idx="591">
                  <v>34307.72</v>
                </pt>
                <pt idx="592">
                  <v>33647.52</v>
                </pt>
                <pt idx="593">
                  <v>32981.72</v>
                </pt>
                <pt idx="594">
                  <v>33162.42</v>
                </pt>
                <pt idx="595">
                  <v>32865.62</v>
                </pt>
                <pt idx="596">
                  <v>32815.52</v>
                </pt>
                <pt idx="597">
                  <v>32885.02</v>
                </pt>
                <pt idx="598">
                  <v>33394.82</v>
                </pt>
                <pt idx="599">
                  <v>34260.52</v>
                </pt>
                <pt idx="600">
                  <v>35055.12</v>
                </pt>
                <pt idx="601">
                  <v>36650.22</v>
                </pt>
                <pt idx="602">
                  <v>37871.32</v>
                </pt>
                <pt idx="603">
                  <v>38835.62</v>
                </pt>
                <pt idx="604">
                  <v>38350.52</v>
                </pt>
                <pt idx="605">
                  <v>39735.42</v>
                </pt>
                <pt idx="606">
                  <v>38134.52</v>
                </pt>
                <pt idx="607">
                  <v>37187.42</v>
                </pt>
                <pt idx="608">
                  <v>36304.92</v>
                </pt>
                <pt idx="609">
                  <v>38683.82</v>
                </pt>
                <pt idx="610">
                  <v>38797.12</v>
                </pt>
                <pt idx="611">
                  <v>39066.42</v>
                </pt>
                <pt idx="612">
                  <v>38146.42</v>
                </pt>
                <pt idx="613">
                  <v>37073.12</v>
                </pt>
                <pt idx="614">
                  <v>36084.62</v>
                </pt>
                <pt idx="615">
                  <v>34816.12</v>
                </pt>
                <pt idx="616">
                  <v>33468.12</v>
                </pt>
                <pt idx="617">
                  <v>30995.12</v>
                </pt>
                <pt idx="618">
                  <v>30679.12</v>
                </pt>
                <pt idx="619">
                  <v>30812.42</v>
                </pt>
                <pt idx="620">
                  <v>30728.32</v>
                </pt>
                <pt idx="621">
                  <v>30713.12</v>
                </pt>
                <pt idx="622">
                  <v>29900.22</v>
                </pt>
                <pt idx="623">
                  <v>27706.32</v>
                </pt>
                <pt idx="624">
                  <v>25028.82</v>
                </pt>
                <pt idx="625">
                  <v>25505.12</v>
                </pt>
                <pt idx="626">
                  <v>25392.22</v>
                </pt>
                <pt idx="627">
                  <v>25090.32</v>
                </pt>
                <pt idx="628">
                  <v>25049.22</v>
                </pt>
                <pt idx="629">
                  <v>26491.72</v>
                </pt>
                <pt idx="630">
                  <v>28971.32</v>
                </pt>
                <pt idx="631">
                  <v>32185.52</v>
                </pt>
                <pt idx="632">
                  <v>32097.12</v>
                </pt>
                <pt idx="633">
                  <v>31051.92</v>
                </pt>
                <pt idx="634">
                  <v>30660.62</v>
                </pt>
                <pt idx="635">
                  <v>31659.52</v>
                </pt>
                <pt idx="636">
                  <v>31603.62</v>
                </pt>
                <pt idx="637">
                  <v>33335.82</v>
                </pt>
                <pt idx="638">
                  <v>34649.12</v>
                </pt>
                <pt idx="639">
                  <v>35728.12</v>
                </pt>
                <pt idx="640">
                  <v>37233.02</v>
                </pt>
                <pt idx="641">
                  <v>38960.52</v>
                </pt>
                <pt idx="642">
                  <v>40545.92</v>
                </pt>
                <pt idx="643">
                  <v>42766.12</v>
                </pt>
                <pt idx="644">
                  <v>45083.62</v>
                </pt>
                <pt idx="645">
                  <v>47222.12</v>
                </pt>
                <pt idx="646">
                  <v>46553.72</v>
                </pt>
                <pt idx="647">
                  <v>47194.72</v>
                </pt>
                <pt idx="648">
                  <v>47996.42</v>
                </pt>
                <pt idx="649">
                  <v>50308.92</v>
                </pt>
                <pt idx="650">
                  <v>51524.92</v>
                </pt>
                <pt idx="651">
                  <v>52555.12</v>
                </pt>
                <pt idx="652">
                  <v>52362.22</v>
                </pt>
                <pt idx="653">
                  <v>53953.92</v>
                </pt>
                <pt idx="654">
                  <v>54058.62</v>
                </pt>
                <pt idx="655">
                  <v>53459.02</v>
                </pt>
                <pt idx="656">
                  <v>52364.92</v>
                </pt>
                <pt idx="657">
                  <v>52577.02</v>
                </pt>
                <pt idx="658">
                  <v>52879.52</v>
                </pt>
                <pt idx="659">
                  <v>52531.52</v>
                </pt>
                <pt idx="660">
                  <v>51496.02</v>
                </pt>
                <pt idx="661">
                  <v>51857.82</v>
                </pt>
                <pt idx="662">
                  <v>50957.22</v>
                </pt>
                <pt idx="663">
                  <v>49997.32</v>
                </pt>
                <pt idx="664">
                  <v>47544.12</v>
                </pt>
                <pt idx="665">
                  <v>45324.62</v>
                </pt>
                <pt idx="666">
                  <v>44239.82</v>
                </pt>
                <pt idx="667">
                  <v>41829.42</v>
                </pt>
                <pt idx="668">
                  <v>39913.92</v>
                </pt>
                <pt idx="669">
                  <v>37713.52</v>
                </pt>
                <pt idx="670">
                  <v>35816.42</v>
                </pt>
                <pt idx="671">
                  <v>33670.42</v>
                </pt>
                <pt idx="672">
                  <v>34639.85</v>
                </pt>
                <pt idx="673">
                  <v>41057.35</v>
                </pt>
                <pt idx="674">
                  <v>40145.45</v>
                </pt>
                <pt idx="675">
                  <v>38375.05</v>
                </pt>
                <pt idx="676">
                  <v>36813.75</v>
                </pt>
                <pt idx="677">
                  <v>35551.45</v>
                </pt>
                <pt idx="678">
                  <v>35451.25</v>
                </pt>
                <pt idx="679">
                  <v>35195.75</v>
                </pt>
                <pt idx="680">
                  <v>33963.65</v>
                </pt>
                <pt idx="681">
                  <v>34814.35</v>
                </pt>
                <pt idx="682">
                  <v>35688.35</v>
                </pt>
                <pt idx="683">
                  <v>36490.35</v>
                </pt>
                <pt idx="684">
                  <v>36672.45</v>
                </pt>
                <pt idx="685">
                  <v>35701.35</v>
                </pt>
                <pt idx="686">
                  <v>35296.25</v>
                </pt>
                <pt idx="687">
                  <v>34893.85</v>
                </pt>
                <pt idx="688">
                  <v>34327.25</v>
                </pt>
                <pt idx="689">
                  <v>33753.15</v>
                </pt>
                <pt idx="690">
                  <v>33677.85</v>
                </pt>
                <pt idx="691">
                  <v>33286.55</v>
                </pt>
                <pt idx="692">
                  <v>33180.95</v>
                </pt>
                <pt idx="693">
                  <v>34067.95</v>
                </pt>
                <pt idx="694">
                  <v>34617.55</v>
                </pt>
                <pt idx="695">
                  <v>35546.65</v>
                </pt>
                <pt idx="696">
                  <v>36499.85</v>
                </pt>
                <pt idx="697">
                  <v>38222.85</v>
                </pt>
                <pt idx="698">
                  <v>38916.15</v>
                </pt>
                <pt idx="699">
                  <v>40490.45</v>
                </pt>
                <pt idx="700">
                  <v>40521.45</v>
                </pt>
                <pt idx="701">
                  <v>42414.15</v>
                </pt>
                <pt idx="702">
                  <v>41174.05</v>
                </pt>
                <pt idx="703">
                  <v>40514.15</v>
                </pt>
                <pt idx="704">
                  <v>39722.85</v>
                </pt>
                <pt idx="705">
                  <v>42508.45</v>
                </pt>
                <pt idx="706">
                  <v>43498.05</v>
                </pt>
                <pt idx="707">
                  <v>44041.45</v>
                </pt>
                <pt idx="708">
                  <v>43587.15</v>
                </pt>
                <pt idx="709">
                  <v>42898.25</v>
                </pt>
                <pt idx="710">
                  <v>42325.95</v>
                </pt>
                <pt idx="711">
                  <v>41299.85</v>
                </pt>
                <pt idx="712">
                  <v>39980.05</v>
                </pt>
                <pt idx="713">
                  <v>37959.45</v>
                </pt>
                <pt idx="714">
                  <v>38168.15</v>
                </pt>
                <pt idx="715">
                  <v>37915.75</v>
                </pt>
                <pt idx="716">
                  <v>38634.25</v>
                </pt>
                <pt idx="717">
                  <v>39419.65</v>
                </pt>
                <pt idx="718">
                  <v>38804.55</v>
                </pt>
                <pt idx="719">
                  <v>37096.15</v>
                </pt>
                <pt idx="720">
                  <v>33322.55</v>
                </pt>
                <pt idx="721">
                  <v>34746.85</v>
                </pt>
                <pt idx="722">
                  <v>34575.25</v>
                </pt>
                <pt idx="723">
                  <v>34803.35</v>
                </pt>
                <pt idx="724">
                  <v>35006.75</v>
                </pt>
                <pt idx="725">
                  <v>36136.15</v>
                </pt>
                <pt idx="726">
                  <v>38668.15</v>
                </pt>
                <pt idx="727">
                  <v>41964.05</v>
                </pt>
                <pt idx="728">
                  <v>41902.55</v>
                </pt>
                <pt idx="729">
                  <v>40905.55</v>
                </pt>
                <pt idx="730">
                  <v>39343.05</v>
                </pt>
                <pt idx="731">
                  <v>40006.45</v>
                </pt>
                <pt idx="732">
                  <v>40227.45</v>
                </pt>
                <pt idx="733">
                  <v>41375.05</v>
                </pt>
                <pt idx="734">
                  <v>40872.35</v>
                </pt>
                <pt idx="735">
                  <v>41169.95</v>
                </pt>
                <pt idx="736">
                  <v>42121.15</v>
                </pt>
                <pt idx="737">
                  <v>43147.05</v>
                </pt>
                <pt idx="738">
                  <v>44553.25</v>
                </pt>
                <pt idx="739">
                  <v>46434.45</v>
                </pt>
                <pt idx="740">
                  <v>49134.65</v>
                </pt>
                <pt idx="741">
                  <v>50685.75</v>
                </pt>
                <pt idx="742">
                  <v>50142.15</v>
                </pt>
                <pt idx="743">
                  <v>50130.05</v>
                </pt>
                <pt idx="744">
                  <v>51633.45</v>
                </pt>
                <pt idx="745">
                  <v>54251.25</v>
                </pt>
                <pt idx="746">
                  <v>55601.15</v>
                </pt>
                <pt idx="747">
                  <v>56214.75</v>
                </pt>
                <pt idx="748">
                  <v>55753.15</v>
                </pt>
                <pt idx="749">
                  <v>57321.35</v>
                </pt>
                <pt idx="750">
                  <v>57917.25</v>
                </pt>
                <pt idx="751">
                  <v>57217.55</v>
                </pt>
                <pt idx="752">
                  <v>56819.55</v>
                </pt>
                <pt idx="753">
                  <v>57391.65</v>
                </pt>
                <pt idx="754">
                  <v>57172.75</v>
                </pt>
                <pt idx="755">
                  <v>56341.75</v>
                </pt>
                <pt idx="756">
                  <v>55633.45</v>
                </pt>
                <pt idx="757">
                  <v>56090.45</v>
                </pt>
                <pt idx="758">
                  <v>55302.45</v>
                </pt>
                <pt idx="759">
                  <v>54634.95</v>
                </pt>
                <pt idx="760">
                  <v>52224.15</v>
                </pt>
                <pt idx="761">
                  <v>50058.65</v>
                </pt>
                <pt idx="762">
                  <v>48349.55</v>
                </pt>
                <pt idx="763">
                  <v>45146.45</v>
                </pt>
                <pt idx="764">
                  <v>42940.15</v>
                </pt>
                <pt idx="765">
                  <v>40913.15</v>
                </pt>
                <pt idx="766">
                  <v>39233.35</v>
                </pt>
                <pt idx="767">
                  <v>36840.55</v>
                </pt>
                <pt idx="768">
                  <v>35118.25</v>
                </pt>
                <pt idx="769">
                  <v>41741.4</v>
                </pt>
                <pt idx="770">
                  <v>41290.2</v>
                </pt>
                <pt idx="771">
                  <v>40037.85</v>
                </pt>
                <pt idx="772">
                  <v>38462.45</v>
                </pt>
                <pt idx="773">
                  <v>37192.25</v>
                </pt>
                <pt idx="774">
                  <v>36849.1</v>
                </pt>
                <pt idx="775">
                  <v>35885.25</v>
                </pt>
                <pt idx="776">
                  <v>34872.15</v>
                </pt>
                <pt idx="777">
                  <v>35079.25</v>
                </pt>
                <pt idx="778">
                  <v>34716.25</v>
                </pt>
                <pt idx="779">
                  <v>34574.45</v>
                </pt>
                <pt idx="780">
                  <v>34808.85</v>
                </pt>
                <pt idx="781">
                  <v>34554.05</v>
                </pt>
                <pt idx="782">
                  <v>34369.25</v>
                </pt>
                <pt idx="783">
                  <v>33565.15</v>
                </pt>
                <pt idx="784">
                  <v>33862.15</v>
                </pt>
                <pt idx="785">
                  <v>33171.45</v>
                </pt>
                <pt idx="786">
                  <v>32909.15</v>
                </pt>
                <pt idx="787">
                  <v>32710.35</v>
                </pt>
                <pt idx="788">
                  <v>32488.25</v>
                </pt>
                <pt idx="789">
                  <v>33025.95</v>
                </pt>
                <pt idx="790">
                  <v>33824.75</v>
                </pt>
                <pt idx="791">
                  <v>33775.55</v>
                </pt>
                <pt idx="792">
                  <v>34092.05</v>
                </pt>
                <pt idx="793">
                  <v>34820.05</v>
                </pt>
                <pt idx="794">
                  <v>35530.85</v>
                </pt>
                <pt idx="795">
                  <v>37174.45</v>
                </pt>
                <pt idx="796">
                  <v>37214.05</v>
                </pt>
                <pt idx="797">
                  <v>39426.05</v>
                </pt>
                <pt idx="798">
                  <v>38721.45</v>
                </pt>
                <pt idx="799">
                  <v>39969.75</v>
                </pt>
                <pt idx="800">
                  <v>40586.95</v>
                </pt>
                <pt idx="801">
                  <v>43022.05</v>
                </pt>
                <pt idx="802">
                  <v>43660.25</v>
                </pt>
                <pt idx="803">
                  <v>43517.25</v>
                </pt>
                <pt idx="804">
                  <v>43028.75</v>
                </pt>
                <pt idx="805">
                  <v>43154.65</v>
                </pt>
                <pt idx="806">
                  <v>41728.45</v>
                </pt>
                <pt idx="807">
                  <v>41041.95</v>
                </pt>
                <pt idx="808">
                  <v>39673.55</v>
                </pt>
                <pt idx="809">
                  <v>38326.15</v>
                </pt>
                <pt idx="810">
                  <v>38695.65</v>
                </pt>
                <pt idx="811">
                  <v>38446.7</v>
                </pt>
                <pt idx="812">
                  <v>38726.1</v>
                </pt>
                <pt idx="813">
                  <v>38214</v>
                </pt>
                <pt idx="814">
                  <v>37804.5</v>
                </pt>
                <pt idx="815">
                  <v>35674.2</v>
                </pt>
                <pt idx="816">
                  <v>32684.19</v>
                </pt>
                <pt idx="817">
                  <v>34104.8</v>
                </pt>
                <pt idx="818">
                  <v>33925.2</v>
                </pt>
                <pt idx="819">
                  <v>34095.4</v>
                </pt>
                <pt idx="820">
                  <v>34650.2</v>
                </pt>
                <pt idx="821">
                  <v>36510</v>
                </pt>
                <pt idx="822">
                  <v>38927.6</v>
                </pt>
                <pt idx="823">
                  <v>41701.3</v>
                </pt>
                <pt idx="824">
                  <v>41430.49</v>
                </pt>
                <pt idx="825">
                  <v>39814.29</v>
                </pt>
                <pt idx="826">
                  <v>37524.2</v>
                </pt>
                <pt idx="827">
                  <v>38211.69</v>
                </pt>
                <pt idx="828">
                  <v>38602.5</v>
                </pt>
                <pt idx="829">
                  <v>38936.8</v>
                </pt>
                <pt idx="830">
                  <v>39294.59</v>
                </pt>
                <pt idx="831">
                  <v>39813.8</v>
                </pt>
                <pt idx="832">
                  <v>41329.79</v>
                </pt>
                <pt idx="833">
                  <v>42018</v>
                </pt>
                <pt idx="834">
                  <v>43421.4</v>
                </pt>
                <pt idx="835">
                  <v>45246.3</v>
                </pt>
                <pt idx="836">
                  <v>46627.3</v>
                </pt>
                <pt idx="837">
                  <v>47492.3</v>
                </pt>
                <pt idx="838">
                  <v>46448.2</v>
                </pt>
                <pt idx="839">
                  <v>46288.2</v>
                </pt>
                <pt idx="840">
                  <v>45533.29</v>
                </pt>
                <pt idx="841">
                  <v>47754.5</v>
                </pt>
                <pt idx="842">
                  <v>48724.2</v>
                </pt>
                <pt idx="843">
                  <v>49683.79</v>
                </pt>
                <pt idx="844">
                  <v>49387.79</v>
                </pt>
                <pt idx="845">
                  <v>51420.9</v>
                </pt>
                <pt idx="846">
                  <v>51268.7</v>
                </pt>
                <pt idx="847">
                  <v>50868.99</v>
                </pt>
                <pt idx="848">
                  <v>49645.9</v>
                </pt>
                <pt idx="849">
                  <v>50425.5</v>
                </pt>
                <pt idx="850">
                  <v>50777.09</v>
                </pt>
                <pt idx="851">
                  <v>50313.79</v>
                </pt>
                <pt idx="852">
                  <v>49504.49</v>
                </pt>
                <pt idx="853">
                  <v>49778.39</v>
                </pt>
                <pt idx="854">
                  <v>48755</v>
                </pt>
                <pt idx="855">
                  <v>47582.4</v>
                </pt>
                <pt idx="856">
                  <v>45773.05</v>
                </pt>
                <pt idx="857">
                  <v>45396.45</v>
                </pt>
                <pt idx="858">
                  <v>45087.29</v>
                </pt>
                <pt idx="859">
                  <v>42574.4</v>
                </pt>
                <pt idx="860">
                  <v>39296.99</v>
                </pt>
                <pt idx="861">
                  <v>37192.5</v>
                </pt>
                <pt idx="862">
                  <v>35116.2</v>
                </pt>
                <pt idx="863">
                  <v>33032.29</v>
                </pt>
                <pt idx="864">
                  <v>30295.19</v>
                </pt>
                <pt idx="865">
                  <v>36900.99</v>
                </pt>
                <pt idx="866">
                  <v>36511.39</v>
                </pt>
                <pt idx="867">
                  <v>36167.09</v>
                </pt>
                <pt idx="868">
                  <v>34602</v>
                </pt>
                <pt idx="869">
                  <v>33590.89</v>
                </pt>
                <pt idx="870">
                  <v>33113.39</v>
                </pt>
                <pt idx="871">
                  <v>32601.1</v>
                </pt>
                <pt idx="872">
                  <v>31264.3</v>
                </pt>
                <pt idx="873">
                  <v>30920</v>
                </pt>
                <pt idx="874">
                  <v>30613.59</v>
                </pt>
                <pt idx="875">
                  <v>30193.4</v>
                </pt>
                <pt idx="876">
                  <v>29771.2</v>
                </pt>
                <pt idx="877">
                  <v>29082</v>
                </pt>
                <pt idx="878">
                  <v>28983.99</v>
                </pt>
                <pt idx="879">
                  <v>28329.1</v>
                </pt>
                <pt idx="880">
                  <v>28535.79</v>
                </pt>
                <pt idx="881">
                  <v>28139.59</v>
                </pt>
                <pt idx="882">
                  <v>27734.9</v>
                </pt>
                <pt idx="883">
                  <v>27493.9</v>
                </pt>
                <pt idx="884">
                  <v>27339.59</v>
                </pt>
                <pt idx="885">
                  <v>27579.65</v>
                </pt>
                <pt idx="886">
                  <v>28454.7</v>
                </pt>
                <pt idx="887">
                  <v>28964.7</v>
                </pt>
                <pt idx="888">
                  <v>29790.7</v>
                </pt>
                <pt idx="889">
                  <v>31085.5</v>
                </pt>
                <pt idx="890">
                  <v>32464.1</v>
                </pt>
                <pt idx="891">
                  <v>33752.1</v>
                </pt>
                <pt idx="892">
                  <v>33722.8</v>
                </pt>
                <pt idx="893">
                  <v>35571.19</v>
                </pt>
                <pt idx="894">
                  <v>35802.3</v>
                </pt>
                <pt idx="895">
                  <v>37128.9</v>
                </pt>
                <pt idx="896">
                  <v>36006.9</v>
                </pt>
                <pt idx="897">
                  <v>39403.79</v>
                </pt>
                <pt idx="898">
                  <v>40078</v>
                </pt>
                <pt idx="899">
                  <v>40985.2</v>
                </pt>
                <pt idx="900">
                  <v>40507.8</v>
                </pt>
                <pt idx="901">
                  <v>40654.4</v>
                </pt>
                <pt idx="902">
                  <v>39964.7</v>
                </pt>
                <pt idx="903">
                  <v>39150.59</v>
                </pt>
                <pt idx="904">
                  <v>37986.1</v>
                </pt>
                <pt idx="905">
                  <v>36675.7</v>
                </pt>
                <pt idx="906">
                  <v>36123.89</v>
                </pt>
                <pt idx="907">
                  <v>36497.2</v>
                </pt>
                <pt idx="908">
                  <v>36780.9</v>
                </pt>
                <pt idx="909">
                  <v>35990.8</v>
                </pt>
                <pt idx="910">
                  <v>35580.4</v>
                </pt>
                <pt idx="911">
                  <v>34848.7</v>
                </pt>
                <pt idx="912">
                  <v>29519</v>
                </pt>
                <pt idx="913">
                  <v>31138.59</v>
                </pt>
                <pt idx="914">
                  <v>30896.45</v>
                </pt>
                <pt idx="915">
                  <v>30964.7</v>
                </pt>
                <pt idx="916">
                  <v>31487.5</v>
                </pt>
                <pt idx="917">
                  <v>32242.5</v>
                </pt>
                <pt idx="918">
                  <v>33598.19</v>
                </pt>
                <pt idx="919">
                  <v>37370.19</v>
                </pt>
                <pt idx="920">
                  <v>37274.8</v>
                </pt>
                <pt idx="921">
                  <v>36385.59</v>
                </pt>
                <pt idx="922">
                  <v>36485.9</v>
                </pt>
                <pt idx="923">
                  <v>37568.8</v>
                </pt>
                <pt idx="924">
                  <v>38020.4</v>
                </pt>
                <pt idx="925">
                  <v>38660.3</v>
                </pt>
                <pt idx="926">
                  <v>39533.99</v>
                </pt>
                <pt idx="927">
                  <v>39291.6</v>
                </pt>
                <pt idx="928">
                  <v>39788.5</v>
                </pt>
                <pt idx="929">
                  <v>40180.75</v>
                </pt>
                <pt idx="930">
                  <v>40989.4</v>
                </pt>
                <pt idx="931">
                  <v>43176</v>
                </pt>
                <pt idx="932">
                  <v>44667.2</v>
                </pt>
                <pt idx="933">
                  <v>46302.7</v>
                </pt>
                <pt idx="934">
                  <v>46077.7</v>
                </pt>
                <pt idx="935">
                  <v>46141</v>
                </pt>
                <pt idx="936">
                  <v>46415.2</v>
                </pt>
                <pt idx="937">
                  <v>48907.99</v>
                </pt>
                <pt idx="938">
                  <v>49545.2</v>
                </pt>
                <pt idx="939">
                  <v>50957.99</v>
                </pt>
                <pt idx="940">
                  <v>50321.6</v>
                </pt>
                <pt idx="941">
                  <v>52165.49</v>
                </pt>
                <pt idx="942">
                  <v>52299.79</v>
                </pt>
                <pt idx="943">
                  <v>51806.2</v>
                </pt>
                <pt idx="944">
                  <v>50359.7</v>
                </pt>
                <pt idx="945">
                  <v>51113.1</v>
                </pt>
                <pt idx="946">
                  <v>50699.99</v>
                </pt>
                <pt idx="947">
                  <v>50565.5</v>
                </pt>
                <pt idx="948">
                  <v>50208.1</v>
                </pt>
                <pt idx="949">
                  <v>50083.69</v>
                </pt>
                <pt idx="950">
                  <v>49068.49</v>
                </pt>
                <pt idx="951">
                  <v>47738.6</v>
                </pt>
                <pt idx="952">
                  <v>44640.6</v>
                </pt>
                <pt idx="953">
                  <v>43788.1</v>
                </pt>
                <pt idx="954">
                  <v>43172.89</v>
                </pt>
                <pt idx="955">
                  <v>40721.89</v>
                </pt>
                <pt idx="956">
                  <v>38005</v>
                </pt>
                <pt idx="957">
                  <v>35689.4</v>
                </pt>
                <pt idx="958">
                  <v>33674</v>
                </pt>
                <pt idx="959">
                  <v>31775.3</v>
                </pt>
                <pt idx="960">
                  <v>34561.2</v>
                </pt>
                <pt idx="961">
                  <v>40551.19</v>
                </pt>
                <pt idx="962">
                  <v>40072.5</v>
                </pt>
                <pt idx="963">
                  <v>38336</v>
                </pt>
                <pt idx="964">
                  <v>37500.15</v>
                </pt>
                <pt idx="965">
                  <v>36070.1</v>
                </pt>
                <pt idx="966">
                  <v>35386.8</v>
                </pt>
                <pt idx="967">
                  <v>35490.09</v>
                </pt>
                <pt idx="968">
                  <v>35396.2</v>
                </pt>
                <pt idx="969">
                  <v>34856.39</v>
                </pt>
                <pt idx="970">
                  <v>34127</v>
                </pt>
                <pt idx="971">
                  <v>33644.1</v>
                </pt>
                <pt idx="972">
                  <v>32522.79</v>
                </pt>
                <pt idx="973">
                  <v>31603.4</v>
                </pt>
                <pt idx="974">
                  <v>31334.1</v>
                </pt>
                <pt idx="975">
                  <v>30828.3</v>
                </pt>
                <pt idx="976">
                  <v>30116.89</v>
                </pt>
                <pt idx="977">
                  <v>29574.2</v>
                </pt>
                <pt idx="978">
                  <v>29060.59</v>
                </pt>
                <pt idx="979">
                  <v>28319.4</v>
                </pt>
                <pt idx="980">
                  <v>28284.9</v>
                </pt>
                <pt idx="981">
                  <v>28440.1</v>
                </pt>
                <pt idx="982">
                  <v>28824.59</v>
                </pt>
                <pt idx="983">
                  <v>29160.5</v>
                </pt>
                <pt idx="984">
                  <v>29999.79</v>
                </pt>
                <pt idx="985">
                  <v>31308.7</v>
                </pt>
                <pt idx="986">
                  <v>31613.29</v>
                </pt>
                <pt idx="987">
                  <v>33198.79</v>
                </pt>
                <pt idx="988">
                  <v>33244.5</v>
                </pt>
                <pt idx="989">
                  <v>35301.39</v>
                </pt>
                <pt idx="990">
                  <v>35667.3</v>
                </pt>
                <pt idx="991">
                  <v>36527.69</v>
                </pt>
                <pt idx="992">
                  <v>37791</v>
                </pt>
                <pt idx="993">
                  <v>42020.99</v>
                </pt>
                <pt idx="994">
                  <v>43385.79</v>
                </pt>
                <pt idx="995">
                  <v>43213.5</v>
                </pt>
                <pt idx="996">
                  <v>43012.6</v>
                </pt>
                <pt idx="997">
                  <v>43111.3</v>
                </pt>
                <pt idx="998">
                  <v>42847.1</v>
                </pt>
                <pt idx="999">
                  <v>41701.7</v>
                </pt>
                <pt idx="1000">
                  <v>40165.09</v>
                </pt>
                <pt idx="1001">
                  <v>38050.7</v>
                </pt>
                <pt idx="1002">
                  <v>37183.1</v>
                </pt>
                <pt idx="1003">
                  <v>37787.1</v>
                </pt>
                <pt idx="1004">
                  <v>37787.3</v>
                </pt>
                <pt idx="1005">
                  <v>36921.2</v>
                </pt>
                <pt idx="1006">
                  <v>35225.39</v>
                </pt>
                <pt idx="1007">
                  <v>32440.09</v>
                </pt>
                <pt idx="1008">
                  <v>29265.89</v>
                </pt>
                <pt idx="1009">
                  <v>29309.5</v>
                </pt>
                <pt idx="1010">
                  <v>29569.7</v>
                </pt>
                <pt idx="1011">
                  <v>29131.2</v>
                </pt>
                <pt idx="1012">
                  <v>29299.3</v>
                </pt>
                <pt idx="1013">
                  <v>30926.7</v>
                </pt>
                <pt idx="1014">
                  <v>32786.1</v>
                </pt>
                <pt idx="1015">
                  <v>35406.39</v>
                </pt>
                <pt idx="1016">
                  <v>35118</v>
                </pt>
                <pt idx="1017">
                  <v>33621.8</v>
                </pt>
                <pt idx="1018">
                  <v>34098.4</v>
                </pt>
                <pt idx="1019">
                  <v>35561.49</v>
                </pt>
                <pt idx="1020">
                  <v>36749.19</v>
                </pt>
                <pt idx="1021">
                  <v>38149.6</v>
                </pt>
                <pt idx="1022">
                  <v>39682.19</v>
                </pt>
                <pt idx="1023">
                  <v>41014.39</v>
                </pt>
                <pt idx="1024">
                  <v>42682.4</v>
                </pt>
                <pt idx="1025">
                  <v>44335.89</v>
                </pt>
                <pt idx="1026">
                  <v>45988.59</v>
                </pt>
                <pt idx="1027">
                  <v>47956.7</v>
                </pt>
                <pt idx="1028">
                  <v>50776</v>
                </pt>
                <pt idx="1029">
                  <v>52012.59</v>
                </pt>
                <pt idx="1030">
                  <v>51942.69</v>
                </pt>
                <pt idx="1031">
                  <v>51777.39</v>
                </pt>
                <pt idx="1032">
                  <v>51749.4</v>
                </pt>
                <pt idx="1033">
                  <v>53986</v>
                </pt>
                <pt idx="1034">
                  <v>54175.99</v>
                </pt>
                <pt idx="1035">
                  <v>54052</v>
                </pt>
                <pt idx="1036">
                  <v>54368.4</v>
                </pt>
                <pt idx="1037">
                  <v>55956.79</v>
                </pt>
                <pt idx="1038">
                  <v>55541.8</v>
                </pt>
                <pt idx="1039">
                  <v>55128.5</v>
                </pt>
                <pt idx="1040">
                  <v>54321.4</v>
                </pt>
                <pt idx="1041">
                  <v>55137.69</v>
                </pt>
                <pt idx="1042">
                  <v>55072.19</v>
                </pt>
                <pt idx="1043">
                  <v>55350.29</v>
                </pt>
                <pt idx="1044">
                  <v>55311</v>
                </pt>
                <pt idx="1045">
                  <v>55101.9</v>
                </pt>
                <pt idx="1046">
                  <v>54614.29</v>
                </pt>
                <pt idx="1047">
                  <v>53215.7</v>
                </pt>
                <pt idx="1048">
                  <v>51255.4</v>
                </pt>
                <pt idx="1049">
                  <v>50932.2</v>
                </pt>
                <pt idx="1050">
                  <v>49967.8</v>
                </pt>
                <pt idx="1051">
                  <v>48159</v>
                </pt>
                <pt idx="1052">
                  <v>45353.5</v>
                </pt>
                <pt idx="1053">
                  <v>43496.1</v>
                </pt>
                <pt idx="1054">
                  <v>42181.49</v>
                </pt>
                <pt idx="1055">
                  <v>40339.5</v>
                </pt>
                <pt idx="1056">
                  <v>40449</v>
                </pt>
                <pt idx="1057">
                  <v>46480.9</v>
                </pt>
                <pt idx="1058">
                  <v>45648.4</v>
                </pt>
                <pt idx="1059">
                  <v>43974.95</v>
                </pt>
                <pt idx="1060">
                  <v>42717</v>
                </pt>
                <pt idx="1061">
                  <v>41526.99</v>
                </pt>
                <pt idx="1062">
                  <v>40632.1</v>
                </pt>
                <pt idx="1063">
                  <v>40605.2</v>
                </pt>
                <pt idx="1064">
                  <v>39366.09</v>
                </pt>
                <pt idx="1065">
                  <v>39645.9</v>
                </pt>
                <pt idx="1066">
                  <v>39095.9</v>
                </pt>
                <pt idx="1067">
                  <v>38720.7</v>
                </pt>
                <pt idx="1068">
                  <v>37861</v>
                </pt>
                <pt idx="1069">
                  <v>37103.19</v>
                </pt>
                <pt idx="1070">
                  <v>36815</v>
                </pt>
                <pt idx="1071">
                  <v>36696.4</v>
                </pt>
                <pt idx="1072">
                  <v>36318.7</v>
                </pt>
                <pt idx="1073">
                  <v>36023.69</v>
                </pt>
                <pt idx="1074">
                  <v>35646.4</v>
                </pt>
                <pt idx="1075">
                  <v>35401.09</v>
                </pt>
                <pt idx="1076">
                  <v>35200.5</v>
                </pt>
                <pt idx="1077">
                  <v>35450.89</v>
                </pt>
                <pt idx="1078">
                  <v>35697.2</v>
                </pt>
                <pt idx="1079">
                  <v>36093.5</v>
                </pt>
                <pt idx="1080">
                  <v>36929.05</v>
                </pt>
                <pt idx="1081">
                  <v>37799.2</v>
                </pt>
                <pt idx="1082">
                  <v>37751.79</v>
                </pt>
                <pt idx="1083">
                  <v>39003.7</v>
                </pt>
                <pt idx="1084">
                  <v>39186.2</v>
                </pt>
                <pt idx="1085">
                  <v>40645.9</v>
                </pt>
                <pt idx="1086">
                  <v>40525.79</v>
                </pt>
                <pt idx="1087">
                  <v>42479.6</v>
                </pt>
                <pt idx="1088">
                  <v>42783.7</v>
                </pt>
                <pt idx="1089">
                  <v>44594.59</v>
                </pt>
                <pt idx="1090">
                  <v>44115.59</v>
                </pt>
                <pt idx="1091">
                  <v>43640.4</v>
                </pt>
                <pt idx="1092">
                  <v>42874.5</v>
                </pt>
                <pt idx="1093">
                  <v>42847.2</v>
                </pt>
                <pt idx="1094">
                  <v>42507.6</v>
                </pt>
                <pt idx="1095">
                  <v>41542.19</v>
                </pt>
                <pt idx="1096">
                  <v>40343.79</v>
                </pt>
                <pt idx="1097">
                  <v>37977.99</v>
                </pt>
                <pt idx="1098">
                  <v>37754.2</v>
                </pt>
                <pt idx="1099">
                  <v>37766.9</v>
                </pt>
                <pt idx="1100">
                  <v>37908.99</v>
                </pt>
                <pt idx="1101">
                  <v>36737.3</v>
                </pt>
                <pt idx="1102">
                  <v>36519.2</v>
                </pt>
                <pt idx="1103">
                  <v>35314.99</v>
                </pt>
                <pt idx="1104">
                  <v>32284.59</v>
                </pt>
                <pt idx="1105">
                  <v>32602.2</v>
                </pt>
                <pt idx="1106">
                  <v>32650.4</v>
                </pt>
                <pt idx="1107">
                  <v>33042.8</v>
                </pt>
                <pt idx="1108">
                  <v>32697.5</v>
                </pt>
                <pt idx="1109">
                  <v>33719</v>
                </pt>
                <pt idx="1110">
                  <v>34516.4</v>
                </pt>
                <pt idx="1111">
                  <v>36945</v>
                </pt>
                <pt idx="1112">
                  <v>36465.7</v>
                </pt>
                <pt idx="1113">
                  <v>34497.79</v>
                </pt>
                <pt idx="1114">
                  <v>34046.19</v>
                </pt>
                <pt idx="1115">
                  <v>34859.99</v>
                </pt>
                <pt idx="1116">
                  <v>37181.5</v>
                </pt>
                <pt idx="1117">
                  <v>37948.4</v>
                </pt>
                <pt idx="1118">
                  <v>38667.1</v>
                </pt>
                <pt idx="1119">
                  <v>39463.9</v>
                </pt>
                <pt idx="1120">
                  <v>41628.6</v>
                </pt>
                <pt idx="1121">
                  <v>42930.7</v>
                </pt>
                <pt idx="1122">
                  <v>45116.69</v>
                </pt>
                <pt idx="1123">
                  <v>47677.9</v>
                </pt>
                <pt idx="1124">
                  <v>49109.6</v>
                </pt>
                <pt idx="1125">
                  <v>50852.7</v>
                </pt>
                <pt idx="1126">
                  <v>50303.09</v>
                </pt>
                <pt idx="1127">
                  <v>51001.39</v>
                </pt>
                <pt idx="1128">
                  <v>50663.4</v>
                </pt>
                <pt idx="1129">
                  <v>52013.5</v>
                </pt>
                <pt idx="1130">
                  <v>51742.9</v>
                </pt>
                <pt idx="1131">
                  <v>51099.5</v>
                </pt>
                <pt idx="1132">
                  <v>51028.7</v>
                </pt>
                <pt idx="1133">
                  <v>52707.1</v>
                </pt>
                <pt idx="1134">
                  <v>52697.89</v>
                </pt>
                <pt idx="1135">
                  <v>52225.2</v>
                </pt>
                <pt idx="1136">
                  <v>51175.6</v>
                </pt>
                <pt idx="1137">
                  <v>51839.29</v>
                </pt>
                <pt idx="1138">
                  <v>52060.8</v>
                </pt>
                <pt idx="1139">
                  <v>53048.89</v>
                </pt>
                <pt idx="1140">
                  <v>52495.69</v>
                </pt>
                <pt idx="1141">
                  <v>52697.29</v>
                </pt>
                <pt idx="1142">
                  <v>51650.5</v>
                </pt>
                <pt idx="1143">
                  <v>50382.69</v>
                </pt>
                <pt idx="1144">
                  <v>50271.2</v>
                </pt>
                <pt idx="1145">
                  <v>49820.7</v>
                </pt>
                <pt idx="1146">
                  <v>49191.99</v>
                </pt>
                <pt idx="1147">
                  <v>47232.69</v>
                </pt>
                <pt idx="1148">
                  <v>44548.19</v>
                </pt>
                <pt idx="1149">
                  <v>43125.1</v>
                </pt>
                <pt idx="1150">
                  <v>41771.7</v>
                </pt>
                <pt idx="1151">
                  <v>39707.69</v>
                </pt>
                <pt idx="1152">
                  <v>37972.8</v>
                </pt>
                <pt idx="1153">
                  <v>42945.9</v>
                </pt>
                <pt idx="1154">
                  <v>41837.7</v>
                </pt>
                <pt idx="1155">
                  <v>40256.89</v>
                </pt>
                <pt idx="1156">
                  <v>38318.9</v>
                </pt>
                <pt idx="1157">
                  <v>37018.59</v>
                </pt>
                <pt idx="1158">
                  <v>36131.8</v>
                </pt>
                <pt idx="1159">
                  <v>35878.2</v>
                </pt>
                <pt idx="1160">
                  <v>35561.6</v>
                </pt>
                <pt idx="1161">
                  <v>34868.8</v>
                </pt>
                <pt idx="1162">
                  <v>34817.5</v>
                </pt>
                <pt idx="1163">
                  <v>34178.6</v>
                </pt>
                <pt idx="1164">
                  <v>33454.8</v>
                </pt>
                <pt idx="1165">
                  <v>32931.79</v>
                </pt>
                <pt idx="1166">
                  <v>32836.3</v>
                </pt>
                <pt idx="1167">
                  <v>32532.8</v>
                </pt>
                <pt idx="1168">
                  <v>32343.1</v>
                </pt>
                <pt idx="1169">
                  <v>32007.8</v>
                </pt>
                <pt idx="1170">
                  <v>31652.5</v>
                </pt>
                <pt idx="1171">
                  <v>31664.8</v>
                </pt>
                <pt idx="1172">
                  <v>31670.99</v>
                </pt>
                <pt idx="1173">
                  <v>31982.7</v>
                </pt>
                <pt idx="1174">
                  <v>32221.69</v>
                </pt>
                <pt idx="1175">
                  <v>32892.69</v>
                </pt>
                <pt idx="1176">
                  <v>33824.8</v>
                </pt>
                <pt idx="1177">
                  <v>35548.4</v>
                </pt>
                <pt idx="1178">
                  <v>36596.7</v>
                </pt>
                <pt idx="1179">
                  <v>38327.9</v>
                </pt>
                <pt idx="1180">
                  <v>39052.49</v>
                </pt>
                <pt idx="1181">
                  <v>40490.4</v>
                </pt>
                <pt idx="1182">
                  <v>40450.4</v>
                </pt>
                <pt idx="1183">
                  <v>42287.2</v>
                </pt>
                <pt idx="1184">
                  <v>42881.6</v>
                </pt>
                <pt idx="1185">
                  <v>44940.3</v>
                </pt>
                <pt idx="1186">
                  <v>45960.3</v>
                </pt>
                <pt idx="1187">
                  <v>46382.29</v>
                </pt>
                <pt idx="1188">
                  <v>45426.79</v>
                </pt>
                <pt idx="1189">
                  <v>45962.9</v>
                </pt>
                <pt idx="1190">
                  <v>45430</v>
                </pt>
                <pt idx="1191">
                  <v>44581.4</v>
                </pt>
                <pt idx="1192">
                  <v>43738.9</v>
                </pt>
                <pt idx="1193">
                  <v>41788.1</v>
                </pt>
                <pt idx="1194">
                  <v>40975.29</v>
                </pt>
                <pt idx="1195">
                  <v>40338.2</v>
                </pt>
                <pt idx="1196">
                  <v>40118.1</v>
                </pt>
                <pt idx="1197">
                  <v>38831.5</v>
                </pt>
                <pt idx="1198">
                  <v>36967.1</v>
                </pt>
                <pt idx="1199">
                  <v>35094.9</v>
                </pt>
                <pt idx="1200">
                  <v>30658.5</v>
                </pt>
                <pt idx="1201">
                  <v>31453.49</v>
                </pt>
                <pt idx="1202">
                  <v>30357.1</v>
                </pt>
                <pt idx="1203">
                  <v>29621.7</v>
                </pt>
                <pt idx="1204">
                  <v>29927.6</v>
                </pt>
                <pt idx="1205">
                  <v>30409.9</v>
                </pt>
                <pt idx="1206">
                  <v>31899.5</v>
                </pt>
                <pt idx="1207">
                  <v>36007.2</v>
                </pt>
                <pt idx="1208">
                  <v>34918.8</v>
                </pt>
                <pt idx="1209">
                  <v>34171.1</v>
                </pt>
                <pt idx="1210">
                  <v>33414.5</v>
                </pt>
                <pt idx="1211">
                  <v>34614.8</v>
                </pt>
                <pt idx="1212">
                  <v>35739.7</v>
                </pt>
                <pt idx="1213">
                  <v>37219.2</v>
                </pt>
                <pt idx="1214">
                  <v>38208.29</v>
                </pt>
                <pt idx="1215">
                  <v>39824.79</v>
                </pt>
                <pt idx="1216">
                  <v>42080.5</v>
                </pt>
                <pt idx="1217">
                  <v>45152.3</v>
                </pt>
                <pt idx="1218">
                  <v>48699.7</v>
                </pt>
                <pt idx="1219">
                  <v>50934.39</v>
                </pt>
                <pt idx="1220">
                  <v>52427.99</v>
                </pt>
                <pt idx="1221">
                  <v>53090</v>
                </pt>
                <pt idx="1222">
                  <v>52386.99</v>
                </pt>
                <pt idx="1223">
                  <v>51902.6</v>
                </pt>
                <pt idx="1224">
                  <v>52846.99</v>
                </pt>
                <pt idx="1225">
                  <v>55540.19</v>
                </pt>
                <pt idx="1226">
                  <v>56182.19</v>
                </pt>
                <pt idx="1227">
                  <v>56776.2</v>
                </pt>
                <pt idx="1228">
                  <v>56366.2</v>
                </pt>
                <pt idx="1229">
                  <v>57998.8</v>
                </pt>
                <pt idx="1230">
                  <v>57987</v>
                </pt>
                <pt idx="1231">
                  <v>57902</v>
                </pt>
                <pt idx="1232">
                  <v>56897</v>
                </pt>
                <pt idx="1233">
                  <v>57180.49</v>
                </pt>
                <pt idx="1234">
                  <v>57341.5</v>
                </pt>
                <pt idx="1235">
                  <v>56964.39</v>
                </pt>
                <pt idx="1236">
                  <v>56433.1</v>
                </pt>
                <pt idx="1237">
                  <v>56244.5</v>
                </pt>
                <pt idx="1238">
                  <v>55509.5</v>
                </pt>
                <pt idx="1239">
                  <v>53930.19</v>
                </pt>
                <pt idx="1240">
                  <v>52830.99</v>
                </pt>
                <pt idx="1241">
                  <v>53068.8</v>
                </pt>
                <pt idx="1242">
                  <v>52842.75</v>
                </pt>
                <pt idx="1243">
                  <v>50618.5</v>
                </pt>
                <pt idx="1244">
                  <v>48069.89</v>
                </pt>
                <pt idx="1245">
                  <v>46923</v>
                </pt>
                <pt idx="1246">
                  <v>45062.1</v>
                </pt>
                <pt idx="1247">
                  <v>42633.1</v>
                </pt>
                <pt idx="1248">
                  <v>40108.7</v>
                </pt>
                <pt idx="1249">
                  <v>44731.99</v>
                </pt>
                <pt idx="1250">
                  <v>43801.6</v>
                </pt>
                <pt idx="1251">
                  <v>42229.79</v>
                </pt>
                <pt idx="1252">
                  <v>40125.99</v>
                </pt>
                <pt idx="1253">
                  <v>39120.19</v>
                </pt>
                <pt idx="1254">
                  <v>37757.9</v>
                </pt>
                <pt idx="1255">
                  <v>37685.6</v>
                </pt>
                <pt idx="1256">
                  <v>37171.09</v>
                </pt>
                <pt idx="1257">
                  <v>36877</v>
                </pt>
                <pt idx="1258">
                  <v>36265</v>
                </pt>
                <pt idx="1259">
                  <v>35817.99</v>
                </pt>
                <pt idx="1260">
                  <v>35118.19</v>
                </pt>
                <pt idx="1261">
                  <v>34696.3</v>
                </pt>
                <pt idx="1262">
                  <v>34343.8</v>
                </pt>
                <pt idx="1263">
                  <v>33904.69</v>
                </pt>
                <pt idx="1264">
                  <v>34237</v>
                </pt>
                <pt idx="1265">
                  <v>33828.89</v>
                </pt>
                <pt idx="1266">
                  <v>33450</v>
                </pt>
                <pt idx="1267">
                  <v>33055.3</v>
                </pt>
                <pt idx="1268">
                  <v>33027.5</v>
                </pt>
                <pt idx="1269">
                  <v>33231.2</v>
                </pt>
                <pt idx="1270">
                  <v>33728</v>
                </pt>
                <pt idx="1271">
                  <v>34511.59</v>
                </pt>
                <pt idx="1272">
                  <v>35444.29</v>
                </pt>
                <pt idx="1273">
                  <v>36471.19</v>
                </pt>
                <pt idx="1274">
                  <v>37240.89</v>
                </pt>
                <pt idx="1275">
                  <v>39343.2</v>
                </pt>
                <pt idx="1276">
                  <v>40189.7</v>
                </pt>
                <pt idx="1277">
                  <v>41073.1</v>
                </pt>
                <pt idx="1278">
                  <v>41116.8</v>
                </pt>
                <pt idx="1279">
                  <v>41818.1</v>
                </pt>
                <pt idx="1280">
                  <v>42167.79</v>
                </pt>
                <pt idx="1281">
                  <v>44633.4</v>
                </pt>
                <pt idx="1282">
                  <v>45501.59</v>
                </pt>
                <pt idx="1283">
                  <v>46355.79</v>
                </pt>
                <pt idx="1284">
                  <v>46596.19</v>
                </pt>
                <pt idx="1285">
                  <v>48103.4</v>
                </pt>
                <pt idx="1286">
                  <v>47887.4</v>
                </pt>
                <pt idx="1287">
                  <v>47806.7</v>
                </pt>
                <pt idx="1288">
                  <v>47690.29</v>
                </pt>
                <pt idx="1289">
                  <v>45573.79</v>
                </pt>
                <pt idx="1290">
                  <v>45985.89</v>
                </pt>
                <pt idx="1291">
                  <v>46028.09</v>
                </pt>
                <pt idx="1292">
                  <v>47215.39</v>
                </pt>
                <pt idx="1293">
                  <v>47018.39</v>
                </pt>
                <pt idx="1294">
                  <v>44514.7</v>
                </pt>
                <pt idx="1295">
                  <v>42294.79</v>
                </pt>
                <pt idx="1296">
                  <v>37732.29</v>
                </pt>
                <pt idx="1297">
                  <v>38397.8</v>
                </pt>
                <pt idx="1298">
                  <v>37443.49</v>
                </pt>
                <pt idx="1299">
                  <v>36725.39</v>
                </pt>
                <pt idx="1300">
                  <v>36514.99</v>
                </pt>
                <pt idx="1301">
                  <v>36973.1</v>
                </pt>
                <pt idx="1302">
                  <v>38224.39</v>
                </pt>
                <pt idx="1303">
                  <v>41706.39</v>
                </pt>
                <pt idx="1304">
                  <v>41784.39</v>
                </pt>
                <pt idx="1305">
                  <v>41118.79</v>
                </pt>
                <pt idx="1306">
                  <v>40752.49</v>
                </pt>
                <pt idx="1307">
                  <v>41524.49</v>
                </pt>
                <pt idx="1308">
                  <v>42511</v>
                </pt>
                <pt idx="1309">
                  <v>43990.7</v>
                </pt>
                <pt idx="1310">
                  <v>44544.09</v>
                </pt>
                <pt idx="1311">
                  <v>45989.85</v>
                </pt>
                <pt idx="1312">
                  <v>47792.79</v>
                </pt>
                <pt idx="1313">
                  <v>49523.39</v>
                </pt>
                <pt idx="1314">
                  <v>52328.4</v>
                </pt>
                <pt idx="1315">
                  <v>53537.89</v>
                </pt>
                <pt idx="1316">
                  <v>54517.99</v>
                </pt>
                <pt idx="1317">
                  <v>54370.7</v>
                </pt>
                <pt idx="1318">
                  <v>52631.29</v>
                </pt>
                <pt idx="1319">
                  <v>51361</v>
                </pt>
                <pt idx="1320">
                  <v>52386.9</v>
                </pt>
                <pt idx="1321">
                  <v>54872.9</v>
                </pt>
                <pt idx="1322">
                  <v>55890.5</v>
                </pt>
                <pt idx="1323">
                  <v>56270.69</v>
                </pt>
                <pt idx="1324">
                  <v>56166</v>
                </pt>
                <pt idx="1325">
                  <v>57942.49</v>
                </pt>
                <pt idx="1326">
                  <v>57846.9</v>
                </pt>
                <pt idx="1327">
                  <v>56872.69</v>
                </pt>
                <pt idx="1328">
                  <v>56090.05</v>
                </pt>
                <pt idx="1329">
                  <v>56048.3</v>
                </pt>
                <pt idx="1330">
                  <v>55978.8</v>
                </pt>
                <pt idx="1331">
                  <v>56254.7</v>
                </pt>
                <pt idx="1332">
                  <v>54987.8</v>
                </pt>
                <pt idx="1333">
                  <v>55045.69</v>
                </pt>
                <pt idx="1334">
                  <v>54811.8</v>
                </pt>
                <pt idx="1335">
                  <v>53859</v>
                </pt>
                <pt idx="1336">
                  <v>52741.8</v>
                </pt>
                <pt idx="1337">
                  <v>51896.99</v>
                </pt>
                <pt idx="1338">
                  <v>51217.79</v>
                </pt>
                <pt idx="1339">
                  <v>48462.5</v>
                </pt>
                <pt idx="1340">
                  <v>45716.59</v>
                </pt>
                <pt idx="1341">
                  <v>44243.3</v>
                </pt>
                <pt idx="1342">
                  <v>42755.2</v>
                </pt>
                <pt idx="1343">
                  <v>40656.99</v>
                </pt>
                <pt idx="1344">
                  <v>36908.44</v>
                </pt>
                <pt idx="1345">
                  <v>42492.04</v>
                </pt>
                <pt idx="1346">
                  <v>41950.34</v>
                </pt>
                <pt idx="1347">
                  <v>40557.53</v>
                </pt>
                <pt idx="1348">
                  <v>38284.53</v>
                </pt>
                <pt idx="1349">
                  <v>37476.73</v>
                </pt>
                <pt idx="1350">
                  <v>37149.03</v>
                </pt>
                <pt idx="1351">
                  <v>36815.73</v>
                </pt>
                <pt idx="1352">
                  <v>35905.53</v>
                </pt>
                <pt idx="1353">
                  <v>35078.34</v>
                </pt>
                <pt idx="1354">
                  <v>34465.34</v>
                </pt>
                <pt idx="1355">
                  <v>32873.73</v>
                </pt>
                <pt idx="1356">
                  <v>31846.63</v>
                </pt>
                <pt idx="1357">
                  <v>31089.53</v>
                </pt>
                <pt idx="1358">
                  <v>30340.74</v>
                </pt>
                <pt idx="1359">
                  <v>29894.94</v>
                </pt>
                <pt idx="1360">
                  <v>29814.04</v>
                </pt>
                <pt idx="1361">
                  <v>29861.13</v>
                </pt>
                <pt idx="1362">
                  <v>29231.43</v>
                </pt>
                <pt idx="1363">
                  <v>29350.84</v>
                </pt>
                <pt idx="1364">
                  <v>28996.03</v>
                </pt>
                <pt idx="1365">
                  <v>29534.63</v>
                </pt>
                <pt idx="1366">
                  <v>29288.54</v>
                </pt>
                <pt idx="1367">
                  <v>30088.53</v>
                </pt>
                <pt idx="1368">
                  <v>30938.83</v>
                </pt>
                <pt idx="1369">
                  <v>32409.13</v>
                </pt>
                <pt idx="1370">
                  <v>33294.04</v>
                </pt>
                <pt idx="1371">
                  <v>35609.44</v>
                </pt>
                <pt idx="1372">
                  <v>34918.43</v>
                </pt>
                <pt idx="1373">
                  <v>36447.24</v>
                </pt>
                <pt idx="1374">
                  <v>36495.53</v>
                </pt>
                <pt idx="1375">
                  <v>37758.83</v>
                </pt>
                <pt idx="1376">
                  <v>38617.03</v>
                </pt>
                <pt idx="1377">
                  <v>42195.03</v>
                </pt>
                <pt idx="1378">
                  <v>43299.73</v>
                </pt>
                <pt idx="1379">
                  <v>44069.14</v>
                </pt>
                <pt idx="1380">
                  <v>43888.43</v>
                </pt>
                <pt idx="1381">
                  <v>45135.83</v>
                </pt>
                <pt idx="1382">
                  <v>44453.84</v>
                </pt>
                <pt idx="1383">
                  <v>44007.03</v>
                </pt>
                <pt idx="1384">
                  <v>43666.03</v>
                </pt>
                <pt idx="1385">
                  <v>42055.13</v>
                </pt>
                <pt idx="1386">
                  <v>41352.64</v>
                </pt>
                <pt idx="1387">
                  <v>40971.44</v>
                </pt>
                <pt idx="1388">
                  <v>40084.64</v>
                </pt>
                <pt idx="1389">
                  <v>39266.54</v>
                </pt>
                <pt idx="1390">
                  <v>36914.43</v>
                </pt>
                <pt idx="1391">
                  <v>35219.03</v>
                </pt>
                <pt idx="1392">
                  <v>30120.03</v>
                </pt>
                <pt idx="1393">
                  <v>30508.04</v>
                </pt>
                <pt idx="1394">
                  <v>28976.84</v>
                </pt>
                <pt idx="1395">
                  <v>28155.73</v>
                </pt>
                <pt idx="1396">
                  <v>27666.64</v>
                </pt>
                <pt idx="1397">
                  <v>27741.73</v>
                </pt>
                <pt idx="1398">
                  <v>29052.43</v>
                </pt>
                <pt idx="1399">
                  <v>32491.03</v>
                </pt>
                <pt idx="1400">
                  <v>31965.13</v>
                </pt>
                <pt idx="1401">
                  <v>31674.34</v>
                </pt>
                <pt idx="1402">
                  <v>31815.49</v>
                </pt>
                <pt idx="1403">
                  <v>32195.54</v>
                </pt>
                <pt idx="1404">
                  <v>33219.73</v>
                </pt>
                <pt idx="1405">
                  <v>34009.93</v>
                </pt>
                <pt idx="1406">
                  <v>35399.84</v>
                </pt>
                <pt idx="1407">
                  <v>37129.43</v>
                </pt>
                <pt idx="1408">
                  <v>39386.14</v>
                </pt>
                <pt idx="1409">
                  <v>40650.23</v>
                </pt>
                <pt idx="1410">
                  <v>42531.94</v>
                </pt>
                <pt idx="1411">
                  <v>43617.83</v>
                </pt>
                <pt idx="1412">
                  <v>45460.74</v>
                </pt>
                <pt idx="1413">
                  <v>46148.04</v>
                </pt>
                <pt idx="1414">
                  <v>45393.33</v>
                </pt>
                <pt idx="1415">
                  <v>45156.94</v>
                </pt>
                <pt idx="1416">
                  <v>46536.93</v>
                </pt>
                <pt idx="1417">
                  <v>48277.94</v>
                </pt>
                <pt idx="1418">
                  <v>49343.64</v>
                </pt>
                <pt idx="1419">
                  <v>50430.33</v>
                </pt>
                <pt idx="1420">
                  <v>49924.54</v>
                </pt>
                <pt idx="1421">
                  <v>51861.63</v>
                </pt>
                <pt idx="1422">
                  <v>51530.64</v>
                </pt>
                <pt idx="1423">
                  <v>50636.14</v>
                </pt>
                <pt idx="1424">
                  <v>49275.84</v>
                </pt>
                <pt idx="1425">
                  <v>49395.09</v>
                </pt>
                <pt idx="1426">
                  <v>49489.64</v>
                </pt>
                <pt idx="1427">
                  <v>49521.53</v>
                </pt>
                <pt idx="1428">
                  <v>48443.94</v>
                </pt>
                <pt idx="1429">
                  <v>48426.73</v>
                </pt>
                <pt idx="1430">
                  <v>48183.34</v>
                </pt>
                <pt idx="1431">
                  <v>47017.14</v>
                </pt>
                <pt idx="1432">
                  <v>46212.24</v>
                </pt>
                <pt idx="1433">
                  <v>45884.64</v>
                </pt>
                <pt idx="1434">
                  <v>45185.24</v>
                </pt>
                <pt idx="1435">
                  <v>42833.34</v>
                </pt>
                <pt idx="1436">
                  <v>40017.84</v>
                </pt>
                <pt idx="1437">
                  <v>39300.93</v>
                </pt>
                <pt idx="1438">
                  <v>37448.94</v>
                </pt>
                <pt idx="1439">
                  <v>35718.73</v>
                </pt>
                <pt idx="1440">
                  <v>33801.43</v>
                </pt>
                <pt idx="1441">
                  <v>40449.94</v>
                </pt>
                <pt idx="1442">
                  <v>40172.43</v>
                </pt>
                <pt idx="1443">
                  <v>38166.54</v>
                </pt>
                <pt idx="1444">
                  <v>35888.94</v>
                </pt>
                <pt idx="1445">
                  <v>34803.13</v>
                </pt>
                <pt idx="1446">
                  <v>34402.53</v>
                </pt>
                <pt idx="1447">
                  <v>33969.44</v>
                </pt>
                <pt idx="1448">
                  <v>32643.14</v>
                </pt>
                <pt idx="1449">
                  <v>32363.54</v>
                </pt>
                <pt idx="1450">
                  <v>31813.44</v>
                </pt>
                <pt idx="1451">
                  <v>30506.94</v>
                </pt>
                <pt idx="1452">
                  <v>29888.64</v>
                </pt>
                <pt idx="1453">
                  <v>29192.83</v>
                </pt>
                <pt idx="1454">
                  <v>29042.64</v>
                </pt>
                <pt idx="1455">
                  <v>28716.83</v>
                </pt>
                <pt idx="1456">
                  <v>28708.23</v>
                </pt>
                <pt idx="1457">
                  <v>28547.33</v>
                </pt>
                <pt idx="1458">
                  <v>28052.63</v>
                </pt>
                <pt idx="1459">
                  <v>28047.93</v>
                </pt>
                <pt idx="1460">
                  <v>28121.54</v>
                </pt>
                <pt idx="1461">
                  <v>27998.53</v>
                </pt>
                <pt idx="1462">
                  <v>28195.73</v>
                </pt>
                <pt idx="1463">
                  <v>29488.43</v>
                </pt>
                <pt idx="1464">
                  <v>30208.03</v>
                </pt>
                <pt idx="1465">
                  <v>31907.13</v>
                </pt>
                <pt idx="1466">
                  <v>32675.29</v>
                </pt>
                <pt idx="1467">
                  <v>34494.43</v>
                </pt>
                <pt idx="1468">
                  <v>34563.24</v>
                </pt>
                <pt idx="1469">
                  <v>35177.94</v>
                </pt>
                <pt idx="1470">
                  <v>34473.34</v>
                </pt>
                <pt idx="1471">
                  <v>35909.43</v>
                </pt>
                <pt idx="1472">
                  <v>36266.74</v>
                </pt>
                <pt idx="1473">
                  <v>38884.64</v>
                </pt>
                <pt idx="1474">
                  <v>39803.63</v>
                </pt>
                <pt idx="1475">
                  <v>40503.33</v>
                </pt>
                <pt idx="1476">
                  <v>39440.84</v>
                </pt>
                <pt idx="1477">
                  <v>41032.14</v>
                </pt>
                <pt idx="1478">
                  <v>40199.54</v>
                </pt>
                <pt idx="1479">
                  <v>39248.03</v>
                </pt>
                <pt idx="1480">
                  <v>38686.34</v>
                </pt>
                <pt idx="1481">
                  <v>36887.84</v>
                </pt>
                <pt idx="1482">
                  <v>36400.44</v>
                </pt>
                <pt idx="1483">
                  <v>35642.53</v>
                </pt>
                <pt idx="1484">
                  <v>34494.73</v>
                </pt>
                <pt idx="1485">
                  <v>34930.34</v>
                </pt>
                <pt idx="1486">
                  <v>33659.33</v>
                </pt>
                <pt idx="1487">
                  <v>31991.34</v>
                </pt>
                <pt idx="1488">
                  <v>28615.04</v>
                </pt>
                <pt idx="1489">
                  <v>30626.73</v>
                </pt>
                <pt idx="1490">
                  <v>29900.64</v>
                </pt>
                <pt idx="1491">
                  <v>29681.83</v>
                </pt>
                <pt idx="1492">
                  <v>29255.74</v>
                </pt>
                <pt idx="1493">
                  <v>30384.14</v>
                </pt>
                <pt idx="1494">
                  <v>30773.14</v>
                </pt>
                <pt idx="1495">
                  <v>34035.04</v>
                </pt>
                <pt idx="1496">
                  <v>34409.33</v>
                </pt>
                <pt idx="1497">
                  <v>33697.34</v>
                </pt>
                <pt idx="1498">
                  <v>34122.53</v>
                </pt>
                <pt idx="1499">
                  <v>34558.44</v>
                </pt>
                <pt idx="1500">
                  <v>36477.54</v>
                </pt>
                <pt idx="1501">
                  <v>36591.73</v>
                </pt>
                <pt idx="1502">
                  <v>38071.63</v>
                </pt>
                <pt idx="1503">
                  <v>38935.44</v>
                </pt>
                <pt idx="1504">
                  <v>40273.54</v>
                </pt>
                <pt idx="1505">
                  <v>41345.34</v>
                </pt>
                <pt idx="1506">
                  <v>43073.54</v>
                </pt>
                <pt idx="1507">
                  <v>45041.34</v>
                </pt>
                <pt idx="1508">
                  <v>47444.14</v>
                </pt>
                <pt idx="1509">
                  <v>48446.34</v>
                </pt>
                <pt idx="1510">
                  <v>48456.94</v>
                </pt>
                <pt idx="1511">
                  <v>48076.03</v>
                </pt>
                <pt idx="1512">
                  <v>49527.43</v>
                </pt>
                <pt idx="1513">
                  <v>51781.93</v>
                </pt>
                <pt idx="1514">
                  <v>52208.44</v>
                </pt>
                <pt idx="1515">
                  <v>52997.54</v>
                </pt>
                <pt idx="1516">
                  <v>52560.14</v>
                </pt>
                <pt idx="1517">
                  <v>54174.94</v>
                </pt>
                <pt idx="1518">
                  <v>54134.54</v>
                </pt>
                <pt idx="1519">
                  <v>53406.84</v>
                </pt>
                <pt idx="1520">
                  <v>52481.64</v>
                </pt>
                <pt idx="1521">
                  <v>52535.54</v>
                </pt>
                <pt idx="1522">
                  <v>52550.13</v>
                </pt>
                <pt idx="1523">
                  <v>52512.24</v>
                </pt>
                <pt idx="1524">
                  <v>51447.34</v>
                </pt>
                <pt idx="1525">
                  <v>51775.53</v>
                </pt>
                <pt idx="1526">
                  <v>51411.53</v>
                </pt>
                <pt idx="1527">
                  <v>50662.14</v>
                </pt>
                <pt idx="1528">
                  <v>49354.34</v>
                </pt>
                <pt idx="1529">
                  <v>48757.13</v>
                </pt>
                <pt idx="1530">
                  <v>48099.04</v>
                </pt>
                <pt idx="1531">
                  <v>46117.23</v>
                </pt>
                <pt idx="1532">
                  <v>43510.44</v>
                </pt>
                <pt idx="1533">
                  <v>42341.14</v>
                </pt>
                <pt idx="1534">
                  <v>41212.64</v>
                </pt>
                <pt idx="1535">
                  <v>38997.73</v>
                </pt>
                <pt idx="1536">
                  <v>37872.44</v>
                </pt>
                <pt idx="1537">
                  <v>42457.94</v>
                </pt>
                <pt idx="1538">
                  <v>41899.23</v>
                </pt>
                <pt idx="1539">
                  <v>40085.14</v>
                </pt>
                <pt idx="1540">
                  <v>38278.54</v>
                </pt>
                <pt idx="1541">
                  <v>36832.04</v>
                </pt>
                <pt idx="1542">
                  <v>35897.33</v>
                </pt>
                <pt idx="1543">
                  <v>35686.24</v>
                </pt>
                <pt idx="1544">
                  <v>34608.34</v>
                </pt>
                <pt idx="1545">
                  <v>34219.04</v>
                </pt>
                <pt idx="1546">
                  <v>33856.04</v>
                </pt>
                <pt idx="1547">
                  <v>33062.74</v>
                </pt>
                <pt idx="1548">
                  <v>32534.53</v>
                </pt>
                <pt idx="1549">
                  <v>31925.94</v>
                </pt>
                <pt idx="1550">
                  <v>31571.74</v>
                </pt>
                <pt idx="1551">
                  <v>31508.24</v>
                </pt>
                <pt idx="1552">
                  <v>31336.24</v>
                </pt>
                <pt idx="1553">
                  <v>30966.13</v>
                </pt>
                <pt idx="1554">
                  <v>30301.03</v>
                </pt>
                <pt idx="1555">
                  <v>30187.54</v>
                </pt>
                <pt idx="1556">
                  <v>29827.24</v>
                </pt>
                <pt idx="1557">
                  <v>29660.04</v>
                </pt>
                <pt idx="1558">
                  <v>30101.93</v>
                </pt>
                <pt idx="1559">
                  <v>31047.14</v>
                </pt>
                <pt idx="1560">
                  <v>31526.03</v>
                </pt>
                <pt idx="1561">
                  <v>32881.63</v>
                </pt>
                <pt idx="1562">
                  <v>33218.23</v>
                </pt>
                <pt idx="1563">
                  <v>34514.74</v>
                </pt>
                <pt idx="1564">
                  <v>34195.94</v>
                </pt>
                <pt idx="1565">
                  <v>35539.39</v>
                </pt>
                <pt idx="1566">
                  <v>34533.53</v>
                </pt>
                <pt idx="1567">
                  <v>35617.44</v>
                </pt>
                <pt idx="1568">
                  <v>36067.63</v>
                </pt>
                <pt idx="1569">
                  <v>38871.63</v>
                </pt>
                <pt idx="1570">
                  <v>39105.44</v>
                </pt>
                <pt idx="1571">
                  <v>39341.63</v>
                </pt>
                <pt idx="1572">
                  <v>38901.83</v>
                </pt>
                <pt idx="1573">
                  <v>39466.63</v>
                </pt>
                <pt idx="1574">
                  <v>38489.43</v>
                </pt>
                <pt idx="1575">
                  <v>36946.64</v>
                </pt>
                <pt idx="1576">
                  <v>34965.73</v>
                </pt>
                <pt idx="1577">
                  <v>33319.63</v>
                </pt>
                <pt idx="1578">
                  <v>32671.13</v>
                </pt>
                <pt idx="1579">
                  <v>31750.03</v>
                </pt>
                <pt idx="1580">
                  <v>30645.93</v>
                </pt>
                <pt idx="1581">
                  <v>29953.13</v>
                </pt>
                <pt idx="1582">
                  <v>28953.13</v>
                </pt>
                <pt idx="1583">
                  <v>27876.23</v>
                </pt>
                <pt idx="1584">
                  <v>24602.73</v>
                </pt>
                <pt idx="1585">
                  <v>26331.63</v>
                </pt>
                <pt idx="1586">
                  <v>27588.04</v>
                </pt>
                <pt idx="1587">
                  <v>27061.73</v>
                </pt>
                <pt idx="1588">
                  <v>27431.04</v>
                </pt>
                <pt idx="1589">
                  <v>27339.13</v>
                </pt>
                <pt idx="1590">
                  <v>28906.54</v>
                </pt>
                <pt idx="1591">
                  <v>31220.64</v>
                </pt>
                <pt idx="1592">
                  <v>30799.94</v>
                </pt>
                <pt idx="1593">
                  <v>30172.94</v>
                </pt>
                <pt idx="1594">
                  <v>29533.14</v>
                </pt>
                <pt idx="1595">
                  <v>29893.53</v>
                </pt>
                <pt idx="1596">
                  <v>29910.63</v>
                </pt>
                <pt idx="1597">
                  <v>30619.83</v>
                </pt>
                <pt idx="1598">
                  <v>32348.94</v>
                </pt>
                <pt idx="1599">
                  <v>33886.63</v>
                </pt>
                <pt idx="1600">
                  <v>36064.84</v>
                </pt>
                <pt idx="1601">
                  <v>37923.24</v>
                </pt>
                <pt idx="1602">
                  <v>39660.33</v>
                </pt>
                <pt idx="1603">
                  <v>41174.54</v>
                </pt>
                <pt idx="1604">
                  <v>43324.44</v>
                </pt>
                <pt idx="1605">
                  <v>43903.23</v>
                </pt>
                <pt idx="1606">
                  <v>43212.84</v>
                </pt>
                <pt idx="1607">
                  <v>42769.64</v>
                </pt>
                <pt idx="1608">
                  <v>43916.63</v>
                </pt>
                <pt idx="1609">
                  <v>46037.14</v>
                </pt>
                <pt idx="1610">
                  <v>46397.84</v>
                </pt>
                <pt idx="1611">
                  <v>46927.64</v>
                </pt>
                <pt idx="1612">
                  <v>46446.43</v>
                </pt>
                <pt idx="1613">
                  <v>47705.13</v>
                </pt>
                <pt idx="1614">
                  <v>47573.44</v>
                </pt>
                <pt idx="1615">
                  <v>46767.54</v>
                </pt>
                <pt idx="1616">
                  <v>45595.93</v>
                </pt>
                <pt idx="1617">
                  <v>46278.13</v>
                </pt>
                <pt idx="1618">
                  <v>46013.84</v>
                </pt>
                <pt idx="1619">
                  <v>46233.84</v>
                </pt>
                <pt idx="1620">
                  <v>45133.23</v>
                </pt>
                <pt idx="1621">
                  <v>45669.73</v>
                </pt>
                <pt idx="1622">
                  <v>45535.04</v>
                </pt>
                <pt idx="1623">
                  <v>44811.43</v>
                </pt>
                <pt idx="1624">
                  <v>44865.23</v>
                </pt>
                <pt idx="1625">
                  <v>43976.33</v>
                </pt>
                <pt idx="1626">
                  <v>43696.43</v>
                </pt>
                <pt idx="1627">
                  <v>41685.03</v>
                </pt>
                <pt idx="1628">
                  <v>39027.93</v>
                </pt>
                <pt idx="1629">
                  <v>38271.13</v>
                </pt>
                <pt idx="1630">
                  <v>36863.13</v>
                </pt>
                <pt idx="1631">
                  <v>34962.73</v>
                </pt>
                <pt idx="1632">
                  <v>38195</v>
                </pt>
                <pt idx="1633">
                  <v>42539</v>
                </pt>
                <pt idx="1634">
                  <v>42327</v>
                </pt>
                <pt idx="1635">
                  <v>40527</v>
                </pt>
                <pt idx="1636">
                  <v>38080</v>
                </pt>
                <pt idx="1637">
                  <v>36874</v>
                </pt>
                <pt idx="1638">
                  <v>36529</v>
                </pt>
                <pt idx="1639">
                  <v>35921</v>
                </pt>
                <pt idx="1640">
                  <v>35439</v>
                </pt>
                <pt idx="1641">
                  <v>35845</v>
                </pt>
                <pt idx="1642">
                  <v>35509</v>
                </pt>
                <pt idx="1643">
                  <v>35129</v>
                </pt>
                <pt idx="1644">
                  <v>34240</v>
                </pt>
                <pt idx="1645">
                  <v>33512</v>
                </pt>
                <pt idx="1646">
                  <v>33361</v>
                </pt>
                <pt idx="1647">
                  <v>32995</v>
                </pt>
                <pt idx="1648">
                  <v>32869</v>
                </pt>
                <pt idx="1649">
                  <v>32385</v>
                </pt>
                <pt idx="1650">
                  <v>31990</v>
                </pt>
                <pt idx="1651">
                  <v>31813</v>
                </pt>
                <pt idx="1652">
                  <v>31665</v>
                </pt>
                <pt idx="1653">
                  <v>31825</v>
                </pt>
                <pt idx="1654">
                  <v>32187</v>
                </pt>
                <pt idx="1655">
                  <v>32841</v>
                </pt>
                <pt idx="1656">
                  <v>33146</v>
                </pt>
                <pt idx="1657">
                  <v>34027</v>
                </pt>
                <pt idx="1658">
                  <v>33981</v>
                </pt>
                <pt idx="1659">
                  <v>35632</v>
                </pt>
                <pt idx="1660">
                  <v>35288</v>
                </pt>
                <pt idx="1661">
                  <v>35817</v>
                </pt>
                <pt idx="1662">
                  <v>35276</v>
                </pt>
                <pt idx="1663">
                  <v>36246</v>
                </pt>
                <pt idx="1664">
                  <v>36073</v>
                </pt>
                <pt idx="1665">
                  <v>38414</v>
                </pt>
                <pt idx="1666">
                  <v>38705</v>
                </pt>
                <pt idx="1667">
                  <v>38504</v>
                </pt>
                <pt idx="1668">
                  <v>37885</v>
                </pt>
                <pt idx="1669">
                  <v>38170</v>
                </pt>
                <pt idx="1670">
                  <v>37107</v>
                </pt>
                <pt idx="1671">
                  <v>35228</v>
                </pt>
                <pt idx="1672">
                  <v>33915</v>
                </pt>
                <pt idx="1673">
                  <v>31917</v>
                </pt>
                <pt idx="1674">
                  <v>31263</v>
                </pt>
                <pt idx="1675">
                  <v>30428</v>
                </pt>
                <pt idx="1676">
                  <v>28829</v>
                </pt>
                <pt idx="1677">
                  <v>28797</v>
                </pt>
                <pt idx="1678">
                  <v>27817</v>
                </pt>
                <pt idx="1679">
                  <v>27558</v>
                </pt>
                <pt idx="1680">
                  <v>24478</v>
                </pt>
                <pt idx="1681">
                  <v>26307</v>
                </pt>
                <pt idx="1682">
                  <v>25634</v>
                </pt>
                <pt idx="1683">
                  <v>25319</v>
                </pt>
                <pt idx="1684">
                  <v>24977</v>
                </pt>
                <pt idx="1685">
                  <v>25526</v>
                </pt>
                <pt idx="1686">
                  <v>26340</v>
                </pt>
                <pt idx="1687">
                  <v>28719</v>
                </pt>
                <pt idx="1688">
                  <v>28436</v>
                </pt>
                <pt idx="1689">
                  <v>27464</v>
                </pt>
                <pt idx="1690">
                  <v>27965</v>
                </pt>
                <pt idx="1691">
                  <v>27746</v>
                </pt>
                <pt idx="1692">
                  <v>29560</v>
                </pt>
                <pt idx="1693">
                  <v>29638</v>
                </pt>
                <pt idx="1694">
                  <v>31894</v>
                </pt>
                <pt idx="1695">
                  <v>33861</v>
                </pt>
                <pt idx="1696">
                  <v>34370</v>
                </pt>
                <pt idx="1697">
                  <v>36382</v>
                </pt>
                <pt idx="1698">
                  <v>38506</v>
                </pt>
                <pt idx="1699">
                  <v>39917</v>
                </pt>
                <pt idx="1700">
                  <v>42031</v>
                </pt>
                <pt idx="1701">
                  <v>42918</v>
                </pt>
                <pt idx="1702">
                  <v>42731</v>
                </pt>
                <pt idx="1703">
                  <v>43110</v>
                </pt>
                <pt idx="1704">
                  <v>44266</v>
                </pt>
                <pt idx="1705">
                  <v>46562</v>
                </pt>
                <pt idx="1706">
                  <v>47383</v>
                </pt>
                <pt idx="1707">
                  <v>48413</v>
                </pt>
                <pt idx="1708">
                  <v>47920</v>
                </pt>
                <pt idx="1709">
                  <v>49473</v>
                </pt>
                <pt idx="1710">
                  <v>49912</v>
                </pt>
                <pt idx="1711">
                  <v>49427</v>
                </pt>
                <pt idx="1712">
                  <v>48654</v>
                </pt>
                <pt idx="1713">
                  <v>48407</v>
                </pt>
                <pt idx="1714">
                  <v>48945</v>
                </pt>
                <pt idx="1715">
                  <v>48663</v>
                </pt>
                <pt idx="1716">
                  <v>48121</v>
                </pt>
                <pt idx="1717">
                  <v>49750</v>
                </pt>
                <pt idx="1718">
                  <v>49675</v>
                </pt>
                <pt idx="1719">
                  <v>49675</v>
                </pt>
                <pt idx="1720">
                  <v>48880</v>
                </pt>
                <pt idx="1721">
                  <v>47794</v>
                </pt>
                <pt idx="1722">
                  <v>47637</v>
                </pt>
                <pt idx="1723">
                  <v>45909</v>
                </pt>
                <pt idx="1724">
                  <v>43607</v>
                </pt>
                <pt idx="1725">
                  <v>42835</v>
                </pt>
                <pt idx="1726">
                  <v>41991</v>
                </pt>
                <pt idx="1727">
                  <v>39954</v>
                </pt>
                <pt idx="1728">
                  <v>40198.29</v>
                </pt>
                <pt idx="1729">
                  <v>43287.29</v>
                </pt>
                <pt idx="1730">
                  <v>42842.2</v>
                </pt>
                <pt idx="1731">
                  <v>41571.7</v>
                </pt>
                <pt idx="1732">
                  <v>39616.6</v>
                </pt>
                <pt idx="1733">
                  <v>38234.9</v>
                </pt>
                <pt idx="1734">
                  <v>37079.1</v>
                </pt>
                <pt idx="1735">
                  <v>36702.7</v>
                </pt>
                <pt idx="1736">
                  <v>36226.69</v>
                </pt>
                <pt idx="1737">
                  <v>36359.19</v>
                </pt>
                <pt idx="1738">
                  <v>36004.19</v>
                </pt>
                <pt idx="1739">
                  <v>35534.09</v>
                </pt>
                <pt idx="1740">
                  <v>34970.5</v>
                </pt>
                <pt idx="1741">
                  <v>34380.39</v>
                </pt>
                <pt idx="1742">
                  <v>34234</v>
                </pt>
                <pt idx="1743">
                  <v>34069.6</v>
                </pt>
                <pt idx="1744">
                  <v>33689.5</v>
                </pt>
                <pt idx="1745">
                  <v>33227.39</v>
                </pt>
                <pt idx="1746">
                  <v>32813</v>
                </pt>
                <pt idx="1747">
                  <v>32686.5</v>
                </pt>
                <pt idx="1748">
                  <v>32595.4</v>
                </pt>
                <pt idx="1749">
                  <v>32764.4</v>
                </pt>
                <pt idx="1750">
                  <v>33065.59</v>
                </pt>
                <pt idx="1751">
                  <v>33563.8</v>
                </pt>
                <pt idx="1752">
                  <v>33834.6</v>
                </pt>
                <pt idx="1753">
                  <v>34129.9</v>
                </pt>
                <pt idx="1754">
                  <v>34089.29</v>
                </pt>
                <pt idx="1755">
                  <v>35089.39</v>
                </pt>
                <pt idx="1756">
                  <v>35152.2</v>
                </pt>
                <pt idx="1757">
                  <v>35643.79</v>
                </pt>
                <pt idx="1758">
                  <v>34677.1</v>
                </pt>
                <pt idx="1759">
                  <v>34779.8</v>
                </pt>
                <pt idx="1760">
                  <v>32677.6</v>
                </pt>
                <pt idx="1761">
                  <v>32523.1</v>
                </pt>
                <pt idx="1762">
                  <v>32463.99</v>
                </pt>
                <pt idx="1763">
                  <v>31780</v>
                </pt>
                <pt idx="1764">
                  <v>30560.59</v>
                </pt>
                <pt idx="1765">
                  <v>30311.39</v>
                </pt>
                <pt idx="1766">
                  <v>28709.69</v>
                </pt>
                <pt idx="1767">
                  <v>27037.79</v>
                </pt>
                <pt idx="1768">
                  <v>24988.4</v>
                </pt>
                <pt idx="1769">
                  <v>23678.39</v>
                </pt>
                <pt idx="1770">
                  <v>22349.59</v>
                </pt>
                <pt idx="1771">
                  <v>21190.5</v>
                </pt>
                <pt idx="1772">
                  <v>19943.59</v>
                </pt>
                <pt idx="1773">
                  <v>19520.79</v>
                </pt>
                <pt idx="1774">
                  <v>19515</v>
                </pt>
                <pt idx="1775">
                  <v>18692.8</v>
                </pt>
                <pt idx="1776">
                  <v>16825.7</v>
                </pt>
                <pt idx="1777">
                  <v>18685.79</v>
                </pt>
                <pt idx="1778">
                  <v>18410</v>
                </pt>
                <pt idx="1779">
                  <v>17808.1</v>
                </pt>
                <pt idx="1780">
                  <v>17495.2</v>
                </pt>
                <pt idx="1781">
                  <v>17777</v>
                </pt>
                <pt idx="1782">
                  <v>18055.5</v>
                </pt>
                <pt idx="1783">
                  <v>19311.5</v>
                </pt>
                <pt idx="1784">
                  <v>19104.39</v>
                </pt>
                <pt idx="1785">
                  <v>18608.5</v>
                </pt>
                <pt idx="1786">
                  <v>18403.7</v>
                </pt>
                <pt idx="1787">
                  <v>18319.09</v>
                </pt>
                <pt idx="1788">
                  <v>19220.19</v>
                </pt>
                <pt idx="1789">
                  <v>20269.4</v>
                </pt>
                <pt idx="1790">
                  <v>22687.79</v>
                </pt>
                <pt idx="1791">
                  <v>24844.99</v>
                </pt>
                <pt idx="1792">
                  <v>26442.49</v>
                </pt>
                <pt idx="1793">
                  <v>28750.3</v>
                </pt>
                <pt idx="1794">
                  <v>31459.59</v>
                </pt>
                <pt idx="1795">
                  <v>33813.3</v>
                </pt>
                <pt idx="1796">
                  <v>36478.1</v>
                </pt>
                <pt idx="1797">
                  <v>38148.99</v>
                </pt>
                <pt idx="1798">
                  <v>38234.8</v>
                </pt>
                <pt idx="1799">
                  <v>39132</v>
                </pt>
                <pt idx="1800">
                  <v>40544.69</v>
                </pt>
                <pt idx="1801">
                  <v>42131.1</v>
                </pt>
                <pt idx="1802">
                  <v>43105</v>
                </pt>
                <pt idx="1803">
                  <v>44050.2</v>
                </pt>
                <pt idx="1804">
                  <v>43742.79</v>
                </pt>
                <pt idx="1805">
                  <v>45223.29</v>
                </pt>
                <pt idx="1806">
                  <v>45326.8</v>
                </pt>
                <pt idx="1807">
                  <v>45046.3</v>
                </pt>
                <pt idx="1808">
                  <v>43893.09</v>
                </pt>
                <pt idx="1809">
                  <v>44213.99</v>
                </pt>
                <pt idx="1810">
                  <v>44523.1</v>
                </pt>
                <pt idx="1811">
                  <v>44177.49</v>
                </pt>
                <pt idx="1812">
                  <v>43924.9</v>
                </pt>
                <pt idx="1813">
                  <v>44023.1</v>
                </pt>
                <pt idx="1814">
                  <v>44349.29</v>
                </pt>
                <pt idx="1815">
                  <v>44504.3</v>
                </pt>
                <pt idx="1816">
                  <v>45120.25</v>
                </pt>
                <pt idx="1817">
                  <v>44308.3</v>
                </pt>
                <pt idx="1818">
                  <v>43658.75</v>
                </pt>
                <pt idx="1819">
                  <v>41853.4</v>
                </pt>
                <pt idx="1820">
                  <v>39549.3</v>
                </pt>
                <pt idx="1821">
                  <v>38918.79</v>
                </pt>
                <pt idx="1822">
                  <v>37752.79</v>
                </pt>
                <pt idx="1823">
                  <v>35965.19</v>
                </pt>
                <pt idx="1824">
                  <v>36777.46</v>
                </pt>
                <pt idx="1825">
                  <v>40456.46</v>
                </pt>
                <pt idx="1826">
                  <v>40429.86</v>
                </pt>
                <pt idx="1827">
                  <v>38689.56</v>
                </pt>
                <pt idx="1828">
                  <v>36504.67</v>
                </pt>
                <pt idx="1829">
                  <v>34843.16</v>
                </pt>
                <pt idx="1830">
                  <v>34239.37</v>
                </pt>
                <pt idx="1831">
                  <v>33426.77</v>
                </pt>
                <pt idx="1832">
                  <v>32758.76</v>
                </pt>
                <pt idx="1833">
                  <v>32513.77</v>
                </pt>
                <pt idx="1834">
                  <v>32074.47</v>
                </pt>
                <pt idx="1835">
                  <v>31825.67</v>
                </pt>
                <pt idx="1836">
                  <v>31108.56</v>
                </pt>
                <pt idx="1837">
                  <v>30402.26</v>
                </pt>
                <pt idx="1838">
                  <v>30147.32</v>
                </pt>
                <pt idx="1839">
                  <v>29914.26</v>
                </pt>
                <pt idx="1840">
                  <v>29422.17</v>
                </pt>
                <pt idx="1841">
                  <v>29064.97</v>
                </pt>
                <pt idx="1842">
                  <v>28644.66</v>
                </pt>
                <pt idx="1843">
                  <v>28372.47</v>
                </pt>
                <pt idx="1844">
                  <v>28585.07</v>
                </pt>
                <pt idx="1845">
                  <v>28678.77</v>
                </pt>
                <pt idx="1846">
                  <v>29107.07</v>
                </pt>
                <pt idx="1847">
                  <v>29876.77</v>
                </pt>
                <pt idx="1848">
                  <v>30653.96</v>
                </pt>
                <pt idx="1849">
                  <v>31544.26</v>
                </pt>
                <pt idx="1850">
                  <v>31999.37</v>
                </pt>
                <pt idx="1851">
                  <v>33446.37</v>
                </pt>
                <pt idx="1852">
                  <v>33530.67</v>
                </pt>
                <pt idx="1853">
                  <v>34810.56</v>
                </pt>
                <pt idx="1854">
                  <v>34016.57</v>
                </pt>
                <pt idx="1855">
                  <v>34305.97</v>
                </pt>
                <pt idx="1856">
                  <v>34142.36</v>
                </pt>
                <pt idx="1857">
                  <v>35381.67</v>
                </pt>
                <pt idx="1858">
                  <v>35254.17</v>
                </pt>
                <pt idx="1859">
                  <v>35161.76</v>
                </pt>
                <pt idx="1860">
                  <v>34271.06</v>
                </pt>
                <pt idx="1861">
                  <v>34445.36</v>
                </pt>
                <pt idx="1862">
                  <v>33151.97</v>
                </pt>
                <pt idx="1863">
                  <v>31562.76</v>
                </pt>
                <pt idx="1864">
                  <v>30206.56</v>
                </pt>
                <pt idx="1865">
                  <v>28556.16</v>
                </pt>
                <pt idx="1866">
                  <v>27520.46</v>
                </pt>
                <pt idx="1867">
                  <v>27086.07</v>
                </pt>
                <pt idx="1868">
                  <v>26766.86</v>
                </pt>
                <pt idx="1869">
                  <v>25895.56</v>
                </pt>
                <pt idx="1870">
                  <v>25544.92</v>
                </pt>
                <pt idx="1871">
                  <v>24397.37</v>
                </pt>
                <pt idx="1872">
                  <v>22223.97</v>
                </pt>
                <pt idx="1873">
                  <v>24082.86</v>
                </pt>
                <pt idx="1874">
                  <v>23481.56</v>
                </pt>
                <pt idx="1875">
                  <v>22880.87</v>
                </pt>
                <pt idx="1876">
                  <v>22423.17</v>
                </pt>
                <pt idx="1877">
                  <v>22762.57</v>
                </pt>
                <pt idx="1878">
                  <v>23062.06</v>
                </pt>
                <pt idx="1879">
                  <v>24229.76</v>
                </pt>
                <pt idx="1880">
                  <v>23079.27</v>
                </pt>
                <pt idx="1881">
                  <v>22809.07</v>
                </pt>
                <pt idx="1882">
                  <v>23038.57</v>
                </pt>
                <pt idx="1883">
                  <v>23001.27</v>
                </pt>
                <pt idx="1884">
                  <v>24588.16</v>
                </pt>
                <pt idx="1885">
                  <v>25136.07</v>
                </pt>
                <pt idx="1886">
                  <v>26098.17</v>
                </pt>
                <pt idx="1887">
                  <v>27553.86</v>
                </pt>
                <pt idx="1888">
                  <v>28740.07</v>
                </pt>
                <pt idx="1889">
                  <v>30945.07</v>
                </pt>
                <pt idx="1890">
                  <v>33295.47</v>
                </pt>
                <pt idx="1891">
                  <v>34718.36</v>
                </pt>
                <pt idx="1892">
                  <v>36726.77</v>
                </pt>
                <pt idx="1893">
                  <v>38262.97</v>
                </pt>
                <pt idx="1894">
                  <v>39143.67</v>
                </pt>
                <pt idx="1895">
                  <v>40189.36</v>
                </pt>
                <pt idx="1896">
                  <v>41580.27</v>
                </pt>
                <pt idx="1897">
                  <v>43785.56</v>
                </pt>
                <pt idx="1898">
                  <v>44997.07</v>
                </pt>
                <pt idx="1899">
                  <v>45717.67</v>
                </pt>
                <pt idx="1900">
                  <v>45134.97</v>
                </pt>
                <pt idx="1901">
                  <v>46763.67</v>
                </pt>
                <pt idx="1902">
                  <v>46622.16</v>
                </pt>
                <pt idx="1903">
                  <v>45837.86</v>
                </pt>
                <pt idx="1904">
                  <v>44786.96</v>
                </pt>
                <pt idx="1905">
                  <v>45159.46</v>
                </pt>
                <pt idx="1906">
                  <v>45343.87</v>
                </pt>
                <pt idx="1907">
                  <v>45130.07</v>
                </pt>
                <pt idx="1908">
                  <v>44373.27</v>
                </pt>
                <pt idx="1909">
                  <v>45282.16</v>
                </pt>
                <pt idx="1910">
                  <v>45077.97</v>
                </pt>
                <pt idx="1911">
                  <v>45274.86</v>
                </pt>
                <pt idx="1912">
                  <v>45124.36</v>
                </pt>
                <pt idx="1913">
                  <v>45022.77</v>
                </pt>
                <pt idx="1914">
                  <v>44359.52</v>
                </pt>
                <pt idx="1915">
                  <v>42469.87</v>
                </pt>
                <pt idx="1916">
                  <v>39887.67</v>
                </pt>
                <pt idx="1917">
                  <v>39172.37</v>
                </pt>
                <pt idx="1918">
                  <v>37259.57</v>
                </pt>
                <pt idx="1919">
                  <v>34827.27</v>
                </pt>
                <pt idx="1920">
                  <v>29537.16</v>
                </pt>
                <pt idx="1921">
                  <v>33141.36</v>
                </pt>
                <pt idx="1922">
                  <v>32847.27</v>
                </pt>
                <pt idx="1923">
                  <v>31270.87</v>
                </pt>
                <pt idx="1924">
                  <v>29594.06</v>
                </pt>
                <pt idx="1925">
                  <v>28614.57</v>
                </pt>
                <pt idx="1926">
                  <v>28084.17</v>
                </pt>
                <pt idx="1927">
                  <v>27565.26</v>
                </pt>
                <pt idx="1928">
                  <v>27024.96</v>
                </pt>
                <pt idx="1929">
                  <v>26713.57</v>
                </pt>
                <pt idx="1930">
                  <v>26403.86</v>
                </pt>
                <pt idx="1931">
                  <v>26554.76</v>
                </pt>
                <pt idx="1932">
                  <v>26397.36</v>
                </pt>
                <pt idx="1933">
                  <v>25761.27</v>
                </pt>
                <pt idx="1934">
                  <v>25567.86</v>
                </pt>
                <pt idx="1935">
                  <v>25317.57</v>
                </pt>
                <pt idx="1936">
                  <v>25089.66</v>
                </pt>
                <pt idx="1937">
                  <v>24616.27</v>
                </pt>
                <pt idx="1938">
                  <v>24262.56</v>
                </pt>
                <pt idx="1939">
                  <v>24038.47</v>
                </pt>
                <pt idx="1940">
                  <v>23946.46</v>
                </pt>
                <pt idx="1941">
                  <v>23973.16</v>
                </pt>
                <pt idx="1942">
                  <v>24364.06</v>
                </pt>
                <pt idx="1943">
                  <v>24913.06</v>
                </pt>
                <pt idx="1944">
                  <v>24974.06</v>
                </pt>
                <pt idx="1945">
                  <v>24836.77</v>
                </pt>
                <pt idx="1946">
                  <v>24974.67</v>
                </pt>
                <pt idx="1947">
                  <v>26154.37</v>
                </pt>
                <pt idx="1948">
                  <v>25864.27</v>
                </pt>
                <pt idx="1949">
                  <v>26459.47</v>
                </pt>
                <pt idx="1950">
                  <v>25393.27</v>
                </pt>
                <pt idx="1951">
                  <v>25644.27</v>
                </pt>
                <pt idx="1952">
                  <v>24712.57</v>
                </pt>
                <pt idx="1953">
                  <v>24826.67</v>
                </pt>
                <pt idx="1954">
                  <v>24621.57</v>
                </pt>
                <pt idx="1955">
                  <v>24198.66</v>
                </pt>
                <pt idx="1956">
                  <v>23002.77</v>
                </pt>
                <pt idx="1957">
                  <v>22910.06</v>
                </pt>
                <pt idx="1958">
                  <v>21331.57</v>
                </pt>
                <pt idx="1959">
                  <v>19490.16</v>
                </pt>
                <pt idx="1960">
                  <v>18356.96</v>
                </pt>
                <pt idx="1961">
                  <v>16945.97</v>
                </pt>
                <pt idx="1962">
                  <v>15588.97</v>
                </pt>
                <pt idx="1963">
                  <v>14938.87</v>
                </pt>
                <pt idx="1964">
                  <v>12889.02</v>
                </pt>
                <pt idx="1965">
                  <v>12116.86</v>
                </pt>
                <pt idx="1966">
                  <v>10519.37</v>
                </pt>
                <pt idx="1967">
                  <v>10004.72</v>
                </pt>
                <pt idx="1968">
                  <v>8068.37</v>
                </pt>
                <pt idx="1969">
                  <v>10597.52</v>
                </pt>
                <pt idx="1970">
                  <v>9528.969999999999</v>
                </pt>
                <pt idx="1971">
                  <v>9187.77</v>
                </pt>
                <pt idx="1972">
                  <v>8904.57</v>
                </pt>
                <pt idx="1973">
                  <v>9143.870000000001</v>
                </pt>
                <pt idx="1974">
                  <v>9422.76</v>
                </pt>
                <pt idx="1975">
                  <v>11242.07</v>
                </pt>
                <pt idx="1976">
                  <v>10209.87</v>
                </pt>
                <pt idx="1977">
                  <v>9308.57</v>
                </pt>
                <pt idx="1978">
                  <v>9449.16</v>
                </pt>
                <pt idx="1979">
                  <v>9677.870000000001</v>
                </pt>
                <pt idx="1980">
                  <v>11092.36</v>
                </pt>
                <pt idx="1981">
                  <v>12160.86</v>
                </pt>
                <pt idx="1982">
                  <v>13745.26</v>
                </pt>
                <pt idx="1983">
                  <v>14699.47</v>
                </pt>
                <pt idx="1984">
                  <v>16209.36</v>
                </pt>
                <pt idx="1985">
                  <v>18224.67</v>
                </pt>
                <pt idx="1986">
                  <v>20519.46</v>
                </pt>
                <pt idx="1987">
                  <v>21516.66</v>
                </pt>
                <pt idx="1988">
                  <v>23389.86</v>
                </pt>
                <pt idx="1989">
                  <v>25631.96</v>
                </pt>
                <pt idx="1990">
                  <v>25860.47</v>
                </pt>
                <pt idx="1991">
                  <v>27399.66</v>
                </pt>
                <pt idx="1992">
                  <v>28884.26</v>
                </pt>
                <pt idx="1993">
                  <v>30737.67</v>
                </pt>
                <pt idx="1994">
                  <v>31820.47</v>
                </pt>
                <pt idx="1995">
                  <v>32846.36</v>
                </pt>
                <pt idx="1996">
                  <v>32428.66</v>
                </pt>
                <pt idx="1997">
                  <v>33148.16</v>
                </pt>
                <pt idx="1998">
                  <v>33071.86</v>
                </pt>
                <pt idx="1999">
                  <v>32660.86</v>
                </pt>
                <pt idx="2000">
                  <v>32102.37</v>
                </pt>
                <pt idx="2001">
                  <v>32268.47</v>
                </pt>
                <pt idx="2002">
                  <v>32469.77</v>
                </pt>
                <pt idx="2003">
                  <v>31641.57</v>
                </pt>
                <pt idx="2004">
                  <v>30916.66</v>
                </pt>
                <pt idx="2005">
                  <v>31645.97</v>
                </pt>
                <pt idx="2006">
                  <v>31693.46</v>
                </pt>
                <pt idx="2007">
                  <v>31627.06</v>
                </pt>
                <pt idx="2008">
                  <v>31613.27</v>
                </pt>
                <pt idx="2009">
                  <v>31824.07</v>
                </pt>
                <pt idx="2010">
                  <v>31879.77</v>
                </pt>
                <pt idx="2011">
                  <v>30257.77</v>
                </pt>
                <pt idx="2012">
                  <v>28041.47</v>
                </pt>
                <pt idx="2013">
                  <v>27726.26</v>
                </pt>
                <pt idx="2014">
                  <v>26356.97</v>
                </pt>
                <pt idx="2015">
                  <v>24342.97</v>
                </pt>
                <pt idx="2016">
                  <v>21205.59</v>
                </pt>
                <pt idx="2017">
                  <v>22868.59</v>
                </pt>
                <pt idx="2018">
                  <v>22655.2</v>
                </pt>
                <pt idx="2019">
                  <v>20923.4</v>
                </pt>
                <pt idx="2020">
                  <v>19592.3</v>
                </pt>
                <pt idx="2021">
                  <v>18998.4</v>
                </pt>
                <pt idx="2022">
                  <v>18351.19</v>
                </pt>
                <pt idx="2023">
                  <v>17377.4</v>
                </pt>
                <pt idx="2024">
                  <v>17236.79</v>
                </pt>
                <pt idx="2025">
                  <v>17092</v>
                </pt>
                <pt idx="2026">
                  <v>16972.79</v>
                </pt>
                <pt idx="2027">
                  <v>17617.7</v>
                </pt>
                <pt idx="2028">
                  <v>17756.79</v>
                </pt>
                <pt idx="2029">
                  <v>17606.99</v>
                </pt>
                <pt idx="2030">
                  <v>17543.19</v>
                </pt>
                <pt idx="2031">
                  <v>17728.89</v>
                </pt>
                <pt idx="2032">
                  <v>17174</v>
                </pt>
                <pt idx="2033">
                  <v>17007.09</v>
                </pt>
                <pt idx="2034">
                  <v>16764.69</v>
                </pt>
                <pt idx="2035">
                  <v>16644.39</v>
                </pt>
                <pt idx="2036">
                  <v>16575.89</v>
                </pt>
                <pt idx="2037">
                  <v>16764.9</v>
                </pt>
                <pt idx="2038">
                  <v>17010.49</v>
                </pt>
                <pt idx="2039">
                  <v>17154.4</v>
                </pt>
                <pt idx="2040">
                  <v>17034.69</v>
                </pt>
                <pt idx="2041">
                  <v>17036.8</v>
                </pt>
                <pt idx="2042">
                  <v>17183.79</v>
                </pt>
                <pt idx="2043">
                  <v>18211.89</v>
                </pt>
                <pt idx="2044">
                  <v>18656.5</v>
                </pt>
                <pt idx="2045">
                  <v>18576.6</v>
                </pt>
                <pt idx="2046">
                  <v>18556.9</v>
                </pt>
                <pt idx="2047">
                  <v>18291.29</v>
                </pt>
                <pt idx="2048">
                  <v>17150.69</v>
                </pt>
                <pt idx="2049">
                  <v>17442.7</v>
                </pt>
                <pt idx="2050">
                  <v>16600.8</v>
                </pt>
                <pt idx="2051">
                  <v>16573.2</v>
                </pt>
                <pt idx="2052">
                  <v>16246.09</v>
                </pt>
                <pt idx="2053">
                  <v>15453.4</v>
                </pt>
                <pt idx="2054">
                  <v>14505.9</v>
                </pt>
                <pt idx="2055">
                  <v>13518.99</v>
                </pt>
                <pt idx="2056">
                  <v>11977.7</v>
                </pt>
                <pt idx="2057">
                  <v>12170.5</v>
                </pt>
                <pt idx="2058">
                  <v>11555.5</v>
                </pt>
                <pt idx="2059">
                  <v>11135.09</v>
                </pt>
                <pt idx="2060">
                  <v>10527.85</v>
                </pt>
                <pt idx="2061">
                  <v>9520.700000000001</v>
                </pt>
                <pt idx="2062">
                  <v>8421.299999999999</v>
                </pt>
                <pt idx="2063">
                  <v>8636.049999999999</v>
                </pt>
                <pt idx="2064">
                  <v>8107.99</v>
                </pt>
                <pt idx="2065">
                  <v>10516.65</v>
                </pt>
                <pt idx="2066">
                  <v>10864.49</v>
                </pt>
                <pt idx="2067">
                  <v>11037.2</v>
                </pt>
                <pt idx="2068">
                  <v>10370.29</v>
                </pt>
                <pt idx="2069">
                  <v>9558</v>
                </pt>
                <pt idx="2070">
                  <v>9074.700000000001</v>
                </pt>
                <pt idx="2071">
                  <v>10028.2</v>
                </pt>
                <pt idx="2072">
                  <v>10739.49</v>
                </pt>
                <pt idx="2073">
                  <v>10259</v>
                </pt>
                <pt idx="2074">
                  <v>9709.200000000001</v>
                </pt>
                <pt idx="2075">
                  <v>9514.200000000001</v>
                </pt>
                <pt idx="2076">
                  <v>10583.39</v>
                </pt>
                <pt idx="2077">
                  <v>12087.7</v>
                </pt>
                <pt idx="2078">
                  <v>13533.79</v>
                </pt>
                <pt idx="2079">
                  <v>14178.2</v>
                </pt>
                <pt idx="2080">
                  <v>14333.6</v>
                </pt>
                <pt idx="2081">
                  <v>15229</v>
                </pt>
                <pt idx="2082">
                  <v>16538.29</v>
                </pt>
                <pt idx="2083">
                  <v>16611.29</v>
                </pt>
                <pt idx="2084">
                  <v>17736.69</v>
                </pt>
                <pt idx="2085">
                  <v>18995.89</v>
                </pt>
                <pt idx="2086">
                  <v>19927.59</v>
                </pt>
                <pt idx="2087">
                  <v>21123.09</v>
                </pt>
                <pt idx="2088">
                  <v>22235.7</v>
                </pt>
                <pt idx="2089">
                  <v>24235</v>
                </pt>
                <pt idx="2090">
                  <v>24478.29</v>
                </pt>
                <pt idx="2091">
                  <v>24428.09</v>
                </pt>
                <pt idx="2092">
                  <v>23996.9</v>
                </pt>
                <pt idx="2093">
                  <v>24635.4</v>
                </pt>
                <pt idx="2094">
                  <v>24695.7</v>
                </pt>
                <pt idx="2095">
                  <v>24281.59</v>
                </pt>
                <pt idx="2096">
                  <v>23455.6</v>
                </pt>
                <pt idx="2097">
                  <v>23389.39</v>
                </pt>
                <pt idx="2098">
                  <v>23266</v>
                </pt>
                <pt idx="2099">
                  <v>23055.09</v>
                </pt>
                <pt idx="2100">
                  <v>22407.9</v>
                </pt>
                <pt idx="2101">
                  <v>23746.99</v>
                </pt>
                <pt idx="2102">
                  <v>23899.59</v>
                </pt>
                <pt idx="2103">
                  <v>23902</v>
                </pt>
                <pt idx="2104">
                  <v>24535.39</v>
                </pt>
                <pt idx="2105">
                  <v>25527.99</v>
                </pt>
                <pt idx="2106">
                  <v>26071.09</v>
                </pt>
                <pt idx="2107">
                  <v>25200.99</v>
                </pt>
                <pt idx="2108">
                  <v>23383.29</v>
                </pt>
                <pt idx="2109">
                  <v>23680.9</v>
                </pt>
                <pt idx="2110">
                  <v>22722.4</v>
                </pt>
                <pt idx="2111">
                  <v>21029.2</v>
                </pt>
                <pt idx="2112">
                  <v>22690.3</v>
                </pt>
                <pt idx="2113">
                  <v>25640.79</v>
                </pt>
                <pt idx="2114">
                  <v>25330.8</v>
                </pt>
                <pt idx="2115">
                  <v>23811</v>
                </pt>
                <pt idx="2116">
                  <v>21798.6</v>
                </pt>
                <pt idx="2117">
                  <v>20915.99</v>
                </pt>
                <pt idx="2118">
                  <v>20170.8</v>
                </pt>
                <pt idx="2119">
                  <v>19223.8</v>
                </pt>
                <pt idx="2120">
                  <v>19293.2</v>
                </pt>
                <pt idx="2121">
                  <v>19216.2</v>
                </pt>
                <pt idx="2122">
                  <v>18863.39</v>
                </pt>
                <pt idx="2123">
                  <v>19530.89</v>
                </pt>
                <pt idx="2124">
                  <v>19593.7</v>
                </pt>
                <pt idx="2125">
                  <v>19371.59</v>
                </pt>
                <pt idx="2126">
                  <v>19302.4</v>
                </pt>
                <pt idx="2127">
                  <v>19579.6</v>
                </pt>
                <pt idx="2128">
                  <v>19123.7</v>
                </pt>
                <pt idx="2129">
                  <v>18887.2</v>
                </pt>
                <pt idx="2130">
                  <v>18627.39</v>
                </pt>
                <pt idx="2131">
                  <v>18526.79</v>
                </pt>
                <pt idx="2132">
                  <v>18503.49</v>
                </pt>
                <pt idx="2133">
                  <v>18689.6</v>
                </pt>
                <pt idx="2134">
                  <v>18948.09</v>
                </pt>
                <pt idx="2135">
                  <v>19410.29</v>
                </pt>
                <pt idx="2136">
                  <v>19693.1</v>
                </pt>
                <pt idx="2137">
                  <v>19791.89</v>
                </pt>
                <pt idx="2138">
                  <v>19771.5</v>
                </pt>
                <pt idx="2139">
                  <v>20539.49</v>
                </pt>
                <pt idx="2140">
                  <v>20895.89</v>
                </pt>
                <pt idx="2141">
                  <v>21086.9</v>
                </pt>
                <pt idx="2142">
                  <v>21558.19</v>
                </pt>
                <pt idx="2143">
                  <v>20867.09</v>
                </pt>
                <pt idx="2144">
                  <v>20598.3</v>
                </pt>
                <pt idx="2145">
                  <v>20892</v>
                </pt>
                <pt idx="2146">
                  <v>20795.29</v>
                </pt>
                <pt idx="2147">
                  <v>20606.8</v>
                </pt>
                <pt idx="2148">
                  <v>20198.8</v>
                </pt>
                <pt idx="2149">
                  <v>19785.69</v>
                </pt>
                <pt idx="2150">
                  <v>19069.4</v>
                </pt>
                <pt idx="2151">
                  <v>18060</v>
                </pt>
                <pt idx="2152">
                  <v>17372.1</v>
                </pt>
                <pt idx="2153">
                  <v>17069.49</v>
                </pt>
                <pt idx="2154">
                  <v>16316.7</v>
                </pt>
                <pt idx="2155">
                  <v>15486</v>
                </pt>
                <pt idx="2156">
                  <v>15470.7</v>
                </pt>
                <pt idx="2157">
                  <v>14885.4</v>
                </pt>
                <pt idx="2158">
                  <v>14169.5</v>
                </pt>
                <pt idx="2159">
                  <v>14086.4</v>
                </pt>
                <pt idx="2160">
                  <v>14064.7</v>
                </pt>
                <pt idx="2161">
                  <v>15538.99</v>
                </pt>
                <pt idx="2162">
                  <v>15633.39</v>
                </pt>
                <pt idx="2163">
                  <v>15350.99</v>
                </pt>
                <pt idx="2164">
                  <v>14758.99</v>
                </pt>
                <pt idx="2165">
                  <v>14431.39</v>
                </pt>
                <pt idx="2166">
                  <v>13447.3</v>
                </pt>
                <pt idx="2167">
                  <v>13677.5</v>
                </pt>
                <pt idx="2168">
                  <v>13136.8</v>
                </pt>
                <pt idx="2169">
                  <v>11818.3</v>
                </pt>
                <pt idx="2170">
                  <v>11438.39</v>
                </pt>
                <pt idx="2171">
                  <v>11363.79</v>
                </pt>
                <pt idx="2172">
                  <v>11738.99</v>
                </pt>
                <pt idx="2173">
                  <v>13112.59</v>
                </pt>
                <pt idx="2174">
                  <v>14367.09</v>
                </pt>
                <pt idx="2175">
                  <v>14381.6</v>
                </pt>
                <pt idx="2176">
                  <v>14582.6</v>
                </pt>
                <pt idx="2177">
                  <v>15283.6</v>
                </pt>
                <pt idx="2178">
                  <v>16656.7</v>
                </pt>
                <pt idx="2179">
                  <v>16603.79</v>
                </pt>
                <pt idx="2180">
                  <v>17860.49</v>
                </pt>
                <pt idx="2181">
                  <v>19027.9</v>
                </pt>
                <pt idx="2182">
                  <v>19807.2</v>
                </pt>
                <pt idx="2183">
                  <v>21710.2</v>
                </pt>
                <pt idx="2184">
                  <v>22719.7</v>
                </pt>
                <pt idx="2185">
                  <v>24460.2</v>
                </pt>
                <pt idx="2186">
                  <v>24504.99</v>
                </pt>
                <pt idx="2187">
                  <v>24881.09</v>
                </pt>
                <pt idx="2188">
                  <v>24553.29</v>
                </pt>
                <pt idx="2189">
                  <v>25319.39</v>
                </pt>
                <pt idx="2190">
                  <v>25227.3</v>
                </pt>
                <pt idx="2191">
                  <v>24390.49</v>
                </pt>
                <pt idx="2192">
                  <v>23685</v>
                </pt>
                <pt idx="2193">
                  <v>23970.3</v>
                </pt>
                <pt idx="2194">
                  <v>24005.5</v>
                </pt>
                <pt idx="2195">
                  <v>23737.59</v>
                </pt>
                <pt idx="2196">
                  <v>23230.09</v>
                </pt>
                <pt idx="2197">
                  <v>24460.2</v>
                </pt>
                <pt idx="2198">
                  <v>24404.9</v>
                </pt>
                <pt idx="2199">
                  <v>24413.9</v>
                </pt>
                <pt idx="2200">
                  <v>24657.5</v>
                </pt>
                <pt idx="2201">
                  <v>24879.29</v>
                </pt>
                <pt idx="2202">
                  <v>25485.39</v>
                </pt>
                <pt idx="2203">
                  <v>24851.6</v>
                </pt>
                <pt idx="2204">
                  <v>23143.39</v>
                </pt>
                <pt idx="2205">
                  <v>23712.4</v>
                </pt>
                <pt idx="2206">
                  <v>23210.1</v>
                </pt>
                <pt idx="2207">
                  <v>21850.19</v>
                </pt>
                <pt idx="2208">
                  <v>19976.1</v>
                </pt>
                <pt idx="2209">
                  <v>22508.3</v>
                </pt>
                <pt idx="2210">
                  <v>21535.59</v>
                </pt>
                <pt idx="2211">
                  <v>19113.3</v>
                </pt>
                <pt idx="2212">
                  <v>16308.8</v>
                </pt>
                <pt idx="2213">
                  <v>15078.1</v>
                </pt>
                <pt idx="2214">
                  <v>14531.5</v>
                </pt>
                <pt idx="2215">
                  <v>13062.59</v>
                </pt>
                <pt idx="2216">
                  <v>12575.9</v>
                </pt>
                <pt idx="2217">
                  <v>13033.5</v>
                </pt>
                <pt idx="2218">
                  <v>12447.1</v>
                </pt>
                <pt idx="2219">
                  <v>13010.4</v>
                </pt>
                <pt idx="2220">
                  <v>12843.89</v>
                </pt>
                <pt idx="2221">
                  <v>12609.59</v>
                </pt>
                <pt idx="2222">
                  <v>12439</v>
                </pt>
                <pt idx="2223">
                  <v>12524.4</v>
                </pt>
                <pt idx="2224">
                  <v>12036.5</v>
                </pt>
                <pt idx="2225">
                  <v>11606.6</v>
                </pt>
                <pt idx="2226">
                  <v>11213.1</v>
                </pt>
                <pt idx="2227">
                  <v>11018.9</v>
                </pt>
                <pt idx="2228">
                  <v>10789.1</v>
                </pt>
                <pt idx="2229">
                  <v>10929</v>
                </pt>
                <pt idx="2230">
                  <v>11559.5</v>
                </pt>
                <pt idx="2231">
                  <v>12011.19</v>
                </pt>
                <pt idx="2232">
                  <v>12261.9</v>
                </pt>
                <pt idx="2233">
                  <v>12460.2</v>
                </pt>
                <pt idx="2234">
                  <v>12349.8</v>
                </pt>
                <pt idx="2235">
                  <v>12966.4</v>
                </pt>
                <pt idx="2236">
                  <v>13260.7</v>
                </pt>
                <pt idx="2237">
                  <v>13292.2</v>
                </pt>
                <pt idx="2238">
                  <v>13693</v>
                </pt>
                <pt idx="2239">
                  <v>12521.39</v>
                </pt>
                <pt idx="2240">
                  <v>11661.1</v>
                </pt>
                <pt idx="2241">
                  <v>11861.7</v>
                </pt>
                <pt idx="2242">
                  <v>11246.5</v>
                </pt>
                <pt idx="2243">
                  <v>11164</v>
                </pt>
                <pt idx="2244">
                  <v>10747.4</v>
                </pt>
                <pt idx="2245">
                  <v>10570.9</v>
                </pt>
                <pt idx="2246">
                  <v>10007</v>
                </pt>
                <pt idx="2247">
                  <v>9507.6</v>
                </pt>
                <pt idx="2248">
                  <v>8753.6</v>
                </pt>
                <pt idx="2249">
                  <v>9387.6</v>
                </pt>
                <pt idx="2250">
                  <v>8655.5</v>
                </pt>
                <pt idx="2251">
                  <v>8194.889999999999</v>
                </pt>
                <pt idx="2252">
                  <v>8329.5</v>
                </pt>
                <pt idx="2253">
                  <v>7580</v>
                </pt>
                <pt idx="2254">
                  <v>7357.99</v>
                </pt>
                <pt idx="2255">
                  <v>7732.3</v>
                </pt>
                <pt idx="2256">
                  <v>7891.4</v>
                </pt>
                <pt idx="2257">
                  <v>9985.9</v>
                </pt>
                <pt idx="2258">
                  <v>9917.299999999999</v>
                </pt>
                <pt idx="2259">
                  <v>9384</v>
                </pt>
                <pt idx="2260">
                  <v>8974.9</v>
                </pt>
                <pt idx="2261">
                  <v>7902.4</v>
                </pt>
                <pt idx="2262">
                  <v>6758.5</v>
                </pt>
                <pt idx="2263">
                  <v>6771.7</v>
                </pt>
                <pt idx="2264">
                  <v>5857.7</v>
                </pt>
                <pt idx="2265">
                  <v>4650.1</v>
                </pt>
                <pt idx="2266">
                  <v>4455.25</v>
                </pt>
                <pt idx="2267">
                  <v>4334.4</v>
                </pt>
                <pt idx="2268">
                  <v>4480.1</v>
                </pt>
                <pt idx="2269">
                  <v>5588.1</v>
                </pt>
                <pt idx="2270">
                  <v>6491.7</v>
                </pt>
                <pt idx="2271">
                  <v>6332.7</v>
                </pt>
                <pt idx="2272">
                  <v>6328.1</v>
                </pt>
                <pt idx="2273">
                  <v>6893.7</v>
                </pt>
                <pt idx="2274">
                  <v>8148.9</v>
                </pt>
                <pt idx="2275">
                  <v>7847.4</v>
                </pt>
                <pt idx="2276">
                  <v>8781.9</v>
                </pt>
                <pt idx="2277">
                  <v>10192.7</v>
                </pt>
                <pt idx="2278">
                  <v>11674.8</v>
                </pt>
                <pt idx="2279">
                  <v>12931.5</v>
                </pt>
                <pt idx="2280">
                  <v>13685.9</v>
                </pt>
                <pt idx="2281">
                  <v>15526.99</v>
                </pt>
                <pt idx="2282">
                  <v>15879.7</v>
                </pt>
                <pt idx="2283">
                  <v>15706.1</v>
                </pt>
                <pt idx="2284">
                  <v>15370.49</v>
                </pt>
                <pt idx="2285">
                  <v>15927.29</v>
                </pt>
                <pt idx="2286">
                  <v>15502.3</v>
                </pt>
                <pt idx="2287">
                  <v>14859.7</v>
                </pt>
                <pt idx="2288">
                  <v>14590.4</v>
                </pt>
                <pt idx="2289">
                  <v>14652.8</v>
                </pt>
                <pt idx="2290">
                  <v>14510.4</v>
                </pt>
                <pt idx="2291">
                  <v>14253.2</v>
                </pt>
                <pt idx="2292">
                  <v>13680</v>
                </pt>
                <pt idx="2293">
                  <v>14338.6</v>
                </pt>
                <pt idx="2294">
                  <v>14303.29</v>
                </pt>
                <pt idx="2295">
                  <v>14421.9</v>
                </pt>
                <pt idx="2296">
                  <v>14351.3</v>
                </pt>
                <pt idx="2297">
                  <v>14630.6</v>
                </pt>
                <pt idx="2298">
                  <v>15427.7</v>
                </pt>
                <pt idx="2299">
                  <v>15084.2</v>
                </pt>
                <pt idx="2300">
                  <v>13329.6</v>
                </pt>
                <pt idx="2301">
                  <v>13655.3</v>
                </pt>
                <pt idx="2302">
                  <v>12917.7</v>
                </pt>
                <pt idx="2303">
                  <v>11869</v>
                </pt>
                <pt idx="2304">
                  <v>15217.9</v>
                </pt>
                <pt idx="2305">
                  <v>18034.1</v>
                </pt>
                <pt idx="2306">
                  <v>17593.3</v>
                </pt>
                <pt idx="2307">
                  <v>15693.2</v>
                </pt>
                <pt idx="2308">
                  <v>13158.1</v>
                </pt>
                <pt idx="2309">
                  <v>11792.09</v>
                </pt>
                <pt idx="2310">
                  <v>10922.39</v>
                </pt>
                <pt idx="2311">
                  <v>9622.99</v>
                </pt>
                <pt idx="2312">
                  <v>8867.889999999999</v>
                </pt>
                <pt idx="2313">
                  <v>9088</v>
                </pt>
                <pt idx="2314">
                  <v>8694.1</v>
                </pt>
                <pt idx="2315">
                  <v>9268.389999999999</v>
                </pt>
                <pt idx="2316">
                  <v>9359.4</v>
                </pt>
                <pt idx="2317">
                  <v>9060.299999999999</v>
                </pt>
                <pt idx="2318">
                  <v>8897.389999999999</v>
                </pt>
                <pt idx="2319">
                  <v>9016</v>
                </pt>
                <pt idx="2320">
                  <v>8390.799999999999</v>
                </pt>
                <pt idx="2321">
                  <v>8152.9</v>
                </pt>
                <pt idx="2322">
                  <v>7855.3</v>
                </pt>
                <pt idx="2323">
                  <v>7576.29</v>
                </pt>
                <pt idx="2324">
                  <v>7522.75</v>
                </pt>
                <pt idx="2325">
                  <v>7564.2</v>
                </pt>
                <pt idx="2326">
                  <v>7686.69</v>
                </pt>
                <pt idx="2327">
                  <v>8021.3</v>
                </pt>
                <pt idx="2328">
                  <v>8312.59</v>
                </pt>
                <pt idx="2329">
                  <v>8300.889999999999</v>
                </pt>
                <pt idx="2330">
                  <v>7971.89</v>
                </pt>
                <pt idx="2331">
                  <v>8549.5</v>
                </pt>
                <pt idx="2332">
                  <v>8860.4</v>
                </pt>
                <pt idx="2333">
                  <v>8533.290000000001</v>
                </pt>
                <pt idx="2334">
                  <v>9139.389999999999</v>
                </pt>
                <pt idx="2335">
                  <v>8325.4</v>
                </pt>
                <pt idx="2336">
                  <v>7093.4</v>
                </pt>
                <pt idx="2337">
                  <v>6459.99</v>
                </pt>
                <pt idx="2338">
                  <v>5415.29</v>
                </pt>
                <pt idx="2339">
                  <v>5245.9</v>
                </pt>
                <pt idx="2340">
                  <v>4906.1</v>
                </pt>
                <pt idx="2341">
                  <v>4625.99</v>
                </pt>
                <pt idx="2342">
                  <v>4184.3</v>
                </pt>
                <pt idx="2343">
                  <v>3799.39</v>
                </pt>
                <pt idx="2344">
                  <v>3591</v>
                </pt>
                <pt idx="2345">
                  <v>3715</v>
                </pt>
                <pt idx="2346">
                  <v>3656.9</v>
                </pt>
                <pt idx="2347">
                  <v>4383.59</v>
                </pt>
                <pt idx="2348">
                  <v>4348.1</v>
                </pt>
                <pt idx="2349">
                  <v>4369.1</v>
                </pt>
                <pt idx="2350">
                  <v>4951.6</v>
                </pt>
                <pt idx="2351">
                  <v>6008.2</v>
                </pt>
                <pt idx="2352">
                  <v>6833.7</v>
                </pt>
                <pt idx="2353">
                  <v>8134.6</v>
                </pt>
                <pt idx="2354">
                  <v>6866</v>
                </pt>
                <pt idx="2355">
                  <v>6490.5</v>
                </pt>
                <pt idx="2356">
                  <v>6718.2</v>
                </pt>
                <pt idx="2357">
                  <v>6695.1</v>
                </pt>
                <pt idx="2358">
                  <v>7010.09</v>
                </pt>
                <pt idx="2359">
                  <v>7445.69</v>
                </pt>
                <pt idx="2360">
                  <v>6860.4</v>
                </pt>
                <pt idx="2361">
                  <v>5880.7</v>
                </pt>
                <pt idx="2362">
                  <v>5586.89</v>
                </pt>
                <pt idx="2363">
                  <v>5811.2</v>
                </pt>
                <pt idx="2364">
                  <v>6675.3</v>
                </pt>
                <pt idx="2365">
                  <v>7480.39</v>
                </pt>
                <pt idx="2366">
                  <v>7474.7</v>
                </pt>
                <pt idx="2367">
                  <v>6755.9</v>
                </pt>
                <pt idx="2368">
                  <v>4891.1</v>
                </pt>
                <pt idx="2369">
                  <v>4649.4</v>
                </pt>
                <pt idx="2370">
                  <v>5367.49</v>
                </pt>
                <pt idx="2371">
                  <v>4859.2</v>
                </pt>
                <pt idx="2372">
                  <v>5137.39</v>
                </pt>
                <pt idx="2373">
                  <v>5587.09</v>
                </pt>
                <pt idx="2374">
                  <v>4711.6</v>
                </pt>
                <pt idx="2375">
                  <v>5649.09</v>
                </pt>
                <pt idx="2376">
                  <v>6637.9</v>
                </pt>
                <pt idx="2377">
                  <v>7920.5</v>
                </pt>
                <pt idx="2378">
                  <v>8017.2</v>
                </pt>
                <pt idx="2379">
                  <v>8291.299999999999</v>
                </pt>
                <pt idx="2380">
                  <v>7727.29</v>
                </pt>
                <pt idx="2381">
                  <v>8066.5</v>
                </pt>
                <pt idx="2382">
                  <v>8152.9</v>
                </pt>
                <pt idx="2383">
                  <v>8006.8</v>
                </pt>
                <pt idx="2384">
                  <v>7772.8</v>
                </pt>
                <pt idx="2385">
                  <v>7789.7</v>
                </pt>
                <pt idx="2386">
                  <v>7646.39</v>
                </pt>
                <pt idx="2387">
                  <v>7231.3</v>
                </pt>
                <pt idx="2388">
                  <v>7086.39</v>
                </pt>
                <pt idx="2389">
                  <v>9946.49</v>
                </pt>
                <pt idx="2390">
                  <v>11236.3</v>
                </pt>
                <pt idx="2391">
                  <v>12250.5</v>
                </pt>
                <pt idx="2392">
                  <v>12895.8</v>
                </pt>
                <pt idx="2393">
                  <v>13816.45</v>
                </pt>
                <pt idx="2394">
                  <v>14936.7</v>
                </pt>
                <pt idx="2395">
                  <v>14489.2</v>
                </pt>
                <pt idx="2396">
                  <v>12927.5</v>
                </pt>
                <pt idx="2397">
                  <v>13574.8</v>
                </pt>
                <pt idx="2398">
                  <v>13411.3</v>
                </pt>
                <pt idx="2399">
                  <v>12875.6</v>
                </pt>
                <pt idx="2400">
                  <v>15334.9</v>
                </pt>
                <pt idx="2401">
                  <v>18772.4</v>
                </pt>
                <pt idx="2402">
                  <v>17556.1</v>
                </pt>
                <pt idx="2403">
                  <v>15253.9</v>
                </pt>
                <pt idx="2404">
                  <v>13589.3</v>
                </pt>
                <pt idx="2405">
                  <v>12645.85</v>
                </pt>
                <pt idx="2406">
                  <v>12628.6</v>
                </pt>
                <pt idx="2407">
                  <v>12364.3</v>
                </pt>
                <pt idx="2408">
                  <v>11825.4</v>
                </pt>
                <pt idx="2409">
                  <v>11783.2</v>
                </pt>
                <pt idx="2410">
                  <v>11381.29</v>
                </pt>
                <pt idx="2411">
                  <v>11284.4</v>
                </pt>
                <pt idx="2412">
                  <v>12347.8</v>
                </pt>
                <pt idx="2413">
                  <v>12208.09</v>
                </pt>
                <pt idx="2414">
                  <v>11722.8</v>
                </pt>
                <pt idx="2415">
                  <v>11919.3</v>
                </pt>
                <pt idx="2416">
                  <v>12275.49</v>
                </pt>
                <pt idx="2417">
                  <v>12120.3</v>
                </pt>
                <pt idx="2418">
                  <v>11873.2</v>
                </pt>
                <pt idx="2419">
                  <v>11739.4</v>
                </pt>
                <pt idx="2420">
                  <v>11619.09</v>
                </pt>
                <pt idx="2421">
                  <v>11916.79</v>
                </pt>
                <pt idx="2422">
                  <v>12125.5</v>
                </pt>
                <pt idx="2423">
                  <v>12566.19</v>
                </pt>
                <pt idx="2424">
                  <v>11989</v>
                </pt>
                <pt idx="2425">
                  <v>10735.89</v>
                </pt>
                <pt idx="2426">
                  <v>10837.75</v>
                </pt>
                <pt idx="2427">
                  <v>11257.89</v>
                </pt>
                <pt idx="2428">
                  <v>11492.5</v>
                </pt>
                <pt idx="2429">
                  <v>10445.09</v>
                </pt>
                <pt idx="2430">
                  <v>11177.6</v>
                </pt>
                <pt idx="2431">
                  <v>11748.9</v>
                </pt>
                <pt idx="2432">
                  <v>11457.6</v>
                </pt>
                <pt idx="2433">
                  <v>11332.8</v>
                </pt>
                <pt idx="2434">
                  <v>11688.79</v>
                </pt>
                <pt idx="2435">
                  <v>11705.7</v>
                </pt>
                <pt idx="2436">
                  <v>10724.5</v>
                </pt>
                <pt idx="2437">
                  <v>10931.8</v>
                </pt>
                <pt idx="2438">
                  <v>10886.1</v>
                </pt>
                <pt idx="2439">
                  <v>10829.3</v>
                </pt>
                <pt idx="2440">
                  <v>10684.3</v>
                </pt>
                <pt idx="2441">
                  <v>10264.7</v>
                </pt>
                <pt idx="2442">
                  <v>10285.3</v>
                </pt>
                <pt idx="2443">
                  <v>10734.9</v>
                </pt>
                <pt idx="2444">
                  <v>10465.1</v>
                </pt>
                <pt idx="2445">
                  <v>10191.09</v>
                </pt>
                <pt idx="2446">
                  <v>9804.299999999999</v>
                </pt>
                <pt idx="2447">
                  <v>9594.9</v>
                </pt>
                <pt idx="2448">
                  <v>10430.4</v>
                </pt>
                <pt idx="2449">
                  <v>10772.79</v>
                </pt>
                <pt idx="2450">
                  <v>8887.200000000001</v>
                </pt>
                <pt idx="2451">
                  <v>8310.200000000001</v>
                </pt>
                <pt idx="2452">
                  <v>7687.7</v>
                </pt>
                <pt idx="2453">
                  <v>7301.3</v>
                </pt>
                <pt idx="2454">
                  <v>8762</v>
                </pt>
                <pt idx="2455">
                  <v>8676.1</v>
                </pt>
                <pt idx="2456">
                  <v>8959.1</v>
                </pt>
                <pt idx="2457">
                  <v>8483</v>
                </pt>
                <pt idx="2458">
                  <v>9153</v>
                </pt>
                <pt idx="2459">
                  <v>8770</v>
                </pt>
                <pt idx="2460">
                  <v>9091.9</v>
                </pt>
                <pt idx="2461">
                  <v>8179.8</v>
                </pt>
                <pt idx="2462">
                  <v>7930.2</v>
                </pt>
                <pt idx="2463">
                  <v>7396.8</v>
                </pt>
                <pt idx="2464">
                  <v>6869.99</v>
                </pt>
                <pt idx="2465">
                  <v>6008.3</v>
                </pt>
                <pt idx="2466">
                  <v>5738.4</v>
                </pt>
                <pt idx="2467">
                  <v>6876.4</v>
                </pt>
                <pt idx="2468">
                  <v>6907.7</v>
                </pt>
                <pt idx="2469">
                  <v>6631.2</v>
                </pt>
                <pt idx="2470">
                  <v>6717.7</v>
                </pt>
                <pt idx="2471">
                  <v>8234.190000000001</v>
                </pt>
                <pt idx="2472">
                  <v>8613.549999999999</v>
                </pt>
                <pt idx="2473">
                  <v>9605.700000000001</v>
                </pt>
                <pt idx="2474">
                  <v>10438.1</v>
                </pt>
                <pt idx="2475">
                  <v>10707.4</v>
                </pt>
                <pt idx="2476">
                  <v>10379.5</v>
                </pt>
                <pt idx="2477">
                  <v>10718.4</v>
                </pt>
                <pt idx="2478">
                  <v>10940.79</v>
                </pt>
                <pt idx="2479">
                  <v>10647.5</v>
                </pt>
                <pt idx="2480">
                  <v>10574.8</v>
                </pt>
                <pt idx="2481">
                  <v>10747.7</v>
                </pt>
                <pt idx="2482">
                  <v>10776.2</v>
                </pt>
                <pt idx="2483">
                  <v>10282.19</v>
                </pt>
                <pt idx="2484">
                  <v>10076.3</v>
                </pt>
                <pt idx="2485">
                  <v>10076.19</v>
                </pt>
                <pt idx="2486">
                  <v>11020.5</v>
                </pt>
                <pt idx="2487">
                  <v>11009.3</v>
                </pt>
                <pt idx="2488">
                  <v>11770.4</v>
                </pt>
                <pt idx="2489">
                  <v>12394.9</v>
                </pt>
                <pt idx="2490">
                  <v>12684.99</v>
                </pt>
                <pt idx="2491">
                  <v>12173.3</v>
                </pt>
                <pt idx="2492">
                  <v>11205.5</v>
                </pt>
                <pt idx="2493">
                  <v>11723.39</v>
                </pt>
                <pt idx="2494">
                  <v>11285</v>
                </pt>
                <pt idx="2495">
                  <v>10971.3</v>
                </pt>
                <pt idx="2496">
                  <v>10803.69</v>
                </pt>
                <pt idx="2497">
                  <v>14274.6</v>
                </pt>
                <pt idx="2498">
                  <v>14178.7</v>
                </pt>
                <pt idx="2499">
                  <v>12717.09</v>
                </pt>
                <pt idx="2500">
                  <v>13202.7</v>
                </pt>
                <pt idx="2501">
                  <v>12630.8</v>
                </pt>
                <pt idx="2502">
                  <v>11604.3</v>
                </pt>
                <pt idx="2503">
                  <v>11101.6</v>
                </pt>
                <pt idx="2504">
                  <v>11361.8</v>
                </pt>
                <pt idx="2505">
                  <v>11114.3</v>
                </pt>
                <pt idx="2506">
                  <v>10854.8</v>
                </pt>
                <pt idx="2507">
                  <v>10298.99</v>
                </pt>
                <pt idx="2508">
                  <v>10381.8</v>
                </pt>
                <pt idx="2509">
                  <v>9770.190000000001</v>
                </pt>
                <pt idx="2510">
                  <v>9915.690000000001</v>
                </pt>
                <pt idx="2511">
                  <v>10001.7</v>
                </pt>
                <pt idx="2512">
                  <v>9407</v>
                </pt>
                <pt idx="2513">
                  <v>9090</v>
                </pt>
                <pt idx="2514">
                  <v>8745.200000000001</v>
                </pt>
                <pt idx="2515">
                  <v>8511.09</v>
                </pt>
                <pt idx="2516">
                  <v>8378.299999999999</v>
                </pt>
                <pt idx="2517">
                  <v>8620.790000000001</v>
                </pt>
                <pt idx="2518">
                  <v>8677.799999999999</v>
                </pt>
                <pt idx="2519">
                  <v>9044.4</v>
                </pt>
                <pt idx="2520">
                  <v>9592.190000000001</v>
                </pt>
                <pt idx="2521">
                  <v>9224.200000000001</v>
                </pt>
                <pt idx="2522">
                  <v>9139.299999999999</v>
                </pt>
                <pt idx="2523">
                  <v>9546.1</v>
                </pt>
                <pt idx="2524">
                  <v>9742.6</v>
                </pt>
                <pt idx="2525">
                  <v>10462.5</v>
                </pt>
                <pt idx="2526">
                  <v>10806.9</v>
                </pt>
                <pt idx="2527">
                  <v>10827.5</v>
                </pt>
                <pt idx="2528">
                  <v>10016.5</v>
                </pt>
                <pt idx="2529">
                  <v>9827.5</v>
                </pt>
                <pt idx="2530">
                  <v>9125.190000000001</v>
                </pt>
                <pt idx="2531">
                  <v>8808.59</v>
                </pt>
                <pt idx="2532">
                  <v>8588.299999999999</v>
                </pt>
                <pt idx="2533">
                  <v>8260.700000000001</v>
                </pt>
                <pt idx="2534">
                  <v>8433.9</v>
                </pt>
                <pt idx="2535">
                  <v>8423.799999999999</v>
                </pt>
                <pt idx="2536">
                  <v>8937.389999999999</v>
                </pt>
                <pt idx="2537">
                  <v>8079.9</v>
                </pt>
                <pt idx="2538">
                  <v>8160.1</v>
                </pt>
                <pt idx="2539">
                  <v>7885.8</v>
                </pt>
                <pt idx="2540">
                  <v>7639.5</v>
                </pt>
                <pt idx="2541">
                  <v>7702.4</v>
                </pt>
                <pt idx="2542">
                  <v>7569.9</v>
                </pt>
                <pt idx="2543">
                  <v>7161.1</v>
                </pt>
                <pt idx="2544">
                  <v>8457.6</v>
                </pt>
                <pt idx="2545">
                  <v>9009.6</v>
                </pt>
                <pt idx="2546">
                  <v>8016.3</v>
                </pt>
                <pt idx="2547">
                  <v>7663.03</v>
                </pt>
                <pt idx="2548">
                  <v>7061.49</v>
                </pt>
                <pt idx="2549">
                  <v>7289.34</v>
                </pt>
                <pt idx="2550">
                  <v>7231.17</v>
                </pt>
                <pt idx="2551">
                  <v>7275.45</v>
                </pt>
                <pt idx="2552">
                  <v>7061.07</v>
                </pt>
                <pt idx="2553">
                  <v>7220.14</v>
                </pt>
                <pt idx="2554">
                  <v>7801.53</v>
                </pt>
                <pt idx="2555">
                  <v>7540.27</v>
                </pt>
                <pt idx="2556">
                  <v>8265.77</v>
                </pt>
                <pt idx="2557">
                  <v>7014.63</v>
                </pt>
                <pt idx="2558">
                  <v>7137.56</v>
                </pt>
                <pt idx="2559">
                  <v>7147.1</v>
                </pt>
                <pt idx="2560">
                  <v>6850.1</v>
                </pt>
                <pt idx="2561">
                  <v>7170.5</v>
                </pt>
                <pt idx="2562">
                  <v>8390.200000000001</v>
                </pt>
                <pt idx="2563">
                  <v>10752.1</v>
                </pt>
                <pt idx="2564">
                  <v>11294.1</v>
                </pt>
                <pt idx="2565">
                  <v>12197.55</v>
                </pt>
                <pt idx="2566">
                  <v>13990.7</v>
                </pt>
                <pt idx="2567">
                  <v>15712.8</v>
                </pt>
                <pt idx="2568">
                  <v>16113.4</v>
                </pt>
                <pt idx="2569">
                  <v>16873.6</v>
                </pt>
                <pt idx="2570">
                  <v>17978.6</v>
                </pt>
                <pt idx="2571">
                  <v>18928.2</v>
                </pt>
                <pt idx="2572">
                  <v>18769.69</v>
                </pt>
                <pt idx="2573">
                  <v>18896.99</v>
                </pt>
                <pt idx="2574">
                  <v>19053.2</v>
                </pt>
                <pt idx="2575">
                  <v>18853.6</v>
                </pt>
                <pt idx="2576">
                  <v>18585</v>
                </pt>
                <pt idx="2577">
                  <v>18558.7</v>
                </pt>
                <pt idx="2578">
                  <v>18380.5</v>
                </pt>
                <pt idx="2579">
                  <v>18696.3</v>
                </pt>
                <pt idx="2580">
                  <v>19125.6</v>
                </pt>
                <pt idx="2581">
                  <v>18820.59</v>
                </pt>
                <pt idx="2582">
                  <v>19192.4</v>
                </pt>
                <pt idx="2583">
                  <v>18697.7</v>
                </pt>
                <pt idx="2584">
                  <v>18668.6</v>
                </pt>
                <pt idx="2585">
                  <v>19241</v>
                </pt>
                <pt idx="2586">
                  <v>18634.8</v>
                </pt>
                <pt idx="2587">
                  <v>17754.79</v>
                </pt>
                <pt idx="2588">
                  <v>16223.19</v>
                </pt>
                <pt idx="2589">
                  <v>16046.4</v>
                </pt>
                <pt idx="2590">
                  <v>14689.69</v>
                </pt>
                <pt idx="2591">
                  <v>13662.89</v>
                </pt>
                <pt idx="2592">
                  <v>12888.6</v>
                </pt>
                <pt idx="2593">
                  <v>16153.7</v>
                </pt>
                <pt idx="2594">
                  <v>17459.5</v>
                </pt>
                <pt idx="2595">
                  <v>16728.6</v>
                </pt>
                <pt idx="2596">
                  <v>16387.79</v>
                </pt>
                <pt idx="2597">
                  <v>14880.69</v>
                </pt>
                <pt idx="2598">
                  <v>13770.59</v>
                </pt>
                <pt idx="2599">
                  <v>13004.9</v>
                </pt>
                <pt idx="2600">
                  <v>13869.89</v>
                </pt>
                <pt idx="2601">
                  <v>13050.1</v>
                </pt>
                <pt idx="2602">
                  <v>12721</v>
                </pt>
                <pt idx="2603">
                  <v>11875.3</v>
                </pt>
                <pt idx="2604">
                  <v>11753.7</v>
                </pt>
                <pt idx="2605">
                  <v>11284.89</v>
                </pt>
                <pt idx="2606">
                  <v>11552.4</v>
                </pt>
                <pt idx="2607">
                  <v>11551.29</v>
                </pt>
                <pt idx="2608">
                  <v>12321.8</v>
                </pt>
                <pt idx="2609">
                  <v>12103.4</v>
                </pt>
                <pt idx="2610">
                  <v>11750.6</v>
                </pt>
                <pt idx="2611">
                  <v>11667.49</v>
                </pt>
                <pt idx="2612">
                  <v>11527.4</v>
                </pt>
                <pt idx="2613">
                  <v>11306</v>
                </pt>
                <pt idx="2614">
                  <v>11472.5</v>
                </pt>
                <pt idx="2615">
                  <v>11823.4</v>
                </pt>
                <pt idx="2616">
                  <v>11786.9</v>
                </pt>
                <pt idx="2617">
                  <v>11170</v>
                </pt>
                <pt idx="2618">
                  <v>11392.89</v>
                </pt>
                <pt idx="2619">
                  <v>11307.1</v>
                </pt>
                <pt idx="2620">
                  <v>11527.9</v>
                </pt>
                <pt idx="2621">
                  <v>12113.09</v>
                </pt>
                <pt idx="2622">
                  <v>12688.4</v>
                </pt>
                <pt idx="2623">
                  <v>12763.19</v>
                </pt>
                <pt idx="2624">
                  <v>12064.7</v>
                </pt>
                <pt idx="2625">
                  <v>11558.6</v>
                </pt>
                <pt idx="2626">
                  <v>10956.3</v>
                </pt>
                <pt idx="2627">
                  <v>10172.09</v>
                </pt>
                <pt idx="2628">
                  <v>9792.690000000001</v>
                </pt>
                <pt idx="2629">
                  <v>9285.5</v>
                </pt>
                <pt idx="2630">
                  <v>10089.69</v>
                </pt>
                <pt idx="2631">
                  <v>8940.790000000001</v>
                </pt>
                <pt idx="2632">
                  <v>8738.09</v>
                </pt>
                <pt idx="2633">
                  <v>7579.39</v>
                </pt>
                <pt idx="2634">
                  <v>6898.09</v>
                </pt>
                <pt idx="2635">
                  <v>6882.09</v>
                </pt>
                <pt idx="2636">
                  <v>6253.19</v>
                </pt>
                <pt idx="2637">
                  <v>5918.49</v>
                </pt>
                <pt idx="2638">
                  <v>6074.1</v>
                </pt>
                <pt idx="2639">
                  <v>5738.89</v>
                </pt>
                <pt idx="2640">
                  <v>6044.69</v>
                </pt>
                <pt idx="2641">
                  <v>6001.29</v>
                </pt>
                <pt idx="2642">
                  <v>5371.69</v>
                </pt>
                <pt idx="2643">
                  <v>5082.99</v>
                </pt>
                <pt idx="2644">
                  <v>4962.6</v>
                </pt>
                <pt idx="2645">
                  <v>4797.6</v>
                </pt>
                <pt idx="2646">
                  <v>4948.09</v>
                </pt>
                <pt idx="2647">
                  <v>4887.47</v>
                </pt>
                <pt idx="2648">
                  <v>4594.24</v>
                </pt>
                <pt idx="2649">
                  <v>4128</v>
                </pt>
                <pt idx="2650">
                  <v>4363.83</v>
                </pt>
                <pt idx="2651">
                  <v>5090.92</v>
                </pt>
                <pt idx="2652">
                  <v>5978.12</v>
                </pt>
                <pt idx="2653">
                  <v>6925.1</v>
                </pt>
                <pt idx="2654">
                  <v>7669</v>
                </pt>
                <pt idx="2655">
                  <v>7569.99</v>
                </pt>
                <pt idx="2656">
                  <v>7514.19</v>
                </pt>
                <pt idx="2657">
                  <v>8434.99</v>
                </pt>
                <pt idx="2658">
                  <v>9154.49</v>
                </pt>
                <pt idx="2659">
                  <v>10384.6</v>
                </pt>
                <pt idx="2660">
                  <v>9827.49</v>
                </pt>
                <pt idx="2661">
                  <v>9729.700000000001</v>
                </pt>
                <pt idx="2662">
                  <v>10950.6</v>
                </pt>
                <pt idx="2663">
                  <v>12804.79</v>
                </pt>
                <pt idx="2664">
                  <v>13939.4</v>
                </pt>
                <pt idx="2665">
                  <v>15022.2</v>
                </pt>
                <pt idx="2666">
                  <v>15986.79</v>
                </pt>
                <pt idx="2667">
                  <v>17276.3</v>
                </pt>
                <pt idx="2668">
                  <v>17025.9</v>
                </pt>
                <pt idx="2669">
                  <v>16695.49</v>
                </pt>
                <pt idx="2670">
                  <v>17091.9</v>
                </pt>
                <pt idx="2671">
                  <v>17084.29</v>
                </pt>
                <pt idx="2672">
                  <v>16666.8</v>
                </pt>
                <pt idx="2673">
                  <v>17138.69</v>
                </pt>
                <pt idx="2674">
                  <v>17418.19</v>
                </pt>
                <pt idx="2675">
                  <v>17763.4</v>
                </pt>
                <pt idx="2676">
                  <v>18325.89</v>
                </pt>
                <pt idx="2677">
                  <v>18048.5</v>
                </pt>
                <pt idx="2678">
                  <v>18165.99</v>
                </pt>
                <pt idx="2679">
                  <v>18065.1</v>
                </pt>
                <pt idx="2680">
                  <v>18050.1</v>
                </pt>
                <pt idx="2681">
                  <v>17948.3</v>
                </pt>
                <pt idx="2682">
                  <v>17457.39</v>
                </pt>
                <pt idx="2683">
                  <v>17191.89</v>
                </pt>
                <pt idx="2684">
                  <v>16289.39</v>
                </pt>
                <pt idx="2685">
                  <v>16476.49</v>
                </pt>
                <pt idx="2686">
                  <v>15281.8</v>
                </pt>
                <pt idx="2687">
                  <v>14102.39</v>
                </pt>
                <pt idx="2688">
                  <v>11660.7</v>
                </pt>
                <pt idx="2689">
                  <v>15120.29</v>
                </pt>
                <pt idx="2690">
                  <v>16166.4</v>
                </pt>
                <pt idx="2691">
                  <v>15577.8</v>
                </pt>
                <pt idx="2692">
                  <v>15419.09</v>
                </pt>
                <pt idx="2693">
                  <v>15230.15</v>
                </pt>
                <pt idx="2694">
                  <v>14808.8</v>
                </pt>
                <pt idx="2695">
                  <v>13993.3</v>
                </pt>
                <pt idx="2696">
                  <v>14240.6</v>
                </pt>
                <pt idx="2697">
                  <v>14220.1</v>
                </pt>
                <pt idx="2698">
                  <v>13512</v>
                </pt>
                <pt idx="2699">
                  <v>12671.6</v>
                </pt>
                <pt idx="2700">
                  <v>12960.9</v>
                </pt>
                <pt idx="2701">
                  <v>12196.59</v>
                </pt>
                <pt idx="2702">
                  <v>11884.4</v>
                </pt>
                <pt idx="2703">
                  <v>11607.09</v>
                </pt>
                <pt idx="2704">
                  <v>12418.8</v>
                </pt>
                <pt idx="2705">
                  <v>12053.8</v>
                </pt>
                <pt idx="2706">
                  <v>11689.7</v>
                </pt>
                <pt idx="2707">
                  <v>11346.7</v>
                </pt>
                <pt idx="2708">
                  <v>11239.4</v>
                </pt>
                <pt idx="2709">
                  <v>11035.5</v>
                </pt>
                <pt idx="2710">
                  <v>11001.49</v>
                </pt>
                <pt idx="2711">
                  <v>11187.7</v>
                </pt>
                <pt idx="2712">
                  <v>11646.1</v>
                </pt>
                <pt idx="2713">
                  <v>10940.7</v>
                </pt>
                <pt idx="2714">
                  <v>10984.1</v>
                </pt>
                <pt idx="2715">
                  <v>10657.5</v>
                </pt>
                <pt idx="2716">
                  <v>10512.7</v>
                </pt>
                <pt idx="2717">
                  <v>11038</v>
                </pt>
                <pt idx="2718">
                  <v>11225.3</v>
                </pt>
                <pt idx="2719">
                  <v>11051.5</v>
                </pt>
                <pt idx="2720">
                  <v>10390.5</v>
                </pt>
                <pt idx="2721">
                  <v>9566.290000000001</v>
                </pt>
                <pt idx="2722">
                  <v>8464.5</v>
                </pt>
                <pt idx="2723">
                  <v>7553.8</v>
                </pt>
                <pt idx="2724">
                  <v>6825</v>
                </pt>
                <pt idx="2725">
                  <v>6405.2</v>
                </pt>
                <pt idx="2726">
                  <v>6902.19</v>
                </pt>
                <pt idx="2727">
                  <v>5679.49</v>
                </pt>
                <pt idx="2728">
                  <v>5135.09</v>
                </pt>
                <pt idx="2729">
                  <v>4488.09</v>
                </pt>
                <pt idx="2730">
                  <v>4485.8</v>
                </pt>
                <pt idx="2731">
                  <v>4446.3</v>
                </pt>
                <pt idx="2732">
                  <v>4529.8</v>
                </pt>
                <pt idx="2733">
                  <v>4377.9</v>
                </pt>
                <pt idx="2734">
                  <v>4486.37</v>
                </pt>
                <pt idx="2735">
                  <v>4189.18</v>
                </pt>
                <pt idx="2736">
                  <v>3955.91</v>
                </pt>
                <pt idx="2737">
                  <v>3971.53</v>
                </pt>
                <pt idx="2738">
                  <v>3835.85</v>
                </pt>
                <pt idx="2739">
                  <v>3530.38</v>
                </pt>
                <pt idx="2740">
                  <v>3569.48</v>
                </pt>
                <pt idx="2741">
                  <v>3382.25</v>
                </pt>
                <pt idx="2742">
                  <v>2968.99</v>
                </pt>
                <pt idx="2743">
                  <v>2998.89</v>
                </pt>
                <pt idx="2744">
                  <v>2878.43</v>
                </pt>
                <pt idx="2745">
                  <v>2818.26</v>
                </pt>
                <pt idx="2746">
                  <v>3251.9</v>
                </pt>
                <pt idx="2747">
                  <v>3345.97</v>
                </pt>
                <pt idx="2748">
                  <v>3991.79</v>
                </pt>
                <pt idx="2749">
                  <v>4240.68</v>
                </pt>
                <pt idx="2750">
                  <v>4027.13</v>
                </pt>
                <pt idx="2751">
                  <v>4801.33</v>
                </pt>
                <pt idx="2752">
                  <v>4796.2</v>
                </pt>
                <pt idx="2753">
                  <v>4956.89</v>
                </pt>
                <pt idx="2754">
                  <v>5127.19</v>
                </pt>
                <pt idx="2755">
                  <v>6417.69</v>
                </pt>
                <pt idx="2756">
                  <v>8515.5</v>
                </pt>
                <pt idx="2757">
                  <v>10543</v>
                </pt>
                <pt idx="2758">
                  <v>10710.2</v>
                </pt>
                <pt idx="2759">
                  <v>11563.1</v>
                </pt>
                <pt idx="2760">
                  <v>12760.5</v>
                </pt>
                <pt idx="2761">
                  <v>13615.9</v>
                </pt>
                <pt idx="2762">
                  <v>14177.1</v>
                </pt>
                <pt idx="2763">
                  <v>15018.1</v>
                </pt>
                <pt idx="2764">
                  <v>14748.89</v>
                </pt>
                <pt idx="2765">
                  <v>15348</v>
                </pt>
                <pt idx="2766">
                  <v>15279.3</v>
                </pt>
                <pt idx="2767">
                  <v>14975.49</v>
                </pt>
                <pt idx="2768">
                  <v>15112.4</v>
                </pt>
                <pt idx="2769">
                  <v>15121.99</v>
                </pt>
                <pt idx="2770">
                  <v>14946.89</v>
                </pt>
                <pt idx="2771">
                  <v>14777.5</v>
                </pt>
                <pt idx="2772">
                  <v>14874.89</v>
                </pt>
                <pt idx="2773">
                  <v>14647.29</v>
                </pt>
                <pt idx="2774">
                  <v>14170.59</v>
                </pt>
                <pt idx="2775">
                  <v>14014.89</v>
                </pt>
                <pt idx="2776">
                  <v>13187.19</v>
                </pt>
                <pt idx="2777">
                  <v>12173.8</v>
                </pt>
                <pt idx="2778">
                  <v>12029.5</v>
                </pt>
                <pt idx="2779">
                  <v>11609.79</v>
                </pt>
                <pt idx="2780">
                  <v>12595.59</v>
                </pt>
                <pt idx="2781">
                  <v>12633.39</v>
                </pt>
                <pt idx="2782">
                  <v>12620.5</v>
                </pt>
                <pt idx="2783">
                  <v>11678.4</v>
                </pt>
                <pt idx="2784">
                  <v>9237.190000000001</v>
                </pt>
                <pt idx="2785">
                  <v>12199.59</v>
                </pt>
                <pt idx="2786">
                  <v>12380.45</v>
                </pt>
                <pt idx="2787">
                  <v>12498.15</v>
                </pt>
                <pt idx="2788">
                  <v>12661.4</v>
                </pt>
                <pt idx="2789">
                  <v>12677.49</v>
                </pt>
                <pt idx="2790">
                  <v>12036.1</v>
                </pt>
                <pt idx="2791">
                  <v>11193.7</v>
                </pt>
                <pt idx="2792">
                  <v>11479.5</v>
                </pt>
                <pt idx="2793">
                  <v>11605.3</v>
                </pt>
                <pt idx="2794">
                  <v>10700.89</v>
                </pt>
                <pt idx="2795">
                  <v>10550.59</v>
                </pt>
                <pt idx="2796">
                  <v>10854.6</v>
                </pt>
                <pt idx="2797">
                  <v>10338.7</v>
                </pt>
                <pt idx="2798">
                  <v>10298.4</v>
                </pt>
                <pt idx="2799">
                  <v>9991.700000000001</v>
                </pt>
                <pt idx="2800">
                  <v>10857.3</v>
                </pt>
                <pt idx="2801">
                  <v>10774</v>
                </pt>
                <pt idx="2802">
                  <v>10548.9</v>
                </pt>
                <pt idx="2803">
                  <v>10485</v>
                </pt>
                <pt idx="2804">
                  <v>10322.8</v>
                </pt>
                <pt idx="2805">
                  <v>10183.4</v>
                </pt>
                <pt idx="2806">
                  <v>10283.29</v>
                </pt>
                <pt idx="2807">
                  <v>10594.3</v>
                </pt>
                <pt idx="2808">
                  <v>11014.7</v>
                </pt>
                <pt idx="2809">
                  <v>10075.8</v>
                </pt>
                <pt idx="2810">
                  <v>10166.6</v>
                </pt>
                <pt idx="2811">
                  <v>9881.49</v>
                </pt>
                <pt idx="2812">
                  <v>9666.6</v>
                </pt>
                <pt idx="2813">
                  <v>10183.8</v>
                </pt>
                <pt idx="2814">
                  <v>10682.4</v>
                </pt>
                <pt idx="2815">
                  <v>10450.2</v>
                </pt>
                <pt idx="2816">
                  <v>9998</v>
                </pt>
                <pt idx="2817">
                  <v>9088.5</v>
                </pt>
                <pt idx="2818">
                  <v>8510.290000000001</v>
                </pt>
                <pt idx="2819">
                  <v>8359.200000000001</v>
                </pt>
                <pt idx="2820">
                  <v>8099.99</v>
                </pt>
                <pt idx="2821">
                  <v>7500.29</v>
                </pt>
                <pt idx="2822">
                  <v>6906.69</v>
                </pt>
                <pt idx="2823">
                  <v>6955.4</v>
                </pt>
                <pt idx="2824">
                  <v>6365.9</v>
                </pt>
                <pt idx="2825">
                  <v>6077.5</v>
                </pt>
                <pt idx="2826">
                  <v>5608.49</v>
                </pt>
                <pt idx="2827">
                  <v>4965.49</v>
                </pt>
                <pt idx="2828">
                  <v>5061.09</v>
                </pt>
                <pt idx="2829">
                  <v>5037.59</v>
                </pt>
                <pt idx="2830">
                  <v>5291.99</v>
                </pt>
                <pt idx="2831">
                  <v>5115</v>
                </pt>
                <pt idx="2832">
                  <v>5333.2</v>
                </pt>
                <pt idx="2833">
                  <v>5849.5</v>
                </pt>
                <pt idx="2834">
                  <v>5879.53</v>
                </pt>
                <pt idx="2835">
                  <v>5748.32</v>
                </pt>
                <pt idx="2836">
                  <v>6247.45</v>
                </pt>
                <pt idx="2837">
                  <v>6310.56</v>
                </pt>
                <pt idx="2838">
                  <v>6386</v>
                </pt>
                <pt idx="2839">
                  <v>6420.36</v>
                </pt>
                <pt idx="2840">
                  <v>6369.6</v>
                </pt>
                <pt idx="2841">
                  <v>6443.79</v>
                </pt>
                <pt idx="2842">
                  <v>6700.85</v>
                </pt>
                <pt idx="2843">
                  <v>6931.16</v>
                </pt>
                <pt idx="2844">
                  <v>7575.95</v>
                </pt>
                <pt idx="2845">
                  <v>7781.8</v>
                </pt>
                <pt idx="2846">
                  <v>7823.4</v>
                </pt>
                <pt idx="2847">
                  <v>7600.6</v>
                </pt>
                <pt idx="2848">
                  <v>7633.59</v>
                </pt>
                <pt idx="2849">
                  <v>8228.49</v>
                </pt>
                <pt idx="2850">
                  <v>8391.889999999999</v>
                </pt>
                <pt idx="2851">
                  <v>8698.290000000001</v>
                </pt>
                <pt idx="2852">
                  <v>9560.9</v>
                </pt>
                <pt idx="2853">
                  <v>11395.6</v>
                </pt>
                <pt idx="2854">
                  <v>11669.19</v>
                </pt>
                <pt idx="2855">
                  <v>11681.39</v>
                </pt>
                <pt idx="2856">
                  <v>11772.89</v>
                </pt>
                <pt idx="2857">
                  <v>12901.2</v>
                </pt>
                <pt idx="2858">
                  <v>13739</v>
                </pt>
                <pt idx="2859">
                  <v>14198.2</v>
                </pt>
                <pt idx="2860">
                  <v>13901.3</v>
                </pt>
                <pt idx="2861">
                  <v>13861.6</v>
                </pt>
                <pt idx="2862">
                  <v>13849.39</v>
                </pt>
                <pt idx="2863">
                  <v>13770.39</v>
                </pt>
                <pt idx="2864">
                  <v>13912.6</v>
                </pt>
                <pt idx="2865">
                  <v>14081.2</v>
                </pt>
                <pt idx="2866">
                  <v>13922.9</v>
                </pt>
                <pt idx="2867">
                  <v>13669.59</v>
                </pt>
                <pt idx="2868">
                  <v>13903.5</v>
                </pt>
                <pt idx="2869">
                  <v>13514.2</v>
                </pt>
                <pt idx="2870">
                  <v>13116.1</v>
                </pt>
                <pt idx="2871">
                  <v>12768.49</v>
                </pt>
                <pt idx="2872">
                  <v>12129.2</v>
                </pt>
                <pt idx="2873">
                  <v>11504.4</v>
                </pt>
                <pt idx="2874">
                  <v>11180.59</v>
                </pt>
                <pt idx="2875">
                  <v>10519.6</v>
                </pt>
                <pt idx="2876">
                  <v>10293.1</v>
                </pt>
                <pt idx="2877">
                  <v>10399.8</v>
                </pt>
                <pt idx="2878">
                  <v>10253.69</v>
                </pt>
                <pt idx="2879">
                  <v>9556.290000000001</v>
                </pt>
              </numCache>
            </numRef>
          </val>
          <smooth val="0"/>
        </ser>
        <ser>
          <idx val="1"/>
          <order val="1"/>
          <tx>
            <strRef>
              <f>"竞价空间实际"</f>
              <strCache>
                <ptCount val="1"/>
                <pt idx="0">
                  <v>竞价空间实际</v>
                </pt>
              </strCache>
            </strRef>
          </tx>
          <spPr>
            <a:ln xmlns:a="http://schemas.openxmlformats.org/drawingml/2006/main" w="19050" cap="rnd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统调负荷!$T$2:$T$2881</f>
              <numCache>
                <formatCode>General</formatCode>
                <ptCount val="2880"/>
                <pt idx="0">
                  <v>34920.1</v>
                </pt>
                <pt idx="1">
                  <v>36446.9</v>
                </pt>
                <pt idx="2">
                  <v>35615.4</v>
                </pt>
                <pt idx="3">
                  <v>35158</v>
                </pt>
                <pt idx="4">
                  <v>33922.4</v>
                </pt>
                <pt idx="5">
                  <v>34045.1</v>
                </pt>
                <pt idx="6">
                  <v>33617.7</v>
                </pt>
                <pt idx="7">
                  <v>33329.19</v>
                </pt>
                <pt idx="8">
                  <v>32955.25</v>
                </pt>
                <pt idx="9">
                  <v>32637.75</v>
                </pt>
                <pt idx="10">
                  <v>32556.24</v>
                </pt>
                <pt idx="11">
                  <v>32153.17</v>
                </pt>
                <pt idx="12">
                  <v>31069.92</v>
                </pt>
                <pt idx="13">
                  <v>31065.2</v>
                </pt>
                <pt idx="14">
                  <v>30688.49</v>
                </pt>
                <pt idx="15">
                  <v>30381.31</v>
                </pt>
                <pt idx="16">
                  <v>29755.65</v>
                </pt>
                <pt idx="17">
                  <v>29086.62</v>
                </pt>
                <pt idx="18">
                  <v>28578.91</v>
                </pt>
                <pt idx="19">
                  <v>28339.64</v>
                </pt>
                <pt idx="20">
                  <v>27890.95</v>
                </pt>
                <pt idx="21">
                  <v>27821.64</v>
                </pt>
                <pt idx="22">
                  <v>27804.48</v>
                </pt>
                <pt idx="23">
                  <v>27879.04</v>
                </pt>
                <pt idx="24">
                  <v>27649.11</v>
                </pt>
                <pt idx="25">
                  <v>27582.82</v>
                </pt>
                <pt idx="26">
                  <v>27852.69</v>
                </pt>
                <pt idx="27">
                  <v>28420.07</v>
                </pt>
                <pt idx="28">
                  <v>28862.19</v>
                </pt>
                <pt idx="29">
                  <v>30133.2</v>
                </pt>
                <pt idx="30">
                  <v>30535.08</v>
                </pt>
                <pt idx="31">
                  <v>29564.43</v>
                </pt>
                <pt idx="32">
                  <v>27535.1</v>
                </pt>
                <pt idx="33">
                  <v>26271.9</v>
                </pt>
                <pt idx="34">
                  <v>24793.1</v>
                </pt>
                <pt idx="35">
                  <v>24631.6</v>
                </pt>
                <pt idx="36">
                  <v>23602.8</v>
                </pt>
                <pt idx="37">
                  <v>22757.5</v>
                </pt>
                <pt idx="38">
                  <v>21806.7</v>
                </pt>
                <pt idx="39">
                  <v>21334.2</v>
                </pt>
                <pt idx="40">
                  <v>21076.9</v>
                </pt>
                <pt idx="41">
                  <v>20740.3</v>
                </pt>
                <pt idx="42">
                  <v>19825.2</v>
                </pt>
                <pt idx="43">
                  <v>19354.5</v>
                </pt>
                <pt idx="44">
                  <v>19417.7</v>
                </pt>
                <pt idx="45">
                  <v>19713.6</v>
                </pt>
                <pt idx="46">
                  <v>19846.3</v>
                </pt>
                <pt idx="47">
                  <v>20151.2</v>
                </pt>
                <pt idx="48">
                  <v>21171.62</v>
                </pt>
                <pt idx="49">
                  <v>23374.57</v>
                </pt>
                <pt idx="50">
                  <v>22848.43</v>
                </pt>
                <pt idx="51">
                  <v>22886.64</v>
                </pt>
                <pt idx="52">
                  <v>22800.58</v>
                </pt>
                <pt idx="53">
                  <v>23023.58</v>
                </pt>
                <pt idx="54">
                  <v>23530.64</v>
                </pt>
                <pt idx="55">
                  <v>24512.68</v>
                </pt>
                <pt idx="56">
                  <v>23728.1</v>
                </pt>
                <pt idx="57">
                  <v>23366.6</v>
                </pt>
                <pt idx="58">
                  <v>22718.3</v>
                </pt>
                <pt idx="59">
                  <v>23657.8</v>
                </pt>
                <pt idx="60">
                  <v>25376.17</v>
                </pt>
                <pt idx="61">
                  <v>25858.05</v>
                </pt>
                <pt idx="62">
                  <v>26273.1</v>
                </pt>
                <pt idx="63">
                  <v>26267.3</v>
                </pt>
                <pt idx="64">
                  <v>24616.7</v>
                </pt>
                <pt idx="65">
                  <v>23966.9</v>
                </pt>
                <pt idx="66">
                  <v>24557.1</v>
                </pt>
                <pt idx="67">
                  <v>25795.2</v>
                </pt>
                <pt idx="68">
                  <v>27766.7</v>
                </pt>
                <pt idx="69">
                  <v>30046.3</v>
                </pt>
                <pt idx="70">
                  <v>31446.3</v>
                </pt>
                <pt idx="71">
                  <v>33179.3</v>
                </pt>
                <pt idx="72">
                  <v>34451.9</v>
                </pt>
                <pt idx="73">
                  <v>35902.3</v>
                </pt>
                <pt idx="74">
                  <v>35468</v>
                </pt>
                <pt idx="75">
                  <v>34990.5</v>
                </pt>
                <pt idx="76">
                  <v>35235</v>
                </pt>
                <pt idx="77">
                  <v>36568.9</v>
                </pt>
                <pt idx="78">
                  <v>36256.8</v>
                </pt>
                <pt idx="79">
                  <v>36496.3</v>
                </pt>
                <pt idx="80">
                  <v>36523.6</v>
                </pt>
                <pt idx="81">
                  <v>37353.7</v>
                </pt>
                <pt idx="82">
                  <v>37352.3</v>
                </pt>
                <pt idx="83">
                  <v>37524.1</v>
                </pt>
                <pt idx="84">
                  <v>38400.8</v>
                </pt>
                <pt idx="85">
                  <v>38890.5</v>
                </pt>
                <pt idx="86">
                  <v>38273.8</v>
                </pt>
                <pt idx="87">
                  <v>38643.4</v>
                </pt>
                <pt idx="88">
                  <v>38929.1</v>
                </pt>
                <pt idx="89">
                  <v>37559.5</v>
                </pt>
                <pt idx="90">
                  <v>35877.6</v>
                </pt>
                <pt idx="91">
                  <v>34048.8</v>
                </pt>
                <pt idx="92">
                  <v>33134.1</v>
                </pt>
                <pt idx="93">
                  <v>32061.3</v>
                </pt>
                <pt idx="94">
                  <v>31411.5</v>
                </pt>
                <pt idx="95">
                  <v>30293.1</v>
                </pt>
                <pt idx="96">
                  <v>26698.9</v>
                </pt>
                <pt idx="97">
                  <v>30493</v>
                </pt>
                <pt idx="98">
                  <v>30690.5</v>
                </pt>
                <pt idx="99">
                  <v>29471</v>
                </pt>
                <pt idx="100">
                  <v>28011</v>
                </pt>
                <pt idx="101">
                  <v>27406.8</v>
                </pt>
                <pt idx="102">
                  <v>27003.8</v>
                </pt>
                <pt idx="103">
                  <v>26234.1</v>
                </pt>
                <pt idx="104">
                  <v>25849.9</v>
                </pt>
                <pt idx="105">
                  <v>25717.6</v>
                </pt>
                <pt idx="106">
                  <v>24967</v>
                </pt>
                <pt idx="107">
                  <v>24841.52</v>
                </pt>
                <pt idx="108">
                  <v>24413.79</v>
                </pt>
                <pt idx="109">
                  <v>23612.29</v>
                </pt>
                <pt idx="110">
                  <v>23511.08</v>
                </pt>
                <pt idx="111">
                  <v>23101.61</v>
                </pt>
                <pt idx="112">
                  <v>23601.31</v>
                </pt>
                <pt idx="113">
                  <v>23010.86</v>
                </pt>
                <pt idx="114">
                  <v>22748.91</v>
                </pt>
                <pt idx="115">
                  <v>22961.42</v>
                </pt>
                <pt idx="116">
                  <v>22720.6</v>
                </pt>
                <pt idx="117">
                  <v>23178.01</v>
                </pt>
                <pt idx="118">
                  <v>23499.67</v>
                </pt>
                <pt idx="119">
                  <v>24746.91</v>
                </pt>
                <pt idx="120">
                  <v>26022.18</v>
                </pt>
                <pt idx="121">
                  <v>28402.4</v>
                </pt>
                <pt idx="122">
                  <v>30241.74</v>
                </pt>
                <pt idx="123">
                  <v>32012.86</v>
                </pt>
                <pt idx="124">
                  <v>34236.15</v>
                </pt>
                <pt idx="125">
                  <v>35890.8</v>
                </pt>
                <pt idx="126">
                  <v>36014.1</v>
                </pt>
                <pt idx="127">
                  <v>36506.1</v>
                </pt>
                <pt idx="128">
                  <v>37609.4</v>
                </pt>
                <pt idx="129">
                  <v>39112.8</v>
                </pt>
                <pt idx="130">
                  <v>40676.7</v>
                </pt>
                <pt idx="131">
                  <v>41231.3</v>
                </pt>
                <pt idx="132">
                  <v>40098.5</v>
                </pt>
                <pt idx="133">
                  <v>40342.2</v>
                </pt>
                <pt idx="134">
                  <v>40076.9</v>
                </pt>
                <pt idx="135">
                  <v>39092.8</v>
                </pt>
                <pt idx="136">
                  <v>38321.2</v>
                </pt>
                <pt idx="137">
                  <v>36012.4</v>
                </pt>
                <pt idx="138">
                  <v>35675.8</v>
                </pt>
                <pt idx="139">
                  <v>35354.8</v>
                </pt>
                <pt idx="140">
                  <v>33912.9</v>
                </pt>
                <pt idx="141">
                  <v>33965.9</v>
                </pt>
                <pt idx="142">
                  <v>32230.1</v>
                </pt>
                <pt idx="143">
                  <v>30758.3</v>
                </pt>
                <pt idx="144">
                  <v>27187.3</v>
                </pt>
                <pt idx="145">
                  <v>29598.2</v>
                </pt>
                <pt idx="146">
                  <v>29452.9</v>
                </pt>
                <pt idx="147">
                  <v>28964.5</v>
                </pt>
                <pt idx="148">
                  <v>29305.3</v>
                </pt>
                <pt idx="149">
                  <v>30597.7</v>
                </pt>
                <pt idx="150">
                  <v>32150.9</v>
                </pt>
                <pt idx="151">
                  <v>35696</v>
                </pt>
                <pt idx="152">
                  <v>36660.8</v>
                </pt>
                <pt idx="153">
                  <v>36380.7</v>
                </pt>
                <pt idx="154">
                  <v>37251.8</v>
                </pt>
                <pt idx="155">
                  <v>37556.9</v>
                </pt>
                <pt idx="156">
                  <v>38791</v>
                </pt>
                <pt idx="157">
                  <v>40072.4</v>
                </pt>
                <pt idx="158">
                  <v>41786.3</v>
                </pt>
                <pt idx="159">
                  <v>42155.5</v>
                </pt>
                <pt idx="160">
                  <v>42366.5</v>
                </pt>
                <pt idx="161">
                  <v>43528.1</v>
                </pt>
                <pt idx="162">
                  <v>45074.8</v>
                </pt>
                <pt idx="163">
                  <v>45950.2</v>
                </pt>
                <pt idx="164">
                  <v>46705.3</v>
                </pt>
                <pt idx="165">
                  <v>48337.2</v>
                </pt>
                <pt idx="166">
                  <v>47724.3</v>
                </pt>
                <pt idx="167">
                  <v>48168.5</v>
                </pt>
                <pt idx="168">
                  <v>48870.9</v>
                </pt>
                <pt idx="169">
                  <v>51117.5</v>
                </pt>
                <pt idx="170">
                  <v>52759.8</v>
                </pt>
                <pt idx="171">
                  <v>53740.5</v>
                </pt>
                <pt idx="172">
                  <v>53012.8</v>
                </pt>
                <pt idx="173">
                  <v>54734.3</v>
                </pt>
                <pt idx="174">
                  <v>54244.1</v>
                </pt>
                <pt idx="175">
                  <v>53536.4</v>
                </pt>
                <pt idx="176">
                  <v>52779</v>
                </pt>
                <pt idx="177">
                  <v>52477.2</v>
                </pt>
                <pt idx="178">
                  <v>52917.9</v>
                </pt>
                <pt idx="179">
                  <v>53017.1</v>
                </pt>
                <pt idx="180">
                  <v>52050.1</v>
                </pt>
                <pt idx="181">
                  <v>52206.9</v>
                </pt>
                <pt idx="182">
                  <v>51728.1</v>
                </pt>
                <pt idx="183">
                  <v>50743.7</v>
                </pt>
                <pt idx="184">
                  <v>49069.2</v>
                </pt>
                <pt idx="185">
                  <v>47901.3</v>
                </pt>
                <pt idx="186">
                  <v>46008.2</v>
                </pt>
                <pt idx="187">
                  <v>44395.5</v>
                </pt>
                <pt idx="188">
                  <v>41950.3</v>
                </pt>
                <pt idx="189">
                  <v>40703.4</v>
                </pt>
                <pt idx="190">
                  <v>39182.3</v>
                </pt>
                <pt idx="191">
                  <v>37105</v>
                </pt>
                <pt idx="192">
                  <v>37189.1</v>
                </pt>
                <pt idx="193">
                  <v>42230.8</v>
                </pt>
                <pt idx="194">
                  <v>41282.5</v>
                </pt>
                <pt idx="195">
                  <v>39329.9</v>
                </pt>
                <pt idx="196">
                  <v>37977.7</v>
                </pt>
                <pt idx="197">
                  <v>36638.5</v>
                </pt>
                <pt idx="198">
                  <v>35313.7</v>
                </pt>
                <pt idx="199">
                  <v>34200.2</v>
                </pt>
                <pt idx="200">
                  <v>33268.3</v>
                </pt>
                <pt idx="201">
                  <v>33924.9</v>
                </pt>
                <pt idx="202">
                  <v>34777.3</v>
                </pt>
                <pt idx="203">
                  <v>34897</v>
                </pt>
                <pt idx="204">
                  <v>34741.7</v>
                </pt>
                <pt idx="205">
                  <v>34260</v>
                </pt>
                <pt idx="206">
                  <v>33707.6</v>
                </pt>
                <pt idx="207">
                  <v>32878.4</v>
                </pt>
                <pt idx="208">
                  <v>32015.6</v>
                </pt>
                <pt idx="209">
                  <v>31230.1</v>
                </pt>
                <pt idx="210">
                  <v>30357.2</v>
                </pt>
                <pt idx="211">
                  <v>30277.2</v>
                </pt>
                <pt idx="212">
                  <v>30228.8</v>
                </pt>
                <pt idx="213">
                  <v>30814.8</v>
                </pt>
                <pt idx="214">
                  <v>31319.8</v>
                </pt>
                <pt idx="215">
                  <v>32564.7</v>
                </pt>
                <pt idx="216">
                  <v>33135</v>
                </pt>
                <pt idx="217">
                  <v>34922.6</v>
                </pt>
                <pt idx="218">
                  <v>36930.9</v>
                </pt>
                <pt idx="219">
                  <v>39591.1</v>
                </pt>
                <pt idx="220">
                  <v>41057.9</v>
                </pt>
                <pt idx="221">
                  <v>42364.6</v>
                </pt>
                <pt idx="222">
                  <v>40169.3</v>
                </pt>
                <pt idx="223">
                  <v>38091.7</v>
                </pt>
                <pt idx="224">
                  <v>36103.2</v>
                </pt>
                <pt idx="225">
                  <v>37910.5</v>
                </pt>
                <pt idx="226">
                  <v>37917.2</v>
                </pt>
                <pt idx="227">
                  <v>38004.2</v>
                </pt>
                <pt idx="228">
                  <v>37003.2</v>
                </pt>
                <pt idx="229">
                  <v>35999.3</v>
                </pt>
                <pt idx="230">
                  <v>35407.1</v>
                </pt>
                <pt idx="231">
                  <v>33696.1</v>
                </pt>
                <pt idx="232">
                  <v>31709.3</v>
                </pt>
                <pt idx="233">
                  <v>30597.4</v>
                </pt>
                <pt idx="234">
                  <v>30533.7</v>
                </pt>
                <pt idx="235">
                  <v>30087.9</v>
                </pt>
                <pt idx="236">
                  <v>30962.4</v>
                </pt>
                <pt idx="237">
                  <v>31173.7</v>
                </pt>
                <pt idx="238">
                  <v>29482.3</v>
                </pt>
                <pt idx="239">
                  <v>27830</v>
                </pt>
                <pt idx="240">
                  <v>24517.6</v>
                </pt>
                <pt idx="241">
                  <v>26385.7</v>
                </pt>
                <pt idx="242">
                  <v>28167.5</v>
                </pt>
                <pt idx="243">
                  <v>28035.5</v>
                </pt>
                <pt idx="244">
                  <v>28561.9</v>
                </pt>
                <pt idx="245">
                  <v>29946.8</v>
                </pt>
                <pt idx="246">
                  <v>31300.8</v>
                </pt>
                <pt idx="247">
                  <v>34152.1</v>
                </pt>
                <pt idx="248">
                  <v>33853.3</v>
                </pt>
                <pt idx="249">
                  <v>33600.2</v>
                </pt>
                <pt idx="250">
                  <v>35001.9</v>
                </pt>
                <pt idx="251">
                  <v>36644.3</v>
                </pt>
                <pt idx="252">
                  <v>37657.3</v>
                </pt>
                <pt idx="253">
                  <v>39006.5</v>
                </pt>
                <pt idx="254">
                  <v>39646.1</v>
                </pt>
                <pt idx="255">
                  <v>38358</v>
                </pt>
                <pt idx="256">
                  <v>38051.1</v>
                </pt>
                <pt idx="257">
                  <v>39508.5</v>
                </pt>
                <pt idx="258">
                  <v>41875.5</v>
                </pt>
                <pt idx="259">
                  <v>43493</v>
                </pt>
                <pt idx="260">
                  <v>44772.5</v>
                </pt>
                <pt idx="261">
                  <v>46785.3</v>
                </pt>
                <pt idx="262">
                  <v>45768.6</v>
                </pt>
                <pt idx="263">
                  <v>46658</v>
                </pt>
                <pt idx="264">
                  <v>48048</v>
                </pt>
                <pt idx="265">
                  <v>50246.8</v>
                </pt>
                <pt idx="266">
                  <v>50946.8</v>
                </pt>
                <pt idx="267">
                  <v>51396.8</v>
                </pt>
                <pt idx="268">
                  <v>51558.2</v>
                </pt>
                <pt idx="269">
                  <v>53164.2</v>
                </pt>
                <pt idx="270">
                  <v>53117.4</v>
                </pt>
                <pt idx="271">
                  <v>52593.3</v>
                </pt>
                <pt idx="272">
                  <v>51424.5</v>
                </pt>
                <pt idx="273">
                  <v>50903</v>
                </pt>
                <pt idx="274">
                  <v>50086.5</v>
                </pt>
                <pt idx="275">
                  <v>50090.8</v>
                </pt>
                <pt idx="276">
                  <v>49622</v>
                </pt>
                <pt idx="277">
                  <v>51270.4</v>
                </pt>
                <pt idx="278">
                  <v>50981.5</v>
                </pt>
                <pt idx="279">
                  <v>50261.7</v>
                </pt>
                <pt idx="280">
                  <v>49015.1</v>
                </pt>
                <pt idx="281">
                  <v>47662.5</v>
                </pt>
                <pt idx="282">
                  <v>45980.6</v>
                </pt>
                <pt idx="283">
                  <v>44896.3</v>
                </pt>
                <pt idx="284">
                  <v>42660.2</v>
                </pt>
                <pt idx="285">
                  <v>40800.8</v>
                </pt>
                <pt idx="286">
                  <v>38318.9</v>
                </pt>
                <pt idx="287">
                  <v>36221.2</v>
                </pt>
                <pt idx="288">
                  <v>35846.1</v>
                </pt>
                <pt idx="289">
                  <v>41111.57</v>
                </pt>
                <pt idx="290">
                  <v>40628</v>
                </pt>
                <pt idx="291">
                  <v>39134.93</v>
                </pt>
                <pt idx="292">
                  <v>38374.32</v>
                </pt>
                <pt idx="293">
                  <v>37097.22</v>
                </pt>
                <pt idx="294">
                  <v>36177.23</v>
                </pt>
                <pt idx="295">
                  <v>36015.21</v>
                </pt>
                <pt idx="296">
                  <v>34590.59</v>
                </pt>
                <pt idx="297">
                  <v>34987.62</v>
                </pt>
                <pt idx="298">
                  <v>35356.89</v>
                </pt>
                <pt idx="299">
                  <v>36027.01</v>
                </pt>
                <pt idx="300">
                  <v>36234.79</v>
                </pt>
                <pt idx="301">
                  <v>35778.03</v>
                </pt>
                <pt idx="302">
                  <v>35024.4</v>
                </pt>
                <pt idx="303">
                  <v>34990.95</v>
                </pt>
                <pt idx="304">
                  <v>34247</v>
                </pt>
                <pt idx="305">
                  <v>33421.27</v>
                </pt>
                <pt idx="306">
                  <v>33581.96</v>
                </pt>
                <pt idx="307">
                  <v>33320.9</v>
                </pt>
                <pt idx="308">
                  <v>33252.29</v>
                </pt>
                <pt idx="309">
                  <v>33027.26</v>
                </pt>
                <pt idx="310">
                  <v>33324.34</v>
                </pt>
                <pt idx="311">
                  <v>33144.78</v>
                </pt>
                <pt idx="312">
                  <v>33833.61</v>
                </pt>
                <pt idx="313">
                  <v>34731.44</v>
                </pt>
                <pt idx="314">
                  <v>35799.92</v>
                </pt>
                <pt idx="315">
                  <v>36208.9</v>
                </pt>
                <pt idx="316">
                  <v>36032.19</v>
                </pt>
                <pt idx="317">
                  <v>37472.85</v>
                </pt>
                <pt idx="318">
                  <v>37377.42</v>
                </pt>
                <pt idx="319">
                  <v>36842.8</v>
                </pt>
                <pt idx="320">
                  <v>36376.06</v>
                </pt>
                <pt idx="321">
                  <v>38933.47</v>
                </pt>
                <pt idx="322">
                  <v>39539.03</v>
                </pt>
                <pt idx="323">
                  <v>39407.68</v>
                </pt>
                <pt idx="324">
                  <v>38253.17</v>
                </pt>
                <pt idx="325">
                  <v>37892.87</v>
                </pt>
                <pt idx="326">
                  <v>36188.35</v>
                </pt>
                <pt idx="327">
                  <v>34545.22</v>
                </pt>
                <pt idx="328">
                  <v>32636.02</v>
                </pt>
                <pt idx="329">
                  <v>31189.84</v>
                </pt>
                <pt idx="330">
                  <v>31017.53</v>
                </pt>
                <pt idx="331">
                  <v>30582.47</v>
                </pt>
                <pt idx="332">
                  <v>30379.77</v>
                </pt>
                <pt idx="333">
                  <v>30201.36</v>
                </pt>
                <pt idx="334">
                  <v>29403.62</v>
                </pt>
                <pt idx="335">
                  <v>28027.64</v>
                </pt>
                <pt idx="336">
                  <v>25837.82</v>
                </pt>
                <pt idx="337">
                  <v>25895.87</v>
                </pt>
                <pt idx="338">
                  <v>25372.69</v>
                </pt>
                <pt idx="339">
                  <v>25912.49</v>
                </pt>
                <pt idx="340">
                  <v>26311.59</v>
                </pt>
                <pt idx="341">
                  <v>28152.89</v>
                </pt>
                <pt idx="342">
                  <v>30557.98</v>
                </pt>
                <pt idx="343">
                  <v>33729.7</v>
                </pt>
                <pt idx="344">
                  <v>34009.98</v>
                </pt>
                <pt idx="345">
                  <v>33349.17</v>
                </pt>
                <pt idx="346">
                  <v>32771.06</v>
                </pt>
                <pt idx="347">
                  <v>34274.59</v>
                </pt>
                <pt idx="348">
                  <v>34379.26</v>
                </pt>
                <pt idx="349">
                  <v>34341.44</v>
                </pt>
                <pt idx="350">
                  <v>33939.91</v>
                </pt>
                <pt idx="351">
                  <v>34438.8</v>
                </pt>
                <pt idx="352">
                  <v>35869.89</v>
                </pt>
                <pt idx="353">
                  <v>37310.69</v>
                </pt>
                <pt idx="354">
                  <v>39432.62</v>
                </pt>
                <pt idx="355">
                  <v>41743.43</v>
                </pt>
                <pt idx="356">
                  <v>43963.53</v>
                </pt>
                <pt idx="357">
                  <v>45811.66</v>
                </pt>
                <pt idx="358">
                  <v>45136.23</v>
                </pt>
                <pt idx="359">
                  <v>45541.54</v>
                </pt>
                <pt idx="360">
                  <v>47375.17</v>
                </pt>
                <pt idx="361">
                  <v>50091.15</v>
                </pt>
                <pt idx="362">
                  <v>50358</v>
                </pt>
                <pt idx="363">
                  <v>50741.55</v>
                </pt>
                <pt idx="364">
                  <v>50438.13</v>
                </pt>
                <pt idx="365">
                  <v>52120.82</v>
                </pt>
                <pt idx="366">
                  <v>52574.95</v>
                </pt>
                <pt idx="367">
                  <v>52040.07</v>
                </pt>
                <pt idx="368">
                  <v>51809.22</v>
                </pt>
                <pt idx="369">
                  <v>51469.6</v>
                </pt>
                <pt idx="370">
                  <v>51355.72</v>
                </pt>
                <pt idx="371">
                  <v>51266.43</v>
                </pt>
                <pt idx="372">
                  <v>50280.54</v>
                </pt>
                <pt idx="373">
                  <v>50492.96</v>
                </pt>
                <pt idx="374">
                  <v>50406.62</v>
                </pt>
                <pt idx="375">
                  <v>50518.84</v>
                </pt>
                <pt idx="376">
                  <v>49010.04</v>
                </pt>
                <pt idx="377">
                  <v>47628.44</v>
                </pt>
                <pt idx="378">
                  <v>46425.22</v>
                </pt>
                <pt idx="379">
                  <v>44200.9</v>
                </pt>
                <pt idx="380">
                  <v>42749.09</v>
                </pt>
                <pt idx="381">
                  <v>42045.69</v>
                </pt>
                <pt idx="382">
                  <v>41589.6</v>
                </pt>
                <pt idx="383">
                  <v>40163.41</v>
                </pt>
                <pt idx="384">
                  <v>38615.89</v>
                </pt>
                <pt idx="385">
                  <v>42854.79</v>
                </pt>
                <pt idx="386">
                  <v>42021.51</v>
                </pt>
                <pt idx="387">
                  <v>40592.91</v>
                </pt>
                <pt idx="388">
                  <v>39566.22</v>
                </pt>
                <pt idx="389">
                  <v>37618.12</v>
                </pt>
                <pt idx="390">
                  <v>37042.05</v>
                </pt>
                <pt idx="391">
                  <v>36080.65</v>
                </pt>
                <pt idx="392">
                  <v>35257.19</v>
                </pt>
                <pt idx="393">
                  <v>35740.53</v>
                </pt>
                <pt idx="394">
                  <v>36407.44</v>
                </pt>
                <pt idx="395">
                  <v>36758.91</v>
                </pt>
                <pt idx="396">
                  <v>36276.25</v>
                </pt>
                <pt idx="397">
                  <v>35328.84</v>
                </pt>
                <pt idx="398">
                  <v>35384.22</v>
                </pt>
                <pt idx="399">
                  <v>35013.72</v>
                </pt>
                <pt idx="400">
                  <v>34715.24</v>
                </pt>
                <pt idx="401">
                  <v>34188.81</v>
                </pt>
                <pt idx="402">
                  <v>34005.95</v>
                </pt>
                <pt idx="403">
                  <v>34222.96</v>
                </pt>
                <pt idx="404">
                  <v>34180.93</v>
                </pt>
                <pt idx="405">
                  <v>34873.87</v>
                </pt>
                <pt idx="406">
                  <v>35801.01</v>
                </pt>
                <pt idx="407">
                  <v>36242.18</v>
                </pt>
                <pt idx="408">
                  <v>37063.06</v>
                </pt>
                <pt idx="409">
                  <v>37493.24</v>
                </pt>
                <pt idx="410">
                  <v>37695.66</v>
                </pt>
                <pt idx="411">
                  <v>38297.28</v>
                </pt>
                <pt idx="412">
                  <v>38031.96</v>
                </pt>
                <pt idx="413">
                  <v>38761.96</v>
                </pt>
                <pt idx="414">
                  <v>39720.97</v>
                </pt>
                <pt idx="415">
                  <v>39694.39</v>
                </pt>
                <pt idx="416">
                  <v>39423.97</v>
                </pt>
                <pt idx="417">
                  <v>40913.69</v>
                </pt>
                <pt idx="418">
                  <v>41803.5</v>
                </pt>
                <pt idx="419">
                  <v>41365.45</v>
                </pt>
                <pt idx="420">
                  <v>40926.82</v>
                </pt>
                <pt idx="421">
                  <v>40500.77</v>
                </pt>
                <pt idx="422">
                  <v>40158.4</v>
                </pt>
                <pt idx="423">
                  <v>39310.15</v>
                </pt>
                <pt idx="424">
                  <v>39099.14</v>
                </pt>
                <pt idx="425">
                  <v>37960.63</v>
                </pt>
                <pt idx="426">
                  <v>36810.87</v>
                </pt>
                <pt idx="427">
                  <v>35926.57</v>
                </pt>
                <pt idx="428">
                  <v>34750.04</v>
                </pt>
                <pt idx="429">
                  <v>34356.67</v>
                </pt>
                <pt idx="430">
                  <v>33450.28</v>
                </pt>
                <pt idx="431">
                  <v>32151.09</v>
                </pt>
                <pt idx="432">
                  <v>28978.33</v>
                </pt>
                <pt idx="433">
                  <v>30297.33</v>
                </pt>
                <pt idx="434">
                  <v>29987.69</v>
                </pt>
                <pt idx="435">
                  <v>30829.59</v>
                </pt>
                <pt idx="436">
                  <v>30685.11</v>
                </pt>
                <pt idx="437">
                  <v>32945.63</v>
                </pt>
                <pt idx="438">
                  <v>35092.64</v>
                </pt>
                <pt idx="439">
                  <v>38061.49</v>
                </pt>
                <pt idx="440">
                  <v>38150.93</v>
                </pt>
                <pt idx="441">
                  <v>37512.97</v>
                </pt>
                <pt idx="442">
                  <v>37072.52</v>
                </pt>
                <pt idx="443">
                  <v>37694.03</v>
                </pt>
                <pt idx="444">
                  <v>38538.47</v>
                </pt>
                <pt idx="445">
                  <v>38399.35</v>
                </pt>
                <pt idx="446">
                  <v>38033.45</v>
                </pt>
                <pt idx="447">
                  <v>39163.41</v>
                </pt>
                <pt idx="448">
                  <v>39566.94</v>
                </pt>
                <pt idx="449">
                  <v>39723.62</v>
                </pt>
                <pt idx="450">
                  <v>42061.38</v>
                </pt>
                <pt idx="451">
                  <v>43990.43</v>
                </pt>
                <pt idx="452">
                  <v>45105.19</v>
                </pt>
                <pt idx="453">
                  <v>47538.75</v>
                </pt>
                <pt idx="454">
                  <v>47373.71</v>
                </pt>
                <pt idx="455">
                  <v>48392.07</v>
                </pt>
                <pt idx="456">
                  <v>49321.83</v>
                </pt>
                <pt idx="457">
                  <v>50017.13</v>
                </pt>
                <pt idx="458">
                  <v>50109.95</v>
                </pt>
                <pt idx="459">
                  <v>50051.31</v>
                </pt>
                <pt idx="460">
                  <v>49733.22</v>
                </pt>
                <pt idx="461">
                  <v>52027.16</v>
                </pt>
                <pt idx="462">
                  <v>51876.12</v>
                </pt>
                <pt idx="463">
                  <v>51851.97</v>
                </pt>
                <pt idx="464">
                  <v>50901.17</v>
                </pt>
                <pt idx="465">
                  <v>50611.99</v>
                </pt>
                <pt idx="466">
                  <v>50312.55</v>
                </pt>
                <pt idx="467">
                  <v>50666.48</v>
                </pt>
                <pt idx="468">
                  <v>49550.93</v>
                </pt>
                <pt idx="469">
                  <v>50039.63</v>
                </pt>
                <pt idx="470">
                  <v>49172.45</v>
                </pt>
                <pt idx="471">
                  <v>48166.27</v>
                </pt>
                <pt idx="472">
                  <v>46897.5</v>
                </pt>
                <pt idx="473">
                  <v>46132.77</v>
                </pt>
                <pt idx="474">
                  <v>45277.36</v>
                </pt>
                <pt idx="475">
                  <v>43239.87</v>
                </pt>
                <pt idx="476">
                  <v>41809.82</v>
                </pt>
                <pt idx="477">
                  <v>40658.72</v>
                </pt>
                <pt idx="478">
                  <v>39208.96</v>
                </pt>
                <pt idx="479">
                  <v>37559.84</v>
                </pt>
                <pt idx="480">
                  <v>36590.48</v>
                </pt>
                <pt idx="481">
                  <v>41517.07</v>
                </pt>
                <pt idx="482">
                  <v>40461.52</v>
                </pt>
                <pt idx="483">
                  <v>39466.52</v>
                </pt>
                <pt idx="484">
                  <v>37930.89</v>
                </pt>
                <pt idx="485">
                  <v>36590.56</v>
                </pt>
                <pt idx="486">
                  <v>35629.68</v>
                </pt>
                <pt idx="487">
                  <v>34509.19</v>
                </pt>
                <pt idx="488">
                  <v>33504.5</v>
                </pt>
                <pt idx="489">
                  <v>34402.57</v>
                </pt>
                <pt idx="490">
                  <v>34501.71</v>
                </pt>
                <pt idx="491">
                  <v>35556.1</v>
                </pt>
                <pt idx="492">
                  <v>35109.41</v>
                </pt>
                <pt idx="493">
                  <v>34229.54</v>
                </pt>
                <pt idx="494">
                  <v>33827.51</v>
                </pt>
                <pt idx="495">
                  <v>33027.67</v>
                </pt>
                <pt idx="496">
                  <v>32733.08</v>
                </pt>
                <pt idx="497">
                  <v>32782.7</v>
                </pt>
                <pt idx="498">
                  <v>32049.11</v>
                </pt>
                <pt idx="499">
                  <v>31922.68</v>
                </pt>
                <pt idx="500">
                  <v>31750.58</v>
                </pt>
                <pt idx="501">
                  <v>32365.04</v>
                </pt>
                <pt idx="502">
                  <v>32134.49</v>
                </pt>
                <pt idx="503">
                  <v>32720.45</v>
                </pt>
                <pt idx="504">
                  <v>34147.07</v>
                </pt>
                <pt idx="505">
                  <v>35892.24</v>
                </pt>
                <pt idx="506">
                  <v>37505.72</v>
                </pt>
                <pt idx="507">
                  <v>38523.54</v>
                </pt>
                <pt idx="508">
                  <v>39126.21</v>
                </pt>
                <pt idx="509">
                  <v>39792.14</v>
                </pt>
                <pt idx="510">
                  <v>39109.19</v>
                </pt>
                <pt idx="511">
                  <v>38093.38</v>
                </pt>
                <pt idx="512">
                  <v>37777.87</v>
                </pt>
                <pt idx="513">
                  <v>41231.32</v>
                </pt>
                <pt idx="514">
                  <v>41720.51</v>
                </pt>
                <pt idx="515">
                  <v>41402.76</v>
                </pt>
                <pt idx="516">
                  <v>40977.81</v>
                </pt>
                <pt idx="517">
                  <v>40082.55</v>
                </pt>
                <pt idx="518">
                  <v>39216.49</v>
                </pt>
                <pt idx="519">
                  <v>37267.69</v>
                </pt>
                <pt idx="520">
                  <v>35537.99</v>
                </pt>
                <pt idx="521">
                  <v>33457.72</v>
                </pt>
                <pt idx="522">
                  <v>33002.87</v>
                </pt>
                <pt idx="523">
                  <v>33026.87</v>
                </pt>
                <pt idx="524">
                  <v>33587.96</v>
                </pt>
                <pt idx="525">
                  <v>34176</v>
                </pt>
                <pt idx="526">
                  <v>34525.58</v>
                </pt>
                <pt idx="527">
                  <v>32921.81</v>
                </pt>
                <pt idx="528">
                  <v>28259.96</v>
                </pt>
                <pt idx="529">
                  <v>30349.16</v>
                </pt>
                <pt idx="530">
                  <v>29725.8</v>
                </pt>
                <pt idx="531">
                  <v>29589.68</v>
                </pt>
                <pt idx="532">
                  <v>29665.82</v>
                </pt>
                <pt idx="533">
                  <v>31300.45</v>
                </pt>
                <pt idx="534">
                  <v>32769.41</v>
                </pt>
                <pt idx="535">
                  <v>35886.71</v>
                </pt>
                <pt idx="536">
                  <v>34745.77</v>
                </pt>
                <pt idx="537">
                  <v>34210.72</v>
                </pt>
                <pt idx="538">
                  <v>34158.18</v>
                </pt>
                <pt idx="539">
                  <v>34984.18</v>
                </pt>
                <pt idx="540">
                  <v>35190.88</v>
                </pt>
                <pt idx="541">
                  <v>36200.16</v>
                </pt>
                <pt idx="542">
                  <v>36497.81</v>
                </pt>
                <pt idx="543">
                  <v>37274.63</v>
                </pt>
                <pt idx="544">
                  <v>38187.93</v>
                </pt>
                <pt idx="545">
                  <v>40101.77</v>
                </pt>
                <pt idx="546">
                  <v>41881.46</v>
                </pt>
                <pt idx="547">
                  <v>43379.28</v>
                </pt>
                <pt idx="548">
                  <v>45026.11</v>
                </pt>
                <pt idx="549">
                  <v>48149.22</v>
                </pt>
                <pt idx="550">
                  <v>47799.72</v>
                </pt>
                <pt idx="551">
                  <v>48484.94</v>
                </pt>
                <pt idx="552">
                  <v>48961.14</v>
                </pt>
                <pt idx="553">
                  <v>51116.55</v>
                </pt>
                <pt idx="554">
                  <v>52075.34</v>
                </pt>
                <pt idx="555">
                  <v>53404.14</v>
                </pt>
                <pt idx="556">
                  <v>52851.06</v>
                </pt>
                <pt idx="557">
                  <v>54220.01</v>
                </pt>
                <pt idx="558">
                  <v>54082.79</v>
                </pt>
                <pt idx="559">
                  <v>53859.03</v>
                </pt>
                <pt idx="560">
                  <v>52866.65</v>
                </pt>
                <pt idx="561">
                  <v>52647.36</v>
                </pt>
                <pt idx="562">
                  <v>53032.16</v>
                </pt>
                <pt idx="563">
                  <v>53388.7</v>
                </pt>
                <pt idx="564">
                  <v>51696.79</v>
                </pt>
                <pt idx="565">
                  <v>52258.87</v>
                </pt>
                <pt idx="566">
                  <v>51761.62</v>
                </pt>
                <pt idx="567">
                  <v>50420.69</v>
                </pt>
                <pt idx="568">
                  <v>48510.26</v>
                </pt>
                <pt idx="569">
                  <v>45784.31</v>
                </pt>
                <pt idx="570">
                  <v>44383.13</v>
                </pt>
                <pt idx="571">
                  <v>41103.71</v>
                </pt>
                <pt idx="572">
                  <v>39657.96</v>
                </pt>
                <pt idx="573">
                  <v>37589.26</v>
                </pt>
                <pt idx="574">
                  <v>36418.88</v>
                </pt>
                <pt idx="575">
                  <v>34381.97</v>
                </pt>
                <pt idx="576">
                  <v>33005.59</v>
                </pt>
                <pt idx="577">
                  <v>37580.85</v>
                </pt>
                <pt idx="578">
                  <v>36213.6</v>
                </pt>
                <pt idx="579">
                  <v>34591.87</v>
                </pt>
                <pt idx="580">
                  <v>33369.62</v>
                </pt>
                <pt idx="581">
                  <v>32014.65</v>
                </pt>
                <pt idx="582">
                  <v>31171.13</v>
                </pt>
                <pt idx="583">
                  <v>30357.8</v>
                </pt>
                <pt idx="584">
                  <v>29747.87</v>
                </pt>
                <pt idx="585">
                  <v>30323.91</v>
                </pt>
                <pt idx="586">
                  <v>30428.87</v>
                </pt>
                <pt idx="587">
                  <v>31122.33</v>
                </pt>
                <pt idx="588">
                  <v>31206.24</v>
                </pt>
                <pt idx="589">
                  <v>30475.41</v>
                </pt>
                <pt idx="590">
                  <v>29975.97</v>
                </pt>
                <pt idx="591">
                  <v>29661.06</v>
                </pt>
                <pt idx="592">
                  <v>29093.52</v>
                </pt>
                <pt idx="593">
                  <v>28989.51</v>
                </pt>
                <pt idx="594">
                  <v>28873.44</v>
                </pt>
                <pt idx="595">
                  <v>28404.76</v>
                </pt>
                <pt idx="596">
                  <v>28255.11</v>
                </pt>
                <pt idx="597">
                  <v>28679.78</v>
                </pt>
                <pt idx="598">
                  <v>29268.66</v>
                </pt>
                <pt idx="599">
                  <v>30642.25</v>
                </pt>
                <pt idx="600">
                  <v>31231.87</v>
                </pt>
                <pt idx="601">
                  <v>33289.95</v>
                </pt>
                <pt idx="602">
                  <v>34728.05</v>
                </pt>
                <pt idx="603">
                  <v>36402.16</v>
                </pt>
                <pt idx="604">
                  <v>36801.55</v>
                </pt>
                <pt idx="605">
                  <v>38564.66</v>
                </pt>
                <pt idx="606">
                  <v>37822.24</v>
                </pt>
                <pt idx="607">
                  <v>36983.61</v>
                </pt>
                <pt idx="608">
                  <v>36830.95</v>
                </pt>
                <pt idx="609">
                  <v>39326.38</v>
                </pt>
                <pt idx="610">
                  <v>39646.16</v>
                </pt>
                <pt idx="611">
                  <v>39256.93</v>
                </pt>
                <pt idx="612">
                  <v>38415.37</v>
                </pt>
                <pt idx="613">
                  <v>37621.54</v>
                </pt>
                <pt idx="614">
                  <v>36438.98</v>
                </pt>
                <pt idx="615">
                  <v>34958.68</v>
                </pt>
                <pt idx="616">
                  <v>33046.58</v>
                </pt>
                <pt idx="617">
                  <v>30339.5</v>
                </pt>
                <pt idx="618">
                  <v>29803.35</v>
                </pt>
                <pt idx="619">
                  <v>30714.71</v>
                </pt>
                <pt idx="620">
                  <v>31500.32</v>
                </pt>
                <pt idx="621">
                  <v>31941.62</v>
                </pt>
                <pt idx="622">
                  <v>31167.68</v>
                </pt>
                <pt idx="623">
                  <v>29677.61</v>
                </pt>
                <pt idx="624">
                  <v>25798.9</v>
                </pt>
                <pt idx="625">
                  <v>28302.83</v>
                </pt>
                <pt idx="626">
                  <v>28528.72</v>
                </pt>
                <pt idx="627">
                  <v>28578.9</v>
                </pt>
                <pt idx="628">
                  <v>28959.41</v>
                </pt>
                <pt idx="629">
                  <v>31285.01</v>
                </pt>
                <pt idx="630">
                  <v>33421.23</v>
                </pt>
                <pt idx="631">
                  <v>36303.85</v>
                </pt>
                <pt idx="632">
                  <v>35869.74</v>
                </pt>
                <pt idx="633">
                  <v>34707.62</v>
                </pt>
                <pt idx="634">
                  <v>33471.64</v>
                </pt>
                <pt idx="635">
                  <v>34044.18</v>
                </pt>
                <pt idx="636">
                  <v>34407.18</v>
                </pt>
                <pt idx="637">
                  <v>34795.71</v>
                </pt>
                <pt idx="638">
                  <v>35550.7</v>
                </pt>
                <pt idx="639">
                  <v>36150.17</v>
                </pt>
                <pt idx="640">
                  <v>37355.16</v>
                </pt>
                <pt idx="641">
                  <v>39201.6</v>
                </pt>
                <pt idx="642">
                  <v>41051.96</v>
                </pt>
                <pt idx="643">
                  <v>42498.13</v>
                </pt>
                <pt idx="644">
                  <v>44636.1</v>
                </pt>
                <pt idx="645">
                  <v>45877.25</v>
                </pt>
                <pt idx="646">
                  <v>45345.62</v>
                </pt>
                <pt idx="647">
                  <v>45714.65</v>
                </pt>
                <pt idx="648">
                  <v>46565.79</v>
                </pt>
                <pt idx="649">
                  <v>49114.56</v>
                </pt>
                <pt idx="650">
                  <v>50386.42</v>
                </pt>
                <pt idx="651">
                  <v>51302.52</v>
                </pt>
                <pt idx="652">
                  <v>50239.77</v>
                </pt>
                <pt idx="653">
                  <v>51713.98</v>
                </pt>
                <pt idx="654">
                  <v>52292.33</v>
                </pt>
                <pt idx="655">
                  <v>51961.76</v>
                </pt>
                <pt idx="656">
                  <v>50752.98</v>
                </pt>
                <pt idx="657">
                  <v>51483.4</v>
                </pt>
                <pt idx="658">
                  <v>51480.11</v>
                </pt>
                <pt idx="659">
                  <v>51320.43</v>
                </pt>
                <pt idx="660">
                  <v>49914.66</v>
                </pt>
                <pt idx="661">
                  <v>49740.15</v>
                </pt>
                <pt idx="662">
                  <v>49197.04</v>
                </pt>
                <pt idx="663">
                  <v>48628.04</v>
                </pt>
                <pt idx="664">
                  <v>47085.28</v>
                </pt>
                <pt idx="665">
                  <v>44905.85</v>
                </pt>
                <pt idx="666">
                  <v>43956.35</v>
                </pt>
                <pt idx="667">
                  <v>40762.95</v>
                </pt>
                <pt idx="668">
                  <v>37982.11</v>
                </pt>
                <pt idx="669">
                  <v>36239.18</v>
                </pt>
                <pt idx="670">
                  <v>35306.76</v>
                </pt>
                <pt idx="671">
                  <v>33851.79</v>
                </pt>
                <pt idx="672">
                  <v>34645.12</v>
                </pt>
                <pt idx="673">
                  <v>39848.01</v>
                </pt>
                <pt idx="674">
                  <v>39225.81</v>
                </pt>
                <pt idx="675">
                  <v>37357.47</v>
                </pt>
                <pt idx="676">
                  <v>36071.9</v>
                </pt>
                <pt idx="677">
                  <v>34785.09</v>
                </pt>
                <pt idx="678">
                  <v>34296.68</v>
                </pt>
                <pt idx="679">
                  <v>33307.42</v>
                </pt>
                <pt idx="680">
                  <v>32771.88</v>
                </pt>
                <pt idx="681">
                  <v>32896.06</v>
                </pt>
                <pt idx="682">
                  <v>33060.77</v>
                </pt>
                <pt idx="683">
                  <v>33526.62</v>
                </pt>
                <pt idx="684">
                  <v>33415.03</v>
                </pt>
                <pt idx="685">
                  <v>33053.52</v>
                </pt>
                <pt idx="686">
                  <v>32015.08</v>
                </pt>
                <pt idx="687">
                  <v>31198.05</v>
                </pt>
                <pt idx="688">
                  <v>31160.21</v>
                </pt>
                <pt idx="689">
                  <v>30447.62</v>
                </pt>
                <pt idx="690">
                  <v>29331.18</v>
                </pt>
                <pt idx="691">
                  <v>28668.85</v>
                </pt>
                <pt idx="692">
                  <v>28699.1</v>
                </pt>
                <pt idx="693">
                  <v>29026.86</v>
                </pt>
                <pt idx="694">
                  <v>29943.36</v>
                </pt>
                <pt idx="695">
                  <v>31122.42</v>
                </pt>
                <pt idx="696">
                  <v>32102.47</v>
                </pt>
                <pt idx="697">
                  <v>33648.96</v>
                </pt>
                <pt idx="698">
                  <v>34895.2</v>
                </pt>
                <pt idx="699">
                  <v>37098.91</v>
                </pt>
                <pt idx="700">
                  <v>38232.94</v>
                </pt>
                <pt idx="701">
                  <v>40585.56</v>
                </pt>
                <pt idx="702">
                  <v>40703.81</v>
                </pt>
                <pt idx="703">
                  <v>41827.86</v>
                </pt>
                <pt idx="704">
                  <v>42757.36</v>
                </pt>
                <pt idx="705">
                  <v>43865.15</v>
                </pt>
                <pt idx="706">
                  <v>44524.12</v>
                </pt>
                <pt idx="707">
                  <v>44019.94</v>
                </pt>
                <pt idx="708">
                  <v>43676.56</v>
                </pt>
                <pt idx="709">
                  <v>42641.19</v>
                </pt>
                <pt idx="710">
                  <v>42867.52</v>
                </pt>
                <pt idx="711">
                  <v>41730.1</v>
                </pt>
                <pt idx="712">
                  <v>41068.67</v>
                </pt>
                <pt idx="713">
                  <v>40905.56</v>
                </pt>
                <pt idx="714">
                  <v>41493.19</v>
                </pt>
                <pt idx="715">
                  <v>40966.32</v>
                </pt>
                <pt idx="716">
                  <v>41054.88</v>
                </pt>
                <pt idx="717">
                  <v>41177.14</v>
                </pt>
                <pt idx="718">
                  <v>40359.61</v>
                </pt>
                <pt idx="719">
                  <v>38276.86</v>
                </pt>
                <pt idx="720">
                  <v>35190.7</v>
                </pt>
                <pt idx="721">
                  <v>36911.61</v>
                </pt>
                <pt idx="722">
                  <v>36773.8</v>
                </pt>
                <pt idx="723">
                  <v>36929.3</v>
                </pt>
                <pt idx="724">
                  <v>37327.69</v>
                </pt>
                <pt idx="725">
                  <v>39067.25</v>
                </pt>
                <pt idx="726">
                  <v>41096.17</v>
                </pt>
                <pt idx="727">
                  <v>43500.91</v>
                </pt>
                <pt idx="728">
                  <v>43808.2</v>
                </pt>
                <pt idx="729">
                  <v>41696.09</v>
                </pt>
                <pt idx="730">
                  <v>39891.33</v>
                </pt>
                <pt idx="731">
                  <v>40019.05</v>
                </pt>
                <pt idx="732">
                  <v>40885.12</v>
                </pt>
                <pt idx="733">
                  <v>41365.82</v>
                </pt>
                <pt idx="734">
                  <v>42226.06</v>
                </pt>
                <pt idx="735">
                  <v>42418.02</v>
                </pt>
                <pt idx="736">
                  <v>43783.76</v>
                </pt>
                <pt idx="737">
                  <v>44367.16</v>
                </pt>
                <pt idx="738">
                  <v>45319.26</v>
                </pt>
                <pt idx="739">
                  <v>47316.7</v>
                </pt>
                <pt idx="740">
                  <v>48039.13</v>
                </pt>
                <pt idx="741">
                  <v>49408.95</v>
                </pt>
                <pt idx="742">
                  <v>47785.97</v>
                </pt>
                <pt idx="743">
                  <v>48130.4</v>
                </pt>
                <pt idx="744">
                  <v>48564.69</v>
                </pt>
                <pt idx="745">
                  <v>50879.05</v>
                </pt>
                <pt idx="746">
                  <v>52505.75</v>
                </pt>
                <pt idx="747">
                  <v>54171.8</v>
                </pt>
                <pt idx="748">
                  <v>53229.04</v>
                </pt>
                <pt idx="749">
                  <v>55142.15</v>
                </pt>
                <pt idx="750">
                  <v>55216.43</v>
                </pt>
                <pt idx="751">
                  <v>54815.06</v>
                </pt>
                <pt idx="752">
                  <v>54065.43</v>
                </pt>
                <pt idx="753">
                  <v>53982.97</v>
                </pt>
                <pt idx="754">
                  <v>52794.59</v>
                </pt>
                <pt idx="755">
                  <v>52454.6</v>
                </pt>
                <pt idx="756">
                  <v>51167.72</v>
                </pt>
                <pt idx="757">
                  <v>51046.67</v>
                </pt>
                <pt idx="758">
                  <v>50262.39</v>
                </pt>
                <pt idx="759">
                  <v>48879.18</v>
                </pt>
                <pt idx="760">
                  <v>47057.96</v>
                </pt>
                <pt idx="761">
                  <v>46012.57</v>
                </pt>
                <pt idx="762">
                  <v>45684.35</v>
                </pt>
                <pt idx="763">
                  <v>43982.45</v>
                </pt>
                <pt idx="764">
                  <v>41233.65</v>
                </pt>
                <pt idx="765">
                  <v>38817.26</v>
                </pt>
                <pt idx="766">
                  <v>37517.84</v>
                </pt>
                <pt idx="767">
                  <v>36959.66</v>
                </pt>
                <pt idx="768">
                  <v>34711.67</v>
                </pt>
                <pt idx="769">
                  <v>39443.76</v>
                </pt>
                <pt idx="770">
                  <v>38737.28</v>
                </pt>
                <pt idx="771">
                  <v>38083.33</v>
                </pt>
                <pt idx="772">
                  <v>36465.04</v>
                </pt>
                <pt idx="773">
                  <v>35385.91</v>
                </pt>
                <pt idx="774">
                  <v>34451.99</v>
                </pt>
                <pt idx="775">
                  <v>33479.06</v>
                </pt>
                <pt idx="776">
                  <v>32483.29</v>
                </pt>
                <pt idx="777">
                  <v>32658.43</v>
                </pt>
                <pt idx="778">
                  <v>32313.45</v>
                </pt>
                <pt idx="779">
                  <v>32664.26</v>
                </pt>
                <pt idx="780">
                  <v>33659.43</v>
                </pt>
                <pt idx="781">
                  <v>34014.89</v>
                </pt>
                <pt idx="782">
                  <v>34010.3</v>
                </pt>
                <pt idx="783">
                  <v>33370.94</v>
                </pt>
                <pt idx="784">
                  <v>33972.46</v>
                </pt>
                <pt idx="785">
                  <v>33809.01</v>
                </pt>
                <pt idx="786">
                  <v>33787.55</v>
                </pt>
                <pt idx="787">
                  <v>32911.97</v>
                </pt>
                <pt idx="788">
                  <v>32332.96</v>
                </pt>
                <pt idx="789">
                  <v>32472.53</v>
                </pt>
                <pt idx="790">
                  <v>33448.91</v>
                </pt>
                <pt idx="791">
                  <v>33269.14</v>
                </pt>
                <pt idx="792">
                  <v>33463.52</v>
                </pt>
                <pt idx="793">
                  <v>34342.73</v>
                </pt>
                <pt idx="794">
                  <v>35378.7</v>
                </pt>
                <pt idx="795">
                  <v>36731.11</v>
                </pt>
                <pt idx="796">
                  <v>36537.63</v>
                </pt>
                <pt idx="797">
                  <v>38396.43</v>
                </pt>
                <pt idx="798">
                  <v>38610.93</v>
                </pt>
                <pt idx="799">
                  <v>40204.18</v>
                </pt>
                <pt idx="800">
                  <v>40340.54</v>
                </pt>
                <pt idx="801">
                  <v>42418.74</v>
                </pt>
                <pt idx="802">
                  <v>42377.01</v>
                </pt>
                <pt idx="803">
                  <v>43406.4</v>
                </pt>
                <pt idx="804">
                  <v>42649.86</v>
                </pt>
                <pt idx="805">
                  <v>42893.84</v>
                </pt>
                <pt idx="806">
                  <v>41262.99</v>
                </pt>
                <pt idx="807">
                  <v>40499.45</v>
                </pt>
                <pt idx="808">
                  <v>39292.5</v>
                </pt>
                <pt idx="809">
                  <v>38015.03</v>
                </pt>
                <pt idx="810">
                  <v>36848.13</v>
                </pt>
                <pt idx="811">
                  <v>36459.12</v>
                </pt>
                <pt idx="812">
                  <v>36552.85</v>
                </pt>
                <pt idx="813">
                  <v>36215.81</v>
                </pt>
                <pt idx="814">
                  <v>35270.8</v>
                </pt>
                <pt idx="815">
                  <v>34015.16</v>
                </pt>
                <pt idx="816">
                  <v>30272.42</v>
                </pt>
                <pt idx="817">
                  <v>32062.96</v>
                </pt>
                <pt idx="818">
                  <v>31878.48</v>
                </pt>
                <pt idx="819">
                  <v>31973.86</v>
                </pt>
                <pt idx="820">
                  <v>32440.68</v>
                </pt>
                <pt idx="821">
                  <v>33535.08</v>
                </pt>
                <pt idx="822">
                  <v>35468.27</v>
                </pt>
                <pt idx="823">
                  <v>38940.58</v>
                </pt>
                <pt idx="824">
                  <v>38300.63</v>
                </pt>
                <pt idx="825">
                  <v>35916.18</v>
                </pt>
                <pt idx="826">
                  <v>33974.17</v>
                </pt>
                <pt idx="827">
                  <v>34241.12</v>
                </pt>
                <pt idx="828">
                  <v>34764.22</v>
                </pt>
                <pt idx="829">
                  <v>35411.85</v>
                </pt>
                <pt idx="830">
                  <v>36681.18</v>
                </pt>
                <pt idx="831">
                  <v>37416.24</v>
                </pt>
                <pt idx="832">
                  <v>37889.95</v>
                </pt>
                <pt idx="833">
                  <v>39242.13</v>
                </pt>
                <pt idx="834">
                  <v>40692.59</v>
                </pt>
                <pt idx="835">
                  <v>42117.02</v>
                </pt>
                <pt idx="836">
                  <v>43669.11</v>
                </pt>
                <pt idx="837">
                  <v>45329.74</v>
                </pt>
                <pt idx="838">
                  <v>44498.65</v>
                </pt>
                <pt idx="839">
                  <v>44404.71</v>
                </pt>
                <pt idx="840">
                  <v>45200.36</v>
                </pt>
                <pt idx="841">
                  <v>47313.47</v>
                </pt>
                <pt idx="842">
                  <v>47874.17</v>
                </pt>
                <pt idx="843">
                  <v>48528.9</v>
                </pt>
                <pt idx="844">
                  <v>48076.72</v>
                </pt>
                <pt idx="845">
                  <v>49604.87</v>
                </pt>
                <pt idx="846">
                  <v>49710.72</v>
                </pt>
                <pt idx="847">
                  <v>49366.19</v>
                </pt>
                <pt idx="848">
                  <v>48333.96</v>
                </pt>
                <pt idx="849">
                  <v>48646.7</v>
                </pt>
                <pt idx="850">
                  <v>48674.46</v>
                </pt>
                <pt idx="851">
                  <v>48751.63</v>
                </pt>
                <pt idx="852">
                  <v>48068.02</v>
                </pt>
                <pt idx="853">
                  <v>48407.66</v>
                </pt>
                <pt idx="854">
                  <v>48049.11</v>
                </pt>
                <pt idx="855">
                  <v>46675.52</v>
                </pt>
                <pt idx="856">
                  <v>44613.81</v>
                </pt>
                <pt idx="857">
                  <v>44549.79</v>
                </pt>
                <pt idx="858">
                  <v>43028.11</v>
                </pt>
                <pt idx="859">
                  <v>40713.17</v>
                </pt>
                <pt idx="860">
                  <v>38209.18</v>
                </pt>
                <pt idx="861">
                  <v>36059.21</v>
                </pt>
                <pt idx="862">
                  <v>33631.9</v>
                </pt>
                <pt idx="863">
                  <v>31566.15</v>
                </pt>
                <pt idx="864">
                  <v>30584.33</v>
                </pt>
                <pt idx="865">
                  <v>35381.31</v>
                </pt>
                <pt idx="866">
                  <v>35015.22</v>
                </pt>
                <pt idx="867">
                  <v>34165.63</v>
                </pt>
                <pt idx="868">
                  <v>32235.58</v>
                </pt>
                <pt idx="869">
                  <v>31265.98</v>
                </pt>
                <pt idx="870">
                  <v>29997.32</v>
                </pt>
                <pt idx="871">
                  <v>29132.57</v>
                </pt>
                <pt idx="872">
                  <v>27879.59</v>
                </pt>
                <pt idx="873">
                  <v>27261.59</v>
                </pt>
                <pt idx="874">
                  <v>26981.12</v>
                </pt>
                <pt idx="875">
                  <v>26821.85</v>
                </pt>
                <pt idx="876">
                  <v>26649.06</v>
                </pt>
                <pt idx="877">
                  <v>25951.47</v>
                </pt>
                <pt idx="878">
                  <v>25708.19</v>
                </pt>
                <pt idx="879">
                  <v>25271.16</v>
                </pt>
                <pt idx="880">
                  <v>25414.38</v>
                </pt>
                <pt idx="881">
                  <v>25318.36</v>
                </pt>
                <pt idx="882">
                  <v>25036.04</v>
                </pt>
                <pt idx="883">
                  <v>24523.25</v>
                </pt>
                <pt idx="884">
                  <v>24392.37</v>
                </pt>
                <pt idx="885">
                  <v>24788.17</v>
                </pt>
                <pt idx="886">
                  <v>25582.15</v>
                </pt>
                <pt idx="887">
                  <v>25751.32</v>
                </pt>
                <pt idx="888">
                  <v>26726.1</v>
                </pt>
                <pt idx="889">
                  <v>28095.91</v>
                </pt>
                <pt idx="890">
                  <v>29742.16</v>
                </pt>
                <pt idx="891">
                  <v>31536.13</v>
                </pt>
                <pt idx="892">
                  <v>32380.25</v>
                </pt>
                <pt idx="893">
                  <v>34032.68</v>
                </pt>
                <pt idx="894">
                  <v>34317.31</v>
                </pt>
                <pt idx="895">
                  <v>34894.1</v>
                </pt>
                <pt idx="896">
                  <v>35231.64</v>
                </pt>
                <pt idx="897">
                  <v>38707.98</v>
                </pt>
                <pt idx="898">
                  <v>39301.11</v>
                </pt>
                <pt idx="899">
                  <v>40170.25</v>
                </pt>
                <pt idx="900">
                  <v>39556.49</v>
                </pt>
                <pt idx="901">
                  <v>39573.51</v>
                </pt>
                <pt idx="902">
                  <v>38051.05</v>
                </pt>
                <pt idx="903">
                  <v>37401.67</v>
                </pt>
                <pt idx="904">
                  <v>35271.06</v>
                </pt>
                <pt idx="905">
                  <v>34447.84</v>
                </pt>
                <pt idx="906">
                  <v>33728.17</v>
                </pt>
                <pt idx="907">
                  <v>34090.06</v>
                </pt>
                <pt idx="908">
                  <v>34394.1</v>
                </pt>
                <pt idx="909">
                  <v>33746.66</v>
                </pt>
                <pt idx="910">
                  <v>32832.79</v>
                </pt>
                <pt idx="911">
                  <v>31357.53</v>
                </pt>
                <pt idx="912">
                  <v>27425.16</v>
                </pt>
                <pt idx="913">
                  <v>28101.09</v>
                </pt>
                <pt idx="914">
                  <v>27550.71</v>
                </pt>
                <pt idx="915">
                  <v>28095.99</v>
                </pt>
                <pt idx="916">
                  <v>28877.06</v>
                </pt>
                <pt idx="917">
                  <v>30536.74</v>
                </pt>
                <pt idx="918">
                  <v>31826.81</v>
                </pt>
                <pt idx="919">
                  <v>35094.36</v>
                </pt>
                <pt idx="920">
                  <v>34375.73</v>
                </pt>
                <pt idx="921">
                  <v>32961.32</v>
                </pt>
                <pt idx="922">
                  <v>33034.52</v>
                </pt>
                <pt idx="923">
                  <v>33825.51</v>
                </pt>
                <pt idx="924">
                  <v>33862.7</v>
                </pt>
                <pt idx="925">
                  <v>34698.72</v>
                </pt>
                <pt idx="926">
                  <v>35717.46</v>
                </pt>
                <pt idx="927">
                  <v>36359.37</v>
                </pt>
                <pt idx="928">
                  <v>37352.14</v>
                </pt>
                <pt idx="929">
                  <v>38153.39</v>
                </pt>
                <pt idx="930">
                  <v>40267.89</v>
                </pt>
                <pt idx="931">
                  <v>42054.7</v>
                </pt>
                <pt idx="932">
                  <v>43344.68</v>
                </pt>
                <pt idx="933">
                  <v>45532.53</v>
                </pt>
                <pt idx="934">
                  <v>45029.78</v>
                </pt>
                <pt idx="935">
                  <v>44772.68</v>
                </pt>
                <pt idx="936">
                  <v>45323.76</v>
                </pt>
                <pt idx="937">
                  <v>48424.97</v>
                </pt>
                <pt idx="938">
                  <v>48560.88</v>
                </pt>
                <pt idx="939">
                  <v>49115.76</v>
                </pt>
                <pt idx="940">
                  <v>49094.89</v>
                </pt>
                <pt idx="941">
                  <v>50736.11</v>
                </pt>
                <pt idx="942">
                  <v>50952.95</v>
                </pt>
                <pt idx="943">
                  <v>50616.3</v>
                </pt>
                <pt idx="944">
                  <v>48861.61</v>
                </pt>
                <pt idx="945">
                  <v>50191.82</v>
                </pt>
                <pt idx="946">
                  <v>50111.96</v>
                </pt>
                <pt idx="947">
                  <v>50182.38</v>
                </pt>
                <pt idx="948">
                  <v>48892.79</v>
                </pt>
                <pt idx="949">
                  <v>49840.86</v>
                </pt>
                <pt idx="950">
                  <v>49021.66</v>
                </pt>
                <pt idx="951">
                  <v>47727.51</v>
                </pt>
                <pt idx="952">
                  <v>45261.4</v>
                </pt>
                <pt idx="953">
                  <v>44155.58</v>
                </pt>
                <pt idx="954">
                  <v>42850.92</v>
                </pt>
                <pt idx="955">
                  <v>41627.88</v>
                </pt>
                <pt idx="956">
                  <v>38310.79</v>
                </pt>
                <pt idx="957">
                  <v>36705.28</v>
                </pt>
                <pt idx="958">
                  <v>35186.33</v>
                </pt>
                <pt idx="959">
                  <v>33530.69</v>
                </pt>
                <pt idx="960">
                  <v>36148.99</v>
                </pt>
                <pt idx="961">
                  <v>40402.47</v>
                </pt>
                <pt idx="962">
                  <v>38994.89</v>
                </pt>
                <pt idx="963">
                  <v>38115.85</v>
                </pt>
                <pt idx="964">
                  <v>37549.36</v>
                </pt>
                <pt idx="965">
                  <v>36664.36</v>
                </pt>
                <pt idx="966">
                  <v>35162.35</v>
                </pt>
                <pt idx="967">
                  <v>34232.93</v>
                </pt>
                <pt idx="968">
                  <v>33551.69</v>
                </pt>
                <pt idx="969">
                  <v>33243.41</v>
                </pt>
                <pt idx="970">
                  <v>33296.21</v>
                </pt>
                <pt idx="971">
                  <v>32314.46</v>
                </pt>
                <pt idx="972">
                  <v>31541.53</v>
                </pt>
                <pt idx="973">
                  <v>30423.87</v>
                </pt>
                <pt idx="974">
                  <v>29753.85</v>
                </pt>
                <pt idx="975">
                  <v>30163.39</v>
                </pt>
                <pt idx="976">
                  <v>29177.83</v>
                </pt>
                <pt idx="977">
                  <v>28912</v>
                </pt>
                <pt idx="978">
                  <v>27806.04</v>
                </pt>
                <pt idx="979">
                  <v>27053.73</v>
                </pt>
                <pt idx="980">
                  <v>26488.85</v>
                </pt>
                <pt idx="981">
                  <v>26602.83</v>
                </pt>
                <pt idx="982">
                  <v>26832.72</v>
                </pt>
                <pt idx="983">
                  <v>27246.09</v>
                </pt>
                <pt idx="984">
                  <v>27652.26</v>
                </pt>
                <pt idx="985">
                  <v>29132.24</v>
                </pt>
                <pt idx="986">
                  <v>29652.5</v>
                </pt>
                <pt idx="987">
                  <v>31461.22</v>
                </pt>
                <pt idx="988">
                  <v>32526.82</v>
                </pt>
                <pt idx="989">
                  <v>34276.34</v>
                </pt>
                <pt idx="990">
                  <v>36041.7</v>
                </pt>
                <pt idx="991">
                  <v>37164.87</v>
                </pt>
                <pt idx="992">
                  <v>39152.57</v>
                </pt>
                <pt idx="993">
                  <v>41797.52</v>
                </pt>
                <pt idx="994">
                  <v>42176.13</v>
                </pt>
                <pt idx="995">
                  <v>41479.84</v>
                </pt>
                <pt idx="996">
                  <v>41248.24</v>
                </pt>
                <pt idx="997">
                  <v>41375.96</v>
                </pt>
                <pt idx="998">
                  <v>40416.48</v>
                </pt>
                <pt idx="999">
                  <v>39874.17</v>
                </pt>
                <pt idx="1000">
                  <v>38117.86</v>
                </pt>
                <pt idx="1001">
                  <v>36688.42</v>
                </pt>
                <pt idx="1002">
                  <v>35996.14</v>
                </pt>
                <pt idx="1003">
                  <v>36788.46</v>
                </pt>
                <pt idx="1004">
                  <v>36853.18</v>
                </pt>
                <pt idx="1005">
                  <v>36614.18</v>
                </pt>
                <pt idx="1006">
                  <v>35596.05</v>
                </pt>
                <pt idx="1007">
                  <v>33370.76</v>
                </pt>
                <pt idx="1008">
                  <v>30791.1</v>
                </pt>
                <pt idx="1009">
                  <v>30475.78</v>
                </pt>
                <pt idx="1010">
                  <v>30037.98</v>
                </pt>
                <pt idx="1011">
                  <v>30531.21</v>
                </pt>
                <pt idx="1012">
                  <v>31570.58</v>
                </pt>
                <pt idx="1013">
                  <v>31863.81</v>
                </pt>
                <pt idx="1014">
                  <v>34139.02</v>
                </pt>
                <pt idx="1015">
                  <v>36509.73</v>
                </pt>
                <pt idx="1016">
                  <v>36081.05</v>
                </pt>
                <pt idx="1017">
                  <v>34081.18</v>
                </pt>
                <pt idx="1018">
                  <v>32382.66</v>
                </pt>
                <pt idx="1019">
                  <v>33622.9</v>
                </pt>
                <pt idx="1020">
                  <v>35352.03</v>
                </pt>
                <pt idx="1021">
                  <v>36046.12</v>
                </pt>
                <pt idx="1022">
                  <v>37622.08</v>
                </pt>
                <pt idx="1023">
                  <v>39435.79</v>
                </pt>
                <pt idx="1024">
                  <v>40816.59</v>
                </pt>
                <pt idx="1025">
                  <v>43636.02</v>
                </pt>
                <pt idx="1026">
                  <v>46933.33</v>
                </pt>
                <pt idx="1027">
                  <v>48756.96</v>
                </pt>
                <pt idx="1028">
                  <v>50053.61</v>
                </pt>
                <pt idx="1029">
                  <v>51993.54</v>
                </pt>
                <pt idx="1030">
                  <v>51728.47</v>
                </pt>
                <pt idx="1031">
                  <v>50832</v>
                </pt>
                <pt idx="1032">
                  <v>51114.28</v>
                </pt>
                <pt idx="1033">
                  <v>53146.85</v>
                </pt>
                <pt idx="1034">
                  <v>53222.58</v>
                </pt>
                <pt idx="1035">
                  <v>53700.86</v>
                </pt>
                <pt idx="1036">
                  <v>53278.51</v>
                </pt>
                <pt idx="1037">
                  <v>54567.68</v>
                </pt>
                <pt idx="1038">
                  <v>55192.77</v>
                </pt>
                <pt idx="1039">
                  <v>55470.52</v>
                </pt>
                <pt idx="1040">
                  <v>55243.76</v>
                </pt>
                <pt idx="1041">
                  <v>55490.4</v>
                </pt>
                <pt idx="1042">
                  <v>55841.95</v>
                </pt>
                <pt idx="1043">
                  <v>56803.13</v>
                </pt>
                <pt idx="1044">
                  <v>56040.55</v>
                </pt>
                <pt idx="1045">
                  <v>54545.57</v>
                </pt>
                <pt idx="1046">
                  <v>53679.4</v>
                </pt>
                <pt idx="1047">
                  <v>52113.84</v>
                </pt>
                <pt idx="1048">
                  <v>51528.64</v>
                </pt>
                <pt idx="1049">
                  <v>49934.01</v>
                </pt>
                <pt idx="1050">
                  <v>49375.29</v>
                </pt>
                <pt idx="1051">
                  <v>47659.18</v>
                </pt>
                <pt idx="1052">
                  <v>45144.39</v>
                </pt>
                <pt idx="1053">
                  <v>43699.38</v>
                </pt>
                <pt idx="1054">
                  <v>42968.99</v>
                </pt>
                <pt idx="1055">
                  <v>41550.22</v>
                </pt>
                <pt idx="1056">
                  <v>41902.55</v>
                </pt>
                <pt idx="1057">
                  <v>45587.25</v>
                </pt>
                <pt idx="1058">
                  <v>45585.79</v>
                </pt>
                <pt idx="1059">
                  <v>43974.4</v>
                </pt>
                <pt idx="1060">
                  <v>41326.29</v>
                </pt>
                <pt idx="1061">
                  <v>39787.18</v>
                </pt>
                <pt idx="1062">
                  <v>38845.31</v>
                </pt>
                <pt idx="1063">
                  <v>38211.35</v>
                </pt>
                <pt idx="1064">
                  <v>37120.44</v>
                </pt>
                <pt idx="1065">
                  <v>36524.68</v>
                </pt>
                <pt idx="1066">
                  <v>35954.17</v>
                </pt>
                <pt idx="1067">
                  <v>35031.9</v>
                </pt>
                <pt idx="1068">
                  <v>34441.1</v>
                </pt>
                <pt idx="1069">
                  <v>33665.21</v>
                </pt>
                <pt idx="1070">
                  <v>32961.95</v>
                </pt>
                <pt idx="1071">
                  <v>32580.02</v>
                </pt>
                <pt idx="1072">
                  <v>31095.61</v>
                </pt>
                <pt idx="1073">
                  <v>31032.72</v>
                </pt>
                <pt idx="1074">
                  <v>30575.48</v>
                </pt>
                <pt idx="1075">
                  <v>30262.02</v>
                </pt>
                <pt idx="1076">
                  <v>29963.29</v>
                </pt>
                <pt idx="1077">
                  <v>30467.29</v>
                </pt>
                <pt idx="1078">
                  <v>30270.03</v>
                </pt>
                <pt idx="1079">
                  <v>30788.18</v>
                </pt>
                <pt idx="1080">
                  <v>31199.48</v>
                </pt>
                <pt idx="1081">
                  <v>32757.82</v>
                </pt>
                <pt idx="1082">
                  <v>33450.67</v>
                </pt>
                <pt idx="1083">
                  <v>35251.1</v>
                </pt>
                <pt idx="1084">
                  <v>35565.1</v>
                </pt>
                <pt idx="1085">
                  <v>36530.11</v>
                </pt>
                <pt idx="1086">
                  <v>37023.08</v>
                </pt>
                <pt idx="1087">
                  <v>37548.37</v>
                </pt>
                <pt idx="1088">
                  <v>37451.52</v>
                </pt>
                <pt idx="1089">
                  <v>40185.25</v>
                </pt>
                <pt idx="1090">
                  <v>39947.16</v>
                </pt>
                <pt idx="1091">
                  <v>38919.24</v>
                </pt>
                <pt idx="1092">
                  <v>37776.53</v>
                </pt>
                <pt idx="1093">
                  <v>37335.44</v>
                </pt>
                <pt idx="1094">
                  <v>36087.68</v>
                </pt>
                <pt idx="1095">
                  <v>33979.28</v>
                </pt>
                <pt idx="1096">
                  <v>33086.31</v>
                </pt>
                <pt idx="1097">
                  <v>30899.79</v>
                </pt>
                <pt idx="1098">
                  <v>30547.53</v>
                </pt>
                <pt idx="1099">
                  <v>31223.54</v>
                </pt>
                <pt idx="1100">
                  <v>31555.75</v>
                </pt>
                <pt idx="1101">
                  <v>30207.38</v>
                </pt>
                <pt idx="1102">
                  <v>29821.69</v>
                </pt>
                <pt idx="1103">
                  <v>28343.67</v>
                </pt>
                <pt idx="1104">
                  <v>25256.81</v>
                </pt>
                <pt idx="1105">
                  <v>26342.09</v>
                </pt>
                <pt idx="1106">
                  <v>26620.24</v>
                </pt>
                <pt idx="1107">
                  <v>26589.66</v>
                </pt>
                <pt idx="1108">
                  <v>26818.51</v>
                </pt>
                <pt idx="1109">
                  <v>27819.13</v>
                </pt>
                <pt idx="1110">
                  <v>29204.94</v>
                </pt>
                <pt idx="1111">
                  <v>30438.76</v>
                </pt>
                <pt idx="1112">
                  <v>29429.17</v>
                </pt>
                <pt idx="1113">
                  <v>27851.48</v>
                </pt>
                <pt idx="1114">
                  <v>26685.15</v>
                </pt>
                <pt idx="1115">
                  <v>27239.22</v>
                </pt>
                <pt idx="1116">
                  <v>28911.47</v>
                </pt>
                <pt idx="1117">
                  <v>29393.43</v>
                </pt>
                <pt idx="1118">
                  <v>30280.48</v>
                </pt>
                <pt idx="1119">
                  <v>31401.46</v>
                </pt>
                <pt idx="1120">
                  <v>33096.69</v>
                </pt>
                <pt idx="1121">
                  <v>34913.32</v>
                </pt>
                <pt idx="1122">
                  <v>38110</v>
                </pt>
                <pt idx="1123">
                  <v>41207.05</v>
                </pt>
                <pt idx="1124">
                  <v>43058.63</v>
                </pt>
                <pt idx="1125">
                  <v>45151.78</v>
                </pt>
                <pt idx="1126">
                  <v>45117.51</v>
                </pt>
                <pt idx="1127">
                  <v>45937.09</v>
                </pt>
                <pt idx="1128">
                  <v>46554.86</v>
                </pt>
                <pt idx="1129">
                  <v>47880.44</v>
                </pt>
                <pt idx="1130">
                  <v>48683.64</v>
                </pt>
                <pt idx="1131">
                  <v>49240.4</v>
                </pt>
                <pt idx="1132">
                  <v>48802.71</v>
                </pt>
                <pt idx="1133">
                  <v>50335.15</v>
                </pt>
                <pt idx="1134">
                  <v>50133.09</v>
                </pt>
                <pt idx="1135">
                  <v>50514.81</v>
                </pt>
                <pt idx="1136">
                  <v>50582.16</v>
                </pt>
                <pt idx="1137">
                  <v>51781.21</v>
                </pt>
                <pt idx="1138">
                  <v>52863.61</v>
                </pt>
                <pt idx="1139">
                  <v>53152.52</v>
                </pt>
                <pt idx="1140">
                  <v>52931.44</v>
                </pt>
                <pt idx="1141">
                  <v>53307.51</v>
                </pt>
                <pt idx="1142">
                  <v>52547.81</v>
                </pt>
                <pt idx="1143">
                  <v>51967.46</v>
                </pt>
                <pt idx="1144">
                  <v>50792.22</v>
                </pt>
                <pt idx="1145">
                  <v>49864.55</v>
                </pt>
                <pt idx="1146">
                  <v>49097.79</v>
                </pt>
                <pt idx="1147">
                  <v>46369.33</v>
                </pt>
                <pt idx="1148">
                  <v>43645.55</v>
                </pt>
                <pt idx="1149">
                  <v>42344.06</v>
                </pt>
                <pt idx="1150">
                  <v>40660.58</v>
                </pt>
                <pt idx="1151">
                  <v>38657.71</v>
                </pt>
                <pt idx="1152">
                  <v>37406.97</v>
                </pt>
                <pt idx="1153">
                  <v>41968.96</v>
                </pt>
                <pt idx="1154">
                  <v>41582.78</v>
                </pt>
                <pt idx="1155">
                  <v>40173.38</v>
                </pt>
                <pt idx="1156">
                  <v>38622.43</v>
                </pt>
                <pt idx="1157">
                  <v>37456.84</v>
                </pt>
                <pt idx="1158">
                  <v>36426.16</v>
                </pt>
                <pt idx="1159">
                  <v>35866.97</v>
                </pt>
                <pt idx="1160">
                  <v>35003.38</v>
                </pt>
                <pt idx="1161">
                  <v>34327.04</v>
                </pt>
                <pt idx="1162">
                  <v>33858.76</v>
                </pt>
                <pt idx="1163">
                  <v>32749.11</v>
                </pt>
                <pt idx="1164">
                  <v>32417.94</v>
                </pt>
                <pt idx="1165">
                  <v>31172.96</v>
                </pt>
                <pt idx="1166">
                  <v>30849.08</v>
                </pt>
                <pt idx="1167">
                  <v>30638.51</v>
                </pt>
                <pt idx="1168">
                  <v>30115.72</v>
                </pt>
                <pt idx="1169">
                  <v>29919.97</v>
                </pt>
                <pt idx="1170">
                  <v>29713.96</v>
                </pt>
                <pt idx="1171">
                  <v>29515.58</v>
                </pt>
                <pt idx="1172">
                  <v>30147.77</v>
                </pt>
                <pt idx="1173">
                  <v>30151.66</v>
                </pt>
                <pt idx="1174">
                  <v>30643.66</v>
                </pt>
                <pt idx="1175">
                  <v>31525.11</v>
                </pt>
                <pt idx="1176">
                  <v>32297.22</v>
                </pt>
                <pt idx="1177">
                  <v>33867.74</v>
                </pt>
                <pt idx="1178">
                  <v>34936.25</v>
                </pt>
                <pt idx="1179">
                  <v>36268.85</v>
                </pt>
                <pt idx="1180">
                  <v>36850.28</v>
                </pt>
                <pt idx="1181">
                  <v>38711.19</v>
                </pt>
                <pt idx="1182">
                  <v>39316.69</v>
                </pt>
                <pt idx="1183">
                  <v>40557.42</v>
                </pt>
                <pt idx="1184">
                  <v>40590.86</v>
                </pt>
                <pt idx="1185">
                  <v>43214.87</v>
                </pt>
                <pt idx="1186">
                  <v>43269.42</v>
                </pt>
                <pt idx="1187">
                  <v>43477.47</v>
                </pt>
                <pt idx="1188">
                  <v>42143.85</v>
                </pt>
                <pt idx="1189">
                  <v>41895.21</v>
                </pt>
                <pt idx="1190">
                  <v>40078.34</v>
                </pt>
                <pt idx="1191">
                  <v>39132.39</v>
                </pt>
                <pt idx="1192">
                  <v>37692.34</v>
                </pt>
                <pt idx="1193">
                  <v>36568.98</v>
                </pt>
                <pt idx="1194">
                  <v>35970.99</v>
                </pt>
                <pt idx="1195">
                  <v>35905.18</v>
                </pt>
                <pt idx="1196">
                  <v>35964.45</v>
                </pt>
                <pt idx="1197">
                  <v>34587.62</v>
                </pt>
                <pt idx="1198">
                  <v>33433.53</v>
                </pt>
                <pt idx="1199">
                  <v>31670.49</v>
                </pt>
                <pt idx="1200">
                  <v>27591.29</v>
                </pt>
                <pt idx="1201">
                  <v>27976.8</v>
                </pt>
                <pt idx="1202">
                  <v>27163.83</v>
                </pt>
                <pt idx="1203">
                  <v>26342.63</v>
                </pt>
                <pt idx="1204">
                  <v>26236.83</v>
                </pt>
                <pt idx="1205">
                  <v>27199.06</v>
                </pt>
                <pt idx="1206">
                  <v>28682.63</v>
                </pt>
                <pt idx="1207">
                  <v>31379.67</v>
                </pt>
                <pt idx="1208">
                  <v>30478.99</v>
                </pt>
                <pt idx="1209">
                  <v>29041.32</v>
                </pt>
                <pt idx="1210">
                  <v>29099.46</v>
                </pt>
                <pt idx="1211">
                  <v>29422.81</v>
                </pt>
                <pt idx="1212">
                  <v>29590.18</v>
                </pt>
                <pt idx="1213">
                  <v>31472.12</v>
                </pt>
                <pt idx="1214">
                  <v>32599.94</v>
                </pt>
                <pt idx="1215">
                  <v>34242.73</v>
                </pt>
                <pt idx="1216">
                  <v>36081.38</v>
                </pt>
                <pt idx="1217">
                  <v>39014.51</v>
                </pt>
                <pt idx="1218">
                  <v>42310.85</v>
                </pt>
                <pt idx="1219">
                  <v>45152.95</v>
                </pt>
                <pt idx="1220">
                  <v>47651.69</v>
                </pt>
                <pt idx="1221">
                  <v>48865.52</v>
                </pt>
                <pt idx="1222">
                  <v>49547.58</v>
                </pt>
                <pt idx="1223">
                  <v>49299.17</v>
                </pt>
                <pt idx="1224">
                  <v>49740.63</v>
                </pt>
                <pt idx="1225">
                  <v>52298.8</v>
                </pt>
                <pt idx="1226">
                  <v>52803.56</v>
                </pt>
                <pt idx="1227">
                  <v>52973.45</v>
                </pt>
                <pt idx="1228">
                  <v>52794.2</v>
                </pt>
                <pt idx="1229">
                  <v>54434.96</v>
                </pt>
                <pt idx="1230">
                  <v>53681.77</v>
                </pt>
                <pt idx="1231">
                  <v>53387.14</v>
                </pt>
                <pt idx="1232">
                  <v>53621.08</v>
                </pt>
                <pt idx="1233">
                  <v>54128.17</v>
                </pt>
                <pt idx="1234">
                  <v>54409.45</v>
                </pt>
                <pt idx="1235">
                  <v>54481.64</v>
                </pt>
                <pt idx="1236">
                  <v>53553.39</v>
                </pt>
                <pt idx="1237">
                  <v>54187.05</v>
                </pt>
                <pt idx="1238">
                  <v>53779.05</v>
                </pt>
                <pt idx="1239">
                  <v>53152.75</v>
                </pt>
                <pt idx="1240">
                  <v>52510.49</v>
                </pt>
                <pt idx="1241">
                  <v>51381.79</v>
                </pt>
                <pt idx="1242">
                  <v>50863.09</v>
                </pt>
                <pt idx="1243">
                  <v>48379.34</v>
                </pt>
                <pt idx="1244">
                  <v>44928.62</v>
                </pt>
                <pt idx="1245">
                  <v>43792.81</v>
                </pt>
                <pt idx="1246">
                  <v>41509.36</v>
                </pt>
                <pt idx="1247">
                  <v>40054.44</v>
                </pt>
                <pt idx="1248">
                  <v>39183.49</v>
                </pt>
                <pt idx="1249">
                  <v>43774.72</v>
                </pt>
                <pt idx="1250">
                  <v>42934.64</v>
                </pt>
                <pt idx="1251">
                  <v>41433.48</v>
                </pt>
                <pt idx="1252">
                  <v>38815.69</v>
                </pt>
                <pt idx="1253">
                  <v>37339.06</v>
                </pt>
                <pt idx="1254">
                  <v>36392.66</v>
                </pt>
                <pt idx="1255">
                  <v>35696.33</v>
                </pt>
                <pt idx="1256">
                  <v>34887.62</v>
                </pt>
                <pt idx="1257">
                  <v>34057.86</v>
                </pt>
                <pt idx="1258">
                  <v>33654.5</v>
                </pt>
                <pt idx="1259">
                  <v>32680.7</v>
                </pt>
                <pt idx="1260">
                  <v>32220.08</v>
                </pt>
                <pt idx="1261">
                  <v>31754.55</v>
                </pt>
                <pt idx="1262">
                  <v>31464.46</v>
                </pt>
                <pt idx="1263">
                  <v>31307.42</v>
                </pt>
                <pt idx="1264">
                  <v>31038.08</v>
                </pt>
                <pt idx="1265">
                  <v>30916.9</v>
                </pt>
                <pt idx="1266">
                  <v>30373.56</v>
                </pt>
                <pt idx="1267">
                  <v>30292.73</v>
                </pt>
                <pt idx="1268">
                  <v>30485.04</v>
                </pt>
                <pt idx="1269">
                  <v>30723.67</v>
                </pt>
                <pt idx="1270">
                  <v>30882.09</v>
                </pt>
                <pt idx="1271">
                  <v>32043.19</v>
                </pt>
                <pt idx="1272">
                  <v>32034.02</v>
                </pt>
                <pt idx="1273">
                  <v>33691.35</v>
                </pt>
                <pt idx="1274">
                  <v>34614.32</v>
                </pt>
                <pt idx="1275">
                  <v>36937.96</v>
                </pt>
                <pt idx="1276">
                  <v>37827.26</v>
                </pt>
                <pt idx="1277">
                  <v>39307.17</v>
                </pt>
                <pt idx="1278">
                  <v>39927.66</v>
                </pt>
                <pt idx="1279">
                  <v>41154.75</v>
                </pt>
                <pt idx="1280">
                  <v>42087.6</v>
                </pt>
                <pt idx="1281">
                  <v>44504.88</v>
                </pt>
                <pt idx="1282">
                  <v>45903.13</v>
                </pt>
                <pt idx="1283">
                  <v>46537.09</v>
                </pt>
                <pt idx="1284">
                  <v>46926.18</v>
                </pt>
                <pt idx="1285">
                  <v>48010.95</v>
                </pt>
                <pt idx="1286">
                  <v>48150.72</v>
                </pt>
                <pt idx="1287">
                  <v>47418.96</v>
                </pt>
                <pt idx="1288">
                  <v>47090.33</v>
                </pt>
                <pt idx="1289">
                  <v>45552.88</v>
                </pt>
                <pt idx="1290">
                  <v>45258.8</v>
                </pt>
                <pt idx="1291">
                  <v>44778.8</v>
                </pt>
                <pt idx="1292">
                  <v>46114.09</v>
                </pt>
                <pt idx="1293">
                  <v>46148.26</v>
                </pt>
                <pt idx="1294">
                  <v>45712.02</v>
                </pt>
                <pt idx="1295">
                  <v>44898.69</v>
                </pt>
                <pt idx="1296">
                  <v>41517.27</v>
                </pt>
                <pt idx="1297">
                  <v>42677.07</v>
                </pt>
                <pt idx="1298">
                  <v>42307.69</v>
                </pt>
                <pt idx="1299">
                  <v>41631.91</v>
                </pt>
                <pt idx="1300">
                  <v>41866.27</v>
                </pt>
                <pt idx="1301">
                  <v>42366.66</v>
                </pt>
                <pt idx="1302">
                  <v>43626.01</v>
                </pt>
                <pt idx="1303">
                  <v>45602.56</v>
                </pt>
                <pt idx="1304">
                  <v>45607.47</v>
                </pt>
                <pt idx="1305">
                  <v>44923.88</v>
                </pt>
                <pt idx="1306">
                  <v>45189.62</v>
                </pt>
                <pt idx="1307">
                  <v>45372.53</v>
                </pt>
                <pt idx="1308">
                  <v>46605</v>
                </pt>
                <pt idx="1309">
                  <v>46911.22</v>
                </pt>
                <pt idx="1310">
                  <v>47740.18</v>
                </pt>
                <pt idx="1311">
                  <v>48438.56</v>
                </pt>
                <pt idx="1312">
                  <v>49513.59</v>
                </pt>
                <pt idx="1313">
                  <v>50248.43</v>
                </pt>
                <pt idx="1314">
                  <v>51588.16</v>
                </pt>
                <pt idx="1315">
                  <v>51769.54</v>
                </pt>
                <pt idx="1316">
                  <v>51642</v>
                </pt>
                <pt idx="1317">
                  <v>51611.58</v>
                </pt>
                <pt idx="1318">
                  <v>50910.68</v>
                </pt>
                <pt idx="1319">
                  <v>50764.56</v>
                </pt>
                <pt idx="1320">
                  <v>51665.04</v>
                </pt>
                <pt idx="1321">
                  <v>54061.5</v>
                </pt>
                <pt idx="1322">
                  <v>55390.36</v>
                </pt>
                <pt idx="1323">
                  <v>55896.56</v>
                </pt>
                <pt idx="1324">
                  <v>55526.24</v>
                </pt>
                <pt idx="1325">
                  <v>56774.09</v>
                </pt>
                <pt idx="1326">
                  <v>56533.97</v>
                </pt>
                <pt idx="1327">
                  <v>56194.49</v>
                </pt>
                <pt idx="1328">
                  <v>55749.07</v>
                </pt>
                <pt idx="1329">
                  <v>55767.34</v>
                </pt>
                <pt idx="1330">
                  <v>55670.77</v>
                </pt>
                <pt idx="1331">
                  <v>55578.12</v>
                </pt>
                <pt idx="1332">
                  <v>54971.47</v>
                </pt>
                <pt idx="1333">
                  <v>55269.28</v>
                </pt>
                <pt idx="1334">
                  <v>55076.53</v>
                </pt>
                <pt idx="1335">
                  <v>54129.79</v>
                </pt>
                <pt idx="1336">
                  <v>52385.25</v>
                </pt>
                <pt idx="1337">
                  <v>51015.86</v>
                </pt>
                <pt idx="1338">
                  <v>49560.54</v>
                </pt>
                <pt idx="1339">
                  <v>47316.09</v>
                </pt>
                <pt idx="1340">
                  <v>45221.76</v>
                </pt>
                <pt idx="1341">
                  <v>44462.14</v>
                </pt>
                <pt idx="1342">
                  <v>42448.51</v>
                </pt>
                <pt idx="1343">
                  <v>40479.82</v>
                </pt>
                <pt idx="1344">
                  <v>37484.25</v>
                </pt>
                <pt idx="1345">
                  <v>42765.02</v>
                </pt>
                <pt idx="1346">
                  <v>41698.59</v>
                </pt>
                <pt idx="1347">
                  <v>39752.59</v>
                </pt>
                <pt idx="1348">
                  <v>38077.14</v>
                </pt>
                <pt idx="1349">
                  <v>37032.84</v>
                </pt>
                <pt idx="1350">
                  <v>36208.93</v>
                </pt>
                <pt idx="1351">
                  <v>35480.37</v>
                </pt>
                <pt idx="1352">
                  <v>34330.95</v>
                </pt>
                <pt idx="1353">
                  <v>33283.27</v>
                </pt>
                <pt idx="1354">
                  <v>32050.36</v>
                </pt>
                <pt idx="1355">
                  <v>30573.28</v>
                </pt>
                <pt idx="1356">
                  <v>29508.11</v>
                </pt>
                <pt idx="1357">
                  <v>28794.77</v>
                </pt>
                <pt idx="1358">
                  <v>28125.21</v>
                </pt>
                <pt idx="1359">
                  <v>27384.16</v>
                </pt>
                <pt idx="1360">
                  <v>27035.54</v>
                </pt>
                <pt idx="1361">
                  <v>26727.79</v>
                </pt>
                <pt idx="1362">
                  <v>25629.38</v>
                </pt>
                <pt idx="1363">
                  <v>25548.07</v>
                </pt>
                <pt idx="1364">
                  <v>25124.81</v>
                </pt>
                <pt idx="1365">
                  <v>25574.64</v>
                </pt>
                <pt idx="1366">
                  <v>25358.09</v>
                </pt>
                <pt idx="1367">
                  <v>25889.53</v>
                </pt>
                <pt idx="1368">
                  <v>26556.57</v>
                </pt>
                <pt idx="1369">
                  <v>28631.45</v>
                </pt>
                <pt idx="1370">
                  <v>29521.09</v>
                </pt>
                <pt idx="1371">
                  <v>31100.68</v>
                </pt>
                <pt idx="1372">
                  <v>31387.69</v>
                </pt>
                <pt idx="1373">
                  <v>33345.29</v>
                </pt>
                <pt idx="1374">
                  <v>33411.86</v>
                </pt>
                <pt idx="1375">
                  <v>34303.6</v>
                </pt>
                <pt idx="1376">
                  <v>36434.41</v>
                </pt>
                <pt idx="1377">
                  <v>40024.17</v>
                </pt>
                <pt idx="1378">
                  <v>40277.31</v>
                </pt>
                <pt idx="1379">
                  <v>42016.23</v>
                </pt>
                <pt idx="1380">
                  <v>41884.94</v>
                </pt>
                <pt idx="1381">
                  <v>42366.14</v>
                </pt>
                <pt idx="1382">
                  <v>42127.02</v>
                </pt>
                <pt idx="1383">
                  <v>41228.29</v>
                </pt>
                <pt idx="1384">
                  <v>39835.84</v>
                </pt>
                <pt idx="1385">
                  <v>39151.95</v>
                </pt>
                <pt idx="1386">
                  <v>39266</v>
                </pt>
                <pt idx="1387">
                  <v>39254.16</v>
                </pt>
                <pt idx="1388">
                  <v>38735.32</v>
                </pt>
                <pt idx="1389">
                  <v>37623.02</v>
                </pt>
                <pt idx="1390">
                  <v>35197.27</v>
                </pt>
                <pt idx="1391">
                  <v>32800.59</v>
                </pt>
                <pt idx="1392">
                  <v>28070.68</v>
                </pt>
                <pt idx="1393">
                  <v>28473.25</v>
                </pt>
                <pt idx="1394">
                  <v>28744.96</v>
                </pt>
                <pt idx="1395">
                  <v>28612.8</v>
                </pt>
                <pt idx="1396">
                  <v>27736.75</v>
                </pt>
                <pt idx="1397">
                  <v>28535.78</v>
                </pt>
                <pt idx="1398">
                  <v>29257.18</v>
                </pt>
                <pt idx="1399">
                  <v>31474.55</v>
                </pt>
                <pt idx="1400">
                  <v>30437.63</v>
                </pt>
                <pt idx="1401">
                  <v>29104.89</v>
                </pt>
                <pt idx="1402">
                  <v>29217.21</v>
                </pt>
                <pt idx="1403">
                  <v>29863.88</v>
                </pt>
                <pt idx="1404">
                  <v>30712.97</v>
                </pt>
                <pt idx="1405">
                  <v>31730.49</v>
                </pt>
                <pt idx="1406">
                  <v>33102.51</v>
                </pt>
                <pt idx="1407">
                  <v>34528.98</v>
                </pt>
                <pt idx="1408">
                  <v>36575.12</v>
                </pt>
                <pt idx="1409">
                  <v>38316.13</v>
                </pt>
                <pt idx="1410">
                  <v>39690.82</v>
                </pt>
                <pt idx="1411">
                  <v>41145.29</v>
                </pt>
                <pt idx="1412">
                  <v>42542.88</v>
                </pt>
                <pt idx="1413">
                  <v>43306.02</v>
                </pt>
                <pt idx="1414">
                  <v>42422.03</v>
                </pt>
                <pt idx="1415">
                  <v>42880.98</v>
                </pt>
                <pt idx="1416">
                  <v>44011.43</v>
                </pt>
                <pt idx="1417">
                  <v>46179.16</v>
                </pt>
                <pt idx="1418">
                  <v>46558.53</v>
                </pt>
                <pt idx="1419">
                  <v>46996.24</v>
                </pt>
                <pt idx="1420">
                  <v>46027.53</v>
                </pt>
                <pt idx="1421">
                  <v>47106.26</v>
                </pt>
                <pt idx="1422">
                  <v>46816.32</v>
                </pt>
                <pt idx="1423">
                  <v>46323.79</v>
                </pt>
                <pt idx="1424">
                  <v>44923.56</v>
                </pt>
                <pt idx="1425">
                  <v>44546.89</v>
                </pt>
                <pt idx="1426">
                  <v>44619.53</v>
                </pt>
                <pt idx="1427">
                  <v>44901.39</v>
                </pt>
                <pt idx="1428">
                  <v>43967.76</v>
                </pt>
                <pt idx="1429">
                  <v>43773.23</v>
                </pt>
                <pt idx="1430">
                  <v>44133.26</v>
                </pt>
                <pt idx="1431">
                  <v>42963.44</v>
                </pt>
                <pt idx="1432">
                  <v>42600.58</v>
                </pt>
                <pt idx="1433">
                  <v>41533.38</v>
                </pt>
                <pt idx="1434">
                  <v>40869.57</v>
                </pt>
                <pt idx="1435">
                  <v>38836.33</v>
                </pt>
                <pt idx="1436">
                  <v>36706.9</v>
                </pt>
                <pt idx="1437">
                  <v>35727.15</v>
                </pt>
                <pt idx="1438">
                  <v>34170.66</v>
                </pt>
                <pt idx="1439">
                  <v>31571.78</v>
                </pt>
                <pt idx="1440">
                  <v>33366.05</v>
                </pt>
                <pt idx="1441">
                  <v>38193.24</v>
                </pt>
                <pt idx="1442">
                  <v>37755.69</v>
                </pt>
                <pt idx="1443">
                  <v>35801.32</v>
                </pt>
                <pt idx="1444">
                  <v>34408.93</v>
                </pt>
                <pt idx="1445">
                  <v>33159.8</v>
                </pt>
                <pt idx="1446">
                  <v>32621.15</v>
                </pt>
                <pt idx="1447">
                  <v>31841.87</v>
                </pt>
                <pt idx="1448">
                  <v>30838.67</v>
                </pt>
                <pt idx="1449">
                  <v>29887.16</v>
                </pt>
                <pt idx="1450">
                  <v>29369.35</v>
                </pt>
                <pt idx="1451">
                  <v>28369.74</v>
                </pt>
                <pt idx="1452">
                  <v>27803.92</v>
                </pt>
                <pt idx="1453">
                  <v>27369.59</v>
                </pt>
                <pt idx="1454">
                  <v>26308.26</v>
                </pt>
                <pt idx="1455">
                  <v>26442.58</v>
                </pt>
                <pt idx="1456">
                  <v>25653.58</v>
                </pt>
                <pt idx="1457">
                  <v>25367.2</v>
                </pt>
                <pt idx="1458">
                  <v>24460.3</v>
                </pt>
                <pt idx="1459">
                  <v>24621.42</v>
                </pt>
                <pt idx="1460">
                  <v>24468.46</v>
                </pt>
                <pt idx="1461">
                  <v>24231.79</v>
                </pt>
                <pt idx="1462">
                  <v>24308.87</v>
                </pt>
                <pt idx="1463">
                  <v>25510.82</v>
                </pt>
                <pt idx="1464">
                  <v>26283.99</v>
                </pt>
                <pt idx="1465">
                  <v>27572.65</v>
                </pt>
                <pt idx="1466">
                  <v>28301.94</v>
                </pt>
                <pt idx="1467">
                  <v>29973.71</v>
                </pt>
                <pt idx="1468">
                  <v>30297.91</v>
                </pt>
                <pt idx="1469">
                  <v>31182.36</v>
                </pt>
                <pt idx="1470">
                  <v>31560.32</v>
                </pt>
                <pt idx="1471">
                  <v>33263.32</v>
                </pt>
                <pt idx="1472">
                  <v>35155.45</v>
                </pt>
                <pt idx="1473">
                  <v>38347.9</v>
                </pt>
                <pt idx="1474">
                  <v>39114.13</v>
                </pt>
                <pt idx="1475">
                  <v>38908.07</v>
                </pt>
                <pt idx="1476">
                  <v>37891.01</v>
                </pt>
                <pt idx="1477">
                  <v>38018.35</v>
                </pt>
                <pt idx="1478">
                  <v>37174.61</v>
                </pt>
                <pt idx="1479">
                  <v>35817.47</v>
                </pt>
                <pt idx="1480">
                  <v>35543.44</v>
                </pt>
                <pt idx="1481">
                  <v>33358.29</v>
                </pt>
                <pt idx="1482">
                  <v>32455.58</v>
                </pt>
                <pt idx="1483">
                  <v>31973.38</v>
                </pt>
                <pt idx="1484">
                  <v>32645.55</v>
                </pt>
                <pt idx="1485">
                  <v>33609.2</v>
                </pt>
                <pt idx="1486">
                  <v>34045.47</v>
                </pt>
                <pt idx="1487">
                  <v>32377.18</v>
                </pt>
                <pt idx="1488">
                  <v>28805.13</v>
                </pt>
                <pt idx="1489">
                  <v>31240.83</v>
                </pt>
                <pt idx="1490">
                  <v>30838.28</v>
                </pt>
                <pt idx="1491">
                  <v>30963.11</v>
                </pt>
                <pt idx="1492">
                  <v>31097.28</v>
                </pt>
                <pt idx="1493">
                  <v>31209.76</v>
                </pt>
                <pt idx="1494">
                  <v>32744.24</v>
                </pt>
                <pt idx="1495">
                  <v>34776.31</v>
                </pt>
                <pt idx="1496">
                  <v>34853.86</v>
                </pt>
                <pt idx="1497">
                  <v>33702.39</v>
                </pt>
                <pt idx="1498">
                  <v>34074.35</v>
                </pt>
                <pt idx="1499">
                  <v>34061.68</v>
                </pt>
                <pt idx="1500">
                  <v>34990.24</v>
                </pt>
                <pt idx="1501">
                  <v>36701.53</v>
                </pt>
                <pt idx="1502">
                  <v>38027.5</v>
                </pt>
                <pt idx="1503">
                  <v>39726.61</v>
                </pt>
                <pt idx="1504">
                  <v>41258.59</v>
                </pt>
                <pt idx="1505">
                  <v>43260.56</v>
                </pt>
                <pt idx="1506">
                  <v>45731.52</v>
                </pt>
                <pt idx="1507">
                  <v>47592.31</v>
                </pt>
                <pt idx="1508">
                  <v>49039.75</v>
                </pt>
                <pt idx="1509">
                  <v>50014.67</v>
                </pt>
                <pt idx="1510">
                  <v>49369.14</v>
                </pt>
                <pt idx="1511">
                  <v>48998.89</v>
                </pt>
                <pt idx="1512">
                  <v>49654.06</v>
                </pt>
                <pt idx="1513">
                  <v>52096.79</v>
                </pt>
                <pt idx="1514">
                  <v>52040.23</v>
                </pt>
                <pt idx="1515">
                  <v>52297.11</v>
                </pt>
                <pt idx="1516">
                  <v>51913.02</v>
                </pt>
                <pt idx="1517">
                  <v>52577.88</v>
                </pt>
                <pt idx="1518">
                  <v>52370.19</v>
                </pt>
                <pt idx="1519">
                  <v>51963.52</v>
                </pt>
                <pt idx="1520">
                  <v>50787.29</v>
                </pt>
                <pt idx="1521">
                  <v>50646.39</v>
                </pt>
                <pt idx="1522">
                  <v>51014.18</v>
                </pt>
                <pt idx="1523">
                  <v>51516.03</v>
                </pt>
                <pt idx="1524">
                  <v>51219.53</v>
                </pt>
                <pt idx="1525">
                  <v>50851</v>
                </pt>
                <pt idx="1526">
                  <v>50927.42</v>
                </pt>
                <pt idx="1527">
                  <v>50059.53</v>
                </pt>
                <pt idx="1528">
                  <v>50061.55</v>
                </pt>
                <pt idx="1529">
                  <v>49685.27</v>
                </pt>
                <pt idx="1530">
                  <v>49151.14</v>
                </pt>
                <pt idx="1531">
                  <v>47333.31</v>
                </pt>
                <pt idx="1532">
                  <v>44608.88</v>
                </pt>
                <pt idx="1533">
                  <v>43067.05</v>
                </pt>
                <pt idx="1534">
                  <v>41756.14</v>
                </pt>
                <pt idx="1535">
                  <v>39991.34</v>
                </pt>
                <pt idx="1536">
                  <v>38566.39</v>
                </pt>
                <pt idx="1537">
                  <v>42974.96</v>
                </pt>
                <pt idx="1538">
                  <v>42934.06</v>
                </pt>
                <pt idx="1539">
                  <v>40708.81</v>
                </pt>
                <pt idx="1540">
                  <v>38259.65</v>
                </pt>
                <pt idx="1541">
                  <v>37493.74</v>
                </pt>
                <pt idx="1542">
                  <v>35927.6</v>
                </pt>
                <pt idx="1543">
                  <v>35329.38</v>
                </pt>
                <pt idx="1544">
                  <v>34312.32</v>
                </pt>
                <pt idx="1545">
                  <v>33664.75</v>
                </pt>
                <pt idx="1546">
                  <v>32787.36</v>
                </pt>
                <pt idx="1547">
                  <v>32358.28</v>
                </pt>
                <pt idx="1548">
                  <v>31771.86</v>
                </pt>
                <pt idx="1549">
                  <v>30813.8</v>
                </pt>
                <pt idx="1550">
                  <v>30290.13</v>
                </pt>
                <pt idx="1551">
                  <v>29840.28</v>
                </pt>
                <pt idx="1552">
                  <v>29573.35</v>
                </pt>
                <pt idx="1553">
                  <v>28605.85</v>
                </pt>
                <pt idx="1554">
                  <v>27768.69</v>
                </pt>
                <pt idx="1555">
                  <v>27381.71</v>
                </pt>
                <pt idx="1556">
                  <v>27056.64</v>
                </pt>
                <pt idx="1557">
                  <v>27440.66</v>
                </pt>
                <pt idx="1558">
                  <v>27869.68</v>
                </pt>
                <pt idx="1559">
                  <v>28713.48</v>
                </pt>
                <pt idx="1560">
                  <v>28871.88</v>
                </pt>
                <pt idx="1561">
                  <v>30330.29</v>
                </pt>
                <pt idx="1562">
                  <v>31218.93</v>
                </pt>
                <pt idx="1563">
                  <v>32403.58</v>
                </pt>
                <pt idx="1564">
                  <v>33491.33</v>
                </pt>
                <pt idx="1565">
                  <v>35343.76</v>
                </pt>
                <pt idx="1566">
                  <v>35030.62</v>
                </pt>
                <pt idx="1567">
                  <v>36129.52</v>
                </pt>
                <pt idx="1568">
                  <v>37660.93</v>
                </pt>
                <pt idx="1569">
                  <v>38781.73</v>
                </pt>
                <pt idx="1570">
                  <v>38608.4</v>
                </pt>
                <pt idx="1571">
                  <v>37711.47</v>
                </pt>
                <pt idx="1572">
                  <v>36518.91</v>
                </pt>
                <pt idx="1573">
                  <v>35832.61</v>
                </pt>
                <pt idx="1574">
                  <v>35007.69</v>
                </pt>
                <pt idx="1575">
                  <v>32802.34</v>
                </pt>
                <pt idx="1576">
                  <v>30660.62</v>
                </pt>
                <pt idx="1577">
                  <v>28708.62</v>
                </pt>
                <pt idx="1578">
                  <v>28089.9</v>
                </pt>
                <pt idx="1579">
                  <v>28038.86</v>
                </pt>
                <pt idx="1580">
                  <v>28467.12</v>
                </pt>
                <pt idx="1581">
                  <v>30233.24</v>
                </pt>
                <pt idx="1582">
                  <v>30314.67</v>
                </pt>
                <pt idx="1583">
                  <v>29093.16</v>
                </pt>
                <pt idx="1584">
                  <v>26029.21</v>
                </pt>
                <pt idx="1585">
                  <v>28233.02</v>
                </pt>
                <pt idx="1586">
                  <v>28737.69</v>
                </pt>
                <pt idx="1587">
                  <v>28346.19</v>
                </pt>
                <pt idx="1588">
                  <v>27736.87</v>
                </pt>
                <pt idx="1589">
                  <v>28358.18</v>
                </pt>
                <pt idx="1590">
                  <v>29384.62</v>
                </pt>
                <pt idx="1591">
                  <v>31284.59</v>
                </pt>
                <pt idx="1592">
                  <v>29110.33</v>
                </pt>
                <pt idx="1593">
                  <v>27465.39</v>
                </pt>
                <pt idx="1594">
                  <v>27255.02</v>
                </pt>
                <pt idx="1595">
                  <v>27179.32</v>
                </pt>
                <pt idx="1596">
                  <v>27460.58</v>
                </pt>
                <pt idx="1597">
                  <v>27683.51</v>
                </pt>
                <pt idx="1598">
                  <v>29214.53</v>
                </pt>
                <pt idx="1599">
                  <v>30582.9</v>
                </pt>
                <pt idx="1600">
                  <v>32413.15</v>
                </pt>
                <pt idx="1601">
                  <v>34303.94</v>
                </pt>
                <pt idx="1602">
                  <v>36627.85</v>
                </pt>
                <pt idx="1603">
                  <v>38709.33</v>
                </pt>
                <pt idx="1604">
                  <v>40335.05</v>
                </pt>
                <pt idx="1605">
                  <v>41480.53</v>
                </pt>
                <pt idx="1606">
                  <v>41085.46</v>
                </pt>
                <pt idx="1607">
                  <v>41396.26</v>
                </pt>
                <pt idx="1608">
                  <v>42209.33</v>
                </pt>
                <pt idx="1609">
                  <v>44637.64</v>
                </pt>
                <pt idx="1610">
                  <v>45495.89</v>
                </pt>
                <pt idx="1611">
                  <v>46000.24</v>
                </pt>
                <pt idx="1612">
                  <v>45823.3</v>
                </pt>
                <pt idx="1613">
                  <v>46749.54</v>
                </pt>
                <pt idx="1614">
                  <v>46647.61</v>
                </pt>
                <pt idx="1615">
                  <v>46162.07</v>
                </pt>
                <pt idx="1616">
                  <v>44766.48</v>
                </pt>
                <pt idx="1617">
                  <v>44621.52</v>
                </pt>
                <pt idx="1618">
                  <v>44711.91</v>
                </pt>
                <pt idx="1619">
                  <v>44700.69</v>
                </pt>
                <pt idx="1620">
                  <v>44258.58</v>
                </pt>
                <pt idx="1621">
                  <v>44146.08</v>
                </pt>
                <pt idx="1622">
                  <v>43810.1</v>
                </pt>
                <pt idx="1623">
                  <v>43201.11</v>
                </pt>
                <pt idx="1624">
                  <v>42889.17</v>
                </pt>
                <pt idx="1625">
                  <v>42238.7</v>
                </pt>
                <pt idx="1626">
                  <v>41903.94</v>
                </pt>
                <pt idx="1627">
                  <v>40172.98</v>
                </pt>
                <pt idx="1628">
                  <v>38006.52</v>
                </pt>
                <pt idx="1629">
                  <v>37536.95</v>
                </pt>
                <pt idx="1630">
                  <v>35798.13</v>
                </pt>
                <pt idx="1631">
                  <v>34393.8</v>
                </pt>
                <pt idx="1632">
                  <v>35789.3</v>
                </pt>
                <pt idx="1633">
                  <v>40627.09</v>
                </pt>
                <pt idx="1634">
                  <v>40385.8</v>
                </pt>
                <pt idx="1635">
                  <v>38552.22</v>
                </pt>
                <pt idx="1636">
                  <v>36991.43</v>
                </pt>
                <pt idx="1637">
                  <v>35926.67</v>
                </pt>
                <pt idx="1638">
                  <v>35015.9</v>
                </pt>
                <pt idx="1639">
                  <v>33589.48</v>
                </pt>
                <pt idx="1640">
                  <v>32405.63</v>
                </pt>
                <pt idx="1641">
                  <v>32116.98</v>
                </pt>
                <pt idx="1642">
                  <v>32022.71</v>
                </pt>
                <pt idx="1643">
                  <v>31291.66</v>
                </pt>
                <pt idx="1644">
                  <v>30695.39</v>
                </pt>
                <pt idx="1645">
                  <v>30445.26</v>
                </pt>
                <pt idx="1646">
                  <v>29998.57</v>
                </pt>
                <pt idx="1647">
                  <v>29865.94</v>
                </pt>
                <pt idx="1648">
                  <v>29020.81</v>
                </pt>
                <pt idx="1649">
                  <v>28792.54</v>
                </pt>
                <pt idx="1650">
                  <v>28311.74</v>
                </pt>
                <pt idx="1651">
                  <v>28203.51</v>
                </pt>
                <pt idx="1652">
                  <v>28026.84</v>
                </pt>
                <pt idx="1653">
                  <v>28508.94</v>
                </pt>
                <pt idx="1654">
                  <v>28569.66</v>
                </pt>
                <pt idx="1655">
                  <v>28922.92</v>
                </pt>
                <pt idx="1656">
                  <v>28915.34</v>
                </pt>
                <pt idx="1657">
                  <v>30106.61</v>
                </pt>
                <pt idx="1658">
                  <v>30877.95</v>
                </pt>
                <pt idx="1659">
                  <v>32012.03</v>
                </pt>
                <pt idx="1660">
                  <v>33101.9</v>
                </pt>
                <pt idx="1661">
                  <v>34976.22</v>
                </pt>
                <pt idx="1662">
                  <v>35598.46</v>
                </pt>
                <pt idx="1663">
                  <v>37617.63</v>
                </pt>
                <pt idx="1664">
                  <v>39149.62</v>
                </pt>
                <pt idx="1665">
                  <v>40277.69</v>
                </pt>
                <pt idx="1666">
                  <v>39390.03</v>
                </pt>
                <pt idx="1667">
                  <v>38784.39</v>
                </pt>
                <pt idx="1668">
                  <v>38148.82</v>
                </pt>
                <pt idx="1669">
                  <v>37571.05</v>
                </pt>
                <pt idx="1670">
                  <v>37248.95</v>
                </pt>
                <pt idx="1671">
                  <v>35539.71</v>
                </pt>
                <pt idx="1672">
                  <v>34167.42</v>
                </pt>
                <pt idx="1673">
                  <v>32356.7</v>
                </pt>
                <pt idx="1674">
                  <v>31730.41</v>
                </pt>
                <pt idx="1675">
                  <v>30477.79</v>
                </pt>
                <pt idx="1676">
                  <v>29899.29</v>
                </pt>
                <pt idx="1677">
                  <v>30724.55</v>
                </pt>
                <pt idx="1678">
                  <v>30493.79</v>
                </pt>
                <pt idx="1679">
                  <v>30961.07</v>
                </pt>
                <pt idx="1680">
                  <v>28778.82</v>
                </pt>
                <pt idx="1681">
                  <v>30579.53</v>
                </pt>
                <pt idx="1682">
                  <v>29865.56</v>
                </pt>
                <pt idx="1683">
                  <v>29837.37</v>
                </pt>
                <pt idx="1684">
                  <v>29468.11</v>
                </pt>
                <pt idx="1685">
                  <v>29724.68</v>
                </pt>
                <pt idx="1686">
                  <v>30446.77</v>
                </pt>
                <pt idx="1687">
                  <v>31439.89</v>
                </pt>
                <pt idx="1688">
                  <v>31159.59</v>
                </pt>
                <pt idx="1689">
                  <v>29495.99</v>
                </pt>
                <pt idx="1690">
                  <v>29712.76</v>
                </pt>
                <pt idx="1691">
                  <v>29214.62</v>
                </pt>
                <pt idx="1692">
                  <v>29497.28</v>
                </pt>
                <pt idx="1693">
                  <v>29486.32</v>
                </pt>
                <pt idx="1694">
                  <v>30734.09</v>
                </pt>
                <pt idx="1695">
                  <v>32602.54</v>
                </pt>
                <pt idx="1696">
                  <v>33052.1</v>
                </pt>
                <pt idx="1697">
                  <v>34274.1</v>
                </pt>
                <pt idx="1698">
                  <v>37356.93</v>
                </pt>
                <pt idx="1699">
                  <v>38500.37</v>
                </pt>
                <pt idx="1700">
                  <v>40849.12</v>
                </pt>
                <pt idx="1701">
                  <v>42428.36</v>
                </pt>
                <pt idx="1702">
                  <v>42945.05</v>
                </pt>
                <pt idx="1703">
                  <v>42852.94</v>
                </pt>
                <pt idx="1704">
                  <v>43974.93</v>
                </pt>
                <pt idx="1705">
                  <v>45693.11</v>
                </pt>
                <pt idx="1706">
                  <v>47192.42</v>
                </pt>
                <pt idx="1707">
                  <v>47734.91</v>
                </pt>
                <pt idx="1708">
                  <v>46806.89</v>
                </pt>
                <pt idx="1709">
                  <v>47943.36</v>
                </pt>
                <pt idx="1710">
                  <v>48349.56</v>
                </pt>
                <pt idx="1711">
                  <v>48128.37</v>
                </pt>
                <pt idx="1712">
                  <v>47213.02</v>
                </pt>
                <pt idx="1713">
                  <v>47487.44</v>
                </pt>
                <pt idx="1714">
                  <v>48036.75</v>
                </pt>
                <pt idx="1715">
                  <v>48306.71</v>
                </pt>
                <pt idx="1716">
                  <v>47567.99</v>
                </pt>
                <pt idx="1717">
                  <v>48713.05</v>
                </pt>
                <pt idx="1718">
                  <v>49103.45</v>
                </pt>
                <pt idx="1719">
                  <v>49503.87</v>
                </pt>
                <pt idx="1720">
                  <v>49759.13</v>
                </pt>
                <pt idx="1721">
                  <v>49038.17</v>
                </pt>
                <pt idx="1722">
                  <v>48340.4</v>
                </pt>
                <pt idx="1723">
                  <v>46585.02</v>
                </pt>
                <pt idx="1724">
                  <v>44030.14</v>
                </pt>
                <pt idx="1725">
                  <v>43262.29</v>
                </pt>
                <pt idx="1726">
                  <v>42611.95</v>
                </pt>
                <pt idx="1727">
                  <v>40746.66</v>
                </pt>
                <pt idx="1728">
                  <v>39134.3</v>
                </pt>
                <pt idx="1729">
                  <v>43275.57</v>
                </pt>
                <pt idx="1730">
                  <v>42605.16</v>
                </pt>
                <pt idx="1731">
                  <v>41222.17</v>
                </pt>
                <pt idx="1732">
                  <v>39081.29</v>
                </pt>
                <pt idx="1733">
                  <v>38028.18</v>
                </pt>
                <pt idx="1734">
                  <v>36599.72</v>
                </pt>
                <pt idx="1735">
                  <v>35748.22</v>
                </pt>
                <pt idx="1736">
                  <v>35430.97</v>
                </pt>
                <pt idx="1737">
                  <v>34671.59</v>
                </pt>
                <pt idx="1738">
                  <v>34707.26</v>
                </pt>
                <pt idx="1739">
                  <v>33890.01</v>
                </pt>
                <pt idx="1740">
                  <v>33104.65</v>
                </pt>
                <pt idx="1741">
                  <v>32366.62</v>
                </pt>
                <pt idx="1742">
                  <v>32187.28</v>
                </pt>
                <pt idx="1743">
                  <v>32120.56</v>
                </pt>
                <pt idx="1744">
                  <v>31399.58</v>
                </pt>
                <pt idx="1745">
                  <v>30774.49</v>
                </pt>
                <pt idx="1746">
                  <v>30717.23</v>
                </pt>
                <pt idx="1747">
                  <v>30767.22</v>
                </pt>
                <pt idx="1748">
                  <v>30521.1</v>
                </pt>
                <pt idx="1749">
                  <v>30720.83</v>
                </pt>
                <pt idx="1750">
                  <v>30761.41</v>
                </pt>
                <pt idx="1751">
                  <v>31170.16</v>
                </pt>
                <pt idx="1752">
                  <v>31210.28</v>
                </pt>
                <pt idx="1753">
                  <v>31957.03</v>
                </pt>
                <pt idx="1754">
                  <v>32236.63</v>
                </pt>
                <pt idx="1755">
                  <v>33517.22</v>
                </pt>
                <pt idx="1756">
                  <v>33492.02</v>
                </pt>
                <pt idx="1757">
                  <v>34384.38</v>
                </pt>
                <pt idx="1758">
                  <v>35062.54</v>
                </pt>
                <pt idx="1759">
                  <v>34884.82</v>
                </pt>
                <pt idx="1760">
                  <v>34039.94</v>
                </pt>
                <pt idx="1761">
                  <v>34600.65</v>
                </pt>
                <pt idx="1762">
                  <v>34653.59</v>
                </pt>
                <pt idx="1763">
                  <v>34148.97</v>
                </pt>
                <pt idx="1764">
                  <v>32854.61</v>
                </pt>
                <pt idx="1765">
                  <v>32903.65</v>
                </pt>
                <pt idx="1766">
                  <v>31633.8</v>
                </pt>
                <pt idx="1767">
                  <v>29445.06</v>
                </pt>
                <pt idx="1768">
                  <v>27710.46</v>
                </pt>
                <pt idx="1769">
                  <v>26579.55</v>
                </pt>
                <pt idx="1770">
                  <v>25405</v>
                </pt>
                <pt idx="1771">
                  <v>24661.91</v>
                </pt>
                <pt idx="1772">
                  <v>23707.61</v>
                </pt>
                <pt idx="1773">
                  <v>24582.87</v>
                </pt>
                <pt idx="1774">
                  <v>24770.09</v>
                </pt>
                <pt idx="1775">
                  <v>24028.4</v>
                </pt>
                <pt idx="1776">
                  <v>22379.02</v>
                </pt>
                <pt idx="1777">
                  <v>24191.37</v>
                </pt>
                <pt idx="1778">
                  <v>24429.08</v>
                </pt>
                <pt idx="1779">
                  <v>24329.22</v>
                </pt>
                <pt idx="1780">
                  <v>23886.35</v>
                </pt>
                <pt idx="1781">
                  <v>24154.91</v>
                </pt>
                <pt idx="1782">
                  <v>24134.69</v>
                </pt>
                <pt idx="1783">
                  <v>24745.6</v>
                </pt>
                <pt idx="1784">
                  <v>23533.53</v>
                </pt>
                <pt idx="1785">
                  <v>22061.42</v>
                </pt>
                <pt idx="1786">
                  <v>21207.18</v>
                </pt>
                <pt idx="1787">
                  <v>21001.52</v>
                </pt>
                <pt idx="1788">
                  <v>21151.93</v>
                </pt>
                <pt idx="1789">
                  <v>21685.85</v>
                </pt>
                <pt idx="1790">
                  <v>22515.12</v>
                </pt>
                <pt idx="1791">
                  <v>24434.23</v>
                </pt>
                <pt idx="1792">
                  <v>25824.21</v>
                </pt>
                <pt idx="1793">
                  <v>27979.01</v>
                </pt>
                <pt idx="1794">
                  <v>30245.87</v>
                </pt>
                <pt idx="1795">
                  <v>32179.83</v>
                </pt>
                <pt idx="1796">
                  <v>34508.09</v>
                </pt>
                <pt idx="1797">
                  <v>36723.87</v>
                </pt>
                <pt idx="1798">
                  <v>36225.74</v>
                </pt>
                <pt idx="1799">
                  <v>37597.2</v>
                </pt>
                <pt idx="1800">
                  <v>39626.54</v>
                </pt>
                <pt idx="1801">
                  <v>41808.4</v>
                </pt>
                <pt idx="1802">
                  <v>42710.69</v>
                </pt>
                <pt idx="1803">
                  <v>42963.68</v>
                </pt>
                <pt idx="1804">
                  <v>42370.86</v>
                </pt>
                <pt idx="1805">
                  <v>43244.5</v>
                </pt>
                <pt idx="1806">
                  <v>43403.55</v>
                </pt>
                <pt idx="1807">
                  <v>43408.36</v>
                </pt>
                <pt idx="1808">
                  <v>42523.61</v>
                </pt>
                <pt idx="1809">
                  <v>43207.63</v>
                </pt>
                <pt idx="1810">
                  <v>42545.3</v>
                </pt>
                <pt idx="1811">
                  <v>42538.83</v>
                </pt>
                <pt idx="1812">
                  <v>42176.26</v>
                </pt>
                <pt idx="1813">
                  <v>42142.81</v>
                </pt>
                <pt idx="1814">
                  <v>42682.6</v>
                </pt>
                <pt idx="1815">
                  <v>43514.5</v>
                </pt>
                <pt idx="1816">
                  <v>44734.68</v>
                </pt>
                <pt idx="1817">
                  <v>44582.26</v>
                </pt>
                <pt idx="1818">
                  <v>43764.01</v>
                </pt>
                <pt idx="1819">
                  <v>42023.44</v>
                </pt>
                <pt idx="1820">
                  <v>39588.51</v>
                </pt>
                <pt idx="1821">
                  <v>37986.85</v>
                </pt>
                <pt idx="1822">
                  <v>37061.82</v>
                </pt>
                <pt idx="1823">
                  <v>35786.66</v>
                </pt>
                <pt idx="1824">
                  <v>34056.24</v>
                </pt>
                <pt idx="1825">
                  <v>38973.64</v>
                </pt>
                <pt idx="1826">
                  <v>38430.75</v>
                </pt>
                <pt idx="1827">
                  <v>36812.6</v>
                </pt>
                <pt idx="1828">
                  <v>34581.18</v>
                </pt>
                <pt idx="1829">
                  <v>33310.94</v>
                </pt>
                <pt idx="1830">
                  <v>32412.88</v>
                </pt>
                <pt idx="1831">
                  <v>31217.47</v>
                </pt>
                <pt idx="1832">
                  <v>30375.3</v>
                </pt>
                <pt idx="1833">
                  <v>29599.02</v>
                </pt>
                <pt idx="1834">
                  <v>28915.64</v>
                </pt>
                <pt idx="1835">
                  <v>28711.25</v>
                </pt>
                <pt idx="1836">
                  <v>27937.98</v>
                </pt>
                <pt idx="1837">
                  <v>27262.96</v>
                </pt>
                <pt idx="1838">
                  <v>27236.3</v>
                </pt>
                <pt idx="1839">
                  <v>27018.08</v>
                </pt>
                <pt idx="1840">
                  <v>26369.41</v>
                </pt>
                <pt idx="1841">
                  <v>25822.31</v>
                </pt>
                <pt idx="1842">
                  <v>26022.3</v>
                </pt>
                <pt idx="1843">
                  <v>25610.46</v>
                </pt>
                <pt idx="1844">
                  <v>25718.42</v>
                </pt>
                <pt idx="1845">
                  <v>26099.38</v>
                </pt>
                <pt idx="1846">
                  <v>26622.13</v>
                </pt>
                <pt idx="1847">
                  <v>27141.86</v>
                </pt>
                <pt idx="1848">
                  <v>27648.84</v>
                </pt>
                <pt idx="1849">
                  <v>28565</v>
                </pt>
                <pt idx="1850">
                  <v>29447.48</v>
                </pt>
                <pt idx="1851">
                  <v>31151.93</v>
                </pt>
                <pt idx="1852">
                  <v>31149.29</v>
                </pt>
                <pt idx="1853">
                  <v>31450.7</v>
                </pt>
                <pt idx="1854">
                  <v>31957.68</v>
                </pt>
                <pt idx="1855">
                  <v>32132.46</v>
                </pt>
                <pt idx="1856">
                  <v>32595.16</v>
                </pt>
                <pt idx="1857">
                  <v>33928.28</v>
                </pt>
                <pt idx="1858">
                  <v>32696.36</v>
                </pt>
                <pt idx="1859">
                  <v>31340.04</v>
                </pt>
                <pt idx="1860">
                  <v>30229.96</v>
                </pt>
                <pt idx="1861">
                  <v>30241.09</v>
                </pt>
                <pt idx="1862">
                  <v>29487.51</v>
                </pt>
                <pt idx="1863">
                  <v>27840.76</v>
                </pt>
                <pt idx="1864">
                  <v>26221.55</v>
                </pt>
                <pt idx="1865">
                  <v>24632.23</v>
                </pt>
                <pt idx="1866">
                  <v>23835.1</v>
                </pt>
                <pt idx="1867">
                  <v>23678.44</v>
                </pt>
                <pt idx="1868">
                  <v>23446.46</v>
                </pt>
                <pt idx="1869">
                  <v>24449.94</v>
                </pt>
                <pt idx="1870">
                  <v>24097.08</v>
                </pt>
                <pt idx="1871">
                  <v>23448.96</v>
                </pt>
                <pt idx="1872">
                  <v>22367.8</v>
                </pt>
                <pt idx="1873">
                  <v>24437.49</v>
                </pt>
                <pt idx="1874">
                  <v>24065.85</v>
                </pt>
                <pt idx="1875">
                  <v>23548.48</v>
                </pt>
                <pt idx="1876">
                  <v>22782.02</v>
                </pt>
                <pt idx="1877">
                  <v>23212.13</v>
                </pt>
                <pt idx="1878">
                  <v>22682.71</v>
                </pt>
                <pt idx="1879">
                  <v>23507.6</v>
                </pt>
                <pt idx="1880">
                  <v>21876.02</v>
                </pt>
                <pt idx="1881">
                  <v>20207.79</v>
                </pt>
                <pt idx="1882">
                  <v>20066.52</v>
                </pt>
                <pt idx="1883">
                  <v>19348.68</v>
                </pt>
                <pt idx="1884">
                  <v>20233.85</v>
                </pt>
                <pt idx="1885">
                  <v>21634.46</v>
                </pt>
                <pt idx="1886">
                  <v>22769.14</v>
                </pt>
                <pt idx="1887">
                  <v>23833.49</v>
                </pt>
                <pt idx="1888">
                  <v>24810.71</v>
                </pt>
                <pt idx="1889">
                  <v>26141.48</v>
                </pt>
                <pt idx="1890">
                  <v>28067.69</v>
                </pt>
                <pt idx="1891">
                  <v>28816.89</v>
                </pt>
                <pt idx="1892">
                  <v>30482.05</v>
                </pt>
                <pt idx="1893">
                  <v>31925.87</v>
                </pt>
                <pt idx="1894">
                  <v>31616.31</v>
                </pt>
                <pt idx="1895">
                  <v>32622.61</v>
                </pt>
                <pt idx="1896">
                  <v>34180.09</v>
                </pt>
                <pt idx="1897">
                  <v>35891.77</v>
                </pt>
                <pt idx="1898">
                  <v>37017.54</v>
                </pt>
                <pt idx="1899">
                  <v>37676.57</v>
                </pt>
                <pt idx="1900">
                  <v>36793.81</v>
                </pt>
                <pt idx="1901">
                  <v>38309.46</v>
                </pt>
                <pt idx="1902">
                  <v>38238.96</v>
                </pt>
                <pt idx="1903">
                  <v>37902.06</v>
                </pt>
                <pt idx="1904">
                  <v>37564.19</v>
                </pt>
                <pt idx="1905">
                  <v>37847.66</v>
                </pt>
                <pt idx="1906">
                  <v>37993.5</v>
                </pt>
                <pt idx="1907">
                  <v>38005.81</v>
                </pt>
                <pt idx="1908">
                  <v>37364.52</v>
                </pt>
                <pt idx="1909">
                  <v>37677.47</v>
                </pt>
                <pt idx="1910">
                  <v>38345.94</v>
                </pt>
                <pt idx="1911">
                  <v>38400.93</v>
                </pt>
                <pt idx="1912">
                  <v>38070.98</v>
                </pt>
                <pt idx="1913">
                  <v>38215.6</v>
                </pt>
                <pt idx="1914">
                  <v>38033.22</v>
                </pt>
                <pt idx="1915">
                  <v>36862.32</v>
                </pt>
                <pt idx="1916">
                  <v>34688.98</v>
                </pt>
                <pt idx="1917">
                  <v>34311.7</v>
                </pt>
                <pt idx="1918">
                  <v>33406.98</v>
                </pt>
                <pt idx="1919">
                  <v>31414.02</v>
                </pt>
                <pt idx="1920">
                  <v>29475.66</v>
                </pt>
                <pt idx="1921">
                  <v>33335.64</v>
                </pt>
                <pt idx="1922">
                  <v>33024.9</v>
                </pt>
                <pt idx="1923">
                  <v>31526.93</v>
                </pt>
                <pt idx="1924">
                  <v>29723.83</v>
                </pt>
                <pt idx="1925">
                  <v>28162.09</v>
                </pt>
                <pt idx="1926">
                  <v>26815.1</v>
                </pt>
                <pt idx="1927">
                  <v>24961.25</v>
                </pt>
                <pt idx="1928">
                  <v>23892.73</v>
                </pt>
                <pt idx="1929">
                  <v>23094.36</v>
                </pt>
                <pt idx="1930">
                  <v>22306.9</v>
                </pt>
                <pt idx="1931">
                  <v>22389.49</v>
                </pt>
                <pt idx="1932">
                  <v>22093.06</v>
                </pt>
                <pt idx="1933">
                  <v>21672.7</v>
                </pt>
                <pt idx="1934">
                  <v>21182.36</v>
                </pt>
                <pt idx="1935">
                  <v>21191.24</v>
                </pt>
                <pt idx="1936">
                  <v>20341.92</v>
                </pt>
                <pt idx="1937">
                  <v>20170.64</v>
                </pt>
                <pt idx="1938">
                  <v>19410.35</v>
                </pt>
                <pt idx="1939">
                  <v>19509.12</v>
                </pt>
                <pt idx="1940">
                  <v>19630.92</v>
                </pt>
                <pt idx="1941">
                  <v>19338.67</v>
                </pt>
                <pt idx="1942">
                  <v>19637.14</v>
                </pt>
                <pt idx="1943">
                  <v>20020.27</v>
                </pt>
                <pt idx="1944">
                  <v>19594.35</v>
                </pt>
                <pt idx="1945">
                  <v>20065.11</v>
                </pt>
                <pt idx="1946">
                  <v>20724.51</v>
                </pt>
                <pt idx="1947">
                  <v>21482.39</v>
                </pt>
                <pt idx="1948">
                  <v>21876.55</v>
                </pt>
                <pt idx="1949">
                  <v>23137.85</v>
                </pt>
                <pt idx="1950">
                  <v>23505.66</v>
                </pt>
                <pt idx="1951">
                  <v>22511.53</v>
                </pt>
                <pt idx="1952">
                  <v>21868.55</v>
                </pt>
                <pt idx="1953">
                  <v>21935.74</v>
                </pt>
                <pt idx="1954">
                  <v>20957.6</v>
                </pt>
                <pt idx="1955">
                  <v>20465.75</v>
                </pt>
                <pt idx="1956">
                  <v>19169.91</v>
                </pt>
                <pt idx="1957">
                  <v>18703.12</v>
                </pt>
                <pt idx="1958">
                  <v>18168.2</v>
                </pt>
                <pt idx="1959">
                  <v>17258.34</v>
                </pt>
                <pt idx="1960">
                  <v>15814.57</v>
                </pt>
                <pt idx="1961">
                  <v>15201.05</v>
                </pt>
                <pt idx="1962">
                  <v>14795.84</v>
                </pt>
                <pt idx="1963">
                  <v>14467.45</v>
                </pt>
                <pt idx="1964">
                  <v>13843.58</v>
                </pt>
                <pt idx="1965">
                  <v>13782.65</v>
                </pt>
                <pt idx="1966">
                  <v>13896.92</v>
                </pt>
                <pt idx="1967">
                  <v>14324.48</v>
                </pt>
                <pt idx="1968">
                  <v>14107.7</v>
                </pt>
                <pt idx="1969">
                  <v>15783.86</v>
                </pt>
                <pt idx="1970">
                  <v>15146.03</v>
                </pt>
                <pt idx="1971">
                  <v>15173.08</v>
                </pt>
                <pt idx="1972">
                  <v>14843.35</v>
                </pt>
                <pt idx="1973">
                  <v>15634.81</v>
                </pt>
                <pt idx="1974">
                  <v>16099.98</v>
                </pt>
                <pt idx="1975">
                  <v>16693.36</v>
                </pt>
                <pt idx="1976">
                  <v>15228.34</v>
                </pt>
                <pt idx="1977">
                  <v>13768.03</v>
                </pt>
                <pt idx="1978">
                  <v>13489.26</v>
                </pt>
                <pt idx="1979">
                  <v>13442.51</v>
                </pt>
                <pt idx="1980">
                  <v>14595.06</v>
                </pt>
                <pt idx="1981">
                  <v>15453.42</v>
                </pt>
                <pt idx="1982">
                  <v>16200.26</v>
                </pt>
                <pt idx="1983">
                  <v>16645.36</v>
                </pt>
                <pt idx="1984">
                  <v>18119.87</v>
                </pt>
                <pt idx="1985">
                  <v>18232.27</v>
                </pt>
                <pt idx="1986">
                  <v>19021.5</v>
                </pt>
                <pt idx="1987">
                  <v>20850.59</v>
                </pt>
                <pt idx="1988">
                  <v>21541.72</v>
                </pt>
                <pt idx="1989">
                  <v>22411.47</v>
                </pt>
                <pt idx="1990">
                  <v>24002.14</v>
                </pt>
                <pt idx="1991">
                  <v>25622.84</v>
                </pt>
                <pt idx="1992">
                  <v>27081.55</v>
                </pt>
                <pt idx="1993">
                  <v>28833.09</v>
                </pt>
                <pt idx="1994">
                  <v>29236.28</v>
                </pt>
                <pt idx="1995">
                  <v>29869.36</v>
                </pt>
                <pt idx="1996">
                  <v>29302.98</v>
                </pt>
                <pt idx="1997">
                  <v>29337.8</v>
                </pt>
                <pt idx="1998">
                  <v>28863.09</v>
                </pt>
                <pt idx="1999">
                  <v>28223.02</v>
                </pt>
                <pt idx="2000">
                  <v>27637.57</v>
                </pt>
                <pt idx="2001">
                  <v>28221.29</v>
                </pt>
                <pt idx="2002">
                  <v>27853.32</v>
                </pt>
                <pt idx="2003">
                  <v>27562.59</v>
                </pt>
                <pt idx="2004">
                  <v>26001.92</v>
                </pt>
                <pt idx="2005">
                  <v>25878.57</v>
                </pt>
                <pt idx="2006">
                  <v>26163.54</v>
                </pt>
                <pt idx="2007">
                  <v>25939.02</v>
                </pt>
                <pt idx="2008">
                  <v>26299.43</v>
                </pt>
                <pt idx="2009">
                  <v>27769.63</v>
                </pt>
                <pt idx="2010">
                  <v>28120.57</v>
                </pt>
                <pt idx="2011">
                  <v>27083.6</v>
                </pt>
                <pt idx="2012">
                  <v>25430.04</v>
                </pt>
                <pt idx="2013">
                  <v>24939.5</v>
                </pt>
                <pt idx="2014">
                  <v>23821.82</v>
                </pt>
                <pt idx="2015">
                  <v>22113.95</v>
                </pt>
                <pt idx="2016">
                  <v>21115.12</v>
                </pt>
                <pt idx="2017">
                  <v>24245.11</v>
                </pt>
                <pt idx="2018">
                  <v>24288.14</v>
                </pt>
                <pt idx="2019">
                  <v>22525.97</v>
                </pt>
                <pt idx="2020">
                  <v>20531.5</v>
                </pt>
                <pt idx="2021">
                  <v>19625.59</v>
                </pt>
                <pt idx="2022">
                  <v>19058.42</v>
                </pt>
                <pt idx="2023">
                  <v>18105.88</v>
                </pt>
                <pt idx="2024">
                  <v>17163.2</v>
                </pt>
                <pt idx="2025">
                  <v>16683.32</v>
                </pt>
                <pt idx="2026">
                  <v>16070.77</v>
                </pt>
                <pt idx="2027">
                  <v>15940.68</v>
                </pt>
                <pt idx="2028">
                  <v>16037.48</v>
                </pt>
                <pt idx="2029">
                  <v>15578.91</v>
                </pt>
                <pt idx="2030">
                  <v>15431.32</v>
                </pt>
                <pt idx="2031">
                  <v>15308.11</v>
                </pt>
                <pt idx="2032">
                  <v>14507.86</v>
                </pt>
                <pt idx="2033">
                  <v>14157.65</v>
                </pt>
                <pt idx="2034">
                  <v>13449.17</v>
                </pt>
                <pt idx="2035">
                  <v>13652.92</v>
                </pt>
                <pt idx="2036">
                  <v>13307.33</v>
                </pt>
                <pt idx="2037">
                  <v>13732.67</v>
                </pt>
                <pt idx="2038">
                  <v>14066.29</v>
                </pt>
                <pt idx="2039">
                  <v>14662.94</v>
                </pt>
                <pt idx="2040">
                  <v>15680.25</v>
                </pt>
                <pt idx="2041">
                  <v>16479.86</v>
                </pt>
                <pt idx="2042">
                  <v>17754.09</v>
                </pt>
                <pt idx="2043">
                  <v>19062.45</v>
                </pt>
                <pt idx="2044">
                  <v>19564.68</v>
                </pt>
                <pt idx="2045">
                  <v>20661.8</v>
                </pt>
                <pt idx="2046">
                  <v>21199.95</v>
                </pt>
                <pt idx="2047">
                  <v>20265.74</v>
                </pt>
                <pt idx="2048">
                  <v>18879.24</v>
                </pt>
                <pt idx="2049">
                  <v>18512.95</v>
                </pt>
                <pt idx="2050">
                  <v>18422.83</v>
                </pt>
                <pt idx="2051">
                  <v>18645.2</v>
                </pt>
                <pt idx="2052">
                  <v>18201.75</v>
                </pt>
                <pt idx="2053">
                  <v>19190.01</v>
                </pt>
                <pt idx="2054">
                  <v>19515.67</v>
                </pt>
                <pt idx="2055">
                  <v>19298.16</v>
                </pt>
                <pt idx="2056">
                  <v>18396.22</v>
                </pt>
                <pt idx="2057">
                  <v>18431.38</v>
                </pt>
                <pt idx="2058">
                  <v>18371.84</v>
                </pt>
                <pt idx="2059">
                  <v>18194.88</v>
                </pt>
                <pt idx="2060">
                  <v>18620.86</v>
                </pt>
                <pt idx="2061">
                  <v>19161.9</v>
                </pt>
                <pt idx="2062">
                  <v>17725.35</v>
                </pt>
                <pt idx="2063">
                  <v>17561.67</v>
                </pt>
                <pt idx="2064">
                  <v>16183.7</v>
                </pt>
                <pt idx="2065">
                  <v>18095.76</v>
                </pt>
                <pt idx="2066">
                  <v>18970.07</v>
                </pt>
                <pt idx="2067">
                  <v>19006.45</v>
                </pt>
                <pt idx="2068">
                  <v>18172.48</v>
                </pt>
                <pt idx="2069">
                  <v>17490.98</v>
                </pt>
                <pt idx="2070">
                  <v>17038.06</v>
                </pt>
                <pt idx="2071">
                  <v>16496.16</v>
                </pt>
                <pt idx="2072">
                  <v>15014.04</v>
                </pt>
                <pt idx="2073">
                  <v>13337.37</v>
                </pt>
                <pt idx="2074">
                  <v>11841.13</v>
                </pt>
                <pt idx="2075">
                  <v>11242.09</v>
                </pt>
                <pt idx="2076">
                  <v>12086.58</v>
                </pt>
                <pt idx="2077">
                  <v>12492.51</v>
                </pt>
                <pt idx="2078">
                  <v>13054.24</v>
                </pt>
                <pt idx="2079">
                  <v>14072.34</v>
                </pt>
                <pt idx="2080">
                  <v>14700.32</v>
                </pt>
                <pt idx="2081">
                  <v>15000.25</v>
                </pt>
                <pt idx="2082">
                  <v>16193.47</v>
                </pt>
                <pt idx="2083">
                  <v>16433.8</v>
                </pt>
                <pt idx="2084">
                  <v>17612.11</v>
                </pt>
                <pt idx="2085">
                  <v>19574.08</v>
                </pt>
                <pt idx="2086">
                  <v>20499.89</v>
                </pt>
                <pt idx="2087">
                  <v>22071.64</v>
                </pt>
                <pt idx="2088">
                  <v>22849.68</v>
                </pt>
                <pt idx="2089">
                  <v>24532.32</v>
                </pt>
                <pt idx="2090">
                  <v>25004.54</v>
                </pt>
                <pt idx="2091">
                  <v>25492.12</v>
                </pt>
                <pt idx="2092">
                  <v>25396.13</v>
                </pt>
                <pt idx="2093">
                  <v>25916.1</v>
                </pt>
                <pt idx="2094">
                  <v>25851.1</v>
                </pt>
                <pt idx="2095">
                  <v>25514</v>
                </pt>
                <pt idx="2096">
                  <v>24659.73</v>
                </pt>
                <pt idx="2097">
                  <v>24672.83</v>
                </pt>
                <pt idx="2098">
                  <v>24549.9</v>
                </pt>
                <pt idx="2099">
                  <v>24417.08</v>
                </pt>
                <pt idx="2100">
                  <v>23484.73</v>
                </pt>
                <pt idx="2101">
                  <v>24065.17</v>
                </pt>
                <pt idx="2102">
                  <v>23942.62</v>
                </pt>
                <pt idx="2103">
                  <v>24199.53</v>
                </pt>
                <pt idx="2104">
                  <v>24088.71</v>
                </pt>
                <pt idx="2105">
                  <v>24169.24</v>
                </pt>
                <pt idx="2106">
                  <v>24275.37</v>
                </pt>
                <pt idx="2107">
                  <v>23055.8</v>
                </pt>
                <pt idx="2108">
                  <v>21184.82</v>
                </pt>
                <pt idx="2109">
                  <v>20589.52</v>
                </pt>
                <pt idx="2110">
                  <v>19139.06</v>
                </pt>
                <pt idx="2111">
                  <v>17520.82</v>
                </pt>
                <pt idx="2112">
                  <v>22209.3</v>
                </pt>
                <pt idx="2113">
                  <v>24673.79</v>
                </pt>
                <pt idx="2114">
                  <v>24363.8</v>
                </pt>
                <pt idx="2115">
                  <v>22844</v>
                </pt>
                <pt idx="2116">
                  <v>20831.6</v>
                </pt>
                <pt idx="2117">
                  <v>19937.99</v>
                </pt>
                <pt idx="2118">
                  <v>19192.8</v>
                </pt>
                <pt idx="2119">
                  <v>18245.8</v>
                </pt>
                <pt idx="2120">
                  <v>18315.2</v>
                </pt>
                <pt idx="2121">
                  <v>18724.2</v>
                </pt>
                <pt idx="2122">
                  <v>18371.39</v>
                </pt>
                <pt idx="2123">
                  <v>19038.89</v>
                </pt>
                <pt idx="2124">
                  <v>19101.7</v>
                </pt>
                <pt idx="2125">
                  <v>18879.59</v>
                </pt>
                <pt idx="2126">
                  <v>18810.4</v>
                </pt>
                <pt idx="2127">
                  <v>19087.6</v>
                </pt>
                <pt idx="2128">
                  <v>18631.7</v>
                </pt>
                <pt idx="2129">
                  <v>18395.2</v>
                </pt>
                <pt idx="2130">
                  <v>18135.39</v>
                </pt>
                <pt idx="2131">
                  <v>18034.79</v>
                </pt>
                <pt idx="2132">
                  <v>18011.49</v>
                </pt>
                <pt idx="2133">
                  <v>18197.6</v>
                </pt>
                <pt idx="2134">
                  <v>18948.09</v>
                </pt>
                <pt idx="2135">
                  <v>19410.29</v>
                </pt>
                <pt idx="2136">
                  <v>19693.1</v>
                </pt>
                <pt idx="2137">
                  <v>19791.89</v>
                </pt>
                <pt idx="2138">
                  <v>19771.5</v>
                </pt>
                <pt idx="2139">
                  <v>20539.49</v>
                </pt>
                <pt idx="2140">
                  <v>20895.89</v>
                </pt>
                <pt idx="2141">
                  <v>21086.9</v>
                </pt>
                <pt idx="2142">
                  <v>21558.19</v>
                </pt>
                <pt idx="2143">
                  <v>20867.09</v>
                </pt>
                <pt idx="2144">
                  <v>20598.3</v>
                </pt>
                <pt idx="2145">
                  <v>20892</v>
                </pt>
                <pt idx="2146">
                  <v>20795.29</v>
                </pt>
                <pt idx="2147">
                  <v>20606.8</v>
                </pt>
                <pt idx="2148">
                  <v>20198.8</v>
                </pt>
                <pt idx="2149">
                  <v>19785.69</v>
                </pt>
                <pt idx="2150">
                  <v>19069.4</v>
                </pt>
                <pt idx="2151">
                  <v>18060</v>
                </pt>
                <pt idx="2152">
                  <v>17372.1</v>
                </pt>
                <pt idx="2153">
                  <v>17069.49</v>
                </pt>
                <pt idx="2154">
                  <v>16316.7</v>
                </pt>
                <pt idx="2155">
                  <v>15486</v>
                </pt>
                <pt idx="2156">
                  <v>15470.7</v>
                </pt>
                <pt idx="2157">
                  <v>14885.4</v>
                </pt>
                <pt idx="2158">
                  <v>14169.5</v>
                </pt>
                <pt idx="2159">
                  <v>14086.4</v>
                </pt>
                <pt idx="2160">
                  <v>14064.7</v>
                </pt>
                <pt idx="2161">
                  <v>15538.99</v>
                </pt>
                <pt idx="2162">
                  <v>15633.39</v>
                </pt>
                <pt idx="2163">
                  <v>15350.99</v>
                </pt>
                <pt idx="2164">
                  <v>14758.99</v>
                </pt>
                <pt idx="2165">
                  <v>14431.39</v>
                </pt>
                <pt idx="2166">
                  <v>13447.3</v>
                </pt>
                <pt idx="2167">
                  <v>13677.5</v>
                </pt>
                <pt idx="2168">
                  <v>13136.8</v>
                </pt>
                <pt idx="2169">
                  <v>11818.3</v>
                </pt>
                <pt idx="2170">
                  <v>11438.39</v>
                </pt>
                <pt idx="2171">
                  <v>11363.79</v>
                </pt>
                <pt idx="2172">
                  <v>11738.99</v>
                </pt>
                <pt idx="2173">
                  <v>13112.59</v>
                </pt>
                <pt idx="2174">
                  <v>14367.09</v>
                </pt>
                <pt idx="2175">
                  <v>14381.6</v>
                </pt>
                <pt idx="2176">
                  <v>14582.6</v>
                </pt>
                <pt idx="2177">
                  <v>15283.6</v>
                </pt>
                <pt idx="2178">
                  <v>16656.7</v>
                </pt>
                <pt idx="2179">
                  <v>16603.79</v>
                </pt>
                <pt idx="2180">
                  <v>17860.49</v>
                </pt>
                <pt idx="2181">
                  <v>19027.9</v>
                </pt>
                <pt idx="2182">
                  <v>19807.2</v>
                </pt>
                <pt idx="2183">
                  <v>21235.2</v>
                </pt>
                <pt idx="2184">
                  <v>22249.7</v>
                </pt>
                <pt idx="2185">
                  <v>23990.2</v>
                </pt>
                <pt idx="2186">
                  <v>24034.99</v>
                </pt>
                <pt idx="2187">
                  <v>24411.09</v>
                </pt>
                <pt idx="2188">
                  <v>24083.29</v>
                </pt>
                <pt idx="2189">
                  <v>24849.39</v>
                </pt>
                <pt idx="2190">
                  <v>24757.3</v>
                </pt>
                <pt idx="2191">
                  <v>23920.49</v>
                </pt>
                <pt idx="2192">
                  <v>23215</v>
                </pt>
                <pt idx="2193">
                  <v>23500.3</v>
                </pt>
                <pt idx="2194">
                  <v>23535.5</v>
                </pt>
                <pt idx="2195">
                  <v>23267.59</v>
                </pt>
                <pt idx="2196">
                  <v>22760.09</v>
                </pt>
                <pt idx="2197">
                  <v>23515.2</v>
                </pt>
                <pt idx="2198">
                  <v>23459.9</v>
                </pt>
                <pt idx="2199">
                  <v>23468.9</v>
                </pt>
                <pt idx="2200">
                  <v>23222.5</v>
                </pt>
                <pt idx="2201">
                  <v>22963.29</v>
                </pt>
                <pt idx="2202">
                  <v>23565.39</v>
                </pt>
                <pt idx="2203">
                  <v>22931.6</v>
                </pt>
                <pt idx="2204">
                  <v>21223.39</v>
                </pt>
                <pt idx="2205">
                  <v>21785.4</v>
                </pt>
                <pt idx="2206">
                  <v>21283.1</v>
                </pt>
                <pt idx="2207">
                  <v>19924.19</v>
                </pt>
                <pt idx="2208">
                  <v>16395.64</v>
                </pt>
                <pt idx="2209">
                  <v>19910.23</v>
                </pt>
                <pt idx="2210">
                  <v>18387.7</v>
                </pt>
                <pt idx="2211">
                  <v>16050.77</v>
                </pt>
                <pt idx="2212">
                  <v>14381.81</v>
                </pt>
                <pt idx="2213">
                  <v>13275.13</v>
                </pt>
                <pt idx="2214">
                  <v>12674.71</v>
                </pt>
                <pt idx="2215">
                  <v>11980.48</v>
                </pt>
                <pt idx="2216">
                  <v>11730.54</v>
                </pt>
                <pt idx="2217">
                  <v>11998.88</v>
                </pt>
                <pt idx="2218">
                  <v>11412.04</v>
                </pt>
                <pt idx="2219">
                  <v>11664.48</v>
                </pt>
                <pt idx="2220">
                  <v>11699.94</v>
                </pt>
                <pt idx="2221">
                  <v>11210.31</v>
                </pt>
                <pt idx="2222">
                  <v>10751.21</v>
                </pt>
                <pt idx="2223">
                  <v>10374.87</v>
                </pt>
                <pt idx="2224">
                  <v>9726.93</v>
                </pt>
                <pt idx="2225">
                  <v>9572.9</v>
                </pt>
                <pt idx="2226">
                  <v>9337.139999999999</v>
                </pt>
                <pt idx="2227">
                  <v>9370.290000000001</v>
                </pt>
                <pt idx="2228">
                  <v>9319.58</v>
                </pt>
                <pt idx="2229">
                  <v>9559.110000000001</v>
                </pt>
                <pt idx="2230">
                  <v>9528.440000000001</v>
                </pt>
                <pt idx="2231">
                  <v>9837.879999999999</v>
                </pt>
                <pt idx="2232">
                  <v>9942.76</v>
                </pt>
                <pt idx="2233">
                  <v>9937.59</v>
                </pt>
                <pt idx="2234">
                  <v>10472.72</v>
                </pt>
                <pt idx="2235">
                  <v>11230.19</v>
                </pt>
                <pt idx="2236">
                  <v>12285.37</v>
                </pt>
                <pt idx="2237">
                  <v>12430.91</v>
                </pt>
                <pt idx="2238">
                  <v>13362.87</v>
                </pt>
                <pt idx="2239">
                  <v>13417.59</v>
                </pt>
                <pt idx="2240">
                  <v>12512.9</v>
                </pt>
                <pt idx="2241">
                  <v>11901.96</v>
                </pt>
                <pt idx="2242">
                  <v>10869.95</v>
                </pt>
                <pt idx="2243">
                  <v>10498.39</v>
                </pt>
                <pt idx="2244">
                  <v>9913.57</v>
                </pt>
                <pt idx="2245">
                  <v>9786.67</v>
                </pt>
                <pt idx="2246">
                  <v>9560.74</v>
                </pt>
                <pt idx="2247">
                  <v>8944.5</v>
                </pt>
                <pt idx="2248">
                  <v>8872.469999999999</v>
                </pt>
                <pt idx="2249">
                  <v>8504.780000000001</v>
                </pt>
                <pt idx="2250">
                  <v>8862.32</v>
                </pt>
                <pt idx="2251">
                  <v>9229.370000000001</v>
                </pt>
                <pt idx="2252">
                  <v>9286.780000000001</v>
                </pt>
                <pt idx="2253">
                  <v>9474.709999999999</v>
                </pt>
                <pt idx="2254">
                  <v>10033.94</v>
                </pt>
                <pt idx="2255">
                  <v>10586.89</v>
                </pt>
                <pt idx="2256">
                  <v>10447.4</v>
                </pt>
                <pt idx="2257">
                  <v>11890.18</v>
                </pt>
                <pt idx="2258">
                  <v>10528.69</v>
                </pt>
                <pt idx="2259">
                  <v>9574.629999999999</v>
                </pt>
                <pt idx="2260">
                  <v>9302.17</v>
                </pt>
                <pt idx="2261">
                  <v>9309.809999999999</v>
                </pt>
                <pt idx="2262">
                  <v>10475.41</v>
                </pt>
                <pt idx="2263">
                  <v>11583.61</v>
                </pt>
                <pt idx="2264">
                  <v>10992.71</v>
                </pt>
                <pt idx="2265">
                  <v>9566.59</v>
                </pt>
                <pt idx="2266">
                  <v>9479.07</v>
                </pt>
                <pt idx="2267">
                  <v>9271.030000000001</v>
                </pt>
                <pt idx="2268">
                  <v>10260.32</v>
                </pt>
                <pt idx="2269">
                  <v>10563.48</v>
                </pt>
                <pt idx="2270">
                  <v>10978.21</v>
                </pt>
                <pt idx="2271">
                  <v>10230.29</v>
                </pt>
                <pt idx="2272">
                  <v>10456.05</v>
                </pt>
                <pt idx="2273">
                  <v>11017.73</v>
                </pt>
                <pt idx="2274">
                  <v>11019.7</v>
                </pt>
                <pt idx="2275">
                  <v>11091.48</v>
                </pt>
                <pt idx="2276">
                  <v>11653.3</v>
                </pt>
                <pt idx="2277">
                  <v>12224.79</v>
                </pt>
                <pt idx="2278">
                  <v>11883.71</v>
                </pt>
                <pt idx="2279">
                  <v>12064.22</v>
                </pt>
                <pt idx="2280">
                  <v>12145.21</v>
                </pt>
                <pt idx="2281">
                  <v>11089.04</v>
                </pt>
                <pt idx="2282">
                  <v>11369.73</v>
                </pt>
                <pt idx="2283">
                  <v>11013.19</v>
                </pt>
                <pt idx="2284">
                  <v>10738.03</v>
                </pt>
                <pt idx="2285">
                  <v>10591.29</v>
                </pt>
                <pt idx="2286">
                  <v>10662.41</v>
                </pt>
                <pt idx="2287">
                  <v>10290.22</v>
                </pt>
                <pt idx="2288">
                  <v>9585.5</v>
                </pt>
                <pt idx="2289">
                  <v>9514.59</v>
                </pt>
                <pt idx="2290">
                  <v>9072.549999999999</v>
                </pt>
                <pt idx="2291">
                  <v>8893.34</v>
                </pt>
                <pt idx="2292">
                  <v>8365.67</v>
                </pt>
                <pt idx="2293">
                  <v>9863.559999999999</v>
                </pt>
                <pt idx="2294">
                  <v>9950.360000000001</v>
                </pt>
                <pt idx="2295">
                  <v>10331.66</v>
                </pt>
                <pt idx="2296">
                  <v>10901.5</v>
                </pt>
                <pt idx="2297">
                  <v>11486.48</v>
                </pt>
                <pt idx="2298">
                  <v>12237.62</v>
                </pt>
                <pt idx="2299">
                  <v>12423.97</v>
                </pt>
                <pt idx="2300">
                  <v>11863.76</v>
                </pt>
                <pt idx="2301">
                  <v>11753.49</v>
                </pt>
                <pt idx="2302">
                  <v>11194.34</v>
                </pt>
                <pt idx="2303">
                  <v>10843.23</v>
                </pt>
                <pt idx="2304">
                  <v>10093.8</v>
                </pt>
                <pt idx="2305">
                  <v>12114.45</v>
                </pt>
                <pt idx="2306">
                  <v>11664.61</v>
                </pt>
                <pt idx="2307">
                  <v>10790.16</v>
                </pt>
                <pt idx="2308">
                  <v>10775.52</v>
                </pt>
                <pt idx="2309">
                  <v>10793.99</v>
                </pt>
                <pt idx="2310">
                  <v>10555.33</v>
                </pt>
                <pt idx="2311">
                  <v>10399.54</v>
                </pt>
                <pt idx="2312">
                  <v>9917.459999999999</v>
                </pt>
                <pt idx="2313">
                  <v>9455.879999999999</v>
                </pt>
                <pt idx="2314">
                  <v>9477.98</v>
                </pt>
                <pt idx="2315">
                  <v>9473.620000000001</v>
                </pt>
                <pt idx="2316">
                  <v>9444.469999999999</v>
                </pt>
                <pt idx="2317">
                  <v>9227.82</v>
                </pt>
                <pt idx="2318">
                  <v>9040.860000000001</v>
                </pt>
                <pt idx="2319">
                  <v>8750.52</v>
                </pt>
                <pt idx="2320">
                  <v>8174.32</v>
                </pt>
                <pt idx="2321">
                  <v>7249.64</v>
                </pt>
                <pt idx="2322">
                  <v>6876.73</v>
                </pt>
                <pt idx="2323">
                  <v>6859.17</v>
                </pt>
                <pt idx="2324">
                  <v>6730.7</v>
                </pt>
                <pt idx="2325">
                  <v>6906.76</v>
                </pt>
                <pt idx="2326">
                  <v>6583.62</v>
                </pt>
                <pt idx="2327">
                  <v>6734.8</v>
                </pt>
                <pt idx="2328">
                  <v>6771.53</v>
                </pt>
                <pt idx="2329">
                  <v>6809.55</v>
                </pt>
                <pt idx="2330">
                  <v>6882.46</v>
                </pt>
                <pt idx="2331">
                  <v>7056.7</v>
                </pt>
                <pt idx="2332">
                  <v>7316.09</v>
                </pt>
                <pt idx="2333">
                  <v>7480.21</v>
                </pt>
                <pt idx="2334">
                  <v>7934.82</v>
                </pt>
                <pt idx="2335">
                  <v>7721.75</v>
                </pt>
                <pt idx="2336">
                  <v>6744.75</v>
                </pt>
                <pt idx="2337">
                  <v>6424.48</v>
                </pt>
                <pt idx="2338">
                  <v>6598.93</v>
                </pt>
                <pt idx="2339">
                  <v>6188.14</v>
                </pt>
                <pt idx="2340">
                  <v>5875.28</v>
                </pt>
                <pt idx="2341">
                  <v>5624.03</v>
                </pt>
                <pt idx="2342">
                  <v>5394.32</v>
                </pt>
                <pt idx="2343">
                  <v>5559.13</v>
                </pt>
                <pt idx="2344">
                  <v>6680.97</v>
                </pt>
                <pt idx="2345">
                  <v>6526.69</v>
                </pt>
                <pt idx="2346">
                  <v>7265.14</v>
                </pt>
                <pt idx="2347">
                  <v>6701.09</v>
                </pt>
                <pt idx="2348">
                  <v>6185.73</v>
                </pt>
                <pt idx="2349">
                  <v>5360.44</v>
                </pt>
                <pt idx="2350">
                  <v>5485.19</v>
                </pt>
                <pt idx="2351">
                  <v>5745.85</v>
                </pt>
                <pt idx="2352">
                  <v>5586.76</v>
                </pt>
                <pt idx="2353">
                  <v>5837.8</v>
                </pt>
                <pt idx="2354">
                  <v>5935.03</v>
                </pt>
                <pt idx="2355">
                  <v>6378.29</v>
                </pt>
                <pt idx="2356">
                  <v>6263.26</v>
                </pt>
                <pt idx="2357">
                  <v>6429.11</v>
                </pt>
                <pt idx="2358">
                  <v>6274.84</v>
                </pt>
                <pt idx="2359">
                  <v>5804.85</v>
                </pt>
                <pt idx="2360">
                  <v>5644.91</v>
                </pt>
                <pt idx="2361">
                  <v>5184.58</v>
                </pt>
                <pt idx="2362">
                  <v>5264.14</v>
                </pt>
                <pt idx="2363">
                  <v>5333.87</v>
                </pt>
                <pt idx="2364">
                  <v>5320.54</v>
                </pt>
                <pt idx="2365">
                  <v>5301.23</v>
                </pt>
                <pt idx="2366">
                  <v>5226.53</v>
                </pt>
                <pt idx="2367">
                  <v>6115.91</v>
                </pt>
                <pt idx="2368">
                  <v>6141.3</v>
                </pt>
                <pt idx="2369">
                  <v>5926.61</v>
                </pt>
                <pt idx="2370">
                  <v>5686.07</v>
                </pt>
                <pt idx="2371">
                  <v>5706.56</v>
                </pt>
                <pt idx="2372">
                  <v>5760.96</v>
                </pt>
                <pt idx="2373">
                  <v>6118.64</v>
                </pt>
                <pt idx="2374">
                  <v>6414.26</v>
                </pt>
                <pt idx="2375">
                  <v>7563.97</v>
                </pt>
                <pt idx="2376">
                  <v>8244.059999999999</v>
                </pt>
                <pt idx="2377">
                  <v>9129.26</v>
                </pt>
                <pt idx="2378">
                  <v>9287.42</v>
                </pt>
                <pt idx="2379">
                  <v>9297.209999999999</v>
                </pt>
                <pt idx="2380">
                  <v>8922.790000000001</v>
                </pt>
                <pt idx="2381">
                  <v>8945.610000000001</v>
                </pt>
                <pt idx="2382">
                  <v>8946.84</v>
                </pt>
                <pt idx="2383">
                  <v>8678.610000000001</v>
                </pt>
                <pt idx="2384">
                  <v>8375.940000000001</v>
                </pt>
                <pt idx="2385">
                  <v>8077.57</v>
                </pt>
                <pt idx="2386">
                  <v>8457.530000000001</v>
                </pt>
                <pt idx="2387">
                  <v>8198.690000000001</v>
                </pt>
                <pt idx="2388">
                  <v>7759.01</v>
                </pt>
                <pt idx="2389">
                  <v>8132.9</v>
                </pt>
                <pt idx="2390">
                  <v>9173.280000000001</v>
                </pt>
                <pt idx="2391">
                  <v>9931.950000000001</v>
                </pt>
                <pt idx="2392">
                  <v>10876.58</v>
                </pt>
                <pt idx="2393">
                  <v>11929.41</v>
                </pt>
                <pt idx="2394">
                  <v>12589.4</v>
                </pt>
                <pt idx="2395">
                  <v>13098.71</v>
                </pt>
                <pt idx="2396">
                  <v>12185.91</v>
                </pt>
                <pt idx="2397">
                  <v>11853.12</v>
                </pt>
                <pt idx="2398">
                  <v>11294.96</v>
                </pt>
                <pt idx="2399">
                  <v>10899.53</v>
                </pt>
                <pt idx="2400">
                  <v>13027.73</v>
                </pt>
                <pt idx="2401">
                  <v>16780.77</v>
                </pt>
                <pt idx="2402">
                  <v>16260.23</v>
                </pt>
                <pt idx="2403">
                  <v>13816.22</v>
                </pt>
                <pt idx="2404">
                  <v>12586.39</v>
                </pt>
                <pt idx="2405">
                  <v>11854.5</v>
                </pt>
                <pt idx="2406">
                  <v>11295.13</v>
                </pt>
                <pt idx="2407">
                  <v>10635.33</v>
                </pt>
                <pt idx="2408">
                  <v>10428.5</v>
                </pt>
                <pt idx="2409">
                  <v>9956.129999999999</v>
                </pt>
                <pt idx="2410">
                  <v>9698.940000000001</v>
                </pt>
                <pt idx="2411">
                  <v>9737.84</v>
                </pt>
                <pt idx="2412">
                  <v>10287.89</v>
                </pt>
                <pt idx="2413">
                  <v>10517.45</v>
                </pt>
                <pt idx="2414">
                  <v>10126.01</v>
                </pt>
                <pt idx="2415">
                  <v>9526.629999999999</v>
                </pt>
                <pt idx="2416">
                  <v>9507.74</v>
                </pt>
                <pt idx="2417">
                  <v>9070.49</v>
                </pt>
                <pt idx="2418">
                  <v>9007.870000000001</v>
                </pt>
                <pt idx="2419">
                  <v>8788.25</v>
                </pt>
                <pt idx="2420">
                  <v>8677.49</v>
                </pt>
                <pt idx="2421">
                  <v>8984.17</v>
                </pt>
                <pt idx="2422">
                  <v>8987.219999999999</v>
                </pt>
                <pt idx="2423">
                  <v>8947.129999999999</v>
                </pt>
                <pt idx="2424">
                  <v>8627.74</v>
                </pt>
                <pt idx="2425">
                  <v>8026.45</v>
                </pt>
                <pt idx="2426">
                  <v>8424.5</v>
                </pt>
                <pt idx="2427">
                  <v>8813.83</v>
                </pt>
                <pt idx="2428">
                  <v>8780.76</v>
                </pt>
                <pt idx="2429">
                  <v>8899.41</v>
                </pt>
                <pt idx="2430">
                  <v>9869.459999999999</v>
                </pt>
                <pt idx="2431">
                  <v>10214.37</v>
                </pt>
                <pt idx="2432">
                  <v>10075.89</v>
                </pt>
                <pt idx="2433">
                  <v>10443.81</v>
                </pt>
                <pt idx="2434">
                  <v>10333.12</v>
                </pt>
                <pt idx="2435">
                  <v>10513.56</v>
                </pt>
                <pt idx="2436">
                  <v>10507.12</v>
                </pt>
                <pt idx="2437">
                  <v>10430.57</v>
                </pt>
                <pt idx="2438">
                  <v>10509.52</v>
                </pt>
                <pt idx="2439">
                  <v>11002.29</v>
                </pt>
                <pt idx="2440">
                  <v>11256.08</v>
                </pt>
                <pt idx="2441">
                  <v>11263.04</v>
                </pt>
                <pt idx="2442">
                  <v>12425.22</v>
                </pt>
                <pt idx="2443">
                  <v>12712.53</v>
                </pt>
                <pt idx="2444">
                  <v>14057.3</v>
                </pt>
                <pt idx="2445">
                  <v>13924.03</v>
                </pt>
                <pt idx="2446">
                  <v>14003.19</v>
                </pt>
                <pt idx="2447">
                  <v>13699.86</v>
                </pt>
                <pt idx="2448">
                  <v>13325.4</v>
                </pt>
                <pt idx="2449">
                  <v>14401.12</v>
                </pt>
                <pt idx="2450">
                  <v>13701.8</v>
                </pt>
                <pt idx="2451">
                  <v>13378.74</v>
                </pt>
                <pt idx="2452">
                  <v>13761.33</v>
                </pt>
                <pt idx="2453">
                  <v>13739.73</v>
                </pt>
                <pt idx="2454">
                  <v>12869.63</v>
                </pt>
                <pt idx="2455">
                  <v>12690.89</v>
                </pt>
                <pt idx="2456">
                  <v>12074.86</v>
                </pt>
                <pt idx="2457">
                  <v>11326.84</v>
                </pt>
                <pt idx="2458">
                  <v>10650.82</v>
                </pt>
                <pt idx="2459">
                  <v>10292.02</v>
                </pt>
                <pt idx="2460">
                  <v>10127.39</v>
                </pt>
                <pt idx="2461">
                  <v>9029</v>
                </pt>
                <pt idx="2462">
                  <v>8774.02</v>
                </pt>
                <pt idx="2463">
                  <v>8252.07</v>
                </pt>
                <pt idx="2464">
                  <v>7684.07</v>
                </pt>
                <pt idx="2465">
                  <v>7180.52</v>
                </pt>
                <pt idx="2466">
                  <v>7322.24</v>
                </pt>
                <pt idx="2467">
                  <v>7722.32</v>
                </pt>
                <pt idx="2468">
                  <v>7968.02</v>
                </pt>
                <pt idx="2469">
                  <v>8289.16</v>
                </pt>
                <pt idx="2470">
                  <v>7770.33</v>
                </pt>
                <pt idx="2471">
                  <v>8377</v>
                </pt>
                <pt idx="2472">
                  <v>8386.969999999999</v>
                </pt>
                <pt idx="2473">
                  <v>8976.219999999999</v>
                </pt>
                <pt idx="2474">
                  <v>9854.690000000001</v>
                </pt>
                <pt idx="2475">
                  <v>9660.129999999999</v>
                </pt>
                <pt idx="2476">
                  <v>9349.58</v>
                </pt>
                <pt idx="2477">
                  <v>9100.780000000001</v>
                </pt>
                <pt idx="2478">
                  <v>9456.049999999999</v>
                </pt>
                <pt idx="2479">
                  <v>8811.98</v>
                </pt>
                <pt idx="2480">
                  <v>8608.34</v>
                </pt>
                <pt idx="2481">
                  <v>8590.49</v>
                </pt>
                <pt idx="2482">
                  <v>8567.1</v>
                </pt>
                <pt idx="2483">
                  <v>9066.24</v>
                </pt>
                <pt idx="2484">
                  <v>8882.370000000001</v>
                </pt>
                <pt idx="2485">
                  <v>10552.62</v>
                </pt>
                <pt idx="2486">
                  <v>11267.96</v>
                </pt>
                <pt idx="2487">
                  <v>11465.84</v>
                </pt>
                <pt idx="2488">
                  <v>11340.46</v>
                </pt>
                <pt idx="2489">
                  <v>12297.05</v>
                </pt>
                <pt idx="2490">
                  <v>13208.36</v>
                </pt>
                <pt idx="2491">
                  <v>12951.17</v>
                </pt>
                <pt idx="2492">
                  <v>12318.88</v>
                </pt>
                <pt idx="2493">
                  <v>11490.05</v>
                </pt>
                <pt idx="2494">
                  <v>11537.02</v>
                </pt>
                <pt idx="2495">
                  <v>11701.56</v>
                </pt>
                <pt idx="2496">
                  <v>14019.71</v>
                </pt>
                <pt idx="2497">
                  <v>16753.67</v>
                </pt>
                <pt idx="2498">
                  <v>14664.3</v>
                </pt>
                <pt idx="2499">
                  <v>12217.46</v>
                </pt>
                <pt idx="2500">
                  <v>11323.75</v>
                </pt>
                <pt idx="2501">
                  <v>11074.12</v>
                </pt>
                <pt idx="2502">
                  <v>11057.48</v>
                </pt>
                <pt idx="2503">
                  <v>10677.1</v>
                </pt>
                <pt idx="2504">
                  <v>10565.23</v>
                </pt>
                <pt idx="2505">
                  <v>9880.389999999999</v>
                </pt>
                <pt idx="2506">
                  <v>9584.639999999999</v>
                </pt>
                <pt idx="2507">
                  <v>9153.5</v>
                </pt>
                <pt idx="2508">
                  <v>9533.790000000001</v>
                </pt>
                <pt idx="2509">
                  <v>8774.040000000001</v>
                </pt>
                <pt idx="2510">
                  <v>8874.77</v>
                </pt>
                <pt idx="2511">
                  <v>8450.870000000001</v>
                </pt>
                <pt idx="2512">
                  <v>8742.639999999999</v>
                </pt>
                <pt idx="2513">
                  <v>8776.92</v>
                </pt>
                <pt idx="2514">
                  <v>8738.110000000001</v>
                </pt>
                <pt idx="2515">
                  <v>8357.040000000001</v>
                </pt>
                <pt idx="2516">
                  <v>8369.48</v>
                </pt>
                <pt idx="2517">
                  <v>8467.85</v>
                </pt>
                <pt idx="2518">
                  <v>8351.469999999999</v>
                </pt>
                <pt idx="2519">
                  <v>8333.27</v>
                </pt>
                <pt idx="2520">
                  <v>8147.09</v>
                </pt>
                <pt idx="2521">
                  <v>8604.780000000001</v>
                </pt>
                <pt idx="2522">
                  <v>8254.950000000001</v>
                </pt>
                <pt idx="2523">
                  <v>8551.290000000001</v>
                </pt>
                <pt idx="2524">
                  <v>9051.110000000001</v>
                </pt>
                <pt idx="2525">
                  <v>10076.63</v>
                </pt>
                <pt idx="2526">
                  <v>10641.04</v>
                </pt>
                <pt idx="2527">
                  <v>10543.04</v>
                </pt>
                <pt idx="2528">
                  <v>9543.66</v>
                </pt>
                <pt idx="2529">
                  <v>8482.309999999999</v>
                </pt>
                <pt idx="2530">
                  <v>8044.09</v>
                </pt>
                <pt idx="2531">
                  <v>7122.73</v>
                </pt>
                <pt idx="2532">
                  <v>6816.62</v>
                </pt>
                <pt idx="2533">
                  <v>6641.05</v>
                </pt>
                <pt idx="2534">
                  <v>6652.39</v>
                </pt>
                <pt idx="2535">
                  <v>6583.69</v>
                </pt>
                <pt idx="2536">
                  <v>6195.55</v>
                </pt>
                <pt idx="2537">
                  <v>5923.75</v>
                </pt>
                <pt idx="2538">
                  <v>6004.06</v>
                </pt>
                <pt idx="2539">
                  <v>6451.48</v>
                </pt>
                <pt idx="2540">
                  <v>6333.11</v>
                </pt>
                <pt idx="2541">
                  <v>5884.61</v>
                </pt>
                <pt idx="2542">
                  <v>6504.38</v>
                </pt>
                <pt idx="2543">
                  <v>6350.66</v>
                </pt>
                <pt idx="2544">
                  <v>6292.64</v>
                </pt>
                <pt idx="2545">
                  <v>6580.66</v>
                </pt>
                <pt idx="2546">
                  <v>6103.17</v>
                </pt>
                <pt idx="2547">
                  <v>6070.01</v>
                </pt>
                <pt idx="2548">
                  <v>6372.91</v>
                </pt>
                <pt idx="2549">
                  <v>6455.49</v>
                </pt>
                <pt idx="2550">
                  <v>6695.28</v>
                </pt>
                <pt idx="2551">
                  <v>6975.63</v>
                </pt>
                <pt idx="2552">
                  <v>7000.02</v>
                </pt>
                <pt idx="2553">
                  <v>7448.13</v>
                </pt>
                <pt idx="2554">
                  <v>7663.89</v>
                </pt>
                <pt idx="2555">
                  <v>7724.43</v>
                </pt>
                <pt idx="2556">
                  <v>7708.16</v>
                </pt>
                <pt idx="2557">
                  <v>8233.93</v>
                </pt>
                <pt idx="2558">
                  <v>8375.49</v>
                </pt>
                <pt idx="2559">
                  <v>8940.459999999999</v>
                </pt>
                <pt idx="2560">
                  <v>8963.639999999999</v>
                </pt>
                <pt idx="2561">
                  <v>9475.33</v>
                </pt>
                <pt idx="2562">
                  <v>10394.24</v>
                </pt>
                <pt idx="2563">
                  <v>11878.65</v>
                </pt>
                <pt idx="2564">
                  <v>12720.42</v>
                </pt>
                <pt idx="2565">
                  <v>12580.55</v>
                </pt>
                <pt idx="2566">
                  <v>14098.6</v>
                </pt>
                <pt idx="2567">
                  <v>15776.92</v>
                </pt>
                <pt idx="2568">
                  <v>17046.93</v>
                </pt>
                <pt idx="2569">
                  <v>18181.59</v>
                </pt>
                <pt idx="2570">
                  <v>18999.57</v>
                </pt>
                <pt idx="2571">
                  <v>19129.67</v>
                </pt>
                <pt idx="2572">
                  <v>19236.54</v>
                </pt>
                <pt idx="2573">
                  <v>18664.9</v>
                </pt>
                <pt idx="2574">
                  <v>18065.22</v>
                </pt>
                <pt idx="2575">
                  <v>18486.43</v>
                </pt>
                <pt idx="2576">
                  <v>17993.44</v>
                </pt>
                <pt idx="2577">
                  <v>18363.64</v>
                </pt>
                <pt idx="2578">
                  <v>18422.75</v>
                </pt>
                <pt idx="2579">
                  <v>18350.57</v>
                </pt>
                <pt idx="2580">
                  <v>18447.39</v>
                </pt>
                <pt idx="2581">
                  <v>18139.31</v>
                </pt>
                <pt idx="2582">
                  <v>17746.14</v>
                </pt>
                <pt idx="2583">
                  <v>17470.88</v>
                </pt>
                <pt idx="2584">
                  <v>18396.02</v>
                </pt>
                <pt idx="2585">
                  <v>18575.92</v>
                </pt>
                <pt idx="2586">
                  <v>18734.63</v>
                </pt>
                <pt idx="2587">
                  <v>18353.93</v>
                </pt>
                <pt idx="2588">
                  <v>17795.98</v>
                </pt>
                <pt idx="2589">
                  <v>17133.02</v>
                </pt>
                <pt idx="2590">
                  <v>15620.96</v>
                </pt>
                <pt idx="2591">
                  <v>14580.63</v>
                </pt>
                <pt idx="2592">
                  <v>13768.29</v>
                </pt>
                <pt idx="2593">
                  <v>15927.98</v>
                </pt>
                <pt idx="2594">
                  <v>15245.95</v>
                </pt>
                <pt idx="2595">
                  <v>13783.87</v>
                </pt>
                <pt idx="2596">
                  <v>13717.43</v>
                </pt>
                <pt idx="2597">
                  <v>13944.33</v>
                </pt>
                <pt idx="2598">
                  <v>13970.2</v>
                </pt>
                <pt idx="2599">
                  <v>13213.8</v>
                </pt>
                <pt idx="2600">
                  <v>13106.94</v>
                </pt>
                <pt idx="2601">
                  <v>12774.96</v>
                </pt>
                <pt idx="2602">
                  <v>12368.18</v>
                </pt>
                <pt idx="2603">
                  <v>11874.6</v>
                </pt>
                <pt idx="2604">
                  <v>11600.98</v>
                </pt>
                <pt idx="2605">
                  <v>11387.9</v>
                </pt>
                <pt idx="2606">
                  <v>11534.52</v>
                </pt>
                <pt idx="2607">
                  <v>11146.05</v>
                </pt>
                <pt idx="2608">
                  <v>11285.66</v>
                </pt>
                <pt idx="2609">
                  <v>10765.13</v>
                </pt>
                <pt idx="2610">
                  <v>10461.78</v>
                </pt>
                <pt idx="2611">
                  <v>10251.79</v>
                </pt>
                <pt idx="2612">
                  <v>10224.47</v>
                </pt>
                <pt idx="2613">
                  <v>10359.48</v>
                </pt>
                <pt idx="2614">
                  <v>10500.68</v>
                </pt>
                <pt idx="2615">
                  <v>10517.45</v>
                </pt>
                <pt idx="2616">
                  <v>11020.83</v>
                </pt>
                <pt idx="2617">
                  <v>10951.37</v>
                </pt>
                <pt idx="2618">
                  <v>11453.5</v>
                </pt>
                <pt idx="2619">
                  <v>11600.15</v>
                </pt>
                <pt idx="2620">
                  <v>12015.99</v>
                </pt>
                <pt idx="2621">
                  <v>12982.97</v>
                </pt>
                <pt idx="2622">
                  <v>14484.5</v>
                </pt>
                <pt idx="2623">
                  <v>14756.64</v>
                </pt>
                <pt idx="2624">
                  <v>14315.15</v>
                </pt>
                <pt idx="2625">
                  <v>13848.6</v>
                </pt>
                <pt idx="2626">
                  <v>12688.26</v>
                </pt>
                <pt idx="2627">
                  <v>11859.58</v>
                </pt>
                <pt idx="2628">
                  <v>11544.57</v>
                </pt>
                <pt idx="2629">
                  <v>11002.69</v>
                </pt>
                <pt idx="2630">
                  <v>10571.54</v>
                </pt>
                <pt idx="2631">
                  <v>10138.34</v>
                </pt>
                <pt idx="2632">
                  <v>9296.709999999999</v>
                </pt>
                <pt idx="2633">
                  <v>8682.43</v>
                </pt>
                <pt idx="2634">
                  <v>9605.17</v>
                </pt>
                <pt idx="2635">
                  <v>9017.27</v>
                </pt>
                <pt idx="2636">
                  <v>8419.200000000001</v>
                </pt>
                <pt idx="2637">
                  <v>8099.95</v>
                </pt>
                <pt idx="2638">
                  <v>7813.9</v>
                </pt>
                <pt idx="2639">
                  <v>7306.92</v>
                </pt>
                <pt idx="2640">
                  <v>7465.26</v>
                </pt>
                <pt idx="2641">
                  <v>7452.8</v>
                </pt>
                <pt idx="2642">
                  <v>7185</v>
                </pt>
                <pt idx="2643">
                  <v>7311.3</v>
                </pt>
                <pt idx="2644">
                  <v>7343.31</v>
                </pt>
                <pt idx="2645">
                  <v>7226.81</v>
                </pt>
                <pt idx="2646">
                  <v>8080.52</v>
                </pt>
                <pt idx="2647">
                  <v>8605.129999999999</v>
                </pt>
                <pt idx="2648">
                  <v>8323.700000000001</v>
                </pt>
                <pt idx="2649">
                  <v>8916.959999999999</v>
                </pt>
                <pt idx="2650">
                  <v>9778.700000000001</v>
                </pt>
                <pt idx="2651">
                  <v>10385.96</v>
                </pt>
                <pt idx="2652">
                  <v>10943.23</v>
                </pt>
                <pt idx="2653">
                  <v>10835.03</v>
                </pt>
                <pt idx="2654">
                  <v>11272.2</v>
                </pt>
                <pt idx="2655">
                  <v>10908.33</v>
                </pt>
                <pt idx="2656">
                  <v>10993.39</v>
                </pt>
                <pt idx="2657">
                  <v>11599.72</v>
                </pt>
                <pt idx="2658">
                  <v>12457.16</v>
                </pt>
                <pt idx="2659">
                  <v>13720.09</v>
                </pt>
                <pt idx="2660">
                  <v>14763.29</v>
                </pt>
                <pt idx="2661">
                  <v>14422.56</v>
                </pt>
                <pt idx="2662">
                  <v>14966.63</v>
                </pt>
                <pt idx="2663">
                  <v>16790.42</v>
                </pt>
                <pt idx="2664">
                  <v>17235.02</v>
                </pt>
                <pt idx="2665">
                  <v>17887.26</v>
                </pt>
                <pt idx="2666">
                  <v>17529.39</v>
                </pt>
                <pt idx="2667">
                  <v>17701.52</v>
                </pt>
                <pt idx="2668">
                  <v>17059.55</v>
                </pt>
                <pt idx="2669">
                  <v>16769.98</v>
                </pt>
                <pt idx="2670">
                  <v>16279.21</v>
                </pt>
                <pt idx="2671">
                  <v>16754.76</v>
                </pt>
                <pt idx="2672">
                  <v>17090.44</v>
                </pt>
                <pt idx="2673">
                  <v>18390.93</v>
                </pt>
                <pt idx="2674">
                  <v>19017.98</v>
                </pt>
                <pt idx="2675">
                  <v>19118.54</v>
                </pt>
                <pt idx="2676">
                  <v>19933.4</v>
                </pt>
                <pt idx="2677">
                  <v>19627.92</v>
                </pt>
                <pt idx="2678">
                  <v>19048.5</v>
                </pt>
                <pt idx="2679">
                  <v>18562.45</v>
                </pt>
                <pt idx="2680">
                  <v>18893.91</v>
                </pt>
                <pt idx="2681">
                  <v>18932.56</v>
                </pt>
                <pt idx="2682">
                  <v>19267.97</v>
                </pt>
                <pt idx="2683">
                  <v>19559.77</v>
                </pt>
                <pt idx="2684">
                  <v>19182.72</v>
                </pt>
                <pt idx="2685">
                  <v>19547.01</v>
                </pt>
                <pt idx="2686">
                  <v>18907.53</v>
                </pt>
                <pt idx="2687">
                  <v>17756.99</v>
                </pt>
                <pt idx="2688">
                  <v>15825.6</v>
                </pt>
                <pt idx="2689">
                  <v>16602.57</v>
                </pt>
                <pt idx="2690">
                  <v>15831.51</v>
                </pt>
                <pt idx="2691">
                  <v>15253.2</v>
                </pt>
                <pt idx="2692">
                  <v>14372.22</v>
                </pt>
                <pt idx="2693">
                  <v>14437.68</v>
                </pt>
                <pt idx="2694">
                  <v>13805.43</v>
                </pt>
                <pt idx="2695">
                  <v>12794.69</v>
                </pt>
                <pt idx="2696">
                  <v>12966.15</v>
                </pt>
                <pt idx="2697">
                  <v>12627.69</v>
                </pt>
                <pt idx="2698">
                  <v>11938.06</v>
                </pt>
                <pt idx="2699">
                  <v>11574.59</v>
                </pt>
                <pt idx="2700">
                  <v>11227.35</v>
                </pt>
                <pt idx="2701">
                  <v>11065.6</v>
                </pt>
                <pt idx="2702">
                  <v>10872.51</v>
                </pt>
                <pt idx="2703">
                  <v>10558.51</v>
                </pt>
                <pt idx="2704">
                  <v>11632.29</v>
                </pt>
                <pt idx="2705">
                  <v>11721.4</v>
                </pt>
                <pt idx="2706">
                  <v>11766.39</v>
                </pt>
                <pt idx="2707">
                  <v>11601.25</v>
                </pt>
                <pt idx="2708">
                  <v>11504.59</v>
                </pt>
                <pt idx="2709">
                  <v>10994.81</v>
                </pt>
                <pt idx="2710">
                  <v>11094.29</v>
                </pt>
                <pt idx="2711">
                  <v>11535.94</v>
                </pt>
                <pt idx="2712">
                  <v>11332.5</v>
                </pt>
                <pt idx="2713">
                  <v>10868.54</v>
                </pt>
                <pt idx="2714">
                  <v>11515.71</v>
                </pt>
                <pt idx="2715">
                  <v>11672.38</v>
                </pt>
                <pt idx="2716">
                  <v>12077.38</v>
                </pt>
                <pt idx="2717">
                  <v>12540.28</v>
                </pt>
                <pt idx="2718">
                  <v>13064.53</v>
                </pt>
                <pt idx="2719">
                  <v>12489.38</v>
                </pt>
                <pt idx="2720">
                  <v>12632.44</v>
                </pt>
                <pt idx="2721">
                  <v>11199.64</v>
                </pt>
                <pt idx="2722">
                  <v>11160.45</v>
                </pt>
                <pt idx="2723">
                  <v>11382.49</v>
                </pt>
                <pt idx="2724">
                  <v>10534.24</v>
                </pt>
                <pt idx="2725">
                  <v>10192</v>
                </pt>
                <pt idx="2726">
                  <v>10525.21</v>
                </pt>
                <pt idx="2727">
                  <v>10486.13</v>
                </pt>
                <pt idx="2728">
                  <v>9521.610000000001</v>
                </pt>
                <pt idx="2729">
                  <v>8604.17</v>
                </pt>
                <pt idx="2730">
                  <v>8165.3</v>
                </pt>
                <pt idx="2731">
                  <v>7786.71</v>
                </pt>
                <pt idx="2732">
                  <v>7933.72</v>
                </pt>
                <pt idx="2733">
                  <v>7403.02</v>
                </pt>
                <pt idx="2734">
                  <v>8065.63</v>
                </pt>
                <pt idx="2735">
                  <v>7750.08</v>
                </pt>
                <pt idx="2736">
                  <v>7202.56</v>
                </pt>
                <pt idx="2737">
                  <v>7314.48</v>
                </pt>
                <pt idx="2738">
                  <v>7152.16</v>
                </pt>
                <pt idx="2739">
                  <v>6631.15</v>
                </pt>
                <pt idx="2740">
                  <v>6800.39</v>
                </pt>
                <pt idx="2741">
                  <v>7468.81</v>
                </pt>
                <pt idx="2742">
                  <v>7219.34</v>
                </pt>
                <pt idx="2743">
                  <v>7291.01</v>
                </pt>
                <pt idx="2744">
                  <v>7322.78</v>
                </pt>
                <pt idx="2745">
                  <v>7247.02</v>
                </pt>
                <pt idx="2746">
                  <v>7604.07</v>
                </pt>
                <pt idx="2747">
                  <v>7284.37</v>
                </pt>
                <pt idx="2748">
                  <v>7350.64</v>
                </pt>
                <pt idx="2749">
                  <v>7506.44</v>
                </pt>
                <pt idx="2750">
                  <v>7597.98</v>
                </pt>
                <pt idx="2751">
                  <v>7848.24</v>
                </pt>
                <pt idx="2752">
                  <v>7194.21</v>
                </pt>
                <pt idx="2753">
                  <v>8052.15</v>
                </pt>
                <pt idx="2754">
                  <v>8128.45</v>
                </pt>
                <pt idx="2755">
                  <v>9266.77</v>
                </pt>
                <pt idx="2756">
                  <v>9356.15</v>
                </pt>
                <pt idx="2757">
                  <v>11104.34</v>
                </pt>
                <pt idx="2758">
                  <v>11783.09</v>
                </pt>
                <pt idx="2759">
                  <v>12956.12</v>
                </pt>
                <pt idx="2760">
                  <v>13953.92</v>
                </pt>
                <pt idx="2761">
                  <v>15309.69</v>
                </pt>
                <pt idx="2762">
                  <v>16203.01</v>
                </pt>
                <pt idx="2763">
                  <v>16116.72</v>
                </pt>
                <pt idx="2764">
                  <v>15442.42</v>
                </pt>
                <pt idx="2765">
                  <v>14462.64</v>
                </pt>
                <pt idx="2766">
                  <v>14196.45</v>
                </pt>
                <pt idx="2767">
                  <v>14413.21</v>
                </pt>
                <pt idx="2768">
                  <v>13962.47</v>
                </pt>
                <pt idx="2769">
                  <v>14078</v>
                </pt>
                <pt idx="2770">
                  <v>14026.69</v>
                </pt>
                <pt idx="2771">
                  <v>14315.76</v>
                </pt>
                <pt idx="2772">
                  <v>14466</v>
                </pt>
                <pt idx="2773">
                  <v>14454.61</v>
                </pt>
                <pt idx="2774">
                  <v>13554.14</v>
                </pt>
                <pt idx="2775">
                  <v>12739.99</v>
                </pt>
                <pt idx="2776">
                  <v>11977.03</v>
                </pt>
                <pt idx="2777">
                  <v>12100.94</v>
                </pt>
                <pt idx="2778">
                  <v>11822.91</v>
                </pt>
                <pt idx="2779">
                  <v>11295.99</v>
                </pt>
                <pt idx="2780">
                  <v>12140.4</v>
                </pt>
                <pt idx="2781">
                  <v>11988.92</v>
                </pt>
                <pt idx="2782">
                  <v>11908.71</v>
                </pt>
                <pt idx="2783">
                  <v>11777.87</v>
                </pt>
                <pt idx="2784">
                  <v>10357.23</v>
                </pt>
                <pt idx="2785">
                  <v>11898.12</v>
                </pt>
                <pt idx="2786">
                  <v>11707.92</v>
                </pt>
                <pt idx="2787">
                  <v>11747.18</v>
                </pt>
                <pt idx="2788">
                  <v>11697.23</v>
                </pt>
                <pt idx="2789">
                  <v>12004.75</v>
                </pt>
                <pt idx="2790">
                  <v>11574.52</v>
                </pt>
                <pt idx="2791">
                  <v>10768.77</v>
                </pt>
                <pt idx="2792">
                  <v>11003.05</v>
                </pt>
                <pt idx="2793">
                  <v>10978.5</v>
                </pt>
                <pt idx="2794">
                  <v>11083.13</v>
                </pt>
                <pt idx="2795">
                  <v>10841.37</v>
                </pt>
                <pt idx="2796">
                  <v>10826.11</v>
                </pt>
                <pt idx="2797">
                  <v>10783.85</v>
                </pt>
                <pt idx="2798">
                  <v>10851.57</v>
                </pt>
                <pt idx="2799">
                  <v>10390.6</v>
                </pt>
                <pt idx="2800">
                  <v>11052.19</v>
                </pt>
                <pt idx="2801">
                  <v>11119.23</v>
                </pt>
                <pt idx="2802">
                  <v>10618.62</v>
                </pt>
                <pt idx="2803">
                  <v>10394.24</v>
                </pt>
                <pt idx="2804">
                  <v>10040.5</v>
                </pt>
                <pt idx="2805">
                  <v>10023.36</v>
                </pt>
                <pt idx="2806">
                  <v>10544.02</v>
                </pt>
                <pt idx="2807">
                  <v>10781.72</v>
                </pt>
                <pt idx="2808">
                  <v>10866.41</v>
                </pt>
                <pt idx="2809">
                  <v>10353.53</v>
                </pt>
                <pt idx="2810">
                  <v>10697.61</v>
                </pt>
                <pt idx="2811">
                  <v>10781.99</v>
                </pt>
                <pt idx="2812">
                  <v>11027.59</v>
                </pt>
                <pt idx="2813">
                  <v>11949.42</v>
                </pt>
                <pt idx="2814">
                  <v>12572.13</v>
                </pt>
                <pt idx="2815">
                  <v>12746.85</v>
                </pt>
                <pt idx="2816">
                  <v>12346.84</v>
                </pt>
                <pt idx="2817">
                  <v>11775.25</v>
                </pt>
                <pt idx="2818">
                  <v>10788.36</v>
                </pt>
                <pt idx="2819">
                  <v>10065.81</v>
                </pt>
                <pt idx="2820">
                  <v>9498.18</v>
                </pt>
                <pt idx="2821">
                  <v>8711.02</v>
                </pt>
                <pt idx="2822">
                  <v>7857.78</v>
                </pt>
                <pt idx="2823">
                  <v>6873.17</v>
                </pt>
                <pt idx="2824">
                  <v>7154.64</v>
                </pt>
                <pt idx="2825">
                  <v>6654.1</v>
                </pt>
                <pt idx="2826">
                  <v>6314.33</v>
                </pt>
                <pt idx="2827">
                  <v>6302.47</v>
                </pt>
                <pt idx="2828">
                  <v>6896.02</v>
                </pt>
                <pt idx="2829">
                  <v>6847.99</v>
                </pt>
                <pt idx="2830">
                  <v>7043.43</v>
                </pt>
                <pt idx="2831">
                  <v>7012.77</v>
                </pt>
                <pt idx="2832">
                  <v>6719.2</v>
                </pt>
                <pt idx="2833">
                  <v>6860.32</v>
                </pt>
                <pt idx="2834">
                  <v>6799.49</v>
                </pt>
                <pt idx="2835">
                  <v>6525.16</v>
                </pt>
                <pt idx="2836">
                  <v>6645.91</v>
                </pt>
                <pt idx="2837">
                  <v>7118.53</v>
                </pt>
                <pt idx="2838">
                  <v>6554.58</v>
                </pt>
                <pt idx="2839">
                  <v>7188.64</v>
                </pt>
                <pt idx="2840">
                  <v>6610.3</v>
                </pt>
                <pt idx="2841">
                  <v>7345.76</v>
                </pt>
                <pt idx="2842">
                  <v>7257.05</v>
                </pt>
                <pt idx="2843">
                  <v>7152.97</v>
                </pt>
                <pt idx="2844">
                  <v>7734.41</v>
                </pt>
                <pt idx="2845">
                  <v>7837.29</v>
                </pt>
                <pt idx="2846">
                  <v>9136.4</v>
                </pt>
                <pt idx="2847">
                  <v>9131.68</v>
                </pt>
                <pt idx="2848">
                  <v>9453.77</v>
                </pt>
                <pt idx="2849">
                  <v>10153.47</v>
                </pt>
                <pt idx="2850">
                  <v>10821.74</v>
                </pt>
                <pt idx="2851">
                  <v>11405.48</v>
                </pt>
                <pt idx="2852">
                  <v>11847.88</v>
                </pt>
                <pt idx="2853">
                  <v>12936.42</v>
                </pt>
                <pt idx="2854">
                  <v>13105.93</v>
                </pt>
                <pt idx="2855">
                  <v>12801.21</v>
                </pt>
                <pt idx="2856">
                  <v>12693.06</v>
                </pt>
                <pt idx="2857">
                  <v>13208.93</v>
                </pt>
                <pt idx="2858">
                  <v>14007.93</v>
                </pt>
                <pt idx="2859">
                  <v>14277.86</v>
                </pt>
                <pt idx="2860">
                  <v>13153.62</v>
                </pt>
                <pt idx="2861">
                  <v>12894.39</v>
                </pt>
                <pt idx="2862">
                  <v>12670.53</v>
                </pt>
                <pt idx="2863">
                  <v>12300.02</v>
                </pt>
                <pt idx="2864">
                  <v>12492.77</v>
                </pt>
                <pt idx="2865">
                  <v>13405.3</v>
                </pt>
                <pt idx="2866">
                  <v>13723.1</v>
                </pt>
                <pt idx="2867">
                  <v>14420.84</v>
                </pt>
                <pt idx="2868">
                  <v>14563.64</v>
                </pt>
                <pt idx="2869">
                  <v>14825.56</v>
                </pt>
                <pt idx="2870">
                  <v>14642.27</v>
                </pt>
                <pt idx="2871">
                  <v>14611.52</v>
                </pt>
                <pt idx="2872">
                  <v>14892.73</v>
                </pt>
                <pt idx="2873">
                  <v>14703.29</v>
                </pt>
                <pt idx="2874">
                  <v>14449.32</v>
                </pt>
                <pt idx="2875">
                  <v>13798.72</v>
                </pt>
                <pt idx="2876">
                  <v>13415.75</v>
                </pt>
                <pt idx="2877">
                  <v>12928.9</v>
                </pt>
                <pt idx="2878">
                  <v>12077.24</v>
                </pt>
                <pt idx="2879">
                  <v>11316.77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63727"/>
        <axId val="10449999"/>
      </lineChart>
      <catAx>
        <axId val="10463727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49999"/>
        <crosses val="autoZero"/>
        <auto val="0"/>
        <lblAlgn val="ctr"/>
        <lblOffset val="100"/>
        <tickLblSkip val="96"/>
        <tickMarkSkip val="96"/>
        <noMultiLvlLbl val="0"/>
      </catAx>
      <valAx>
        <axId val="10449999"/>
        <scaling>
          <orientation val="minMax"/>
          <min val="800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6350" cap="flat" cmpd="sng" algn="ctr">
            <a:noFill/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63727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</chartSpace>
</file>

<file path=xl/charts/chart4.xml><?xml version="1.0" encoding="utf-8"?>
<chartSpace xmlns="http://schemas.openxmlformats.org/drawingml/2006/chart">
  <chart>
    <plotArea>
      <layout/>
      <lineChart>
        <grouping val="standard"/>
        <varyColors val="0"/>
        <ser>
          <idx val="2"/>
          <order val="0"/>
          <tx>
            <strRef>
              <f>"日前节点价格"</f>
              <strCache>
                <ptCount val="1"/>
                <pt idx="0">
                  <v>日前节点价格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统调负荷!$AB$2:$AB$2881</f>
              <numCache>
                <formatCode>General</formatCode>
                <ptCount val="2880"/>
                <pt idx="0">
                  <v>0</v>
                </pt>
                <pt idx="1">
                  <v>300.08</v>
                </pt>
                <pt idx="2">
                  <v>295.28</v>
                </pt>
                <pt idx="3">
                  <v>296.99</v>
                </pt>
                <pt idx="4">
                  <v>290.15</v>
                </pt>
                <pt idx="5">
                  <v>295</v>
                </pt>
                <pt idx="6">
                  <v>290.15</v>
                </pt>
                <pt idx="7">
                  <v>290.12</v>
                </pt>
                <pt idx="8">
                  <v>297.97</v>
                </pt>
                <pt idx="9">
                  <v>292.23</v>
                </pt>
                <pt idx="10">
                  <v>292</v>
                </pt>
                <pt idx="11">
                  <v>290.45</v>
                </pt>
                <pt idx="12">
                  <v>290.11</v>
                </pt>
                <pt idx="13">
                  <v>290.45</v>
                </pt>
                <pt idx="14">
                  <v>290</v>
                </pt>
                <pt idx="15">
                  <v>285.13</v>
                </pt>
                <pt idx="16">
                  <v>255.01</v>
                </pt>
                <pt idx="17">
                  <v>255.01</v>
                </pt>
                <pt idx="18">
                  <v>228</v>
                </pt>
                <pt idx="19">
                  <v>200.45</v>
                </pt>
                <pt idx="20">
                  <v>205</v>
                </pt>
                <pt idx="21">
                  <v>228</v>
                </pt>
                <pt idx="22">
                  <v>200.12</v>
                </pt>
                <pt idx="23">
                  <v>205</v>
                </pt>
                <pt idx="24">
                  <v>250.21</v>
                </pt>
                <pt idx="25">
                  <v>275</v>
                </pt>
                <pt idx="26">
                  <v>278</v>
                </pt>
                <pt idx="27">
                  <v>280</v>
                </pt>
                <pt idx="28">
                  <v>285</v>
                </pt>
                <pt idx="29">
                  <v>290</v>
                </pt>
                <pt idx="30">
                  <v>280</v>
                </pt>
                <pt idx="31">
                  <v>228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8.42</v>
                </pt>
                <pt idx="41">
                  <v>7.38</v>
                </pt>
                <pt idx="42">
                  <v>7.67</v>
                </pt>
                <pt idx="43">
                  <v>8.51</v>
                </pt>
                <pt idx="44">
                  <v>0.85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61</v>
                </pt>
                <pt idx="49">
                  <v>0</v>
                </pt>
                <pt idx="50">
                  <v>9.140000000000001</v>
                </pt>
                <pt idx="51">
                  <v>8.1</v>
                </pt>
                <pt idx="52">
                  <v>8.050000000000001</v>
                </pt>
                <pt idx="53">
                  <v>8.49</v>
                </pt>
                <pt idx="54">
                  <v>8.49</v>
                </pt>
                <pt idx="55">
                  <v>22.65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9.140000000000001</v>
                </pt>
                <pt idx="61">
                  <v>256.42</v>
                </pt>
                <pt idx="62">
                  <v>252</v>
                </pt>
                <pt idx="63">
                  <v>0</v>
                </pt>
                <pt idx="64">
                  <v>8.48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228</v>
                </pt>
                <pt idx="70">
                  <v>280</v>
                </pt>
                <pt idx="71">
                  <v>298.95</v>
                </pt>
                <pt idx="72">
                  <v>297.9</v>
                </pt>
                <pt idx="73">
                  <v>301.68</v>
                </pt>
                <pt idx="74">
                  <v>299.47</v>
                </pt>
                <pt idx="75">
                  <v>302.5</v>
                </pt>
                <pt idx="76">
                  <v>304.88</v>
                </pt>
                <pt idx="77">
                  <v>310.14</v>
                </pt>
                <pt idx="78">
                  <v>311.34</v>
                </pt>
                <pt idx="79">
                  <v>306.47</v>
                </pt>
                <pt idx="80">
                  <v>309.38</v>
                </pt>
                <pt idx="81">
                  <v>311.58</v>
                </pt>
                <pt idx="82">
                  <v>318.19</v>
                </pt>
                <pt idx="83">
                  <v>315.22</v>
                </pt>
                <pt idx="84">
                  <v>324.06</v>
                </pt>
                <pt idx="85">
                  <v>323.74</v>
                </pt>
                <pt idx="86">
                  <v>308.7</v>
                </pt>
                <pt idx="87">
                  <v>328.99</v>
                </pt>
                <pt idx="88">
                  <v>340.98</v>
                </pt>
                <pt idx="89">
                  <v>325.45</v>
                </pt>
                <pt idx="90">
                  <v>306.3</v>
                </pt>
                <pt idx="91">
                  <v>299.39</v>
                </pt>
                <pt idx="92">
                  <v>301.06</v>
                </pt>
                <pt idx="93">
                  <v>294.45</v>
                </pt>
                <pt idx="94">
                  <v>279.55</v>
                </pt>
                <pt idx="95">
                  <v>214.62</v>
                </pt>
                <pt idx="96">
                  <v>317.14</v>
                </pt>
                <pt idx="97">
                  <v>369.13</v>
                </pt>
                <pt idx="98">
                  <v>350</v>
                </pt>
                <pt idx="99">
                  <v>340</v>
                </pt>
                <pt idx="100">
                  <v>323.55</v>
                </pt>
                <pt idx="101">
                  <v>322</v>
                </pt>
                <pt idx="102">
                  <v>319.83</v>
                </pt>
                <pt idx="103">
                  <v>330.79</v>
                </pt>
                <pt idx="104">
                  <v>325.15</v>
                </pt>
                <pt idx="105">
                  <v>322.52</v>
                </pt>
                <pt idx="106">
                  <v>319.58</v>
                </pt>
                <pt idx="107">
                  <v>316.7</v>
                </pt>
                <pt idx="108">
                  <v>313.87</v>
                </pt>
                <pt idx="109">
                  <v>310.11</v>
                </pt>
                <pt idx="110">
                  <v>309.67</v>
                </pt>
                <pt idx="111">
                  <v>305</v>
                </pt>
                <pt idx="112">
                  <v>302.74</v>
                </pt>
                <pt idx="113">
                  <v>301.76</v>
                </pt>
                <pt idx="114">
                  <v>295.81</v>
                </pt>
                <pt idx="115">
                  <v>296.66</v>
                </pt>
                <pt idx="116">
                  <v>294.72</v>
                </pt>
                <pt idx="117">
                  <v>296.12</v>
                </pt>
                <pt idx="118">
                  <v>298.64</v>
                </pt>
                <pt idx="119">
                  <v>302.56</v>
                </pt>
                <pt idx="120">
                  <v>309.4</v>
                </pt>
                <pt idx="121">
                  <v>321.16</v>
                </pt>
                <pt idx="122">
                  <v>330.81</v>
                </pt>
                <pt idx="123">
                  <v>338.5</v>
                </pt>
                <pt idx="124">
                  <v>340.12</v>
                </pt>
                <pt idx="125">
                  <v>371.03</v>
                </pt>
                <pt idx="126">
                  <v>357.37</v>
                </pt>
                <pt idx="127">
                  <v>352.61</v>
                </pt>
                <pt idx="128">
                  <v>348.88</v>
                </pt>
                <pt idx="129">
                  <v>349.9</v>
                </pt>
                <pt idx="130">
                  <v>359.79</v>
                </pt>
                <pt idx="131">
                  <v>381.56</v>
                </pt>
                <pt idx="132">
                  <v>369.83</v>
                </pt>
                <pt idx="133">
                  <v>368.88</v>
                </pt>
                <pt idx="134">
                  <v>351.1</v>
                </pt>
                <pt idx="135">
                  <v>351.5</v>
                </pt>
                <pt idx="136">
                  <v>334.8</v>
                </pt>
                <pt idx="137">
                  <v>325.03</v>
                </pt>
                <pt idx="138">
                  <v>327.61</v>
                </pt>
                <pt idx="139">
                  <v>327.62</v>
                </pt>
                <pt idx="140">
                  <v>322.44</v>
                </pt>
                <pt idx="141">
                  <v>320.76</v>
                </pt>
                <pt idx="142">
                  <v>317.39</v>
                </pt>
                <pt idx="143">
                  <v>309.83</v>
                </pt>
                <pt idx="144">
                  <v>293.93</v>
                </pt>
                <pt idx="145">
                  <v>302.63</v>
                </pt>
                <pt idx="146">
                  <v>298.62</v>
                </pt>
                <pt idx="147">
                  <v>298.79</v>
                </pt>
                <pt idx="148">
                  <v>302.05</v>
                </pt>
                <pt idx="149">
                  <v>307.44</v>
                </pt>
                <pt idx="150">
                  <v>316.44</v>
                </pt>
                <pt idx="151">
                  <v>328.98</v>
                </pt>
                <pt idx="152">
                  <v>320.99</v>
                </pt>
                <pt idx="153">
                  <v>329.24</v>
                </pt>
                <pt idx="154">
                  <v>340.54</v>
                </pt>
                <pt idx="155">
                  <v>340.17</v>
                </pt>
                <pt idx="156">
                  <v>350.28</v>
                </pt>
                <pt idx="157">
                  <v>362.6</v>
                </pt>
                <pt idx="158">
                  <v>350.76</v>
                </pt>
                <pt idx="159">
                  <v>350.42</v>
                </pt>
                <pt idx="160">
                  <v>341.89</v>
                </pt>
                <pt idx="161">
                  <v>351.48</v>
                </pt>
                <pt idx="162">
                  <v>351.64</v>
                </pt>
                <pt idx="163">
                  <v>351.66</v>
                </pt>
                <pt idx="164">
                  <v>367.3</v>
                </pt>
                <pt idx="165">
                  <v>429.56</v>
                </pt>
                <pt idx="166">
                  <v>375.61</v>
                </pt>
                <pt idx="167">
                  <v>379.94</v>
                </pt>
                <pt idx="168">
                  <v>372.34</v>
                </pt>
                <pt idx="169">
                  <v>385.06</v>
                </pt>
                <pt idx="170">
                  <v>409.65</v>
                </pt>
                <pt idx="171">
                  <v>400.16</v>
                </pt>
                <pt idx="172">
                  <v>369.86</v>
                </pt>
                <pt idx="173">
                  <v>419.56</v>
                </pt>
                <pt idx="174">
                  <v>400.06</v>
                </pt>
                <pt idx="175">
                  <v>390.09</v>
                </pt>
                <pt idx="176">
                  <v>390.09</v>
                </pt>
                <pt idx="177">
                  <v>394.14</v>
                </pt>
                <pt idx="178">
                  <v>394.14</v>
                </pt>
                <pt idx="179">
                  <v>381.89</v>
                </pt>
                <pt idx="180">
                  <v>391.13</v>
                </pt>
                <pt idx="181">
                  <v>401.07</v>
                </pt>
                <pt idx="182">
                  <v>391.13</v>
                </pt>
                <pt idx="183">
                  <v>391.1</v>
                </pt>
                <pt idx="184">
                  <v>380.61</v>
                </pt>
                <pt idx="185">
                  <v>389.24</v>
                </pt>
                <pt idx="186">
                  <v>380.28</v>
                </pt>
                <pt idx="187">
                  <v>389.85</v>
                </pt>
                <pt idx="188">
                  <v>395.16</v>
                </pt>
                <pt idx="189">
                  <v>370.44</v>
                </pt>
                <pt idx="190">
                  <v>350.45</v>
                </pt>
                <pt idx="191">
                  <v>328.16</v>
                </pt>
                <pt idx="192">
                  <v>355.97</v>
                </pt>
                <pt idx="193">
                  <v>472.66</v>
                </pt>
                <pt idx="194">
                  <v>410.86</v>
                </pt>
                <pt idx="195">
                  <v>396.51</v>
                </pt>
                <pt idx="196">
                  <v>387.62</v>
                </pt>
                <pt idx="197">
                  <v>373.42</v>
                </pt>
                <pt idx="198">
                  <v>372.75</v>
                </pt>
                <pt idx="199">
                  <v>368.74</v>
                </pt>
                <pt idx="200">
                  <v>355.08</v>
                </pt>
                <pt idx="201">
                  <v>367.26</v>
                </pt>
                <pt idx="202">
                  <v>373.5</v>
                </pt>
                <pt idx="203">
                  <v>376.12</v>
                </pt>
                <pt idx="204">
                  <v>376.29</v>
                </pt>
                <pt idx="205">
                  <v>372.89</v>
                </pt>
                <pt idx="206">
                  <v>365.59</v>
                </pt>
                <pt idx="207">
                  <v>354.09</v>
                </pt>
                <pt idx="208">
                  <v>354.09</v>
                </pt>
                <pt idx="209">
                  <v>346.77</v>
                </pt>
                <pt idx="210">
                  <v>343.13</v>
                </pt>
                <pt idx="211">
                  <v>343.01</v>
                </pt>
                <pt idx="212">
                  <v>338.34</v>
                </pt>
                <pt idx="213">
                  <v>338.39</v>
                </pt>
                <pt idx="214">
                  <v>341.39</v>
                </pt>
                <pt idx="215">
                  <v>347.09</v>
                </pt>
                <pt idx="216">
                  <v>350.26</v>
                </pt>
                <pt idx="217">
                  <v>393.48</v>
                </pt>
                <pt idx="218">
                  <v>395.51</v>
                </pt>
                <pt idx="219">
                  <v>431.83</v>
                </pt>
                <pt idx="220">
                  <v>532.27</v>
                </pt>
                <pt idx="221">
                  <v>519.74</v>
                </pt>
                <pt idx="222">
                  <v>386.6</v>
                </pt>
                <pt idx="223">
                  <v>371</v>
                </pt>
                <pt idx="224">
                  <v>351.61</v>
                </pt>
                <pt idx="225">
                  <v>351.64</v>
                </pt>
                <pt idx="226">
                  <v>366.57</v>
                </pt>
                <pt idx="227">
                  <v>377.49</v>
                </pt>
                <pt idx="228">
                  <v>363.04</v>
                </pt>
                <pt idx="229">
                  <v>360.93</v>
                </pt>
                <pt idx="230">
                  <v>368.09</v>
                </pt>
                <pt idx="231">
                  <v>355.8</v>
                </pt>
                <pt idx="232">
                  <v>355.16</v>
                </pt>
                <pt idx="233">
                  <v>348.77</v>
                </pt>
                <pt idx="234">
                  <v>327.71</v>
                </pt>
                <pt idx="235">
                  <v>331</v>
                </pt>
                <pt idx="236">
                  <v>354.91</v>
                </pt>
                <pt idx="237">
                  <v>353.33</v>
                </pt>
                <pt idx="238">
                  <v>340.09</v>
                </pt>
                <pt idx="239">
                  <v>363.86</v>
                </pt>
                <pt idx="240">
                  <v>231.93</v>
                </pt>
                <pt idx="241">
                  <v>193.61</v>
                </pt>
                <pt idx="242">
                  <v>236.75</v>
                </pt>
                <pt idx="243">
                  <v>169.41</v>
                </pt>
                <pt idx="244">
                  <v>170.23</v>
                </pt>
                <pt idx="245">
                  <v>295.59</v>
                </pt>
                <pt idx="246">
                  <v>310.49</v>
                </pt>
                <pt idx="247">
                  <v>334.62</v>
                </pt>
                <pt idx="248">
                  <v>327.89</v>
                </pt>
                <pt idx="249">
                  <v>329.59</v>
                </pt>
                <pt idx="250">
                  <v>341.14</v>
                </pt>
                <pt idx="251">
                  <v>350.99</v>
                </pt>
                <pt idx="252">
                  <v>351.26</v>
                </pt>
                <pt idx="253">
                  <v>350.45</v>
                </pt>
                <pt idx="254">
                  <v>351.11</v>
                </pt>
                <pt idx="255">
                  <v>345.24</v>
                </pt>
                <pt idx="256">
                  <v>337.49</v>
                </pt>
                <pt idx="257">
                  <v>344.41</v>
                </pt>
                <pt idx="258">
                  <v>346.07</v>
                </pt>
                <pt idx="259">
                  <v>382.78</v>
                </pt>
                <pt idx="260">
                  <v>385.3</v>
                </pt>
                <pt idx="261">
                  <v>410.12</v>
                </pt>
                <pt idx="262">
                  <v>363.32</v>
                </pt>
                <pt idx="263">
                  <v>370.75</v>
                </pt>
                <pt idx="264">
                  <v>382.25</v>
                </pt>
                <pt idx="265">
                  <v>391.63</v>
                </pt>
                <pt idx="266">
                  <v>393.48</v>
                </pt>
                <pt idx="267">
                  <v>389.54</v>
                </pt>
                <pt idx="268">
                  <v>385.98</v>
                </pt>
                <pt idx="269">
                  <v>430.01</v>
                </pt>
                <pt idx="270">
                  <v>406.13</v>
                </pt>
                <pt idx="271">
                  <v>401.11</v>
                </pt>
                <pt idx="272">
                  <v>382.85</v>
                </pt>
                <pt idx="273">
                  <v>386.17</v>
                </pt>
                <pt idx="274">
                  <v>392.03</v>
                </pt>
                <pt idx="275">
                  <v>388.63</v>
                </pt>
                <pt idx="276">
                  <v>386.16</v>
                </pt>
                <pt idx="277">
                  <v>412.49</v>
                </pt>
                <pt idx="278">
                  <v>393.65</v>
                </pt>
                <pt idx="279">
                  <v>390.49</v>
                </pt>
                <pt idx="280">
                  <v>385.7</v>
                </pt>
                <pt idx="281">
                  <v>376.7</v>
                </pt>
                <pt idx="282">
                  <v>387.31</v>
                </pt>
                <pt idx="283">
                  <v>388.51</v>
                </pt>
                <pt idx="284">
                  <v>377.63</v>
                </pt>
                <pt idx="285">
                  <v>362.96</v>
                </pt>
                <pt idx="286">
                  <v>338.86</v>
                </pt>
                <pt idx="287">
                  <v>320.39</v>
                </pt>
                <pt idx="288">
                  <v>330.43</v>
                </pt>
                <pt idx="289">
                  <v>403.01</v>
                </pt>
                <pt idx="290">
                  <v>384.03</v>
                </pt>
                <pt idx="291">
                  <v>374.7</v>
                </pt>
                <pt idx="292">
                  <v>369</v>
                </pt>
                <pt idx="293">
                  <v>351.01</v>
                </pt>
                <pt idx="294">
                  <v>350.48</v>
                </pt>
                <pt idx="295">
                  <v>347.98</v>
                </pt>
                <pt idx="296">
                  <v>340.44</v>
                </pt>
                <pt idx="297">
                  <v>350.08</v>
                </pt>
                <pt idx="298">
                  <v>349.44</v>
                </pt>
                <pt idx="299">
                  <v>359.29</v>
                </pt>
                <pt idx="300">
                  <v>354.37</v>
                </pt>
                <pt idx="301">
                  <v>349.15</v>
                </pt>
                <pt idx="302">
                  <v>349.14</v>
                </pt>
                <pt idx="303">
                  <v>339.84</v>
                </pt>
                <pt idx="304">
                  <v>339.3</v>
                </pt>
                <pt idx="305">
                  <v>339.29</v>
                </pt>
                <pt idx="306">
                  <v>329.42</v>
                </pt>
                <pt idx="307">
                  <v>329.41</v>
                </pt>
                <pt idx="308">
                  <v>329.4</v>
                </pt>
                <pt idx="309">
                  <v>329.4</v>
                </pt>
                <pt idx="310">
                  <v>329.4</v>
                </pt>
                <pt idx="311">
                  <v>335.94</v>
                </pt>
                <pt idx="312">
                  <v>339.28</v>
                </pt>
                <pt idx="313">
                  <v>349.12</v>
                </pt>
                <pt idx="314">
                  <v>349.12</v>
                </pt>
                <pt idx="315">
                  <v>351.08</v>
                </pt>
                <pt idx="316">
                  <v>349.52</v>
                </pt>
                <pt idx="317">
                  <v>360.48</v>
                </pt>
                <pt idx="318">
                  <v>350.96</v>
                </pt>
                <pt idx="319">
                  <v>341.83</v>
                </pt>
                <pt idx="320">
                  <v>338.97</v>
                </pt>
                <pt idx="321">
                  <v>353.35</v>
                </pt>
                <pt idx="322">
                  <v>358.04</v>
                </pt>
                <pt idx="323">
                  <v>372.79</v>
                </pt>
                <pt idx="324">
                  <v>357.87</v>
                </pt>
                <pt idx="325">
                  <v>357.4</v>
                </pt>
                <pt idx="326">
                  <v>357.94</v>
                </pt>
                <pt idx="327">
                  <v>344.32</v>
                </pt>
                <pt idx="328">
                  <v>334.14</v>
                </pt>
                <pt idx="329">
                  <v>328.77</v>
                </pt>
                <pt idx="330">
                  <v>335.49</v>
                </pt>
                <pt idx="331">
                  <v>333.92</v>
                </pt>
                <pt idx="332">
                  <v>333.39</v>
                </pt>
                <pt idx="333">
                  <v>332.12</v>
                </pt>
                <pt idx="334">
                  <v>331.58</v>
                </pt>
                <pt idx="335">
                  <v>319.59</v>
                </pt>
                <pt idx="336">
                  <v>302.73</v>
                </pt>
                <pt idx="337">
                  <v>307.8</v>
                </pt>
                <pt idx="338">
                  <v>305.2</v>
                </pt>
                <pt idx="339">
                  <v>303.18</v>
                </pt>
                <pt idx="340">
                  <v>304.7</v>
                </pt>
                <pt idx="341">
                  <v>311.79</v>
                </pt>
                <pt idx="342">
                  <v>327.1</v>
                </pt>
                <pt idx="343">
                  <v>354.66</v>
                </pt>
                <pt idx="344">
                  <v>348.2</v>
                </pt>
                <pt idx="345">
                  <v>345.59</v>
                </pt>
                <pt idx="346">
                  <v>338.74</v>
                </pt>
                <pt idx="347">
                  <v>341.63</v>
                </pt>
                <pt idx="348">
                  <v>345.9</v>
                </pt>
                <pt idx="349">
                  <v>336.33</v>
                </pt>
                <pt idx="350">
                  <v>333.03</v>
                </pt>
                <pt idx="351">
                  <v>331.3</v>
                </pt>
                <pt idx="352">
                  <v>342.22</v>
                </pt>
                <pt idx="353">
                  <v>357.29</v>
                </pt>
                <pt idx="354">
                  <v>366.27</v>
                </pt>
                <pt idx="355">
                  <v>391.66</v>
                </pt>
                <pt idx="356">
                  <v>390.44</v>
                </pt>
                <pt idx="357">
                  <v>408.61</v>
                </pt>
                <pt idx="358">
                  <v>386.67</v>
                </pt>
                <pt idx="359">
                  <v>388.06</v>
                </pt>
                <pt idx="360">
                  <v>388.13</v>
                </pt>
                <pt idx="361">
                  <v>412.24</v>
                </pt>
                <pt idx="362">
                  <v>412.55</v>
                </pt>
                <pt idx="363">
                  <v>400.67</v>
                </pt>
                <pt idx="364">
                  <v>387.03</v>
                </pt>
                <pt idx="365">
                  <v>415.88</v>
                </pt>
                <pt idx="366">
                  <v>414.75</v>
                </pt>
                <pt idx="367">
                  <v>412.5</v>
                </pt>
                <pt idx="368">
                  <v>402.46</v>
                </pt>
                <pt idx="369">
                  <v>393.11</v>
                </pt>
                <pt idx="370">
                  <v>396.13</v>
                </pt>
                <pt idx="371">
                  <v>386.36</v>
                </pt>
                <pt idx="372">
                  <v>381.86</v>
                </pt>
                <pt idx="373">
                  <v>391.93</v>
                </pt>
                <pt idx="374">
                  <v>386.63</v>
                </pt>
                <pt idx="375">
                  <v>384.76</v>
                </pt>
                <pt idx="376">
                  <v>376.41</v>
                </pt>
                <pt idx="377">
                  <v>382.39</v>
                </pt>
                <pt idx="378">
                  <v>383.15</v>
                </pt>
                <pt idx="379">
                  <v>372.96</v>
                </pt>
                <pt idx="380">
                  <v>369.25</v>
                </pt>
                <pt idx="381">
                  <v>359.02</v>
                </pt>
                <pt idx="382">
                  <v>344.65</v>
                </pt>
                <pt idx="383">
                  <v>332.3</v>
                </pt>
                <pt idx="384">
                  <v>337.33</v>
                </pt>
                <pt idx="385">
                  <v>437.44</v>
                </pt>
                <pt idx="386">
                  <v>444.36</v>
                </pt>
                <pt idx="387">
                  <v>413.98</v>
                </pt>
                <pt idx="388">
                  <v>417.07</v>
                </pt>
                <pt idx="389">
                  <v>380.09</v>
                </pt>
                <pt idx="390">
                  <v>385.63</v>
                </pt>
                <pt idx="391">
                  <v>400.52</v>
                </pt>
                <pt idx="392">
                  <v>383.77</v>
                </pt>
                <pt idx="393">
                  <v>389.82</v>
                </pt>
                <pt idx="394">
                  <v>391.46</v>
                </pt>
                <pt idx="395">
                  <v>396.26</v>
                </pt>
                <pt idx="396">
                  <v>393.4</v>
                </pt>
                <pt idx="397">
                  <v>386.94</v>
                </pt>
                <pt idx="398">
                  <v>379.87</v>
                </pt>
                <pt idx="399">
                  <v>373.17</v>
                </pt>
                <pt idx="400">
                  <v>364.41</v>
                </pt>
                <pt idx="401">
                  <v>363.91</v>
                </pt>
                <pt idx="402">
                  <v>354.05</v>
                </pt>
                <pt idx="403">
                  <v>351.92</v>
                </pt>
                <pt idx="404">
                  <v>350.2</v>
                </pt>
                <pt idx="405">
                  <v>353.84</v>
                </pt>
                <pt idx="406">
                  <v>358.17</v>
                </pt>
                <pt idx="407">
                  <v>360.83</v>
                </pt>
                <pt idx="408">
                  <v>372.26</v>
                </pt>
                <pt idx="409">
                  <v>374.57</v>
                </pt>
                <pt idx="410">
                  <v>372.26</v>
                </pt>
                <pt idx="411">
                  <v>375.4</v>
                </pt>
                <pt idx="412">
                  <v>366.83</v>
                </pt>
                <pt idx="413">
                  <v>385.92</v>
                </pt>
                <pt idx="414">
                  <v>386.51</v>
                </pt>
                <pt idx="415">
                  <v>388.89</v>
                </pt>
                <pt idx="416">
                  <v>366.86</v>
                </pt>
                <pt idx="417">
                  <v>384.74</v>
                </pt>
                <pt idx="418">
                  <v>395.45</v>
                </pt>
                <pt idx="419">
                  <v>394.32</v>
                </pt>
                <pt idx="420">
                  <v>387.94</v>
                </pt>
                <pt idx="421">
                  <v>390.3</v>
                </pt>
                <pt idx="422">
                  <v>408.13</v>
                </pt>
                <pt idx="423">
                  <v>384.46</v>
                </pt>
                <pt idx="424">
                  <v>373.43</v>
                </pt>
                <pt idx="425">
                  <v>373.21</v>
                </pt>
                <pt idx="426">
                  <v>374.76</v>
                </pt>
                <pt idx="427">
                  <v>353.17</v>
                </pt>
                <pt idx="428">
                  <v>349.86</v>
                </pt>
                <pt idx="429">
                  <v>348.28</v>
                </pt>
                <pt idx="430">
                  <v>345.36</v>
                </pt>
                <pt idx="431">
                  <v>328.95</v>
                </pt>
                <pt idx="432">
                  <v>311.3</v>
                </pt>
                <pt idx="433">
                  <v>323.37</v>
                </pt>
                <pt idx="434">
                  <v>299.78</v>
                </pt>
                <pt idx="435">
                  <v>344.58</v>
                </pt>
                <pt idx="436">
                  <v>317.98</v>
                </pt>
                <pt idx="437">
                  <v>332.67</v>
                </pt>
                <pt idx="438">
                  <v>336.2</v>
                </pt>
                <pt idx="439">
                  <v>364.26</v>
                </pt>
                <pt idx="440">
                  <v>356.34</v>
                </pt>
                <pt idx="441">
                  <v>350.03</v>
                </pt>
                <pt idx="442">
                  <v>340.38</v>
                </pt>
                <pt idx="443">
                  <v>346.87</v>
                </pt>
                <pt idx="444">
                  <v>357.93</v>
                </pt>
                <pt idx="445">
                  <v>352.93</v>
                </pt>
                <pt idx="446">
                  <v>351.29</v>
                </pt>
                <pt idx="447">
                  <v>350.99</v>
                </pt>
                <pt idx="448">
                  <v>352.2</v>
                </pt>
                <pt idx="449">
                  <v>357.16</v>
                </pt>
                <pt idx="450">
                  <v>365.92</v>
                </pt>
                <pt idx="451">
                  <v>393.79</v>
                </pt>
                <pt idx="452">
                  <v>395.94</v>
                </pt>
                <pt idx="453">
                  <v>420.81</v>
                </pt>
                <pt idx="454">
                  <v>408.4</v>
                </pt>
                <pt idx="455">
                  <v>419.79</v>
                </pt>
                <pt idx="456">
                  <v>439.01</v>
                </pt>
                <pt idx="457">
                  <v>448.83</v>
                </pt>
                <pt idx="458">
                  <v>438.65</v>
                </pt>
                <pt idx="459">
                  <v>419.75</v>
                </pt>
                <pt idx="460">
                  <v>408.91</v>
                </pt>
                <pt idx="461">
                  <v>448.41</v>
                </pt>
                <pt idx="462">
                  <v>465.95</v>
                </pt>
                <pt idx="463">
                  <v>448.3</v>
                </pt>
                <pt idx="464">
                  <v>438.45</v>
                </pt>
                <pt idx="465">
                  <v>448.41</v>
                </pt>
                <pt idx="466">
                  <v>452.24</v>
                </pt>
                <pt idx="467">
                  <v>449.28</v>
                </pt>
                <pt idx="468">
                  <v>448.41</v>
                </pt>
                <pt idx="469">
                  <v>451.26</v>
                </pt>
                <pt idx="470">
                  <v>448.3</v>
                </pt>
                <pt idx="471">
                  <v>428.61</v>
                </pt>
                <pt idx="472">
                  <v>413.79</v>
                </pt>
                <pt idx="473">
                  <v>412.68</v>
                </pt>
                <pt idx="474">
                  <v>426.24</v>
                </pt>
                <pt idx="475">
                  <v>411.67</v>
                </pt>
                <pt idx="476">
                  <v>396.81</v>
                </pt>
                <pt idx="477">
                  <v>371.38</v>
                </pt>
                <pt idx="478">
                  <v>351.41</v>
                </pt>
                <pt idx="479">
                  <v>332.82</v>
                </pt>
                <pt idx="480">
                  <v>334.95</v>
                </pt>
                <pt idx="481">
                  <v>437.18</v>
                </pt>
                <pt idx="482">
                  <v>438.32</v>
                </pt>
                <pt idx="483">
                  <v>405.21</v>
                </pt>
                <pt idx="484">
                  <v>388.07</v>
                </pt>
                <pt idx="485">
                  <v>369.67</v>
                </pt>
                <pt idx="486">
                  <v>369.15</v>
                </pt>
                <pt idx="487">
                  <v>378.01</v>
                </pt>
                <pt idx="488">
                  <v>360.62</v>
                </pt>
                <pt idx="489">
                  <v>366.91</v>
                </pt>
                <pt idx="490">
                  <v>369.47</v>
                </pt>
                <pt idx="491">
                  <v>378.4</v>
                </pt>
                <pt idx="492">
                  <v>386.08</v>
                </pt>
                <pt idx="493">
                  <v>373.99</v>
                </pt>
                <pt idx="494">
                  <v>367.47</v>
                </pt>
                <pt idx="495">
                  <v>360.14</v>
                </pt>
                <pt idx="496">
                  <v>357.64</v>
                </pt>
                <pt idx="497">
                  <v>348.65</v>
                </pt>
                <pt idx="498">
                  <v>345.51</v>
                </pt>
                <pt idx="499">
                  <v>342.98</v>
                </pt>
                <pt idx="500">
                  <v>341.36</v>
                </pt>
                <pt idx="501">
                  <v>344.66</v>
                </pt>
                <pt idx="502">
                  <v>348.68</v>
                </pt>
                <pt idx="503">
                  <v>353.41</v>
                </pt>
                <pt idx="504">
                  <v>370.33</v>
                </pt>
                <pt idx="505">
                  <v>374.78</v>
                </pt>
                <pt idx="506">
                  <v>371.5</v>
                </pt>
                <pt idx="507">
                  <v>385.4</v>
                </pt>
                <pt idx="508">
                  <v>373.23</v>
                </pt>
                <pt idx="509">
                  <v>396.97</v>
                </pt>
                <pt idx="510">
                  <v>381.64</v>
                </pt>
                <pt idx="511">
                  <v>382.36</v>
                </pt>
                <pt idx="512">
                  <v>380.2</v>
                </pt>
                <pt idx="513">
                  <v>399.45</v>
                </pt>
                <pt idx="514">
                  <v>410.59</v>
                </pt>
                <pt idx="515">
                  <v>405.1</v>
                </pt>
                <pt idx="516">
                  <v>387.67</v>
                </pt>
                <pt idx="517">
                  <v>391.93</v>
                </pt>
                <pt idx="518">
                  <v>381.06</v>
                </pt>
                <pt idx="519">
                  <v>363.13</v>
                </pt>
                <pt idx="520">
                  <v>351.63</v>
                </pt>
                <pt idx="521">
                  <v>329.6</v>
                </pt>
                <pt idx="522">
                  <v>325.35</v>
                </pt>
                <pt idx="523">
                  <v>343.56</v>
                </pt>
                <pt idx="524">
                  <v>342.26</v>
                </pt>
                <pt idx="525">
                  <v>343.08</v>
                </pt>
                <pt idx="526">
                  <v>330.66</v>
                </pt>
                <pt idx="527">
                  <v>312.23</v>
                </pt>
                <pt idx="528">
                  <v>259.01</v>
                </pt>
                <pt idx="529">
                  <v>301.48</v>
                </pt>
                <pt idx="530">
                  <v>294.33</v>
                </pt>
                <pt idx="531">
                  <v>293.39</v>
                </pt>
                <pt idx="532">
                  <v>289.66</v>
                </pt>
                <pt idx="533">
                  <v>301.89</v>
                </pt>
                <pt idx="534">
                  <v>312.1</v>
                </pt>
                <pt idx="535">
                  <v>352.55</v>
                </pt>
                <pt idx="536">
                  <v>339.29</v>
                </pt>
                <pt idx="537">
                  <v>324.97</v>
                </pt>
                <pt idx="538">
                  <v>327.74</v>
                </pt>
                <pt idx="539">
                  <v>336.84</v>
                </pt>
                <pt idx="540">
                  <v>334.65</v>
                </pt>
                <pt idx="541">
                  <v>343.34</v>
                </pt>
                <pt idx="542">
                  <v>346.48</v>
                </pt>
                <pt idx="543">
                  <v>347.13</v>
                </pt>
                <pt idx="544">
                  <v>361</v>
                </pt>
                <pt idx="545">
                  <v>373.67</v>
                </pt>
                <pt idx="546">
                  <v>387.44</v>
                </pt>
                <pt idx="547">
                  <v>385.36</v>
                </pt>
                <pt idx="548">
                  <v>411.18</v>
                </pt>
                <pt idx="549">
                  <v>432.25</v>
                </pt>
                <pt idx="550">
                  <v>396.71</v>
                </pt>
                <pt idx="551">
                  <v>400.74</v>
                </pt>
                <pt idx="552">
                  <v>394.07</v>
                </pt>
                <pt idx="553">
                  <v>450.29</v>
                </pt>
                <pt idx="554">
                  <v>451.72</v>
                </pt>
                <pt idx="555">
                  <v>482.55</v>
                </pt>
                <pt idx="556">
                  <v>445.9</v>
                </pt>
                <pt idx="557">
                  <v>530.38</v>
                </pt>
                <pt idx="558">
                  <v>512.4299999999999</v>
                </pt>
                <pt idx="559">
                  <v>495.29</v>
                </pt>
                <pt idx="560">
                  <v>464.69</v>
                </pt>
                <pt idx="561">
                  <v>464.79</v>
                </pt>
                <pt idx="562">
                  <v>514.45</v>
                </pt>
                <pt idx="563">
                  <v>470.6</v>
                </pt>
                <pt idx="564">
                  <v>464.53</v>
                </pt>
                <pt idx="565">
                  <v>484.57</v>
                </pt>
                <pt idx="566">
                  <v>456.96</v>
                </pt>
                <pt idx="567">
                  <v>456.15</v>
                </pt>
                <pt idx="568">
                  <v>413.56</v>
                </pt>
                <pt idx="569">
                  <v>421.51</v>
                </pt>
                <pt idx="570">
                  <v>452.45</v>
                </pt>
                <pt idx="571">
                  <v>442.19</v>
                </pt>
                <pt idx="572">
                  <v>425.06</v>
                </pt>
                <pt idx="573">
                  <v>379.27</v>
                </pt>
                <pt idx="574">
                  <v>361.76</v>
                </pt>
                <pt idx="575">
                  <v>343.81</v>
                </pt>
                <pt idx="576">
                  <v>322.61</v>
                </pt>
                <pt idx="577">
                  <v>424.07</v>
                </pt>
                <pt idx="578">
                  <v>384.53</v>
                </pt>
                <pt idx="579">
                  <v>380.58</v>
                </pt>
                <pt idx="580">
                  <v>375.66</v>
                </pt>
                <pt idx="581">
                  <v>361.15</v>
                </pt>
                <pt idx="582">
                  <v>359.95</v>
                </pt>
                <pt idx="583">
                  <v>364.14</v>
                </pt>
                <pt idx="584">
                  <v>353.12</v>
                </pt>
                <pt idx="585">
                  <v>352.6</v>
                </pt>
                <pt idx="586">
                  <v>360.62</v>
                </pt>
                <pt idx="587">
                  <v>371.04</v>
                </pt>
                <pt idx="588">
                  <v>371.95</v>
                </pt>
                <pt idx="589">
                  <v>360.59</v>
                </pt>
                <pt idx="590">
                  <v>360.59</v>
                </pt>
                <pt idx="591">
                  <v>352.22</v>
                </pt>
                <pt idx="592">
                  <v>353.84</v>
                </pt>
                <pt idx="593">
                  <v>349.64</v>
                </pt>
                <pt idx="594">
                  <v>340.79</v>
                </pt>
                <pt idx="595">
                  <v>339.21</v>
                </pt>
                <pt idx="596">
                  <v>337.37</v>
                </pt>
                <pt idx="597">
                  <v>339.47</v>
                </pt>
                <pt idx="598">
                  <v>348.25</v>
                </pt>
                <pt idx="599">
                  <v>350.13</v>
                </pt>
                <pt idx="600">
                  <v>360.58</v>
                </pt>
                <pt idx="601">
                  <v>381.47</v>
                </pt>
                <pt idx="602">
                  <v>402.25</v>
                </pt>
                <pt idx="603">
                  <v>411.77</v>
                </pt>
                <pt idx="604">
                  <v>403.69</v>
                </pt>
                <pt idx="605">
                  <v>430.12</v>
                </pt>
                <pt idx="606">
                  <v>395.43</v>
                </pt>
                <pt idx="607">
                  <v>384.82</v>
                </pt>
                <pt idx="608">
                  <v>374.61</v>
                </pt>
                <pt idx="609">
                  <v>407.73</v>
                </pt>
                <pt idx="610">
                  <v>407.98</v>
                </pt>
                <pt idx="611">
                  <v>426.59</v>
                </pt>
                <pt idx="612">
                  <v>422.57</v>
                </pt>
                <pt idx="613">
                  <v>425.07</v>
                </pt>
                <pt idx="614">
                  <v>412.9</v>
                </pt>
                <pt idx="615">
                  <v>395.87</v>
                </pt>
                <pt idx="616">
                  <v>381.78</v>
                </pt>
                <pt idx="617">
                  <v>257.26</v>
                </pt>
                <pt idx="618">
                  <v>249.45</v>
                </pt>
                <pt idx="619">
                  <v>363.93</v>
                </pt>
                <pt idx="620">
                  <v>368.3</v>
                </pt>
                <pt idx="621">
                  <v>384.31</v>
                </pt>
                <pt idx="622">
                  <v>397.59</v>
                </pt>
                <pt idx="623">
                  <v>391.82</v>
                </pt>
                <pt idx="624">
                  <v>215.76</v>
                </pt>
                <pt idx="625">
                  <v>305.23</v>
                </pt>
                <pt idx="626">
                  <v>309.09</v>
                </pt>
                <pt idx="627">
                  <v>301.38</v>
                </pt>
                <pt idx="628">
                  <v>305.8</v>
                </pt>
                <pt idx="629">
                  <v>327.04</v>
                </pt>
                <pt idx="630">
                  <v>361.47</v>
                </pt>
                <pt idx="631">
                  <v>403.67</v>
                </pt>
                <pt idx="632">
                  <v>392.76</v>
                </pt>
                <pt idx="633">
                  <v>379.61</v>
                </pt>
                <pt idx="634">
                  <v>354.56</v>
                </pt>
                <pt idx="635">
                  <v>357.12</v>
                </pt>
                <pt idx="636">
                  <v>358.8</v>
                </pt>
                <pt idx="637">
                  <v>366.46</v>
                </pt>
                <pt idx="638">
                  <v>368.05</v>
                </pt>
                <pt idx="639">
                  <v>368.23</v>
                </pt>
                <pt idx="640">
                  <v>370.19</v>
                </pt>
                <pt idx="641">
                  <v>377.76</v>
                </pt>
                <pt idx="642">
                  <v>397.18</v>
                </pt>
                <pt idx="643">
                  <v>392.08</v>
                </pt>
                <pt idx="644">
                  <v>418.37</v>
                </pt>
                <pt idx="645">
                  <v>433.28</v>
                </pt>
                <pt idx="646">
                  <v>408.03</v>
                </pt>
                <pt idx="647">
                  <v>409.17</v>
                </pt>
                <pt idx="648">
                  <v>423.6</v>
                </pt>
                <pt idx="649">
                  <v>446.48</v>
                </pt>
                <pt idx="650">
                  <v>482.51</v>
                </pt>
                <pt idx="651">
                  <v>490.53</v>
                </pt>
                <pt idx="652">
                  <v>466.42</v>
                </pt>
                <pt idx="653">
                  <v>494.15</v>
                </pt>
                <pt idx="654">
                  <v>502.15</v>
                </pt>
                <pt idx="655">
                  <v>513.83</v>
                </pt>
                <pt idx="656">
                  <v>448.55</v>
                </pt>
                <pt idx="657">
                  <v>448.55</v>
                </pt>
                <pt idx="658">
                  <v>457.03</v>
                </pt>
                <pt idx="659">
                  <v>462.95</v>
                </pt>
                <pt idx="660">
                  <v>435.43</v>
                </pt>
                <pt idx="661">
                  <v>467.57</v>
                </pt>
                <pt idx="662">
                  <v>450.53</v>
                </pt>
                <pt idx="663">
                  <v>439.31</v>
                </pt>
                <pt idx="664">
                  <v>403.58</v>
                </pt>
                <pt idx="665">
                  <v>403.17</v>
                </pt>
                <pt idx="666">
                  <v>403.45</v>
                </pt>
                <pt idx="667">
                  <v>381.97</v>
                </pt>
                <pt idx="668">
                  <v>370.86</v>
                </pt>
                <pt idx="669">
                  <v>353.87</v>
                </pt>
                <pt idx="670">
                  <v>337.65</v>
                </pt>
                <pt idx="671">
                  <v>309.77</v>
                </pt>
                <pt idx="672">
                  <v>335.06</v>
                </pt>
                <pt idx="673">
                  <v>441.11</v>
                </pt>
                <pt idx="674">
                  <v>414.64</v>
                </pt>
                <pt idx="675">
                  <v>403.5</v>
                </pt>
                <pt idx="676">
                  <v>386.17</v>
                </pt>
                <pt idx="677">
                  <v>378.63</v>
                </pt>
                <pt idx="678">
                  <v>382.72</v>
                </pt>
                <pt idx="679">
                  <v>392.49</v>
                </pt>
                <pt idx="680">
                  <v>371.32</v>
                </pt>
                <pt idx="681">
                  <v>373.63</v>
                </pt>
                <pt idx="682">
                  <v>374.63</v>
                </pt>
                <pt idx="683">
                  <v>378.56</v>
                </pt>
                <pt idx="684">
                  <v>372.43</v>
                </pt>
                <pt idx="685">
                  <v>363.26</v>
                </pt>
                <pt idx="686">
                  <v>361.74</v>
                </pt>
                <pt idx="687">
                  <v>358.26</v>
                </pt>
                <pt idx="688">
                  <v>354.34</v>
                </pt>
                <pt idx="689">
                  <v>346.4</v>
                </pt>
                <pt idx="690">
                  <v>346.39</v>
                </pt>
                <pt idx="691">
                  <v>341.93</v>
                </pt>
                <pt idx="692">
                  <v>340.6</v>
                </pt>
                <pt idx="693">
                  <v>347.84</v>
                </pt>
                <pt idx="694">
                  <v>355.83</v>
                </pt>
                <pt idx="695">
                  <v>364.68</v>
                </pt>
                <pt idx="696">
                  <v>370.95</v>
                </pt>
                <pt idx="697">
                  <v>387.96</v>
                </pt>
                <pt idx="698">
                  <v>379.48</v>
                </pt>
                <pt idx="699">
                  <v>417.67</v>
                </pt>
                <pt idx="700">
                  <v>419.8</v>
                </pt>
                <pt idx="701">
                  <v>498.42</v>
                </pt>
                <pt idx="702">
                  <v>427.8</v>
                </pt>
                <pt idx="703">
                  <v>410.87</v>
                </pt>
                <pt idx="704">
                  <v>379.45</v>
                </pt>
                <pt idx="705">
                  <v>430.22</v>
                </pt>
                <pt idx="706">
                  <v>450.56</v>
                </pt>
                <pt idx="707">
                  <v>450.28</v>
                </pt>
                <pt idx="708">
                  <v>437.24</v>
                </pt>
                <pt idx="709">
                  <v>432.86</v>
                </pt>
                <pt idx="710">
                  <v>413.37</v>
                </pt>
                <pt idx="711">
                  <v>393.54</v>
                </pt>
                <pt idx="712">
                  <v>390.95</v>
                </pt>
                <pt idx="713">
                  <v>369.65</v>
                </pt>
                <pt idx="714">
                  <v>389.05</v>
                </pt>
                <pt idx="715">
                  <v>370.04</v>
                </pt>
                <pt idx="716">
                  <v>371.95</v>
                </pt>
                <pt idx="717">
                  <v>377.78</v>
                </pt>
                <pt idx="718">
                  <v>372.14</v>
                </pt>
                <pt idx="719">
                  <v>348.28</v>
                </pt>
                <pt idx="720">
                  <v>244.29</v>
                </pt>
                <pt idx="721">
                  <v>341.68</v>
                </pt>
                <pt idx="722">
                  <v>347.83</v>
                </pt>
                <pt idx="723">
                  <v>349.04</v>
                </pt>
                <pt idx="724">
                  <v>347.77</v>
                </pt>
                <pt idx="725">
                  <v>354.55</v>
                </pt>
                <pt idx="726">
                  <v>382.14</v>
                </pt>
                <pt idx="727">
                  <v>467.54</v>
                </pt>
                <pt idx="728">
                  <v>434.68</v>
                </pt>
                <pt idx="729">
                  <v>394.03</v>
                </pt>
                <pt idx="730">
                  <v>369.25</v>
                </pt>
                <pt idx="731">
                  <v>372.87</v>
                </pt>
                <pt idx="732">
                  <v>381.27</v>
                </pt>
                <pt idx="733">
                  <v>396.59</v>
                </pt>
                <pt idx="734">
                  <v>396.09</v>
                </pt>
                <pt idx="735">
                  <v>390.52</v>
                </pt>
                <pt idx="736">
                  <v>404.01</v>
                </pt>
                <pt idx="737">
                  <v>393.1</v>
                </pt>
                <pt idx="738">
                  <v>394.81</v>
                </pt>
                <pt idx="739">
                  <v>403.39</v>
                </pt>
                <pt idx="740">
                  <v>412.03</v>
                </pt>
                <pt idx="741">
                  <v>410.04</v>
                </pt>
                <pt idx="742">
                  <v>384.92</v>
                </pt>
                <pt idx="743">
                  <v>385.26</v>
                </pt>
                <pt idx="744">
                  <v>383.2</v>
                </pt>
                <pt idx="745">
                  <v>421.69</v>
                </pt>
                <pt idx="746">
                  <v>450.51</v>
                </pt>
                <pt idx="747">
                  <v>457.4</v>
                </pt>
                <pt idx="748">
                  <v>425.47</v>
                </pt>
                <pt idx="749">
                  <v>446.54</v>
                </pt>
                <pt idx="750">
                  <v>456.32</v>
                </pt>
                <pt idx="751">
                  <v>446.7</v>
                </pt>
                <pt idx="752">
                  <v>442.87</v>
                </pt>
                <pt idx="753">
                  <v>451.56</v>
                </pt>
                <pt idx="754">
                  <v>442.52</v>
                </pt>
                <pt idx="755">
                  <v>425.24</v>
                </pt>
                <pt idx="756">
                  <v>420.94</v>
                </pt>
                <pt idx="757">
                  <v>441.42</v>
                </pt>
                <pt idx="758">
                  <v>429.09</v>
                </pt>
                <pt idx="759">
                  <v>415.12</v>
                </pt>
                <pt idx="760">
                  <v>404.95</v>
                </pt>
                <pt idx="761">
                  <v>412.84</v>
                </pt>
                <pt idx="762">
                  <v>430.25</v>
                </pt>
                <pt idx="763">
                  <v>415.95</v>
                </pt>
                <pt idx="764">
                  <v>397.43</v>
                </pt>
                <pt idx="765">
                  <v>369.63</v>
                </pt>
                <pt idx="766">
                  <v>353.81</v>
                </pt>
                <pt idx="767">
                  <v>339.91</v>
                </pt>
                <pt idx="768">
                  <v>336.33</v>
                </pt>
                <pt idx="769">
                  <v>449.23</v>
                </pt>
                <pt idx="770">
                  <v>458.87</v>
                </pt>
                <pt idx="771">
                  <v>425.03</v>
                </pt>
                <pt idx="772">
                  <v>393.63</v>
                </pt>
                <pt idx="773">
                  <v>403.14</v>
                </pt>
                <pt idx="774">
                  <v>389.96</v>
                </pt>
                <pt idx="775">
                  <v>380.71</v>
                </pt>
                <pt idx="776">
                  <v>364</v>
                </pt>
                <pt idx="777">
                  <v>370.89</v>
                </pt>
                <pt idx="778">
                  <v>367.22</v>
                </pt>
                <pt idx="779">
                  <v>364.58</v>
                </pt>
                <pt idx="780">
                  <v>377.08</v>
                </pt>
                <pt idx="781">
                  <v>376.46</v>
                </pt>
                <pt idx="782">
                  <v>368.3</v>
                </pt>
                <pt idx="783">
                  <v>361.63</v>
                </pt>
                <pt idx="784">
                  <v>368.13</v>
                </pt>
                <pt idx="785">
                  <v>359.19</v>
                </pt>
                <pt idx="786">
                  <v>358.91</v>
                </pt>
                <pt idx="787">
                  <v>353.21</v>
                </pt>
                <pt idx="788">
                  <v>353.33</v>
                </pt>
                <pt idx="789">
                  <v>359.52</v>
                </pt>
                <pt idx="790">
                  <v>370.45</v>
                </pt>
                <pt idx="791">
                  <v>364.48</v>
                </pt>
                <pt idx="792">
                  <v>367.49</v>
                </pt>
                <pt idx="793">
                  <v>367.83</v>
                </pt>
                <pt idx="794">
                  <v>369.78</v>
                </pt>
                <pt idx="795">
                  <v>401.01</v>
                </pt>
                <pt idx="796">
                  <v>414.61</v>
                </pt>
                <pt idx="797">
                  <v>454.47</v>
                </pt>
                <pt idx="798">
                  <v>399.73</v>
                </pt>
                <pt idx="799">
                  <v>406.5</v>
                </pt>
                <pt idx="800">
                  <v>402.9</v>
                </pt>
                <pt idx="801">
                  <v>465.51</v>
                </pt>
                <pt idx="802">
                  <v>474.17</v>
                </pt>
                <pt idx="803">
                  <v>472.97</v>
                </pt>
                <pt idx="804">
                  <v>446.94</v>
                </pt>
                <pt idx="805">
                  <v>487.79</v>
                </pt>
                <pt idx="806">
                  <v>444.64</v>
                </pt>
                <pt idx="807">
                  <v>450.59</v>
                </pt>
                <pt idx="808">
                  <v>416.17</v>
                </pt>
                <pt idx="809">
                  <v>404.03</v>
                </pt>
                <pt idx="810">
                  <v>441.5</v>
                </pt>
                <pt idx="811">
                  <v>416.38</v>
                </pt>
                <pt idx="812">
                  <v>456.04</v>
                </pt>
                <pt idx="813">
                  <v>440.06</v>
                </pt>
                <pt idx="814">
                  <v>389.2</v>
                </pt>
                <pt idx="815">
                  <v>352.4</v>
                </pt>
                <pt idx="816">
                  <v>327.78</v>
                </pt>
                <pt idx="817">
                  <v>341.57</v>
                </pt>
                <pt idx="818">
                  <v>336.78</v>
                </pt>
                <pt idx="819">
                  <v>338.15</v>
                </pt>
                <pt idx="820">
                  <v>345.34</v>
                </pt>
                <pt idx="821">
                  <v>356.45</v>
                </pt>
                <pt idx="822">
                  <v>370.92</v>
                </pt>
                <pt idx="823">
                  <v>461.91</v>
                </pt>
                <pt idx="824">
                  <v>439.24</v>
                </pt>
                <pt idx="825">
                  <v>371.16</v>
                </pt>
                <pt idx="826">
                  <v>361.66</v>
                </pt>
                <pt idx="827">
                  <v>365.42</v>
                </pt>
                <pt idx="828">
                  <v>384.17</v>
                </pt>
                <pt idx="829">
                  <v>386.73</v>
                </pt>
                <pt idx="830">
                  <v>389.49</v>
                </pt>
                <pt idx="831">
                  <v>393.39</v>
                </pt>
                <pt idx="832">
                  <v>393.93</v>
                </pt>
                <pt idx="833">
                  <v>401.74</v>
                </pt>
                <pt idx="834">
                  <v>445.95</v>
                </pt>
                <pt idx="835">
                  <v>476.8</v>
                </pt>
                <pt idx="836">
                  <v>465.59</v>
                </pt>
                <pt idx="837">
                  <v>425.78</v>
                </pt>
                <pt idx="838">
                  <v>400.73</v>
                </pt>
                <pt idx="839">
                  <v>384.56</v>
                </pt>
                <pt idx="840">
                  <v>374.04</v>
                </pt>
                <pt idx="841">
                  <v>395.17</v>
                </pt>
                <pt idx="842">
                  <v>400.54</v>
                </pt>
                <pt idx="843">
                  <v>419.22</v>
                </pt>
                <pt idx="844">
                  <v>399.24</v>
                </pt>
                <pt idx="845">
                  <v>438.76</v>
                </pt>
                <pt idx="846">
                  <v>438.78</v>
                </pt>
                <pt idx="847">
                  <v>448.68</v>
                </pt>
                <pt idx="848">
                  <v>423.94</v>
                </pt>
                <pt idx="849">
                  <v>466.26</v>
                </pt>
                <pt idx="850">
                  <v>456.81</v>
                </pt>
                <pt idx="851">
                  <v>462.5</v>
                </pt>
                <pt idx="852">
                  <v>449.96</v>
                </pt>
                <pt idx="853">
                  <v>428.74</v>
                </pt>
                <pt idx="854">
                  <v>404.29</v>
                </pt>
                <pt idx="855">
                  <v>404.8</v>
                </pt>
                <pt idx="856">
                  <v>387.85</v>
                </pt>
                <pt idx="857">
                  <v>420.62</v>
                </pt>
                <pt idx="858">
                  <v>401.82</v>
                </pt>
                <pt idx="859">
                  <v>371.68</v>
                </pt>
                <pt idx="860">
                  <v>365.67</v>
                </pt>
                <pt idx="861">
                  <v>341.49</v>
                </pt>
                <pt idx="862">
                  <v>324.24</v>
                </pt>
                <pt idx="863">
                  <v>313.47</v>
                </pt>
                <pt idx="864">
                  <v>311.26</v>
                </pt>
                <pt idx="865">
                  <v>395.25</v>
                </pt>
                <pt idx="866">
                  <v>366.9</v>
                </pt>
                <pt idx="867">
                  <v>377.57</v>
                </pt>
                <pt idx="868">
                  <v>367.06</v>
                </pt>
                <pt idx="869">
                  <v>356.73</v>
                </pt>
                <pt idx="870">
                  <v>361.87</v>
                </pt>
                <pt idx="871">
                  <v>362.45</v>
                </pt>
                <pt idx="872">
                  <v>343.76</v>
                </pt>
                <pt idx="873">
                  <v>347.27</v>
                </pt>
                <pt idx="874">
                  <v>343.47</v>
                </pt>
                <pt idx="875">
                  <v>341.68</v>
                </pt>
                <pt idx="876">
                  <v>299.71</v>
                </pt>
                <pt idx="877">
                  <v>270.75</v>
                </pt>
                <pt idx="878">
                  <v>294.82</v>
                </pt>
                <pt idx="879">
                  <v>299.26</v>
                </pt>
                <pt idx="880">
                  <v>289.93</v>
                </pt>
                <pt idx="881">
                  <v>286.22</v>
                </pt>
                <pt idx="882">
                  <v>275.94</v>
                </pt>
                <pt idx="883">
                  <v>273.32</v>
                </pt>
                <pt idx="884">
                  <v>275.94</v>
                </pt>
                <pt idx="885">
                  <v>278.48</v>
                </pt>
                <pt idx="886">
                  <v>302.69</v>
                </pt>
                <pt idx="887">
                  <v>319.88</v>
                </pt>
                <pt idx="888">
                  <v>372.38</v>
                </pt>
                <pt idx="889">
                  <v>381.8</v>
                </pt>
                <pt idx="890">
                  <v>397.55</v>
                </pt>
                <pt idx="891">
                  <v>416.18</v>
                </pt>
                <pt idx="892">
                  <v>401.13</v>
                </pt>
                <pt idx="893">
                  <v>447.31</v>
                </pt>
                <pt idx="894">
                  <v>423.7</v>
                </pt>
                <pt idx="895">
                  <v>457.35</v>
                </pt>
                <pt idx="896">
                  <v>391.88</v>
                </pt>
                <pt idx="897">
                  <v>508.32</v>
                </pt>
                <pt idx="898">
                  <v>518.45</v>
                </pt>
                <pt idx="899">
                  <v>564.12</v>
                </pt>
                <pt idx="900">
                  <v>492.41</v>
                </pt>
                <pt idx="901">
                  <v>539.0599999999999</v>
                </pt>
                <pt idx="902">
                  <v>506.86</v>
                </pt>
                <pt idx="903">
                  <v>508.37</v>
                </pt>
                <pt idx="904">
                  <v>487.25</v>
                </pt>
                <pt idx="905">
                  <v>420.46</v>
                </pt>
                <pt idx="906">
                  <v>443.61</v>
                </pt>
                <pt idx="907">
                  <v>414.75</v>
                </pt>
                <pt idx="908">
                  <v>418.6</v>
                </pt>
                <pt idx="909">
                  <v>403.87</v>
                </pt>
                <pt idx="910">
                  <v>406.62</v>
                </pt>
                <pt idx="911">
                  <v>422.38</v>
                </pt>
                <pt idx="912">
                  <v>342.12</v>
                </pt>
                <pt idx="913">
                  <v>335.24</v>
                </pt>
                <pt idx="914">
                  <v>320.9</v>
                </pt>
                <pt idx="915">
                  <v>314.13</v>
                </pt>
                <pt idx="916">
                  <v>347.67</v>
                </pt>
                <pt idx="917">
                  <v>363.62</v>
                </pt>
                <pt idx="918">
                  <v>367.39</v>
                </pt>
                <pt idx="919">
                  <v>422.87</v>
                </pt>
                <pt idx="920">
                  <v>406.17</v>
                </pt>
                <pt idx="921">
                  <v>388.28</v>
                </pt>
                <pt idx="922">
                  <v>384.54</v>
                </pt>
                <pt idx="923">
                  <v>392.64</v>
                </pt>
                <pt idx="924">
                  <v>398.41</v>
                </pt>
                <pt idx="925">
                  <v>400.32</v>
                </pt>
                <pt idx="926">
                  <v>413.2</v>
                </pt>
                <pt idx="927">
                  <v>408.68</v>
                </pt>
                <pt idx="928">
                  <v>429.84</v>
                </pt>
                <pt idx="929">
                  <v>424.91</v>
                </pt>
                <pt idx="930">
                  <v>450.31</v>
                </pt>
                <pt idx="931">
                  <v>439.19</v>
                </pt>
                <pt idx="932">
                  <v>462.09</v>
                </pt>
                <pt idx="933">
                  <v>462.66</v>
                </pt>
                <pt idx="934">
                  <v>425.19</v>
                </pt>
                <pt idx="935">
                  <v>405.99</v>
                </pt>
                <pt idx="936">
                  <v>405.99</v>
                </pt>
                <pt idx="937">
                  <v>521.8099999999999</v>
                </pt>
                <pt idx="938">
                  <v>457.37</v>
                </pt>
                <pt idx="939">
                  <v>465.86</v>
                </pt>
                <pt idx="940">
                  <v>430.79</v>
                </pt>
                <pt idx="941">
                  <v>500.17</v>
                </pt>
                <pt idx="942">
                  <v>501.8</v>
                </pt>
                <pt idx="943">
                  <v>475.56</v>
                </pt>
                <pt idx="944">
                  <v>437.49</v>
                </pt>
                <pt idx="945">
                  <v>469.58</v>
                </pt>
                <pt idx="946">
                  <v>461.06</v>
                </pt>
                <pt idx="947">
                  <v>470.14</v>
                </pt>
                <pt idx="948">
                  <v>461.78</v>
                </pt>
                <pt idx="949">
                  <v>481.88</v>
                </pt>
                <pt idx="950">
                  <v>450.95</v>
                </pt>
                <pt idx="951">
                  <v>485.44</v>
                </pt>
                <pt idx="952">
                  <v>414.91</v>
                </pt>
                <pt idx="953">
                  <v>518.5700000000001</v>
                </pt>
                <pt idx="954">
                  <v>495.9</v>
                </pt>
                <pt idx="955">
                  <v>463.62</v>
                </pt>
                <pt idx="956">
                  <v>418.9</v>
                </pt>
                <pt idx="957">
                  <v>373.3</v>
                </pt>
                <pt idx="958">
                  <v>350.51</v>
                </pt>
                <pt idx="959">
                  <v>335.41</v>
                </pt>
                <pt idx="960">
                  <v>370.91</v>
                </pt>
                <pt idx="961">
                  <v>511.7</v>
                </pt>
                <pt idx="962">
                  <v>442.53</v>
                </pt>
                <pt idx="963">
                  <v>422.59</v>
                </pt>
                <pt idx="964">
                  <v>414.22</v>
                </pt>
                <pt idx="965">
                  <v>400.08</v>
                </pt>
                <pt idx="966">
                  <v>397.27</v>
                </pt>
                <pt idx="967">
                  <v>426.96</v>
                </pt>
                <pt idx="968">
                  <v>407.47</v>
                </pt>
                <pt idx="969">
                  <v>401.87</v>
                </pt>
                <pt idx="970">
                  <v>382.87</v>
                </pt>
                <pt idx="971">
                  <v>381.41</v>
                </pt>
                <pt idx="972">
                  <v>372.2</v>
                </pt>
                <pt idx="973">
                  <v>367.27</v>
                </pt>
                <pt idx="974">
                  <v>357.35</v>
                </pt>
                <pt idx="975">
                  <v>360.14</v>
                </pt>
                <pt idx="976">
                  <v>354.13</v>
                </pt>
                <pt idx="977">
                  <v>346.92</v>
                </pt>
                <pt idx="978">
                  <v>345.81</v>
                </pt>
                <pt idx="979">
                  <v>343.29</v>
                </pt>
                <pt idx="980">
                  <v>339.66</v>
                </pt>
                <pt idx="981">
                  <v>344.37</v>
                </pt>
                <pt idx="982">
                  <v>346.38</v>
                </pt>
                <pt idx="983">
                  <v>353.16</v>
                </pt>
                <pt idx="984">
                  <v>358.53</v>
                </pt>
                <pt idx="985">
                  <v>360.72</v>
                </pt>
                <pt idx="986">
                  <v>368.45</v>
                </pt>
                <pt idx="987">
                  <v>380.37</v>
                </pt>
                <pt idx="988">
                  <v>378.04</v>
                </pt>
                <pt idx="989">
                  <v>409.6</v>
                </pt>
                <pt idx="990">
                  <v>381.86</v>
                </pt>
                <pt idx="991">
                  <v>398.98</v>
                </pt>
                <pt idx="992">
                  <v>398.62</v>
                </pt>
                <pt idx="993">
                  <v>517.6</v>
                </pt>
                <pt idx="994">
                  <v>655.45</v>
                </pt>
                <pt idx="995">
                  <v>511.4</v>
                </pt>
                <pt idx="996">
                  <v>481.28</v>
                </pt>
                <pt idx="997">
                  <v>504.6</v>
                </pt>
                <pt idx="998">
                  <v>509.24</v>
                </pt>
                <pt idx="999">
                  <v>500.45</v>
                </pt>
                <pt idx="1000">
                  <v>431.48</v>
                </pt>
                <pt idx="1001">
                  <v>372.74</v>
                </pt>
                <pt idx="1002">
                  <v>358.07</v>
                </pt>
                <pt idx="1003">
                  <v>404.17</v>
                </pt>
                <pt idx="1004">
                  <v>386.86</v>
                </pt>
                <pt idx="1005">
                  <v>385.68</v>
                </pt>
                <pt idx="1006">
                  <v>347.3</v>
                </pt>
                <pt idx="1007">
                  <v>292.68</v>
                </pt>
                <pt idx="1008">
                  <v>286.77</v>
                </pt>
                <pt idx="1009">
                  <v>298.67</v>
                </pt>
                <pt idx="1010">
                  <v>376.25</v>
                </pt>
                <pt idx="1011">
                  <v>340.33</v>
                </pt>
                <pt idx="1012">
                  <v>322.87</v>
                </pt>
                <pt idx="1013">
                  <v>332.26</v>
                </pt>
                <pt idx="1014">
                  <v>365.47</v>
                </pt>
                <pt idx="1015">
                  <v>258.21</v>
                </pt>
                <pt idx="1016">
                  <v>225.95</v>
                </pt>
                <pt idx="1017">
                  <v>172.17</v>
                </pt>
                <pt idx="1018">
                  <v>176.23</v>
                </pt>
                <pt idx="1019">
                  <v>180.95</v>
                </pt>
                <pt idx="1020">
                  <v>181.15</v>
                </pt>
                <pt idx="1021">
                  <v>244.79</v>
                </pt>
                <pt idx="1022">
                  <v>337.96</v>
                </pt>
                <pt idx="1023">
                  <v>345.64</v>
                </pt>
                <pt idx="1024">
                  <v>350.26</v>
                </pt>
                <pt idx="1025">
                  <v>364.45</v>
                </pt>
                <pt idx="1026">
                  <v>382.11</v>
                </pt>
                <pt idx="1027">
                  <v>387.88</v>
                </pt>
                <pt idx="1028">
                  <v>400.25</v>
                </pt>
                <pt idx="1029">
                  <v>428.13</v>
                </pt>
                <pt idx="1030">
                  <v>407.49</v>
                </pt>
                <pt idx="1031">
                  <v>390.93</v>
                </pt>
                <pt idx="1032">
                  <v>395.16</v>
                </pt>
                <pt idx="1033">
                  <v>405.48</v>
                </pt>
                <pt idx="1034">
                  <v>400.56</v>
                </pt>
                <pt idx="1035">
                  <v>391.26</v>
                </pt>
                <pt idx="1036">
                  <v>396.33</v>
                </pt>
                <pt idx="1037">
                  <v>414.02</v>
                </pt>
                <pt idx="1038">
                  <v>421.97</v>
                </pt>
                <pt idx="1039">
                  <v>411.01</v>
                </pt>
                <pt idx="1040">
                  <v>410.24</v>
                </pt>
                <pt idx="1041">
                  <v>414.88</v>
                </pt>
                <pt idx="1042">
                  <v>403.96</v>
                </pt>
                <pt idx="1043">
                  <v>416.13</v>
                </pt>
                <pt idx="1044">
                  <v>396.53</v>
                </pt>
                <pt idx="1045">
                  <v>396.7</v>
                </pt>
                <pt idx="1046">
                  <v>397.18</v>
                </pt>
                <pt idx="1047">
                  <v>392.12</v>
                </pt>
                <pt idx="1048">
                  <v>416.11</v>
                </pt>
                <pt idx="1049">
                  <v>418.86</v>
                </pt>
                <pt idx="1050">
                  <v>438.34</v>
                </pt>
                <pt idx="1051">
                  <v>424.26</v>
                </pt>
                <pt idx="1052">
                  <v>414.83</v>
                </pt>
                <pt idx="1053">
                  <v>394.47</v>
                </pt>
                <pt idx="1054">
                  <v>406.7</v>
                </pt>
                <pt idx="1055">
                  <v>374.16</v>
                </pt>
                <pt idx="1056">
                  <v>360.42</v>
                </pt>
                <pt idx="1057">
                  <v>615.1900000000001</v>
                </pt>
                <pt idx="1058">
                  <v>552.6900000000001</v>
                </pt>
                <pt idx="1059">
                  <v>493.79</v>
                </pt>
                <pt idx="1060">
                  <v>464.78</v>
                </pt>
                <pt idx="1061">
                  <v>415.76</v>
                </pt>
                <pt idx="1062">
                  <v>396.71</v>
                </pt>
                <pt idx="1063">
                  <v>412.1</v>
                </pt>
                <pt idx="1064">
                  <v>380</v>
                </pt>
                <pt idx="1065">
                  <v>390.9</v>
                </pt>
                <pt idx="1066">
                  <v>376.59</v>
                </pt>
                <pt idx="1067">
                  <v>373.31</v>
                </pt>
                <pt idx="1068">
                  <v>362.28</v>
                </pt>
                <pt idx="1069">
                  <v>364.37</v>
                </pt>
                <pt idx="1070">
                  <v>358.66</v>
                </pt>
                <pt idx="1071">
                  <v>358.66</v>
                </pt>
                <pt idx="1072">
                  <v>355.18</v>
                </pt>
                <pt idx="1073">
                  <v>353.99</v>
                </pt>
                <pt idx="1074">
                  <v>352.95</v>
                </pt>
                <pt idx="1075">
                  <v>352.95</v>
                </pt>
                <pt idx="1076">
                  <v>352.72</v>
                </pt>
                <pt idx="1077">
                  <v>352.9</v>
                </pt>
                <pt idx="1078">
                  <v>352.95</v>
                </pt>
                <pt idx="1079">
                  <v>352.95</v>
                </pt>
                <pt idx="1080">
                  <v>353.78</v>
                </pt>
                <pt idx="1081">
                  <v>358.28</v>
                </pt>
                <pt idx="1082">
                  <v>355.76</v>
                </pt>
                <pt idx="1083">
                  <v>361.53</v>
                </pt>
                <pt idx="1084">
                  <v>357.6</v>
                </pt>
                <pt idx="1085">
                  <v>368.02</v>
                </pt>
                <pt idx="1086">
                  <v>363.78</v>
                </pt>
                <pt idx="1087">
                  <v>378.74</v>
                </pt>
                <pt idx="1088">
                  <v>380.04</v>
                </pt>
                <pt idx="1089">
                  <v>433.13</v>
                </pt>
                <pt idx="1090">
                  <v>404.6</v>
                </pt>
                <pt idx="1091">
                  <v>383.17</v>
                </pt>
                <pt idx="1092">
                  <v>365.27</v>
                </pt>
                <pt idx="1093">
                  <v>369.31</v>
                </pt>
                <pt idx="1094">
                  <v>371.08</v>
                </pt>
                <pt idx="1095">
                  <v>364.14</v>
                </pt>
                <pt idx="1096">
                  <v>354.85</v>
                </pt>
                <pt idx="1097">
                  <v>335.34</v>
                </pt>
                <pt idx="1098">
                  <v>335.32</v>
                </pt>
                <pt idx="1099">
                  <v>335.15</v>
                </pt>
                <pt idx="1100">
                  <v>342.92</v>
                </pt>
                <pt idx="1101">
                  <v>340.04</v>
                </pt>
                <pt idx="1102">
                  <v>338.05</v>
                </pt>
                <pt idx="1103">
                  <v>337.55</v>
                </pt>
                <pt idx="1104">
                  <v>291.2</v>
                </pt>
                <pt idx="1105">
                  <v>287.94</v>
                </pt>
                <pt idx="1106">
                  <v>289.03</v>
                </pt>
                <pt idx="1107">
                  <v>287.97</v>
                </pt>
                <pt idx="1108">
                  <v>283.7</v>
                </pt>
                <pt idx="1109">
                  <v>279.75</v>
                </pt>
                <pt idx="1110">
                  <v>270.6</v>
                </pt>
                <pt idx="1111">
                  <v>341.28</v>
                </pt>
                <pt idx="1112">
                  <v>329.58</v>
                </pt>
                <pt idx="1113">
                  <v>316.29</v>
                </pt>
                <pt idx="1114">
                  <v>308.1</v>
                </pt>
                <pt idx="1115">
                  <v>322.05</v>
                </pt>
                <pt idx="1116">
                  <v>336.2</v>
                </pt>
                <pt idx="1117">
                  <v>336.72</v>
                </pt>
                <pt idx="1118">
                  <v>339.72</v>
                </pt>
                <pt idx="1119">
                  <v>347.41</v>
                </pt>
                <pt idx="1120">
                  <v>363.38</v>
                </pt>
                <pt idx="1121">
                  <v>363.2</v>
                </pt>
                <pt idx="1122">
                  <v>370.93</v>
                </pt>
                <pt idx="1123">
                  <v>394</v>
                </pt>
                <pt idx="1124">
                  <v>392.89</v>
                </pt>
                <pt idx="1125">
                  <v>438.81</v>
                </pt>
                <pt idx="1126">
                  <v>408.39</v>
                </pt>
                <pt idx="1127">
                  <v>420.4</v>
                </pt>
                <pt idx="1128">
                  <v>405.09</v>
                </pt>
                <pt idx="1129">
                  <v>419.21</v>
                </pt>
                <pt idx="1130">
                  <v>408.88</v>
                </pt>
                <pt idx="1131">
                  <v>399.12</v>
                </pt>
                <pt idx="1132">
                  <v>398.37</v>
                </pt>
                <pt idx="1133">
                  <v>418.61</v>
                </pt>
                <pt idx="1134">
                  <v>418.01</v>
                </pt>
                <pt idx="1135">
                  <v>407.55</v>
                </pt>
                <pt idx="1136">
                  <v>396.49</v>
                </pt>
                <pt idx="1137">
                  <v>400.74</v>
                </pt>
                <pt idx="1138">
                  <v>392.92</v>
                </pt>
                <pt idx="1139">
                  <v>419.74</v>
                </pt>
                <pt idx="1140">
                  <v>410.66</v>
                </pt>
                <pt idx="1141">
                  <v>420.33</v>
                </pt>
                <pt idx="1142">
                  <v>416.89</v>
                </pt>
                <pt idx="1143">
                  <v>388.17</v>
                </pt>
                <pt idx="1144">
                  <v>417.7</v>
                </pt>
                <pt idx="1145">
                  <v>440.57</v>
                </pt>
                <pt idx="1146">
                  <v>432.44</v>
                </pt>
                <pt idx="1147">
                  <v>396.64</v>
                </pt>
                <pt idx="1148">
                  <v>358.76</v>
                </pt>
                <pt idx="1149">
                  <v>357.73</v>
                </pt>
                <pt idx="1150">
                  <v>349.1</v>
                </pt>
                <pt idx="1151">
                  <v>334.1</v>
                </pt>
                <pt idx="1152">
                  <v>351.01</v>
                </pt>
                <pt idx="1153">
                  <v>458.58</v>
                </pt>
                <pt idx="1154">
                  <v>432.53</v>
                </pt>
                <pt idx="1155">
                  <v>408.55</v>
                </pt>
                <pt idx="1156">
                  <v>372.93</v>
                </pt>
                <pt idx="1157">
                  <v>372.89</v>
                </pt>
                <pt idx="1158">
                  <v>353.52</v>
                </pt>
                <pt idx="1159">
                  <v>351.33</v>
                </pt>
                <pt idx="1160">
                  <v>347.23</v>
                </pt>
                <pt idx="1161">
                  <v>342.18</v>
                </pt>
                <pt idx="1162">
                  <v>341.72</v>
                </pt>
                <pt idx="1163">
                  <v>338.13</v>
                </pt>
                <pt idx="1164">
                  <v>335.43</v>
                </pt>
                <pt idx="1165">
                  <v>329.75</v>
                </pt>
                <pt idx="1166">
                  <v>333.23</v>
                </pt>
                <pt idx="1167">
                  <v>330.11</v>
                </pt>
                <pt idx="1168">
                  <v>331.45</v>
                </pt>
                <pt idx="1169">
                  <v>329.95</v>
                </pt>
                <pt idx="1170">
                  <v>326.28</v>
                </pt>
                <pt idx="1171">
                  <v>324.33</v>
                </pt>
                <pt idx="1172">
                  <v>325.17</v>
                </pt>
                <pt idx="1173">
                  <v>328.35</v>
                </pt>
                <pt idx="1174">
                  <v>328.32</v>
                </pt>
                <pt idx="1175">
                  <v>339.94</v>
                </pt>
                <pt idx="1176">
                  <v>344.2</v>
                </pt>
                <pt idx="1177">
                  <v>351.36</v>
                </pt>
                <pt idx="1178">
                  <v>354.54</v>
                </pt>
                <pt idx="1179">
                  <v>386.37</v>
                </pt>
                <pt idx="1180">
                  <v>525.52</v>
                </pt>
                <pt idx="1181">
                  <v>731.74</v>
                </pt>
                <pt idx="1182">
                  <v>424.52</v>
                </pt>
                <pt idx="1183">
                  <v>535.2</v>
                </pt>
                <pt idx="1184">
                  <v>446.74</v>
                </pt>
                <pt idx="1185">
                  <v>462.79</v>
                </pt>
                <pt idx="1186">
                  <v>467</v>
                </pt>
                <pt idx="1187">
                  <v>484.04</v>
                </pt>
                <pt idx="1188">
                  <v>497.08</v>
                </pt>
                <pt idx="1189">
                  <v>553</v>
                </pt>
                <pt idx="1190">
                  <v>534.67</v>
                </pt>
                <pt idx="1191">
                  <v>491.88</v>
                </pt>
                <pt idx="1192">
                  <v>719.9400000000001</v>
                </pt>
                <pt idx="1193">
                  <v>638.13</v>
                </pt>
                <pt idx="1194">
                  <v>688.47</v>
                </pt>
                <pt idx="1195">
                  <v>439.66</v>
                </pt>
                <pt idx="1196">
                  <v>402.06</v>
                </pt>
                <pt idx="1197">
                  <v>392.28</v>
                </pt>
                <pt idx="1198">
                  <v>338.05</v>
                </pt>
                <pt idx="1199">
                  <v>322.84</v>
                </pt>
                <pt idx="1200">
                  <v>293.27</v>
                </pt>
                <pt idx="1201">
                  <v>303.5</v>
                </pt>
                <pt idx="1202">
                  <v>296.03</v>
                </pt>
                <pt idx="1203">
                  <v>295.83</v>
                </pt>
                <pt idx="1204">
                  <v>296.99</v>
                </pt>
                <pt idx="1205">
                  <v>297.61</v>
                </pt>
                <pt idx="1206">
                  <v>305.19</v>
                </pt>
                <pt idx="1207">
                  <v>336.95</v>
                </pt>
                <pt idx="1208">
                  <v>313.99</v>
                </pt>
                <pt idx="1209">
                  <v>309.19</v>
                </pt>
                <pt idx="1210">
                  <v>311.17</v>
                </pt>
                <pt idx="1211">
                  <v>331.86</v>
                </pt>
                <pt idx="1212">
                  <v>351.93</v>
                </pt>
                <pt idx="1213">
                  <v>366.87</v>
                </pt>
                <pt idx="1214">
                  <v>370.13</v>
                </pt>
                <pt idx="1215">
                  <v>363.34</v>
                </pt>
                <pt idx="1216">
                  <v>368.25</v>
                </pt>
                <pt idx="1217">
                  <v>386.14</v>
                </pt>
                <pt idx="1218">
                  <v>457.34</v>
                </pt>
                <pt idx="1219">
                  <v>526.8200000000001</v>
                </pt>
                <pt idx="1220">
                  <v>558.9</v>
                </pt>
                <pt idx="1221">
                  <v>548.9400000000001</v>
                </pt>
                <pt idx="1222">
                  <v>484.95</v>
                </pt>
                <pt idx="1223">
                  <v>432.26</v>
                </pt>
                <pt idx="1224">
                  <v>453.6</v>
                </pt>
                <pt idx="1225">
                  <v>541.8</v>
                </pt>
                <pt idx="1226">
                  <v>515.28</v>
                </pt>
                <pt idx="1227">
                  <v>533.54</v>
                </pt>
                <pt idx="1228">
                  <v>484.46</v>
                </pt>
                <pt idx="1229">
                  <v>584.33</v>
                </pt>
                <pt idx="1230">
                  <v>584.13</v>
                </pt>
                <pt idx="1231">
                  <v>560.86</v>
                </pt>
                <pt idx="1232">
                  <v>513.6799999999999</v>
                </pt>
                <pt idx="1233">
                  <v>532.53</v>
                </pt>
                <pt idx="1234">
                  <v>551.4</v>
                </pt>
                <pt idx="1235">
                  <v>532.52</v>
                </pt>
                <pt idx="1236">
                  <v>525.4299999999999</v>
                </pt>
                <pt idx="1237">
                  <v>525.39</v>
                </pt>
                <pt idx="1238">
                  <v>503.06</v>
                </pt>
                <pt idx="1239">
                  <v>454.15</v>
                </pt>
                <pt idx="1240">
                  <v>457.33</v>
                </pt>
                <pt idx="1241">
                  <v>511.35</v>
                </pt>
                <pt idx="1242">
                  <v>607.54</v>
                </pt>
                <pt idx="1243">
                  <v>536.02</v>
                </pt>
                <pt idx="1244">
                  <v>438.28</v>
                </pt>
                <pt idx="1245">
                  <v>415.05</v>
                </pt>
                <pt idx="1246">
                  <v>376.63</v>
                </pt>
                <pt idx="1247">
                  <v>352.12</v>
                </pt>
                <pt idx="1248">
                  <v>327.4</v>
                </pt>
                <pt idx="1249">
                  <v>410.4</v>
                </pt>
                <pt idx="1250">
                  <v>384.07</v>
                </pt>
                <pt idx="1251">
                  <v>376.27</v>
                </pt>
                <pt idx="1252">
                  <v>356.07</v>
                </pt>
                <pt idx="1253">
                  <v>352.81</v>
                </pt>
                <pt idx="1254">
                  <v>346.9</v>
                </pt>
                <pt idx="1255">
                  <v>346.9</v>
                </pt>
                <pt idx="1256">
                  <v>346.01</v>
                </pt>
                <pt idx="1257">
                  <v>342.03</v>
                </pt>
                <pt idx="1258">
                  <v>337.15</v>
                </pt>
                <pt idx="1259">
                  <v>328.37</v>
                </pt>
                <pt idx="1260">
                  <v>326.3</v>
                </pt>
                <pt idx="1261">
                  <v>322.47</v>
                </pt>
                <pt idx="1262">
                  <v>316.41</v>
                </pt>
                <pt idx="1263">
                  <v>316.41</v>
                </pt>
                <pt idx="1264">
                  <v>317.54</v>
                </pt>
                <pt idx="1265">
                  <v>314.56</v>
                </pt>
                <pt idx="1266">
                  <v>315.56</v>
                </pt>
                <pt idx="1267">
                  <v>310.61</v>
                </pt>
                <pt idx="1268">
                  <v>310.61</v>
                </pt>
                <pt idx="1269">
                  <v>313.59</v>
                </pt>
                <pt idx="1270">
                  <v>315.69</v>
                </pt>
                <pt idx="1271">
                  <v>317.54</v>
                </pt>
                <pt idx="1272">
                  <v>325.42</v>
                </pt>
                <pt idx="1273">
                  <v>331.19</v>
                </pt>
                <pt idx="1274">
                  <v>342.03</v>
                </pt>
                <pt idx="1275">
                  <v>356.65</v>
                </pt>
                <pt idx="1276">
                  <v>357.63</v>
                </pt>
                <pt idx="1277">
                  <v>366.41</v>
                </pt>
                <pt idx="1278">
                  <v>364</v>
                </pt>
                <pt idx="1279">
                  <v>366.41</v>
                </pt>
                <pt idx="1280">
                  <v>356.6</v>
                </pt>
                <pt idx="1281">
                  <v>415.07</v>
                </pt>
                <pt idx="1282">
                  <v>426.79</v>
                </pt>
                <pt idx="1283">
                  <v>438.25</v>
                </pt>
                <pt idx="1284">
                  <v>434.9</v>
                </pt>
                <pt idx="1285">
                  <v>521.62</v>
                </pt>
                <pt idx="1286">
                  <v>451.25</v>
                </pt>
                <pt idx="1287">
                  <v>451.4</v>
                </pt>
                <pt idx="1288">
                  <v>443.33</v>
                </pt>
                <pt idx="1289">
                  <v>388.38</v>
                </pt>
                <pt idx="1290">
                  <v>393.2</v>
                </pt>
                <pt idx="1291">
                  <v>382.34</v>
                </pt>
                <pt idx="1292">
                  <v>406.84</v>
                </pt>
                <pt idx="1293">
                  <v>425.91</v>
                </pt>
                <pt idx="1294">
                  <v>367.16</v>
                </pt>
                <pt idx="1295">
                  <v>363.09</v>
                </pt>
                <pt idx="1296">
                  <v>328.03</v>
                </pt>
                <pt idx="1297">
                  <v>336.86</v>
                </pt>
                <pt idx="1298">
                  <v>331.74</v>
                </pt>
                <pt idx="1299">
                  <v>329.96</v>
                </pt>
                <pt idx="1300">
                  <v>326.5</v>
                </pt>
                <pt idx="1301">
                  <v>325.38</v>
                </pt>
                <pt idx="1302">
                  <v>341.44</v>
                </pt>
                <pt idx="1303">
                  <v>372.28</v>
                </pt>
                <pt idx="1304">
                  <v>369.18</v>
                </pt>
                <pt idx="1305">
                  <v>360.77</v>
                </pt>
                <pt idx="1306">
                  <v>358.62</v>
                </pt>
                <pt idx="1307">
                  <v>357.56</v>
                </pt>
                <pt idx="1308">
                  <v>360.91</v>
                </pt>
                <pt idx="1309">
                  <v>362.61</v>
                </pt>
                <pt idx="1310">
                  <v>364.28</v>
                </pt>
                <pt idx="1311">
                  <v>367.07</v>
                </pt>
                <pt idx="1312">
                  <v>379.74</v>
                </pt>
                <pt idx="1313">
                  <v>374.28</v>
                </pt>
                <pt idx="1314">
                  <v>470.02</v>
                </pt>
                <pt idx="1315">
                  <v>502.12</v>
                </pt>
                <pt idx="1316">
                  <v>548.87</v>
                </pt>
                <pt idx="1317">
                  <v>480.48</v>
                </pt>
                <pt idx="1318">
                  <v>398.42</v>
                </pt>
                <pt idx="1319">
                  <v>361.62</v>
                </pt>
                <pt idx="1320">
                  <v>375.05</v>
                </pt>
                <pt idx="1321">
                  <v>432.96</v>
                </pt>
                <pt idx="1322">
                  <v>471.2</v>
                </pt>
                <pt idx="1323">
                  <v>467.1</v>
                </pt>
                <pt idx="1324">
                  <v>444.73</v>
                </pt>
                <pt idx="1325">
                  <v>489.32</v>
                </pt>
                <pt idx="1326">
                  <v>489.28</v>
                </pt>
                <pt idx="1327">
                  <v>443.69</v>
                </pt>
                <pt idx="1328">
                  <v>425.85</v>
                </pt>
                <pt idx="1329">
                  <v>428.57</v>
                </pt>
                <pt idx="1330">
                  <v>429.08</v>
                </pt>
                <pt idx="1331">
                  <v>430.3</v>
                </pt>
                <pt idx="1332">
                  <v>390.19</v>
                </pt>
                <pt idx="1333">
                  <v>405.89</v>
                </pt>
                <pt idx="1334">
                  <v>405.45</v>
                </pt>
                <pt idx="1335">
                  <v>384.47</v>
                </pt>
                <pt idx="1336">
                  <v>386.59</v>
                </pt>
                <pt idx="1337">
                  <v>385.95</v>
                </pt>
                <pt idx="1338">
                  <v>386.74</v>
                </pt>
                <pt idx="1339">
                  <v>358.7</v>
                </pt>
                <pt idx="1340">
                  <v>349.41</v>
                </pt>
                <pt idx="1341">
                  <v>337.88</v>
                </pt>
                <pt idx="1342">
                  <v>321.58</v>
                </pt>
                <pt idx="1343">
                  <v>309.02</v>
                </pt>
                <pt idx="1344">
                  <v>318.64</v>
                </pt>
                <pt idx="1345">
                  <v>408.16</v>
                </pt>
                <pt idx="1346">
                  <v>384.01</v>
                </pt>
                <pt idx="1347">
                  <v>379.19</v>
                </pt>
                <pt idx="1348">
                  <v>355.01</v>
                </pt>
                <pt idx="1349">
                  <v>349.09</v>
                </pt>
                <pt idx="1350">
                  <v>349.09</v>
                </pt>
                <pt idx="1351">
                  <v>347.12</v>
                </pt>
                <pt idx="1352">
                  <v>342.79</v>
                </pt>
                <pt idx="1353">
                  <v>333.44</v>
                </pt>
                <pt idx="1354">
                  <v>329.69</v>
                </pt>
                <pt idx="1355">
                  <v>315.95</v>
                </pt>
                <pt idx="1356">
                  <v>311.47</v>
                </pt>
                <pt idx="1357">
                  <v>307.65</v>
                </pt>
                <pt idx="1358">
                  <v>306.53</v>
                </pt>
                <pt idx="1359">
                  <v>306.53</v>
                </pt>
                <pt idx="1360">
                  <v>306.53</v>
                </pt>
                <pt idx="1361">
                  <v>306.53</v>
                </pt>
                <pt idx="1362">
                  <v>301.73</v>
                </pt>
                <pt idx="1363">
                  <v>302.03</v>
                </pt>
                <pt idx="1364">
                  <v>301.58</v>
                </pt>
                <pt idx="1365">
                  <v>304.55</v>
                </pt>
                <pt idx="1366">
                  <v>301.73</v>
                </pt>
                <pt idx="1367">
                  <v>306.53</v>
                </pt>
                <pt idx="1368">
                  <v>306.66</v>
                </pt>
                <pt idx="1369">
                  <v>311.79</v>
                </pt>
                <pt idx="1370">
                  <v>317.54</v>
                </pt>
                <pt idx="1371">
                  <v>337.76</v>
                </pt>
                <pt idx="1372">
                  <v>330.65</v>
                </pt>
                <pt idx="1373">
                  <v>347.12</v>
                </pt>
                <pt idx="1374">
                  <v>347.12</v>
                </pt>
                <pt idx="1375">
                  <v>356.87</v>
                </pt>
                <pt idx="1376">
                  <v>364.54</v>
                </pt>
                <pt idx="1377">
                  <v>442.13</v>
                </pt>
                <pt idx="1378">
                  <v>477.95</v>
                </pt>
                <pt idx="1379">
                  <v>496.7</v>
                </pt>
                <pt idx="1380">
                  <v>473.16</v>
                </pt>
                <pt idx="1381">
                  <v>708.77</v>
                </pt>
                <pt idx="1382">
                  <v>578.79</v>
                </pt>
                <pt idx="1383">
                  <v>524.59</v>
                </pt>
                <pt idx="1384">
                  <v>475.51</v>
                </pt>
                <pt idx="1385">
                  <v>421.05</v>
                </pt>
                <pt idx="1386">
                  <v>418.26</v>
                </pt>
                <pt idx="1387">
                  <v>423.31</v>
                </pt>
                <pt idx="1388">
                  <v>414.77</v>
                </pt>
                <pt idx="1389">
                  <v>415.74</v>
                </pt>
                <pt idx="1390">
                  <v>369.34</v>
                </pt>
                <pt idx="1391">
                  <v>354.64</v>
                </pt>
                <pt idx="1392">
                  <v>315.06</v>
                </pt>
                <pt idx="1393">
                  <v>325.98</v>
                </pt>
                <pt idx="1394">
                  <v>314.56</v>
                </pt>
                <pt idx="1395">
                  <v>308.83</v>
                </pt>
                <pt idx="1396">
                  <v>304.46</v>
                </pt>
                <pt idx="1397">
                  <v>304.2</v>
                </pt>
                <pt idx="1398">
                  <v>308.54</v>
                </pt>
                <pt idx="1399">
                  <v>331.59</v>
                </pt>
                <pt idx="1400">
                  <v>324.25</v>
                </pt>
                <pt idx="1401">
                  <v>319.54</v>
                </pt>
                <pt idx="1402">
                  <v>321.96</v>
                </pt>
                <pt idx="1403">
                  <v>323.44</v>
                </pt>
                <pt idx="1404">
                  <v>324.94</v>
                </pt>
                <pt idx="1405">
                  <v>326.04</v>
                </pt>
                <pt idx="1406">
                  <v>328.29</v>
                </pt>
                <pt idx="1407">
                  <v>335.18</v>
                </pt>
                <pt idx="1408">
                  <v>351.94</v>
                </pt>
                <pt idx="1409">
                  <v>357.13</v>
                </pt>
                <pt idx="1410">
                  <v>373.7</v>
                </pt>
                <pt idx="1411">
                  <v>378.01</v>
                </pt>
                <pt idx="1412">
                  <v>407.31</v>
                </pt>
                <pt idx="1413">
                  <v>410.65</v>
                </pt>
                <pt idx="1414">
                  <v>381.58</v>
                </pt>
                <pt idx="1415">
                  <v>376.48</v>
                </pt>
                <pt idx="1416">
                  <v>384.62</v>
                </pt>
                <pt idx="1417">
                  <v>427.57</v>
                </pt>
                <pt idx="1418">
                  <v>450.03</v>
                </pt>
                <pt idx="1419">
                  <v>486.85</v>
                </pt>
                <pt idx="1420">
                  <v>435.62</v>
                </pt>
                <pt idx="1421">
                  <v>521.6799999999999</v>
                </pt>
                <pt idx="1422">
                  <v>500.92</v>
                </pt>
                <pt idx="1423">
                  <v>454.17</v>
                </pt>
                <pt idx="1424">
                  <v>410.32</v>
                </pt>
                <pt idx="1425">
                  <v>410.06</v>
                </pt>
                <pt idx="1426">
                  <v>410.6</v>
                </pt>
                <pt idx="1427">
                  <v>409.82</v>
                </pt>
                <pt idx="1428">
                  <v>379.97</v>
                </pt>
                <pt idx="1429">
                  <v>376.92</v>
                </pt>
                <pt idx="1430">
                  <v>372.37</v>
                </pt>
                <pt idx="1431">
                  <v>362.93</v>
                </pt>
                <pt idx="1432">
                  <v>361.32</v>
                </pt>
                <pt idx="1433">
                  <v>360.8</v>
                </pt>
                <pt idx="1434">
                  <v>360.79</v>
                </pt>
                <pt idx="1435">
                  <v>341.18</v>
                </pt>
                <pt idx="1436">
                  <v>317.57</v>
                </pt>
                <pt idx="1437">
                  <v>313.74</v>
                </pt>
                <pt idx="1438">
                  <v>308.48</v>
                </pt>
                <pt idx="1439">
                  <v>303.54</v>
                </pt>
                <pt idx="1440">
                  <v>296.64</v>
                </pt>
                <pt idx="1441">
                  <v>349.79</v>
                </pt>
                <pt idx="1442">
                  <v>349.71</v>
                </pt>
                <pt idx="1443">
                  <v>336.81</v>
                </pt>
                <pt idx="1444">
                  <v>316.63</v>
                </pt>
                <pt idx="1445">
                  <v>312.18</v>
                </pt>
                <pt idx="1446">
                  <v>309.99</v>
                </pt>
                <pt idx="1447">
                  <v>308.99</v>
                </pt>
                <pt idx="1448">
                  <v>305</v>
                </pt>
                <pt idx="1449">
                  <v>304.18</v>
                </pt>
                <pt idx="1450">
                  <v>301.35</v>
                </pt>
                <pt idx="1451">
                  <v>296.28</v>
                </pt>
                <pt idx="1452">
                  <v>296.28</v>
                </pt>
                <pt idx="1453">
                  <v>289.37</v>
                </pt>
                <pt idx="1454">
                  <v>289.37</v>
                </pt>
                <pt idx="1455">
                  <v>287.39</v>
                </pt>
                <pt idx="1456">
                  <v>287.39</v>
                </pt>
                <pt idx="1457">
                  <v>286.52</v>
                </pt>
                <pt idx="1458">
                  <v>281.94</v>
                </pt>
                <pt idx="1459">
                  <v>281.94</v>
                </pt>
                <pt idx="1460">
                  <v>283.79</v>
                </pt>
                <pt idx="1461">
                  <v>281.94</v>
                </pt>
                <pt idx="1462">
                  <v>283.79</v>
                </pt>
                <pt idx="1463">
                  <v>291.84</v>
                </pt>
                <pt idx="1464">
                  <v>296.64</v>
                </pt>
                <pt idx="1465">
                  <v>302.51</v>
                </pt>
                <pt idx="1466">
                  <v>305.37</v>
                </pt>
                <pt idx="1467">
                  <v>312.36</v>
                </pt>
                <pt idx="1468">
                  <v>310.48</v>
                </pt>
                <pt idx="1469">
                  <v>315.41</v>
                </pt>
                <pt idx="1470">
                  <v>309.75</v>
                </pt>
                <pt idx="1471">
                  <v>318.14</v>
                </pt>
                <pt idx="1472">
                  <v>319.58</v>
                </pt>
                <pt idx="1473">
                  <v>343.28</v>
                </pt>
                <pt idx="1474">
                  <v>350.43</v>
                </pt>
                <pt idx="1475">
                  <v>353.9</v>
                </pt>
                <pt idx="1476">
                  <v>345.62</v>
                </pt>
                <pt idx="1477">
                  <v>358.37</v>
                </pt>
                <pt idx="1478">
                  <v>353.15</v>
                </pt>
                <pt idx="1479">
                  <v>346.06</v>
                </pt>
                <pt idx="1480">
                  <v>342.55</v>
                </pt>
                <pt idx="1481">
                  <v>329.54</v>
                </pt>
                <pt idx="1482">
                  <v>326.38</v>
                </pt>
                <pt idx="1483">
                  <v>323.68</v>
                </pt>
                <pt idx="1484">
                  <v>310.58</v>
                </pt>
                <pt idx="1485">
                  <v>319.41</v>
                </pt>
                <pt idx="1486">
                  <v>302.88</v>
                </pt>
                <pt idx="1487">
                  <v>294.71</v>
                </pt>
                <pt idx="1488">
                  <v>200.45</v>
                </pt>
                <pt idx="1489">
                  <v>289.25</v>
                </pt>
                <pt idx="1490">
                  <v>284.4</v>
                </pt>
                <pt idx="1491">
                  <v>283.47</v>
                </pt>
                <pt idx="1492">
                  <v>277.29</v>
                </pt>
                <pt idx="1493">
                  <v>286.65</v>
                </pt>
                <pt idx="1494">
                  <v>280.72</v>
                </pt>
                <pt idx="1495">
                  <v>303</v>
                </pt>
                <pt idx="1496">
                  <v>302.59</v>
                </pt>
                <pt idx="1497">
                  <v>300.28</v>
                </pt>
                <pt idx="1498">
                  <v>302.41</v>
                </pt>
                <pt idx="1499">
                  <v>304.22</v>
                </pt>
                <pt idx="1500">
                  <v>315.79</v>
                </pt>
                <pt idx="1501">
                  <v>313.49</v>
                </pt>
                <pt idx="1502">
                  <v>316.9</v>
                </pt>
                <pt idx="1503">
                  <v>324.05</v>
                </pt>
                <pt idx="1504">
                  <v>333.39</v>
                </pt>
                <pt idx="1505">
                  <v>339.83</v>
                </pt>
                <pt idx="1506">
                  <v>355.78</v>
                </pt>
                <pt idx="1507">
                  <v>376.03</v>
                </pt>
                <pt idx="1508">
                  <v>405.49</v>
                </pt>
                <pt idx="1509">
                  <v>408.25</v>
                </pt>
                <pt idx="1510">
                  <v>396.53</v>
                </pt>
                <pt idx="1511">
                  <v>380.98</v>
                </pt>
                <pt idx="1512">
                  <v>386.97</v>
                </pt>
                <pt idx="1513">
                  <v>421.62</v>
                </pt>
                <pt idx="1514">
                  <v>421.06</v>
                </pt>
                <pt idx="1515">
                  <v>424.53</v>
                </pt>
                <pt idx="1516">
                  <v>406.76</v>
                </pt>
                <pt idx="1517">
                  <v>446.26</v>
                </pt>
                <pt idx="1518">
                  <v>441.52</v>
                </pt>
                <pt idx="1519">
                  <v>415.86</v>
                </pt>
                <pt idx="1520">
                  <v>397.06</v>
                </pt>
                <pt idx="1521">
                  <v>406.11</v>
                </pt>
                <pt idx="1522">
                  <v>406.22</v>
                </pt>
                <pt idx="1523">
                  <v>406.06</v>
                </pt>
                <pt idx="1524">
                  <v>382.27</v>
                </pt>
                <pt idx="1525">
                  <v>396.26</v>
                </pt>
                <pt idx="1526">
                  <v>391.97</v>
                </pt>
                <pt idx="1527">
                  <v>377.86</v>
                </pt>
                <pt idx="1528">
                  <v>372.3</v>
                </pt>
                <pt idx="1529">
                  <v>376.54</v>
                </pt>
                <pt idx="1530">
                  <v>377.65</v>
                </pt>
                <pt idx="1531">
                  <v>368.01</v>
                </pt>
                <pt idx="1532">
                  <v>347.62</v>
                </pt>
                <pt idx="1533">
                  <v>336.88</v>
                </pt>
                <pt idx="1534">
                  <v>327.37</v>
                </pt>
                <pt idx="1535">
                  <v>312.5</v>
                </pt>
                <pt idx="1536">
                  <v>312.6</v>
                </pt>
                <pt idx="1537">
                  <v>368.03</v>
                </pt>
                <pt idx="1538">
                  <v>373.62</v>
                </pt>
                <pt idx="1539">
                  <v>357.85</v>
                </pt>
                <pt idx="1540">
                  <v>339.82</v>
                </pt>
                <pt idx="1541">
                  <v>330.29</v>
                </pt>
                <pt idx="1542">
                  <v>325.6</v>
                </pt>
                <pt idx="1543">
                  <v>324.48</v>
                </pt>
                <pt idx="1544">
                  <v>315.98</v>
                </pt>
                <pt idx="1545">
                  <v>320.7</v>
                </pt>
                <pt idx="1546">
                  <v>316.84</v>
                </pt>
                <pt idx="1547">
                  <v>313.06</v>
                </pt>
                <pt idx="1548">
                  <v>311.16</v>
                </pt>
                <pt idx="1549">
                  <v>309.24</v>
                </pt>
                <pt idx="1550">
                  <v>308.7</v>
                </pt>
                <pt idx="1551">
                  <v>305.76</v>
                </pt>
                <pt idx="1552">
                  <v>304.81</v>
                </pt>
                <pt idx="1553">
                  <v>303.02</v>
                </pt>
                <pt idx="1554">
                  <v>300.81</v>
                </pt>
                <pt idx="1555">
                  <v>299.26</v>
                </pt>
                <pt idx="1556">
                  <v>298.08</v>
                </pt>
                <pt idx="1557">
                  <v>298.08</v>
                </pt>
                <pt idx="1558">
                  <v>299.23</v>
                </pt>
                <pt idx="1559">
                  <v>303.17</v>
                </pt>
                <pt idx="1560">
                  <v>306.11</v>
                </pt>
                <pt idx="1561">
                  <v>310.96</v>
                </pt>
                <pt idx="1562">
                  <v>312.92</v>
                </pt>
                <pt idx="1563">
                  <v>322.38</v>
                </pt>
                <pt idx="1564">
                  <v>317.65</v>
                </pt>
                <pt idx="1565">
                  <v>327.24</v>
                </pt>
                <pt idx="1566">
                  <v>317.9</v>
                </pt>
                <pt idx="1567">
                  <v>327.17</v>
                </pt>
                <pt idx="1568">
                  <v>327.17</v>
                </pt>
                <pt idx="1569">
                  <v>357.47</v>
                </pt>
                <pt idx="1570">
                  <v>356.45</v>
                </pt>
                <pt idx="1571">
                  <v>360.89</v>
                </pt>
                <pt idx="1572">
                  <v>355.3</v>
                </pt>
                <pt idx="1573">
                  <v>357.44</v>
                </pt>
                <pt idx="1574">
                  <v>371.47</v>
                </pt>
                <pt idx="1575">
                  <v>367.86</v>
                </pt>
                <pt idx="1576">
                  <v>322.86</v>
                </pt>
                <pt idx="1577">
                  <v>313.97</v>
                </pt>
                <pt idx="1578">
                  <v>311.2</v>
                </pt>
                <pt idx="1579">
                  <v>299.93</v>
                </pt>
                <pt idx="1580">
                  <v>296.17</v>
                </pt>
                <pt idx="1581">
                  <v>295.47</v>
                </pt>
                <pt idx="1582">
                  <v>288.78</v>
                </pt>
                <pt idx="1583">
                  <v>280.91</v>
                </pt>
                <pt idx="1584">
                  <v>197.08</v>
                </pt>
                <pt idx="1585">
                  <v>279.72</v>
                </pt>
                <pt idx="1586">
                  <v>286.34</v>
                </pt>
                <pt idx="1587">
                  <v>285.9</v>
                </pt>
                <pt idx="1588">
                  <v>286.87</v>
                </pt>
                <pt idx="1589">
                  <v>285.43</v>
                </pt>
                <pt idx="1590">
                  <v>291.74</v>
                </pt>
                <pt idx="1591">
                  <v>302.18</v>
                </pt>
                <pt idx="1592">
                  <v>288.05</v>
                </pt>
                <pt idx="1593">
                  <v>287.74</v>
                </pt>
                <pt idx="1594">
                  <v>287.94</v>
                </pt>
                <pt idx="1595">
                  <v>292.06</v>
                </pt>
                <pt idx="1596">
                  <v>296.78</v>
                </pt>
                <pt idx="1597">
                  <v>296.78</v>
                </pt>
                <pt idx="1598">
                  <v>302.94</v>
                </pt>
                <pt idx="1599">
                  <v>323.32</v>
                </pt>
                <pt idx="1600">
                  <v>316.26</v>
                </pt>
                <pt idx="1601">
                  <v>345.02</v>
                </pt>
                <pt idx="1602">
                  <v>343.94</v>
                </pt>
                <pt idx="1603">
                  <v>373.31</v>
                </pt>
                <pt idx="1604">
                  <v>396.66</v>
                </pt>
                <pt idx="1605">
                  <v>446.59</v>
                </pt>
                <pt idx="1606">
                  <v>375.44</v>
                </pt>
                <pt idx="1607">
                  <v>366.28</v>
                </pt>
                <pt idx="1608">
                  <v>360.39</v>
                </pt>
                <pt idx="1609">
                  <v>390.65</v>
                </pt>
                <pt idx="1610">
                  <v>389.58</v>
                </pt>
                <pt idx="1611">
                  <v>404.8</v>
                </pt>
                <pt idx="1612">
                  <v>394.96</v>
                </pt>
                <pt idx="1613">
                  <v>424.8</v>
                </pt>
                <pt idx="1614">
                  <v>419.5</v>
                </pt>
                <pt idx="1615">
                  <v>409.85</v>
                </pt>
                <pt idx="1616">
                  <v>379.98</v>
                </pt>
                <pt idx="1617">
                  <v>390.57</v>
                </pt>
                <pt idx="1618">
                  <v>385.1</v>
                </pt>
                <pt idx="1619">
                  <v>388.58</v>
                </pt>
                <pt idx="1620">
                  <v>378.65</v>
                </pt>
                <pt idx="1621">
                  <v>378.82</v>
                </pt>
                <pt idx="1622">
                  <v>383.76</v>
                </pt>
                <pt idx="1623">
                  <v>378.82</v>
                </pt>
                <pt idx="1624">
                  <v>396.64</v>
                </pt>
                <pt idx="1625">
                  <v>375.66</v>
                </pt>
                <pt idx="1626">
                  <v>371.04</v>
                </pt>
                <pt idx="1627">
                  <v>358.94</v>
                </pt>
                <pt idx="1628">
                  <v>330.59</v>
                </pt>
                <pt idx="1629">
                  <v>330.39</v>
                </pt>
                <pt idx="1630">
                  <v>316.29</v>
                </pt>
                <pt idx="1631">
                  <v>311.4</v>
                </pt>
                <pt idx="1632">
                  <v>324.08</v>
                </pt>
                <pt idx="1633">
                  <v>360.17</v>
                </pt>
                <pt idx="1634">
                  <v>364.82</v>
                </pt>
                <pt idx="1635">
                  <v>350.33</v>
                </pt>
                <pt idx="1636">
                  <v>330.99</v>
                </pt>
                <pt idx="1637">
                  <v>326.2</v>
                </pt>
                <pt idx="1638">
                  <v>321.4</v>
                </pt>
                <pt idx="1639">
                  <v>321.2</v>
                </pt>
                <pt idx="1640">
                  <v>321.2</v>
                </pt>
                <pt idx="1641">
                  <v>320.8</v>
                </pt>
                <pt idx="1642">
                  <v>320.8</v>
                </pt>
                <pt idx="1643">
                  <v>319.84</v>
                </pt>
                <pt idx="1644">
                  <v>316</v>
                </pt>
                <pt idx="1645">
                  <v>311.51</v>
                </pt>
                <pt idx="1646">
                  <v>311.34</v>
                </pt>
                <pt idx="1647">
                  <v>311.2</v>
                </pt>
                <pt idx="1648">
                  <v>311.2</v>
                </pt>
                <pt idx="1649">
                  <v>308.32</v>
                </pt>
                <pt idx="1650">
                  <v>307.36</v>
                </pt>
                <pt idx="1651">
                  <v>306.4</v>
                </pt>
                <pt idx="1652">
                  <v>305.46</v>
                </pt>
                <pt idx="1653">
                  <v>306.4</v>
                </pt>
                <pt idx="1654">
                  <v>309.28</v>
                </pt>
                <pt idx="1655">
                  <v>311.2</v>
                </pt>
                <pt idx="1656">
                  <v>313.24</v>
                </pt>
                <pt idx="1657">
                  <v>316</v>
                </pt>
                <pt idx="1658">
                  <v>316.4</v>
                </pt>
                <pt idx="1659">
                  <v>321.2</v>
                </pt>
                <pt idx="1660">
                  <v>321.4</v>
                </pt>
                <pt idx="1661">
                  <v>321.4</v>
                </pt>
                <pt idx="1662">
                  <v>321.4</v>
                </pt>
                <pt idx="1663">
                  <v>326.2</v>
                </pt>
                <pt idx="1664">
                  <v>322.29</v>
                </pt>
                <pt idx="1665">
                  <v>338.32</v>
                </pt>
                <pt idx="1666">
                  <v>342.55</v>
                </pt>
                <pt idx="1667">
                  <v>342.55</v>
                </pt>
                <pt idx="1668">
                  <v>344.99</v>
                </pt>
                <pt idx="1669">
                  <v>360.27</v>
                </pt>
                <pt idx="1670">
                  <v>338.23</v>
                </pt>
                <pt idx="1671">
                  <v>331.76</v>
                </pt>
                <pt idx="1672">
                  <v>325.91</v>
                </pt>
                <pt idx="1673">
                  <v>315.97</v>
                </pt>
                <pt idx="1674">
                  <v>316.63</v>
                </pt>
                <pt idx="1675">
                  <v>313.31</v>
                </pt>
                <pt idx="1676">
                  <v>297.51</v>
                </pt>
                <pt idx="1677">
                  <v>301.34</v>
                </pt>
                <pt idx="1678">
                  <v>297.26</v>
                </pt>
                <pt idx="1679">
                  <v>302.71</v>
                </pt>
                <pt idx="1680">
                  <v>273.14</v>
                </pt>
                <pt idx="1681">
                  <v>292.62</v>
                </pt>
                <pt idx="1682">
                  <v>292.43</v>
                </pt>
                <pt idx="1683">
                  <v>290.4</v>
                </pt>
                <pt idx="1684">
                  <v>289.61</v>
                </pt>
                <pt idx="1685">
                  <v>292.36</v>
                </pt>
                <pt idx="1686">
                  <v>292.36</v>
                </pt>
                <pt idx="1687">
                  <v>302.31</v>
                </pt>
                <pt idx="1688">
                  <v>302</v>
                </pt>
                <pt idx="1689">
                  <v>297.2</v>
                </pt>
                <pt idx="1690">
                  <v>297.2</v>
                </pt>
                <pt idx="1691">
                  <v>297.14</v>
                </pt>
                <pt idx="1692">
                  <v>302.2</v>
                </pt>
                <pt idx="1693">
                  <v>302.2</v>
                </pt>
                <pt idx="1694">
                  <v>309.88</v>
                </pt>
                <pt idx="1695">
                  <v>315.76</v>
                </pt>
                <pt idx="1696">
                  <v>315.96</v>
                </pt>
                <pt idx="1697">
                  <v>321.8</v>
                </pt>
                <pt idx="1698">
                  <v>331.39</v>
                </pt>
                <pt idx="1699">
                  <v>341.46</v>
                </pt>
                <pt idx="1700">
                  <v>350.75</v>
                </pt>
                <pt idx="1701">
                  <v>360.17</v>
                </pt>
                <pt idx="1702">
                  <v>355.17</v>
                </pt>
                <pt idx="1703">
                  <v>355.17</v>
                </pt>
                <pt idx="1704">
                  <v>361.25</v>
                </pt>
                <pt idx="1705">
                  <v>389.93</v>
                </pt>
                <pt idx="1706">
                  <v>379.95</v>
                </pt>
                <pt idx="1707">
                  <v>380.72</v>
                </pt>
                <pt idx="1708">
                  <v>370.75</v>
                </pt>
                <pt idx="1709">
                  <v>392.43</v>
                </pt>
                <pt idx="1710">
                  <v>400.49</v>
                </pt>
                <pt idx="1711">
                  <v>385.15</v>
                </pt>
                <pt idx="1712">
                  <v>375.16</v>
                </pt>
                <pt idx="1713">
                  <v>375.16</v>
                </pt>
                <pt idx="1714">
                  <v>379.95</v>
                </pt>
                <pt idx="1715">
                  <v>379.94</v>
                </pt>
                <pt idx="1716">
                  <v>375.13</v>
                </pt>
                <pt idx="1717">
                  <v>400</v>
                </pt>
                <pt idx="1718">
                  <v>398.45</v>
                </pt>
                <pt idx="1719">
                  <v>400</v>
                </pt>
                <pt idx="1720">
                  <v>385</v>
                </pt>
                <pt idx="1721">
                  <v>380</v>
                </pt>
                <pt idx="1722">
                  <v>385</v>
                </pt>
                <pt idx="1723">
                  <v>375.2</v>
                </pt>
                <pt idx="1724">
                  <v>360.8</v>
                </pt>
                <pt idx="1725">
                  <v>350.6</v>
                </pt>
                <pt idx="1726">
                  <v>345.6</v>
                </pt>
                <pt idx="1727">
                  <v>331</v>
                </pt>
                <pt idx="1728">
                  <v>340.72</v>
                </pt>
                <pt idx="1729">
                  <v>408.49</v>
                </pt>
                <pt idx="1730">
                  <v>439.78</v>
                </pt>
                <pt idx="1731">
                  <v>409.9</v>
                </pt>
                <pt idx="1732">
                  <v>370.49</v>
                </pt>
                <pt idx="1733">
                  <v>350.18</v>
                </pt>
                <pt idx="1734">
                  <v>340.58</v>
                </pt>
                <pt idx="1735">
                  <v>336.99</v>
                </pt>
                <pt idx="1736">
                  <v>332.99</v>
                </pt>
                <pt idx="1737">
                  <v>334.99</v>
                </pt>
                <pt idx="1738">
                  <v>330.99</v>
                </pt>
                <pt idx="1739">
                  <v>329.99</v>
                </pt>
                <pt idx="1740">
                  <v>329.99</v>
                </pt>
                <pt idx="1741">
                  <v>325.12</v>
                </pt>
                <pt idx="1742">
                  <v>325</v>
                </pt>
                <pt idx="1743">
                  <v>321.13</v>
                </pt>
                <pt idx="1744">
                  <v>320</v>
                </pt>
                <pt idx="1745">
                  <v>316.13</v>
                </pt>
                <pt idx="1746">
                  <v>315</v>
                </pt>
                <pt idx="1747">
                  <v>313.13</v>
                </pt>
                <pt idx="1748">
                  <v>313.01</v>
                </pt>
                <pt idx="1749">
                  <v>315</v>
                </pt>
                <pt idx="1750">
                  <v>318</v>
                </pt>
                <pt idx="1751">
                  <v>320.72</v>
                </pt>
                <pt idx="1752">
                  <v>325</v>
                </pt>
                <pt idx="1753">
                  <v>325.12</v>
                </pt>
                <pt idx="1754">
                  <v>325</v>
                </pt>
                <pt idx="1755">
                  <v>329.99</v>
                </pt>
                <pt idx="1756">
                  <v>331.62</v>
                </pt>
                <pt idx="1757">
                  <v>338.64</v>
                </pt>
                <pt idx="1758">
                  <v>330.31</v>
                </pt>
                <pt idx="1759">
                  <v>332.73</v>
                </pt>
                <pt idx="1760">
                  <v>325.2</v>
                </pt>
                <pt idx="1761">
                  <v>326.91</v>
                </pt>
                <pt idx="1762">
                  <v>327.67</v>
                </pt>
                <pt idx="1763">
                  <v>323.5</v>
                </pt>
                <pt idx="1764">
                  <v>323.21</v>
                </pt>
                <pt idx="1765">
                  <v>324.07</v>
                </pt>
                <pt idx="1766">
                  <v>317.66</v>
                </pt>
                <pt idx="1767">
                  <v>312.88</v>
                </pt>
                <pt idx="1768">
                  <v>297.48</v>
                </pt>
                <pt idx="1769">
                  <v>155.23</v>
                </pt>
                <pt idx="1770">
                  <v>153.52</v>
                </pt>
                <pt idx="1771">
                  <v>152.54</v>
                </pt>
                <pt idx="1772">
                  <v>238.61</v>
                </pt>
                <pt idx="1773">
                  <v>183.25</v>
                </pt>
                <pt idx="1774">
                  <v>185.74</v>
                </pt>
                <pt idx="1775">
                  <v>180.89</v>
                </pt>
                <pt idx="1776">
                  <v>0</v>
                </pt>
                <pt idx="1777">
                  <v>261.76</v>
                </pt>
                <pt idx="1778">
                  <v>252.39</v>
                </pt>
                <pt idx="1779">
                  <v>12.39</v>
                </pt>
                <pt idx="1780">
                  <v>12.39</v>
                </pt>
                <pt idx="1781">
                  <v>12.39</v>
                </pt>
                <pt idx="1782">
                  <v>13.35</v>
                </pt>
                <pt idx="1783">
                  <v>281.31</v>
                </pt>
                <pt idx="1784">
                  <v>252.51</v>
                </pt>
                <pt idx="1785">
                  <v>13.35</v>
                </pt>
                <pt idx="1786">
                  <v>12.39</v>
                </pt>
                <pt idx="1787">
                  <v>12.39</v>
                </pt>
                <pt idx="1788">
                  <v>12.51</v>
                </pt>
                <pt idx="1789">
                  <v>231.39</v>
                </pt>
                <pt idx="1790">
                  <v>282.35</v>
                </pt>
                <pt idx="1791">
                  <v>300.51</v>
                </pt>
                <pt idx="1792">
                  <v>300.62</v>
                </pt>
                <pt idx="1793">
                  <v>310.8</v>
                </pt>
                <pt idx="1794">
                  <v>325.04</v>
                </pt>
                <pt idx="1795">
                  <v>331.86</v>
                </pt>
                <pt idx="1796">
                  <v>351.46</v>
                </pt>
                <pt idx="1797">
                  <v>369.2</v>
                </pt>
                <pt idx="1798">
                  <v>364.82</v>
                </pt>
                <pt idx="1799">
                  <v>369.2</v>
                </pt>
                <pt idx="1800">
                  <v>379.04</v>
                </pt>
                <pt idx="1801">
                  <v>398.73</v>
                </pt>
                <pt idx="1802">
                  <v>406.61</v>
                </pt>
                <pt idx="1803">
                  <v>418.41</v>
                </pt>
                <pt idx="1804">
                  <v>399.52</v>
                </pt>
                <pt idx="1805">
                  <v>451.11</v>
                </pt>
                <pt idx="1806">
                  <v>450.9</v>
                </pt>
                <pt idx="1807">
                  <v>443.02</v>
                </pt>
                <pt idx="1808">
                  <v>398.72</v>
                </pt>
                <pt idx="1809">
                  <v>398.88</v>
                </pt>
                <pt idx="1810">
                  <v>407.93</v>
                </pt>
                <pt idx="1811">
                  <v>400</v>
                </pt>
                <pt idx="1812">
                  <v>389.94</v>
                </pt>
                <pt idx="1813">
                  <v>400.05</v>
                </pt>
                <pt idx="1814">
                  <v>419.02</v>
                </pt>
                <pt idx="1815">
                  <v>448.71</v>
                </pt>
                <pt idx="1816">
                  <v>497.77</v>
                </pt>
                <pt idx="1817">
                  <v>433.4</v>
                </pt>
                <pt idx="1818">
                  <v>418.57</v>
                </pt>
                <pt idx="1819">
                  <v>379.14</v>
                </pt>
                <pt idx="1820">
                  <v>369.26</v>
                </pt>
                <pt idx="1821">
                  <v>354.43</v>
                </pt>
                <pt idx="1822">
                  <v>340.17</v>
                </pt>
                <pt idx="1823">
                  <v>329.77</v>
                </pt>
                <pt idx="1824">
                  <v>324.08</v>
                </pt>
                <pt idx="1825">
                  <v>360.17</v>
                </pt>
                <pt idx="1826">
                  <v>364.82</v>
                </pt>
                <pt idx="1827">
                  <v>350.33</v>
                </pt>
                <pt idx="1828">
                  <v>330.99</v>
                </pt>
                <pt idx="1829">
                  <v>326.2</v>
                </pt>
                <pt idx="1830">
                  <v>321.4</v>
                </pt>
                <pt idx="1831">
                  <v>321.2</v>
                </pt>
                <pt idx="1832">
                  <v>321.2</v>
                </pt>
                <pt idx="1833">
                  <v>320.8</v>
                </pt>
                <pt idx="1834">
                  <v>320.8</v>
                </pt>
                <pt idx="1835">
                  <v>319.84</v>
                </pt>
                <pt idx="1836">
                  <v>316</v>
                </pt>
                <pt idx="1837">
                  <v>311.51</v>
                </pt>
                <pt idx="1838">
                  <v>311.34</v>
                </pt>
                <pt idx="1839">
                  <v>311.2</v>
                </pt>
                <pt idx="1840">
                  <v>311.2</v>
                </pt>
                <pt idx="1841">
                  <v>308.32</v>
                </pt>
                <pt idx="1842">
                  <v>307.36</v>
                </pt>
                <pt idx="1843">
                  <v>306.4</v>
                </pt>
                <pt idx="1844">
                  <v>305.46</v>
                </pt>
                <pt idx="1845">
                  <v>306.4</v>
                </pt>
                <pt idx="1846">
                  <v>309.28</v>
                </pt>
                <pt idx="1847">
                  <v>311.2</v>
                </pt>
                <pt idx="1848">
                  <v>313.24</v>
                </pt>
                <pt idx="1849">
                  <v>316</v>
                </pt>
                <pt idx="1850">
                  <v>316.4</v>
                </pt>
                <pt idx="1851">
                  <v>321.2</v>
                </pt>
                <pt idx="1852">
                  <v>321.4</v>
                </pt>
                <pt idx="1853">
                  <v>321.4</v>
                </pt>
                <pt idx="1854">
                  <v>321.4</v>
                </pt>
                <pt idx="1855">
                  <v>326.2</v>
                </pt>
                <pt idx="1856">
                  <v>322.29</v>
                </pt>
                <pt idx="1857">
                  <v>338.32</v>
                </pt>
                <pt idx="1858">
                  <v>342.55</v>
                </pt>
                <pt idx="1859">
                  <v>342.55</v>
                </pt>
                <pt idx="1860">
                  <v>344.99</v>
                </pt>
                <pt idx="1861">
                  <v>360.27</v>
                </pt>
                <pt idx="1862">
                  <v>338.23</v>
                </pt>
                <pt idx="1863">
                  <v>331.76</v>
                </pt>
                <pt idx="1864">
                  <v>325.91</v>
                </pt>
                <pt idx="1865">
                  <v>315.97</v>
                </pt>
                <pt idx="1866">
                  <v>316.63</v>
                </pt>
                <pt idx="1867">
                  <v>313.31</v>
                </pt>
                <pt idx="1868">
                  <v>297.51</v>
                </pt>
                <pt idx="1869">
                  <v>301.34</v>
                </pt>
                <pt idx="1870">
                  <v>297.26</v>
                </pt>
                <pt idx="1871">
                  <v>302.71</v>
                </pt>
                <pt idx="1872">
                  <v>273.14</v>
                </pt>
                <pt idx="1873">
                  <v>292.62</v>
                </pt>
                <pt idx="1874">
                  <v>292.43</v>
                </pt>
                <pt idx="1875">
                  <v>290.4</v>
                </pt>
                <pt idx="1876">
                  <v>289.61</v>
                </pt>
                <pt idx="1877">
                  <v>292.36</v>
                </pt>
                <pt idx="1878">
                  <v>292.36</v>
                </pt>
                <pt idx="1879">
                  <v>302.31</v>
                </pt>
                <pt idx="1880">
                  <v>302</v>
                </pt>
                <pt idx="1881">
                  <v>297.2</v>
                </pt>
                <pt idx="1882">
                  <v>297.2</v>
                </pt>
                <pt idx="1883">
                  <v>297.14</v>
                </pt>
                <pt idx="1884">
                  <v>302.2</v>
                </pt>
                <pt idx="1885">
                  <v>302.2</v>
                </pt>
                <pt idx="1886">
                  <v>309.88</v>
                </pt>
                <pt idx="1887">
                  <v>315.76</v>
                </pt>
                <pt idx="1888">
                  <v>315.96</v>
                </pt>
                <pt idx="1889">
                  <v>321.8</v>
                </pt>
                <pt idx="1890">
                  <v>331.39</v>
                </pt>
                <pt idx="1891">
                  <v>341.46</v>
                </pt>
                <pt idx="1892">
                  <v>350.75</v>
                </pt>
                <pt idx="1893">
                  <v>360.17</v>
                </pt>
                <pt idx="1894">
                  <v>355.17</v>
                </pt>
                <pt idx="1895">
                  <v>355.17</v>
                </pt>
                <pt idx="1896">
                  <v>361.25</v>
                </pt>
                <pt idx="1897">
                  <v>389.93</v>
                </pt>
                <pt idx="1898">
                  <v>379.95</v>
                </pt>
                <pt idx="1899">
                  <v>380.72</v>
                </pt>
                <pt idx="1900">
                  <v>370.75</v>
                </pt>
                <pt idx="1901">
                  <v>392.43</v>
                </pt>
                <pt idx="1902">
                  <v>400.49</v>
                </pt>
                <pt idx="1903">
                  <v>385.15</v>
                </pt>
                <pt idx="1904">
                  <v>375.16</v>
                </pt>
                <pt idx="1905">
                  <v>375.16</v>
                </pt>
                <pt idx="1906">
                  <v>379.95</v>
                </pt>
                <pt idx="1907">
                  <v>379.94</v>
                </pt>
                <pt idx="1908">
                  <v>375.13</v>
                </pt>
                <pt idx="1909">
                  <v>400</v>
                </pt>
                <pt idx="1910">
                  <v>398.45</v>
                </pt>
                <pt idx="1911">
                  <v>400</v>
                </pt>
                <pt idx="1912">
                  <v>385</v>
                </pt>
                <pt idx="1913">
                  <v>380</v>
                </pt>
                <pt idx="1914">
                  <v>385</v>
                </pt>
                <pt idx="1915">
                  <v>375.2</v>
                </pt>
                <pt idx="1916">
                  <v>360.8</v>
                </pt>
                <pt idx="1917">
                  <v>350.6</v>
                </pt>
                <pt idx="1918">
                  <v>345.6</v>
                </pt>
                <pt idx="1919">
                  <v>331</v>
                </pt>
                <pt idx="1920">
                  <v>309.87</v>
                </pt>
                <pt idx="1921">
                  <v>355.74</v>
                </pt>
                <pt idx="1922">
                  <v>372.08</v>
                </pt>
                <pt idx="1923">
                  <v>355.65</v>
                </pt>
                <pt idx="1924">
                  <v>335.48</v>
                </pt>
                <pt idx="1925">
                  <v>329.99</v>
                </pt>
                <pt idx="1926">
                  <v>329.81</v>
                </pt>
                <pt idx="1927">
                  <v>329.81</v>
                </pt>
                <pt idx="1928">
                  <v>329.81</v>
                </pt>
                <pt idx="1929">
                  <v>325.56</v>
                </pt>
                <pt idx="1930">
                  <v>326.38</v>
                </pt>
                <pt idx="1931">
                  <v>328.62</v>
                </pt>
                <pt idx="1932">
                  <v>327.09</v>
                </pt>
                <pt idx="1933">
                  <v>322.23</v>
                </pt>
                <pt idx="1934">
                  <v>321.42</v>
                </pt>
                <pt idx="1935">
                  <v>319.51</v>
                </pt>
                <pt idx="1936">
                  <v>319.38</v>
                </pt>
                <pt idx="1937">
                  <v>314.94</v>
                </pt>
                <pt idx="1938">
                  <v>312.74</v>
                </pt>
                <pt idx="1939">
                  <v>312.56</v>
                </pt>
                <pt idx="1940">
                  <v>312.09</v>
                </pt>
                <pt idx="1941">
                  <v>312.09</v>
                </pt>
                <pt idx="1942">
                  <v>312.75</v>
                </pt>
                <pt idx="1943">
                  <v>317.56</v>
                </pt>
                <pt idx="1944">
                  <v>317.47</v>
                </pt>
                <pt idx="1945">
                  <v>314.91</v>
                </pt>
                <pt idx="1946">
                  <v>314.91</v>
                </pt>
                <pt idx="1947">
                  <v>326</v>
                </pt>
                <pt idx="1948">
                  <v>323.97</v>
                </pt>
                <pt idx="1949">
                  <v>329</v>
                </pt>
                <pt idx="1950">
                  <v>319.65</v>
                </pt>
                <pt idx="1951">
                  <v>324.33</v>
                </pt>
                <pt idx="1952">
                  <v>314.97</v>
                </pt>
                <pt idx="1953">
                  <v>317.92</v>
                </pt>
                <pt idx="1954">
                  <v>317.92</v>
                </pt>
                <pt idx="1955">
                  <v>314.97</v>
                </pt>
                <pt idx="1956">
                  <v>310</v>
                </pt>
                <pt idx="1957">
                  <v>306.03</v>
                </pt>
                <pt idx="1958">
                  <v>308</v>
                </pt>
                <pt idx="1959">
                  <v>300</v>
                </pt>
                <pt idx="1960">
                  <v>292.15</v>
                </pt>
                <pt idx="1961">
                  <v>275.47</v>
                </pt>
                <pt idx="1962">
                  <v>42.31</v>
                </pt>
                <pt idx="1963">
                  <v>180</v>
                </pt>
                <pt idx="1964">
                  <v>121.92</v>
                </pt>
                <pt idx="1965">
                  <v>4.7</v>
                </pt>
                <pt idx="1966">
                  <v>5.64</v>
                </pt>
                <pt idx="1967">
                  <v>0</v>
                </pt>
                <pt idx="1968">
                  <v>0</v>
                </pt>
                <pt idx="1969">
                  <v>5.64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50</v>
                </pt>
                <pt idx="1985">
                  <v>220.12</v>
                </pt>
                <pt idx="1986">
                  <v>297.06</v>
                </pt>
                <pt idx="1987">
                  <v>298.04</v>
                </pt>
                <pt idx="1988">
                  <v>306.3</v>
                </pt>
                <pt idx="1989">
                  <v>312.82</v>
                </pt>
                <pt idx="1990">
                  <v>310.81</v>
                </pt>
                <pt idx="1991">
                  <v>316.79</v>
                </pt>
                <pt idx="1992">
                  <v>322.89</v>
                </pt>
                <pt idx="1993">
                  <v>330.24</v>
                </pt>
                <pt idx="1994">
                  <v>341.1</v>
                </pt>
                <pt idx="1995">
                  <v>343.67</v>
                </pt>
                <pt idx="1996">
                  <v>341.78</v>
                </pt>
                <pt idx="1997">
                  <v>344.59</v>
                </pt>
                <pt idx="1998">
                  <v>342.9</v>
                </pt>
                <pt idx="1999">
                  <v>341.36</v>
                </pt>
                <pt idx="2000">
                  <v>330.28</v>
                </pt>
                <pt idx="2001">
                  <v>335.52</v>
                </pt>
                <pt idx="2002">
                  <v>339.63</v>
                </pt>
                <pt idx="2003">
                  <v>339.63</v>
                </pt>
                <pt idx="2004">
                  <v>332.72</v>
                </pt>
                <pt idx="2005">
                  <v>339.98</v>
                </pt>
                <pt idx="2006">
                  <v>339.91</v>
                </pt>
                <pt idx="2007">
                  <v>339.98</v>
                </pt>
                <pt idx="2008">
                  <v>339.98</v>
                </pt>
                <pt idx="2009">
                  <v>355.89</v>
                </pt>
                <pt idx="2010">
                  <v>361.24</v>
                </pt>
                <pt idx="2011">
                  <v>344.86</v>
                </pt>
                <pt idx="2012">
                  <v>325</v>
                </pt>
                <pt idx="2013">
                  <v>325</v>
                </pt>
                <pt idx="2014">
                  <v>314.93</v>
                </pt>
                <pt idx="2015">
                  <v>308</v>
                </pt>
                <pt idx="2016">
                  <v>305</v>
                </pt>
                <pt idx="2017">
                  <v>320.09</v>
                </pt>
                <pt idx="2018">
                  <v>320</v>
                </pt>
                <pt idx="2019">
                  <v>310</v>
                </pt>
                <pt idx="2020">
                  <v>303</v>
                </pt>
                <pt idx="2021">
                  <v>300.11</v>
                </pt>
                <pt idx="2022">
                  <v>300</v>
                </pt>
                <pt idx="2023">
                  <v>299</v>
                </pt>
                <pt idx="2024">
                  <v>298</v>
                </pt>
                <pt idx="2025">
                  <v>298</v>
                </pt>
                <pt idx="2026">
                  <v>299</v>
                </pt>
                <pt idx="2027">
                  <v>300.24</v>
                </pt>
                <pt idx="2028">
                  <v>300.11</v>
                </pt>
                <pt idx="2029">
                  <v>300</v>
                </pt>
                <pt idx="2030">
                  <v>300</v>
                </pt>
                <pt idx="2031">
                  <v>300.11</v>
                </pt>
                <pt idx="2032">
                  <v>300</v>
                </pt>
                <pt idx="2033">
                  <v>300</v>
                </pt>
                <pt idx="2034">
                  <v>298</v>
                </pt>
                <pt idx="2035">
                  <v>297</v>
                </pt>
                <pt idx="2036">
                  <v>296</v>
                </pt>
                <pt idx="2037">
                  <v>298</v>
                </pt>
                <pt idx="2038">
                  <v>300</v>
                </pt>
                <pt idx="2039">
                  <v>300</v>
                </pt>
                <pt idx="2040">
                  <v>300</v>
                </pt>
                <pt idx="2041">
                  <v>299.03</v>
                </pt>
                <pt idx="2042">
                  <v>300</v>
                </pt>
                <pt idx="2043">
                  <v>300.12</v>
                </pt>
                <pt idx="2044">
                  <v>300.32</v>
                </pt>
                <pt idx="2045">
                  <v>300.12</v>
                </pt>
                <pt idx="2046">
                  <v>300.11</v>
                </pt>
                <pt idx="2047">
                  <v>300.11</v>
                </pt>
                <pt idx="2048">
                  <v>298</v>
                </pt>
                <pt idx="2049">
                  <v>300</v>
                </pt>
                <pt idx="2050">
                  <v>298</v>
                </pt>
                <pt idx="2051">
                  <v>298</v>
                </pt>
                <pt idx="2052">
                  <v>299</v>
                </pt>
                <pt idx="2053">
                  <v>294</v>
                </pt>
                <pt idx="2054">
                  <v>280.49</v>
                </pt>
                <pt idx="2055">
                  <v>275.66</v>
                </pt>
                <pt idx="2056">
                  <v>103.76</v>
                </pt>
                <pt idx="2057">
                  <v>258.98</v>
                </pt>
                <pt idx="2058">
                  <v>105.4</v>
                </pt>
                <pt idx="2059">
                  <v>160.48</v>
                </pt>
                <pt idx="2060">
                  <v>160.5</v>
                </pt>
                <pt idx="2061">
                  <v>79.77</v>
                </pt>
                <pt idx="2062">
                  <v>75.98999999999999</v>
                </pt>
                <pt idx="2063">
                  <v>66.91</v>
                </pt>
                <pt idx="2064">
                  <v>48.89</v>
                </pt>
                <pt idx="2065">
                  <v>231.69</v>
                </pt>
                <pt idx="2066">
                  <v>133.57</v>
                </pt>
                <pt idx="2067">
                  <v>275.85</v>
                </pt>
                <pt idx="2068">
                  <v>253.02</v>
                </pt>
                <pt idx="2069">
                  <v>7</v>
                </pt>
                <pt idx="2070">
                  <v>6.02</v>
                </pt>
                <pt idx="2071">
                  <v>64.90000000000001</v>
                </pt>
                <pt idx="2072">
                  <v>231.79</v>
                </pt>
                <pt idx="2073">
                  <v>6.11</v>
                </pt>
                <pt idx="2074">
                  <v>6.02</v>
                </pt>
                <pt idx="2075">
                  <v>6.02</v>
                </pt>
                <pt idx="2076">
                  <v>6.02</v>
                </pt>
                <pt idx="2077">
                  <v>104.14</v>
                </pt>
                <pt idx="2078">
                  <v>275.85</v>
                </pt>
                <pt idx="2079">
                  <v>275.85</v>
                </pt>
                <pt idx="2080">
                  <v>275.85</v>
                </pt>
                <pt idx="2081">
                  <v>275.94</v>
                </pt>
                <pt idx="2082">
                  <v>290.75</v>
                </pt>
                <pt idx="2083">
                  <v>276.03</v>
                </pt>
                <pt idx="2084">
                  <v>285.94</v>
                </pt>
                <pt idx="2085">
                  <v>298.7</v>
                </pt>
                <pt idx="2086">
                  <v>298.6</v>
                </pt>
                <pt idx="2087">
                  <v>300.66</v>
                </pt>
                <pt idx="2088">
                  <v>305.56</v>
                </pt>
                <pt idx="2089">
                  <v>318.51</v>
                </pt>
                <pt idx="2090">
                  <v>320.83</v>
                </pt>
                <pt idx="2091">
                  <v>316.59</v>
                </pt>
                <pt idx="2092">
                  <v>314.21</v>
                </pt>
                <pt idx="2093">
                  <v>315.21</v>
                </pt>
                <pt idx="2094">
                  <v>316.59</v>
                </pt>
                <pt idx="2095">
                  <v>315.21</v>
                </pt>
                <pt idx="2096">
                  <v>311.68</v>
                </pt>
                <pt idx="2097">
                  <v>311.59</v>
                </pt>
                <pt idx="2098">
                  <v>311.49</v>
                </pt>
                <pt idx="2099">
                  <v>311.49</v>
                </pt>
                <pt idx="2100">
                  <v>310.24</v>
                </pt>
                <pt idx="2101">
                  <v>317.71</v>
                </pt>
                <pt idx="2102">
                  <v>320.45</v>
                </pt>
                <pt idx="2103">
                  <v>320.36</v>
                </pt>
                <pt idx="2104">
                  <v>329.99</v>
                </pt>
                <pt idx="2105">
                  <v>344.98</v>
                </pt>
                <pt idx="2106">
                  <v>379.74</v>
                </pt>
                <pt idx="2107">
                  <v>365.51</v>
                </pt>
                <pt idx="2108">
                  <v>340.98</v>
                </pt>
                <pt idx="2109">
                  <v>349.97</v>
                </pt>
                <pt idx="2110">
                  <v>339.98</v>
                </pt>
                <pt idx="2111">
                  <v>327.99</v>
                </pt>
                <pt idx="2112">
                  <v>300.05</v>
                </pt>
                <pt idx="2113">
                  <v>330</v>
                </pt>
                <pt idx="2114">
                  <v>329.43</v>
                </pt>
                <pt idx="2115">
                  <v>308</v>
                </pt>
                <pt idx="2116">
                  <v>298</v>
                </pt>
                <pt idx="2117">
                  <v>294</v>
                </pt>
                <pt idx="2118">
                  <v>282.22</v>
                </pt>
                <pt idx="2119">
                  <v>275</v>
                </pt>
                <pt idx="2120">
                  <v>280</v>
                </pt>
                <pt idx="2121">
                  <v>280</v>
                </pt>
                <pt idx="2122">
                  <v>275.93</v>
                </pt>
                <pt idx="2123">
                  <v>280.13</v>
                </pt>
                <pt idx="2124">
                  <v>282.22</v>
                </pt>
                <pt idx="2125">
                  <v>280</v>
                </pt>
                <pt idx="2126">
                  <v>280</v>
                </pt>
                <pt idx="2127">
                  <v>280.13</v>
                </pt>
                <pt idx="2128">
                  <v>280</v>
                </pt>
                <pt idx="2129">
                  <v>280</v>
                </pt>
                <pt idx="2130">
                  <v>280</v>
                </pt>
                <pt idx="2131">
                  <v>280</v>
                </pt>
                <pt idx="2132">
                  <v>277.22</v>
                </pt>
                <pt idx="2133">
                  <v>277.22</v>
                </pt>
                <pt idx="2134">
                  <v>282.22</v>
                </pt>
                <pt idx="2135">
                  <v>285.13</v>
                </pt>
                <pt idx="2136">
                  <v>290.13</v>
                </pt>
                <pt idx="2137">
                  <v>290.13</v>
                </pt>
                <pt idx="2138">
                  <v>290</v>
                </pt>
                <pt idx="2139">
                  <v>298</v>
                </pt>
                <pt idx="2140">
                  <v>298</v>
                </pt>
                <pt idx="2141">
                  <v>300</v>
                </pt>
                <pt idx="2142">
                  <v>300.05</v>
                </pt>
                <pt idx="2143">
                  <v>298</v>
                </pt>
                <pt idx="2144">
                  <v>298</v>
                </pt>
                <pt idx="2145">
                  <v>298</v>
                </pt>
                <pt idx="2146">
                  <v>298</v>
                </pt>
                <pt idx="2147">
                  <v>298</v>
                </pt>
                <pt idx="2148">
                  <v>298</v>
                </pt>
                <pt idx="2149">
                  <v>293</v>
                </pt>
                <pt idx="2150">
                  <v>288</v>
                </pt>
                <pt idx="2151">
                  <v>275.13</v>
                </pt>
                <pt idx="2152">
                  <v>270</v>
                </pt>
                <pt idx="2153">
                  <v>275</v>
                </pt>
                <pt idx="2154">
                  <v>1</v>
                </pt>
                <pt idx="2155">
                  <v>0</v>
                </pt>
                <pt idx="2156">
                  <v>0.68</v>
                </pt>
                <pt idx="2157">
                  <v>1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228</v>
                </pt>
                <pt idx="2162">
                  <v>250.12</v>
                </pt>
                <pt idx="2163">
                  <v>258</v>
                </pt>
                <pt idx="2164">
                  <v>1</v>
                </pt>
                <pt idx="2165">
                  <v>1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0.43</v>
                </pt>
                <pt idx="2175">
                  <v>0.43</v>
                </pt>
                <pt idx="2176">
                  <v>0.43</v>
                </pt>
                <pt idx="2177">
                  <v>21.42</v>
                </pt>
                <pt idx="2178">
                  <v>275</v>
                </pt>
                <pt idx="2179">
                  <v>256.29</v>
                </pt>
                <pt idx="2180">
                  <v>280.05</v>
                </pt>
                <pt idx="2181">
                  <v>290.13</v>
                </pt>
                <pt idx="2182">
                  <v>295.13</v>
                </pt>
                <pt idx="2183">
                  <v>300.11</v>
                </pt>
                <pt idx="2184">
                  <v>305.12</v>
                </pt>
                <pt idx="2185">
                  <v>320</v>
                </pt>
                <pt idx="2186">
                  <v>315.65</v>
                </pt>
                <pt idx="2187">
                  <v>320.36</v>
                </pt>
                <pt idx="2188">
                  <v>315.65</v>
                </pt>
                <pt idx="2189">
                  <v>320.36</v>
                </pt>
                <pt idx="2190">
                  <v>320.36</v>
                </pt>
                <pt idx="2191">
                  <v>315.54</v>
                </pt>
                <pt idx="2192">
                  <v>313</v>
                </pt>
                <pt idx="2193">
                  <v>315</v>
                </pt>
                <pt idx="2194">
                  <v>315</v>
                </pt>
                <pt idx="2195">
                  <v>315</v>
                </pt>
                <pt idx="2196">
                  <v>310</v>
                </pt>
                <pt idx="2197">
                  <v>315</v>
                </pt>
                <pt idx="2198">
                  <v>315</v>
                </pt>
                <pt idx="2199">
                  <v>315</v>
                </pt>
                <pt idx="2200">
                  <v>315</v>
                </pt>
                <pt idx="2201">
                  <v>311</v>
                </pt>
                <pt idx="2202">
                  <v>315</v>
                </pt>
                <pt idx="2203">
                  <v>311</v>
                </pt>
                <pt idx="2204">
                  <v>300</v>
                </pt>
                <pt idx="2205">
                  <v>300.12</v>
                </pt>
                <pt idx="2206">
                  <v>300</v>
                </pt>
                <pt idx="2207">
                  <v>293</v>
                </pt>
                <pt idx="2208">
                  <v>294</v>
                </pt>
                <pt idx="2209">
                  <v>335</v>
                </pt>
                <pt idx="2210">
                  <v>320</v>
                </pt>
                <pt idx="2211">
                  <v>300</v>
                </pt>
                <pt idx="2212">
                  <v>275</v>
                </pt>
                <pt idx="2213">
                  <v>270</v>
                </pt>
                <pt idx="2214">
                  <v>280</v>
                </pt>
                <pt idx="2215">
                  <v>50</v>
                </pt>
                <pt idx="2216">
                  <v>5</v>
                </pt>
                <pt idx="2217">
                  <v>275.13</v>
                </pt>
                <pt idx="2218">
                  <v>50</v>
                </pt>
                <pt idx="2219">
                  <v>50</v>
                </pt>
                <pt idx="2220">
                  <v>10</v>
                </pt>
                <pt idx="2221">
                  <v>10</v>
                </pt>
                <pt idx="2222">
                  <v>198</v>
                </pt>
                <pt idx="2223">
                  <v>120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5</v>
                </pt>
                <pt idx="2228">
                  <v>100</v>
                </pt>
                <pt idx="2229">
                  <v>10</v>
                </pt>
                <pt idx="2230">
                  <v>10</v>
                </pt>
                <pt idx="2231">
                  <v>5</v>
                </pt>
                <pt idx="2232">
                  <v>100</v>
                </pt>
                <pt idx="2233">
                  <v>255.01</v>
                </pt>
                <pt idx="2234">
                  <v>200</v>
                </pt>
                <pt idx="2235">
                  <v>200</v>
                </pt>
                <pt idx="2236">
                  <v>255.01</v>
                </pt>
                <pt idx="2237">
                  <v>255.01</v>
                </pt>
                <pt idx="2238">
                  <v>280</v>
                </pt>
                <pt idx="2239">
                  <v>250</v>
                </pt>
                <pt idx="2240">
                  <v>5</v>
                </pt>
                <pt idx="2241">
                  <v>250</v>
                </pt>
                <pt idx="2242">
                  <v>5</v>
                </pt>
                <pt idx="2243">
                  <v>150</v>
                </pt>
                <pt idx="2244">
                  <v>5</v>
                </pt>
                <pt idx="2245">
                  <v>1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275.13</v>
                </pt>
                <pt idx="2258">
                  <v>0</v>
                </pt>
                <pt idx="2259">
                  <v>0</v>
                </pt>
                <pt idx="2260">
                  <v>5</v>
                </pt>
                <pt idx="2261">
                  <v>5</v>
                </pt>
                <pt idx="2262">
                  <v>280</v>
                </pt>
                <pt idx="2263">
                  <v>280.13</v>
                </pt>
                <pt idx="2264">
                  <v>5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5</v>
                </pt>
                <pt idx="2270">
                  <v>280</v>
                </pt>
                <pt idx="2271">
                  <v>5</v>
                </pt>
                <pt idx="2272">
                  <v>0</v>
                </pt>
                <pt idx="2273">
                  <v>0</v>
                </pt>
                <pt idx="2274">
                  <v>5</v>
                </pt>
                <pt idx="2275">
                  <v>0</v>
                </pt>
                <pt idx="2276">
                  <v>0</v>
                </pt>
                <pt idx="2277">
                  <v>10</v>
                </pt>
                <pt idx="2278">
                  <v>0</v>
                </pt>
                <pt idx="2279">
                  <v>5</v>
                </pt>
                <pt idx="2280">
                  <v>198</v>
                </pt>
                <pt idx="2281">
                  <v>285.4</v>
                </pt>
                <pt idx="2282">
                  <v>285.89</v>
                </pt>
                <pt idx="2283">
                  <v>277.37</v>
                </pt>
                <pt idx="2284">
                  <v>248.53</v>
                </pt>
                <pt idx="2285">
                  <v>282.83</v>
                </pt>
                <pt idx="2286">
                  <v>263.46</v>
                </pt>
                <pt idx="2287">
                  <v>209.21</v>
                </pt>
                <pt idx="2288">
                  <v>247.81</v>
                </pt>
                <pt idx="2289">
                  <v>262</v>
                </pt>
                <pt idx="2290">
                  <v>10</v>
                </pt>
                <pt idx="2291">
                  <v>5</v>
                </pt>
                <pt idx="2292">
                  <v>0</v>
                </pt>
                <pt idx="2293">
                  <v>280</v>
                </pt>
                <pt idx="2294">
                  <v>285</v>
                </pt>
                <pt idx="2295">
                  <v>290.12</v>
                </pt>
                <pt idx="2296">
                  <v>290</v>
                </pt>
                <pt idx="2297">
                  <v>292</v>
                </pt>
                <pt idx="2298">
                  <v>300</v>
                </pt>
                <pt idx="2299">
                  <v>300.15</v>
                </pt>
                <pt idx="2300">
                  <v>287</v>
                </pt>
                <pt idx="2301">
                  <v>294</v>
                </pt>
                <pt idx="2302">
                  <v>290</v>
                </pt>
                <pt idx="2303">
                  <v>280</v>
                </pt>
                <pt idx="2304">
                  <v>300</v>
                </pt>
                <pt idx="2305">
                  <v>310</v>
                </pt>
                <pt idx="2306">
                  <v>305.11</v>
                </pt>
                <pt idx="2307">
                  <v>302</v>
                </pt>
                <pt idx="2308">
                  <v>300</v>
                </pt>
                <pt idx="2309">
                  <v>290</v>
                </pt>
                <pt idx="2310">
                  <v>285.13</v>
                </pt>
                <pt idx="2311">
                  <v>275</v>
                </pt>
                <pt idx="2312">
                  <v>0</v>
                </pt>
                <pt idx="2313">
                  <v>10</v>
                </pt>
                <pt idx="2314">
                  <v>0</v>
                </pt>
                <pt idx="2315">
                  <v>100</v>
                </pt>
                <pt idx="2316">
                  <v>275</v>
                </pt>
                <pt idx="2317">
                  <v>255.01</v>
                </pt>
                <pt idx="2318">
                  <v>200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37.95</v>
                </pt>
                <pt idx="2325">
                  <v>41.46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180</v>
                </pt>
                <pt idx="2332">
                  <v>280</v>
                </pt>
                <pt idx="2333">
                  <v>100</v>
                </pt>
                <pt idx="2334">
                  <v>285</v>
                </pt>
                <pt idx="2335">
                  <v>130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4.42</v>
                </pt>
                <pt idx="2346">
                  <v>56.2</v>
                </pt>
                <pt idx="2347">
                  <v>60.62</v>
                </pt>
                <pt idx="2348">
                  <v>56.23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110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285.93</v>
                </pt>
                <pt idx="2366">
                  <v>290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44.82</v>
                </pt>
                <pt idx="2386">
                  <v>0</v>
                </pt>
                <pt idx="2387">
                  <v>13.42</v>
                </pt>
                <pt idx="2388">
                  <v>0</v>
                </pt>
                <pt idx="2389">
                  <v>0</v>
                </pt>
                <pt idx="2390">
                  <v>150</v>
                </pt>
                <pt idx="2391">
                  <v>280</v>
                </pt>
                <pt idx="2392">
                  <v>280.13</v>
                </pt>
                <pt idx="2393">
                  <v>295.11</v>
                </pt>
                <pt idx="2394">
                  <v>302</v>
                </pt>
                <pt idx="2395">
                  <v>300.15</v>
                </pt>
                <pt idx="2396">
                  <v>285</v>
                </pt>
                <pt idx="2397">
                  <v>308</v>
                </pt>
                <pt idx="2398">
                  <v>300.14</v>
                </pt>
                <pt idx="2399">
                  <v>300.13</v>
                </pt>
                <pt idx="2400">
                  <v>320</v>
                </pt>
                <pt idx="2401">
                  <v>712.62</v>
                </pt>
                <pt idx="2402">
                  <v>500</v>
                </pt>
                <pt idx="2403">
                  <v>357</v>
                </pt>
                <pt idx="2404">
                  <v>335</v>
                </pt>
                <pt idx="2405">
                  <v>317</v>
                </pt>
                <pt idx="2406">
                  <v>320</v>
                </pt>
                <pt idx="2407">
                  <v>310</v>
                </pt>
                <pt idx="2408">
                  <v>305.15</v>
                </pt>
                <pt idx="2409">
                  <v>305.13</v>
                </pt>
                <pt idx="2410">
                  <v>303.15</v>
                </pt>
                <pt idx="2411">
                  <v>303.15</v>
                </pt>
                <pt idx="2412">
                  <v>305.13</v>
                </pt>
                <pt idx="2413">
                  <v>305.13</v>
                </pt>
                <pt idx="2414">
                  <v>303.15</v>
                </pt>
                <pt idx="2415">
                  <v>305</v>
                </pt>
                <pt idx="2416">
                  <v>305.11</v>
                </pt>
                <pt idx="2417">
                  <v>303.15</v>
                </pt>
                <pt idx="2418">
                  <v>300.15</v>
                </pt>
                <pt idx="2419">
                  <v>300.13</v>
                </pt>
                <pt idx="2420">
                  <v>300.13</v>
                </pt>
                <pt idx="2421">
                  <v>302</v>
                </pt>
                <pt idx="2422">
                  <v>305</v>
                </pt>
                <pt idx="2423">
                  <v>305.15</v>
                </pt>
                <pt idx="2424">
                  <v>301</v>
                </pt>
                <pt idx="2425">
                  <v>280</v>
                </pt>
                <pt idx="2426">
                  <v>283</v>
                </pt>
                <pt idx="2427">
                  <v>290</v>
                </pt>
                <pt idx="2428">
                  <v>285</v>
                </pt>
                <pt idx="2429">
                  <v>255.01</v>
                </pt>
                <pt idx="2430">
                  <v>283</v>
                </pt>
                <pt idx="2431">
                  <v>285</v>
                </pt>
                <pt idx="2432">
                  <v>260</v>
                </pt>
                <pt idx="2433">
                  <v>260</v>
                </pt>
                <pt idx="2434">
                  <v>255.01</v>
                </pt>
                <pt idx="2435">
                  <v>255.01</v>
                </pt>
                <pt idx="2436">
                  <v>0</v>
                </pt>
                <pt idx="2437">
                  <v>187.24</v>
                </pt>
                <pt idx="2438">
                  <v>198.56</v>
                </pt>
                <pt idx="2439">
                  <v>198.56</v>
                </pt>
                <pt idx="2440">
                  <v>178.7</v>
                </pt>
                <pt idx="2441">
                  <v>0</v>
                </pt>
                <pt idx="2442">
                  <v>0</v>
                </pt>
                <pt idx="2443">
                  <v>212.46</v>
                </pt>
                <pt idx="2444">
                  <v>195.5</v>
                </pt>
                <pt idx="2445">
                  <v>0</v>
                </pt>
                <pt idx="2446">
                  <v>0</v>
                </pt>
                <pt idx="2447">
                  <v>275.01</v>
                </pt>
                <pt idx="2448">
                  <v>302.8</v>
                </pt>
                <pt idx="2449">
                  <v>307.77</v>
                </pt>
                <pt idx="2450">
                  <v>258.13</v>
                </pt>
                <pt idx="2451">
                  <v>248.2</v>
                </pt>
                <pt idx="2452">
                  <v>253.17</v>
                </pt>
                <pt idx="2453">
                  <v>0</v>
                </pt>
                <pt idx="2454">
                  <v>276</v>
                </pt>
                <pt idx="2455">
                  <v>258.13</v>
                </pt>
                <pt idx="2456">
                  <v>276</v>
                </pt>
                <pt idx="2457">
                  <v>248.2</v>
                </pt>
                <pt idx="2458">
                  <v>277.98</v>
                </pt>
                <pt idx="2459">
                  <v>277.98</v>
                </pt>
                <pt idx="2460">
                  <v>278.98</v>
                </pt>
                <pt idx="2461">
                  <v>253.17</v>
                </pt>
                <pt idx="2462">
                  <v>224.37</v>
                </pt>
                <pt idx="2463">
                  <v>275.01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33.92</v>
                </pt>
                <pt idx="2472">
                  <v>24.07</v>
                </pt>
                <pt idx="2473">
                  <v>263.12</v>
                </pt>
                <pt idx="2474">
                  <v>276.45</v>
                </pt>
                <pt idx="2475">
                  <v>285.18</v>
                </pt>
                <pt idx="2476">
                  <v>248.2</v>
                </pt>
                <pt idx="2477">
                  <v>261.45</v>
                </pt>
                <pt idx="2478">
                  <v>284.81</v>
                </pt>
                <pt idx="2479">
                  <v>253.17</v>
                </pt>
                <pt idx="2480">
                  <v>248.2</v>
                </pt>
                <pt idx="2481">
                  <v>253.17</v>
                </pt>
                <pt idx="2482">
                  <v>258.13</v>
                </pt>
                <pt idx="2483">
                  <v>238.27</v>
                </pt>
                <pt idx="2484">
                  <v>198.56</v>
                </pt>
                <pt idx="2485">
                  <v>274.01</v>
                </pt>
                <pt idx="2486">
                  <v>297.84</v>
                </pt>
                <pt idx="2487">
                  <v>297.84</v>
                </pt>
                <pt idx="2488">
                  <v>307.77</v>
                </pt>
                <pt idx="2489">
                  <v>307.88</v>
                </pt>
                <pt idx="2490">
                  <v>317.7</v>
                </pt>
                <pt idx="2491">
                  <v>314.72</v>
                </pt>
                <pt idx="2492">
                  <v>307.88</v>
                </pt>
                <pt idx="2493">
                  <v>317.7</v>
                </pt>
                <pt idx="2494">
                  <v>317.7</v>
                </pt>
                <pt idx="2495">
                  <v>317.7</v>
                </pt>
                <pt idx="2496">
                  <v>347.48</v>
                </pt>
                <pt idx="2497">
                  <v>397.12</v>
                </pt>
                <pt idx="2498">
                  <v>367.34</v>
                </pt>
                <pt idx="2499">
                  <v>317.81</v>
                </pt>
                <pt idx="2500">
                  <v>327.62</v>
                </pt>
                <pt idx="2501">
                  <v>317.7</v>
                </pt>
                <pt idx="2502">
                  <v>302.91</v>
                </pt>
                <pt idx="2503">
                  <v>297.97</v>
                </pt>
                <pt idx="2504">
                  <v>300.97</v>
                </pt>
                <pt idx="2505">
                  <v>297.97</v>
                </pt>
                <pt idx="2506">
                  <v>292.99</v>
                </pt>
                <pt idx="2507">
                  <v>279.97</v>
                </pt>
                <pt idx="2508">
                  <v>279.97</v>
                </pt>
                <pt idx="2509">
                  <v>273.02</v>
                </pt>
                <pt idx="2510">
                  <v>275.01</v>
                </pt>
                <pt idx="2511">
                  <v>275.01</v>
                </pt>
                <pt idx="2512">
                  <v>253.17</v>
                </pt>
                <pt idx="2513">
                  <v>238.27</v>
                </pt>
                <pt idx="2514">
                  <v>178.7</v>
                </pt>
                <pt idx="2515">
                  <v>49.64</v>
                </pt>
                <pt idx="2516">
                  <v>0</v>
                </pt>
                <pt idx="2517">
                  <v>178.7</v>
                </pt>
                <pt idx="2518">
                  <v>178.7</v>
                </pt>
                <pt idx="2519">
                  <v>238.27</v>
                </pt>
                <pt idx="2520">
                  <v>275.01</v>
                </pt>
                <pt idx="2521">
                  <v>238.27</v>
                </pt>
                <pt idx="2522">
                  <v>253.17</v>
                </pt>
                <pt idx="2523">
                  <v>258.13</v>
                </pt>
                <pt idx="2524">
                  <v>276</v>
                </pt>
                <pt idx="2525">
                  <v>282.95</v>
                </pt>
                <pt idx="2526">
                  <v>293.01</v>
                </pt>
                <pt idx="2527">
                  <v>297.84</v>
                </pt>
                <pt idx="2528">
                  <v>297.97</v>
                </pt>
                <pt idx="2529">
                  <v>297.84</v>
                </pt>
                <pt idx="2530">
                  <v>292.88</v>
                </pt>
                <pt idx="2531">
                  <v>282.95</v>
                </pt>
                <pt idx="2532">
                  <v>282.95</v>
                </pt>
                <pt idx="2533">
                  <v>275.01</v>
                </pt>
                <pt idx="2534">
                  <v>280.96</v>
                </pt>
                <pt idx="2535">
                  <v>280.96</v>
                </pt>
                <pt idx="2536">
                  <v>292.88</v>
                </pt>
                <pt idx="2537">
                  <v>275.01</v>
                </pt>
                <pt idx="2538">
                  <v>280.96</v>
                </pt>
                <pt idx="2539">
                  <v>238.27</v>
                </pt>
                <pt idx="2540">
                  <v>238.27</v>
                </pt>
                <pt idx="2541">
                  <v>238.27</v>
                </pt>
                <pt idx="2542">
                  <v>178.7</v>
                </pt>
                <pt idx="2543">
                  <v>178.7</v>
                </pt>
                <pt idx="2544">
                  <v>280.96</v>
                </pt>
                <pt idx="2545">
                  <v>292.99</v>
                </pt>
                <pt idx="2546">
                  <v>238.27</v>
                </pt>
                <pt idx="2547">
                  <v>275.01</v>
                </pt>
                <pt idx="2548">
                  <v>178.7</v>
                </pt>
                <pt idx="2549">
                  <v>49.64</v>
                </pt>
                <pt idx="2550">
                  <v>178.7</v>
                </pt>
                <pt idx="2551">
                  <v>178.7</v>
                </pt>
                <pt idx="2552">
                  <v>0</v>
                </pt>
                <pt idx="2553">
                  <v>178.7</v>
                </pt>
                <pt idx="2554">
                  <v>237.09</v>
                </pt>
                <pt idx="2555">
                  <v>0</v>
                </pt>
                <pt idx="2556">
                  <v>254.75</v>
                </pt>
                <pt idx="2557">
                  <v>0</v>
                </pt>
                <pt idx="2558">
                  <v>221.4</v>
                </pt>
                <pt idx="2559">
                  <v>180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310.35</v>
                </pt>
                <pt idx="2564">
                  <v>300.11</v>
                </pt>
                <pt idx="2565">
                  <v>305.11</v>
                </pt>
                <pt idx="2566">
                  <v>330</v>
                </pt>
                <pt idx="2567">
                  <v>360</v>
                </pt>
                <pt idx="2568">
                  <v>360</v>
                </pt>
                <pt idx="2569">
                  <v>370</v>
                </pt>
                <pt idx="2570">
                  <v>384.36</v>
                </pt>
                <pt idx="2571">
                  <v>435.79</v>
                </pt>
                <pt idx="2572">
                  <v>399.37</v>
                </pt>
                <pt idx="2573">
                  <v>399.37</v>
                </pt>
                <pt idx="2574">
                  <v>399.37</v>
                </pt>
                <pt idx="2575">
                  <v>384.36</v>
                </pt>
                <pt idx="2576">
                  <v>370</v>
                </pt>
                <pt idx="2577">
                  <v>365.55</v>
                </pt>
                <pt idx="2578">
                  <v>360</v>
                </pt>
                <pt idx="2579">
                  <v>370</v>
                </pt>
                <pt idx="2580">
                  <v>375</v>
                </pt>
                <pt idx="2581">
                  <v>370</v>
                </pt>
                <pt idx="2582">
                  <v>380</v>
                </pt>
                <pt idx="2583">
                  <v>360.55</v>
                </pt>
                <pt idx="2584">
                  <v>360</v>
                </pt>
                <pt idx="2585">
                  <v>370</v>
                </pt>
                <pt idx="2586">
                  <v>367.34</v>
                </pt>
                <pt idx="2587">
                  <v>347.48</v>
                </pt>
                <pt idx="2588">
                  <v>317.7</v>
                </pt>
                <pt idx="2589">
                  <v>317.83</v>
                </pt>
                <pt idx="2590">
                  <v>307.89</v>
                </pt>
                <pt idx="2591">
                  <v>297.97</v>
                </pt>
                <pt idx="2592">
                  <v>297.84</v>
                </pt>
                <pt idx="2593">
                  <v>367.34</v>
                </pt>
                <pt idx="2594">
                  <v>372.3</v>
                </pt>
                <pt idx="2595">
                  <v>347.48</v>
                </pt>
                <pt idx="2596">
                  <v>347.48</v>
                </pt>
                <pt idx="2597">
                  <v>337.55</v>
                </pt>
                <pt idx="2598">
                  <v>337.55</v>
                </pt>
                <pt idx="2599">
                  <v>327.62</v>
                </pt>
                <pt idx="2600">
                  <v>348.03</v>
                </pt>
                <pt idx="2601">
                  <v>337.55</v>
                </pt>
                <pt idx="2602">
                  <v>327.62</v>
                </pt>
                <pt idx="2603">
                  <v>314.72</v>
                </pt>
                <pt idx="2604">
                  <v>312.73</v>
                </pt>
                <pt idx="2605">
                  <v>307.77</v>
                </pt>
                <pt idx="2606">
                  <v>307.88</v>
                </pt>
                <pt idx="2607">
                  <v>307.88</v>
                </pt>
                <pt idx="2608">
                  <v>318.24</v>
                </pt>
                <pt idx="2609">
                  <v>314.72</v>
                </pt>
                <pt idx="2610">
                  <v>307.89</v>
                </pt>
                <pt idx="2611">
                  <v>302.95</v>
                </pt>
                <pt idx="2612">
                  <v>302.91</v>
                </pt>
                <pt idx="2613">
                  <v>302.91</v>
                </pt>
                <pt idx="2614">
                  <v>307.77</v>
                </pt>
                <pt idx="2615">
                  <v>312.73</v>
                </pt>
                <pt idx="2616">
                  <v>312.73</v>
                </pt>
                <pt idx="2617">
                  <v>302.93</v>
                </pt>
                <pt idx="2618">
                  <v>307.88</v>
                </pt>
                <pt idx="2619">
                  <v>307.77</v>
                </pt>
                <pt idx="2620">
                  <v>307.88</v>
                </pt>
                <pt idx="2621">
                  <v>317.7</v>
                </pt>
                <pt idx="2622">
                  <v>347.48</v>
                </pt>
                <pt idx="2623">
                  <v>347.48</v>
                </pt>
                <pt idx="2624">
                  <v>327.62</v>
                </pt>
                <pt idx="2625">
                  <v>317.7</v>
                </pt>
                <pt idx="2626">
                  <v>312.84</v>
                </pt>
                <pt idx="2627">
                  <v>302.95</v>
                </pt>
                <pt idx="2628">
                  <v>307.88</v>
                </pt>
                <pt idx="2629">
                  <v>307.77</v>
                </pt>
                <pt idx="2630">
                  <v>317.7</v>
                </pt>
                <pt idx="2631">
                  <v>297.97</v>
                </pt>
                <pt idx="2632">
                  <v>297.99</v>
                </pt>
                <pt idx="2633">
                  <v>276.99</v>
                </pt>
                <pt idx="2634">
                  <v>277.98</v>
                </pt>
                <pt idx="2635">
                  <v>275.01</v>
                </pt>
                <pt idx="2636">
                  <v>224.37</v>
                </pt>
                <pt idx="2637">
                  <v>0</v>
                </pt>
                <pt idx="2638">
                  <v>218.42</v>
                </pt>
                <pt idx="2639">
                  <v>0</v>
                </pt>
                <pt idx="2640">
                  <v>0</v>
                </pt>
                <pt idx="2641">
                  <v>273.02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255.01</v>
                </pt>
                <pt idx="2655">
                  <v>0</v>
                </pt>
                <pt idx="2656">
                  <v>0</v>
                </pt>
                <pt idx="2657">
                  <v>220</v>
                </pt>
                <pt idx="2658">
                  <v>280</v>
                </pt>
                <pt idx="2659">
                  <v>303.15</v>
                </pt>
                <pt idx="2660">
                  <v>295.13</v>
                </pt>
                <pt idx="2661">
                  <v>285</v>
                </pt>
                <pt idx="2662">
                  <v>300</v>
                </pt>
                <pt idx="2663">
                  <v>326.8</v>
                </pt>
                <pt idx="2664">
                  <v>327.93</v>
                </pt>
                <pt idx="2665">
                  <v>346.85</v>
                </pt>
                <pt idx="2666">
                  <v>352.71</v>
                </pt>
                <pt idx="2667">
                  <v>398.35</v>
                </pt>
                <pt idx="2668">
                  <v>388.17</v>
                </pt>
                <pt idx="2669">
                  <v>348.38</v>
                </pt>
                <pt idx="2670">
                  <v>360.09</v>
                </pt>
                <pt idx="2671">
                  <v>356.97</v>
                </pt>
                <pt idx="2672">
                  <v>336.56</v>
                </pt>
                <pt idx="2673">
                  <v>353.24</v>
                </pt>
                <pt idx="2674">
                  <v>344.12</v>
                </pt>
                <pt idx="2675">
                  <v>353.34</v>
                </pt>
                <pt idx="2676">
                  <v>373.35</v>
                </pt>
                <pt idx="2677">
                  <v>373.35</v>
                </pt>
                <pt idx="2678">
                  <v>378.33</v>
                </pt>
                <pt idx="2679">
                  <v>372.53</v>
                </pt>
                <pt idx="2680">
                  <v>372.53</v>
                </pt>
                <pt idx="2681">
                  <v>360</v>
                </pt>
                <pt idx="2682">
                  <v>350.55</v>
                </pt>
                <pt idx="2683">
                  <v>350</v>
                </pt>
                <pt idx="2684">
                  <v>370</v>
                </pt>
                <pt idx="2685">
                  <v>375</v>
                </pt>
                <pt idx="2686">
                  <v>355</v>
                </pt>
                <pt idx="2687">
                  <v>320</v>
                </pt>
                <pt idx="2688">
                  <v>300</v>
                </pt>
                <pt idx="2689">
                  <v>360</v>
                </pt>
                <pt idx="2690">
                  <v>360</v>
                </pt>
                <pt idx="2691">
                  <v>355</v>
                </pt>
                <pt idx="2692">
                  <v>350</v>
                </pt>
                <pt idx="2693">
                  <v>345</v>
                </pt>
                <pt idx="2694">
                  <v>335</v>
                </pt>
                <pt idx="2695">
                  <v>310.11</v>
                </pt>
                <pt idx="2696">
                  <v>317</v>
                </pt>
                <pt idx="2697">
                  <v>310.11</v>
                </pt>
                <pt idx="2698">
                  <v>305</v>
                </pt>
                <pt idx="2699">
                  <v>295</v>
                </pt>
                <pt idx="2700">
                  <v>300</v>
                </pt>
                <pt idx="2701">
                  <v>280</v>
                </pt>
                <pt idx="2702">
                  <v>268</v>
                </pt>
                <pt idx="2703">
                  <v>255.01</v>
                </pt>
                <pt idx="2704">
                  <v>295</v>
                </pt>
                <pt idx="2705">
                  <v>277</v>
                </pt>
                <pt idx="2706">
                  <v>275</v>
                </pt>
                <pt idx="2707">
                  <v>272</v>
                </pt>
                <pt idx="2708">
                  <v>260</v>
                </pt>
                <pt idx="2709">
                  <v>240</v>
                </pt>
                <pt idx="2710">
                  <v>250</v>
                </pt>
                <pt idx="2711">
                  <v>266</v>
                </pt>
                <pt idx="2712">
                  <v>272</v>
                </pt>
                <pt idx="2713">
                  <v>224</v>
                </pt>
                <pt idx="2714">
                  <v>240</v>
                </pt>
                <pt idx="2715">
                  <v>226</v>
                </pt>
                <pt idx="2716">
                  <v>218</v>
                </pt>
                <pt idx="2717">
                  <v>260</v>
                </pt>
                <pt idx="2718">
                  <v>268.06</v>
                </pt>
                <pt idx="2719">
                  <v>253.17</v>
                </pt>
                <pt idx="2720">
                  <v>273.02</v>
                </pt>
                <pt idx="2721">
                  <v>268.06</v>
                </pt>
                <pt idx="2722">
                  <v>91.34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283</v>
                </pt>
                <pt idx="2758">
                  <v>271</v>
                </pt>
                <pt idx="2759">
                  <v>290.11</v>
                </pt>
                <pt idx="2760">
                  <v>300</v>
                </pt>
                <pt idx="2761">
                  <v>310.11</v>
                </pt>
                <pt idx="2762">
                  <v>315.11</v>
                </pt>
                <pt idx="2763">
                  <v>330.55</v>
                </pt>
                <pt idx="2764">
                  <v>320</v>
                </pt>
                <pt idx="2765">
                  <v>320</v>
                </pt>
                <pt idx="2766">
                  <v>320</v>
                </pt>
                <pt idx="2767">
                  <v>312.73</v>
                </pt>
                <pt idx="2768">
                  <v>312.88</v>
                </pt>
                <pt idx="2769">
                  <v>312.88</v>
                </pt>
                <pt idx="2770">
                  <v>314.72</v>
                </pt>
                <pt idx="2771">
                  <v>312.73</v>
                </pt>
                <pt idx="2772">
                  <v>322.66</v>
                </pt>
                <pt idx="2773">
                  <v>317.7</v>
                </pt>
                <pt idx="2774">
                  <v>312.73</v>
                </pt>
                <pt idx="2775">
                  <v>307.88</v>
                </pt>
                <pt idx="2776">
                  <v>300.97</v>
                </pt>
                <pt idx="2777">
                  <v>295</v>
                </pt>
                <pt idx="2778">
                  <v>295.11</v>
                </pt>
                <pt idx="2779">
                  <v>285</v>
                </pt>
                <pt idx="2780">
                  <v>300.15</v>
                </pt>
                <pt idx="2781">
                  <v>300.11</v>
                </pt>
                <pt idx="2782">
                  <v>300.11</v>
                </pt>
                <pt idx="2783">
                  <v>297.21</v>
                </pt>
                <pt idx="2784">
                  <v>100</v>
                </pt>
                <pt idx="2785">
                  <v>305.11</v>
                </pt>
                <pt idx="2786">
                  <v>300.15</v>
                </pt>
                <pt idx="2787">
                  <v>302.13</v>
                </pt>
                <pt idx="2788">
                  <v>303.15</v>
                </pt>
                <pt idx="2789">
                  <v>301.81</v>
                </pt>
                <pt idx="2790">
                  <v>298.11</v>
                </pt>
                <pt idx="2791">
                  <v>275</v>
                </pt>
                <pt idx="2792">
                  <v>290</v>
                </pt>
                <pt idx="2793">
                  <v>289.88</v>
                </pt>
                <pt idx="2794">
                  <v>193.56</v>
                </pt>
                <pt idx="2795">
                  <v>190.12</v>
                </pt>
                <pt idx="2796">
                  <v>214.76</v>
                </pt>
                <pt idx="2797">
                  <v>150</v>
                </pt>
                <pt idx="2798">
                  <v>85.97</v>
                </pt>
                <pt idx="2799">
                  <v>0</v>
                </pt>
                <pt idx="2800">
                  <v>266</v>
                </pt>
                <pt idx="2801">
                  <v>213.62</v>
                </pt>
                <pt idx="2802">
                  <v>192.41</v>
                </pt>
                <pt idx="2803">
                  <v>188.97</v>
                </pt>
                <pt idx="2804">
                  <v>150</v>
                </pt>
                <pt idx="2805">
                  <v>59.61</v>
                </pt>
                <pt idx="2806">
                  <v>85.97</v>
                </pt>
                <pt idx="2807">
                  <v>193.56</v>
                </pt>
                <pt idx="2808">
                  <v>275</v>
                </pt>
                <pt idx="2809">
                  <v>59.61</v>
                </pt>
                <pt idx="2810">
                  <v>59.61</v>
                </pt>
                <pt idx="2811">
                  <v>0</v>
                </pt>
                <pt idx="2812">
                  <v>0</v>
                </pt>
                <pt idx="2813">
                  <v>58.86</v>
                </pt>
                <pt idx="2814">
                  <v>211.74</v>
                </pt>
                <pt idx="2815">
                  <v>212.31</v>
                </pt>
                <pt idx="2816">
                  <v>214</v>
                </pt>
                <pt idx="2817">
                  <v>0</v>
                </pt>
                <pt idx="2818">
                  <v>0</v>
                </pt>
                <pt idx="2819">
                  <v>49.64</v>
                </pt>
                <pt idx="2820">
                  <v>103.25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103.25</v>
                </pt>
                <pt idx="2850">
                  <v>103.25</v>
                </pt>
                <pt idx="2851">
                  <v>103.25</v>
                </pt>
                <pt idx="2852">
                  <v>212.46</v>
                </pt>
                <pt idx="2853">
                  <v>295.85</v>
                </pt>
                <pt idx="2854">
                  <v>292.88</v>
                </pt>
                <pt idx="2855">
                  <v>286.92</v>
                </pt>
                <pt idx="2856">
                  <v>286.69</v>
                </pt>
                <pt idx="2857">
                  <v>302.8</v>
                </pt>
                <pt idx="2858">
                  <v>307.77</v>
                </pt>
                <pt idx="2859">
                  <v>312.73</v>
                </pt>
                <pt idx="2860">
                  <v>302.95</v>
                </pt>
                <pt idx="2861">
                  <v>302.91</v>
                </pt>
                <pt idx="2862">
                  <v>302.91</v>
                </pt>
                <pt idx="2863">
                  <v>302.8</v>
                </pt>
                <pt idx="2864">
                  <v>302.91</v>
                </pt>
                <pt idx="2865">
                  <v>302.93</v>
                </pt>
                <pt idx="2866">
                  <v>302.91</v>
                </pt>
                <pt idx="2867">
                  <v>300.97</v>
                </pt>
                <pt idx="2868">
                  <v>307.77</v>
                </pt>
                <pt idx="2869">
                  <v>302.93</v>
                </pt>
                <pt idx="2870">
                  <v>299.05</v>
                </pt>
                <pt idx="2871">
                  <v>297.95</v>
                </pt>
                <pt idx="2872">
                  <v>289.46</v>
                </pt>
                <pt idx="2873">
                  <v>262.09</v>
                </pt>
                <pt idx="2874">
                  <v>268.06</v>
                </pt>
                <pt idx="2875">
                  <v>238.27</v>
                </pt>
                <pt idx="2876">
                  <v>214.44</v>
                </pt>
                <pt idx="2877">
                  <v>218.42</v>
                </pt>
                <pt idx="2878">
                  <v>148.92</v>
                </pt>
                <pt idx="2879">
                  <v>49.64</v>
                </pt>
              </numCache>
            </numRef>
          </val>
          <smooth val="0"/>
        </ser>
        <ser>
          <idx val="3"/>
          <order val="1"/>
          <tx>
            <strRef>
              <f>"实时节点价格"</f>
              <strCache>
                <ptCount val="1"/>
                <pt idx="0">
                  <v>实时节点价格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>
                  <a:lumMod val="7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统调负荷!$AC$2:$AC$2881</f>
              <numCache>
                <formatCode>General</formatCode>
                <ptCount val="2880"/>
                <pt idx="0">
                  <v>205.29</v>
                </pt>
                <pt idx="1">
                  <v>503.73</v>
                </pt>
                <pt idx="2">
                  <v>303</v>
                </pt>
                <pt idx="3">
                  <v>304.49</v>
                </pt>
                <pt idx="4">
                  <v>320.92</v>
                </pt>
                <pt idx="5">
                  <v>335</v>
                </pt>
                <pt idx="6">
                  <v>308.13</v>
                </pt>
                <pt idx="7">
                  <v>303</v>
                </pt>
                <pt idx="8">
                  <v>310.66</v>
                </pt>
                <pt idx="9">
                  <v>308.24</v>
                </pt>
                <pt idx="10">
                  <v>342.4</v>
                </pt>
                <pt idx="11">
                  <v>295</v>
                </pt>
                <pt idx="12">
                  <v>300</v>
                </pt>
                <pt idx="13">
                  <v>303</v>
                </pt>
                <pt idx="14">
                  <v>300</v>
                </pt>
                <pt idx="15">
                  <v>299</v>
                </pt>
                <pt idx="16">
                  <v>292.93</v>
                </pt>
                <pt idx="17">
                  <v>280</v>
                </pt>
                <pt idx="18">
                  <v>306.42</v>
                </pt>
                <pt idx="19">
                  <v>299.42</v>
                </pt>
                <pt idx="20">
                  <v>290</v>
                </pt>
                <pt idx="21">
                  <v>290</v>
                </pt>
                <pt idx="22">
                  <v>290</v>
                </pt>
                <pt idx="23">
                  <v>290</v>
                </pt>
                <pt idx="24">
                  <v>291</v>
                </pt>
                <pt idx="25">
                  <v>304.53</v>
                </pt>
                <pt idx="26">
                  <v>295</v>
                </pt>
                <pt idx="27">
                  <v>312.38</v>
                </pt>
                <pt idx="28">
                  <v>309.41</v>
                </pt>
                <pt idx="29">
                  <v>319.87</v>
                </pt>
                <pt idx="30">
                  <v>382.97</v>
                </pt>
                <pt idx="31">
                  <v>364.34</v>
                </pt>
                <pt idx="32">
                  <v>314.83</v>
                </pt>
                <pt idx="33">
                  <v>0</v>
                </pt>
                <pt idx="34">
                  <v>64.41</v>
                </pt>
                <pt idx="35">
                  <v>59.41</v>
                </pt>
                <pt idx="36">
                  <v>0</v>
                </pt>
                <pt idx="37">
                  <v>15.69</v>
                </pt>
                <pt idx="38">
                  <v>0</v>
                </pt>
                <pt idx="39">
                  <v>3.21</v>
                </pt>
                <pt idx="40">
                  <v>3.21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290</v>
                </pt>
                <pt idx="46">
                  <v>0</v>
                </pt>
                <pt idx="47">
                  <v>0</v>
                </pt>
                <pt idx="48">
                  <v>35.52</v>
                </pt>
                <pt idx="49">
                  <v>287.46</v>
                </pt>
                <pt idx="50">
                  <v>100.35</v>
                </pt>
                <pt idx="51">
                  <v>276.08</v>
                </pt>
                <pt idx="52">
                  <v>92.95999999999999</v>
                </pt>
                <pt idx="53">
                  <v>0</v>
                </pt>
                <pt idx="54">
                  <v>228</v>
                </pt>
                <pt idx="55">
                  <v>290</v>
                </pt>
                <pt idx="56">
                  <v>215.5</v>
                </pt>
                <pt idx="57">
                  <v>250</v>
                </pt>
                <pt idx="58">
                  <v>280</v>
                </pt>
                <pt idx="59">
                  <v>270.12</v>
                </pt>
                <pt idx="60">
                  <v>285</v>
                </pt>
                <pt idx="61">
                  <v>285.13</v>
                </pt>
                <pt idx="62">
                  <v>289.62</v>
                </pt>
                <pt idx="63">
                  <v>290</v>
                </pt>
                <pt idx="64">
                  <v>38.84</v>
                </pt>
                <pt idx="65">
                  <v>55</v>
                </pt>
                <pt idx="66">
                  <v>122.42</v>
                </pt>
                <pt idx="67">
                  <v>280</v>
                </pt>
                <pt idx="68">
                  <v>285.6</v>
                </pt>
                <pt idx="69">
                  <v>297.1</v>
                </pt>
                <pt idx="70">
                  <v>297.15</v>
                </pt>
                <pt idx="71">
                  <v>366.55</v>
                </pt>
                <pt idx="72">
                  <v>320.15</v>
                </pt>
                <pt idx="73">
                  <v>338.9</v>
                </pt>
                <pt idx="74">
                  <v>338.88</v>
                </pt>
                <pt idx="75">
                  <v>319.15</v>
                </pt>
                <pt idx="76">
                  <v>289.52</v>
                </pt>
                <pt idx="77">
                  <v>329</v>
                </pt>
                <pt idx="78">
                  <v>348.74</v>
                </pt>
                <pt idx="79">
                  <v>329</v>
                </pt>
                <pt idx="80">
                  <v>348.71</v>
                </pt>
                <pt idx="81">
                  <v>378.34</v>
                </pt>
                <pt idx="82">
                  <v>348.73</v>
                </pt>
                <pt idx="83">
                  <v>358.6</v>
                </pt>
                <pt idx="84">
                  <v>378.34</v>
                </pt>
                <pt idx="85">
                  <v>391.51</v>
                </pt>
                <pt idx="86">
                  <v>368.48</v>
                </pt>
                <pt idx="87">
                  <v>379.34</v>
                </pt>
                <pt idx="88">
                  <v>398.09</v>
                </pt>
                <pt idx="89">
                  <v>368.48</v>
                </pt>
                <pt idx="90">
                  <v>331.08</v>
                </pt>
                <pt idx="91">
                  <v>325.81</v>
                </pt>
                <pt idx="92">
                  <v>319.15</v>
                </pt>
                <pt idx="93">
                  <v>302.37</v>
                </pt>
                <pt idx="94">
                  <v>298.45</v>
                </pt>
                <pt idx="95">
                  <v>284.53</v>
                </pt>
                <pt idx="96">
                  <v>320</v>
                </pt>
                <pt idx="97">
                  <v>409.53</v>
                </pt>
                <pt idx="98">
                  <v>379.74</v>
                </pt>
                <pt idx="99">
                  <v>348.45</v>
                </pt>
                <pt idx="100">
                  <v>300</v>
                </pt>
                <pt idx="101">
                  <v>320</v>
                </pt>
                <pt idx="102">
                  <v>312</v>
                </pt>
                <pt idx="103">
                  <v>312</v>
                </pt>
                <pt idx="104">
                  <v>310.12</v>
                </pt>
                <pt idx="105">
                  <v>310</v>
                </pt>
                <pt idx="106">
                  <v>310</v>
                </pt>
                <pt idx="107">
                  <v>313.01</v>
                </pt>
                <pt idx="108">
                  <v>303.15</v>
                </pt>
                <pt idx="109">
                  <v>303</v>
                </pt>
                <pt idx="110">
                  <v>300</v>
                </pt>
                <pt idx="111">
                  <v>295</v>
                </pt>
                <pt idx="112">
                  <v>300</v>
                </pt>
                <pt idx="113">
                  <v>300</v>
                </pt>
                <pt idx="114">
                  <v>294</v>
                </pt>
                <pt idx="115">
                  <v>295</v>
                </pt>
                <pt idx="116">
                  <v>293</v>
                </pt>
                <pt idx="117">
                  <v>290.13</v>
                </pt>
                <pt idx="118">
                  <v>294</v>
                </pt>
                <pt idx="119">
                  <v>300</v>
                </pt>
                <pt idx="120">
                  <v>310</v>
                </pt>
                <pt idx="121">
                  <v>320</v>
                </pt>
                <pt idx="122">
                  <v>340</v>
                </pt>
                <pt idx="123">
                  <v>330</v>
                </pt>
                <pt idx="124">
                  <v>350</v>
                </pt>
                <pt idx="125">
                  <v>363.39</v>
                </pt>
                <pt idx="126">
                  <v>380</v>
                </pt>
                <pt idx="127">
                  <v>360</v>
                </pt>
                <pt idx="128">
                  <v>340.8</v>
                </pt>
                <pt idx="129">
                  <v>351.33</v>
                </pt>
                <pt idx="130">
                  <v>383.2</v>
                </pt>
                <pt idx="131">
                  <v>356</v>
                </pt>
                <pt idx="132">
                  <v>351.2</v>
                </pt>
                <pt idx="133">
                  <v>351.2</v>
                </pt>
                <pt idx="134">
                  <v>351.53</v>
                </pt>
                <pt idx="135">
                  <v>350.32</v>
                </pt>
                <pt idx="136">
                  <v>330.44</v>
                </pt>
                <pt idx="137">
                  <v>378.35</v>
                </pt>
                <pt idx="138">
                  <v>354.96</v>
                </pt>
                <pt idx="139">
                  <v>314.8</v>
                </pt>
                <pt idx="140">
                  <v>269.68</v>
                </pt>
                <pt idx="141">
                  <v>309.2</v>
                </pt>
                <pt idx="142">
                  <v>284.56</v>
                </pt>
                <pt idx="143">
                  <v>294.99</v>
                </pt>
                <pt idx="144">
                  <v>0</v>
                </pt>
                <pt idx="145">
                  <v>303.72</v>
                </pt>
                <pt idx="146">
                  <v>290</v>
                </pt>
                <pt idx="147">
                  <v>326.53</v>
                </pt>
                <pt idx="148">
                  <v>239.47</v>
                </pt>
                <pt idx="149">
                  <v>302.33</v>
                </pt>
                <pt idx="150">
                  <v>305</v>
                </pt>
                <pt idx="151">
                  <v>334.78</v>
                </pt>
                <pt idx="152">
                  <v>342.3</v>
                </pt>
                <pt idx="153">
                  <v>313.2</v>
                </pt>
                <pt idx="154">
                  <v>323.2</v>
                </pt>
                <pt idx="155">
                  <v>323.6</v>
                </pt>
                <pt idx="156">
                  <v>341.24</v>
                </pt>
                <pt idx="157">
                  <v>347.87</v>
                </pt>
                <pt idx="158">
                  <v>367.49</v>
                </pt>
                <pt idx="159">
                  <v>373.93</v>
                </pt>
                <pt idx="160">
                  <v>354.8</v>
                </pt>
                <pt idx="161">
                  <v>378.01</v>
                </pt>
                <pt idx="162">
                  <v>373.29</v>
                </pt>
                <pt idx="163">
                  <v>376.81</v>
                </pt>
                <pt idx="164">
                  <v>375.38</v>
                </pt>
                <pt idx="165">
                  <v>430.23</v>
                </pt>
                <pt idx="166">
                  <v>371.48</v>
                </pt>
                <pt idx="167">
                  <v>374.38</v>
                </pt>
                <pt idx="168">
                  <v>370.17</v>
                </pt>
                <pt idx="169">
                  <v>444.96</v>
                </pt>
                <pt idx="170">
                  <v>470.55</v>
                </pt>
                <pt idx="171">
                  <v>498.26</v>
                </pt>
                <pt idx="172">
                  <v>452.86</v>
                </pt>
                <pt idx="173">
                  <v>546.39</v>
                </pt>
                <pt idx="174">
                  <v>582.91</v>
                </pt>
                <pt idx="175">
                  <v>645.85</v>
                </pt>
                <pt idx="176">
                  <v>550.38</v>
                </pt>
                <pt idx="177">
                  <v>595.91</v>
                </pt>
                <pt idx="178">
                  <v>752.61</v>
                </pt>
                <pt idx="179">
                  <v>526.71</v>
                </pt>
                <pt idx="180">
                  <v>470.37</v>
                </pt>
                <pt idx="181">
                  <v>489.24</v>
                </pt>
                <pt idx="182">
                  <v>479.42</v>
                </pt>
                <pt idx="183">
                  <v>498.75</v>
                </pt>
                <pt idx="184">
                  <v>453.96</v>
                </pt>
                <pt idx="185">
                  <v>450.29</v>
                </pt>
                <pt idx="186">
                  <v>410.87</v>
                </pt>
                <pt idx="187">
                  <v>454.34</v>
                </pt>
                <pt idx="188">
                  <v>418.48</v>
                </pt>
                <pt idx="189">
                  <v>411.58</v>
                </pt>
                <pt idx="190">
                  <v>370.98</v>
                </pt>
                <pt idx="191">
                  <v>350.06</v>
                </pt>
                <pt idx="192">
                  <v>345.63</v>
                </pt>
                <pt idx="193">
                  <v>762.61</v>
                </pt>
                <pt idx="194">
                  <v>389.96</v>
                </pt>
                <pt idx="195">
                  <v>370.78</v>
                </pt>
                <pt idx="196">
                  <v>361.02</v>
                </pt>
                <pt idx="197">
                  <v>351.14</v>
                </pt>
                <pt idx="198">
                  <v>341.09</v>
                </pt>
                <pt idx="199">
                  <v>331.11</v>
                </pt>
                <pt idx="200">
                  <v>329.23</v>
                </pt>
                <pt idx="201">
                  <v>329.67</v>
                </pt>
                <pt idx="202">
                  <v>338.86</v>
                </pt>
                <pt idx="203">
                  <v>329.59</v>
                </pt>
                <pt idx="204">
                  <v>349.35</v>
                </pt>
                <pt idx="205">
                  <v>329.58</v>
                </pt>
                <pt idx="206">
                  <v>331.04</v>
                </pt>
                <pt idx="207">
                  <v>324</v>
                </pt>
                <pt idx="208">
                  <v>319.49</v>
                </pt>
                <pt idx="209">
                  <v>305.33</v>
                </pt>
                <pt idx="210">
                  <v>305.33</v>
                </pt>
                <pt idx="211">
                  <v>308.31</v>
                </pt>
                <pt idx="212">
                  <v>307.99</v>
                </pt>
                <pt idx="213">
                  <v>313.41</v>
                </pt>
                <pt idx="214">
                  <v>309.4</v>
                </pt>
                <pt idx="215">
                  <v>329.19</v>
                </pt>
                <pt idx="216">
                  <v>321.97</v>
                </pt>
                <pt idx="217">
                  <v>344.87</v>
                </pt>
                <pt idx="218">
                  <v>366.92</v>
                </pt>
                <pt idx="219">
                  <v>419.1</v>
                </pt>
                <pt idx="220">
                  <v>450.23</v>
                </pt>
                <pt idx="221">
                  <v>399.48</v>
                </pt>
                <pt idx="222">
                  <v>348.52</v>
                </pt>
                <pt idx="223">
                  <v>335.99</v>
                </pt>
                <pt idx="224">
                  <v>326.01</v>
                </pt>
                <pt idx="225">
                  <v>344.13</v>
                </pt>
                <pt idx="226">
                  <v>335.71</v>
                </pt>
                <pt idx="227">
                  <v>343.95</v>
                </pt>
                <pt idx="228">
                  <v>325.57</v>
                </pt>
                <pt idx="229">
                  <v>325.51</v>
                </pt>
                <pt idx="230">
                  <v>318.02</v>
                </pt>
                <pt idx="231">
                  <v>309.43</v>
                </pt>
                <pt idx="232">
                  <v>141.35</v>
                </pt>
                <pt idx="233">
                  <v>167.86</v>
                </pt>
                <pt idx="234">
                  <v>183.73</v>
                </pt>
                <pt idx="235">
                  <v>286.88</v>
                </pt>
                <pt idx="236">
                  <v>298.99</v>
                </pt>
                <pt idx="237">
                  <v>303.97</v>
                </pt>
                <pt idx="238">
                  <v>269.53</v>
                </pt>
                <pt idx="239">
                  <v>182</v>
                </pt>
                <pt idx="240">
                  <v>0.48</v>
                </pt>
                <pt idx="241">
                  <v>197.64</v>
                </pt>
                <pt idx="242">
                  <v>280.08</v>
                </pt>
                <pt idx="243">
                  <v>222.31</v>
                </pt>
                <pt idx="244">
                  <v>283.21</v>
                </pt>
                <pt idx="245">
                  <v>306.08</v>
                </pt>
                <pt idx="246">
                  <v>350.14</v>
                </pt>
                <pt idx="247">
                  <v>356.52</v>
                </pt>
                <pt idx="248">
                  <v>324.98</v>
                </pt>
                <pt idx="249">
                  <v>322.04</v>
                </pt>
                <pt idx="250">
                  <v>324.53</v>
                </pt>
                <pt idx="251">
                  <v>334.95</v>
                </pt>
                <pt idx="252">
                  <v>356.13</v>
                </pt>
                <pt idx="253">
                  <v>351.35</v>
                </pt>
                <pt idx="254">
                  <v>342.95</v>
                </pt>
                <pt idx="255">
                  <v>325.43</v>
                </pt>
                <pt idx="256">
                  <v>332.63</v>
                </pt>
                <pt idx="257">
                  <v>348.31</v>
                </pt>
                <pt idx="258">
                  <v>360</v>
                </pt>
                <pt idx="259">
                  <v>359.46</v>
                </pt>
                <pt idx="260">
                  <v>369.31</v>
                </pt>
                <pt idx="261">
                  <v>409.14</v>
                </pt>
                <pt idx="262">
                  <v>346.04</v>
                </pt>
                <pt idx="263">
                  <v>353.27</v>
                </pt>
                <pt idx="264">
                  <v>353.27</v>
                </pt>
                <pt idx="265">
                  <v>382.84</v>
                </pt>
                <pt idx="266">
                  <v>385.41</v>
                </pt>
                <pt idx="267">
                  <v>375.94</v>
                </pt>
                <pt idx="268">
                  <v>402.71</v>
                </pt>
                <pt idx="269">
                  <v>423.4</v>
                </pt>
                <pt idx="270">
                  <v>399.83</v>
                </pt>
                <pt idx="271">
                  <v>385.51</v>
                </pt>
                <pt idx="272">
                  <v>376.58</v>
                </pt>
                <pt idx="273">
                  <v>379.11</v>
                </pt>
                <pt idx="274">
                  <v>361.52</v>
                </pt>
                <pt idx="275">
                  <v>377.76</v>
                </pt>
                <pt idx="276">
                  <v>375.03</v>
                </pt>
                <pt idx="277">
                  <v>383.76</v>
                </pt>
                <pt idx="278">
                  <v>353.9</v>
                </pt>
                <pt idx="279">
                  <v>373.32</v>
                </pt>
                <pt idx="280">
                  <v>378.32</v>
                </pt>
                <pt idx="281">
                  <v>403.33</v>
                </pt>
                <pt idx="282">
                  <v>365.68</v>
                </pt>
                <pt idx="283">
                  <v>372.53</v>
                </pt>
                <pt idx="284">
                  <v>352.04</v>
                </pt>
                <pt idx="285">
                  <v>346.73</v>
                </pt>
                <pt idx="286">
                  <v>314.61</v>
                </pt>
                <pt idx="287">
                  <v>313.61</v>
                </pt>
                <pt idx="288">
                  <v>354.14</v>
                </pt>
                <pt idx="289">
                  <v>393.51</v>
                </pt>
                <pt idx="290">
                  <v>541.01</v>
                </pt>
                <pt idx="291">
                  <v>370.87</v>
                </pt>
                <pt idx="292">
                  <v>370.27</v>
                </pt>
                <pt idx="293">
                  <v>366.21</v>
                </pt>
                <pt idx="294">
                  <v>348.69</v>
                </pt>
                <pt idx="295">
                  <v>370.27</v>
                </pt>
                <pt idx="296">
                  <v>339.03</v>
                </pt>
                <pt idx="297">
                  <v>351.22</v>
                </pt>
                <pt idx="298">
                  <v>349.99</v>
                </pt>
                <pt idx="299">
                  <v>368.77</v>
                </pt>
                <pt idx="300">
                  <v>359.51</v>
                </pt>
                <pt idx="301">
                  <v>351.56</v>
                </pt>
                <pt idx="302">
                  <v>349.56</v>
                </pt>
                <pt idx="303">
                  <v>349.59</v>
                </pt>
                <pt idx="304">
                  <v>339.66</v>
                </pt>
                <pt idx="305">
                  <v>339.66</v>
                </pt>
                <pt idx="306">
                  <v>329.82</v>
                </pt>
                <pt idx="307">
                  <v>329.69</v>
                </pt>
                <pt idx="308">
                  <v>329.82</v>
                </pt>
                <pt idx="309">
                  <v>327.69</v>
                </pt>
                <pt idx="310">
                  <v>330.14</v>
                </pt>
                <pt idx="311">
                  <v>339.24</v>
                </pt>
                <pt idx="312">
                  <v>329.82</v>
                </pt>
                <pt idx="313">
                  <v>349.55</v>
                </pt>
                <pt idx="314">
                  <v>349.55</v>
                </pt>
                <pt idx="315">
                  <v>345.91</v>
                </pt>
                <pt idx="316">
                  <v>345.92</v>
                </pt>
                <pt idx="317">
                  <v>362.89</v>
                </pt>
                <pt idx="318">
                  <v>358.66</v>
                </pt>
                <pt idx="319">
                  <v>343.15</v>
                </pt>
                <pt idx="320">
                  <v>358.13</v>
                </pt>
                <pt idx="321">
                  <v>401.2</v>
                </pt>
                <pt idx="322">
                  <v>393.72</v>
                </pt>
                <pt idx="323">
                  <v>392.28</v>
                </pt>
                <pt idx="324">
                  <v>377.08</v>
                </pt>
                <pt idx="325">
                  <v>356.52</v>
                </pt>
                <pt idx="326">
                  <v>342.52</v>
                </pt>
                <pt idx="327">
                  <v>332.05</v>
                </pt>
                <pt idx="328">
                  <v>332.98</v>
                </pt>
                <pt idx="329">
                  <v>222.13</v>
                </pt>
                <pt idx="330">
                  <v>351.56</v>
                </pt>
                <pt idx="331">
                  <v>332.18</v>
                </pt>
                <pt idx="332">
                  <v>341.89</v>
                </pt>
                <pt idx="333">
                  <v>348.59</v>
                </pt>
                <pt idx="334">
                  <v>331.96</v>
                </pt>
                <pt idx="335">
                  <v>30.65</v>
                </pt>
                <pt idx="336">
                  <v>0</v>
                </pt>
                <pt idx="337">
                  <v>245.06</v>
                </pt>
                <pt idx="338">
                  <v>252.8</v>
                </pt>
                <pt idx="339">
                  <v>284.94</v>
                </pt>
                <pt idx="340">
                  <v>285.13</v>
                </pt>
                <pt idx="341">
                  <v>312.48</v>
                </pt>
                <pt idx="342">
                  <v>344.15</v>
                </pt>
                <pt idx="343">
                  <v>380.14</v>
                </pt>
                <pt idx="344">
                  <v>335.75</v>
                </pt>
                <pt idx="345">
                  <v>353.93</v>
                </pt>
                <pt idx="346">
                  <v>306.24</v>
                </pt>
                <pt idx="347">
                  <v>387.8</v>
                </pt>
                <pt idx="348">
                  <v>343.96</v>
                </pt>
                <pt idx="349">
                  <v>334.1</v>
                </pt>
                <pt idx="350">
                  <v>319.32</v>
                </pt>
                <pt idx="351">
                  <v>367.2</v>
                </pt>
                <pt idx="352">
                  <v>344.05</v>
                </pt>
                <pt idx="353">
                  <v>385.48</v>
                </pt>
                <pt idx="354">
                  <v>370.73</v>
                </pt>
                <pt idx="355">
                  <v>386.05</v>
                </pt>
                <pt idx="356">
                  <v>387.69</v>
                </pt>
                <pt idx="357">
                  <v>406.44</v>
                </pt>
                <pt idx="358">
                  <v>373.33</v>
                </pt>
                <pt idx="359">
                  <v>382.64</v>
                </pt>
                <pt idx="360">
                  <v>376.05</v>
                </pt>
                <pt idx="361">
                  <v>400.83</v>
                </pt>
                <pt idx="362">
                  <v>437.35</v>
                </pt>
                <pt idx="363">
                  <v>422.06</v>
                </pt>
                <pt idx="364">
                  <v>383.93</v>
                </pt>
                <pt idx="365">
                  <v>418.3</v>
                </pt>
                <pt idx="366">
                  <v>447.61</v>
                </pt>
                <pt idx="367">
                  <v>430.11</v>
                </pt>
                <pt idx="368">
                  <v>454.61</v>
                </pt>
                <pt idx="369">
                  <v>405.05</v>
                </pt>
                <pt idx="370">
                  <v>406.53</v>
                </pt>
                <pt idx="371">
                  <v>405.21</v>
                </pt>
                <pt idx="372">
                  <v>389.75</v>
                </pt>
                <pt idx="373">
                  <v>400.65</v>
                </pt>
                <pt idx="374">
                  <v>410.03</v>
                </pt>
                <pt idx="375">
                  <v>405.05</v>
                </pt>
                <pt idx="376">
                  <v>402.44</v>
                </pt>
                <pt idx="377">
                  <v>398.36</v>
                </pt>
                <pt idx="378">
                  <v>394.09</v>
                </pt>
                <pt idx="379">
                  <v>394.76</v>
                </pt>
                <pt idx="380">
                  <v>373.45</v>
                </pt>
                <pt idx="381">
                  <v>356.41</v>
                </pt>
                <pt idx="382">
                  <v>376.8</v>
                </pt>
                <pt idx="383">
                  <v>349.4</v>
                </pt>
                <pt idx="384">
                  <v>351.2</v>
                </pt>
                <pt idx="385">
                  <v>623.71</v>
                </pt>
                <pt idx="386">
                  <v>529.75</v>
                </pt>
                <pt idx="387">
                  <v>409.89</v>
                </pt>
                <pt idx="388">
                  <v>438.68</v>
                </pt>
                <pt idx="389">
                  <v>392.43</v>
                </pt>
                <pt idx="390">
                  <v>381.93</v>
                </pt>
                <pt idx="391">
                  <v>386.73</v>
                </pt>
                <pt idx="392">
                  <v>373.19</v>
                </pt>
                <pt idx="393">
                  <v>385.69</v>
                </pt>
                <pt idx="394">
                  <v>391.94</v>
                </pt>
                <pt idx="395">
                  <v>409.48</v>
                </pt>
                <pt idx="396">
                  <v>391.94</v>
                </pt>
                <pt idx="397">
                  <v>374.31</v>
                </pt>
                <pt idx="398">
                  <v>370.68</v>
                </pt>
                <pt idx="399">
                  <v>364.48</v>
                </pt>
                <pt idx="400">
                  <v>358.08</v>
                </pt>
                <pt idx="401">
                  <v>358.25</v>
                </pt>
                <pt idx="402">
                  <v>369.27</v>
                </pt>
                <pt idx="403">
                  <v>358.45</v>
                </pt>
                <pt idx="404">
                  <v>349.96</v>
                </pt>
                <pt idx="405">
                  <v>358.59</v>
                </pt>
                <pt idx="406">
                  <v>371.04</v>
                </pt>
                <pt idx="407">
                  <v>373.68</v>
                </pt>
                <pt idx="408">
                  <v>394.5</v>
                </pt>
                <pt idx="409">
                  <v>382.28</v>
                </pt>
                <pt idx="410">
                  <v>381.63</v>
                </pt>
                <pt idx="411">
                  <v>400.54</v>
                </pt>
                <pt idx="412">
                  <v>390.56</v>
                </pt>
                <pt idx="413">
                  <v>389.86</v>
                </pt>
                <pt idx="414">
                  <v>399.84</v>
                </pt>
                <pt idx="415">
                  <v>388.56</v>
                </pt>
                <pt idx="416">
                  <v>376.27</v>
                </pt>
                <pt idx="417">
                  <v>433.81</v>
                </pt>
                <pt idx="418">
                  <v>455.87</v>
                </pt>
                <pt idx="419">
                  <v>422</v>
                </pt>
                <pt idx="420">
                  <v>481.24</v>
                </pt>
                <pt idx="421">
                  <v>444.57</v>
                </pt>
                <pt idx="422">
                  <v>445.23</v>
                </pt>
                <pt idx="423">
                  <v>456.59</v>
                </pt>
                <pt idx="424">
                  <v>542.4400000000001</v>
                </pt>
                <pt idx="425">
                  <v>438.19</v>
                </pt>
                <pt idx="426">
                  <v>427.22</v>
                </pt>
                <pt idx="427">
                  <v>398.04</v>
                </pt>
                <pt idx="428">
                  <v>205.61</v>
                </pt>
                <pt idx="429">
                  <v>391.96</v>
                </pt>
                <pt idx="430">
                  <v>375.47</v>
                </pt>
                <pt idx="431">
                  <v>381.71</v>
                </pt>
                <pt idx="432">
                  <v>207.99</v>
                </pt>
                <pt idx="433">
                  <v>465.8</v>
                </pt>
                <pt idx="434">
                  <v>331.95</v>
                </pt>
                <pt idx="435">
                  <v>347.47</v>
                </pt>
                <pt idx="436">
                  <v>352.07</v>
                </pt>
                <pt idx="437">
                  <v>399.67</v>
                </pt>
                <pt idx="438">
                  <v>419.92</v>
                </pt>
                <pt idx="439">
                  <v>754.5</v>
                </pt>
                <pt idx="440">
                  <v>447.35</v>
                </pt>
                <pt idx="441">
                  <v>420.89</v>
                </pt>
                <pt idx="442">
                  <v>417.83</v>
                </pt>
                <pt idx="443">
                  <v>448.83</v>
                </pt>
                <pt idx="444">
                  <v>428.53</v>
                </pt>
                <pt idx="445">
                  <v>424.5</v>
                </pt>
                <pt idx="446">
                  <v>440.84</v>
                </pt>
                <pt idx="447">
                  <v>461</v>
                </pt>
                <pt idx="448">
                  <v>394.87</v>
                </pt>
                <pt idx="449">
                  <v>444.83</v>
                </pt>
                <pt idx="450">
                  <v>419.44</v>
                </pt>
                <pt idx="451">
                  <v>520.5</v>
                </pt>
                <pt idx="452">
                  <v>445.42</v>
                </pt>
                <pt idx="453">
                  <v>526.86</v>
                </pt>
                <pt idx="454">
                  <v>466.91</v>
                </pt>
                <pt idx="455">
                  <v>460.84</v>
                </pt>
                <pt idx="456">
                  <v>451.86</v>
                </pt>
                <pt idx="457">
                  <v>453.99</v>
                </pt>
                <pt idx="458">
                  <v>460.18</v>
                </pt>
                <pt idx="459">
                  <v>463.76</v>
                </pt>
                <pt idx="460">
                  <v>419.79</v>
                </pt>
                <pt idx="461">
                  <v>500.93</v>
                </pt>
                <pt idx="462">
                  <v>475.53</v>
                </pt>
                <pt idx="463">
                  <v>514.38</v>
                </pt>
                <pt idx="464">
                  <v>443.22</v>
                </pt>
                <pt idx="465">
                  <v>451.54</v>
                </pt>
                <pt idx="466">
                  <v>448.73</v>
                </pt>
                <pt idx="467">
                  <v>450.08</v>
                </pt>
                <pt idx="468">
                  <v>425.18</v>
                </pt>
                <pt idx="469">
                  <v>448.31</v>
                </pt>
                <pt idx="470">
                  <v>435.21</v>
                </pt>
                <pt idx="471">
                  <v>410.73</v>
                </pt>
                <pt idx="472">
                  <v>398.83</v>
                </pt>
                <pt idx="473">
                  <v>408</v>
                </pt>
                <pt idx="474">
                  <v>410.61</v>
                </pt>
                <pt idx="475">
                  <v>408.49</v>
                </pt>
                <pt idx="476">
                  <v>384.48</v>
                </pt>
                <pt idx="477">
                  <v>363.01</v>
                </pt>
                <pt idx="478">
                  <v>362.95</v>
                </pt>
                <pt idx="479">
                  <v>344.31</v>
                </pt>
                <pt idx="480">
                  <v>380</v>
                </pt>
                <pt idx="481">
                  <v>996.99</v>
                </pt>
                <pt idx="482">
                  <v>478.65</v>
                </pt>
                <pt idx="483">
                  <v>464.49</v>
                </pt>
                <pt idx="484">
                  <v>439.31</v>
                </pt>
                <pt idx="485">
                  <v>389.54</v>
                </pt>
                <pt idx="486">
                  <v>378.47</v>
                </pt>
                <pt idx="487">
                  <v>355.76</v>
                </pt>
                <pt idx="488">
                  <v>352.53</v>
                </pt>
                <pt idx="489">
                  <v>401.12</v>
                </pt>
                <pt idx="490">
                  <v>385.16</v>
                </pt>
                <pt idx="491">
                  <v>399.04</v>
                </pt>
                <pt idx="492">
                  <v>374.72</v>
                </pt>
                <pt idx="493">
                  <v>370.4</v>
                </pt>
                <pt idx="494">
                  <v>366.73</v>
                </pt>
                <pt idx="495">
                  <v>349.66</v>
                </pt>
                <pt idx="496">
                  <v>348.2</v>
                </pt>
                <pt idx="497">
                  <v>349.46</v>
                </pt>
                <pt idx="498">
                  <v>347.61</v>
                </pt>
                <pt idx="499">
                  <v>349.98</v>
                </pt>
                <pt idx="500">
                  <v>348.5</v>
                </pt>
                <pt idx="501">
                  <v>348.5</v>
                </pt>
                <pt idx="502">
                  <v>348.5</v>
                </pt>
                <pt idx="503">
                  <v>357.38</v>
                </pt>
                <pt idx="504">
                  <v>373.77</v>
                </pt>
                <pt idx="505">
                  <v>393.51</v>
                </pt>
                <pt idx="506">
                  <v>419.89</v>
                </pt>
                <pt idx="507">
                  <v>398.46</v>
                </pt>
                <pt idx="508">
                  <v>429.88</v>
                </pt>
                <pt idx="509">
                  <v>414.24</v>
                </pt>
                <pt idx="510">
                  <v>406.14</v>
                </pt>
                <pt idx="511">
                  <v>388.95</v>
                </pt>
                <pt idx="512">
                  <v>359</v>
                </pt>
                <pt idx="513">
                  <v>394.73</v>
                </pt>
                <pt idx="514">
                  <v>438.98</v>
                </pt>
                <pt idx="515">
                  <v>378.8</v>
                </pt>
                <pt idx="516">
                  <v>388.43</v>
                </pt>
                <pt idx="517">
                  <v>399.49</v>
                </pt>
                <pt idx="518">
                  <v>357.1</v>
                </pt>
                <pt idx="519">
                  <v>329.54</v>
                </pt>
                <pt idx="520">
                  <v>350.15</v>
                </pt>
                <pt idx="521">
                  <v>143.87</v>
                </pt>
                <pt idx="522">
                  <v>211.36</v>
                </pt>
                <pt idx="523">
                  <v>224.19</v>
                </pt>
                <pt idx="524">
                  <v>362.18</v>
                </pt>
                <pt idx="525">
                  <v>349.35</v>
                </pt>
                <pt idx="526">
                  <v>332.42</v>
                </pt>
                <pt idx="527">
                  <v>307.72</v>
                </pt>
                <pt idx="528">
                  <v>138.05</v>
                </pt>
                <pt idx="529">
                  <v>282.7</v>
                </pt>
                <pt idx="530">
                  <v>319.72</v>
                </pt>
                <pt idx="531">
                  <v>262.28</v>
                </pt>
                <pt idx="532">
                  <v>302.91</v>
                </pt>
                <pt idx="533">
                  <v>307.74</v>
                </pt>
                <pt idx="534">
                  <v>333.91</v>
                </pt>
                <pt idx="535">
                  <v>341.69</v>
                </pt>
                <pt idx="536">
                  <v>329.68</v>
                </pt>
                <pt idx="537">
                  <v>323.28</v>
                </pt>
                <pt idx="538">
                  <v>336.2</v>
                </pt>
                <pt idx="539">
                  <v>338.66</v>
                </pt>
                <pt idx="540">
                  <v>338.88</v>
                </pt>
                <pt idx="541">
                  <v>351.46</v>
                </pt>
                <pt idx="542">
                  <v>329.83</v>
                </pt>
                <pt idx="543">
                  <v>342.79</v>
                </pt>
                <pt idx="544">
                  <v>354.48</v>
                </pt>
                <pt idx="545">
                  <v>380.22</v>
                </pt>
                <pt idx="546">
                  <v>376.65</v>
                </pt>
                <pt idx="547">
                  <v>372.15</v>
                </pt>
                <pt idx="548">
                  <v>384.63</v>
                </pt>
                <pt idx="549">
                  <v>456.8</v>
                </pt>
                <pt idx="550">
                  <v>383.94</v>
                </pt>
                <pt idx="551">
                  <v>424.4</v>
                </pt>
                <pt idx="552">
                  <v>378.48</v>
                </pt>
                <pt idx="553">
                  <v>409.6</v>
                </pt>
                <pt idx="554">
                  <v>431.24</v>
                </pt>
                <pt idx="555">
                  <v>450.71</v>
                </pt>
                <pt idx="556">
                  <v>405.53</v>
                </pt>
                <pt idx="557">
                  <v>441.61</v>
                </pt>
                <pt idx="558">
                  <v>451.96</v>
                </pt>
                <pt idx="559">
                  <v>451.97</v>
                </pt>
                <pt idx="560">
                  <v>395.89</v>
                </pt>
                <pt idx="561">
                  <v>392.21</v>
                </pt>
                <pt idx="562">
                  <v>402.03</v>
                </pt>
                <pt idx="563">
                  <v>440.97</v>
                </pt>
                <pt idx="564">
                  <v>392.33</v>
                </pt>
                <pt idx="565">
                  <v>406.22</v>
                </pt>
                <pt idx="566">
                  <v>397.78</v>
                </pt>
                <pt idx="567">
                  <v>397.87</v>
                </pt>
                <pt idx="568">
                  <v>381.67</v>
                </pt>
                <pt idx="569">
                  <v>374.9</v>
                </pt>
                <pt idx="570">
                  <v>371.96</v>
                </pt>
                <pt idx="571">
                  <v>368.81</v>
                </pt>
                <pt idx="572">
                  <v>367.78</v>
                </pt>
                <pt idx="573">
                  <v>357.58</v>
                </pt>
                <pt idx="574">
                  <v>325.98</v>
                </pt>
                <pt idx="575">
                  <v>322.43</v>
                </pt>
                <pt idx="576">
                  <v>335.23</v>
                </pt>
                <pt idx="577">
                  <v>525.47</v>
                </pt>
                <pt idx="578">
                  <v>341.33</v>
                </pt>
                <pt idx="579">
                  <v>349.35</v>
                </pt>
                <pt idx="580">
                  <v>343.24</v>
                </pt>
                <pt idx="581">
                  <v>329.72</v>
                </pt>
                <pt idx="582">
                  <v>334.47</v>
                </pt>
                <pt idx="583">
                  <v>319.29</v>
                </pt>
                <pt idx="584">
                  <v>312.23</v>
                </pt>
                <pt idx="585">
                  <v>316.48</v>
                </pt>
                <pt idx="586">
                  <v>324.02</v>
                </pt>
                <pt idx="587">
                  <v>332.91</v>
                </pt>
                <pt idx="588">
                  <v>332.05</v>
                </pt>
                <pt idx="589">
                  <v>314.83</v>
                </pt>
                <pt idx="590">
                  <v>320.2</v>
                </pt>
                <pt idx="591">
                  <v>312.72</v>
                </pt>
                <pt idx="592">
                  <v>306.98</v>
                </pt>
                <pt idx="593">
                  <v>313.64</v>
                </pt>
                <pt idx="594">
                  <v>310.01</v>
                </pt>
                <pt idx="595">
                  <v>311.82</v>
                </pt>
                <pt idx="596">
                  <v>306.25</v>
                </pt>
                <pt idx="597">
                  <v>319.74</v>
                </pt>
                <pt idx="598">
                  <v>316.41</v>
                </pt>
                <pt idx="599">
                  <v>329.74</v>
                </pt>
                <pt idx="600">
                  <v>336.69</v>
                </pt>
                <pt idx="601">
                  <v>351.06</v>
                </pt>
                <pt idx="602">
                  <v>356.55</v>
                </pt>
                <pt idx="603">
                  <v>399.56</v>
                </pt>
                <pt idx="604">
                  <v>377.61</v>
                </pt>
                <pt idx="605">
                  <v>417.57</v>
                </pt>
                <pt idx="606">
                  <v>392.76</v>
                </pt>
                <pt idx="607">
                  <v>378.82</v>
                </pt>
                <pt idx="608">
                  <v>388.19</v>
                </pt>
                <pt idx="609">
                  <v>434.52</v>
                </pt>
                <pt idx="610">
                  <v>426.46</v>
                </pt>
                <pt idx="611">
                  <v>423.38</v>
                </pt>
                <pt idx="612">
                  <v>418.41</v>
                </pt>
                <pt idx="613">
                  <v>389.03</v>
                </pt>
                <pt idx="614">
                  <v>356.48</v>
                </pt>
                <pt idx="615">
                  <v>341.18</v>
                </pt>
                <pt idx="616">
                  <v>237.04</v>
                </pt>
                <pt idx="617">
                  <v>156.65</v>
                </pt>
                <pt idx="618">
                  <v>225.03</v>
                </pt>
                <pt idx="619">
                  <v>324.22</v>
                </pt>
                <pt idx="620">
                  <v>330.22</v>
                </pt>
                <pt idx="621">
                  <v>325.75</v>
                </pt>
                <pt idx="622">
                  <v>285.19</v>
                </pt>
                <pt idx="623">
                  <v>298.01</v>
                </pt>
                <pt idx="624">
                  <v>63.23</v>
                </pt>
                <pt idx="625">
                  <v>297.86</v>
                </pt>
                <pt idx="626">
                  <v>296.71</v>
                </pt>
                <pt idx="627">
                  <v>298.04</v>
                </pt>
                <pt idx="628">
                  <v>304.07</v>
                </pt>
                <pt idx="629">
                  <v>325.07</v>
                </pt>
                <pt idx="630">
                  <v>380.58</v>
                </pt>
                <pt idx="631">
                  <v>375.98</v>
                </pt>
                <pt idx="632">
                  <v>356.8</v>
                </pt>
                <pt idx="633">
                  <v>333.03</v>
                </pt>
                <pt idx="634">
                  <v>317.74</v>
                </pt>
                <pt idx="635">
                  <v>317.48</v>
                </pt>
                <pt idx="636">
                  <v>314.03</v>
                </pt>
                <pt idx="637">
                  <v>362.95</v>
                </pt>
                <pt idx="638">
                  <v>318.47</v>
                </pt>
                <pt idx="639">
                  <v>340.68</v>
                </pt>
                <pt idx="640">
                  <v>349.51</v>
                </pt>
                <pt idx="641">
                  <v>360</v>
                </pt>
                <pt idx="642">
                  <v>398.63</v>
                </pt>
                <pt idx="643">
                  <v>385.5</v>
                </pt>
                <pt idx="644">
                  <v>426.99</v>
                </pt>
                <pt idx="645">
                  <v>389.75</v>
                </pt>
                <pt idx="646">
                  <v>358.71</v>
                </pt>
                <pt idx="647">
                  <v>362.83</v>
                </pt>
                <pt idx="648">
                  <v>363.45</v>
                </pt>
                <pt idx="649">
                  <v>397.58</v>
                </pt>
                <pt idx="650">
                  <v>419.31</v>
                </pt>
                <pt idx="651">
                  <v>401.65</v>
                </pt>
                <pt idx="652">
                  <v>381.15</v>
                </pt>
                <pt idx="653">
                  <v>413.29</v>
                </pt>
                <pt idx="654">
                  <v>440.43</v>
                </pt>
                <pt idx="655">
                  <v>438.84</v>
                </pt>
                <pt idx="656">
                  <v>403.02</v>
                </pt>
                <pt idx="657">
                  <v>405.72</v>
                </pt>
                <pt idx="658">
                  <v>419.11</v>
                </pt>
                <pt idx="659">
                  <v>429.01</v>
                </pt>
                <pt idx="660">
                  <v>378.8</v>
                </pt>
                <pt idx="661">
                  <v>416.91</v>
                </pt>
                <pt idx="662">
                  <v>371.17</v>
                </pt>
                <pt idx="663">
                  <v>379.03</v>
                </pt>
                <pt idx="664">
                  <v>393.15</v>
                </pt>
                <pt idx="665">
                  <v>396.49</v>
                </pt>
                <pt idx="666">
                  <v>391.88</v>
                </pt>
                <pt idx="667">
                  <v>355.49</v>
                </pt>
                <pt idx="668">
                  <v>353.16</v>
                </pt>
                <pt idx="669">
                  <v>338.09</v>
                </pt>
                <pt idx="670">
                  <v>340.05</v>
                </pt>
                <pt idx="671">
                  <v>313.85</v>
                </pt>
                <pt idx="672">
                  <v>332</v>
                </pt>
                <pt idx="673">
                  <v>466.7</v>
                </pt>
                <pt idx="674">
                  <v>392.71</v>
                </pt>
                <pt idx="675">
                  <v>357.86</v>
                </pt>
                <pt idx="676">
                  <v>363.21</v>
                </pt>
                <pt idx="677">
                  <v>353.82</v>
                </pt>
                <pt idx="678">
                  <v>376.95</v>
                </pt>
                <pt idx="679">
                  <v>348.18</v>
                </pt>
                <pt idx="680">
                  <v>345.71</v>
                </pt>
                <pt idx="681">
                  <v>348.94</v>
                </pt>
                <pt idx="682">
                  <v>351.85</v>
                </pt>
                <pt idx="683">
                  <v>348.18</v>
                </pt>
                <pt idx="684">
                  <v>354.73</v>
                </pt>
                <pt idx="685">
                  <v>342.55</v>
                </pt>
                <pt idx="686">
                  <v>341.77</v>
                </pt>
                <pt idx="687">
                  <v>336.04</v>
                </pt>
                <pt idx="688">
                  <v>327.38</v>
                </pt>
                <pt idx="689">
                  <v>327.99</v>
                </pt>
                <pt idx="690">
                  <v>288.38</v>
                </pt>
                <pt idx="691">
                  <v>308.54</v>
                </pt>
                <pt idx="692">
                  <v>304.79</v>
                </pt>
                <pt idx="693">
                  <v>309.68</v>
                </pt>
                <pt idx="694">
                  <v>316.72</v>
                </pt>
                <pt idx="695">
                  <v>424.61</v>
                </pt>
                <pt idx="696">
                  <v>343.28</v>
                </pt>
                <pt idx="697">
                  <v>357.94</v>
                </pt>
                <pt idx="698">
                  <v>355.37</v>
                </pt>
                <pt idx="699">
                  <v>385.13</v>
                </pt>
                <pt idx="700">
                  <v>411.84</v>
                </pt>
                <pt idx="701">
                  <v>437.22</v>
                </pt>
                <pt idx="702">
                  <v>397.31</v>
                </pt>
                <pt idx="703">
                  <v>417.28</v>
                </pt>
                <pt idx="704">
                  <v>464.38</v>
                </pt>
                <pt idx="705">
                  <v>442.66</v>
                </pt>
                <pt idx="706">
                  <v>442.04</v>
                </pt>
                <pt idx="707">
                  <v>396.87</v>
                </pt>
                <pt idx="708">
                  <v>394.11</v>
                </pt>
                <pt idx="709">
                  <v>333.45</v>
                </pt>
                <pt idx="710">
                  <v>389.23</v>
                </pt>
                <pt idx="711">
                  <v>361.31</v>
                </pt>
                <pt idx="712">
                  <v>372.54</v>
                </pt>
                <pt idx="713">
                  <v>374.89</v>
                </pt>
                <pt idx="714">
                  <v>376.79</v>
                </pt>
                <pt idx="715">
                  <v>362.34</v>
                </pt>
                <pt idx="716">
                  <v>375.64</v>
                </pt>
                <pt idx="717">
                  <v>363.8</v>
                </pt>
                <pt idx="718">
                  <v>374.92</v>
                </pt>
                <pt idx="719">
                  <v>337.4</v>
                </pt>
                <pt idx="720">
                  <v>295.45</v>
                </pt>
                <pt idx="721">
                  <v>345.97</v>
                </pt>
                <pt idx="722">
                  <v>343.36</v>
                </pt>
                <pt idx="723">
                  <v>348.75</v>
                </pt>
                <pt idx="724">
                  <v>345.65</v>
                </pt>
                <pt idx="725">
                  <v>369.2</v>
                </pt>
                <pt idx="726">
                  <v>407.15</v>
                </pt>
                <pt idx="727">
                  <v>436.93</v>
                </pt>
                <pt idx="728">
                  <v>416.18</v>
                </pt>
                <pt idx="729">
                  <v>369.94</v>
                </pt>
                <pt idx="730">
                  <v>349.73</v>
                </pt>
                <pt idx="731">
                  <v>358.34</v>
                </pt>
                <pt idx="732">
                  <v>366.21</v>
                </pt>
                <pt idx="733">
                  <v>362.47</v>
                </pt>
                <pt idx="734">
                  <v>357.31</v>
                </pt>
                <pt idx="735">
                  <v>366.46</v>
                </pt>
                <pt idx="736">
                  <v>375.44</v>
                </pt>
                <pt idx="737">
                  <v>365.22</v>
                </pt>
                <pt idx="738">
                  <v>371.63</v>
                </pt>
                <pt idx="739">
                  <v>370.2</v>
                </pt>
                <pt idx="740">
                  <v>391.7</v>
                </pt>
                <pt idx="741">
                  <v>397.29</v>
                </pt>
                <pt idx="742">
                  <v>349.25</v>
                </pt>
                <pt idx="743">
                  <v>380.93</v>
                </pt>
                <pt idx="744">
                  <v>355.56</v>
                </pt>
                <pt idx="745">
                  <v>374.84</v>
                </pt>
                <pt idx="746">
                  <v>377.1</v>
                </pt>
                <pt idx="747">
                  <v>444.31</v>
                </pt>
                <pt idx="748">
                  <v>392.52</v>
                </pt>
                <pt idx="749">
                  <v>451.9</v>
                </pt>
                <pt idx="750">
                  <v>456.75</v>
                </pt>
                <pt idx="751">
                  <v>438.52</v>
                </pt>
                <pt idx="752">
                  <v>405.27</v>
                </pt>
                <pt idx="753">
                  <v>432.88</v>
                </pt>
                <pt idx="754">
                  <v>398.19</v>
                </pt>
                <pt idx="755">
                  <v>398.9</v>
                </pt>
                <pt idx="756">
                  <v>380.56</v>
                </pt>
                <pt idx="757">
                  <v>381.86</v>
                </pt>
                <pt idx="758">
                  <v>378.46</v>
                </pt>
                <pt idx="759">
                  <v>372.18</v>
                </pt>
                <pt idx="760">
                  <v>370.54</v>
                </pt>
                <pt idx="761">
                  <v>383.61</v>
                </pt>
                <pt idx="762">
                  <v>403.14</v>
                </pt>
                <pt idx="763">
                  <v>377.37</v>
                </pt>
                <pt idx="764">
                  <v>358.06</v>
                </pt>
                <pt idx="765">
                  <v>355.9</v>
                </pt>
                <pt idx="766">
                  <v>339.6</v>
                </pt>
                <pt idx="767">
                  <v>348.34</v>
                </pt>
                <pt idx="768">
                  <v>359.77</v>
                </pt>
                <pt idx="769">
                  <v>708.5700000000001</v>
                </pt>
                <pt idx="770">
                  <v>452.17</v>
                </pt>
                <pt idx="771">
                  <v>442.78</v>
                </pt>
                <pt idx="772">
                  <v>399.43</v>
                </pt>
                <pt idx="773">
                  <v>409.48</v>
                </pt>
                <pt idx="774">
                  <v>425.24</v>
                </pt>
                <pt idx="775">
                  <v>367.61</v>
                </pt>
                <pt idx="776">
                  <v>369.51</v>
                </pt>
                <pt idx="777">
                  <v>369.2</v>
                </pt>
                <pt idx="778">
                  <v>358.7</v>
                </pt>
                <pt idx="779">
                  <v>372.29</v>
                </pt>
                <pt idx="780">
                  <v>419.35</v>
                </pt>
                <pt idx="781">
                  <v>528.96</v>
                </pt>
                <pt idx="782">
                  <v>427.2</v>
                </pt>
                <pt idx="783">
                  <v>410.51</v>
                </pt>
                <pt idx="784">
                  <v>408.4</v>
                </pt>
                <pt idx="785">
                  <v>429.58</v>
                </pt>
                <pt idx="786">
                  <v>415.32</v>
                </pt>
                <pt idx="787">
                  <v>380.96</v>
                </pt>
                <pt idx="788">
                  <v>370.35</v>
                </pt>
                <pt idx="789">
                  <v>367.01</v>
                </pt>
                <pt idx="790">
                  <v>371.79</v>
                </pt>
                <pt idx="791">
                  <v>368.78</v>
                </pt>
                <pt idx="792">
                  <v>375.94</v>
                </pt>
                <pt idx="793">
                  <v>375.1</v>
                </pt>
                <pt idx="794">
                  <v>400.33</v>
                </pt>
                <pt idx="795">
                  <v>453.93</v>
                </pt>
                <pt idx="796">
                  <v>391.96</v>
                </pt>
                <pt idx="797">
                  <v>510.01</v>
                </pt>
                <pt idx="798">
                  <v>431.14</v>
                </pt>
                <pt idx="799">
                  <v>519.02</v>
                </pt>
                <pt idx="800">
                  <v>429.63</v>
                </pt>
                <pt idx="801">
                  <v>588.34</v>
                </pt>
                <pt idx="802">
                  <v>997.6</v>
                </pt>
                <pt idx="803">
                  <v>753.12</v>
                </pt>
                <pt idx="804">
                  <v>513.45</v>
                </pt>
                <pt idx="805">
                  <v>727.04</v>
                </pt>
                <pt idx="806">
                  <v>522.38</v>
                </pt>
                <pt idx="807">
                  <v>460.11</v>
                </pt>
                <pt idx="808">
                  <v>411.27</v>
                </pt>
                <pt idx="809">
                  <v>400.93</v>
                </pt>
                <pt idx="810">
                  <v>369.17</v>
                </pt>
                <pt idx="811">
                  <v>368.09</v>
                </pt>
                <pt idx="812">
                  <v>350.2</v>
                </pt>
                <pt idx="813">
                  <v>327.46</v>
                </pt>
                <pt idx="814">
                  <v>343.72</v>
                </pt>
                <pt idx="815">
                  <v>346.64</v>
                </pt>
                <pt idx="816">
                  <v>85.2</v>
                </pt>
                <pt idx="817">
                  <v>349.96</v>
                </pt>
                <pt idx="818">
                  <v>328.72</v>
                </pt>
                <pt idx="819">
                  <v>242.79</v>
                </pt>
                <pt idx="820">
                  <v>341.44</v>
                </pt>
                <pt idx="821">
                  <v>343.02</v>
                </pt>
                <pt idx="822">
                  <v>379.57</v>
                </pt>
                <pt idx="823">
                  <v>432.67</v>
                </pt>
                <pt idx="824">
                  <v>366.06</v>
                </pt>
                <pt idx="825">
                  <v>349.1</v>
                </pt>
                <pt idx="826">
                  <v>333.91</v>
                </pt>
                <pt idx="827">
                  <v>334.86</v>
                </pt>
                <pt idx="828">
                  <v>348.58</v>
                </pt>
                <pt idx="829">
                  <v>342.76</v>
                </pt>
                <pt idx="830">
                  <v>339.6</v>
                </pt>
                <pt idx="831">
                  <v>345.05</v>
                </pt>
                <pt idx="832">
                  <v>371.15</v>
                </pt>
                <pt idx="833">
                  <v>350.96</v>
                </pt>
                <pt idx="834">
                  <v>360.4</v>
                </pt>
                <pt idx="835">
                  <v>379.42</v>
                </pt>
                <pt idx="836">
                  <v>390.65</v>
                </pt>
                <pt idx="837">
                  <v>380.25</v>
                </pt>
                <pt idx="838">
                  <v>361.75</v>
                </pt>
                <pt idx="839">
                  <v>363.86</v>
                </pt>
                <pt idx="840">
                  <v>364.58</v>
                </pt>
                <pt idx="841">
                  <v>381.48</v>
                </pt>
                <pt idx="842">
                  <v>378.59</v>
                </pt>
                <pt idx="843">
                  <v>381.71</v>
                </pt>
                <pt idx="844">
                  <v>365.48</v>
                </pt>
                <pt idx="845">
                  <v>388.41</v>
                </pt>
                <pt idx="846">
                  <v>389.65</v>
                </pt>
                <pt idx="847">
                  <v>408.58</v>
                </pt>
                <pt idx="848">
                  <v>384.08</v>
                </pt>
                <pt idx="849">
                  <v>413.8</v>
                </pt>
                <pt idx="850">
                  <v>389.61</v>
                </pt>
                <pt idx="851">
                  <v>392.45</v>
                </pt>
                <pt idx="852">
                  <v>396.73</v>
                </pt>
                <pt idx="853">
                  <v>419.44</v>
                </pt>
                <pt idx="854">
                  <v>396.71</v>
                </pt>
                <pt idx="855">
                  <v>419.55</v>
                </pt>
                <pt idx="856">
                  <v>401.91</v>
                </pt>
                <pt idx="857">
                  <v>457.34</v>
                </pt>
                <pt idx="858">
                  <v>416.02</v>
                </pt>
                <pt idx="859">
                  <v>354.56</v>
                </pt>
                <pt idx="860">
                  <v>377.44</v>
                </pt>
                <pt idx="861">
                  <v>347.57</v>
                </pt>
                <pt idx="862">
                  <v>336.47</v>
                </pt>
                <pt idx="863">
                  <v>324.42</v>
                </pt>
                <pt idx="864">
                  <v>338.04</v>
                </pt>
                <pt idx="865">
                  <v>579.97</v>
                </pt>
                <pt idx="866">
                  <v>456.69</v>
                </pt>
                <pt idx="867">
                  <v>423.89</v>
                </pt>
                <pt idx="868">
                  <v>381.15</v>
                </pt>
                <pt idx="869">
                  <v>339.43</v>
                </pt>
                <pt idx="870">
                  <v>346.2</v>
                </pt>
                <pt idx="871">
                  <v>346.14</v>
                </pt>
                <pt idx="872">
                  <v>339.16</v>
                </pt>
                <pt idx="873">
                  <v>335.55</v>
                </pt>
                <pt idx="874">
                  <v>342.89</v>
                </pt>
                <pt idx="875">
                  <v>338.82</v>
                </pt>
                <pt idx="876">
                  <v>333.7</v>
                </pt>
                <pt idx="877">
                  <v>318.77</v>
                </pt>
                <pt idx="878">
                  <v>323.4</v>
                </pt>
                <pt idx="879">
                  <v>328.91</v>
                </pt>
                <pt idx="880">
                  <v>333.43</v>
                </pt>
                <pt idx="881">
                  <v>333.76</v>
                </pt>
                <pt idx="882">
                  <v>325.07</v>
                </pt>
                <pt idx="883">
                  <v>318.73</v>
                </pt>
                <pt idx="884">
                  <v>325.78</v>
                </pt>
                <pt idx="885">
                  <v>316.49</v>
                </pt>
                <pt idx="886">
                  <v>337.91</v>
                </pt>
                <pt idx="887">
                  <v>327.8</v>
                </pt>
                <pt idx="888">
                  <v>341.33</v>
                </pt>
                <pt idx="889">
                  <v>357.54</v>
                </pt>
                <pt idx="890">
                  <v>361.29</v>
                </pt>
                <pt idx="891">
                  <v>357.09</v>
                </pt>
                <pt idx="892">
                  <v>351.92</v>
                </pt>
                <pt idx="893">
                  <v>380.89</v>
                </pt>
                <pt idx="894">
                  <v>384.95</v>
                </pt>
                <pt idx="895">
                  <v>407.32</v>
                </pt>
                <pt idx="896">
                  <v>446.94</v>
                </pt>
                <pt idx="897">
                  <v>573.38</v>
                </pt>
                <pt idx="898">
                  <v>551.53</v>
                </pt>
                <pt idx="899">
                  <v>581.49</v>
                </pt>
                <pt idx="900">
                  <v>520.63</v>
                </pt>
                <pt idx="901">
                  <v>541.8099999999999</v>
                </pt>
                <pt idx="902">
                  <v>526.76</v>
                </pt>
                <pt idx="903">
                  <v>510.03</v>
                </pt>
                <pt idx="904">
                  <v>456.39</v>
                </pt>
                <pt idx="905">
                  <v>501.04</v>
                </pt>
                <pt idx="906">
                  <v>434.32</v>
                </pt>
                <pt idx="907">
                  <v>492.95</v>
                </pt>
                <pt idx="908">
                  <v>472.87</v>
                </pt>
                <pt idx="909">
                  <v>377.68</v>
                </pt>
                <pt idx="910">
                  <v>256.42</v>
                </pt>
                <pt idx="911">
                  <v>388.37</v>
                </pt>
                <pt idx="912">
                  <v>178.44</v>
                </pt>
                <pt idx="913">
                  <v>302.65</v>
                </pt>
                <pt idx="914">
                  <v>255.16</v>
                </pt>
                <pt idx="915">
                  <v>366.97</v>
                </pt>
                <pt idx="916">
                  <v>411.86</v>
                </pt>
                <pt idx="917">
                  <v>534.92</v>
                </pt>
                <pt idx="918">
                  <v>576.14</v>
                </pt>
                <pt idx="919">
                  <v>576.36</v>
                </pt>
                <pt idx="920">
                  <v>561.4299999999999</v>
                </pt>
                <pt idx="921">
                  <v>239.18</v>
                </pt>
                <pt idx="922">
                  <v>349.9</v>
                </pt>
                <pt idx="923">
                  <v>340.13</v>
                </pt>
                <pt idx="924">
                  <v>338.55</v>
                </pt>
                <pt idx="925">
                  <v>339.35</v>
                </pt>
                <pt idx="926">
                  <v>342.62</v>
                </pt>
                <pt idx="927">
                  <v>351.57</v>
                </pt>
                <pt idx="928">
                  <v>382.47</v>
                </pt>
                <pt idx="929">
                  <v>377.37</v>
                </pt>
                <pt idx="930">
                  <v>385.49</v>
                </pt>
                <pt idx="931">
                  <v>408.49</v>
                </pt>
                <pt idx="932">
                  <v>424.81</v>
                </pt>
                <pt idx="933">
                  <v>445.41</v>
                </pt>
                <pt idx="934">
                  <v>372.35</v>
                </pt>
                <pt idx="935">
                  <v>354.93</v>
                </pt>
                <pt idx="936">
                  <v>372.44</v>
                </pt>
                <pt idx="937">
                  <v>406.07</v>
                </pt>
                <pt idx="938">
                  <v>420.69</v>
                </pt>
                <pt idx="939">
                  <v>404.12</v>
                </pt>
                <pt idx="940">
                  <v>489.79</v>
                </pt>
                <pt idx="941">
                  <v>478.41</v>
                </pt>
                <pt idx="942">
                  <v>478.3</v>
                </pt>
                <pt idx="943">
                  <v>449.69</v>
                </pt>
                <pt idx="944">
                  <v>401.3</v>
                </pt>
                <pt idx="945">
                  <v>509.65</v>
                </pt>
                <pt idx="946">
                  <v>470.37</v>
                </pt>
                <pt idx="947">
                  <v>501.89</v>
                </pt>
                <pt idx="948">
                  <v>424.57</v>
                </pt>
                <pt idx="949">
                  <v>543.11</v>
                </pt>
                <pt idx="950">
                  <v>427.65</v>
                </pt>
                <pt idx="951">
                  <v>432.54</v>
                </pt>
                <pt idx="952">
                  <v>379.79</v>
                </pt>
                <pt idx="953">
                  <v>438.9</v>
                </pt>
                <pt idx="954">
                  <v>415.67</v>
                </pt>
                <pt idx="955">
                  <v>430.58</v>
                </pt>
                <pt idx="956">
                  <v>349.75</v>
                </pt>
                <pt idx="957">
                  <v>383.43</v>
                </pt>
                <pt idx="958">
                  <v>353.29</v>
                </pt>
                <pt idx="959">
                  <v>347.89</v>
                </pt>
                <pt idx="960">
                  <v>362.14</v>
                </pt>
                <pt idx="961">
                  <v>550.08</v>
                </pt>
                <pt idx="962">
                  <v>419.83</v>
                </pt>
                <pt idx="963">
                  <v>406.83</v>
                </pt>
                <pt idx="964">
                  <v>419.66</v>
                </pt>
                <pt idx="965">
                  <v>384.93</v>
                </pt>
                <pt idx="966">
                  <v>375.7</v>
                </pt>
                <pt idx="967">
                  <v>358.24</v>
                </pt>
                <pt idx="968">
                  <v>360.61</v>
                </pt>
                <pt idx="969">
                  <v>351.46</v>
                </pt>
                <pt idx="970">
                  <v>357.75</v>
                </pt>
                <pt idx="971">
                  <v>338.29</v>
                </pt>
                <pt idx="972">
                  <v>336.9</v>
                </pt>
                <pt idx="973">
                  <v>333.65</v>
                </pt>
                <pt idx="974">
                  <v>328.75</v>
                </pt>
                <pt idx="975">
                  <v>332.66</v>
                </pt>
                <pt idx="976">
                  <v>325.84</v>
                </pt>
                <pt idx="977">
                  <v>326.09</v>
                </pt>
                <pt idx="978">
                  <v>308.88</v>
                </pt>
                <pt idx="979">
                  <v>310.3</v>
                </pt>
                <pt idx="980">
                  <v>277.01</v>
                </pt>
                <pt idx="981">
                  <v>231.16</v>
                </pt>
                <pt idx="982">
                  <v>330.25</v>
                </pt>
                <pt idx="983">
                  <v>318.86</v>
                </pt>
                <pt idx="984">
                  <v>320.42</v>
                </pt>
                <pt idx="985">
                  <v>345.09</v>
                </pt>
                <pt idx="986">
                  <v>319.44</v>
                </pt>
                <pt idx="987">
                  <v>350.92</v>
                </pt>
                <pt idx="988">
                  <v>341.41</v>
                </pt>
                <pt idx="989">
                  <v>373.74</v>
                </pt>
                <pt idx="990">
                  <v>479.53</v>
                </pt>
                <pt idx="991">
                  <v>511.04</v>
                </pt>
                <pt idx="992">
                  <v>783.64</v>
                </pt>
                <pt idx="993">
                  <v>834.79</v>
                </pt>
                <pt idx="994">
                  <v>535.49</v>
                </pt>
                <pt idx="995">
                  <v>528.2</v>
                </pt>
                <pt idx="996">
                  <v>524.6900000000001</v>
                </pt>
                <pt idx="997">
                  <v>785.9299999999999</v>
                </pt>
                <pt idx="998">
                  <v>496.62</v>
                </pt>
                <pt idx="999">
                  <v>501.36</v>
                </pt>
                <pt idx="1000">
                  <v>377.93</v>
                </pt>
                <pt idx="1001">
                  <v>388.81</v>
                </pt>
                <pt idx="1002">
                  <v>392.15</v>
                </pt>
                <pt idx="1003">
                  <v>718.24</v>
                </pt>
                <pt idx="1004">
                  <v>483.01</v>
                </pt>
                <pt idx="1005">
                  <v>455.91</v>
                </pt>
                <pt idx="1006">
                  <v>381.84</v>
                </pt>
                <pt idx="1007">
                  <v>317.58</v>
                </pt>
                <pt idx="1008">
                  <v>308.81</v>
                </pt>
                <pt idx="1009">
                  <v>435.96</v>
                </pt>
                <pt idx="1010">
                  <v>323.41</v>
                </pt>
                <pt idx="1011">
                  <v>391.7</v>
                </pt>
                <pt idx="1012">
                  <v>238.98</v>
                </pt>
                <pt idx="1013">
                  <v>321.08</v>
                </pt>
                <pt idx="1014">
                  <v>375.57</v>
                </pt>
                <pt idx="1015">
                  <v>489.41</v>
                </pt>
                <pt idx="1016">
                  <v>392.32</v>
                </pt>
                <pt idx="1017">
                  <v>202.94</v>
                </pt>
                <pt idx="1018">
                  <v>191.26</v>
                </pt>
                <pt idx="1019">
                  <v>211.55</v>
                </pt>
                <pt idx="1020">
                  <v>323.3</v>
                </pt>
                <pt idx="1021">
                  <v>338.05</v>
                </pt>
                <pt idx="1022">
                  <v>502.04</v>
                </pt>
                <pt idx="1023">
                  <v>547.66</v>
                </pt>
                <pt idx="1024">
                  <v>529.02</v>
                </pt>
                <pt idx="1025">
                  <v>506.21</v>
                </pt>
                <pt idx="1026">
                  <v>482.96</v>
                </pt>
                <pt idx="1027">
                  <v>510.23</v>
                </pt>
                <pt idx="1028">
                  <v>511.24</v>
                </pt>
                <pt idx="1029">
                  <v>795.33</v>
                </pt>
                <pt idx="1030">
                  <v>527.23</v>
                </pt>
                <pt idx="1031">
                  <v>512.96</v>
                </pt>
                <pt idx="1032">
                  <v>512.6799999999999</v>
                </pt>
                <pt idx="1033">
                  <v>538.7</v>
                </pt>
                <pt idx="1034">
                  <v>464.9</v>
                </pt>
                <pt idx="1035">
                  <v>433.38</v>
                </pt>
                <pt idx="1036">
                  <v>423.82</v>
                </pt>
                <pt idx="1037">
                  <v>501.42</v>
                </pt>
                <pt idx="1038">
                  <v>495.34</v>
                </pt>
                <pt idx="1039">
                  <v>651.9299999999999</v>
                </pt>
                <pt idx="1040">
                  <v>544.25</v>
                </pt>
                <pt idx="1041">
                  <v>508.16</v>
                </pt>
                <pt idx="1042">
                  <v>757.03</v>
                </pt>
                <pt idx="1043">
                  <v>975.1799999999999</v>
                </pt>
                <pt idx="1044">
                  <v>749.13</v>
                </pt>
                <pt idx="1045">
                  <v>749.13</v>
                </pt>
                <pt idx="1046">
                  <v>749.05</v>
                </pt>
                <pt idx="1047">
                  <v>601.9</v>
                </pt>
                <pt idx="1048">
                  <v>679.76</v>
                </pt>
                <pt idx="1049">
                  <v>550.99</v>
                </pt>
                <pt idx="1050">
                  <v>491.29</v>
                </pt>
                <pt idx="1051">
                  <v>450.23</v>
                </pt>
                <pt idx="1052">
                  <v>403.08</v>
                </pt>
                <pt idx="1053">
                  <v>394.99</v>
                </pt>
                <pt idx="1054">
                  <v>377.79</v>
                </pt>
                <pt idx="1055">
                  <v>368.65</v>
                </pt>
                <pt idx="1056">
                  <v>396.92</v>
                </pt>
                <pt idx="1057">
                  <v>720.21</v>
                </pt>
                <pt idx="1058">
                  <v>720.22</v>
                </pt>
                <pt idx="1059">
                  <v>720.26</v>
                </pt>
                <pt idx="1060">
                  <v>458.83</v>
                </pt>
                <pt idx="1061">
                  <v>386.22</v>
                </pt>
                <pt idx="1062">
                  <v>395.3</v>
                </pt>
                <pt idx="1063">
                  <v>375.6</v>
                </pt>
                <pt idx="1064">
                  <v>360.79</v>
                </pt>
                <pt idx="1065">
                  <v>358.59</v>
                </pt>
                <pt idx="1066">
                  <v>350.7</v>
                </pt>
                <pt idx="1067">
                  <v>345.51</v>
                </pt>
                <pt idx="1068">
                  <v>347.61</v>
                </pt>
                <pt idx="1069">
                  <v>346.54</v>
                </pt>
                <pt idx="1070">
                  <v>339.73</v>
                </pt>
                <pt idx="1071">
                  <v>343.49</v>
                </pt>
                <pt idx="1072">
                  <v>326.64</v>
                </pt>
                <pt idx="1073">
                  <v>329.43</v>
                </pt>
                <pt idx="1074">
                  <v>320.86</v>
                </pt>
                <pt idx="1075">
                  <v>321.26</v>
                </pt>
                <pt idx="1076">
                  <v>318.99</v>
                </pt>
                <pt idx="1077">
                  <v>321.89</v>
                </pt>
                <pt idx="1078">
                  <v>327.51</v>
                </pt>
                <pt idx="1079">
                  <v>323.56</v>
                </pt>
                <pt idx="1080">
                  <v>329.75</v>
                </pt>
                <pt idx="1081">
                  <v>326.99</v>
                </pt>
                <pt idx="1082">
                  <v>330.82</v>
                </pt>
                <pt idx="1083">
                  <v>346.43</v>
                </pt>
                <pt idx="1084">
                  <v>337.22</v>
                </pt>
                <pt idx="1085">
                  <v>353.52</v>
                </pt>
                <pt idx="1086">
                  <v>352.89</v>
                </pt>
                <pt idx="1087">
                  <v>354.64</v>
                </pt>
                <pt idx="1088">
                  <v>387.8</v>
                </pt>
                <pt idx="1089">
                  <v>425.02</v>
                </pt>
                <pt idx="1090">
                  <v>383.05</v>
                </pt>
                <pt idx="1091">
                  <v>358.75</v>
                </pt>
                <pt idx="1092">
                  <v>354.88</v>
                </pt>
                <pt idx="1093">
                  <v>339.36</v>
                </pt>
                <pt idx="1094">
                  <v>336.92</v>
                </pt>
                <pt idx="1095">
                  <v>313.02</v>
                </pt>
                <pt idx="1096">
                  <v>316.45</v>
                </pt>
                <pt idx="1097">
                  <v>300.7</v>
                </pt>
                <pt idx="1098">
                  <v>317.5</v>
                </pt>
                <pt idx="1099">
                  <v>327.36</v>
                </pt>
                <pt idx="1100">
                  <v>319.26</v>
                </pt>
                <pt idx="1101">
                  <v>308.12</v>
                </pt>
                <pt idx="1102">
                  <v>202.57</v>
                </pt>
                <pt idx="1103">
                  <v>294.25</v>
                </pt>
                <pt idx="1104">
                  <v>0</v>
                </pt>
                <pt idx="1105">
                  <v>187.49</v>
                </pt>
                <pt idx="1106">
                  <v>299.43</v>
                </pt>
                <pt idx="1107">
                  <v>7.06</v>
                </pt>
                <pt idx="1108">
                  <v>189.89</v>
                </pt>
                <pt idx="1109">
                  <v>182.47</v>
                </pt>
                <pt idx="1110">
                  <v>169.37</v>
                </pt>
                <pt idx="1111">
                  <v>321.08</v>
                </pt>
                <pt idx="1112">
                  <v>250.99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288.73</v>
                </pt>
                <pt idx="1117">
                  <v>292.52</v>
                </pt>
                <pt idx="1118">
                  <v>279.73</v>
                </pt>
                <pt idx="1119">
                  <v>246.87</v>
                </pt>
                <pt idx="1120">
                  <v>325.09</v>
                </pt>
                <pt idx="1121">
                  <v>322.25</v>
                </pt>
                <pt idx="1122">
                  <v>344.49</v>
                </pt>
                <pt idx="1123">
                  <v>362.7</v>
                </pt>
                <pt idx="1124">
                  <v>371.99</v>
                </pt>
                <pt idx="1125">
                  <v>391.4</v>
                </pt>
                <pt idx="1126">
                  <v>376.3</v>
                </pt>
                <pt idx="1127">
                  <v>371.68</v>
                </pt>
                <pt idx="1128">
                  <v>381.06</v>
                </pt>
                <pt idx="1129">
                  <v>392.35</v>
                </pt>
                <pt idx="1130">
                  <v>396.81</v>
                </pt>
                <pt idx="1131">
                  <v>430.89</v>
                </pt>
                <pt idx="1132">
                  <v>387.18</v>
                </pt>
                <pt idx="1133">
                  <v>432.16</v>
                </pt>
                <pt idx="1134">
                  <v>418.32</v>
                </pt>
                <pt idx="1135">
                  <v>427.04</v>
                </pt>
                <pt idx="1136">
                  <v>449.03</v>
                </pt>
                <pt idx="1137">
                  <v>520.55</v>
                </pt>
                <pt idx="1138">
                  <v>522</v>
                </pt>
                <pt idx="1139">
                  <v>720.26</v>
                </pt>
                <pt idx="1140">
                  <v>699.63</v>
                </pt>
                <pt idx="1141">
                  <v>720.52</v>
                </pt>
                <pt idx="1142">
                  <v>717.72</v>
                </pt>
                <pt idx="1143">
                  <v>654.95</v>
                </pt>
                <pt idx="1144">
                  <v>510.53</v>
                </pt>
                <pt idx="1145">
                  <v>558</v>
                </pt>
                <pt idx="1146">
                  <v>508.56</v>
                </pt>
                <pt idx="1147">
                  <v>444.77</v>
                </pt>
                <pt idx="1148">
                  <v>354.86</v>
                </pt>
                <pt idx="1149">
                  <v>368.55</v>
                </pt>
                <pt idx="1150">
                  <v>353.31</v>
                </pt>
                <pt idx="1151">
                  <v>334.43</v>
                </pt>
                <pt idx="1152">
                  <v>352.09</v>
                </pt>
                <pt idx="1153">
                  <v>991.73</v>
                </pt>
                <pt idx="1154">
                  <v>629.22</v>
                </pt>
                <pt idx="1155">
                  <v>390.22</v>
                </pt>
                <pt idx="1156">
                  <v>455.46</v>
                </pt>
                <pt idx="1157">
                  <v>384.74</v>
                </pt>
                <pt idx="1158">
                  <v>382</v>
                </pt>
                <pt idx="1159">
                  <v>344.43</v>
                </pt>
                <pt idx="1160">
                  <v>344.43</v>
                </pt>
                <pt idx="1161">
                  <v>331.86</v>
                </pt>
                <pt idx="1162">
                  <v>326.7</v>
                </pt>
                <pt idx="1163">
                  <v>309.5</v>
                </pt>
                <pt idx="1164">
                  <v>317.53</v>
                </pt>
                <pt idx="1165">
                  <v>207.33</v>
                </pt>
                <pt idx="1166">
                  <v>303.12</v>
                </pt>
                <pt idx="1167">
                  <v>293.35</v>
                </pt>
                <pt idx="1168">
                  <v>302.77</v>
                </pt>
                <pt idx="1169">
                  <v>302.89</v>
                </pt>
                <pt idx="1170">
                  <v>312.07</v>
                </pt>
                <pt idx="1171">
                  <v>275.63</v>
                </pt>
                <pt idx="1172">
                  <v>304.42</v>
                </pt>
                <pt idx="1173">
                  <v>315.77</v>
                </pt>
                <pt idx="1174">
                  <v>316.78</v>
                </pt>
                <pt idx="1175">
                  <v>316.78</v>
                </pt>
                <pt idx="1176">
                  <v>323.78</v>
                </pt>
                <pt idx="1177">
                  <v>334.18</v>
                </pt>
                <pt idx="1178">
                  <v>341.46</v>
                </pt>
                <pt idx="1179">
                  <v>348.06</v>
                </pt>
                <pt idx="1180">
                  <v>348.82</v>
                </pt>
                <pt idx="1181">
                  <v>362.92</v>
                </pt>
                <pt idx="1182">
                  <v>353.47</v>
                </pt>
                <pt idx="1183">
                  <v>377.2</v>
                </pt>
                <pt idx="1184">
                  <v>395.51</v>
                </pt>
                <pt idx="1185">
                  <v>505.87</v>
                </pt>
                <pt idx="1186">
                  <v>392.21</v>
                </pt>
                <pt idx="1187">
                  <v>458.36</v>
                </pt>
                <pt idx="1188">
                  <v>382.49</v>
                </pt>
                <pt idx="1189">
                  <v>400.35</v>
                </pt>
                <pt idx="1190">
                  <v>363.35</v>
                </pt>
                <pt idx="1191">
                  <v>362.77</v>
                </pt>
                <pt idx="1192">
                  <v>356.93</v>
                </pt>
                <pt idx="1193">
                  <v>353.29</v>
                </pt>
                <pt idx="1194">
                  <v>334.61</v>
                </pt>
                <pt idx="1195">
                  <v>326.68</v>
                </pt>
                <pt idx="1196">
                  <v>337.43</v>
                </pt>
                <pt idx="1197">
                  <v>302.27</v>
                </pt>
                <pt idx="1198">
                  <v>312.11</v>
                </pt>
                <pt idx="1199">
                  <v>301.03</v>
                </pt>
                <pt idx="1200">
                  <v>0</v>
                </pt>
                <pt idx="1201">
                  <v>292.89</v>
                </pt>
                <pt idx="1202">
                  <v>272.63</v>
                </pt>
                <pt idx="1203">
                  <v>15.19</v>
                </pt>
                <pt idx="1204">
                  <v>271.05</v>
                </pt>
                <pt idx="1205">
                  <v>291.59</v>
                </pt>
                <pt idx="1206">
                  <v>285.29</v>
                </pt>
                <pt idx="1207">
                  <v>318.96</v>
                </pt>
                <pt idx="1208">
                  <v>277.07</v>
                </pt>
                <pt idx="1209">
                  <v>301.61</v>
                </pt>
                <pt idx="1210">
                  <v>291.89</v>
                </pt>
                <pt idx="1211">
                  <v>5.57</v>
                </pt>
                <pt idx="1212">
                  <v>287.34</v>
                </pt>
                <pt idx="1213">
                  <v>319.72</v>
                </pt>
                <pt idx="1214">
                  <v>315.1</v>
                </pt>
                <pt idx="1215">
                  <v>325.5</v>
                </pt>
                <pt idx="1216">
                  <v>329</v>
                </pt>
                <pt idx="1217">
                  <v>347.55</v>
                </pt>
                <pt idx="1218">
                  <v>358.52</v>
                </pt>
                <pt idx="1219">
                  <v>437.86</v>
                </pt>
                <pt idx="1220">
                  <v>447.64</v>
                </pt>
                <pt idx="1221">
                  <v>417.47</v>
                </pt>
                <pt idx="1222">
                  <v>408.83</v>
                </pt>
                <pt idx="1223">
                  <v>385.63</v>
                </pt>
                <pt idx="1224">
                  <v>390.29</v>
                </pt>
                <pt idx="1225">
                  <v>433.61</v>
                </pt>
                <pt idx="1226">
                  <v>446.66</v>
                </pt>
                <pt idx="1227">
                  <v>456.23</v>
                </pt>
                <pt idx="1228">
                  <v>427.95</v>
                </pt>
                <pt idx="1229">
                  <v>504.81</v>
                </pt>
                <pt idx="1230">
                  <v>449.52</v>
                </pt>
                <pt idx="1231">
                  <v>439.54</v>
                </pt>
                <pt idx="1232">
                  <v>448.93</v>
                </pt>
                <pt idx="1233">
                  <v>482.95</v>
                </pt>
                <pt idx="1234">
                  <v>504.5</v>
                </pt>
                <pt idx="1235">
                  <v>711.13</v>
                </pt>
                <pt idx="1236">
                  <v>482.02</v>
                </pt>
                <pt idx="1237">
                  <v>517.02</v>
                </pt>
                <pt idx="1238">
                  <v>507.49</v>
                </pt>
                <pt idx="1239">
                  <v>507.5</v>
                </pt>
                <pt idx="1240">
                  <v>516.76</v>
                </pt>
                <pt idx="1241">
                  <v>484.44</v>
                </pt>
                <pt idx="1242">
                  <v>533.99</v>
                </pt>
                <pt idx="1243">
                  <v>641.9299999999999</v>
                </pt>
                <pt idx="1244">
                  <v>361.42</v>
                </pt>
                <pt idx="1245">
                  <v>385.74</v>
                </pt>
                <pt idx="1246">
                  <v>350.52</v>
                </pt>
                <pt idx="1247">
                  <v>341.71</v>
                </pt>
                <pt idx="1248">
                  <v>322.08</v>
                </pt>
                <pt idx="1249">
                  <v>459.25</v>
                </pt>
                <pt idx="1250">
                  <v>410.27</v>
                </pt>
                <pt idx="1251">
                  <v>375.99</v>
                </pt>
                <pt idx="1252">
                  <v>355.76</v>
                </pt>
                <pt idx="1253">
                  <v>346.6</v>
                </pt>
                <pt idx="1254">
                  <v>346.6</v>
                </pt>
                <pt idx="1255">
                  <v>336.8</v>
                </pt>
                <pt idx="1256">
                  <v>332.84</v>
                </pt>
                <pt idx="1257">
                  <v>330.88</v>
                </pt>
                <pt idx="1258">
                  <v>317.15</v>
                </pt>
                <pt idx="1259">
                  <v>312.23</v>
                </pt>
                <pt idx="1260">
                  <v>308.28</v>
                </pt>
                <pt idx="1261">
                  <v>306.16</v>
                </pt>
                <pt idx="1262">
                  <v>306.16</v>
                </pt>
                <pt idx="1263">
                  <v>302.51</v>
                </pt>
                <pt idx="1264">
                  <v>305.47</v>
                </pt>
                <pt idx="1265">
                  <v>300.41</v>
                </pt>
                <pt idx="1266">
                  <v>305.34</v>
                </pt>
                <pt idx="1267">
                  <v>297.77</v>
                </pt>
                <pt idx="1268">
                  <v>302.38</v>
                </pt>
                <pt idx="1269">
                  <v>301.71</v>
                </pt>
                <pt idx="1270">
                  <v>302.53</v>
                </pt>
                <pt idx="1271">
                  <v>317.15</v>
                </pt>
                <pt idx="1272">
                  <v>305.34</v>
                </pt>
                <pt idx="1273">
                  <v>327</v>
                </pt>
                <pt idx="1274">
                  <v>327</v>
                </pt>
                <pt idx="1275">
                  <v>365.96</v>
                </pt>
                <pt idx="1276">
                  <v>346.97</v>
                </pt>
                <pt idx="1277">
                  <v>355.53</v>
                </pt>
                <pt idx="1278">
                  <v>355.92</v>
                </pt>
                <pt idx="1279">
                  <v>366.14</v>
                </pt>
                <pt idx="1280">
                  <v>374.32</v>
                </pt>
                <pt idx="1281">
                  <v>534.3</v>
                </pt>
                <pt idx="1282">
                  <v>731.34</v>
                </pt>
                <pt idx="1283">
                  <v>726.2</v>
                </pt>
                <pt idx="1284">
                  <v>729.11</v>
                </pt>
                <pt idx="1285">
                  <v>728.55</v>
                </pt>
                <pt idx="1286">
                  <v>802.53</v>
                </pt>
                <pt idx="1287">
                  <v>785</v>
                </pt>
                <pt idx="1288">
                  <v>708.92</v>
                </pt>
                <pt idx="1289">
                  <v>398.17</v>
                </pt>
                <pt idx="1290">
                  <v>386.25</v>
                </pt>
                <pt idx="1291">
                  <v>385.13</v>
                </pt>
                <pt idx="1292">
                  <v>486.16</v>
                </pt>
                <pt idx="1293">
                  <v>458.11</v>
                </pt>
                <pt idx="1294">
                  <v>412.6</v>
                </pt>
                <pt idx="1295">
                  <v>374.62</v>
                </pt>
                <pt idx="1296">
                  <v>316.42</v>
                </pt>
                <pt idx="1297">
                  <v>355.7</v>
                </pt>
                <pt idx="1298">
                  <v>383.65</v>
                </pt>
                <pt idx="1299">
                  <v>346.28</v>
                </pt>
                <pt idx="1300">
                  <v>356.45</v>
                </pt>
                <pt idx="1301">
                  <v>347.16</v>
                </pt>
                <pt idx="1302">
                  <v>443.51</v>
                </pt>
                <pt idx="1303">
                  <v>479.54</v>
                </pt>
                <pt idx="1304">
                  <v>415.17</v>
                </pt>
                <pt idx="1305">
                  <v>394.77</v>
                </pt>
                <pt idx="1306">
                  <v>414.33</v>
                </pt>
                <pt idx="1307">
                  <v>404.66</v>
                </pt>
                <pt idx="1308">
                  <v>414.44</v>
                </pt>
                <pt idx="1309">
                  <v>547.73</v>
                </pt>
                <pt idx="1310">
                  <v>457.6</v>
                </pt>
                <pt idx="1311">
                  <v>479.71</v>
                </pt>
                <pt idx="1312">
                  <v>434.84</v>
                </pt>
                <pt idx="1313">
                  <v>423.37</v>
                </pt>
                <pt idx="1314">
                  <v>476.85</v>
                </pt>
                <pt idx="1315">
                  <v>421.75</v>
                </pt>
                <pt idx="1316">
                  <v>424.12</v>
                </pt>
                <pt idx="1317">
                  <v>396.48</v>
                </pt>
                <pt idx="1318">
                  <v>371.7</v>
                </pt>
                <pt idx="1319">
                  <v>380.9</v>
                </pt>
                <pt idx="1320">
                  <v>413.59</v>
                </pt>
                <pt idx="1321">
                  <v>536.8099999999999</v>
                </pt>
                <pt idx="1322">
                  <v>721.01</v>
                </pt>
                <pt idx="1323">
                  <v>721.4299999999999</v>
                </pt>
                <pt idx="1324">
                  <v>493.84</v>
                </pt>
                <pt idx="1325">
                  <v>719.84</v>
                </pt>
                <pt idx="1326">
                  <v>500.36</v>
                </pt>
                <pt idx="1327">
                  <v>548.61</v>
                </pt>
                <pt idx="1328">
                  <v>469.39</v>
                </pt>
                <pt idx="1329">
                  <v>498.77</v>
                </pt>
                <pt idx="1330">
                  <v>487.5</v>
                </pt>
                <pt idx="1331">
                  <v>486.48</v>
                </pt>
                <pt idx="1332">
                  <v>447.57</v>
                </pt>
                <pt idx="1333">
                  <v>493.37</v>
                </pt>
                <pt idx="1334">
                  <v>494.37</v>
                </pt>
                <pt idx="1335">
                  <v>455.98</v>
                </pt>
                <pt idx="1336">
                  <v>434.65</v>
                </pt>
                <pt idx="1337">
                  <v>403.68</v>
                </pt>
                <pt idx="1338">
                  <v>381.46</v>
                </pt>
                <pt idx="1339">
                  <v>362.64</v>
                </pt>
                <pt idx="1340">
                  <v>345.21</v>
                </pt>
                <pt idx="1341">
                  <v>346.13</v>
                </pt>
                <pt idx="1342">
                  <v>316.45</v>
                </pt>
                <pt idx="1343">
                  <v>320.26</v>
                </pt>
                <pt idx="1344">
                  <v>346.15</v>
                </pt>
                <pt idx="1345">
                  <v>465.05</v>
                </pt>
                <pt idx="1346">
                  <v>364.15</v>
                </pt>
                <pt idx="1347">
                  <v>358.98</v>
                </pt>
                <pt idx="1348">
                  <v>352.75</v>
                </pt>
                <pt idx="1349">
                  <v>358.36</v>
                </pt>
                <pt idx="1350">
                  <v>347.17</v>
                </pt>
                <pt idx="1351">
                  <v>327.45</v>
                </pt>
                <pt idx="1352">
                  <v>338.54</v>
                </pt>
                <pt idx="1353">
                  <v>328.94</v>
                </pt>
                <pt idx="1354">
                  <v>307.38</v>
                </pt>
                <pt idx="1355">
                  <v>304.53</v>
                </pt>
                <pt idx="1356">
                  <v>296.69</v>
                </pt>
                <pt idx="1357">
                  <v>294.87</v>
                </pt>
                <pt idx="1358">
                  <v>304.76</v>
                </pt>
                <pt idx="1359">
                  <v>296.67</v>
                </pt>
                <pt idx="1360">
                  <v>291.8</v>
                </pt>
                <pt idx="1361">
                  <v>286.9</v>
                </pt>
                <pt idx="1362">
                  <v>252.15</v>
                </pt>
                <pt idx="1363">
                  <v>289.77</v>
                </pt>
                <pt idx="1364">
                  <v>288.66</v>
                </pt>
                <pt idx="1365">
                  <v>289.72</v>
                </pt>
                <pt idx="1366">
                  <v>247.2</v>
                </pt>
                <pt idx="1367">
                  <v>299.02</v>
                </pt>
                <pt idx="1368">
                  <v>287.07</v>
                </pt>
                <pt idx="1369">
                  <v>305.71</v>
                </pt>
                <pt idx="1370">
                  <v>307.68</v>
                </pt>
                <pt idx="1371">
                  <v>313.59</v>
                </pt>
                <pt idx="1372">
                  <v>307.58</v>
                </pt>
                <pt idx="1373">
                  <v>317.28</v>
                </pt>
                <pt idx="1374">
                  <v>317.28</v>
                </pt>
                <pt idx="1375">
                  <v>317.28</v>
                </pt>
                <pt idx="1376">
                  <v>383.96</v>
                </pt>
                <pt idx="1377">
                  <v>430.78</v>
                </pt>
                <pt idx="1378">
                  <v>458.49</v>
                </pt>
                <pt idx="1379">
                  <v>469.87</v>
                </pt>
                <pt idx="1380">
                  <v>429.26</v>
                </pt>
                <pt idx="1381">
                  <v>456.02</v>
                </pt>
                <pt idx="1382">
                  <v>428.21</v>
                </pt>
                <pt idx="1383">
                  <v>381.89</v>
                </pt>
                <pt idx="1384">
                  <v>347.59</v>
                </pt>
                <pt idx="1385">
                  <v>352.41</v>
                </pt>
                <pt idx="1386">
                  <v>372.86</v>
                </pt>
                <pt idx="1387">
                  <v>355.21</v>
                </pt>
                <pt idx="1388">
                  <v>348.45</v>
                </pt>
                <pt idx="1389">
                  <v>347.45</v>
                </pt>
                <pt idx="1390">
                  <v>175.05</v>
                </pt>
                <pt idx="1391">
                  <v>289.35</v>
                </pt>
                <pt idx="1392">
                  <v>29.6</v>
                </pt>
                <pt idx="1393">
                  <v>379.84</v>
                </pt>
                <pt idx="1394">
                  <v>139.64</v>
                </pt>
                <pt idx="1395">
                  <v>296.37</v>
                </pt>
                <pt idx="1396">
                  <v>145.43</v>
                </pt>
                <pt idx="1397">
                  <v>306.15</v>
                </pt>
                <pt idx="1398">
                  <v>267.42</v>
                </pt>
                <pt idx="1399">
                  <v>294.41</v>
                </pt>
                <pt idx="1400">
                  <v>274.69</v>
                </pt>
                <pt idx="1401">
                  <v>284.61</v>
                </pt>
                <pt idx="1402">
                  <v>280.37</v>
                </pt>
                <pt idx="1403">
                  <v>0</v>
                </pt>
                <pt idx="1404">
                  <v>302.52</v>
                </pt>
                <pt idx="1405">
                  <v>302.66</v>
                </pt>
                <pt idx="1406">
                  <v>307.75</v>
                </pt>
                <pt idx="1407">
                  <v>319.96</v>
                </pt>
                <pt idx="1408">
                  <v>321.54</v>
                </pt>
                <pt idx="1409">
                  <v>339.26</v>
                </pt>
                <pt idx="1410">
                  <v>350.71</v>
                </pt>
                <pt idx="1411">
                  <v>362.49</v>
                </pt>
                <pt idx="1412">
                  <v>383.48</v>
                </pt>
                <pt idx="1413">
                  <v>364.33</v>
                </pt>
                <pt idx="1414">
                  <v>354.89</v>
                </pt>
                <pt idx="1415">
                  <v>366.09</v>
                </pt>
                <pt idx="1416">
                  <v>365.73</v>
                </pt>
                <pt idx="1417">
                  <v>376.73</v>
                </pt>
                <pt idx="1418">
                  <v>380.42</v>
                </pt>
                <pt idx="1419">
                  <v>378.59</v>
                </pt>
                <pt idx="1420">
                  <v>368.05</v>
                </pt>
                <pt idx="1421">
                  <v>415.75</v>
                </pt>
                <pt idx="1422">
                  <v>380.86</v>
                </pt>
                <pt idx="1423">
                  <v>372.16</v>
                </pt>
                <pt idx="1424">
                  <v>352.7</v>
                </pt>
                <pt idx="1425">
                  <v>352.23</v>
                </pt>
                <pt idx="1426">
                  <v>351.69</v>
                </pt>
                <pt idx="1427">
                  <v>349.21</v>
                </pt>
                <pt idx="1428">
                  <v>338.9</v>
                </pt>
                <pt idx="1429">
                  <v>347.81</v>
                </pt>
                <pt idx="1430">
                  <v>346.36</v>
                </pt>
                <pt idx="1431">
                  <v>336.91</v>
                </pt>
                <pt idx="1432">
                  <v>349.39</v>
                </pt>
                <pt idx="1433">
                  <v>331.06</v>
                </pt>
                <pt idx="1434">
                  <v>331.25</v>
                </pt>
                <pt idx="1435">
                  <v>318.39</v>
                </pt>
                <pt idx="1436">
                  <v>306.66</v>
                </pt>
                <pt idx="1437">
                  <v>306.53</v>
                </pt>
                <pt idx="1438">
                  <v>305.71</v>
                </pt>
                <pt idx="1439">
                  <v>6.95</v>
                </pt>
                <pt idx="1440">
                  <v>305.07</v>
                </pt>
                <pt idx="1441">
                  <v>394.39</v>
                </pt>
                <pt idx="1442">
                  <v>333.3</v>
                </pt>
                <pt idx="1443">
                  <v>319.2</v>
                </pt>
                <pt idx="1444">
                  <v>314.3</v>
                </pt>
                <pt idx="1445">
                  <v>311.16</v>
                </pt>
                <pt idx="1446">
                  <v>308.66</v>
                </pt>
                <pt idx="1447">
                  <v>305.61</v>
                </pt>
                <pt idx="1448">
                  <v>301.66</v>
                </pt>
                <pt idx="1449">
                  <v>294.79</v>
                </pt>
                <pt idx="1450">
                  <v>288.94</v>
                </pt>
                <pt idx="1451">
                  <v>278.1</v>
                </pt>
                <pt idx="1452">
                  <v>268.24</v>
                </pt>
                <pt idx="1453">
                  <v>2.02</v>
                </pt>
                <pt idx="1454">
                  <v>2.02</v>
                </pt>
                <pt idx="1455">
                  <v>268.24</v>
                </pt>
                <pt idx="1456">
                  <v>2.02</v>
                </pt>
                <pt idx="1457">
                  <v>2.02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2.02</v>
                </pt>
                <pt idx="1463">
                  <v>199.22</v>
                </pt>
                <pt idx="1464">
                  <v>2.02</v>
                </pt>
                <pt idx="1465">
                  <v>290.69</v>
                </pt>
                <pt idx="1466">
                  <v>289.74</v>
                </pt>
                <pt idx="1467">
                  <v>299.2</v>
                </pt>
                <pt idx="1468">
                  <v>298.96</v>
                </pt>
                <pt idx="1469">
                  <v>308.43</v>
                </pt>
                <pt idx="1470">
                  <v>298.98</v>
                </pt>
                <pt idx="1471">
                  <v>327.33</v>
                </pt>
                <pt idx="1472">
                  <v>336.67</v>
                </pt>
                <pt idx="1473">
                  <v>377.22</v>
                </pt>
                <pt idx="1474">
                  <v>337.24</v>
                </pt>
                <pt idx="1475">
                  <v>345.32</v>
                </pt>
                <pt idx="1476">
                  <v>327.41</v>
                </pt>
                <pt idx="1477">
                  <v>331.65</v>
                </pt>
                <pt idx="1478">
                  <v>334.74</v>
                </pt>
                <pt idx="1479">
                  <v>315.62</v>
                </pt>
                <pt idx="1480">
                  <v>327.56</v>
                </pt>
                <pt idx="1481">
                  <v>141.71</v>
                </pt>
                <pt idx="1482">
                  <v>193.17</v>
                </pt>
                <pt idx="1483">
                  <v>416.81</v>
                </pt>
                <pt idx="1484">
                  <v>211.12</v>
                </pt>
                <pt idx="1485">
                  <v>367.18</v>
                </pt>
                <pt idx="1486">
                  <v>367.37</v>
                </pt>
                <pt idx="1487">
                  <v>316.06</v>
                </pt>
                <pt idx="1488">
                  <v>48.28</v>
                </pt>
                <pt idx="1489">
                  <v>469.44</v>
                </pt>
                <pt idx="1490">
                  <v>301.42</v>
                </pt>
                <pt idx="1491">
                  <v>302.25</v>
                </pt>
                <pt idx="1492">
                  <v>287.41</v>
                </pt>
                <pt idx="1493">
                  <v>280</v>
                </pt>
                <pt idx="1494">
                  <v>318.4</v>
                </pt>
                <pt idx="1495">
                  <v>315.99</v>
                </pt>
                <pt idx="1496">
                  <v>309.91</v>
                </pt>
                <pt idx="1497">
                  <v>310.2</v>
                </pt>
                <pt idx="1498">
                  <v>296.75</v>
                </pt>
                <pt idx="1499">
                  <v>316.72</v>
                </pt>
                <pt idx="1500">
                  <v>357.14</v>
                </pt>
                <pt idx="1501">
                  <v>341.17</v>
                </pt>
                <pt idx="1502">
                  <v>329.66</v>
                </pt>
                <pt idx="1503">
                  <v>333.95</v>
                </pt>
                <pt idx="1504">
                  <v>361.64</v>
                </pt>
                <pt idx="1505">
                  <v>371.15</v>
                </pt>
                <pt idx="1506">
                  <v>436</v>
                </pt>
                <pt idx="1507">
                  <v>483.15</v>
                </pt>
                <pt idx="1508">
                  <v>567.98</v>
                </pt>
                <pt idx="1509">
                  <v>528.83</v>
                </pt>
                <pt idx="1510">
                  <v>487.72</v>
                </pt>
                <pt idx="1511">
                  <v>418.81</v>
                </pt>
                <pt idx="1512">
                  <v>409.02</v>
                </pt>
                <pt idx="1513">
                  <v>487.24</v>
                </pt>
                <pt idx="1514">
                  <v>482.54</v>
                </pt>
                <pt idx="1515">
                  <v>439.99</v>
                </pt>
                <pt idx="1516">
                  <v>408.31</v>
                </pt>
                <pt idx="1517">
                  <v>435.9</v>
                </pt>
                <pt idx="1518">
                  <v>416.79</v>
                </pt>
                <pt idx="1519">
                  <v>386.55</v>
                </pt>
                <pt idx="1520">
                  <v>378.36</v>
                </pt>
                <pt idx="1521">
                  <v>377.62</v>
                </pt>
                <pt idx="1522">
                  <v>408.99</v>
                </pt>
                <pt idx="1523">
                  <v>410.5</v>
                </pt>
                <pt idx="1524">
                  <v>397.26</v>
                </pt>
                <pt idx="1525">
                  <v>397.46</v>
                </pt>
                <pt idx="1526">
                  <v>405.03</v>
                </pt>
                <pt idx="1527">
                  <v>397.29</v>
                </pt>
                <pt idx="1528">
                  <v>387.96</v>
                </pt>
                <pt idx="1529">
                  <v>403.96</v>
                </pt>
                <pt idx="1530">
                  <v>410.31</v>
                </pt>
                <pt idx="1531">
                  <v>380.65</v>
                </pt>
                <pt idx="1532">
                  <v>356.94</v>
                </pt>
                <pt idx="1533">
                  <v>350.9</v>
                </pt>
                <pt idx="1534">
                  <v>339.59</v>
                </pt>
                <pt idx="1535">
                  <v>320.22</v>
                </pt>
                <pt idx="1536">
                  <v>319.62</v>
                </pt>
                <pt idx="1537">
                  <v>470.18</v>
                </pt>
                <pt idx="1538">
                  <v>389.53</v>
                </pt>
                <pt idx="1539">
                  <v>359.57</v>
                </pt>
                <pt idx="1540">
                  <v>349.58</v>
                </pt>
                <pt idx="1541">
                  <v>339.88</v>
                </pt>
                <pt idx="1542">
                  <v>329.92</v>
                </pt>
                <pt idx="1543">
                  <v>320.36</v>
                </pt>
                <pt idx="1544">
                  <v>311.74</v>
                </pt>
                <pt idx="1545">
                  <v>316.29</v>
                </pt>
                <pt idx="1546">
                  <v>312.6</v>
                </pt>
                <pt idx="1547">
                  <v>310.8</v>
                </pt>
                <pt idx="1548">
                  <v>308.89</v>
                </pt>
                <pt idx="1549">
                  <v>300.13</v>
                </pt>
                <pt idx="1550">
                  <v>301.47</v>
                </pt>
                <pt idx="1551">
                  <v>305.26</v>
                </pt>
                <pt idx="1552">
                  <v>301.48</v>
                </pt>
                <pt idx="1553">
                  <v>291.4</v>
                </pt>
                <pt idx="1554">
                  <v>298.31</v>
                </pt>
                <pt idx="1555">
                  <v>281.14</v>
                </pt>
                <pt idx="1556">
                  <v>282.49</v>
                </pt>
                <pt idx="1557">
                  <v>288.34</v>
                </pt>
                <pt idx="1558">
                  <v>287.46</v>
                </pt>
                <pt idx="1559">
                  <v>297.36</v>
                </pt>
                <pt idx="1560">
                  <v>297.85</v>
                </pt>
                <pt idx="1561">
                  <v>301.47</v>
                </pt>
                <pt idx="1562">
                  <v>302.46</v>
                </pt>
                <pt idx="1563">
                  <v>307.48</v>
                </pt>
                <pt idx="1564">
                  <v>310.67</v>
                </pt>
                <pt idx="1565">
                  <v>326.28</v>
                </pt>
                <pt idx="1566">
                  <v>306.92</v>
                </pt>
                <pt idx="1567">
                  <v>337.89</v>
                </pt>
                <pt idx="1568">
                  <v>398.85</v>
                </pt>
                <pt idx="1569">
                  <v>358.16</v>
                </pt>
                <pt idx="1570">
                  <v>394.67</v>
                </pt>
                <pt idx="1571">
                  <v>330.89</v>
                </pt>
                <pt idx="1572">
                  <v>465.32</v>
                </pt>
                <pt idx="1573">
                  <v>334.7</v>
                </pt>
                <pt idx="1574">
                  <v>289.37</v>
                </pt>
                <pt idx="1575">
                  <v>147.23</v>
                </pt>
                <pt idx="1576">
                  <v>169.96</v>
                </pt>
                <pt idx="1577">
                  <v>141.58</v>
                </pt>
                <pt idx="1578">
                  <v>142.46</v>
                </pt>
                <pt idx="1579">
                  <v>153.25</v>
                </pt>
                <pt idx="1580">
                  <v>24.2</v>
                </pt>
                <pt idx="1581">
                  <v>300.86</v>
                </pt>
                <pt idx="1582">
                  <v>293.5</v>
                </pt>
                <pt idx="1583">
                  <v>299.72</v>
                </pt>
                <pt idx="1584">
                  <v>38.02</v>
                </pt>
                <pt idx="1585">
                  <v>358.36</v>
                </pt>
                <pt idx="1586">
                  <v>302.33</v>
                </pt>
                <pt idx="1587">
                  <v>281.76</v>
                </pt>
                <pt idx="1588">
                  <v>203.04</v>
                </pt>
                <pt idx="1589">
                  <v>288.42</v>
                </pt>
                <pt idx="1590">
                  <v>298.65</v>
                </pt>
                <pt idx="1591">
                  <v>297.32</v>
                </pt>
                <pt idx="1592">
                  <v>273.91</v>
                </pt>
                <pt idx="1593">
                  <v>202.88</v>
                </pt>
                <pt idx="1594">
                  <v>0</v>
                </pt>
                <pt idx="1595">
                  <v>12.61</v>
                </pt>
                <pt idx="1596">
                  <v>52.29</v>
                </pt>
                <pt idx="1597">
                  <v>70.90000000000001</v>
                </pt>
                <pt idx="1598">
                  <v>242.49</v>
                </pt>
                <pt idx="1599">
                  <v>291.05</v>
                </pt>
                <pt idx="1600">
                  <v>301.83</v>
                </pt>
                <pt idx="1601">
                  <v>308.73</v>
                </pt>
                <pt idx="1602">
                  <v>320.64</v>
                </pt>
                <pt idx="1603">
                  <v>371.7</v>
                </pt>
                <pt idx="1604">
                  <v>371.66</v>
                </pt>
                <pt idx="1605">
                  <v>391.72</v>
                </pt>
                <pt idx="1606">
                  <v>372.3</v>
                </pt>
                <pt idx="1607">
                  <v>387.25</v>
                </pt>
                <pt idx="1608">
                  <v>396.61</v>
                </pt>
                <pt idx="1609">
                  <v>454.59</v>
                </pt>
                <pt idx="1610">
                  <v>415</v>
                </pt>
                <pt idx="1611">
                  <v>410.04</v>
                </pt>
                <pt idx="1612">
                  <v>415.19</v>
                </pt>
                <pt idx="1613">
                  <v>437.58</v>
                </pt>
                <pt idx="1614">
                  <v>418.42</v>
                </pt>
                <pt idx="1615">
                  <v>399.53</v>
                </pt>
                <pt idx="1616">
                  <v>376.22</v>
                </pt>
                <pt idx="1617">
                  <v>390.96</v>
                </pt>
                <pt idx="1618">
                  <v>391.25</v>
                </pt>
                <pt idx="1619">
                  <v>395.11</v>
                </pt>
                <pt idx="1620">
                  <v>389.62</v>
                </pt>
                <pt idx="1621">
                  <v>377.99</v>
                </pt>
                <pt idx="1622">
                  <v>378.78</v>
                </pt>
                <pt idx="1623">
                  <v>368.93</v>
                </pt>
                <pt idx="1624">
                  <v>377.81</v>
                </pt>
                <pt idx="1625">
                  <v>368.95</v>
                </pt>
                <pt idx="1626">
                  <v>369.08</v>
                </pt>
                <pt idx="1627">
                  <v>352.27</v>
                </pt>
                <pt idx="1628">
                  <v>321.2</v>
                </pt>
                <pt idx="1629">
                  <v>324.9</v>
                </pt>
                <pt idx="1630">
                  <v>312.58</v>
                </pt>
                <pt idx="1631">
                  <v>310.97</v>
                </pt>
                <pt idx="1632">
                  <v>320.8</v>
                </pt>
                <pt idx="1633">
                  <v>369.29</v>
                </pt>
                <pt idx="1634">
                  <v>381.22</v>
                </pt>
                <pt idx="1635">
                  <v>325</v>
                </pt>
                <pt idx="1636">
                  <v>320.44</v>
                </pt>
                <pt idx="1637">
                  <v>316.71</v>
                </pt>
                <pt idx="1638">
                  <v>316.71</v>
                </pt>
                <pt idx="1639">
                  <v>314.88</v>
                </pt>
                <pt idx="1640">
                  <v>309.68</v>
                </pt>
                <pt idx="1641">
                  <v>311.34</v>
                </pt>
                <pt idx="1642">
                  <v>311.2</v>
                </pt>
                <pt idx="1643">
                  <v>308</v>
                </pt>
                <pt idx="1644">
                  <v>305.42</v>
                </pt>
                <pt idx="1645">
                  <v>300</v>
                </pt>
                <pt idx="1646">
                  <v>300.49</v>
                </pt>
                <pt idx="1647">
                  <v>300.7</v>
                </pt>
                <pt idx="1648">
                  <v>291.03</v>
                </pt>
                <pt idx="1649">
                  <v>300.51</v>
                </pt>
                <pt idx="1650">
                  <v>295.71</v>
                </pt>
                <pt idx="1651">
                  <v>291.34</v>
                </pt>
                <pt idx="1652">
                  <v>291.03</v>
                </pt>
                <pt idx="1653">
                  <v>300.51</v>
                </pt>
                <pt idx="1654">
                  <v>295.59</v>
                </pt>
                <pt idx="1655">
                  <v>301.6</v>
                </pt>
                <pt idx="1656">
                  <v>301.6</v>
                </pt>
                <pt idx="1657">
                  <v>302.7</v>
                </pt>
                <pt idx="1658">
                  <v>306.4</v>
                </pt>
                <pt idx="1659">
                  <v>311.2</v>
                </pt>
                <pt idx="1660">
                  <v>316.4</v>
                </pt>
                <pt idx="1661">
                  <v>321.2</v>
                </pt>
                <pt idx="1662">
                  <v>311.9</v>
                </pt>
                <pt idx="1663">
                  <v>345.4</v>
                </pt>
                <pt idx="1664">
                  <v>340.55</v>
                </pt>
                <pt idx="1665">
                  <v>366.23</v>
                </pt>
                <pt idx="1666">
                  <v>371.29</v>
                </pt>
                <pt idx="1667">
                  <v>352.03</v>
                </pt>
                <pt idx="1668">
                  <v>334.22</v>
                </pt>
                <pt idx="1669">
                  <v>366.82</v>
                </pt>
                <pt idx="1670">
                  <v>340.8</v>
                </pt>
                <pt idx="1671">
                  <v>287.01</v>
                </pt>
                <pt idx="1672">
                  <v>311.32</v>
                </pt>
                <pt idx="1673">
                  <v>271.44</v>
                </pt>
                <pt idx="1674">
                  <v>153.3</v>
                </pt>
                <pt idx="1675">
                  <v>144.27</v>
                </pt>
                <pt idx="1676">
                  <v>145.37</v>
                </pt>
                <pt idx="1677">
                  <v>301.5</v>
                </pt>
                <pt idx="1678">
                  <v>189.29</v>
                </pt>
                <pt idx="1679">
                  <v>305.61</v>
                </pt>
                <pt idx="1680">
                  <v>13.6</v>
                </pt>
                <pt idx="1681">
                  <v>304.93</v>
                </pt>
                <pt idx="1682">
                  <v>291</v>
                </pt>
                <pt idx="1683">
                  <v>291.06</v>
                </pt>
                <pt idx="1684">
                  <v>278.08</v>
                </pt>
                <pt idx="1685">
                  <v>292.37</v>
                </pt>
                <pt idx="1686">
                  <v>302</v>
                </pt>
                <pt idx="1687">
                  <v>302</v>
                </pt>
                <pt idx="1688">
                  <v>302.2</v>
                </pt>
                <pt idx="1689">
                  <v>289.94</v>
                </pt>
                <pt idx="1690">
                  <v>297.2</v>
                </pt>
                <pt idx="1691">
                  <v>260.72</v>
                </pt>
                <pt idx="1692">
                  <v>277.72</v>
                </pt>
                <pt idx="1693">
                  <v>285.16</v>
                </pt>
                <pt idx="1694">
                  <v>302.2</v>
                </pt>
                <pt idx="1695">
                  <v>310.08</v>
                </pt>
                <pt idx="1696">
                  <v>302.6</v>
                </pt>
                <pt idx="1697">
                  <v>312.2</v>
                </pt>
                <pt idx="1698">
                  <v>330.39</v>
                </pt>
                <pt idx="1699">
                  <v>327.84</v>
                </pt>
                <pt idx="1700">
                  <v>349.28</v>
                </pt>
                <pt idx="1701">
                  <v>350.8</v>
                </pt>
                <pt idx="1702">
                  <v>341</v>
                </pt>
                <pt idx="1703">
                  <v>350.8</v>
                </pt>
                <pt idx="1704">
                  <v>355.88</v>
                </pt>
                <pt idx="1705">
                  <v>384.67</v>
                </pt>
                <pt idx="1706">
                  <v>400</v>
                </pt>
                <pt idx="1707">
                  <v>392.12</v>
                </pt>
                <pt idx="1708">
                  <v>363.11</v>
                </pt>
                <pt idx="1709">
                  <v>411.98</v>
                </pt>
                <pt idx="1710">
                  <v>400</v>
                </pt>
                <pt idx="1711">
                  <v>385</v>
                </pt>
                <pt idx="1712">
                  <v>360.8</v>
                </pt>
                <pt idx="1713">
                  <v>400.28</v>
                </pt>
                <pt idx="1714">
                  <v>380</v>
                </pt>
                <pt idx="1715">
                  <v>400</v>
                </pt>
                <pt idx="1716">
                  <v>371.68</v>
                </pt>
                <pt idx="1717">
                  <v>400</v>
                </pt>
                <pt idx="1718">
                  <v>409.27</v>
                </pt>
                <pt idx="1719">
                  <v>439.95</v>
                </pt>
                <pt idx="1720">
                  <v>439.95</v>
                </pt>
                <pt idx="1721">
                  <v>464.8</v>
                </pt>
                <pt idx="1722">
                  <v>479.9</v>
                </pt>
                <pt idx="1723">
                  <v>400</v>
                </pt>
                <pt idx="1724">
                  <v>351.2</v>
                </pt>
                <pt idx="1725">
                  <v>367.44</v>
                </pt>
                <pt idx="1726">
                  <v>355.28</v>
                </pt>
                <pt idx="1727">
                  <v>332</v>
                </pt>
                <pt idx="1728">
                  <v>340</v>
                </pt>
                <pt idx="1729">
                  <v>713.6799999999999</v>
                </pt>
                <pt idx="1730">
                  <v>529.5700000000001</v>
                </pt>
                <pt idx="1731">
                  <v>429.91</v>
                </pt>
                <pt idx="1732">
                  <v>359.98</v>
                </pt>
                <pt idx="1733">
                  <v>351.97</v>
                </pt>
                <pt idx="1734">
                  <v>329.99</v>
                </pt>
                <pt idx="1735">
                  <v>329.99</v>
                </pt>
                <pt idx="1736">
                  <v>330.99</v>
                </pt>
                <pt idx="1737">
                  <v>327.99</v>
                </pt>
                <pt idx="1738">
                  <v>329.99</v>
                </pt>
                <pt idx="1739">
                  <v>327.99</v>
                </pt>
                <pt idx="1740">
                  <v>321</v>
                </pt>
                <pt idx="1741">
                  <v>315</v>
                </pt>
                <pt idx="1742">
                  <v>312.13</v>
                </pt>
                <pt idx="1743">
                  <v>312.81</v>
                </pt>
                <pt idx="1744">
                  <v>308</v>
                </pt>
                <pt idx="1745">
                  <v>311</v>
                </pt>
                <pt idx="1746">
                  <v>309.71</v>
                </pt>
                <pt idx="1747">
                  <v>309.13</v>
                </pt>
                <pt idx="1748">
                  <v>306.13</v>
                </pt>
                <pt idx="1749">
                  <v>309</v>
                </pt>
                <pt idx="1750">
                  <v>310</v>
                </pt>
                <pt idx="1751">
                  <v>311</v>
                </pt>
                <pt idx="1752">
                  <v>310</v>
                </pt>
                <pt idx="1753">
                  <v>315</v>
                </pt>
                <pt idx="1754">
                  <v>315</v>
                </pt>
                <pt idx="1755">
                  <v>325</v>
                </pt>
                <pt idx="1756">
                  <v>325</v>
                </pt>
                <pt idx="1757">
                  <v>328.99</v>
                </pt>
                <pt idx="1758">
                  <v>331.99</v>
                </pt>
                <pt idx="1759">
                  <v>327.8</v>
                </pt>
                <pt idx="1760">
                  <v>329.99</v>
                </pt>
                <pt idx="1761">
                  <v>332.04</v>
                </pt>
                <pt idx="1762">
                  <v>338.55</v>
                </pt>
                <pt idx="1763">
                  <v>328.55</v>
                </pt>
                <pt idx="1764">
                  <v>328.55</v>
                </pt>
                <pt idx="1765">
                  <v>321.19</v>
                </pt>
                <pt idx="1766">
                  <v>313.73</v>
                </pt>
                <pt idx="1767">
                  <v>300.05</v>
                </pt>
                <pt idx="1768">
                  <v>258</v>
                </pt>
                <pt idx="1769">
                  <v>128</v>
                </pt>
                <pt idx="1770">
                  <v>122.23</v>
                </pt>
                <pt idx="1771">
                  <v>0</v>
                </pt>
                <pt idx="1772">
                  <v>124.38</v>
                </pt>
                <pt idx="1773">
                  <v>295</v>
                </pt>
                <pt idx="1774">
                  <v>250</v>
                </pt>
                <pt idx="1775">
                  <v>217.19</v>
                </pt>
                <pt idx="1776">
                  <v>0</v>
                </pt>
                <pt idx="1777">
                  <v>327.74</v>
                </pt>
                <pt idx="1778">
                  <v>236.4</v>
                </pt>
                <pt idx="1779">
                  <v>288.69</v>
                </pt>
                <pt idx="1780">
                  <v>0</v>
                </pt>
                <pt idx="1781">
                  <v>278.35</v>
                </pt>
                <pt idx="1782">
                  <v>173.26</v>
                </pt>
                <pt idx="1783">
                  <v>123.15</v>
                </pt>
                <pt idx="1784">
                  <v>0</v>
                </pt>
                <pt idx="1785">
                  <v>0</v>
                </pt>
                <pt idx="1786">
                  <v>60.38</v>
                </pt>
                <pt idx="1787">
                  <v>85.23</v>
                </pt>
                <pt idx="1788">
                  <v>0</v>
                </pt>
                <pt idx="1789">
                  <v>92.33</v>
                </pt>
                <pt idx="1790">
                  <v>0</v>
                </pt>
                <pt idx="1791">
                  <v>250</v>
                </pt>
                <pt idx="1792">
                  <v>280.45</v>
                </pt>
                <pt idx="1793">
                  <v>300</v>
                </pt>
                <pt idx="1794">
                  <v>312.12</v>
                </pt>
                <pt idx="1795">
                  <v>319.91</v>
                </pt>
                <pt idx="1796">
                  <v>329.78</v>
                </pt>
                <pt idx="1797">
                  <v>380</v>
                </pt>
                <pt idx="1798">
                  <v>350</v>
                </pt>
                <pt idx="1799">
                  <v>380</v>
                </pt>
                <pt idx="1800">
                  <v>407.95</v>
                </pt>
                <pt idx="1801">
                  <v>711.41</v>
                </pt>
                <pt idx="1802">
                  <v>479.78</v>
                </pt>
                <pt idx="1803">
                  <v>453.89</v>
                </pt>
                <pt idx="1804">
                  <v>379.95</v>
                </pt>
                <pt idx="1805">
                  <v>447.32</v>
                </pt>
                <pt idx="1806">
                  <v>428.36</v>
                </pt>
                <pt idx="1807">
                  <v>428.46</v>
                </pt>
                <pt idx="1808">
                  <v>364.28</v>
                </pt>
                <pt idx="1809">
                  <v>420.03</v>
                </pt>
                <pt idx="1810">
                  <v>410.09</v>
                </pt>
                <pt idx="1811">
                  <v>400.07</v>
                </pt>
                <pt idx="1812">
                  <v>370.08</v>
                </pt>
                <pt idx="1813">
                  <v>400.09</v>
                </pt>
                <pt idx="1814">
                  <v>420.17</v>
                </pt>
                <pt idx="1815">
                  <v>714.73</v>
                </pt>
                <pt idx="1816">
                  <v>998.8200000000001</v>
                </pt>
                <pt idx="1817">
                  <v>574.1900000000001</v>
                </pt>
                <pt idx="1818">
                  <v>561.33</v>
                </pt>
                <pt idx="1819">
                  <v>440.11</v>
                </pt>
                <pt idx="1820">
                  <v>379.27</v>
                </pt>
                <pt idx="1821">
                  <v>354.24</v>
                </pt>
                <pt idx="1822">
                  <v>351.53</v>
                </pt>
                <pt idx="1823">
                  <v>330.48</v>
                </pt>
                <pt idx="1824">
                  <v>326.35</v>
                </pt>
                <pt idx="1825">
                  <v>1361.2</v>
                </pt>
                <pt idx="1826">
                  <v>359.44</v>
                </pt>
                <pt idx="1827">
                  <v>379.09</v>
                </pt>
                <pt idx="1828">
                  <v>339.63</v>
                </pt>
                <pt idx="1829">
                  <v>339.63</v>
                </pt>
                <pt idx="1830">
                  <v>320.03</v>
                </pt>
                <pt idx="1831">
                  <v>319.93</v>
                </pt>
                <pt idx="1832">
                  <v>312.12</v>
                </pt>
                <pt idx="1833">
                  <v>315</v>
                </pt>
                <pt idx="1834">
                  <v>312.15</v>
                </pt>
                <pt idx="1835">
                  <v>310.11</v>
                </pt>
                <pt idx="1836">
                  <v>305.11</v>
                </pt>
                <pt idx="1837">
                  <v>303.15</v>
                </pt>
                <pt idx="1838">
                  <v>305</v>
                </pt>
                <pt idx="1839">
                  <v>300.12</v>
                </pt>
                <pt idx="1840">
                  <v>300</v>
                </pt>
                <pt idx="1841">
                  <v>295.05</v>
                </pt>
                <pt idx="1842">
                  <v>295</v>
                </pt>
                <pt idx="1843">
                  <v>295</v>
                </pt>
                <pt idx="1844">
                  <v>300</v>
                </pt>
                <pt idx="1845">
                  <v>294</v>
                </pt>
                <pt idx="1846">
                  <v>300.11</v>
                </pt>
                <pt idx="1847">
                  <v>300.32</v>
                </pt>
                <pt idx="1848">
                  <v>307</v>
                </pt>
                <pt idx="1849">
                  <v>310</v>
                </pt>
                <pt idx="1850">
                  <v>310.11</v>
                </pt>
                <pt idx="1851">
                  <v>329</v>
                </pt>
                <pt idx="1852">
                  <v>312.15</v>
                </pt>
                <pt idx="1853">
                  <v>323</v>
                </pt>
                <pt idx="1854">
                  <v>325.82</v>
                </pt>
                <pt idx="1855">
                  <v>315.78</v>
                </pt>
                <pt idx="1856">
                  <v>339.63</v>
                </pt>
                <pt idx="1857">
                  <v>349.49</v>
                </pt>
                <pt idx="1858">
                  <v>296.15</v>
                </pt>
                <pt idx="1859">
                  <v>310.05</v>
                </pt>
                <pt idx="1860">
                  <v>305.62</v>
                </pt>
                <pt idx="1861">
                  <v>306.02</v>
                </pt>
                <pt idx="1862">
                  <v>304.08</v>
                </pt>
                <pt idx="1863">
                  <v>290.12</v>
                </pt>
                <pt idx="1864">
                  <v>300</v>
                </pt>
                <pt idx="1865">
                  <v>280</v>
                </pt>
                <pt idx="1866">
                  <v>304.2</v>
                </pt>
                <pt idx="1867">
                  <v>293.74</v>
                </pt>
                <pt idx="1868">
                  <v>184.7</v>
                </pt>
                <pt idx="1869">
                  <v>122.04</v>
                </pt>
                <pt idx="1870">
                  <v>276.04</v>
                </pt>
                <pt idx="1871">
                  <v>1</v>
                </pt>
                <pt idx="1872">
                  <v>0</v>
                </pt>
                <pt idx="1873">
                  <v>329.47</v>
                </pt>
                <pt idx="1874">
                  <v>289.39</v>
                </pt>
                <pt idx="1875">
                  <v>10</v>
                </pt>
                <pt idx="1876">
                  <v>1</v>
                </pt>
                <pt idx="1877">
                  <v>0</v>
                </pt>
                <pt idx="1878">
                  <v>0</v>
                </pt>
                <pt idx="1879">
                  <v>197.48</v>
                </pt>
                <pt idx="1880">
                  <v>0</v>
                </pt>
                <pt idx="1881">
                  <v>0</v>
                </pt>
                <pt idx="1882">
                  <v>15.37</v>
                </pt>
                <pt idx="1883">
                  <v>39.76</v>
                </pt>
                <pt idx="1884">
                  <v>0</v>
                </pt>
                <pt idx="1885">
                  <v>0</v>
                </pt>
                <pt idx="1886">
                  <v>260</v>
                </pt>
                <pt idx="1887">
                  <v>0</v>
                </pt>
                <pt idx="1888">
                  <v>280</v>
                </pt>
                <pt idx="1889">
                  <v>290</v>
                </pt>
                <pt idx="1890">
                  <v>301.15</v>
                </pt>
                <pt idx="1891">
                  <v>305</v>
                </pt>
                <pt idx="1892">
                  <v>308</v>
                </pt>
                <pt idx="1893">
                  <v>308.06</v>
                </pt>
                <pt idx="1894">
                  <v>305.9</v>
                </pt>
                <pt idx="1895">
                  <v>310.99</v>
                </pt>
                <pt idx="1896">
                  <v>315.9</v>
                </pt>
                <pt idx="1897">
                  <v>331.02</v>
                </pt>
                <pt idx="1898">
                  <v>329.89</v>
                </pt>
                <pt idx="1899">
                  <v>330.21</v>
                </pt>
                <pt idx="1900">
                  <v>313.01</v>
                </pt>
                <pt idx="1901">
                  <v>330.29</v>
                </pt>
                <pt idx="1902">
                  <v>330.29</v>
                </pt>
                <pt idx="1903">
                  <v>330.14</v>
                </pt>
                <pt idx="1904">
                  <v>320.59</v>
                </pt>
                <pt idx="1905">
                  <v>330.29</v>
                </pt>
                <pt idx="1906">
                  <v>330.14</v>
                </pt>
                <pt idx="1907">
                  <v>329.57</v>
                </pt>
                <pt idx="1908">
                  <v>329.17</v>
                </pt>
                <pt idx="1909">
                  <v>332.99</v>
                </pt>
                <pt idx="1910">
                  <v>334.99</v>
                </pt>
                <pt idx="1911">
                  <v>334.99</v>
                </pt>
                <pt idx="1912">
                  <v>330.57</v>
                </pt>
                <pt idx="1913">
                  <v>342.59</v>
                </pt>
                <pt idx="1914">
                  <v>349.49</v>
                </pt>
                <pt idx="1915">
                  <v>339.63</v>
                </pt>
                <pt idx="1916">
                  <v>329.77</v>
                </pt>
                <pt idx="1917">
                  <v>329.77</v>
                </pt>
                <pt idx="1918">
                  <v>324.84</v>
                </pt>
                <pt idx="1919">
                  <v>308.86</v>
                </pt>
                <pt idx="1920">
                  <v>328</v>
                </pt>
                <pt idx="1921">
                  <v>999.2</v>
                </pt>
                <pt idx="1922">
                  <v>389.63</v>
                </pt>
                <pt idx="1923">
                  <v>359.85</v>
                </pt>
                <pt idx="1924">
                  <v>337.13</v>
                </pt>
                <pt idx="1925">
                  <v>329.99</v>
                </pt>
                <pt idx="1926">
                  <v>320</v>
                </pt>
                <pt idx="1927">
                  <v>318</v>
                </pt>
                <pt idx="1928">
                  <v>313</v>
                </pt>
                <pt idx="1929">
                  <v>310</v>
                </pt>
                <pt idx="1930">
                  <v>303</v>
                </pt>
                <pt idx="1931">
                  <v>315.96</v>
                </pt>
                <pt idx="1932">
                  <v>300.11</v>
                </pt>
                <pt idx="1933">
                  <v>300</v>
                </pt>
                <pt idx="1934">
                  <v>300</v>
                </pt>
                <pt idx="1935">
                  <v>300.11</v>
                </pt>
                <pt idx="1936">
                  <v>275</v>
                </pt>
                <pt idx="1937">
                  <v>295.37</v>
                </pt>
                <pt idx="1938">
                  <v>250</v>
                </pt>
                <pt idx="1939">
                  <v>290</v>
                </pt>
                <pt idx="1940">
                  <v>298.07</v>
                </pt>
                <pt idx="1941">
                  <v>290.12</v>
                </pt>
                <pt idx="1942">
                  <v>300</v>
                </pt>
                <pt idx="1943">
                  <v>298</v>
                </pt>
                <pt idx="1944">
                  <v>290</v>
                </pt>
                <pt idx="1945">
                  <v>300</v>
                </pt>
                <pt idx="1946">
                  <v>296.36</v>
                </pt>
                <pt idx="1947">
                  <v>306.69</v>
                </pt>
                <pt idx="1948">
                  <v>300.97</v>
                </pt>
                <pt idx="1949">
                  <v>305.48</v>
                </pt>
                <pt idx="1950">
                  <v>302.95</v>
                </pt>
                <pt idx="1951">
                  <v>296.15</v>
                </pt>
                <pt idx="1952">
                  <v>300.97</v>
                </pt>
                <pt idx="1953">
                  <v>299</v>
                </pt>
                <pt idx="1954">
                  <v>288</v>
                </pt>
                <pt idx="1955">
                  <v>255.01</v>
                </pt>
                <pt idx="1956">
                  <v>0.99</v>
                </pt>
                <pt idx="1957">
                  <v>98.68000000000001</v>
                </pt>
                <pt idx="1958">
                  <v>285</v>
                </pt>
                <pt idx="1959">
                  <v>0</v>
                </pt>
                <pt idx="1960">
                  <v>0</v>
                </pt>
                <pt idx="1961">
                  <v>29.6</v>
                </pt>
                <pt idx="1962">
                  <v>9.18</v>
                </pt>
                <pt idx="1963">
                  <v>9.18</v>
                </pt>
                <pt idx="1964">
                  <v>9.18</v>
                </pt>
                <pt idx="1965">
                  <v>9.18</v>
                </pt>
                <pt idx="1966">
                  <v>9.32</v>
                </pt>
                <pt idx="1967">
                  <v>313.01</v>
                </pt>
                <pt idx="1968">
                  <v>29.6</v>
                </pt>
                <pt idx="1969">
                  <v>337.35</v>
                </pt>
                <pt idx="1970">
                  <v>29.6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290</v>
                </pt>
                <pt idx="1975">
                  <v>200.12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295</v>
                </pt>
                <pt idx="1983">
                  <v>0</v>
                </pt>
                <pt idx="1984">
                  <v>220.12</v>
                </pt>
                <pt idx="1985">
                  <v>80</v>
                </pt>
                <pt idx="1986">
                  <v>250</v>
                </pt>
                <pt idx="1987">
                  <v>410</v>
                </pt>
                <pt idx="1988">
                  <v>0</v>
                </pt>
                <pt idx="1989">
                  <v>298</v>
                </pt>
                <pt idx="1990">
                  <v>302.43</v>
                </pt>
                <pt idx="1991">
                  <v>325.81</v>
                </pt>
                <pt idx="1992">
                  <v>339.23</v>
                </pt>
                <pt idx="1993">
                  <v>344.26</v>
                </pt>
                <pt idx="1994">
                  <v>332.2</v>
                </pt>
                <pt idx="1995">
                  <v>322.62</v>
                </pt>
                <pt idx="1996">
                  <v>311.91</v>
                </pt>
                <pt idx="1997">
                  <v>324.42</v>
                </pt>
                <pt idx="1998">
                  <v>323</v>
                </pt>
                <pt idx="1999">
                  <v>314.12</v>
                </pt>
                <pt idx="2000">
                  <v>324.17</v>
                </pt>
                <pt idx="2001">
                  <v>316.38</v>
                </pt>
                <pt idx="2002">
                  <v>307.89</v>
                </pt>
                <pt idx="2003">
                  <v>307.89</v>
                </pt>
                <pt idx="2004">
                  <v>297.22</v>
                </pt>
                <pt idx="2005">
                  <v>302.02</v>
                </pt>
                <pt idx="2006">
                  <v>306.63</v>
                </pt>
                <pt idx="2007">
                  <v>304.87</v>
                </pt>
                <pt idx="2008">
                  <v>306.63</v>
                </pt>
                <pt idx="2009">
                  <v>347.09</v>
                </pt>
                <pt idx="2010">
                  <v>329.86</v>
                </pt>
                <pt idx="2011">
                  <v>315.78</v>
                </pt>
                <pt idx="2012">
                  <v>312</v>
                </pt>
                <pt idx="2013">
                  <v>315.32</v>
                </pt>
                <pt idx="2014">
                  <v>308.86</v>
                </pt>
                <pt idx="2015">
                  <v>302.57</v>
                </pt>
                <pt idx="2016">
                  <v>300.12</v>
                </pt>
                <pt idx="2017">
                  <v>396.57</v>
                </pt>
                <pt idx="2018">
                  <v>348.97</v>
                </pt>
                <pt idx="2019">
                  <v>320</v>
                </pt>
                <pt idx="2020">
                  <v>300.05</v>
                </pt>
                <pt idx="2021">
                  <v>301.81</v>
                </pt>
                <pt idx="2022">
                  <v>300</v>
                </pt>
                <pt idx="2023">
                  <v>285</v>
                </pt>
                <pt idx="2024">
                  <v>285</v>
                </pt>
                <pt idx="2025">
                  <v>288</v>
                </pt>
                <pt idx="2026">
                  <v>290</v>
                </pt>
                <pt idx="2027">
                  <v>285</v>
                </pt>
                <pt idx="2028">
                  <v>290.12</v>
                </pt>
                <pt idx="2029">
                  <v>275</v>
                </pt>
                <pt idx="2030">
                  <v>285</v>
                </pt>
                <pt idx="2031">
                  <v>250</v>
                </pt>
                <pt idx="2032">
                  <v>255.01</v>
                </pt>
                <pt idx="2033">
                  <v>290</v>
                </pt>
                <pt idx="2034">
                  <v>258</v>
                </pt>
                <pt idx="2035">
                  <v>275</v>
                </pt>
                <pt idx="2036">
                  <v>60.01</v>
                </pt>
                <pt idx="2037">
                  <v>228</v>
                </pt>
                <pt idx="2038">
                  <v>295</v>
                </pt>
                <pt idx="2039">
                  <v>300</v>
                </pt>
                <pt idx="2040">
                  <v>320</v>
                </pt>
                <pt idx="2041">
                  <v>303</v>
                </pt>
                <pt idx="2042">
                  <v>315</v>
                </pt>
                <pt idx="2043">
                  <v>329.99</v>
                </pt>
                <pt idx="2044">
                  <v>320.21</v>
                </pt>
                <pt idx="2045">
                  <v>332.99</v>
                </pt>
                <pt idx="2046">
                  <v>329.99</v>
                </pt>
                <pt idx="2047">
                  <v>310.32</v>
                </pt>
                <pt idx="2048">
                  <v>302</v>
                </pt>
                <pt idx="2049">
                  <v>310.17</v>
                </pt>
                <pt idx="2050">
                  <v>301</v>
                </pt>
                <pt idx="2051">
                  <v>300.12</v>
                </pt>
                <pt idx="2052">
                  <v>320</v>
                </pt>
                <pt idx="2053">
                  <v>326.99</v>
                </pt>
                <pt idx="2054">
                  <v>320.36</v>
                </pt>
                <pt idx="2055">
                  <v>312.81</v>
                </pt>
                <pt idx="2056">
                  <v>285</v>
                </pt>
                <pt idx="2057">
                  <v>324</v>
                </pt>
                <pt idx="2058">
                  <v>324</v>
                </pt>
                <pt idx="2059">
                  <v>308</v>
                </pt>
                <pt idx="2060">
                  <v>320</v>
                </pt>
                <pt idx="2061">
                  <v>315</v>
                </pt>
                <pt idx="2062">
                  <v>275</v>
                </pt>
                <pt idx="2063">
                  <v>320</v>
                </pt>
                <pt idx="2064">
                  <v>280.12</v>
                </pt>
                <pt idx="2065">
                  <v>344.72</v>
                </pt>
                <pt idx="2066">
                  <v>736.95</v>
                </pt>
                <pt idx="2067">
                  <v>300.11</v>
                </pt>
                <pt idx="2068">
                  <v>303</v>
                </pt>
                <pt idx="2069">
                  <v>300.11</v>
                </pt>
                <pt idx="2070">
                  <v>300</v>
                </pt>
                <pt idx="2071">
                  <v>285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1</v>
                </pt>
                <pt idx="2079">
                  <v>0</v>
                </pt>
                <pt idx="2080">
                  <v>1</v>
                </pt>
                <pt idx="2081">
                  <v>0</v>
                </pt>
                <pt idx="2082">
                  <v>297</v>
                </pt>
                <pt idx="2083">
                  <v>295.32</v>
                </pt>
                <pt idx="2084">
                  <v>300</v>
                </pt>
                <pt idx="2085">
                  <v>302</v>
                </pt>
                <pt idx="2086">
                  <v>300.11</v>
                </pt>
                <pt idx="2087">
                  <v>329.99</v>
                </pt>
                <pt idx="2088">
                  <v>329.99</v>
                </pt>
                <pt idx="2089">
                  <v>381.27</v>
                </pt>
                <pt idx="2090">
                  <v>354.97</v>
                </pt>
                <pt idx="2091">
                  <v>349.97</v>
                </pt>
                <pt idx="2092">
                  <v>340.13</v>
                </pt>
                <pt idx="2093">
                  <v>359.97</v>
                </pt>
                <pt idx="2094">
                  <v>393.88</v>
                </pt>
                <pt idx="2095">
                  <v>361.33</v>
                </pt>
                <pt idx="2096">
                  <v>332.82</v>
                </pt>
                <pt idx="2097">
                  <v>342.98</v>
                </pt>
                <pt idx="2098">
                  <v>349.97</v>
                </pt>
                <pt idx="2099">
                  <v>339.98</v>
                </pt>
                <pt idx="2100">
                  <v>333.06</v>
                </pt>
                <pt idx="2101">
                  <v>344.98</v>
                </pt>
                <pt idx="2102">
                  <v>339.98</v>
                </pt>
                <pt idx="2103">
                  <v>339.98</v>
                </pt>
                <pt idx="2104">
                  <v>339.98</v>
                </pt>
                <pt idx="2105">
                  <v>349.97</v>
                </pt>
                <pt idx="2106">
                  <v>360.51</v>
                </pt>
                <pt idx="2107">
                  <v>349.97</v>
                </pt>
                <pt idx="2108">
                  <v>320.12</v>
                </pt>
                <pt idx="2109">
                  <v>320.12</v>
                </pt>
                <pt idx="2110">
                  <v>318</v>
                </pt>
                <pt idx="2111">
                  <v>277</v>
                </pt>
                <pt idx="2112">
                  <v>400</v>
                </pt>
                <pt idx="2113">
                  <v>713.74</v>
                </pt>
                <pt idx="2114">
                  <v>333</v>
                </pt>
                <pt idx="2115">
                  <v>320</v>
                </pt>
                <pt idx="2116">
                  <v>300</v>
                </pt>
                <pt idx="2117">
                  <v>275</v>
                </pt>
                <pt idx="2118">
                  <v>0</v>
                </pt>
                <pt idx="2119">
                  <v>280</v>
                </pt>
                <pt idx="2120">
                  <v>1</v>
                </pt>
                <pt idx="2121">
                  <v>285</v>
                </pt>
                <pt idx="2122">
                  <v>255.01</v>
                </pt>
                <pt idx="2123">
                  <v>280.12</v>
                </pt>
                <pt idx="2124">
                  <v>280</v>
                </pt>
                <pt idx="2125">
                  <v>100</v>
                </pt>
                <pt idx="2126">
                  <v>1</v>
                </pt>
                <pt idx="2127">
                  <v>0</v>
                </pt>
                <pt idx="2128">
                  <v>255.01</v>
                </pt>
                <pt idx="2129">
                  <v>1</v>
                </pt>
                <pt idx="2130">
                  <v>1</v>
                </pt>
                <pt idx="2131">
                  <v>1</v>
                </pt>
                <pt idx="2132">
                  <v>0.43</v>
                </pt>
                <pt idx="2133">
                  <v>280</v>
                </pt>
                <pt idx="2134">
                  <v>298</v>
                </pt>
                <pt idx="2135">
                  <v>298</v>
                </pt>
                <pt idx="2136">
                  <v>298</v>
                </pt>
                <pt idx="2137">
                  <v>298</v>
                </pt>
                <pt idx="2138">
                  <v>300</v>
                </pt>
                <pt idx="2139">
                  <v>300.12</v>
                </pt>
                <pt idx="2140">
                  <v>300.12</v>
                </pt>
                <pt idx="2141">
                  <v>310.12</v>
                </pt>
                <pt idx="2142">
                  <v>310.21</v>
                </pt>
                <pt idx="2143">
                  <v>318</v>
                </pt>
                <pt idx="2144">
                  <v>300</v>
                </pt>
                <pt idx="2145">
                  <v>122.32</v>
                </pt>
                <pt idx="2146">
                  <v>250.12</v>
                </pt>
                <pt idx="2147">
                  <v>280.12</v>
                </pt>
                <pt idx="2148">
                  <v>280</v>
                </pt>
                <pt idx="2149">
                  <v>280</v>
                </pt>
                <pt idx="2150">
                  <v>280</v>
                </pt>
                <pt idx="2151">
                  <v>250</v>
                </pt>
                <pt idx="2152">
                  <v>270.13</v>
                </pt>
                <pt idx="2153">
                  <v>298</v>
                </pt>
                <pt idx="2154">
                  <v>290.36</v>
                </pt>
                <pt idx="2155">
                  <v>300.12</v>
                </pt>
                <pt idx="2156">
                  <v>329</v>
                </pt>
                <pt idx="2157">
                  <v>329</v>
                </pt>
                <pt idx="2158">
                  <v>320</v>
                </pt>
                <pt idx="2159">
                  <v>355</v>
                </pt>
                <pt idx="2160">
                  <v>300</v>
                </pt>
                <pt idx="2161">
                  <v>1000</v>
                </pt>
                <pt idx="2162">
                  <v>351.42</v>
                </pt>
                <pt idx="2163">
                  <v>342.94</v>
                </pt>
                <pt idx="2164">
                  <v>305.12</v>
                </pt>
                <pt idx="2165">
                  <v>308</v>
                </pt>
                <pt idx="2166">
                  <v>301.08</v>
                </pt>
                <pt idx="2167">
                  <v>305</v>
                </pt>
                <pt idx="2168">
                  <v>300</v>
                </pt>
                <pt idx="2169">
                  <v>275</v>
                </pt>
                <pt idx="2170">
                  <v>275</v>
                </pt>
                <pt idx="2171">
                  <v>250.12</v>
                </pt>
                <pt idx="2172">
                  <v>130</v>
                </pt>
                <pt idx="2173">
                  <v>280</v>
                </pt>
                <pt idx="2174">
                  <v>280</v>
                </pt>
                <pt idx="2175">
                  <v>280.13</v>
                </pt>
                <pt idx="2176">
                  <v>1</v>
                </pt>
                <pt idx="2177">
                  <v>290</v>
                </pt>
                <pt idx="2178">
                  <v>300</v>
                </pt>
                <pt idx="2179">
                  <v>290</v>
                </pt>
                <pt idx="2180">
                  <v>300.11</v>
                </pt>
                <pt idx="2181">
                  <v>308</v>
                </pt>
                <pt idx="2182">
                  <v>315</v>
                </pt>
                <pt idx="2183">
                  <v>410</v>
                </pt>
                <pt idx="2184">
                  <v>324</v>
                </pt>
                <pt idx="2185">
                  <v>360</v>
                </pt>
                <pt idx="2186">
                  <v>340</v>
                </pt>
                <pt idx="2187">
                  <v>340</v>
                </pt>
                <pt idx="2188">
                  <v>328</v>
                </pt>
                <pt idx="2189">
                  <v>330</v>
                </pt>
                <pt idx="2190">
                  <v>340</v>
                </pt>
                <pt idx="2191">
                  <v>330</v>
                </pt>
                <pt idx="2192">
                  <v>328</v>
                </pt>
                <pt idx="2193">
                  <v>320.36</v>
                </pt>
                <pt idx="2194">
                  <v>310.92</v>
                </pt>
                <pt idx="2195">
                  <v>320.36</v>
                </pt>
                <pt idx="2196">
                  <v>315.54</v>
                </pt>
                <pt idx="2197">
                  <v>330</v>
                </pt>
                <pt idx="2198">
                  <v>328.07</v>
                </pt>
                <pt idx="2199">
                  <v>320.36</v>
                </pt>
                <pt idx="2200">
                  <v>300.11</v>
                </pt>
                <pt idx="2201">
                  <v>300.12</v>
                </pt>
                <pt idx="2202">
                  <v>303</v>
                </pt>
                <pt idx="2203">
                  <v>298</v>
                </pt>
                <pt idx="2204">
                  <v>280</v>
                </pt>
                <pt idx="2205">
                  <v>260</v>
                </pt>
                <pt idx="2206">
                  <v>285</v>
                </pt>
                <pt idx="2207">
                  <v>0</v>
                </pt>
                <pt idx="2208">
                  <v>1000</v>
                </pt>
                <pt idx="2209">
                  <v>999.6</v>
                </pt>
                <pt idx="2210">
                  <v>270</v>
                </pt>
                <pt idx="2211">
                  <v>298</v>
                </pt>
                <pt idx="2212">
                  <v>280</v>
                </pt>
                <pt idx="2213">
                  <v>280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275.13</v>
                </pt>
                <pt idx="2218">
                  <v>0</v>
                </pt>
                <pt idx="2219">
                  <v>0</v>
                </pt>
                <pt idx="2220">
                  <v>200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280.13</v>
                </pt>
                <pt idx="2238">
                  <v>270</v>
                </pt>
                <pt idx="2239">
                  <v>5</v>
                </pt>
                <pt idx="2240">
                  <v>1</v>
                </pt>
                <pt idx="2241">
                  <v>270</v>
                </pt>
                <pt idx="2242">
                  <v>0</v>
                </pt>
                <pt idx="2243">
                  <v>119.13</v>
                </pt>
                <pt idx="2244">
                  <v>0</v>
                </pt>
                <pt idx="2245">
                  <v>334.69</v>
                </pt>
                <pt idx="2246">
                  <v>296.04</v>
                </pt>
                <pt idx="2247">
                  <v>5</v>
                </pt>
                <pt idx="2248">
                  <v>293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386.28</v>
                </pt>
                <pt idx="2253">
                  <v>315.11</v>
                </pt>
                <pt idx="2254">
                  <v>400</v>
                </pt>
                <pt idx="2255">
                  <v>442.88</v>
                </pt>
                <pt idx="2256">
                  <v>333.65</v>
                </pt>
                <pt idx="2257">
                  <v>382.42</v>
                </pt>
                <pt idx="2258">
                  <v>305.51</v>
                </pt>
                <pt idx="2259">
                  <v>280</v>
                </pt>
                <pt idx="2260">
                  <v>0</v>
                </pt>
                <pt idx="2261">
                  <v>0</v>
                </pt>
                <pt idx="2262">
                  <v>714</v>
                </pt>
                <pt idx="2263">
                  <v>1000</v>
                </pt>
                <pt idx="2264">
                  <v>340.11</v>
                </pt>
                <pt idx="2265">
                  <v>292</v>
                </pt>
                <pt idx="2266">
                  <v>714</v>
                </pt>
                <pt idx="2267">
                  <v>486</v>
                </pt>
                <pt idx="2268">
                  <v>1000</v>
                </pt>
                <pt idx="2269">
                  <v>1000</v>
                </pt>
                <pt idx="2270">
                  <v>1000</v>
                </pt>
                <pt idx="2271">
                  <v>927.8099999999999</v>
                </pt>
                <pt idx="2272">
                  <v>0</v>
                </pt>
                <pt idx="2273">
                  <v>1000</v>
                </pt>
                <pt idx="2274">
                  <v>1000</v>
                </pt>
                <pt idx="2275">
                  <v>280</v>
                </pt>
                <pt idx="2276">
                  <v>0</v>
                </pt>
                <pt idx="2277">
                  <v>293</v>
                </pt>
                <pt idx="2278">
                  <v>15.48</v>
                </pt>
                <pt idx="2279">
                  <v>311.13</v>
                </pt>
                <pt idx="2280">
                  <v>21.81</v>
                </pt>
                <pt idx="2281">
                  <v>21.81</v>
                </pt>
                <pt idx="2282">
                  <v>53.99</v>
                </pt>
                <pt idx="2283">
                  <v>21.81</v>
                </pt>
                <pt idx="2284">
                  <v>21.81</v>
                </pt>
                <pt idx="2285">
                  <v>21.81</v>
                </pt>
                <pt idx="2286">
                  <v>36</v>
                </pt>
                <pt idx="2287">
                  <v>36</v>
                </pt>
                <pt idx="2288">
                  <v>21.81</v>
                </pt>
                <pt idx="2289">
                  <v>14.76</v>
                </pt>
                <pt idx="2290">
                  <v>16.2</v>
                </pt>
                <pt idx="2291">
                  <v>21.81</v>
                </pt>
                <pt idx="2292">
                  <v>21.81</v>
                </pt>
                <pt idx="2293">
                  <v>15.48</v>
                </pt>
                <pt idx="2294">
                  <v>15.48</v>
                </pt>
                <pt idx="2295">
                  <v>14.76</v>
                </pt>
                <pt idx="2296">
                  <v>0</v>
                </pt>
                <pt idx="2297">
                  <v>0</v>
                </pt>
                <pt idx="2298">
                  <v>288.63</v>
                </pt>
                <pt idx="2299">
                  <v>290.15</v>
                </pt>
                <pt idx="2300">
                  <v>0</v>
                </pt>
                <pt idx="2301">
                  <v>5</v>
                </pt>
                <pt idx="2302">
                  <v>1</v>
                </pt>
                <pt idx="2303">
                  <v>0</v>
                </pt>
                <pt idx="2304">
                  <v>0</v>
                </pt>
                <pt idx="2305">
                  <v>382</v>
                </pt>
                <pt idx="2306">
                  <v>0</v>
                </pt>
                <pt idx="2307">
                  <v>320</v>
                </pt>
                <pt idx="2308">
                  <v>315</v>
                </pt>
                <pt idx="2309">
                  <v>400</v>
                </pt>
                <pt idx="2310">
                  <v>320</v>
                </pt>
                <pt idx="2311">
                  <v>310</v>
                </pt>
                <pt idx="2312">
                  <v>305</v>
                </pt>
                <pt idx="2313">
                  <v>119.97</v>
                </pt>
                <pt idx="2314">
                  <v>303.63</v>
                </pt>
                <pt idx="2315">
                  <v>307.03</v>
                </pt>
                <pt idx="2316">
                  <v>304.99</v>
                </pt>
                <pt idx="2317">
                  <v>50</v>
                </pt>
                <pt idx="2318">
                  <v>287</v>
                </pt>
                <pt idx="2319">
                  <v>290.13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254.91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199.92</v>
                </pt>
                <pt idx="2333">
                  <v>0</v>
                </pt>
                <pt idx="2334">
                  <v>0</v>
                </pt>
                <pt idx="2335">
                  <v>199.92</v>
                </pt>
                <pt idx="2336">
                  <v>0</v>
                </pt>
                <pt idx="2337">
                  <v>0</v>
                </pt>
                <pt idx="2338">
                  <v>65.13</v>
                </pt>
                <pt idx="2339">
                  <v>139.49</v>
                </pt>
                <pt idx="2340">
                  <v>0</v>
                </pt>
                <pt idx="2341">
                  <v>0</v>
                </pt>
                <pt idx="2342">
                  <v>139.21</v>
                </pt>
                <pt idx="2343">
                  <v>400</v>
                </pt>
                <pt idx="2344">
                  <v>714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400.28</v>
                </pt>
                <pt idx="2352">
                  <v>285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327</v>
                </pt>
                <pt idx="2373">
                  <v>0</v>
                </pt>
                <pt idx="2374">
                  <v>0</v>
                </pt>
                <pt idx="2375">
                  <v>384</v>
                </pt>
                <pt idx="2376">
                  <v>330</v>
                </pt>
                <pt idx="2377">
                  <v>310.11</v>
                </pt>
                <pt idx="2378">
                  <v>300</v>
                </pt>
                <pt idx="2379">
                  <v>287</v>
                </pt>
                <pt idx="2380">
                  <v>0</v>
                </pt>
                <pt idx="2381">
                  <v>0</v>
                </pt>
                <pt idx="2382">
                  <v>98.47</v>
                </pt>
                <pt idx="2383">
                  <v>280</v>
                </pt>
                <pt idx="2384">
                  <v>0</v>
                </pt>
                <pt idx="2385">
                  <v>0</v>
                </pt>
                <pt idx="2386">
                  <v>318.59</v>
                </pt>
                <pt idx="2387">
                  <v>180</v>
                </pt>
                <pt idx="2388">
                  <v>0</v>
                </pt>
                <pt idx="2389">
                  <v>0</v>
                </pt>
                <pt idx="2390">
                  <v>310.11</v>
                </pt>
                <pt idx="2391">
                  <v>310</v>
                </pt>
                <pt idx="2392">
                  <v>339.95</v>
                </pt>
                <pt idx="2393">
                  <v>329</v>
                </pt>
                <pt idx="2394">
                  <v>328</v>
                </pt>
                <pt idx="2395">
                  <v>339.95</v>
                </pt>
                <pt idx="2396">
                  <v>137.52</v>
                </pt>
                <pt idx="2397">
                  <v>320</v>
                </pt>
                <pt idx="2398">
                  <v>287</v>
                </pt>
                <pt idx="2399">
                  <v>298</v>
                </pt>
                <pt idx="2400">
                  <v>355</v>
                </pt>
                <pt idx="2401">
                  <v>995.2</v>
                </pt>
                <pt idx="2402">
                  <v>330.11</v>
                </pt>
                <pt idx="2403">
                  <v>233.55</v>
                </pt>
                <pt idx="2404">
                  <v>305.11</v>
                </pt>
                <pt idx="2405">
                  <v>260</v>
                </pt>
                <pt idx="2406">
                  <v>295.11</v>
                </pt>
                <pt idx="2407">
                  <v>278</v>
                </pt>
                <pt idx="2408">
                  <v>260</v>
                </pt>
                <pt idx="2409">
                  <v>255.01</v>
                </pt>
                <pt idx="2410">
                  <v>278</v>
                </pt>
                <pt idx="2411">
                  <v>279</v>
                </pt>
                <pt idx="2412">
                  <v>305.11</v>
                </pt>
                <pt idx="2413">
                  <v>285</v>
                </pt>
                <pt idx="2414">
                  <v>283</v>
                </pt>
                <pt idx="2415">
                  <v>276</v>
                </pt>
                <pt idx="2416">
                  <v>275</v>
                </pt>
                <pt idx="2417">
                  <v>150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150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276</v>
                </pt>
                <pt idx="2427">
                  <v>218</v>
                </pt>
                <pt idx="2428">
                  <v>100</v>
                </pt>
                <pt idx="2429">
                  <v>0</v>
                </pt>
                <pt idx="2430">
                  <v>214</v>
                </pt>
                <pt idx="2431">
                  <v>240</v>
                </pt>
                <pt idx="2432">
                  <v>0</v>
                </pt>
                <pt idx="2433">
                  <v>250</v>
                </pt>
                <pt idx="2434">
                  <v>320</v>
                </pt>
                <pt idx="2435">
                  <v>284.89</v>
                </pt>
                <pt idx="2436">
                  <v>282.89</v>
                </pt>
                <pt idx="2437">
                  <v>248.93</v>
                </pt>
                <pt idx="2438">
                  <v>285.72</v>
                </pt>
                <pt idx="2439">
                  <v>286.89</v>
                </pt>
                <pt idx="2440">
                  <v>314.27</v>
                </pt>
                <pt idx="2441">
                  <v>338.22</v>
                </pt>
                <pt idx="2442">
                  <v>346.99</v>
                </pt>
                <pt idx="2443">
                  <v>423.79</v>
                </pt>
                <pt idx="2444">
                  <v>424.94</v>
                </pt>
                <pt idx="2445">
                  <v>314.98</v>
                </pt>
                <pt idx="2446">
                  <v>325.36</v>
                </pt>
                <pt idx="2447">
                  <v>302.72</v>
                </pt>
                <pt idx="2448">
                  <v>336.87</v>
                </pt>
                <pt idx="2449">
                  <v>358.7</v>
                </pt>
                <pt idx="2450">
                  <v>354.86</v>
                </pt>
                <pt idx="2451">
                  <v>398.56</v>
                </pt>
                <pt idx="2452">
                  <v>368.67</v>
                </pt>
                <pt idx="2453">
                  <v>281.32</v>
                </pt>
                <pt idx="2454">
                  <v>264.22</v>
                </pt>
                <pt idx="2455">
                  <v>310.03</v>
                </pt>
                <pt idx="2456">
                  <v>280.89</v>
                </pt>
                <pt idx="2457">
                  <v>307.75</v>
                </pt>
                <pt idx="2458">
                  <v>165.95</v>
                </pt>
                <pt idx="2459">
                  <v>201.88</v>
                </pt>
                <pt idx="2460">
                  <v>176.07</v>
                </pt>
                <pt idx="2461">
                  <v>279.54</v>
                </pt>
                <pt idx="2462">
                  <v>284.1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278.99</v>
                </pt>
                <pt idx="2468">
                  <v>0</v>
                </pt>
                <pt idx="2469">
                  <v>299.88</v>
                </pt>
                <pt idx="2470">
                  <v>276</v>
                </pt>
                <pt idx="2471">
                  <v>276</v>
                </pt>
                <pt idx="2472">
                  <v>0</v>
                </pt>
                <pt idx="2473">
                  <v>285.69</v>
                </pt>
                <pt idx="2474">
                  <v>283.97</v>
                </pt>
                <pt idx="2475">
                  <v>276</v>
                </pt>
                <pt idx="2476">
                  <v>230.74</v>
                </pt>
                <pt idx="2477">
                  <v>259.55</v>
                </pt>
                <pt idx="2478">
                  <v>285.92</v>
                </pt>
                <pt idx="2479">
                  <v>149.46</v>
                </pt>
                <pt idx="2480">
                  <v>0</v>
                </pt>
                <pt idx="2481">
                  <v>285.69</v>
                </pt>
                <pt idx="2482">
                  <v>281.29</v>
                </pt>
                <pt idx="2483">
                  <v>283.97</v>
                </pt>
                <pt idx="2484">
                  <v>0</v>
                </pt>
                <pt idx="2485">
                  <v>293.94</v>
                </pt>
                <pt idx="2486">
                  <v>296.07</v>
                </pt>
                <pt idx="2487">
                  <v>294.88</v>
                </pt>
                <pt idx="2488">
                  <v>279.89</v>
                </pt>
                <pt idx="2489">
                  <v>505.44</v>
                </pt>
                <pt idx="2490">
                  <v>328.81</v>
                </pt>
                <pt idx="2491">
                  <v>308.93</v>
                </pt>
                <pt idx="2492">
                  <v>305.03</v>
                </pt>
                <pt idx="2493">
                  <v>304.88</v>
                </pt>
                <pt idx="2494">
                  <v>281.89</v>
                </pt>
                <pt idx="2495">
                  <v>298.92</v>
                </pt>
                <pt idx="2496">
                  <v>323.88</v>
                </pt>
                <pt idx="2497">
                  <v>996.4</v>
                </pt>
                <pt idx="2498">
                  <v>149.94</v>
                </pt>
                <pt idx="2499">
                  <v>0</v>
                </pt>
                <pt idx="2500">
                  <v>299.04</v>
                </pt>
                <pt idx="2501">
                  <v>290</v>
                </pt>
                <pt idx="2502">
                  <v>276</v>
                </pt>
                <pt idx="2503">
                  <v>260</v>
                </pt>
                <pt idx="2504">
                  <v>260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255.01</v>
                </pt>
                <pt idx="2509">
                  <v>0</v>
                </pt>
                <pt idx="2510">
                  <v>216</v>
                </pt>
                <pt idx="2511">
                  <v>180</v>
                </pt>
                <pt idx="2512">
                  <v>0</v>
                </pt>
                <pt idx="2513">
                  <v>278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165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164.47</v>
                </pt>
                <pt idx="2523">
                  <v>0</v>
                </pt>
                <pt idx="2524">
                  <v>0</v>
                </pt>
                <pt idx="2525">
                  <v>254.19</v>
                </pt>
                <pt idx="2526">
                  <v>0</v>
                </pt>
                <pt idx="2527">
                  <v>294.21</v>
                </pt>
                <pt idx="2528">
                  <v>99.68000000000001</v>
                </pt>
                <pt idx="2529">
                  <v>149.52</v>
                </pt>
                <pt idx="2530">
                  <v>0</v>
                </pt>
                <pt idx="2531">
                  <v>0</v>
                </pt>
                <pt idx="2532">
                  <v>294.21</v>
                </pt>
                <pt idx="2533">
                  <v>0</v>
                </pt>
                <pt idx="2534">
                  <v>309.12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0.03</v>
                </pt>
                <pt idx="2540">
                  <v>0</v>
                </pt>
                <pt idx="2541">
                  <v>279.56</v>
                </pt>
                <pt idx="2542">
                  <v>180</v>
                </pt>
                <pt idx="2543">
                  <v>0</v>
                </pt>
                <pt idx="2544">
                  <v>289.52</v>
                </pt>
                <pt idx="2545">
                  <v>274.58</v>
                </pt>
                <pt idx="2546">
                  <v>0</v>
                </pt>
                <pt idx="2547">
                  <v>310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289.65</v>
                </pt>
                <pt idx="2552">
                  <v>294.62</v>
                </pt>
                <pt idx="2553">
                  <v>0</v>
                </pt>
                <pt idx="2554">
                  <v>279.56</v>
                </pt>
                <pt idx="2555">
                  <v>0</v>
                </pt>
                <pt idx="2556">
                  <v>309.78</v>
                </pt>
                <pt idx="2557">
                  <v>254.68</v>
                </pt>
                <pt idx="2558">
                  <v>219.82</v>
                </pt>
                <pt idx="2559">
                  <v>299.47</v>
                </pt>
                <pt idx="2560">
                  <v>218</v>
                </pt>
                <pt idx="2561">
                  <v>0</v>
                </pt>
                <pt idx="2562">
                  <v>310.35</v>
                </pt>
                <pt idx="2563">
                  <v>330.55</v>
                </pt>
                <pt idx="2564">
                  <v>320</v>
                </pt>
                <pt idx="2565">
                  <v>280</v>
                </pt>
                <pt idx="2566">
                  <v>419</v>
                </pt>
                <pt idx="2567">
                  <v>1000</v>
                </pt>
                <pt idx="2568">
                  <v>390</v>
                </pt>
                <pt idx="2569">
                  <v>714</v>
                </pt>
                <pt idx="2570">
                  <v>999.6</v>
                </pt>
                <pt idx="2571">
                  <v>714</v>
                </pt>
                <pt idx="2572">
                  <v>554</v>
                </pt>
                <pt idx="2573">
                  <v>714</v>
                </pt>
                <pt idx="2574">
                  <v>500</v>
                </pt>
                <pt idx="2575">
                  <v>455</v>
                </pt>
                <pt idx="2576">
                  <v>393.47</v>
                </pt>
                <pt idx="2577">
                  <v>422.51</v>
                </pt>
                <pt idx="2578">
                  <v>466.51</v>
                </pt>
                <pt idx="2579">
                  <v>413.5</v>
                </pt>
                <pt idx="2580">
                  <v>411.4</v>
                </pt>
                <pt idx="2581">
                  <v>380</v>
                </pt>
                <pt idx="2582">
                  <v>373.5</v>
                </pt>
                <pt idx="2583">
                  <v>358.5</v>
                </pt>
                <pt idx="2584">
                  <v>440</v>
                </pt>
                <pt idx="2585">
                  <v>380</v>
                </pt>
                <pt idx="2586">
                  <v>360</v>
                </pt>
                <pt idx="2587">
                  <v>350</v>
                </pt>
                <pt idx="2588">
                  <v>370</v>
                </pt>
                <pt idx="2589">
                  <v>350</v>
                </pt>
                <pt idx="2590">
                  <v>315.13</v>
                </pt>
                <pt idx="2591">
                  <v>290.27</v>
                </pt>
                <pt idx="2592">
                  <v>285</v>
                </pt>
                <pt idx="2593">
                  <v>714</v>
                </pt>
                <pt idx="2594">
                  <v>320</v>
                </pt>
                <pt idx="2595">
                  <v>315.15</v>
                </pt>
                <pt idx="2596">
                  <v>310.11</v>
                </pt>
                <pt idx="2597">
                  <v>320</v>
                </pt>
                <pt idx="2598">
                  <v>320</v>
                </pt>
                <pt idx="2599">
                  <v>305.11</v>
                </pt>
                <pt idx="2600">
                  <v>305.11</v>
                </pt>
                <pt idx="2601">
                  <v>300.15</v>
                </pt>
                <pt idx="2602">
                  <v>295.15</v>
                </pt>
                <pt idx="2603">
                  <v>300.15</v>
                </pt>
                <pt idx="2604">
                  <v>285</v>
                </pt>
                <pt idx="2605">
                  <v>298.68</v>
                </pt>
                <pt idx="2606">
                  <v>283</v>
                </pt>
                <pt idx="2607">
                  <v>255.01</v>
                </pt>
                <pt idx="2608">
                  <v>120</v>
                </pt>
                <pt idx="2609">
                  <v>120</v>
                </pt>
                <pt idx="2610">
                  <v>210</v>
                </pt>
                <pt idx="2611">
                  <v>0</v>
                </pt>
                <pt idx="2612">
                  <v>1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209.33</v>
                </pt>
                <pt idx="2618">
                  <v>249.2</v>
                </pt>
                <pt idx="2619">
                  <v>282.1</v>
                </pt>
                <pt idx="2620">
                  <v>294.19</v>
                </pt>
                <pt idx="2621">
                  <v>315.99</v>
                </pt>
                <pt idx="2622">
                  <v>358.7</v>
                </pt>
                <pt idx="2623">
                  <v>315.86</v>
                </pt>
                <pt idx="2624">
                  <v>329.49</v>
                </pt>
                <pt idx="2625">
                  <v>348.74</v>
                </pt>
                <pt idx="2626">
                  <v>302.18</v>
                </pt>
                <pt idx="2627">
                  <v>49.82</v>
                </pt>
                <pt idx="2628">
                  <v>299.03</v>
                </pt>
                <pt idx="2629">
                  <v>315.86</v>
                </pt>
                <pt idx="2630">
                  <v>309.99</v>
                </pt>
                <pt idx="2631">
                  <v>280.98</v>
                </pt>
                <pt idx="2632">
                  <v>299.03</v>
                </pt>
                <pt idx="2633">
                  <v>294.23</v>
                </pt>
                <pt idx="2634">
                  <v>349.86</v>
                </pt>
                <pt idx="2635">
                  <v>284.89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277</v>
                </pt>
                <pt idx="2642">
                  <v>259.61</v>
                </pt>
                <pt idx="2643">
                  <v>218</v>
                </pt>
                <pt idx="2644">
                  <v>335</v>
                </pt>
                <pt idx="2645">
                  <v>295.15</v>
                </pt>
                <pt idx="2646">
                  <v>289</v>
                </pt>
                <pt idx="2647">
                  <v>224</v>
                </pt>
                <pt idx="2648">
                  <v>0</v>
                </pt>
                <pt idx="2649">
                  <v>251.79</v>
                </pt>
                <pt idx="2650">
                  <v>300.15</v>
                </pt>
                <pt idx="2651">
                  <v>280</v>
                </pt>
                <pt idx="2652">
                  <v>295.13</v>
                </pt>
                <pt idx="2653">
                  <v>300</v>
                </pt>
                <pt idx="2654">
                  <v>287.98</v>
                </pt>
                <pt idx="2655">
                  <v>300.11</v>
                </pt>
                <pt idx="2656">
                  <v>0</v>
                </pt>
                <pt idx="2657">
                  <v>250</v>
                </pt>
                <pt idx="2658">
                  <v>289.56</v>
                </pt>
                <pt idx="2659">
                  <v>714</v>
                </pt>
                <pt idx="2660">
                  <v>340</v>
                </pt>
                <pt idx="2661">
                  <v>340</v>
                </pt>
                <pt idx="2662">
                  <v>325.58</v>
                </pt>
                <pt idx="2663">
                  <v>432.77</v>
                </pt>
                <pt idx="2664">
                  <v>368.35</v>
                </pt>
                <pt idx="2665">
                  <v>324.9</v>
                </pt>
                <pt idx="2666">
                  <v>361.47</v>
                </pt>
                <pt idx="2667">
                  <v>380</v>
                </pt>
                <pt idx="2668">
                  <v>324.9</v>
                </pt>
                <pt idx="2669">
                  <v>365.47</v>
                </pt>
                <pt idx="2670">
                  <v>358.95</v>
                </pt>
                <pt idx="2671">
                  <v>348.95</v>
                </pt>
                <pt idx="2672">
                  <v>328.69</v>
                </pt>
                <pt idx="2673">
                  <v>463.47</v>
                </pt>
                <pt idx="2674">
                  <v>567.47</v>
                </pt>
                <pt idx="2675">
                  <v>393.47</v>
                </pt>
                <pt idx="2676">
                  <v>473.47</v>
                </pt>
                <pt idx="2677">
                  <v>513.47</v>
                </pt>
                <pt idx="2678">
                  <v>463.47</v>
                </pt>
                <pt idx="2679">
                  <v>400</v>
                </pt>
                <pt idx="2680">
                  <v>801.4400000000001</v>
                </pt>
                <pt idx="2681">
                  <v>802.38</v>
                </pt>
                <pt idx="2682">
                  <v>927.41</v>
                </pt>
                <pt idx="2683">
                  <v>714</v>
                </pt>
                <pt idx="2684">
                  <v>554</v>
                </pt>
                <pt idx="2685">
                  <v>714</v>
                </pt>
                <pt idx="2686">
                  <v>400</v>
                </pt>
                <pt idx="2687">
                  <v>370</v>
                </pt>
                <pt idx="2688">
                  <v>315.15</v>
                </pt>
                <pt idx="2689">
                  <v>440</v>
                </pt>
                <pt idx="2690">
                  <v>350</v>
                </pt>
                <pt idx="2691">
                  <v>350</v>
                </pt>
                <pt idx="2692">
                  <v>322.79</v>
                </pt>
                <pt idx="2693">
                  <v>706</v>
                </pt>
                <pt idx="2694">
                  <v>320</v>
                </pt>
                <pt idx="2695">
                  <v>305.11</v>
                </pt>
                <pt idx="2696">
                  <v>340</v>
                </pt>
                <pt idx="2697">
                  <v>305.11</v>
                </pt>
                <pt idx="2698">
                  <v>272</v>
                </pt>
                <pt idx="2699">
                  <v>226</v>
                </pt>
                <pt idx="2700">
                  <v>275</v>
                </pt>
                <pt idx="2701">
                  <v>294.27</v>
                </pt>
                <pt idx="2702">
                  <v>297.2</v>
                </pt>
                <pt idx="2703">
                  <v>297.19</v>
                </pt>
                <pt idx="2704">
                  <v>350</v>
                </pt>
                <pt idx="2705">
                  <v>310.12</v>
                </pt>
                <pt idx="2706">
                  <v>310.11</v>
                </pt>
                <pt idx="2707">
                  <v>305.11</v>
                </pt>
                <pt idx="2708">
                  <v>309</v>
                </pt>
                <pt idx="2709">
                  <v>300.15</v>
                </pt>
                <pt idx="2710">
                  <v>300.15</v>
                </pt>
                <pt idx="2711">
                  <v>300.13</v>
                </pt>
                <pt idx="2712">
                  <v>302.13</v>
                </pt>
                <pt idx="2713">
                  <v>298.92</v>
                </pt>
                <pt idx="2714">
                  <v>295.15</v>
                </pt>
                <pt idx="2715">
                  <v>305.11</v>
                </pt>
                <pt idx="2716">
                  <v>300</v>
                </pt>
                <pt idx="2717">
                  <v>300</v>
                </pt>
                <pt idx="2718">
                  <v>310.11</v>
                </pt>
                <pt idx="2719">
                  <v>275</v>
                </pt>
                <pt idx="2720">
                  <v>300</v>
                </pt>
                <pt idx="2721">
                  <v>295.13</v>
                </pt>
                <pt idx="2722">
                  <v>300.15</v>
                </pt>
                <pt idx="2723">
                  <v>300</v>
                </pt>
                <pt idx="2724">
                  <v>320</v>
                </pt>
                <pt idx="2725">
                  <v>308.45</v>
                </pt>
                <pt idx="2726">
                  <v>320</v>
                </pt>
                <pt idx="2727">
                  <v>280</v>
                </pt>
                <pt idx="2728">
                  <v>260</v>
                </pt>
                <pt idx="2729">
                  <v>92</v>
                </pt>
                <pt idx="2730">
                  <v>180.78</v>
                </pt>
                <pt idx="2731">
                  <v>92</v>
                </pt>
                <pt idx="2732">
                  <v>312.81</v>
                </pt>
                <pt idx="2733">
                  <v>304.17</v>
                </pt>
                <pt idx="2734">
                  <v>299.08</v>
                </pt>
                <pt idx="2735">
                  <v>249.3</v>
                </pt>
                <pt idx="2736">
                  <v>274.19</v>
                </pt>
                <pt idx="2737">
                  <v>254.72</v>
                </pt>
                <pt idx="2738">
                  <v>240.5</v>
                </pt>
                <pt idx="2739">
                  <v>213.46</v>
                </pt>
                <pt idx="2740">
                  <v>293.44</v>
                </pt>
                <pt idx="2741">
                  <v>309.15</v>
                </pt>
                <pt idx="2742">
                  <v>294.11</v>
                </pt>
                <pt idx="2743">
                  <v>223.42</v>
                </pt>
                <pt idx="2744">
                  <v>360</v>
                </pt>
                <pt idx="2745">
                  <v>295</v>
                </pt>
                <pt idx="2746">
                  <v>295.15</v>
                </pt>
                <pt idx="2747">
                  <v>283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250</v>
                </pt>
                <pt idx="2752">
                  <v>0</v>
                </pt>
                <pt idx="2753">
                  <v>269</v>
                </pt>
                <pt idx="2754">
                  <v>115.78</v>
                </pt>
                <pt idx="2755">
                  <v>0</v>
                </pt>
                <pt idx="2756">
                  <v>290</v>
                </pt>
                <pt idx="2757">
                  <v>360</v>
                </pt>
                <pt idx="2758">
                  <v>334.24</v>
                </pt>
                <pt idx="2759">
                  <v>300</v>
                </pt>
                <pt idx="2760">
                  <v>309</v>
                </pt>
                <pt idx="2761">
                  <v>355</v>
                </pt>
                <pt idx="2762">
                  <v>365</v>
                </pt>
                <pt idx="2763">
                  <v>360</v>
                </pt>
                <pt idx="2764">
                  <v>350</v>
                </pt>
                <pt idx="2765">
                  <v>350</v>
                </pt>
                <pt idx="2766">
                  <v>325</v>
                </pt>
                <pt idx="2767">
                  <v>320</v>
                </pt>
                <pt idx="2768">
                  <v>315.11</v>
                </pt>
                <pt idx="2769">
                  <v>310.11</v>
                </pt>
                <pt idx="2770">
                  <v>310.12</v>
                </pt>
                <pt idx="2771">
                  <v>310.05</v>
                </pt>
                <pt idx="2772">
                  <v>335</v>
                </pt>
                <pt idx="2773">
                  <v>310.12</v>
                </pt>
                <pt idx="2774">
                  <v>300.11</v>
                </pt>
                <pt idx="2775">
                  <v>287</v>
                </pt>
                <pt idx="2776">
                  <v>300.03</v>
                </pt>
                <pt idx="2777">
                  <v>301.88</v>
                </pt>
                <pt idx="2778">
                  <v>267.89</v>
                </pt>
                <pt idx="2779">
                  <v>289.88</v>
                </pt>
                <pt idx="2780">
                  <v>299.88</v>
                </pt>
                <pt idx="2781">
                  <v>299.88</v>
                </pt>
                <pt idx="2782">
                  <v>308.33</v>
                </pt>
                <pt idx="2783">
                  <v>272</v>
                </pt>
                <pt idx="2784">
                  <v>0</v>
                </pt>
                <pt idx="2785">
                  <v>283</v>
                </pt>
                <pt idx="2786">
                  <v>267</v>
                </pt>
                <pt idx="2787">
                  <v>308.45</v>
                </pt>
                <pt idx="2788">
                  <v>295.13</v>
                </pt>
                <pt idx="2789">
                  <v>260</v>
                </pt>
                <pt idx="2790">
                  <v>290.11</v>
                </pt>
                <pt idx="2791">
                  <v>150</v>
                </pt>
                <pt idx="2792">
                  <v>275</v>
                </pt>
                <pt idx="2793">
                  <v>300</v>
                </pt>
                <pt idx="2794">
                  <v>170</v>
                </pt>
                <pt idx="2795">
                  <v>104</v>
                </pt>
                <pt idx="2796">
                  <v>265</v>
                </pt>
                <pt idx="2797">
                  <v>170</v>
                </pt>
                <pt idx="2798">
                  <v>150</v>
                </pt>
                <pt idx="2799">
                  <v>0</v>
                </pt>
                <pt idx="2800">
                  <v>290</v>
                </pt>
                <pt idx="2801">
                  <v>266</v>
                </pt>
                <pt idx="2802">
                  <v>0</v>
                </pt>
                <pt idx="2803">
                  <v>100</v>
                </pt>
                <pt idx="2804">
                  <v>0</v>
                </pt>
                <pt idx="2805">
                  <v>0</v>
                </pt>
                <pt idx="2806">
                  <v>255.01</v>
                </pt>
                <pt idx="2807">
                  <v>212</v>
                </pt>
                <pt idx="2808">
                  <v>214</v>
                </pt>
                <pt idx="2809">
                  <v>0</v>
                </pt>
                <pt idx="2810">
                  <v>104</v>
                </pt>
                <pt idx="2811">
                  <v>210</v>
                </pt>
                <pt idx="2812">
                  <v>275</v>
                </pt>
                <pt idx="2813">
                  <v>283</v>
                </pt>
                <pt idx="2814">
                  <v>340</v>
                </pt>
                <pt idx="2815">
                  <v>320</v>
                </pt>
                <pt idx="2816">
                  <v>330</v>
                </pt>
                <pt idx="2817">
                  <v>310.13</v>
                </pt>
                <pt idx="2818">
                  <v>315</v>
                </pt>
                <pt idx="2819">
                  <v>305.11</v>
                </pt>
                <pt idx="2820">
                  <v>310.11</v>
                </pt>
                <pt idx="2821">
                  <v>104</v>
                </pt>
                <pt idx="2822">
                  <v>226</v>
                </pt>
                <pt idx="2823">
                  <v>0</v>
                </pt>
                <pt idx="2824">
                  <v>250</v>
                </pt>
                <pt idx="2825">
                  <v>302.82</v>
                </pt>
                <pt idx="2826">
                  <v>210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338.45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0.03</v>
                </pt>
                <pt idx="2835">
                  <v>0</v>
                </pt>
                <pt idx="2836">
                  <v>0</v>
                </pt>
                <pt idx="2837">
                  <v>104</v>
                </pt>
                <pt idx="2838">
                  <v>0</v>
                </pt>
                <pt idx="2839">
                  <v>129.63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310.12</v>
                </pt>
                <pt idx="2847">
                  <v>300</v>
                </pt>
                <pt idx="2848">
                  <v>298.11</v>
                </pt>
                <pt idx="2849">
                  <v>315.11</v>
                </pt>
                <pt idx="2850">
                  <v>0</v>
                </pt>
                <pt idx="2851">
                  <v>222.06</v>
                </pt>
                <pt idx="2852">
                  <v>275</v>
                </pt>
                <pt idx="2853">
                  <v>315.15</v>
                </pt>
                <pt idx="2854">
                  <v>263</v>
                </pt>
                <pt idx="2855">
                  <v>300</v>
                </pt>
                <pt idx="2856">
                  <v>270</v>
                </pt>
                <pt idx="2857">
                  <v>307.13</v>
                </pt>
                <pt idx="2858">
                  <v>330</v>
                </pt>
                <pt idx="2859">
                  <v>320.55</v>
                </pt>
                <pt idx="2860">
                  <v>0.03</v>
                </pt>
                <pt idx="2861">
                  <v>308.59</v>
                </pt>
                <pt idx="2862">
                  <v>304.38</v>
                </pt>
                <pt idx="2863">
                  <v>300.13</v>
                </pt>
                <pt idx="2864">
                  <v>300.11</v>
                </pt>
                <pt idx="2865">
                  <v>308.31</v>
                </pt>
                <pt idx="2866">
                  <v>310.11</v>
                </pt>
                <pt idx="2867">
                  <v>335</v>
                </pt>
                <pt idx="2868">
                  <v>340</v>
                </pt>
                <pt idx="2869">
                  <v>340</v>
                </pt>
                <pt idx="2870">
                  <v>330</v>
                </pt>
                <pt idx="2871">
                  <v>350</v>
                </pt>
                <pt idx="2872">
                  <v>340</v>
                </pt>
                <pt idx="2873">
                  <v>340</v>
                </pt>
                <pt idx="2874">
                  <v>340</v>
                </pt>
                <pt idx="2875">
                  <v>315.15</v>
                </pt>
                <pt idx="2876">
                  <v>317.14</v>
                </pt>
                <pt idx="2877">
                  <v>309.16</v>
                </pt>
                <pt idx="2878">
                  <v>260</v>
                </pt>
                <pt idx="2879">
                  <v>250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87439"/>
        <axId val="10477039"/>
      </lineChart>
      <catAx>
        <axId val="1048743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77039"/>
        <crosses val="autoZero"/>
        <auto val="0"/>
        <lblAlgn val="ctr"/>
        <lblOffset val="100"/>
        <tickLblSkip val="96"/>
        <tickMarkSkip val="96"/>
        <noMultiLvlLbl val="0"/>
      </catAx>
      <valAx>
        <axId val="1047703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87439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="http://schemas.openxmlformats.org/drawingml/2006/chart">
  <chart>
    <plotArea>
      <layout/>
      <lineChart>
        <grouping val="standard"/>
        <varyColors val="0"/>
        <ser>
          <idx val="0"/>
          <order val="0"/>
          <tx>
            <strRef>
              <f>"供需比预测"</f>
              <strCache>
                <ptCount val="1"/>
                <pt idx="0">
                  <v>供需比预测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统调负荷!$L$2:$L$2881</f>
              <numCache>
                <formatCode>0.00_);[Red]\(0.00\)</formatCode>
                <ptCount val="2880"/>
                <pt idx="0">
                  <v>1.99877911181831</v>
                </pt>
                <pt idx="1">
                  <v>1.9349614899874</v>
                </pt>
                <pt idx="2">
                  <v>2.00556781235485</v>
                </pt>
                <pt idx="3">
                  <v>2.01981581640111</v>
                </pt>
                <pt idx="4">
                  <v>2.11666053921569</v>
                </pt>
                <pt idx="5">
                  <v>2.13174735413003</v>
                </pt>
                <pt idx="6">
                  <v>2.19884786760025</v>
                </pt>
                <pt idx="7">
                  <v>2.22283066825392</v>
                </pt>
                <pt idx="8">
                  <v>2.14725097125097</v>
                </pt>
                <pt idx="9">
                  <v>2.23288840050418</v>
                </pt>
                <pt idx="10">
                  <v>2.22827930978874</v>
                </pt>
                <pt idx="11">
                  <v>2.25217759812231</v>
                </pt>
                <pt idx="12">
                  <v>2.28110410407105</v>
                </pt>
                <pt idx="13">
                  <v>2.31155647751606</v>
                </pt>
                <pt idx="14">
                  <v>2.33965931795862</v>
                </pt>
                <pt idx="15">
                  <v>2.39256822274553</v>
                </pt>
                <pt idx="16">
                  <v>2.49216506745545</v>
                </pt>
                <pt idx="17">
                  <v>2.53887255622519</v>
                </pt>
                <pt idx="18">
                  <v>2.58813965685173</v>
                </pt>
                <pt idx="19">
                  <v>2.61458522555253</v>
                </pt>
                <pt idx="20">
                  <v>2.60178504180161</v>
                </pt>
                <pt idx="21">
                  <v>2.62731213872832</v>
                </pt>
                <pt idx="22">
                  <v>2.65507859036932</v>
                </pt>
                <pt idx="23">
                  <v>2.61537704421563</v>
                </pt>
                <pt idx="24">
                  <v>2.58552449384379</v>
                </pt>
                <pt idx="25">
                  <v>2.53115222568236</v>
                </pt>
                <pt idx="26">
                  <v>2.52071657910099</v>
                </pt>
                <pt idx="27">
                  <v>2.55653493191237</v>
                </pt>
                <pt idx="28">
                  <v>2.52218896028037</v>
                </pt>
                <pt idx="29">
                  <v>2.52994726819979</v>
                </pt>
                <pt idx="30">
                  <v>2.57291077014747</v>
                </pt>
                <pt idx="31">
                  <v>2.72020631545791</v>
                </pt>
                <pt idx="32">
                  <v>3.15959937802982</v>
                </pt>
                <pt idx="33">
                  <v>3.30880268199234</v>
                </pt>
                <pt idx="34">
                  <v>3.35101130135325</v>
                </pt>
                <pt idx="35">
                  <v>3.24706490576679</v>
                </pt>
                <pt idx="36">
                  <v>3.45871339173967</v>
                </pt>
                <pt idx="37">
                  <v>3.58246305418719</v>
                </pt>
                <pt idx="38">
                  <v>3.54733004723762</v>
                </pt>
                <pt idx="39">
                  <v>3.53571136131013</v>
                </pt>
                <pt idx="40">
                  <v>3.72742379282439</v>
                </pt>
                <pt idx="41">
                  <v>3.87937559660846</v>
                </pt>
                <pt idx="42">
                  <v>3.85212155004182</v>
                </pt>
                <pt idx="43">
                  <v>3.88614017324783</v>
                </pt>
                <pt idx="44">
                  <v>3.99906228293586</v>
                </pt>
                <pt idx="45">
                  <v>3.94539432356804</v>
                </pt>
                <pt idx="46">
                  <v>3.99559308310682</v>
                </pt>
                <pt idx="47">
                  <v>3.95284357477972</v>
                </pt>
                <pt idx="48">
                  <v>3.6297047388883</v>
                </pt>
                <pt idx="49">
                  <v>3.6508032128514</v>
                </pt>
                <pt idx="50">
                  <v>3.73326488706365</v>
                </pt>
                <pt idx="51">
                  <v>3.88614017324783</v>
                </pt>
                <pt idx="52">
                  <v>3.8935865644725</v>
                </pt>
                <pt idx="53">
                  <v>3.83991774121832</v>
                </pt>
                <pt idx="54">
                  <v>3.82673091835604</v>
                </pt>
                <pt idx="55">
                  <v>3.81637297685466</v>
                </pt>
                <pt idx="56">
                  <v>4.40105745954899</v>
                </pt>
                <pt idx="57">
                  <v>4.31286597165865</v>
                </pt>
                <pt idx="58">
                  <v>4.1172705601907</v>
                </pt>
                <pt idx="59">
                  <v>3.97216121428161</v>
                </pt>
                <pt idx="60">
                  <v>3.73831502624317</v>
                </pt>
                <pt idx="61">
                  <v>3.5915886878769</v>
                </pt>
                <pt idx="62">
                  <v>3.49175174365713</v>
                </pt>
                <pt idx="63">
                  <v>3.28989523809524</v>
                </pt>
                <pt idx="64">
                  <v>3.81763828258827</v>
                </pt>
                <pt idx="65">
                  <v>3.48488272383354</v>
                </pt>
                <pt idx="66">
                  <v>3.29318842652176</v>
                </pt>
                <pt idx="67">
                  <v>3.14078283402282</v>
                </pt>
                <pt idx="68">
                  <v>2.93840592038108</v>
                </pt>
                <pt idx="69">
                  <v>2.60394240916629</v>
                </pt>
                <pt idx="70">
                  <v>2.46803843818097</v>
                </pt>
                <pt idx="71">
                  <v>2.2295736921935</v>
                </pt>
                <pt idx="72">
                  <v>2.19996815692268</v>
                </pt>
                <pt idx="73">
                  <v>2.16943415185581</v>
                </pt>
                <pt idx="74">
                  <v>2.17435009756405</v>
                </pt>
                <pt idx="75">
                  <v>2.19173275807373</v>
                </pt>
                <pt idx="76">
                  <v>2.13339303359684</v>
                </pt>
                <pt idx="77">
                  <v>2.08939091513942</v>
                </pt>
                <pt idx="78">
                  <v>2.05900339750849</v>
                </pt>
                <pt idx="79">
                  <v>2.08983332829184</v>
                </pt>
                <pt idx="80">
                  <v>2.06441761788083</v>
                </pt>
                <pt idx="81">
                  <v>2.04923177315062</v>
                </pt>
                <pt idx="82">
                  <v>2.0199929828665</v>
                </pt>
                <pt idx="83">
                  <v>2.037026772025</v>
                </pt>
                <pt idx="84">
                  <v>2.00731593933407</v>
                </pt>
                <pt idx="85">
                  <v>2.02117488736762</v>
                </pt>
                <pt idx="86">
                  <v>2.09808375595979</v>
                </pt>
                <pt idx="87">
                  <v>2.01381059259043</v>
                </pt>
                <pt idx="88">
                  <v>1.97693078089679</v>
                </pt>
                <pt idx="89">
                  <v>2.02793824116473</v>
                </pt>
                <pt idx="90">
                  <v>2.14258954876725</v>
                </pt>
                <pt idx="91">
                  <v>2.21883289976555</v>
                </pt>
                <pt idx="92">
                  <v>2.24485963088121</v>
                </pt>
                <pt idx="93">
                  <v>2.35008503979863</v>
                </pt>
                <pt idx="94">
                  <v>2.45960340346755</v>
                </pt>
                <pt idx="95">
                  <v>2.56374499035179</v>
                </pt>
                <pt idx="96">
                  <v>2.43658984266196</v>
                </pt>
                <pt idx="97">
                  <v>2.01387191792547</v>
                </pt>
                <pt idx="98">
                  <v>2.06325898688858</v>
                </pt>
                <pt idx="99">
                  <v>2.14417517220574</v>
                </pt>
                <pt idx="100">
                  <v>2.2192126557906</v>
                </pt>
                <pt idx="101">
                  <v>2.23564566650503</v>
                </pt>
                <pt idx="102">
                  <v>2.27644511466834</v>
                </pt>
                <pt idx="103">
                  <v>2.24181572065027</v>
                </pt>
                <pt idx="104">
                  <v>2.27849758234713</v>
                </pt>
                <pt idx="105">
                  <v>2.27159474521763</v>
                </pt>
                <pt idx="106">
                  <v>2.32049625226157</v>
                </pt>
                <pt idx="107">
                  <v>2.3997411494932</v>
                </pt>
                <pt idx="108">
                  <v>2.45244119845879</v>
                </pt>
                <pt idx="109">
                  <v>2.51388233907097</v>
                </pt>
                <pt idx="110">
                  <v>2.5356492526775</v>
                </pt>
                <pt idx="111">
                  <v>2.61194178399443</v>
                </pt>
                <pt idx="112">
                  <v>2.65358917918284</v>
                </pt>
                <pt idx="113">
                  <v>2.66509389744711</v>
                </pt>
                <pt idx="114">
                  <v>2.716663216066</v>
                </pt>
                <pt idx="115">
                  <v>2.68660571554568</v>
                </pt>
                <pt idx="116">
                  <v>2.67145888635705</v>
                </pt>
                <pt idx="117">
                  <v>2.63188996119635</v>
                </pt>
                <pt idx="118">
                  <v>2.57235706153347</v>
                </pt>
                <pt idx="119">
                  <v>2.48386627060399</v>
                </pt>
                <pt idx="120">
                  <v>2.32460718714654</v>
                </pt>
                <pt idx="121">
                  <v>2.148022691356</v>
                </pt>
                <pt idx="122">
                  <v>2.03549971063261</v>
                </pt>
                <pt idx="123">
                  <v>1.99584642295115</v>
                </pt>
                <pt idx="124">
                  <v>1.94288057313052</v>
                </pt>
                <pt idx="125">
                  <v>1.83795024296689</v>
                </pt>
                <pt idx="126">
                  <v>1.83819781569745</v>
                </pt>
                <pt idx="127">
                  <v>1.77235417575795</v>
                </pt>
                <pt idx="128">
                  <v>1.81415209218482</v>
                </pt>
                <pt idx="129">
                  <v>1.66684092496959</v>
                </pt>
                <pt idx="130">
                  <v>1.5940231839908</v>
                </pt>
                <pt idx="131">
                  <v>1.50539873889695</v>
                </pt>
                <pt idx="132">
                  <v>1.52590101170935</v>
                </pt>
                <pt idx="133">
                  <v>1.52576452804537</v>
                </pt>
                <pt idx="134">
                  <v>1.53503230567104</v>
                </pt>
                <pt idx="135">
                  <v>1.54946362554614</v>
                </pt>
                <pt idx="136">
                  <v>1.62029284231823</v>
                </pt>
                <pt idx="137">
                  <v>1.66128105491766</v>
                </pt>
                <pt idx="138">
                  <v>1.66079582517939</v>
                </pt>
                <pt idx="139">
                  <v>1.66415780924554</v>
                </pt>
                <pt idx="140">
                  <v>1.7414589575666</v>
                </pt>
                <pt idx="141">
                  <v>1.71407326276019</v>
                </pt>
                <pt idx="142">
                  <v>1.733935768486</v>
                </pt>
                <pt idx="143">
                  <v>1.81603517475594</v>
                </pt>
                <pt idx="144">
                  <v>1.96091549700544</v>
                </pt>
                <pt idx="145">
                  <v>1.89549245223266</v>
                </pt>
                <pt idx="146">
                  <v>1.91415682930114</v>
                </pt>
                <pt idx="147">
                  <v>1.9263157300389</v>
                </pt>
                <pt idx="148">
                  <v>1.90549703421544</v>
                </pt>
                <pt idx="149">
                  <v>1.81864898289906</v>
                </pt>
                <pt idx="150">
                  <v>1.72255461811499</v>
                </pt>
                <pt idx="151">
                  <v>1.60327455919395</v>
                </pt>
                <pt idx="152">
                  <v>1.61206244802298</v>
                </pt>
                <pt idx="153">
                  <v>1.57762240349222</v>
                </pt>
                <pt idx="154">
                  <v>1.56848357791754</v>
                </pt>
                <pt idx="155">
                  <v>1.55062563347378</v>
                </pt>
                <pt idx="156">
                  <v>1.50762731338271</v>
                </pt>
                <pt idx="157">
                  <v>1.48076580858258</v>
                </pt>
                <pt idx="158">
                  <v>1.46941342165675</v>
                </pt>
                <pt idx="159">
                  <v>1.46878080912015</v>
                </pt>
                <pt idx="160">
                  <v>1.48253535081392</v>
                </pt>
                <pt idx="161">
                  <v>1.43995407868246</v>
                </pt>
                <pt idx="162">
                  <v>1.41334868903462</v>
                </pt>
                <pt idx="163">
                  <v>1.38306739313745</v>
                </pt>
                <pt idx="164">
                  <v>1.32646959334673</v>
                </pt>
                <pt idx="165">
                  <v>1.2612720524082</v>
                </pt>
                <pt idx="166">
                  <v>1.28830097765627</v>
                </pt>
                <pt idx="167">
                  <v>1.29409176427748</v>
                </pt>
                <pt idx="168">
                  <v>1.3168694416996</v>
                </pt>
                <pt idx="169">
                  <v>1.30261505038048</v>
                </pt>
                <pt idx="170">
                  <v>1.26851758896734</v>
                </pt>
                <pt idx="171">
                  <v>1.26809323624632</v>
                </pt>
                <pt idx="172">
                  <v>1.29743831573823</v>
                </pt>
                <pt idx="173">
                  <v>1.2337234027165</v>
                </pt>
                <pt idx="174">
                  <v>1.23379032753863</v>
                </pt>
                <pt idx="175">
                  <v>1.25838767741745</v>
                </pt>
                <pt idx="176">
                  <v>1.28422740601603</v>
                </pt>
                <pt idx="177">
                  <v>1.28521917333454</v>
                </pt>
                <pt idx="178">
                  <v>1.29303725265021</v>
                </pt>
                <pt idx="179">
                  <v>1.30356071634628</v>
                </pt>
                <pt idx="180">
                  <v>1.30263991874823</v>
                </pt>
                <pt idx="181">
                  <v>1.30510659622734</v>
                </pt>
                <pt idx="182">
                  <v>1.33019335067082</v>
                </pt>
                <pt idx="183">
                  <v>1.36048204109791</v>
                </pt>
                <pt idx="184">
                  <v>1.3991191017134</v>
                </pt>
                <pt idx="185">
                  <v>1.42730319168964</v>
                </pt>
                <pt idx="186">
                  <v>1.47220340299564</v>
                </pt>
                <pt idx="187">
                  <v>1.50470158601344</v>
                </pt>
                <pt idx="188">
                  <v>1.60678575970084</v>
                </pt>
                <pt idx="189">
                  <v>1.68221018012199</v>
                </pt>
                <pt idx="190">
                  <v>1.74743516853875</v>
                </pt>
                <pt idx="191">
                  <v>1.8374552975139</v>
                </pt>
                <pt idx="192">
                  <v>1.73674572634142</v>
                </pt>
                <pt idx="193">
                  <v>1.52896592751366</v>
                </pt>
                <pt idx="194">
                  <v>1.54549418871527</v>
                </pt>
                <pt idx="195">
                  <v>1.57672440841634</v>
                </pt>
                <pt idx="196">
                  <v>1.6102818443997</v>
                </pt>
                <pt idx="197">
                  <v>1.65496308530195</v>
                </pt>
                <pt idx="198">
                  <v>1.65325653565887</v>
                </pt>
                <pt idx="199">
                  <v>1.63016311847272</v>
                </pt>
                <pt idx="200">
                  <v>1.67068928729153</v>
                </pt>
                <pt idx="201">
                  <v>1.62961080699105</v>
                </pt>
                <pt idx="202">
                  <v>1.61132221754278</v>
                </pt>
                <pt idx="203">
                  <v>1.5782395514972</v>
                </pt>
                <pt idx="204">
                  <v>1.56933840460143</v>
                </pt>
                <pt idx="205">
                  <v>1.59144364299827</v>
                </pt>
                <pt idx="206">
                  <v>1.61132221754278</v>
                </pt>
                <pt idx="207">
                  <v>1.63988953397756</v>
                </pt>
                <pt idx="208">
                  <v>1.6509866033776</v>
                </pt>
                <pt idx="209">
                  <v>1.66886744288639</v>
                </pt>
                <pt idx="210">
                  <v>1.68241872457801</v>
                </pt>
                <pt idx="211">
                  <v>1.69193002909592</v>
                </pt>
                <pt idx="212">
                  <v>1.70240984568088</v>
                </pt>
                <pt idx="213">
                  <v>1.69961685436932</v>
                </pt>
                <pt idx="214">
                  <v>1.67713895751973</v>
                </pt>
                <pt idx="215">
                  <v>1.64385280518707</v>
                </pt>
                <pt idx="216">
                  <v>1.60292220312597</v>
                </pt>
                <pt idx="217">
                  <v>1.50581863394039</v>
                </pt>
                <pt idx="218">
                  <v>1.47249532039956</v>
                </pt>
                <pt idx="219">
                  <v>1.45038920982006</v>
                </pt>
                <pt idx="220">
                  <v>1.40341465651273</v>
                </pt>
                <pt idx="221">
                  <v>1.36925560815317</v>
                </pt>
                <pt idx="222">
                  <v>1.40616947255437</v>
                </pt>
                <pt idx="223">
                  <v>1.41888053537414</v>
                </pt>
                <pt idx="224">
                  <v>1.50417044545808</v>
                </pt>
                <pt idx="225">
                  <v>1.55430552542044</v>
                </pt>
                <pt idx="226">
                  <v>1.51452270958629</v>
                </pt>
                <pt idx="227">
                  <v>1.4876218922179</v>
                </pt>
                <pt idx="228">
                  <v>1.56681883966922</v>
                </pt>
                <pt idx="229">
                  <v>1.56220246656954</v>
                </pt>
                <pt idx="230">
                  <v>1.60265515370189</v>
                </pt>
                <pt idx="231">
                  <v>1.6412485010383</v>
                </pt>
                <pt idx="232">
                  <v>1.70586000040533</v>
                </pt>
                <pt idx="233">
                  <v>1.72288176356807</v>
                </pt>
                <pt idx="234">
                  <v>1.75402704842877</v>
                </pt>
                <pt idx="235">
                  <v>1.7466564986875</v>
                </pt>
                <pt idx="236">
                  <v>1.73455362248657</v>
                </pt>
                <pt idx="237">
                  <v>1.69623460895149</v>
                </pt>
                <pt idx="238">
                  <v>1.71936248225429</v>
                </pt>
                <pt idx="239">
                  <v>1.77632925684017</v>
                </pt>
                <pt idx="240">
                  <v>2.09975241195657</v>
                </pt>
                <pt idx="241">
                  <v>2.03785930019308</v>
                </pt>
                <pt idx="242">
                  <v>2.07593086992176</v>
                </pt>
                <pt idx="243">
                  <v>2.10421419062916</v>
                </pt>
                <pt idx="244">
                  <v>2.08344574943379</v>
                </pt>
                <pt idx="245">
                  <v>1.97180120877061</v>
                </pt>
                <pt idx="246">
                  <v>1.82628812575601</v>
                </pt>
                <pt idx="247">
                  <v>1.66223488289427</v>
                </pt>
                <pt idx="248">
                  <v>1.66944668950847</v>
                </pt>
                <pt idx="249">
                  <v>1.66137365104586</v>
                </pt>
                <pt idx="250">
                  <v>1.60881988942884</v>
                </pt>
                <pt idx="251">
                  <v>1.59778760641983</v>
                </pt>
                <pt idx="252">
                  <v>1.57872057092752</v>
                </pt>
                <pt idx="253">
                  <v>1.56075411872688</v>
                </pt>
                <pt idx="254">
                  <v>1.53007766522607</v>
                </pt>
                <pt idx="255">
                  <v>1.53569571523704</v>
                </pt>
                <pt idx="256">
                  <v>1.53917082291414</v>
                </pt>
                <pt idx="257">
                  <v>1.46694580357882</v>
                </pt>
                <pt idx="258">
                  <v>1.45565658006805</v>
                </pt>
                <pt idx="259">
                  <v>1.38184377719042</v>
                </pt>
                <pt idx="260">
                  <v>1.32438970663436</v>
                </pt>
                <pt idx="261">
                  <v>1.28127271412643</v>
                </pt>
                <pt idx="262">
                  <v>1.34518482412542</v>
                </pt>
                <pt idx="263">
                  <v>1.31948488636853</v>
                </pt>
                <pt idx="264">
                  <v>1.30092694556175</v>
                </pt>
                <pt idx="265">
                  <v>1.2467561802912</v>
                </pt>
                <pt idx="266">
                  <v>1.23098438094124</v>
                </pt>
                <pt idx="267">
                  <v>1.23625007802546</v>
                </pt>
                <pt idx="268">
                  <v>1.23911643364236</v>
                </pt>
                <pt idx="269">
                  <v>1.20466783786008</v>
                </pt>
                <pt idx="270">
                  <v>1.20082244937264</v>
                </pt>
                <pt idx="271">
                  <v>1.21051496205108</v>
                </pt>
                <pt idx="272">
                  <v>1.24422214174322</v>
                </pt>
                <pt idx="273">
                  <v>1.24135502733872</v>
                </pt>
                <pt idx="274">
                  <v>1.24201902007511</v>
                </pt>
                <pt idx="275">
                  <v>1.25519223671604</v>
                </pt>
                <pt idx="276">
                  <v>1.26279526820742</v>
                </pt>
                <pt idx="277">
                  <v>1.24417616365867</v>
                </pt>
                <pt idx="278">
                  <v>1.27200293170931</v>
                </pt>
                <pt idx="279">
                  <v>1.29589472387726</v>
                </pt>
                <pt idx="280">
                  <v>1.34631440887389</v>
                </pt>
                <pt idx="281">
                  <v>1.36545176557424</v>
                </pt>
                <pt idx="282">
                  <v>1.38736700702978</v>
                </pt>
                <pt idx="283">
                  <v>1.41613530064942</v>
                </pt>
                <pt idx="284">
                  <v>1.47165860950599</v>
                </pt>
                <pt idx="285">
                  <v>1.55674898394189</v>
                </pt>
                <pt idx="286">
                  <v>1.59445828321384</v>
                </pt>
                <pt idx="287">
                  <v>1.69193002909592</v>
                </pt>
                <pt idx="288">
                  <v>1.6646108622739</v>
                </pt>
                <pt idx="289">
                  <v>1.46377257235108</v>
                </pt>
                <pt idx="290">
                  <v>1.49922656755597</v>
                </pt>
                <pt idx="291">
                  <v>1.55334300706319</v>
                </pt>
                <pt idx="292">
                  <v>1.57528910538133</v>
                </pt>
                <pt idx="293">
                  <v>1.63835450704609</v>
                </pt>
                <pt idx="294">
                  <v>1.65874026460747</v>
                </pt>
                <pt idx="295">
                  <v>1.65816371498506</v>
                </pt>
                <pt idx="296">
                  <v>1.72729287643436</v>
                </pt>
                <pt idx="297">
                  <v>1.67597277502204</v>
                </pt>
                <pt idx="298">
                  <v>1.65968832417149</v>
                </pt>
                <pt idx="299">
                  <v>1.62595003380305</v>
                </pt>
                <pt idx="300">
                  <v>1.64080977452679</v>
                </pt>
                <pt idx="301">
                  <v>1.66287016512479</v>
                </pt>
                <pt idx="302">
                  <v>1.68915533634115</v>
                </pt>
                <pt idx="303">
                  <v>1.69692340878654</v>
                </pt>
                <pt idx="304">
                  <v>1.74197975647995</v>
                </pt>
                <pt idx="305">
                  <v>1.75240087352675</v>
                </pt>
                <pt idx="306">
                  <v>1.78499830420912</v>
                </pt>
                <pt idx="307">
                  <v>1.80736321132937</v>
                </pt>
                <pt idx="308">
                  <v>1.8105479344733</v>
                </pt>
                <pt idx="309">
                  <v>1.80834193219808</v>
                </pt>
                <pt idx="310">
                  <v>1.78867928772921</v>
                </pt>
                <pt idx="311">
                  <v>1.76169187075999</v>
                </pt>
                <pt idx="312">
                  <v>1.74685489066169</v>
                </pt>
                <pt idx="313">
                  <v>1.69619077200175</v>
                </pt>
                <pt idx="314">
                  <v>1.66569026418234</v>
                </pt>
                <pt idx="315">
                  <v>1.64379819232851</v>
                </pt>
                <pt idx="316">
                  <v>1.6381937625907</v>
                </pt>
                <pt idx="317">
                  <v>1.58942241309352</v>
                </pt>
                <pt idx="318">
                  <v>1.61740549345085</v>
                </pt>
                <pt idx="319">
                  <v>1.65152124731424</v>
                </pt>
                <pt idx="320">
                  <v>1.75974233509348</v>
                </pt>
                <pt idx="321">
                  <v>1.71487465904863</v>
                </pt>
                <pt idx="322">
                  <v>1.68222039248736</v>
                </pt>
                <pt idx="323">
                  <v>1.65952336640645</v>
                </pt>
                <pt idx="324">
                  <v>1.68014677303838</v>
                </pt>
                <pt idx="325">
                  <v>1.65217492406152</v>
                </pt>
                <pt idx="326">
                  <v>1.67311778069987</v>
                </pt>
                <pt idx="327">
                  <v>1.71285158020187</v>
                </pt>
                <pt idx="328">
                  <v>1.76159893778336</v>
                </pt>
                <pt idx="329">
                  <v>1.81113711103946</v>
                </pt>
                <pt idx="330">
                  <v>1.7625752233245</v>
                </pt>
                <pt idx="331">
                  <v>1.7736687950154</v>
                </pt>
                <pt idx="332">
                  <v>1.79247169296329</v>
                </pt>
                <pt idx="333">
                  <v>1.80093012921338</v>
                </pt>
                <pt idx="334">
                  <v>1.79816634300042</v>
                </pt>
                <pt idx="335">
                  <v>1.90104397194936</v>
                </pt>
                <pt idx="336">
                  <v>2.17307966995692</v>
                </pt>
                <pt idx="337">
                  <v>2.14240828224136</v>
                </pt>
                <pt idx="338">
                  <v>2.16617253991529</v>
                </pt>
                <pt idx="339">
                  <v>2.17138405828435</v>
                </pt>
                <pt idx="340">
                  <v>2.1454364046197</v>
                </pt>
                <pt idx="341">
                  <v>2.03032238471484</v>
                </pt>
                <pt idx="342">
                  <v>1.89113938459352</v>
                </pt>
                <pt idx="343">
                  <v>1.71245631861813</v>
                </pt>
                <pt idx="344">
                  <v>1.72782910614819</v>
                </pt>
                <pt idx="345">
                  <v>1.74937143398963</v>
                </pt>
                <pt idx="346">
                  <v>1.73298490860078</v>
                </pt>
                <pt idx="347">
                  <v>1.71858133501037</v>
                </pt>
                <pt idx="348">
                  <v>1.70033633602747</v>
                </pt>
                <pt idx="349">
                  <v>1.7183602510808</v>
                </pt>
                <pt idx="350">
                  <v>1.72809734587692</v>
                </pt>
                <pt idx="351">
                  <v>1.71298337461403</v>
                </pt>
                <pt idx="352">
                  <v>1.68689415104047</v>
                </pt>
                <pt idx="353">
                  <v>1.62062372895504</v>
                </pt>
                <pt idx="354">
                  <v>1.57306292435412</v>
                </pt>
                <pt idx="355">
                  <v>1.48664545954974</v>
                </pt>
                <pt idx="356">
                  <v>1.420135630716</v>
                </pt>
                <pt idx="357">
                  <v>1.35104523854654</v>
                </pt>
                <pt idx="358">
                  <v>1.3706480388662</v>
                </pt>
                <pt idx="359">
                  <v>1.34758319870173</v>
                </pt>
                <pt idx="360">
                  <v>1.31166929212106</v>
                </pt>
                <pt idx="361">
                  <v>1.26880930701048</v>
                </pt>
                <pt idx="362">
                  <v>1.25919279670484</v>
                </pt>
                <pt idx="363">
                  <v>1.25547656012528</v>
                </pt>
                <pt idx="364">
                  <v>1.27771771705129</v>
                </pt>
                <pt idx="365">
                  <v>1.23335839281035</v>
                </pt>
                <pt idx="366">
                  <v>1.23147086052944</v>
                </pt>
                <pt idx="367">
                  <v>1.24710736810971</v>
                </pt>
                <pt idx="368">
                  <v>1.25824389786242</v>
                </pt>
                <pt idx="369">
                  <v>1.25208727142655</v>
                </pt>
                <pt idx="370">
                  <v>1.25002503314201</v>
                </pt>
                <pt idx="371">
                  <v>1.24955728966418</v>
                </pt>
                <pt idx="372">
                  <v>1.2574147837614</v>
                </pt>
                <pt idx="373">
                  <v>1.24608358830162</v>
                </pt>
                <pt idx="374">
                  <v>1.25670498372665</v>
                </pt>
                <pt idx="375">
                  <v>1.26021446050799</v>
                </pt>
                <pt idx="376">
                  <v>1.30554133467508</v>
                </pt>
                <pt idx="377">
                  <v>1.32857716614048</v>
                </pt>
                <pt idx="378">
                  <v>1.36991707411026</v>
                </pt>
                <pt idx="379">
                  <v>1.41433144643713</v>
                </pt>
                <pt idx="380">
                  <v>1.46727779258261</v>
                </pt>
                <pt idx="381">
                  <v>1.51572844168951</v>
                </pt>
                <pt idx="382">
                  <v>1.56664243557003</v>
                </pt>
                <pt idx="383">
                  <v>1.62666285418956</v>
                </pt>
                <pt idx="384">
                  <v>1.70727734598235</v>
                </pt>
                <pt idx="385">
                  <v>1.49622857438085</v>
                </pt>
                <pt idx="386">
                  <v>1.5192345827915</v>
                </pt>
                <pt idx="387">
                  <v>1.56327880020764</v>
                </pt>
                <pt idx="388">
                  <v>1.57967139219947</v>
                </pt>
                <pt idx="389">
                  <v>1.65394432728246</v>
                </pt>
                <pt idx="390">
                  <v>1.64935632737518</v>
                </pt>
                <pt idx="391">
                  <v>1.66270341809464</v>
                </pt>
                <pt idx="392">
                  <v>1.68886681344713</v>
                </pt>
                <pt idx="393">
                  <v>1.66270341809464</v>
                </pt>
                <pt idx="394">
                  <v>1.65802584571588</v>
                </pt>
                <pt idx="395">
                  <v>1.6398159070036</v>
                </pt>
                <pt idx="396">
                  <v>1.65516667130624</v>
                </pt>
                <pt idx="397">
                  <v>1.69282412067392</v>
                </pt>
                <pt idx="398">
                  <v>1.7060634907979</v>
                </pt>
                <pt idx="399">
                  <v>1.73653302841996</v>
                </pt>
                <pt idx="400">
                  <v>1.76787808477725</v>
                </pt>
                <pt idx="401">
                  <v>1.77399292439068</v>
                </pt>
                <pt idx="402">
                  <v>1.80832232308261</v>
                </pt>
                <pt idx="403">
                  <v>1.80812766407499</v>
                </pt>
                <pt idx="404">
                  <v>1.81530902196788</v>
                </pt>
                <pt idx="405">
                  <v>1.78996727654714</v>
                </pt>
                <pt idx="406">
                  <v>1.77338421829045</v>
                </pt>
                <pt idx="407">
                  <v>1.7446043118766</v>
                </pt>
                <pt idx="408">
                  <v>1.70753768256753</v>
                </pt>
                <pt idx="409">
                  <v>1.69423278799559</v>
                </pt>
                <pt idx="410">
                  <v>1.69971896418735</v>
                </pt>
                <pt idx="411">
                  <v>1.71459690596867</v>
                </pt>
                <pt idx="412">
                  <v>1.73828520660244</v>
                </pt>
                <pt idx="413">
                  <v>1.66340321308029</v>
                </pt>
                <pt idx="414">
                  <v>1.62813324134649</v>
                </pt>
                <pt idx="415">
                  <v>1.61805635663621</v>
                </pt>
                <pt idx="416">
                  <v>1.67280430088358</v>
                </pt>
                <pt idx="417">
                  <v>1.62864630311363</v>
                </pt>
                <pt idx="418">
                  <v>1.59576683988156</v>
                </pt>
                <pt idx="419">
                  <v>1.60875802160581</v>
                </pt>
                <pt idx="420">
                  <v>1.62341250597715</v>
                </pt>
                <pt idx="421">
                  <v>1.62274594801391</v>
                </pt>
                <pt idx="422">
                  <v>1.59599427713154</v>
                </pt>
                <pt idx="423">
                  <v>1.64033635931061</v>
                </pt>
                <pt idx="424">
                  <v>1.65749410952351</v>
                </pt>
                <pt idx="425">
                  <v>1.72370241544307</v>
                </pt>
                <pt idx="426">
                  <v>1.74202599668073</v>
                </pt>
                <pt idx="427">
                  <v>1.8186011172894</v>
                </pt>
                <pt idx="428">
                  <v>1.86359605655821</v>
                </pt>
                <pt idx="429">
                  <v>1.84198441869767</v>
                </pt>
                <pt idx="430">
                  <v>1.88784024173238</v>
                </pt>
                <pt idx="431">
                  <v>1.97004114087267</v>
                </pt>
                <pt idx="432">
                  <v>2.22492588028851</v>
                </pt>
                <pt idx="433">
                  <v>2.16303835872843</v>
                </pt>
                <pt idx="434">
                  <v>2.19512234965174</v>
                </pt>
                <pt idx="435">
                  <v>2.16932387138352</v>
                </pt>
                <pt idx="436">
                  <v>2.12453086615333</v>
                </pt>
                <pt idx="437">
                  <v>2.00567961152006</v>
                </pt>
                <pt idx="438">
                  <v>1.89540272914206</v>
                </pt>
                <pt idx="439">
                  <v>1.74573756124507</v>
                </pt>
                <pt idx="440">
                  <v>1.77338421829045</v>
                </pt>
                <pt idx="441">
                  <v>1.78616043218044</v>
                </pt>
                <pt idx="442">
                  <v>1.81761715276465</v>
                </pt>
                <pt idx="443">
                  <v>1.78616043218044</v>
                </pt>
                <pt idx="444">
                  <v>1.75201968668095</v>
                </pt>
                <pt idx="445">
                  <v>1.75394062198405</v>
                </pt>
                <pt idx="446">
                  <v>1.78544845082894</v>
                </pt>
                <pt idx="447">
                  <v>1.77413345437655</v>
                </pt>
                <pt idx="448">
                  <v>1.74505743502182</v>
                </pt>
                <pt idx="449">
                  <v>1.7041162641525</v>
                </pt>
                <pt idx="450">
                  <v>1.6541886516333</v>
                </pt>
                <pt idx="451">
                  <v>1.56502666968237</v>
                </pt>
                <pt idx="452">
                  <v>1.48141598813064</v>
                </pt>
                <pt idx="453">
                  <v>1.39768512133257</v>
                </pt>
                <pt idx="454">
                  <v>1.3927308222729</v>
                </pt>
                <pt idx="455">
                  <v>1.3536165551577</v>
                </pt>
                <pt idx="456">
                  <v>1.31984645355526</v>
                </pt>
                <pt idx="457">
                  <v>1.31050150023104</v>
                </pt>
                <pt idx="458">
                  <v>1.30945432029806</v>
                </pt>
                <pt idx="459">
                  <v>1.31447553174027</v>
                </pt>
                <pt idx="460">
                  <v>1.32317350683183</v>
                </pt>
                <pt idx="461">
                  <v>1.27455360233953</v>
                </pt>
                <pt idx="462">
                  <v>1.25796834549185</v>
                </pt>
                <pt idx="463">
                  <v>1.26813052867052</v>
                </pt>
                <pt idx="464">
                  <v>1.2837835384862</v>
                </pt>
                <pt idx="465">
                  <v>1.26817840092549</v>
                </pt>
                <pt idx="466">
                  <v>1.26359908650775</v>
                </pt>
                <pt idx="467">
                  <v>1.26466939360326</v>
                </pt>
                <pt idx="468">
                  <v>1.27204401011231</v>
                </pt>
                <pt idx="469">
                  <v>1.28246029711526</v>
                </pt>
                <pt idx="470">
                  <v>1.31155035637897</v>
                </pt>
                <pt idx="471">
                  <v>1.33008880548809</v>
                </pt>
                <pt idx="472">
                  <v>1.37796338997067</v>
                </pt>
                <pt idx="473">
                  <v>1.39675532199081</v>
                </pt>
                <pt idx="474">
                  <v>1.41517209363653</v>
                </pt>
                <pt idx="475">
                  <v>1.47352104107374</v>
                </pt>
                <pt idx="476">
                  <v>1.51614913041408</v>
                </pt>
                <pt idx="477">
                  <v>1.60725712674064</v>
                </pt>
                <pt idx="478">
                  <v>1.66192199075042</v>
                </pt>
                <pt idx="479">
                  <v>1.7485998901201</v>
                </pt>
                <pt idx="480">
                  <v>1.85617296727087</v>
                </pt>
                <pt idx="481">
                  <v>1.6283418099345</v>
                </pt>
                <pt idx="482">
                  <v>1.63560743364416</v>
                </pt>
                <pt idx="483">
                  <v>1.69193778875506</v>
                </pt>
                <pt idx="484">
                  <v>1.74015075443078</v>
                </pt>
                <pt idx="485">
                  <v>1.81151723112203</v>
                </pt>
                <pt idx="486">
                  <v>1.81434969145617</v>
                </pt>
                <pt idx="487">
                  <v>1.8031436579554</v>
                </pt>
                <pt idx="488">
                  <v>1.86582256889575</v>
                </pt>
                <pt idx="489">
                  <v>1.85179474295425</v>
                </pt>
                <pt idx="490">
                  <v>1.81906289704218</v>
                </pt>
                <pt idx="491">
                  <v>1.78899959425202</v>
                </pt>
                <pt idx="492">
                  <v>1.77324743955237</v>
                </pt>
                <pt idx="493">
                  <v>1.81736890199218</v>
                </pt>
                <pt idx="494">
                  <v>1.83756819886516</v>
                </pt>
                <pt idx="495">
                  <v>1.89022484227581</v>
                </pt>
                <pt idx="496">
                  <v>1.91482007586316</v>
                </pt>
                <pt idx="497">
                  <v>1.95680325146373</v>
                </pt>
                <pt idx="498">
                  <v>1.96690519603082</v>
                </pt>
                <pt idx="499">
                  <v>1.97467098350943</v>
                </pt>
                <pt idx="500">
                  <v>1.99272350056364</v>
                </pt>
                <pt idx="501">
                  <v>1.96990587269069</v>
                </pt>
                <pt idx="502">
                  <v>1.95098454648834</v>
                </pt>
                <pt idx="503">
                  <v>1.92814370585187</v>
                </pt>
                <pt idx="504">
                  <v>1.83854197891419</v>
                </pt>
                <pt idx="505">
                  <v>1.80579330997615</v>
                </pt>
                <pt idx="506">
                  <v>1.78379198095472</v>
                </pt>
                <pt idx="507">
                  <v>1.76247857015673</v>
                </pt>
                <pt idx="508">
                  <v>1.76546812363499</v>
                </pt>
                <pt idx="509">
                  <v>1.67746485339178</v>
                </pt>
                <pt idx="510">
                  <v>1.66505157232948</v>
                </pt>
                <pt idx="511">
                  <v>1.64784879430964</v>
                </pt>
                <pt idx="512">
                  <v>1.65268943602368</v>
                </pt>
                <pt idx="513">
                  <v>1.58130746806281</v>
                </pt>
                <pt idx="514">
                  <v>1.55074346941558</v>
                </pt>
                <pt idx="515">
                  <v>1.55681994850064</v>
                </pt>
                <pt idx="516">
                  <v>1.56719812778702</v>
                </pt>
                <pt idx="517">
                  <v>1.56997757057362</v>
                </pt>
                <pt idx="518">
                  <v>1.60513235593756</v>
                </pt>
                <pt idx="519">
                  <v>1.64497611596902</v>
                </pt>
                <pt idx="520">
                  <v>1.72773852532161</v>
                </pt>
                <pt idx="521">
                  <v>1.81740255864577</v>
                </pt>
                <pt idx="522">
                  <v>1.84418853384993</v>
                </pt>
                <pt idx="523">
                  <v>1.85340852615839</v>
                </pt>
                <pt idx="524">
                  <v>1.87538357040988</v>
                </pt>
                <pt idx="525">
                  <v>1.86370663137544</v>
                </pt>
                <pt idx="526">
                  <v>1.92161198064692</v>
                </pt>
                <pt idx="527">
                  <v>2.01028224673646</v>
                </pt>
                <pt idx="528">
                  <v>2.33018613836667</v>
                </pt>
                <pt idx="529">
                  <v>2.21867377733681</v>
                </pt>
                <pt idx="530">
                  <v>2.27672821735877</v>
                </pt>
                <pt idx="531">
                  <v>2.27131573796336</v>
                </pt>
                <pt idx="532">
                  <v>2.23078526795311</v>
                </pt>
                <pt idx="533">
                  <v>2.1272608246765</v>
                </pt>
                <pt idx="534">
                  <v>1.94698111132651</v>
                </pt>
                <pt idx="535">
                  <v>1.75928733578646</v>
                </pt>
                <pt idx="536">
                  <v>1.75695652930085</v>
                </pt>
                <pt idx="537">
                  <v>1.77768944675451</v>
                </pt>
                <pt idx="538">
                  <v>1.78803568658359</v>
                </pt>
                <pt idx="539">
                  <v>1.75169675988731</v>
                </pt>
                <pt idx="540">
                  <v>1.72883427307037</v>
                </pt>
                <pt idx="541">
                  <v>1.71038930837372</v>
                </pt>
                <pt idx="542">
                  <v>1.71593062978539</v>
                </pt>
                <pt idx="543">
                  <v>1.70193957646742</v>
                </pt>
                <pt idx="544">
                  <v>1.64074852893828</v>
                </pt>
                <pt idx="545">
                  <v>1.58226903438249</v>
                </pt>
                <pt idx="546">
                  <v>1.53064707754039</v>
                </pt>
                <pt idx="547">
                  <v>1.4626996098298</v>
                </pt>
                <pt idx="548">
                  <v>1.38976410927876</v>
                </pt>
                <pt idx="549">
                  <v>1.32511272092317</v>
                </pt>
                <pt idx="550">
                  <v>1.34105835504515</v>
                </pt>
                <pt idx="551">
                  <v>1.31862141193444</v>
                </pt>
                <pt idx="552">
                  <v>1.28730345471452</v>
                </pt>
                <pt idx="553">
                  <v>1.2248349012617</v>
                </pt>
                <pt idx="554">
                  <v>1.21576080088887</v>
                </pt>
                <pt idx="555">
                  <v>1.19807483154078</v>
                </pt>
                <pt idx="556">
                  <v>1.19878987391961</v>
                </pt>
                <pt idx="557">
                  <v>1.16115666717151</v>
                </pt>
                <pt idx="558">
                  <v>1.16257155390439</v>
                </pt>
                <pt idx="559">
                  <v>1.17262518068776</v>
                </pt>
                <pt idx="560">
                  <v>1.1965097386763</v>
                </pt>
                <pt idx="561">
                  <v>1.19201882675657</v>
                </pt>
                <pt idx="562">
                  <v>1.19583280093836</v>
                </pt>
                <pt idx="563">
                  <v>1.20795974968049</v>
                </pt>
                <pt idx="564">
                  <v>1.22287906644887</v>
                </pt>
                <pt idx="565">
                  <v>1.21929764150508</v>
                </pt>
                <pt idx="566">
                  <v>1.24357344162295</v>
                </pt>
                <pt idx="567">
                  <v>1.25433437985364</v>
                </pt>
                <pt idx="568">
                  <v>1.31574219463769</v>
                </pt>
                <pt idx="569">
                  <v>1.37175574287328</v>
                </pt>
                <pt idx="570">
                  <v>1.39995174154336</v>
                </pt>
                <pt idx="571">
                  <v>1.48900861657872</v>
                </pt>
                <pt idx="572">
                  <v>1.54654697923721</v>
                </pt>
                <pt idx="573">
                  <v>1.65410615363203</v>
                </pt>
                <pt idx="574">
                  <v>1.74121375787602</v>
                </pt>
                <pt idx="575">
                  <v>1.82122829194628</v>
                </pt>
                <pt idx="576">
                  <v>2.0528198232718</v>
                </pt>
                <pt idx="577">
                  <v>1.78074443617729</v>
                </pt>
                <pt idx="578">
                  <v>1.83435858602302</v>
                </pt>
                <pt idx="579">
                  <v>1.89098651433694</v>
                </pt>
                <pt idx="580">
                  <v>1.95766309142042</v>
                </pt>
                <pt idx="581">
                  <v>2.0345618120459</v>
                </pt>
                <pt idx="582">
                  <v>2.03909282327263</v>
                </pt>
                <pt idx="583">
                  <v>2.04169104508756</v>
                </pt>
                <pt idx="584">
                  <v>2.0921272189101</v>
                </pt>
                <pt idx="585">
                  <v>2.05128882718899</v>
                </pt>
                <pt idx="586">
                  <v>2.00096122119773</v>
                </pt>
                <pt idx="587">
                  <v>1.9511512567162</v>
                </pt>
                <pt idx="588">
                  <v>1.943989946885</v>
                </pt>
                <pt idx="589">
                  <v>1.99250359076975</v>
                </pt>
                <pt idx="590">
                  <v>2.01210116639622</v>
                </pt>
                <pt idx="591">
                  <v>2.03631719041662</v>
                </pt>
                <pt idx="592">
                  <v>2.07627189165799</v>
                </pt>
                <pt idx="593">
                  <v>2.11818546758629</v>
                </pt>
                <pt idx="594">
                  <v>2.10664360441729</v>
                </pt>
                <pt idx="595">
                  <v>2.12566809936949</v>
                </pt>
                <pt idx="596">
                  <v>2.12891339219979</v>
                </pt>
                <pt idx="597">
                  <v>2.12441409492833</v>
                </pt>
                <pt idx="598">
                  <v>2.09198312792223</v>
                </pt>
                <pt idx="599">
                  <v>2.03912258191061</v>
                </pt>
                <pt idx="600">
                  <v>1.992901464893</v>
                </pt>
                <pt idx="601">
                  <v>1.90616591114596</v>
                </pt>
                <pt idx="602">
                  <v>1.84470464721061</v>
                </pt>
                <pt idx="603">
                  <v>1.79890008193509</v>
                </pt>
                <pt idx="604">
                  <v>1.82165456948172</v>
                </pt>
                <pt idx="605">
                  <v>1.75816437828013</v>
                </pt>
                <pt idx="606">
                  <v>1.8319727113387</v>
                </pt>
                <pt idx="607">
                  <v>1.8786299237753</v>
                </pt>
                <pt idx="608">
                  <v>1.92429566020253</v>
                </pt>
                <pt idx="609">
                  <v>1.8059591839689</v>
                </pt>
                <pt idx="610">
                  <v>1.80068520549979</v>
                </pt>
                <pt idx="611">
                  <v>1.78827238328979</v>
                </pt>
                <pt idx="612">
                  <v>1.83140121668036</v>
                </pt>
                <pt idx="613">
                  <v>1.88442192078789</v>
                </pt>
                <pt idx="614">
                  <v>1.93604366624894</v>
                </pt>
                <pt idx="615">
                  <v>2.00658200856385</v>
                </pt>
                <pt idx="616">
                  <v>2.08740138376461</v>
                </pt>
                <pt idx="617">
                  <v>2.25394836348432</v>
                </pt>
                <pt idx="618">
                  <v>2.2771644036726</v>
                </pt>
                <pt idx="619">
                  <v>2.26731298612702</v>
                </pt>
                <pt idx="620">
                  <v>2.27351837002478</v>
                </pt>
                <pt idx="621">
                  <v>2.27464353995947</v>
                </pt>
                <pt idx="622">
                  <v>2.3364844807162</v>
                </pt>
                <pt idx="623">
                  <v>2.5214969003462</v>
                </pt>
                <pt idx="624">
                  <v>2.79123826053326</v>
                </pt>
                <pt idx="625">
                  <v>2.73911277421945</v>
                </pt>
                <pt idx="626">
                  <v>2.75129153732915</v>
                </pt>
                <pt idx="627">
                  <v>2.78439653220844</v>
                </pt>
                <pt idx="628">
                  <v>2.78896508553959</v>
                </pt>
                <pt idx="629">
                  <v>2.63710321564625</v>
                </pt>
                <pt idx="630">
                  <v>2.41139858315051</v>
                </pt>
                <pt idx="631">
                  <v>2.17058478471064</v>
                </pt>
                <pt idx="632">
                  <v>2.17656288165418</v>
                </pt>
                <pt idx="633">
                  <v>2.24982545362734</v>
                </pt>
                <pt idx="634">
                  <v>2.27853839876689</v>
                </pt>
                <pt idx="635">
                  <v>2.20664747917846</v>
                </pt>
                <pt idx="636">
                  <v>2.21055056351139</v>
                </pt>
                <pt idx="637">
                  <v>2.09568566184963</v>
                </pt>
                <pt idx="638">
                  <v>2.01625322663317</v>
                </pt>
                <pt idx="639">
                  <v>1.95536177106436</v>
                </pt>
                <pt idx="640">
                  <v>1.87632912935883</v>
                </pt>
                <pt idx="641">
                  <v>1.79313315120024</v>
                </pt>
                <pt idx="642">
                  <v>1.72301923350118</v>
                </pt>
                <pt idx="643">
                  <v>1.63356881568868</v>
                </pt>
                <pt idx="644">
                  <v>1.5495960617182</v>
                </pt>
                <pt idx="645">
                  <v>1.47942108486447</v>
                </pt>
                <pt idx="646">
                  <v>1.5006620308753</v>
                </pt>
                <pt idx="647">
                  <v>1.48027999742344</v>
                </pt>
                <pt idx="648">
                  <v>1.45555439343184</v>
                </pt>
                <pt idx="649">
                  <v>1.38864837488064</v>
                </pt>
                <pt idx="650">
                  <v>1.35587595283991</v>
                </pt>
                <pt idx="651">
                  <v>1.3292976973509</v>
                </pt>
                <pt idx="652">
                  <v>1.334194768671</v>
                </pt>
                <pt idx="653">
                  <v>1.29483455511666</v>
                </pt>
                <pt idx="654">
                  <v>1.29232673716051</v>
                </pt>
                <pt idx="655">
                  <v>1.30682156163731</v>
                </pt>
                <pt idx="656">
                  <v>1.33412597593962</v>
                </pt>
                <pt idx="657">
                  <v>1.32874400260798</v>
                </pt>
                <pt idx="658">
                  <v>1.32114285454936</v>
                </pt>
                <pt idx="659">
                  <v>1.32989488977284</v>
                </pt>
                <pt idx="660">
                  <v>1.35663688184058</v>
                </pt>
                <pt idx="661">
                  <v>1.34717194050965</v>
                </pt>
                <pt idx="662">
                  <v>1.3709813839923</v>
                </pt>
                <pt idx="663">
                  <v>1.39730289543519</v>
                </pt>
                <pt idx="664">
                  <v>1.46940147383104</v>
                </pt>
                <pt idx="665">
                  <v>1.54135655191373</v>
                </pt>
                <pt idx="666">
                  <v>1.57915199474139</v>
                </pt>
                <pt idx="667">
                  <v>1.67014986103082</v>
                </pt>
                <pt idx="668">
                  <v>1.75030164914897</v>
                </pt>
                <pt idx="669">
                  <v>1.85242321586529</v>
                </pt>
                <pt idx="670">
                  <v>1.95054112052517</v>
                </pt>
                <pt idx="671">
                  <v>2.07485977305896</v>
                </pt>
                <pt idx="672">
                  <v>1.97649816612947</v>
                </pt>
                <pt idx="673">
                  <v>1.66756013235145</v>
                </pt>
                <pt idx="674">
                  <v>1.70543859889477</v>
                </pt>
                <pt idx="675">
                  <v>1.78411754512372</v>
                </pt>
                <pt idx="676">
                  <v>1.85978336898577</v>
                </pt>
                <pt idx="677">
                  <v>1.92581737172464</v>
                </pt>
                <pt idx="678">
                  <v>1.93126053383167</v>
                </pt>
                <pt idx="679">
                  <v>1.94528032503924</v>
                </pt>
                <pt idx="680">
                  <v>2.01584929770505</v>
                </pt>
                <pt idx="681">
                  <v>1.96659136246979</v>
                </pt>
                <pt idx="682">
                  <v>1.91842996383974</v>
                </pt>
                <pt idx="683">
                  <v>1.87626591687939</v>
                </pt>
                <pt idx="684">
                  <v>1.86694916756312</v>
                </pt>
                <pt idx="685">
                  <v>1.91773140231392</v>
                </pt>
                <pt idx="686">
                  <v>1.93974147395262</v>
                </pt>
                <pt idx="687">
                  <v>1.9621108017602</v>
                </pt>
                <pt idx="688">
                  <v>1.99449708322106</v>
                </pt>
                <pt idx="689">
                  <v>2.02842105107227</v>
                </pt>
                <pt idx="690">
                  <v>2.03295637934132</v>
                </pt>
                <pt idx="691">
                  <v>2.05685479570577</v>
                </pt>
                <pt idx="692">
                  <v>2.06340083692601</v>
                </pt>
                <pt idx="693">
                  <v>2.00967771762023</v>
                </pt>
                <pt idx="694">
                  <v>1.97777139052301</v>
                </pt>
                <pt idx="695">
                  <v>1.92607742220434</v>
                </pt>
                <pt idx="696">
                  <v>1.87577757168865</v>
                </pt>
                <pt idx="697">
                  <v>1.79122174301498</v>
                </pt>
                <pt idx="698">
                  <v>1.75931072318305</v>
                </pt>
                <pt idx="699">
                  <v>1.69090736210637</v>
                </pt>
                <pt idx="700">
                  <v>1.68961377245878</v>
                </pt>
                <pt idx="701">
                  <v>1.61421601045877</v>
                </pt>
                <pt idx="702">
                  <v>1.66283375086978</v>
                </pt>
                <pt idx="703">
                  <v>1.68991821375988</v>
                </pt>
                <pt idx="704">
                  <v>1.72358227065782</v>
                </pt>
                <pt idx="705">
                  <v>1.61063506197003</v>
                </pt>
                <pt idx="706">
                  <v>1.57399239736034</v>
                </pt>
                <pt idx="707">
                  <v>1.55457188625715</v>
                </pt>
                <pt idx="708">
                  <v>1.57077487286964</v>
                </pt>
                <pt idx="709">
                  <v>1.59599983682318</v>
                </pt>
                <pt idx="710">
                  <v>1.61757975898946</v>
                </pt>
                <pt idx="711">
                  <v>1.65776873281622</v>
                </pt>
                <pt idx="712">
                  <v>1.71249410643558</v>
                </pt>
                <pt idx="713">
                  <v>1.80365100126582</v>
                </pt>
                <pt idx="714">
                  <v>1.79378880034793</v>
                </pt>
                <pt idx="715">
                  <v>1.80572980885252</v>
                </pt>
                <pt idx="716">
                  <v>1.77214777043685</v>
                </pt>
                <pt idx="717">
                  <v>1.73683936818313</v>
                </pt>
                <pt idx="718">
                  <v>1.76437041532501</v>
                </pt>
                <pt idx="719">
                  <v>1.84562548943758</v>
                </pt>
                <pt idx="720">
                  <v>2.05463267366993</v>
                </pt>
                <pt idx="721">
                  <v>1.9704117063849</v>
                </pt>
                <pt idx="722">
                  <v>1.9801910326028</v>
                </pt>
                <pt idx="723">
                  <v>1.96721292634186</v>
                </pt>
                <pt idx="724">
                  <v>1.95578281331457</v>
                </pt>
                <pt idx="725">
                  <v>1.89465673570649</v>
                </pt>
                <pt idx="726">
                  <v>1.7705941453108</v>
                </pt>
                <pt idx="727">
                  <v>1.63152984518892</v>
                </pt>
                <pt idx="728">
                  <v>1.63392442703368</v>
                </pt>
                <pt idx="729">
                  <v>1.67374842778058</v>
                </pt>
                <pt idx="730">
                  <v>1.74022095389147</v>
                </pt>
                <pt idx="731">
                  <v>1.71136404254814</v>
                </pt>
                <pt idx="732">
                  <v>1.70196221734164</v>
                </pt>
                <pt idx="733">
                  <v>1.65475570422271</v>
                </pt>
                <pt idx="734">
                  <v>1.67510798865248</v>
                </pt>
                <pt idx="735">
                  <v>1.66299934782529</v>
                </pt>
                <pt idx="736">
                  <v>1.62544469939686</v>
                </pt>
                <pt idx="737">
                  <v>1.58679677984938</v>
                </pt>
                <pt idx="738">
                  <v>1.53671393220472</v>
                </pt>
                <pt idx="739">
                  <v>1.47445700336711</v>
                </pt>
                <pt idx="740">
                  <v>1.39342805942446</v>
                </pt>
                <pt idx="741">
                  <v>1.35078597041575</v>
                </pt>
                <pt idx="742">
                  <v>1.36543008227609</v>
                </pt>
                <pt idx="743">
                  <v>1.36575965912661</v>
                </pt>
                <pt idx="744">
                  <v>1.32599313042224</v>
                </pt>
                <pt idx="745">
                  <v>1.26200963111449</v>
                </pt>
                <pt idx="746">
                  <v>1.23137021446499</v>
                </pt>
                <pt idx="747">
                  <v>1.21792945801591</v>
                </pt>
                <pt idx="748">
                  <v>1.22801312571577</v>
                </pt>
                <pt idx="749">
                  <v>1.19441708892062</v>
                </pt>
                <pt idx="750">
                  <v>1.18212794979043</v>
                </pt>
                <pt idx="751">
                  <v>1.19658391524978</v>
                </pt>
                <pt idx="752">
                  <v>1.20496554442969</v>
                </pt>
                <pt idx="753">
                  <v>1.19295402728446</v>
                </pt>
                <pt idx="754">
                  <v>1.19752154654097</v>
                </pt>
                <pt idx="755">
                  <v>1.21518412189895</v>
                </pt>
                <pt idx="756">
                  <v>1.23065529820638</v>
                </pt>
                <pt idx="757">
                  <v>1.22062846705633</v>
                </pt>
                <pt idx="758">
                  <v>1.238021100331</v>
                </pt>
                <pt idx="759">
                  <v>1.25314656643778</v>
                </pt>
                <pt idx="760">
                  <v>1.31099500901403</v>
                </pt>
                <pt idx="761">
                  <v>1.36770767889266</v>
                </pt>
                <pt idx="762">
                  <v>1.41605454445801</v>
                </pt>
                <pt idx="763">
                  <v>1.51652234007325</v>
                </pt>
                <pt idx="764">
                  <v>1.59444249728983</v>
                </pt>
                <pt idx="765">
                  <v>1.67343751336673</v>
                </pt>
                <pt idx="766">
                  <v>1.74508676929194</v>
                </pt>
                <pt idx="767">
                  <v>1.85843045231409</v>
                </pt>
                <pt idx="768">
                  <v>1.95469876773472</v>
                </pt>
                <pt idx="769">
                  <v>1.64454474454618</v>
                </pt>
                <pt idx="770">
                  <v>1.66251556059307</v>
                </pt>
                <pt idx="771">
                  <v>1.71451763768534</v>
                </pt>
                <pt idx="772">
                  <v>1.78474330158375</v>
                </pt>
                <pt idx="773">
                  <v>1.8456963480295</v>
                </pt>
                <pt idx="774">
                  <v>1.86288403244584</v>
                </pt>
                <pt idx="775">
                  <v>1.91291965361813</v>
                </pt>
                <pt idx="776">
                  <v>1.96849348262152</v>
                </pt>
                <pt idx="777">
                  <v>1.95687193996451</v>
                </pt>
                <pt idx="778">
                  <v>1.97733338134159</v>
                </pt>
                <pt idx="779">
                  <v>1.98544300777019</v>
                </pt>
                <pt idx="780">
                  <v>1.97207319402968</v>
                </pt>
                <pt idx="781">
                  <v>1.98661517246169</v>
                </pt>
                <pt idx="782">
                  <v>1.99729700240768</v>
                </pt>
                <pt idx="783">
                  <v>2.04514503882747</v>
                </pt>
                <pt idx="784">
                  <v>2.02720736869927</v>
                </pt>
                <pt idx="785">
                  <v>2.06941812914419</v>
                </pt>
                <pt idx="786">
                  <v>2.08591227667685</v>
                </pt>
                <pt idx="787">
                  <v>2.09858959014501</v>
                </pt>
                <pt idx="788">
                  <v>2.11293621540095</v>
                </pt>
                <pt idx="789">
                  <v>2.07853521246172</v>
                </pt>
                <pt idx="790">
                  <v>2.0294488503241</v>
                </pt>
                <pt idx="791">
                  <v>2.03240509777043</v>
                </pt>
                <pt idx="792">
                  <v>2.01353688029907</v>
                </pt>
                <pt idx="793">
                  <v>1.97143886927216</v>
                </pt>
                <pt idx="794">
                  <v>1.93199993808198</v>
                </pt>
                <pt idx="795">
                  <v>1.84658011080191</v>
                </pt>
                <pt idx="796">
                  <v>1.84461513863715</v>
                </pt>
                <pt idx="797">
                  <v>1.74112293775308</v>
                </pt>
                <pt idx="798">
                  <v>1.77280551219027</v>
                </pt>
                <pt idx="799">
                  <v>1.71743881310241</v>
                </pt>
                <pt idx="800">
                  <v>1.69132196432597</v>
                </pt>
                <pt idx="801">
                  <v>1.59559109805321</v>
                </pt>
                <pt idx="802">
                  <v>1.57226768055611</v>
                </pt>
                <pt idx="803">
                  <v>1.577434235849</v>
                </pt>
                <pt idx="804">
                  <v>1.59534264881039</v>
                </pt>
                <pt idx="805">
                  <v>1.59068837309537</v>
                </pt>
                <pt idx="806">
                  <v>1.64505511227951</v>
                </pt>
                <pt idx="807">
                  <v>1.67257160052093</v>
                </pt>
                <pt idx="808">
                  <v>1.73026109334809</v>
                </pt>
                <pt idx="809">
                  <v>1.79109041737821</v>
                </pt>
                <pt idx="810">
                  <v>1.77398751539256</v>
                </pt>
                <pt idx="811">
                  <v>1.78547443603742</v>
                </pt>
                <pt idx="812">
                  <v>1.77259264423735</v>
                </pt>
                <pt idx="813">
                  <v>1.79634688857487</v>
                </pt>
                <pt idx="814">
                  <v>1.81580499675964</v>
                </pt>
                <pt idx="815">
                  <v>1.92423656311844</v>
                </pt>
                <pt idx="816">
                  <v>2.10026927392112</v>
                </pt>
                <pt idx="817">
                  <v>2.01278412422885</v>
                </pt>
                <pt idx="818">
                  <v>2.02343980286041</v>
                </pt>
                <pt idx="819">
                  <v>2.01333904280343</v>
                </pt>
                <pt idx="820">
                  <v>1.98110256217857</v>
                </pt>
                <pt idx="821">
                  <v>1.88018625034237</v>
                </pt>
                <pt idx="822">
                  <v>1.76341721554886</v>
                </pt>
                <pt idx="823">
                  <v>1.64612613995247</v>
                </pt>
                <pt idx="824">
                  <v>1.65688602765741</v>
                </pt>
                <pt idx="825">
                  <v>1.72414477314552</v>
                </pt>
                <pt idx="826">
                  <v>1.8293687806802</v>
                </pt>
                <pt idx="827">
                  <v>1.79645548260231</v>
                </pt>
                <pt idx="828">
                  <v>1.7782682468752</v>
                </pt>
                <pt idx="829">
                  <v>1.76300055474513</v>
                </pt>
                <pt idx="830">
                  <v>1.74694786228842</v>
                </pt>
                <pt idx="831">
                  <v>1.724165992696</v>
                </pt>
                <pt idx="832">
                  <v>1.66092302912742</v>
                </pt>
                <pt idx="833">
                  <v>1.63371888238374</v>
                </pt>
                <pt idx="834">
                  <v>1.58091632236639</v>
                </pt>
                <pt idx="835">
                  <v>1.51715388882627</v>
                </pt>
                <pt idx="836">
                  <v>1.4722190647968</v>
                </pt>
                <pt idx="837">
                  <v>1.44540483404678</v>
                </pt>
                <pt idx="838">
                  <v>1.47789580651134</v>
                </pt>
                <pt idx="839">
                  <v>1.48300430779335</v>
                </pt>
                <pt idx="840">
                  <v>1.50759147867417</v>
                </pt>
                <pt idx="841">
                  <v>1.43746872022532</v>
                </pt>
                <pt idx="842">
                  <v>1.40886048411262</v>
                </pt>
                <pt idx="843">
                  <v>1.38164982985396</v>
                </pt>
                <pt idx="844">
                  <v>1.3899305881069</v>
                </pt>
                <pt idx="845">
                  <v>1.33497468928004</v>
                </pt>
                <pt idx="846">
                  <v>1.33893779245427</v>
                </pt>
                <pt idx="847">
                  <v>1.34945867806693</v>
                </pt>
                <pt idx="848">
                  <v>1.38270431193714</v>
                </pt>
                <pt idx="849">
                  <v>1.36132710632517</v>
                </pt>
                <pt idx="850">
                  <v>1.35190102465502</v>
                </pt>
                <pt idx="851">
                  <v>1.36434961468814</v>
                </pt>
                <pt idx="852">
                  <v>1.38665401865568</v>
                </pt>
                <pt idx="853">
                  <v>1.37902411066328</v>
                </pt>
                <pt idx="854">
                  <v>1.40797046456774</v>
                </pt>
                <pt idx="855">
                  <v>1.44266787719829</v>
                </pt>
                <pt idx="856">
                  <v>1.49969468934231</v>
                </pt>
                <pt idx="857">
                  <v>1.51213586084374</v>
                </pt>
                <pt idx="858">
                  <v>1.52250445746462</v>
                </pt>
                <pt idx="859">
                  <v>1.6123679957909</v>
                </pt>
                <pt idx="860">
                  <v>1.74684117027793</v>
                </pt>
                <pt idx="861">
                  <v>1.8456839416549</v>
                </pt>
                <pt idx="862">
                  <v>1.95481287838661</v>
                </pt>
                <pt idx="863">
                  <v>2.07813627211435</v>
                </pt>
                <pt idx="864">
                  <v>2.34897354992657</v>
                </pt>
                <pt idx="865">
                  <v>1.92847400571096</v>
                </pt>
                <pt idx="866">
                  <v>1.94905206293159</v>
                </pt>
                <pt idx="867">
                  <v>1.96760646211791</v>
                </pt>
                <pt idx="868">
                  <v>2.05660366452806</v>
                </pt>
                <pt idx="869">
                  <v>2.11850891714986</v>
                </pt>
                <pt idx="870">
                  <v>2.1490581302609</v>
                </pt>
                <pt idx="871">
                  <v>2.18282818677897</v>
                </pt>
                <pt idx="872">
                  <v>2.27616162843883</v>
                </pt>
                <pt idx="873">
                  <v>2.30150711513583</v>
                </pt>
                <pt idx="874">
                  <v>2.32454279292301</v>
                </pt>
                <pt idx="875">
                  <v>2.356892565925</v>
                </pt>
                <pt idx="876">
                  <v>2.39031681625195</v>
                </pt>
                <pt idx="877">
                  <v>2.44696375765078</v>
                </pt>
                <pt idx="878">
                  <v>2.4552382194446</v>
                </pt>
                <pt idx="879">
                  <v>2.51199649830033</v>
                </pt>
                <pt idx="880">
                  <v>2.49380164347999</v>
                </pt>
                <pt idx="881">
                  <v>2.528913889648</v>
                </pt>
                <pt idx="882">
                  <v>2.56581419078489</v>
                </pt>
                <pt idx="883">
                  <v>2.58830504220936</v>
                </pt>
                <pt idx="884">
                  <v>2.6029139427475</v>
                </pt>
                <pt idx="885">
                  <v>2.58025754496522</v>
                </pt>
                <pt idx="886">
                  <v>2.50090846151954</v>
                </pt>
                <pt idx="887">
                  <v>2.45687336654617</v>
                </pt>
                <pt idx="888">
                  <v>2.3887521944768</v>
                </pt>
                <pt idx="889">
                  <v>2.28925383217256</v>
                </pt>
                <pt idx="890">
                  <v>2.19203982245003</v>
                </pt>
                <pt idx="891">
                  <v>2.10839029275215</v>
                </pt>
                <pt idx="892">
                  <v>2.1102221642331</v>
                </pt>
                <pt idx="893">
                  <v>2.00056843754735</v>
                </pt>
                <pt idx="894">
                  <v>1.98765442443642</v>
                </pt>
                <pt idx="895">
                  <v>1.91663636681938</v>
                </pt>
                <pt idx="896">
                  <v>1.97636008653897</v>
                </pt>
                <pt idx="897">
                  <v>1.80598363761455</v>
                </pt>
                <pt idx="898">
                  <v>1.77560257497879</v>
                </pt>
                <pt idx="899">
                  <v>1.73629993265862</v>
                </pt>
                <pt idx="900">
                  <v>1.75676289504737</v>
                </pt>
                <pt idx="901">
                  <v>1.75042799795348</v>
                </pt>
                <pt idx="902">
                  <v>1.78063641163327</v>
                </pt>
                <pt idx="903">
                  <v>1.81766353968101</v>
                </pt>
                <pt idx="904">
                  <v>1.87338526460995</v>
                </pt>
                <pt idx="905">
                  <v>1.94032015748847</v>
                </pt>
                <pt idx="906">
                  <v>1.96995949218094</v>
                </pt>
                <pt idx="907">
                  <v>1.94980984842673</v>
                </pt>
                <pt idx="908">
                  <v>1.93477049229355</v>
                </pt>
                <pt idx="909">
                  <v>1.97724418462496</v>
                </pt>
                <pt idx="910">
                  <v>2.00005058965048</v>
                </pt>
                <pt idx="911">
                  <v>2.04204460998545</v>
                </pt>
                <pt idx="912">
                  <v>2.41073884616687</v>
                </pt>
                <pt idx="913">
                  <v>2.28535074966464</v>
                </pt>
                <pt idx="914">
                  <v>2.3032613779253</v>
                </pt>
                <pt idx="915">
                  <v>2.29818470710196</v>
                </pt>
                <pt idx="916">
                  <v>2.26002699483922</v>
                </pt>
                <pt idx="917">
                  <v>2.20710552841746</v>
                </pt>
                <pt idx="918">
                  <v>2.11804862107155</v>
                </pt>
                <pt idx="919">
                  <v>1.90426112363892</v>
                </pt>
                <pt idx="920">
                  <v>1.90913432131091</v>
                </pt>
                <pt idx="921">
                  <v>1.95579074023535</v>
                </pt>
                <pt idx="922">
                  <v>1.950413721465</v>
                </pt>
                <pt idx="923">
                  <v>1.89419411852388</v>
                </pt>
                <pt idx="924">
                  <v>1.87169519521099</v>
                </pt>
                <pt idx="925">
                  <v>1.84071515223627</v>
                </pt>
                <pt idx="926">
                  <v>1.80003586786965</v>
                </pt>
                <pt idx="927">
                  <v>1.81114029461768</v>
                </pt>
                <pt idx="928">
                  <v>1.78852180906543</v>
                </pt>
                <pt idx="929">
                  <v>1.77106201352638</v>
                </pt>
                <pt idx="930">
                  <v>1.736122021791</v>
                </pt>
                <pt idx="931">
                  <v>1.64819807300352</v>
                </pt>
                <pt idx="932">
                  <v>1.5931735143461</v>
                </pt>
                <pt idx="933">
                  <v>1.53689957605064</v>
                </pt>
                <pt idx="934">
                  <v>1.54440434309872</v>
                </pt>
                <pt idx="935">
                  <v>1.54228560282612</v>
                </pt>
                <pt idx="936">
                  <v>1.53317447732639</v>
                </pt>
                <pt idx="937">
                  <v>1.45503014947046</v>
                </pt>
                <pt idx="938">
                  <v>1.43631673704012</v>
                </pt>
                <pt idx="939">
                  <v>1.39649542691931</v>
                </pt>
                <pt idx="940">
                  <v>1.41415614765826</v>
                </pt>
                <pt idx="941">
                  <v>1.3641700672226</v>
                </pt>
                <pt idx="942">
                  <v>1.36066703135902</v>
                </pt>
                <pt idx="943">
                  <v>1.37363095536828</v>
                </pt>
                <pt idx="944">
                  <v>1.41308625746381</v>
                </pt>
                <pt idx="945">
                  <v>1.39225756215139</v>
                </pt>
                <pt idx="946">
                  <v>1.40360185475382</v>
                </pt>
                <pt idx="947">
                  <v>1.4073350406898</v>
                </pt>
                <pt idx="948">
                  <v>1.4173529769101</v>
                </pt>
                <pt idx="949">
                  <v>1.42087374153142</v>
                </pt>
                <pt idx="950">
                  <v>1.4502708357237</v>
                </pt>
                <pt idx="951">
                  <v>1.4906721185791</v>
                </pt>
                <pt idx="952">
                  <v>1.59412283885073</v>
                </pt>
                <pt idx="953">
                  <v>1.62515843345566</v>
                </pt>
                <pt idx="954">
                  <v>1.64831680251195</v>
                </pt>
                <pt idx="955">
                  <v>1.74752694435352</v>
                </pt>
                <pt idx="956">
                  <v>1.87245362452309</v>
                </pt>
                <pt idx="957">
                  <v>1.99394217891026</v>
                </pt>
                <pt idx="958">
                  <v>2.11328027558354</v>
                </pt>
                <pt idx="959">
                  <v>2.2395571402945</v>
                </pt>
                <pt idx="960">
                  <v>2.00926472460447</v>
                </pt>
                <pt idx="961">
                  <v>1.71246762425468</v>
                </pt>
                <pt idx="962">
                  <v>1.73292407511386</v>
                </pt>
                <pt idx="963">
                  <v>1.81142007512521</v>
                </pt>
                <pt idx="964">
                  <v>1.85179525948563</v>
                </pt>
                <pt idx="965">
                  <v>1.92521229494789</v>
                </pt>
                <pt idx="966">
                  <v>1.96238710479614</v>
                </pt>
                <pt idx="967">
                  <v>1.95667579315803</v>
                </pt>
                <pt idx="968">
                  <v>1.96186596301298</v>
                </pt>
                <pt idx="969">
                  <v>1.9922487670123</v>
                </pt>
                <pt idx="970">
                  <v>2.03482872798664</v>
                </pt>
                <pt idx="971">
                  <v>2.06403500167934</v>
                </pt>
                <pt idx="972">
                  <v>2.13519811799664</v>
                </pt>
                <pt idx="973">
                  <v>2.19731421302771</v>
                </pt>
                <pt idx="974">
                  <v>2.21619896534446</v>
                </pt>
                <pt idx="975">
                  <v>2.25256014765654</v>
                </pt>
                <pt idx="976">
                  <v>2.30576928759908</v>
                </pt>
                <pt idx="977">
                  <v>2.34808042144842</v>
                </pt>
                <pt idx="978">
                  <v>2.38957983991378</v>
                </pt>
                <pt idx="979">
                  <v>2.45212116075906</v>
                </pt>
                <pt idx="980">
                  <v>2.45511209161072</v>
                </pt>
                <pt idx="981">
                  <v>2.44171433996364</v>
                </pt>
                <pt idx="982">
                  <v>2.40914441454328</v>
                </pt>
                <pt idx="983">
                  <v>2.38139263730046</v>
                </pt>
                <pt idx="984">
                  <v>2.31476953672009</v>
                </pt>
                <pt idx="985">
                  <v>2.21799691459562</v>
                </pt>
                <pt idx="986">
                  <v>2.19662679841295</v>
                </pt>
                <pt idx="987">
                  <v>2.09172081271637</v>
                </pt>
                <pt idx="988">
                  <v>2.08884477131556</v>
                </pt>
                <pt idx="989">
                  <v>1.96713500516552</v>
                </pt>
                <pt idx="990">
                  <v>1.94695421296257</v>
                </pt>
                <pt idx="991">
                  <v>1.90109475852429</v>
                </pt>
                <pt idx="992">
                  <v>1.83754333042259</v>
                </pt>
                <pt idx="993">
                  <v>1.65256934689068</v>
                </pt>
                <pt idx="994">
                  <v>1.60058397000493</v>
                </pt>
                <pt idx="995">
                  <v>1.60696541590012</v>
                </pt>
                <pt idx="996">
                  <v>1.61447110846589</v>
                </pt>
                <pt idx="997">
                  <v>1.61077490124399</v>
                </pt>
                <pt idx="998">
                  <v>1.62070711903489</v>
                </pt>
                <pt idx="999">
                  <v>1.66522228110605</v>
                </pt>
                <pt idx="1000">
                  <v>1.72892927664298</v>
                </pt>
                <pt idx="1001">
                  <v>1.8250019053526</v>
                </pt>
                <pt idx="1002">
                  <v>1.86758500501572</v>
                </pt>
                <pt idx="1003">
                  <v>1.83773298294921</v>
                </pt>
                <pt idx="1004">
                  <v>1.8377232562263</v>
                </pt>
                <pt idx="1005">
                  <v>1.88083269232853</v>
                </pt>
                <pt idx="1006">
                  <v>1.97137916712916</v>
                </pt>
                <pt idx="1007">
                  <v>2.14064141005774</v>
                </pt>
                <pt idx="1008">
                  <v>2.37281695516521</v>
                </pt>
                <pt idx="1009">
                  <v>2.36928640884355</v>
                </pt>
                <pt idx="1010">
                  <v>2.34843775892214</v>
                </pt>
                <pt idx="1011">
                  <v>2.38378782885703</v>
                </pt>
                <pt idx="1012">
                  <v>2.37011123132635</v>
                </pt>
                <pt idx="1013">
                  <v>2.24539313926154</v>
                </pt>
                <pt idx="1014">
                  <v>2.11805002729815</v>
                </pt>
                <pt idx="1015">
                  <v>1.96130133571934</v>
                </pt>
                <pt idx="1016">
                  <v>1.97740759724358</v>
                </pt>
                <pt idx="1017">
                  <v>2.06540399383733</v>
                </pt>
                <pt idx="1018">
                  <v>2.03653543861295</v>
                </pt>
                <pt idx="1019">
                  <v>1.95274719928777</v>
                </pt>
                <pt idx="1020">
                  <v>1.88963620694769</v>
                </pt>
                <pt idx="1021">
                  <v>1.82027072367731</v>
                </pt>
                <pt idx="1022">
                  <v>1.74996894072631</v>
                </pt>
                <pt idx="1023">
                  <v>1.69312770469096</v>
                </pt>
                <pt idx="1024">
                  <v>1.62696099563286</v>
                </pt>
                <pt idx="1025">
                  <v>1.56628410978104</v>
                </pt>
                <pt idx="1026">
                  <v>1.50999628386084</v>
                </pt>
                <pt idx="1027">
                  <v>1.44802707442339</v>
                </pt>
                <pt idx="1028">
                  <v>1.3676264376871</v>
                </pt>
                <pt idx="1029">
                  <v>1.33511136438312</v>
                </pt>
                <pt idx="1030">
                  <v>1.33690804230586</v>
                </pt>
                <pt idx="1031">
                  <v>1.34117613885134</v>
                </pt>
                <pt idx="1032">
                  <v>1.34190154861699</v>
                </pt>
                <pt idx="1033">
                  <v>1.28630756121958</v>
                </pt>
                <pt idx="1034">
                  <v>1.28179660399376</v>
                </pt>
                <pt idx="1035">
                  <v>1.28473692000296</v>
                </pt>
                <pt idx="1036">
                  <v>1.27726032033313</v>
                </pt>
                <pt idx="1037">
                  <v>1.24100399611915</v>
                </pt>
                <pt idx="1038">
                  <v>1.25027636842882</v>
                </pt>
                <pt idx="1039">
                  <v>1.25964972745495</v>
                </pt>
                <pt idx="1040">
                  <v>1.27836543240785</v>
                </pt>
                <pt idx="1041">
                  <v>1.25943977703817</v>
                </pt>
                <pt idx="1042">
                  <v>1.26093768924025</v>
                </pt>
                <pt idx="1043">
                  <v>1.25460227940992</v>
                </pt>
                <pt idx="1044">
                  <v>1.25549348230912</v>
                </pt>
                <pt idx="1045">
                  <v>1.26025781325145</v>
                </pt>
                <pt idx="1046">
                  <v>1.27150970927206</v>
                </pt>
                <pt idx="1047">
                  <v>1.30492692945879</v>
                </pt>
                <pt idx="1048">
                  <v>1.35483480764954</v>
                </pt>
                <pt idx="1049">
                  <v>1.36343217061113</v>
                </pt>
                <pt idx="1050">
                  <v>1.38974699706611</v>
                </pt>
                <pt idx="1051">
                  <v>1.44194439253307</v>
                </pt>
                <pt idx="1052">
                  <v>1.53114092627912</v>
                </pt>
                <pt idx="1053">
                  <v>1.59652474589676</v>
                </pt>
                <pt idx="1054">
                  <v>1.64628134283545</v>
                </pt>
                <pt idx="1055">
                  <v>1.72145415783537</v>
                </pt>
                <pt idx="1056">
                  <v>1.6819599990111</v>
                </pt>
                <pt idx="1057">
                  <v>1.46368938639312</v>
                </pt>
                <pt idx="1058">
                  <v>1.49038301451968</v>
                </pt>
                <pt idx="1059">
                  <v>1.54709897339281</v>
                </pt>
                <pt idx="1060">
                  <v>1.59265866048646</v>
                </pt>
                <pt idx="1061">
                  <v>1.63829836932559</v>
                </pt>
                <pt idx="1062">
                  <v>1.67438060055966</v>
                </pt>
                <pt idx="1063">
                  <v>1.67548983873987</v>
                </pt>
                <pt idx="1064">
                  <v>1.72822853374567</v>
                </pt>
                <pt idx="1065">
                  <v>1.71603116589609</v>
                </pt>
                <pt idx="1066">
                  <v>1.74017224312524</v>
                </pt>
                <pt idx="1067">
                  <v>1.75703435113518</v>
                </pt>
                <pt idx="1068">
                  <v>1.79693087874066</v>
                </pt>
                <pt idx="1069">
                  <v>1.83363209470668</v>
                </pt>
                <pt idx="1070">
                  <v>1.84798587532256</v>
                </pt>
                <pt idx="1071">
                  <v>1.85395842643965</v>
                </pt>
                <pt idx="1072">
                  <v>1.87323885491496</v>
                </pt>
                <pt idx="1073">
                  <v>1.88857943203486</v>
                </pt>
                <pt idx="1074">
                  <v>1.90856860720858</v>
                </pt>
                <pt idx="1075">
                  <v>1.92179393346363</v>
                </pt>
                <pt idx="1076">
                  <v>1.93274527350464</v>
                </pt>
                <pt idx="1077">
                  <v>1.91909427379679</v>
                </pt>
                <pt idx="1078">
                  <v>1.90585255986464</v>
                </pt>
                <pt idx="1079">
                  <v>1.88492664884259</v>
                </pt>
                <pt idx="1080">
                  <v>1.84227863971589</v>
                </pt>
                <pt idx="1081">
                  <v>1.79986878029165</v>
                </pt>
                <pt idx="1082">
                  <v>1.80212911758621</v>
                </pt>
                <pt idx="1083">
                  <v>1.74428579852681</v>
                </pt>
                <pt idx="1084">
                  <v>1.7361622203735</v>
                </pt>
                <pt idx="1085">
                  <v>1.67381211881149</v>
                </pt>
                <pt idx="1086">
                  <v>1.67877294927502</v>
                </pt>
                <pt idx="1087">
                  <v>1.60155933671692</v>
                </pt>
                <pt idx="1088">
                  <v>1.59017569775405</v>
                </pt>
                <pt idx="1089">
                  <v>1.52560209657719</v>
                </pt>
                <pt idx="1090">
                  <v>1.5421668394325</v>
                </pt>
                <pt idx="1091">
                  <v>1.55895912961384</v>
                </pt>
                <pt idx="1092">
                  <v>1.58680800942285</v>
                </pt>
                <pt idx="1093">
                  <v>1.58781904068411</v>
                </pt>
                <pt idx="1094">
                  <v>1.60050438039315</v>
                </pt>
                <pt idx="1095">
                  <v>1.63769892728332</v>
                </pt>
                <pt idx="1096">
                  <v>1.68634627534994</v>
                </pt>
                <pt idx="1097">
                  <v>1.79139548986136</v>
                </pt>
                <pt idx="1098">
                  <v>1.80201408055263</v>
                </pt>
                <pt idx="1099">
                  <v>1.80140811133559</v>
                </pt>
                <pt idx="1100">
                  <v>1.79465609608697</v>
                </pt>
                <pt idx="1101">
                  <v>1.85189439615867</v>
                </pt>
                <pt idx="1102">
                  <v>1.86295428158339</v>
                </pt>
                <pt idx="1103">
                  <v>1.92647937886999</v>
                </pt>
                <pt idx="1104">
                  <v>2.10730878106242</v>
                </pt>
                <pt idx="1105">
                  <v>2.08677941979376</v>
                </pt>
                <pt idx="1106">
                  <v>2.08369882145395</v>
                </pt>
                <pt idx="1107">
                  <v>2.05895384168412</v>
                </pt>
                <pt idx="1108">
                  <v>2.0806973010169</v>
                </pt>
                <pt idx="1109">
                  <v>2.0176636317803</v>
                </pt>
                <pt idx="1110">
                  <v>1.97105144221298</v>
                </pt>
                <pt idx="1111">
                  <v>1.84148328596562</v>
                </pt>
                <pt idx="1112">
                  <v>1.86568748166085</v>
                </pt>
                <pt idx="1113">
                  <v>1.97211473546566</v>
                </pt>
                <pt idx="1114">
                  <v>1.99827352194181</v>
                </pt>
                <pt idx="1115">
                  <v>1.95162419725307</v>
                </pt>
                <pt idx="1116">
                  <v>1.82977018140742</v>
                </pt>
                <pt idx="1117">
                  <v>1.79279231798969</v>
                </pt>
                <pt idx="1118">
                  <v>1.75946993697484</v>
                </pt>
                <pt idx="1119">
                  <v>1.72394517521076</v>
                </pt>
                <pt idx="1120">
                  <v>1.63429949601956</v>
                </pt>
                <pt idx="1121">
                  <v>1.58473074047244</v>
                </pt>
                <pt idx="1122">
                  <v>1.50794750235445</v>
                </pt>
                <pt idx="1123">
                  <v>1.42694204232988</v>
                </pt>
                <pt idx="1124">
                  <v>1.38534217342434</v>
                </pt>
                <pt idx="1125">
                  <v>1.33785620035908</v>
                </pt>
                <pt idx="1126">
                  <v>1.35247357567895</v>
                </pt>
                <pt idx="1127">
                  <v>1.3339558000282</v>
                </pt>
                <pt idx="1128">
                  <v>1.34285499986183</v>
                </pt>
                <pt idx="1129">
                  <v>1.30799888490488</v>
                </pt>
                <pt idx="1130">
                  <v>1.31483933061348</v>
                </pt>
                <pt idx="1131">
                  <v>1.33139463204141</v>
                </pt>
                <pt idx="1132">
                  <v>1.33324188152941</v>
                </pt>
                <pt idx="1133">
                  <v>1.29078625080871</v>
                </pt>
                <pt idx="1134">
                  <v>1.29101184127106</v>
                </pt>
                <pt idx="1135">
                  <v>1.30269678239624</v>
                </pt>
                <pt idx="1136">
                  <v>1.32941479924026</v>
                </pt>
                <pt idx="1137">
                  <v>1.31239451774899</v>
                </pt>
                <pt idx="1138">
                  <v>1.30681049849407</v>
                </pt>
                <pt idx="1139">
                  <v>1.28246981228071</v>
                </pt>
                <pt idx="1140">
                  <v>1.29598448939332</v>
                </pt>
                <pt idx="1141">
                  <v>1.29102654045398</v>
                </pt>
                <pt idx="1142">
                  <v>1.31719150831066</v>
                </pt>
                <pt idx="1143">
                  <v>1.3503367922594</v>
                </pt>
                <pt idx="1144">
                  <v>1.35333152978246</v>
                </pt>
                <pt idx="1145">
                  <v>1.36556893018364</v>
                </pt>
                <pt idx="1146">
                  <v>1.38302191068099</v>
                </pt>
                <pt idx="1147">
                  <v>1.44039223681734</v>
                </pt>
                <pt idx="1148">
                  <v>1.5271911159578</v>
                </pt>
                <pt idx="1149">
                  <v>1.57758706646477</v>
                </pt>
                <pt idx="1150">
                  <v>1.62870077109622</v>
                </pt>
                <pt idx="1151">
                  <v>1.71336081247738</v>
                </pt>
                <pt idx="1152">
                  <v>1.81181266590823</v>
                </pt>
                <pt idx="1153">
                  <v>1.60200624506647</v>
                </pt>
                <pt idx="1154">
                  <v>1.64444030145061</v>
                </pt>
                <pt idx="1155">
                  <v>1.70901428302087</v>
                </pt>
                <pt idx="1156">
                  <v>1.79544819919152</v>
                </pt>
                <pt idx="1157">
                  <v>1.85851487050155</v>
                </pt>
                <pt idx="1158">
                  <v>1.90412877299221</v>
                </pt>
                <pt idx="1159">
                  <v>1.91758783885479</v>
                </pt>
                <pt idx="1160">
                  <v>1.93465985782417</v>
                </pt>
                <pt idx="1161">
                  <v>1.97309916028082</v>
                </pt>
                <pt idx="1162">
                  <v>1.97600631866159</v>
                </pt>
                <pt idx="1163">
                  <v>2.01294377183384</v>
                </pt>
                <pt idx="1164">
                  <v>2.05649413537071</v>
                </pt>
                <pt idx="1165">
                  <v>2.0891545828514</v>
                </pt>
                <pt idx="1166">
                  <v>2.09522997414447</v>
                </pt>
                <pt idx="1167">
                  <v>2.11477647174544</v>
                </pt>
                <pt idx="1168">
                  <v>2.12718014043181</v>
                </pt>
                <pt idx="1169">
                  <v>2.14946356825524</v>
                </pt>
                <pt idx="1170">
                  <v>2.17359134349577</v>
                </pt>
                <pt idx="1171">
                  <v>2.17274702508779</v>
                </pt>
                <pt idx="1172">
                  <v>2.17232236819878</v>
                </pt>
                <pt idx="1173">
                  <v>2.15115046572053</v>
                </pt>
                <pt idx="1174">
                  <v>2.13519526753563</v>
                </pt>
                <pt idx="1175">
                  <v>2.09163799008229</v>
                </pt>
                <pt idx="1176">
                  <v>2.03399872283059</v>
                </pt>
                <pt idx="1177">
                  <v>1.93537824487178</v>
                </pt>
                <pt idx="1178">
                  <v>1.87993999458968</v>
                </pt>
                <pt idx="1179">
                  <v>1.79502659942235</v>
                </pt>
                <pt idx="1180">
                  <v>1.76172121163081</v>
                </pt>
                <pt idx="1181">
                  <v>1.69915831900895</v>
                </pt>
                <pt idx="1182">
                  <v>1.70083855783874</v>
                </pt>
                <pt idx="1183">
                  <v>1.62696040409391</v>
                </pt>
                <pt idx="1184">
                  <v>1.60440841759636</v>
                </pt>
                <pt idx="1185">
                  <v>1.53091100860475</v>
                </pt>
                <pt idx="1186">
                  <v>1.496935398594</v>
                </pt>
                <pt idx="1187">
                  <v>1.48331615364399</v>
                </pt>
                <pt idx="1188">
                  <v>1.51451599375611</v>
                </pt>
                <pt idx="1189">
                  <v>1.49685072090751</v>
                </pt>
                <pt idx="1190">
                  <v>1.51440898084966</v>
                </pt>
                <pt idx="1191">
                  <v>1.5432355197459</v>
                </pt>
                <pt idx="1192">
                  <v>1.57296136848435</v>
                </pt>
                <pt idx="1193">
                  <v>1.64639215470433</v>
                </pt>
                <pt idx="1194">
                  <v>1.67905095973695</v>
                </pt>
                <pt idx="1195">
                  <v>1.7055694106331</v>
                </pt>
                <pt idx="1196">
                  <v>1.71492667898031</v>
                </pt>
                <pt idx="1197">
                  <v>1.7717471640292</v>
                </pt>
                <pt idx="1198">
                  <v>1.86110352178018</v>
                </pt>
                <pt idx="1199">
                  <v>1.96038740671721</v>
                </pt>
                <pt idx="1200">
                  <v>2.24406282107735</v>
                </pt>
                <pt idx="1201">
                  <v>2.18734391636667</v>
                </pt>
                <pt idx="1202">
                  <v>2.26634296424889</v>
                </pt>
                <pt idx="1203">
                  <v>2.32260808798955</v>
                </pt>
                <pt idx="1204">
                  <v>2.29886793461554</v>
                </pt>
                <pt idx="1205">
                  <v>2.26240796582692</v>
                </pt>
                <pt idx="1206">
                  <v>2.15676107775984</v>
                </pt>
                <pt idx="1207">
                  <v>1.91071785642871</v>
                </pt>
                <pt idx="1208">
                  <v>1.97027389257363</v>
                </pt>
                <pt idx="1209">
                  <v>2.01338558021252</v>
                </pt>
                <pt idx="1210">
                  <v>2.05897439734247</v>
                </pt>
                <pt idx="1211">
                  <v>1.9875775679767</v>
                </pt>
                <pt idx="1212">
                  <v>1.92501895651055</v>
                </pt>
                <pt idx="1213">
                  <v>1.84849754965179</v>
                </pt>
                <pt idx="1214">
                  <v>1.80064588077613</v>
                </pt>
                <pt idx="1215">
                  <v>1.727557132128</v>
                </pt>
                <pt idx="1216">
                  <v>1.63495205617804</v>
                </pt>
                <pt idx="1217">
                  <v>1.52372304400883</v>
                </pt>
                <pt idx="1218">
                  <v>1.41273149526588</v>
                </pt>
                <pt idx="1219">
                  <v>1.3507494641636</v>
                </pt>
                <pt idx="1220">
                  <v>1.31226850390412</v>
                </pt>
                <pt idx="1221">
                  <v>1.29590506686758</v>
                </pt>
                <pt idx="1222">
                  <v>1.31329553387205</v>
                </pt>
                <pt idx="1223">
                  <v>1.32555209180272</v>
                </pt>
                <pt idx="1224">
                  <v>1.30186411752117</v>
                </pt>
                <pt idx="1225">
                  <v>1.23873540943954</v>
                </pt>
                <pt idx="1226">
                  <v>1.22458024509191</v>
                </pt>
                <pt idx="1227">
                  <v>1.2117683113699</v>
                </pt>
                <pt idx="1228">
                  <v>1.22058254769702</v>
                </pt>
                <pt idx="1229">
                  <v>1.18622454257674</v>
                </pt>
                <pt idx="1230">
                  <v>1.18646593201925</v>
                </pt>
                <pt idx="1231">
                  <v>1.18820766122068</v>
                </pt>
                <pt idx="1232">
                  <v>1.20919556391374</v>
                </pt>
                <pt idx="1233">
                  <v>1.20320060216343</v>
                </pt>
                <pt idx="1234">
                  <v>1.19982211836105</v>
                </pt>
                <pt idx="1235">
                  <v>1.20776506164641</v>
                </pt>
                <pt idx="1236">
                  <v>1.21913557823334</v>
                </pt>
                <pt idx="1237">
                  <v>1.22322360408573</v>
                </pt>
                <pt idx="1238">
                  <v>1.23942027941163</v>
                </pt>
                <pt idx="1239">
                  <v>1.27571588381202</v>
                </pt>
                <pt idx="1240">
                  <v>1.30225839038791</v>
                </pt>
                <pt idx="1241">
                  <v>1.2964227568741</v>
                </pt>
                <pt idx="1242">
                  <v>1.30196857657862</v>
                </pt>
                <pt idx="1243">
                  <v>1.35917895631044</v>
                </pt>
                <pt idx="1244">
                  <v>1.43124105339122</v>
                </pt>
                <pt idx="1245">
                  <v>1.46622338725145</v>
                </pt>
                <pt idx="1246">
                  <v>1.5267730531866</v>
                </pt>
                <pt idx="1247">
                  <v>1.61376020040766</v>
                </pt>
                <pt idx="1248">
                  <v>1.6928895725865</v>
                </pt>
                <pt idx="1249">
                  <v>1.51792039656631</v>
                </pt>
                <pt idx="1250">
                  <v>1.55016255113968</v>
                </pt>
                <pt idx="1251">
                  <v>1.60786023326187</v>
                </pt>
                <pt idx="1252">
                  <v>1.69216011866623</v>
                </pt>
                <pt idx="1253">
                  <v>1.73566641675309</v>
                </pt>
                <pt idx="1254">
                  <v>1.79828857007408</v>
                </pt>
                <pt idx="1255">
                  <v>1.80173859511325</v>
                </pt>
                <pt idx="1256">
                  <v>1.82667766804794</v>
                </pt>
                <pt idx="1257">
                  <v>1.8412452205982</v>
                </pt>
                <pt idx="1258">
                  <v>1.87231766165725</v>
                </pt>
                <pt idx="1259">
                  <v>1.89568426368984</v>
                </pt>
                <pt idx="1260">
                  <v>1.93345955472079</v>
                </pt>
                <pt idx="1261">
                  <v>1.95696947513135</v>
                </pt>
                <pt idx="1262">
                  <v>1.97705553840868</v>
                </pt>
                <pt idx="1263">
                  <v>2.00266098878946</v>
                </pt>
                <pt idx="1264">
                  <v>1.98322282910302</v>
                </pt>
                <pt idx="1265">
                  <v>2.00714832795282</v>
                </pt>
                <pt idx="1266">
                  <v>2.02988340807175</v>
                </pt>
                <pt idx="1267">
                  <v>2.05412142682111</v>
                </pt>
                <pt idx="1268">
                  <v>2.05585042767391</v>
                </pt>
                <pt idx="1269">
                  <v>2.0432485134452</v>
                </pt>
                <pt idx="1270">
                  <v>2.01315227703985</v>
                </pt>
                <pt idx="1271">
                  <v>1.96744340089808</v>
                </pt>
                <pt idx="1272">
                  <v>1.91567104320611</v>
                </pt>
                <pt idx="1273">
                  <v>1.86173250722008</v>
                </pt>
                <pt idx="1274">
                  <v>1.82325395553114</v>
                </pt>
                <pt idx="1275">
                  <v>1.72582809735863</v>
                </pt>
                <pt idx="1276">
                  <v>1.68947765223428</v>
                </pt>
                <pt idx="1277">
                  <v>1.65314037654815</v>
                </pt>
                <pt idx="1278">
                  <v>1.65138337613822</v>
                </pt>
                <pt idx="1279">
                  <v>1.62368926373986</v>
                </pt>
                <pt idx="1280">
                  <v>1.61022429679146</v>
                </pt>
                <pt idx="1281">
                  <v>1.52127330653726</v>
                </pt>
                <pt idx="1282">
                  <v>1.49224675445407</v>
                </pt>
                <pt idx="1283">
                  <v>1.46474906370919</v>
                </pt>
                <pt idx="1284">
                  <v>1.45719210089924</v>
                </pt>
                <pt idx="1285">
                  <v>1.41153431981939</v>
                </pt>
                <pt idx="1286">
                  <v>1.41790115980404</v>
                </pt>
                <pt idx="1287">
                  <v>1.42029464489287</v>
                </pt>
                <pt idx="1288">
                  <v>1.42376152462063</v>
                </pt>
                <pt idx="1289">
                  <v>1.48988267159699</v>
                </pt>
                <pt idx="1290">
                  <v>1.47653117075694</v>
                </pt>
                <pt idx="1291">
                  <v>1.47517744055858</v>
                </pt>
                <pt idx="1292">
                  <v>1.43808194743282</v>
                </pt>
                <pt idx="1293">
                  <v>1.44410729503924</v>
                </pt>
                <pt idx="1294">
                  <v>1.52532983486354</v>
                </pt>
                <pt idx="1295">
                  <v>1.60538922169846</v>
                </pt>
                <pt idx="1296">
                  <v>1.79950912070272</v>
                </pt>
                <pt idx="1297">
                  <v>1.76832006000344</v>
                </pt>
                <pt idx="1298">
                  <v>1.81338865581173</v>
                </pt>
                <pt idx="1299">
                  <v>1.84884626140117</v>
                </pt>
                <pt idx="1300">
                  <v>1.85949934533735</v>
                </pt>
                <pt idx="1301">
                  <v>1.83645948000032</v>
                </pt>
                <pt idx="1302">
                  <v>1.77634227779698</v>
                </pt>
                <pt idx="1303">
                  <v>1.62803829341259</v>
                </pt>
                <pt idx="1304">
                  <v>1.62499919228209</v>
                </pt>
                <pt idx="1305">
                  <v>1.65130345518436</v>
                </pt>
                <pt idx="1306">
                  <v>1.66614604408221</v>
                </pt>
                <pt idx="1307">
                  <v>1.63516999245505</v>
                </pt>
                <pt idx="1308">
                  <v>1.59722424784173</v>
                </pt>
                <pt idx="1309">
                  <v>1.54349896682708</v>
                </pt>
                <pt idx="1310">
                  <v>1.52432342876462</v>
                </pt>
                <pt idx="1311">
                  <v>1.47640403262894</v>
                </pt>
                <pt idx="1312">
                  <v>1.42070801892921</v>
                </pt>
                <pt idx="1313">
                  <v>1.37106122985523</v>
                </pt>
                <pt idx="1314">
                  <v>1.29756690439608</v>
                </pt>
                <pt idx="1315">
                  <v>1.2682531941397</v>
                </pt>
                <pt idx="1316">
                  <v>1.24545310639662</v>
                </pt>
                <pt idx="1317">
                  <v>1.24882703367807</v>
                </pt>
                <pt idx="1318">
                  <v>1.29009948264616</v>
                </pt>
                <pt idx="1319">
                  <v>1.32200697026927</v>
                </pt>
                <pt idx="1320">
                  <v>1.29611792261042</v>
                </pt>
                <pt idx="1321">
                  <v>1.23739769540156</v>
                </pt>
                <pt idx="1322">
                  <v>1.2148683586656</v>
                </pt>
                <pt idx="1323">
                  <v>1.20666016357717</v>
                </pt>
                <pt idx="1324">
                  <v>1.20890930456148</v>
                </pt>
                <pt idx="1325">
                  <v>1.17184470325663</v>
                </pt>
                <pt idx="1326">
                  <v>1.17378113606779</v>
                </pt>
                <pt idx="1327">
                  <v>1.19388761108363</v>
                </pt>
                <pt idx="1328">
                  <v>1.21054625553017</v>
                </pt>
                <pt idx="1329">
                  <v>1.2114479832573</v>
                </pt>
                <pt idx="1330">
                  <v>1.21295204613175</v>
                </pt>
                <pt idx="1331">
                  <v>1.2070031481814</v>
                </pt>
                <pt idx="1332">
                  <v>1.23481208558989</v>
                </pt>
                <pt idx="1333">
                  <v>1.23351346853859</v>
                </pt>
                <pt idx="1334">
                  <v>1.23877705165676</v>
                </pt>
                <pt idx="1335">
                  <v>1.26069180638333</v>
                </pt>
                <pt idx="1336">
                  <v>1.28739633459609</v>
                </pt>
                <pt idx="1337">
                  <v>1.30835333609907</v>
                </pt>
                <pt idx="1338">
                  <v>1.32570343234255</v>
                </pt>
                <pt idx="1339">
                  <v>1.40107505803456</v>
                </pt>
                <pt idx="1340">
                  <v>1.48522888518151</v>
                </pt>
                <pt idx="1341">
                  <v>1.53468660791577</v>
                </pt>
                <pt idx="1342">
                  <v>1.58810156425417</v>
                </pt>
                <pt idx="1343">
                  <v>1.67005968715343</v>
                </pt>
                <pt idx="1344">
                  <v>1.82310062413909</v>
                </pt>
                <pt idx="1345">
                  <v>1.58353894046979</v>
                </pt>
                <pt idx="1346">
                  <v>1.60398699986699</v>
                </pt>
                <pt idx="1347">
                  <v>1.65907046114495</v>
                </pt>
                <pt idx="1348">
                  <v>1.75757153085071</v>
                </pt>
                <pt idx="1349">
                  <v>1.79545547330303</v>
                </pt>
                <pt idx="1350">
                  <v>1.8112935923226</v>
                </pt>
                <pt idx="1351">
                  <v>1.82769158726447</v>
                </pt>
                <pt idx="1352">
                  <v>1.87402330504521</v>
                </pt>
                <pt idx="1353">
                  <v>1.91821505806717</v>
                </pt>
                <pt idx="1354">
                  <v>1.95233240118914</v>
                </pt>
                <pt idx="1355">
                  <v>2.04685625878171</v>
                </pt>
                <pt idx="1356">
                  <v>2.11287034138306</v>
                </pt>
                <pt idx="1357">
                  <v>2.16432348768219</v>
                </pt>
                <pt idx="1358">
                  <v>2.21773760297211</v>
                </pt>
                <pt idx="1359">
                  <v>2.25080899978391</v>
                </pt>
                <pt idx="1360">
                  <v>2.25691653999257</v>
                </pt>
                <pt idx="1361">
                  <v>2.25335745834133</v>
                </pt>
                <pt idx="1362">
                  <v>2.30189901759852</v>
                </pt>
                <pt idx="1363">
                  <v>2.29253404672575</v>
                </pt>
                <pt idx="1364">
                  <v>2.32058664582703</v>
                </pt>
                <pt idx="1365">
                  <v>2.27826791803385</v>
                </pt>
                <pt idx="1366">
                  <v>2.29741052302368</v>
                </pt>
                <pt idx="1367">
                  <v>2.23632726490792</v>
                </pt>
                <pt idx="1368">
                  <v>2.17486569466266</v>
                </pt>
                <pt idx="1369">
                  <v>2.07619889827342</v>
                </pt>
                <pt idx="1370">
                  <v>2.02101637410179</v>
                </pt>
                <pt idx="1371">
                  <v>1.8896056775956</v>
                </pt>
                <pt idx="1372">
                  <v>1.92699958159631</v>
                </pt>
                <pt idx="1373">
                  <v>1.84616997062055</v>
                </pt>
                <pt idx="1374">
                  <v>1.84372716329918</v>
                </pt>
                <pt idx="1375">
                  <v>1.78204144566979</v>
                </pt>
                <pt idx="1376">
                  <v>1.74243850446293</v>
                </pt>
                <pt idx="1377">
                  <v>1.59468544044168</v>
                </pt>
                <pt idx="1378">
                  <v>1.55400045219681</v>
                </pt>
                <pt idx="1379">
                  <v>1.52686891552683</v>
                </pt>
                <pt idx="1380">
                  <v>1.53315577704648</v>
                </pt>
                <pt idx="1381">
                  <v>1.49078459396892</v>
                </pt>
                <pt idx="1382">
                  <v>1.5136555132245</v>
                </pt>
                <pt idx="1383">
                  <v>1.52902388550193</v>
                </pt>
                <pt idx="1384">
                  <v>1.5409644522298</v>
                </pt>
                <pt idx="1385">
                  <v>1.59999029844873</v>
                </pt>
                <pt idx="1386">
                  <v>1.62717059902342</v>
                </pt>
                <pt idx="1387">
                  <v>1.64230986267507</v>
                </pt>
                <pt idx="1388">
                  <v>1.67864299143013</v>
                </pt>
                <pt idx="1389">
                  <v>1.71361673322885</v>
                </pt>
                <pt idx="1390">
                  <v>1.82280479476454</v>
                </pt>
                <pt idx="1391">
                  <v>1.91055233491666</v>
                </pt>
                <pt idx="1392">
                  <v>2.23398847876313</v>
                </pt>
                <pt idx="1393">
                  <v>2.20557597275997</v>
                </pt>
                <pt idx="1394">
                  <v>2.32212346135741</v>
                </pt>
                <pt idx="1395">
                  <v>2.38984391454244</v>
                </pt>
                <pt idx="1396">
                  <v>2.43209150081108</v>
                </pt>
                <pt idx="1397">
                  <v>2.42550843080082</v>
                </pt>
                <pt idx="1398">
                  <v>2.31608164962449</v>
                </pt>
                <pt idx="1399">
                  <v>2.07096543261325</v>
                </pt>
                <pt idx="1400">
                  <v>2.10503758314138</v>
                </pt>
                <pt idx="1401">
                  <v>2.12436312800835</v>
                </pt>
                <pt idx="1402">
                  <v>2.11493835235604</v>
                </pt>
                <pt idx="1403">
                  <v>2.08997271050586</v>
                </pt>
                <pt idx="1404">
                  <v>2.0255372334453</v>
                </pt>
                <pt idx="1405">
                  <v>1.97847511006344</v>
                </pt>
                <pt idx="1406">
                  <v>1.90079390189334</v>
                </pt>
                <pt idx="1407">
                  <v>1.81224974366695</v>
                </pt>
                <pt idx="1408">
                  <v>1.70841316259984</v>
                </pt>
                <pt idx="1409">
                  <v>1.65528706725645</v>
                </pt>
                <pt idx="1410">
                  <v>1.58205339328514</v>
                </pt>
                <pt idx="1411">
                  <v>1.54266729912974</v>
                </pt>
                <pt idx="1412">
                  <v>1.48012988789888</v>
                </pt>
                <pt idx="1413">
                  <v>1.45808576052201</v>
                </pt>
                <pt idx="1414">
                  <v>1.4823279102899</v>
                </pt>
                <pt idx="1415">
                  <v>1.49008768087474</v>
                </pt>
                <pt idx="1416">
                  <v>1.44590113701097</v>
                </pt>
                <pt idx="1417">
                  <v>1.39375872292811</v>
                </pt>
                <pt idx="1418">
                  <v>1.36365699814606</v>
                </pt>
                <pt idx="1419">
                  <v>1.33427245072558</v>
                </pt>
                <pt idx="1420">
                  <v>1.34779008479597</v>
                </pt>
                <pt idx="1421">
                  <v>1.29744861470802</v>
                </pt>
                <pt idx="1422">
                  <v>1.30578234619248</v>
                </pt>
                <pt idx="1423">
                  <v>1.32884931592337</v>
                </pt>
                <pt idx="1424">
                  <v>1.36553329177138</v>
                </pt>
                <pt idx="1425">
                  <v>1.3622366109668</v>
                </pt>
                <pt idx="1426">
                  <v>1.359634056744</v>
                </pt>
                <pt idx="1427">
                  <v>1.35875850362458</v>
                </pt>
                <pt idx="1428">
                  <v>1.38898281188524</v>
                </pt>
                <pt idx="1429">
                  <v>1.38947643171447</v>
                </pt>
                <pt idx="1430">
                  <v>1.39649513711586</v>
                </pt>
                <pt idx="1431">
                  <v>1.43113341219819</v>
                </pt>
                <pt idx="1432">
                  <v>1.45606012606184</v>
                </pt>
                <pt idx="1433">
                  <v>1.46645587717371</v>
                </pt>
                <pt idx="1434">
                  <v>1.48915442299299</v>
                </pt>
                <pt idx="1435">
                  <v>1.57092115627686</v>
                </pt>
                <pt idx="1436">
                  <v>1.68144507549633</v>
                </pt>
                <pt idx="1437">
                  <v>1.71211724506265</v>
                </pt>
                <pt idx="1438">
                  <v>1.79678783965581</v>
                </pt>
                <pt idx="1439">
                  <v>1.88382397694431</v>
                </pt>
                <pt idx="1440">
                  <v>2.01168412105642</v>
                </pt>
                <pt idx="1441">
                  <v>1.68103586803837</v>
                </pt>
                <pt idx="1442">
                  <v>1.69264841584141</v>
                </pt>
                <pt idx="1443">
                  <v>1.78160765948393</v>
                </pt>
                <pt idx="1444">
                  <v>1.89467284349997</v>
                </pt>
                <pt idx="1445">
                  <v>1.95378404183762</v>
                </pt>
                <pt idx="1446">
                  <v>1.97653486531368</v>
                </pt>
                <pt idx="1447">
                  <v>2.00173450018605</v>
                </pt>
                <pt idx="1448">
                  <v>2.08306553842553</v>
                </pt>
                <pt idx="1449">
                  <v>2.10106187394828</v>
                </pt>
                <pt idx="1450">
                  <v>2.13739224679884</v>
                </pt>
                <pt idx="1451">
                  <v>2.22892889290109</v>
                </pt>
                <pt idx="1452">
                  <v>2.27503827541166</v>
                </pt>
                <pt idx="1453">
                  <v>2.32926372674386</v>
                </pt>
                <pt idx="1454">
                  <v>2.34130919227729</v>
                </pt>
                <pt idx="1455">
                  <v>2.36787277704398</v>
                </pt>
                <pt idx="1456">
                  <v>2.36858211042617</v>
                </pt>
                <pt idx="1457">
                  <v>2.38193204057963</v>
                </pt>
                <pt idx="1458">
                  <v>2.42393672179756</v>
                </pt>
                <pt idx="1459">
                  <v>2.42434290159737</v>
                </pt>
                <pt idx="1460">
                  <v>2.41799702292264</v>
                </pt>
                <pt idx="1461">
                  <v>2.42862035971174</v>
                </pt>
                <pt idx="1462">
                  <v>2.41163466950492</v>
                </pt>
                <pt idx="1463">
                  <v>2.30591455699744</v>
                </pt>
                <pt idx="1464">
                  <v>2.25098425815917</v>
                </pt>
                <pt idx="1465">
                  <v>2.13111614864765</v>
                </pt>
                <pt idx="1466">
                  <v>2.08101596037862</v>
                </pt>
                <pt idx="1467">
                  <v>1.97126898458679</v>
                </pt>
                <pt idx="1468">
                  <v>1.96734449663863</v>
                </pt>
                <pt idx="1469">
                  <v>1.9329670810741</v>
                </pt>
                <pt idx="1470">
                  <v>1.97247496181107</v>
                </pt>
                <pt idx="1471">
                  <v>1.89359173899446</v>
                </pt>
                <pt idx="1472">
                  <v>1.87493554700533</v>
                </pt>
                <pt idx="1473">
                  <v>1.74870591575491</v>
                </pt>
                <pt idx="1474">
                  <v>1.70833162704005</v>
                </pt>
                <pt idx="1475">
                  <v>1.6788199883812</v>
                </pt>
                <pt idx="1476">
                  <v>1.72404543108108</v>
                </pt>
                <pt idx="1477">
                  <v>1.65718385636235</v>
                </pt>
                <pt idx="1478">
                  <v>1.69150691774085</v>
                </pt>
                <pt idx="1479">
                  <v>1.73251498228064</v>
                </pt>
                <pt idx="1480">
                  <v>1.75766950298219</v>
                </pt>
                <pt idx="1481">
                  <v>1.84336626920958</v>
                </pt>
                <pt idx="1482">
                  <v>1.86804884776118</v>
                </pt>
                <pt idx="1483">
                  <v>1.90777141802223</v>
                </pt>
                <pt idx="1484">
                  <v>1.97125184049853</v>
                </pt>
                <pt idx="1485">
                  <v>1.94666871264351</v>
                </pt>
                <pt idx="1486">
                  <v>2.0201768722075</v>
                </pt>
                <pt idx="1487">
                  <v>2.12550646518714</v>
                </pt>
                <pt idx="1488">
                  <v>2.37629582205721</v>
                </pt>
                <pt idx="1489">
                  <v>2.22021090726956</v>
                </pt>
                <pt idx="1490">
                  <v>2.27412523611535</v>
                </pt>
                <pt idx="1491">
                  <v>2.29088974635324</v>
                </pt>
                <pt idx="1492">
                  <v>2.32425500089897</v>
                </pt>
                <pt idx="1493">
                  <v>2.23793729228472</v>
                </pt>
                <pt idx="1494">
                  <v>2.20964776425155</v>
                </pt>
                <pt idx="1495">
                  <v>1.9978763063008</v>
                </pt>
                <pt idx="1496">
                  <v>1.97614426087343</v>
                </pt>
                <pt idx="1497">
                  <v>2.01789814863725</v>
                </pt>
                <pt idx="1498">
                  <v>1.99275376122462</v>
                </pt>
                <pt idx="1499">
                  <v>1.96761775126423</v>
                </pt>
                <pt idx="1500">
                  <v>1.86410048484629</v>
                </pt>
                <pt idx="1501">
                  <v>1.85828327876271</v>
                </pt>
                <pt idx="1502">
                  <v>1.78604908694479</v>
                </pt>
                <pt idx="1503">
                  <v>1.74642433731325</v>
                </pt>
                <pt idx="1504">
                  <v>1.68839888423019</v>
                </pt>
                <pt idx="1505">
                  <v>1.64463032593274</v>
                </pt>
                <pt idx="1506">
                  <v>1.57864433710347</v>
                </pt>
                <pt idx="1507">
                  <v>1.50967533381556</v>
                </pt>
                <pt idx="1508">
                  <v>1.43321809605991</v>
                </pt>
                <pt idx="1509">
                  <v>1.40356939244533</v>
                </pt>
                <pt idx="1510">
                  <v>1.4032623603554</v>
                </pt>
                <pt idx="1511">
                  <v>1.41438051353242</v>
                </pt>
                <pt idx="1512">
                  <v>1.37293213074048</v>
                </pt>
                <pt idx="1513">
                  <v>1.31315692559161</v>
                </pt>
                <pt idx="1514">
                  <v>1.30242926239512</v>
                </pt>
                <pt idx="1515">
                  <v>1.28303691076982</v>
                </pt>
                <pt idx="1516">
                  <v>1.29371421004586</v>
                </pt>
                <pt idx="1517">
                  <v>1.25515228997023</v>
                </pt>
                <pt idx="1518">
                  <v>1.25608899604578</v>
                </pt>
                <pt idx="1519">
                  <v>1.27320395664675</v>
                </pt>
                <pt idx="1520">
                  <v>1.29564929754482</v>
                </pt>
                <pt idx="1521">
                  <v>1.29431999747219</v>
                </pt>
                <pt idx="1522">
                  <v>1.29396064291373</v>
                </pt>
                <pt idx="1523">
                  <v>1.29489429512053</v>
                </pt>
                <pt idx="1524">
                  <v>1.32169709843113</v>
                </pt>
                <pt idx="1525">
                  <v>1.31331924559729</v>
                </pt>
                <pt idx="1526">
                  <v>1.32261770851791</v>
                </pt>
                <pt idx="1527">
                  <v>1.34218175544894</v>
                </pt>
                <pt idx="1528">
                  <v>1.37774712416375</v>
                </pt>
                <pt idx="1529">
                  <v>1.39462269415776</v>
                </pt>
                <pt idx="1530">
                  <v>1.41370389097163</v>
                </pt>
                <pt idx="1531">
                  <v>1.47445542587879</v>
                </pt>
                <pt idx="1532">
                  <v>1.56279274583295</v>
                </pt>
                <pt idx="1533">
                  <v>1.60595109153887</v>
                </pt>
                <pt idx="1534">
                  <v>1.64992584799227</v>
                </pt>
                <pt idx="1535">
                  <v>1.74363482182168</v>
                </pt>
                <pt idx="1536">
                  <v>1.78043981322566</v>
                </pt>
                <pt idx="1537">
                  <v>1.58815053203241</v>
                </pt>
                <pt idx="1538">
                  <v>1.60932790411661</v>
                </pt>
                <pt idx="1539">
                  <v>1.68215952345433</v>
                </pt>
                <pt idx="1540">
                  <v>1.76155098914431</v>
                </pt>
                <pt idx="1541">
                  <v>1.83073215602503</v>
                </pt>
                <pt idx="1542">
                  <v>1.87840154128455</v>
                </pt>
                <pt idx="1543">
                  <v>1.88951259645174</v>
                </pt>
                <pt idx="1544">
                  <v>1.94836273568741</v>
                </pt>
                <pt idx="1545">
                  <v>1.97052868812217</v>
                </pt>
                <pt idx="1546">
                  <v>1.99165643707888</v>
                </pt>
                <pt idx="1547">
                  <v>2.0394437968541</v>
                </pt>
                <pt idx="1548">
                  <v>2.0725549131953</v>
                </pt>
                <pt idx="1549">
                  <v>2.11206310605107</v>
                </pt>
                <pt idx="1550">
                  <v>2.1357581178611</v>
                </pt>
                <pt idx="1551">
                  <v>2.1400624090714</v>
                </pt>
                <pt idx="1552">
                  <v>2.15180889602582</v>
                </pt>
                <pt idx="1553">
                  <v>2.17752751151016</v>
                </pt>
                <pt idx="1554">
                  <v>2.22532369361702</v>
                </pt>
                <pt idx="1555">
                  <v>2.2336897938686</v>
                </pt>
                <pt idx="1556">
                  <v>2.26067178860666</v>
                </pt>
                <pt idx="1557">
                  <v>2.27341567981702</v>
                </pt>
                <pt idx="1558">
                  <v>2.24004241588496</v>
                </pt>
                <pt idx="1559">
                  <v>2.17184578031986</v>
                </pt>
                <pt idx="1560">
                  <v>2.13885478127122</v>
                </pt>
                <pt idx="1561">
                  <v>2.05067692812066</v>
                </pt>
                <pt idx="1562">
                  <v>2.02989743884608</v>
                </pt>
                <pt idx="1563">
                  <v>1.95364647104397</v>
                </pt>
                <pt idx="1564">
                  <v>1.97185981727655</v>
                </pt>
                <pt idx="1565">
                  <v>1.89732012845465</v>
                </pt>
                <pt idx="1566">
                  <v>1.9525834746694</v>
                </pt>
                <pt idx="1567">
                  <v>1.89316245075446</v>
                </pt>
                <pt idx="1568">
                  <v>1.86953232025503</v>
                </pt>
                <pt idx="1569">
                  <v>1.73467384825385</v>
                </pt>
                <pt idx="1570">
                  <v>1.72430229656027</v>
                </pt>
                <pt idx="1571">
                  <v>1.71395033708568</v>
                </pt>
                <pt idx="1572">
                  <v>1.73332719823206</v>
                </pt>
                <pt idx="1573">
                  <v>1.70852185757943</v>
                </pt>
                <pt idx="1574">
                  <v>1.75189915776877</v>
                </pt>
                <pt idx="1575">
                  <v>1.82505364493226</v>
                </pt>
                <pt idx="1576">
                  <v>1.92844822630616</v>
                </pt>
                <pt idx="1577">
                  <v>2.02371995127197</v>
                </pt>
                <pt idx="1578">
                  <v>2.06388943388245</v>
                </pt>
                <pt idx="1579">
                  <v>2.12376492242684</v>
                </pt>
                <pt idx="1580">
                  <v>2.20027912352472</v>
                </pt>
                <pt idx="1581">
                  <v>2.25117041190687</v>
                </pt>
                <pt idx="1582">
                  <v>2.32892264152442</v>
                </pt>
                <pt idx="1583">
                  <v>2.41889236815739</v>
                </pt>
                <pt idx="1584">
                  <v>2.74073649550273</v>
                </pt>
                <pt idx="1585">
                  <v>2.56078336206304</v>
                </pt>
                <pt idx="1586">
                  <v>2.44416058552909</v>
                </pt>
                <pt idx="1587">
                  <v>2.49169583762753</v>
                </pt>
                <pt idx="1588">
                  <v>2.45814959986934</v>
                </pt>
                <pt idx="1589">
                  <v>2.46641352522922</v>
                </pt>
                <pt idx="1590">
                  <v>2.33267627325858</v>
                </pt>
                <pt idx="1591">
                  <v>2.15977635307924</v>
                </pt>
                <pt idx="1592">
                  <v>2.18927699209804</v>
                </pt>
                <pt idx="1593">
                  <v>2.23477062560029</v>
                </pt>
                <pt idx="1594">
                  <v>2.28318424657859</v>
                </pt>
                <pt idx="1595">
                  <v>2.25565866593875</v>
                </pt>
                <pt idx="1596">
                  <v>2.25436909887889</v>
                </pt>
                <pt idx="1597">
                  <v>2.20215461679572</v>
                </pt>
                <pt idx="1598">
                  <v>2.08444542541425</v>
                </pt>
                <pt idx="1599">
                  <v>1.98985853712806</v>
                </pt>
                <pt idx="1600">
                  <v>1.86967694851828</v>
                </pt>
                <pt idx="1601">
                  <v>1.77805482864861</v>
                </pt>
                <pt idx="1602">
                  <v>1.70017748213391</v>
                </pt>
                <pt idx="1603">
                  <v>1.63765278252046</v>
                </pt>
                <pt idx="1604">
                  <v>1.55638711083167</v>
                </pt>
                <pt idx="1605">
                  <v>1.53586877320871</v>
                </pt>
                <pt idx="1606">
                  <v>1.56040658285824</v>
                </pt>
                <pt idx="1607">
                  <v>1.57657628168018</v>
                </pt>
                <pt idx="1608">
                  <v>1.53540014340809</v>
                </pt>
                <pt idx="1609">
                  <v>1.46467830104129</v>
                </pt>
                <pt idx="1610">
                  <v>1.45329179116959</v>
                </pt>
                <pt idx="1611">
                  <v>1.4368845311633</v>
                </pt>
                <pt idx="1612">
                  <v>1.45177142785786</v>
                </pt>
                <pt idx="1613">
                  <v>1.41346643432268</v>
                </pt>
                <pt idx="1614">
                  <v>1.41737910901545</v>
                </pt>
                <pt idx="1615">
                  <v>1.4418034388809</v>
                </pt>
                <pt idx="1616">
                  <v>1.47885129220963</v>
                </pt>
                <pt idx="1617">
                  <v>1.45705109519335</v>
                </pt>
                <pt idx="1618">
                  <v>1.46541996929619</v>
                </pt>
                <pt idx="1619">
                  <v>1.45844688652294</v>
                </pt>
                <pt idx="1620">
                  <v>1.49401228318913</v>
                </pt>
                <pt idx="1621">
                  <v>1.47646154247025</v>
                </pt>
                <pt idx="1622">
                  <v>1.48082882984181</v>
                </pt>
                <pt idx="1623">
                  <v>1.50474108949435</v>
                </pt>
                <pt idx="1624">
                  <v>1.50293668393096</v>
                </pt>
                <pt idx="1625">
                  <v>1.53331576327538</v>
                </pt>
                <pt idx="1626">
                  <v>1.54313750574132</v>
                </pt>
                <pt idx="1627">
                  <v>1.61759749243313</v>
                </pt>
                <pt idx="1628">
                  <v>1.72772678438236</v>
                </pt>
                <pt idx="1629">
                  <v>1.76189205806048</v>
                </pt>
                <pt idx="1630">
                  <v>1.82918813459411</v>
                </pt>
                <pt idx="1631">
                  <v>1.9286136980722</v>
                </pt>
                <pt idx="1632">
                  <v>1.77980363921979</v>
                </pt>
                <pt idx="1633">
                  <v>1.59805355085921</v>
                </pt>
                <pt idx="1634">
                  <v>1.60605759916838</v>
                </pt>
                <pt idx="1635">
                  <v>1.67739038172083</v>
                </pt>
                <pt idx="1636">
                  <v>1.78517857142857</v>
                </pt>
                <pt idx="1637">
                  <v>1.84356457124261</v>
                </pt>
                <pt idx="1638">
                  <v>1.86097621068192</v>
                </pt>
                <pt idx="1639">
                  <v>1.89247515380975</v>
                </pt>
                <pt idx="1640">
                  <v>1.91821439656875</v>
                </pt>
                <pt idx="1641">
                  <v>1.89648765518203</v>
                </pt>
                <pt idx="1642">
                  <v>1.91443296065786</v>
                </pt>
                <pt idx="1643">
                  <v>1.93514190554812</v>
                </pt>
                <pt idx="1644">
                  <v>1.98538551401869</v>
                </pt>
                <pt idx="1645">
                  <v>2.0285151587491</v>
                </pt>
                <pt idx="1646">
                  <v>2.03769671172926</v>
                </pt>
                <pt idx="1647">
                  <v>2.06030004546143</v>
                </pt>
                <pt idx="1648">
                  <v>2.06819799811372</v>
                </pt>
                <pt idx="1649">
                  <v>2.09910761154856</v>
                </pt>
                <pt idx="1650">
                  <v>2.12502657080338</v>
                </pt>
                <pt idx="1651">
                  <v>2.1368497155251</v>
                </pt>
                <pt idx="1652">
                  <v>2.146837201958</v>
                </pt>
                <pt idx="1653">
                  <v>2.13604399057345</v>
                </pt>
                <pt idx="1654">
                  <v>2.11202038089912</v>
                </pt>
                <pt idx="1655">
                  <v>2.06996132882677</v>
                </pt>
                <pt idx="1656">
                  <v>2.05091413745248</v>
                </pt>
                <pt idx="1657">
                  <v>1.99781350104329</v>
                </pt>
                <pt idx="1658">
                  <v>2.00051793649392</v>
                </pt>
                <pt idx="1659">
                  <v>1.90782442748092</v>
                </pt>
                <pt idx="1660">
                  <v>1.92642257991385</v>
                </pt>
                <pt idx="1661">
                  <v>1.89797023759667</v>
                </pt>
                <pt idx="1662">
                  <v>1.92707789998866</v>
                </pt>
                <pt idx="1663">
                  <v>1.87550626276003</v>
                </pt>
                <pt idx="1664">
                  <v>1.88450087322928</v>
                </pt>
                <pt idx="1665">
                  <v>1.76965689592336</v>
                </pt>
                <pt idx="1666">
                  <v>1.75635189252035</v>
                </pt>
                <pt idx="1667">
                  <v>1.76552046540619</v>
                </pt>
                <pt idx="1668">
                  <v>1.79436716378514</v>
                </pt>
                <pt idx="1669">
                  <v>1.78096934765523</v>
                </pt>
                <pt idx="1670">
                  <v>1.8319885735845</v>
                </pt>
                <pt idx="1671">
                  <v>1.92970364482798</v>
                </pt>
                <pt idx="1672">
                  <v>2.00441102756892</v>
                </pt>
                <pt idx="1673">
                  <v>2.12988689413165</v>
                </pt>
                <pt idx="1674">
                  <v>2.17444263186514</v>
                </pt>
                <pt idx="1675">
                  <v>2.234113316682</v>
                </pt>
                <pt idx="1676">
                  <v>2.35802837420653</v>
                </pt>
                <pt idx="1677">
                  <v>2.36064867868181</v>
                </pt>
                <pt idx="1678">
                  <v>2.44381493331416</v>
                </pt>
                <pt idx="1679">
                  <v>2.46678278539807</v>
                </pt>
                <pt idx="1680">
                  <v>2.77717133752758</v>
                </pt>
                <pt idx="1681">
                  <v>2.58408788535371</v>
                </pt>
                <pt idx="1682">
                  <v>2.65193102910197</v>
                </pt>
                <pt idx="1683">
                  <v>2.68492436510131</v>
                </pt>
                <pt idx="1684">
                  <v>2.72168795291668</v>
                </pt>
                <pt idx="1685">
                  <v>2.66315129671707</v>
                </pt>
                <pt idx="1686">
                  <v>2.58085041761579</v>
                </pt>
                <pt idx="1687">
                  <v>2.36706013440579</v>
                </pt>
                <pt idx="1688">
                  <v>2.39061752707835</v>
                </pt>
                <pt idx="1689">
                  <v>2.47522575007282</v>
                </pt>
                <pt idx="1690">
                  <v>2.43088145896656</v>
                </pt>
                <pt idx="1691">
                  <v>2.45006847833922</v>
                </pt>
                <pt idx="1692">
                  <v>2.29971583220568</v>
                </pt>
                <pt idx="1693">
                  <v>2.29366354004994</v>
                </pt>
                <pt idx="1694">
                  <v>2.13142283815138</v>
                </pt>
                <pt idx="1695">
                  <v>2.00760757213313</v>
                </pt>
                <pt idx="1696">
                  <v>1.97787605469886</v>
                </pt>
                <pt idx="1697">
                  <v>1.86849540981804</v>
                </pt>
                <pt idx="1698">
                  <v>1.76542876434841</v>
                </pt>
                <pt idx="1699">
                  <v>1.70302377433174</v>
                </pt>
                <pt idx="1700">
                  <v>1.61736813304466</v>
                </pt>
                <pt idx="1701">
                  <v>1.58394146977958</v>
                </pt>
                <pt idx="1702">
                  <v>1.59087313659872</v>
                </pt>
                <pt idx="1703">
                  <v>1.57688703317096</v>
                </pt>
                <pt idx="1704">
                  <v>1.53570686305517</v>
                </pt>
                <pt idx="1705">
                  <v>1.45998024139857</v>
                </pt>
                <pt idx="1706">
                  <v>1.43468332524323</v>
                </pt>
                <pt idx="1707">
                  <v>1.40416003965877</v>
                </pt>
                <pt idx="1708">
                  <v>1.41860601001669</v>
                </pt>
                <pt idx="1709">
                  <v>1.37407474784226</v>
                </pt>
                <pt idx="1710">
                  <v>1.36198910081744</v>
                </pt>
                <pt idx="1711">
                  <v>1.37535355170251</v>
                </pt>
                <pt idx="1712">
                  <v>1.39720475192173</v>
                </pt>
                <pt idx="1713">
                  <v>1.40433408391348</v>
                </pt>
                <pt idx="1714">
                  <v>1.38889774236388</v>
                </pt>
                <pt idx="1715">
                  <v>1.39694634527259</v>
                </pt>
                <pt idx="1716">
                  <v>1.41268053448598</v>
                </pt>
                <pt idx="1717">
                  <v>1.36642412060301</v>
                </pt>
                <pt idx="1718">
                  <v>1.36848716658279</v>
                </pt>
                <pt idx="1719">
                  <v>1.36848716658279</v>
                </pt>
                <pt idx="1720">
                  <v>1.39074468085106</v>
                </pt>
                <pt idx="1721">
                  <v>1.42234590115914</v>
                </pt>
                <pt idx="1722">
                  <v>1.42703360832966</v>
                </pt>
                <pt idx="1723">
                  <v>1.48074669454791</v>
                </pt>
                <pt idx="1724">
                  <v>1.55891485311991</v>
                </pt>
                <pt idx="1725">
                  <v>1.58701062215478</v>
                </pt>
                <pt idx="1726">
                  <v>1.61890881379343</v>
                </pt>
                <pt idx="1727">
                  <v>1.70144666366321</v>
                </pt>
                <pt idx="1728">
                  <v>1.65304544049013</v>
                </pt>
                <pt idx="1729">
                  <v>1.53508339283887</v>
                </pt>
                <pt idx="1730">
                  <v>1.55103145963559</v>
                </pt>
                <pt idx="1731">
                  <v>1.59843354974658</v>
                </pt>
                <pt idx="1732">
                  <v>1.67731708425256</v>
                </pt>
                <pt idx="1733">
                  <v>1.73793052943776</v>
                </pt>
                <pt idx="1734">
                  <v>1.79210390759215</v>
                </pt>
                <pt idx="1735">
                  <v>1.81048260754658</v>
                </pt>
                <pt idx="1736">
                  <v>1.83427191388449</v>
                </pt>
                <pt idx="1737">
                  <v>1.82758746825768</v>
                </pt>
                <pt idx="1738">
                  <v>1.84560741402598</v>
                </pt>
                <pt idx="1739">
                  <v>1.87002396853275</v>
                </pt>
                <pt idx="1740">
                  <v>1.90016156474743</v>
                </pt>
                <pt idx="1741">
                  <v>1.93277621341701</v>
                </pt>
                <pt idx="1742">
                  <v>1.94104107028101</v>
                </pt>
                <pt idx="1743">
                  <v>1.95040740131965</v>
                </pt>
                <pt idx="1744">
                  <v>1.97241276955728</v>
                </pt>
                <pt idx="1745">
                  <v>1.99984410451739</v>
                </pt>
                <pt idx="1746">
                  <v>2.02509980800293</v>
                </pt>
                <pt idx="1747">
                  <v>2.03293714530464</v>
                </pt>
                <pt idx="1748">
                  <v>2.03861894623168</v>
                </pt>
                <pt idx="1749">
                  <v>2.02810367349929</v>
                </pt>
                <pt idx="1750">
                  <v>2.00962995065263</v>
                </pt>
                <pt idx="1751">
                  <v>1.97979966511539</v>
                </pt>
                <pt idx="1752">
                  <v>1.96395405886282</v>
                </pt>
                <pt idx="1753">
                  <v>1.94696146194393</v>
                </pt>
                <pt idx="1754">
                  <v>1.94928084451158</v>
                </pt>
                <pt idx="1755">
                  <v>1.89372343035886</v>
                </pt>
                <pt idx="1756">
                  <v>1.89033972269161</v>
                </pt>
                <pt idx="1757">
                  <v>1.86426864258823</v>
                </pt>
                <pt idx="1758">
                  <v>1.91623867047706</v>
                </pt>
                <pt idx="1759">
                  <v>1.91058027935756</v>
                </pt>
                <pt idx="1760">
                  <v>2.03349083164002</v>
                </pt>
                <pt idx="1761">
                  <v>2.04315086815217</v>
                </pt>
                <pt idx="1762">
                  <v>2.04687101000216</v>
                </pt>
                <pt idx="1763">
                  <v>2.09092511013216</v>
                </pt>
                <pt idx="1764">
                  <v>2.1743559270289</v>
                </pt>
                <pt idx="1765">
                  <v>2.19223202895017</v>
                </pt>
                <pt idx="1766">
                  <v>2.31453561497877</v>
                </pt>
                <pt idx="1767">
                  <v>2.457656487457</v>
                </pt>
                <pt idx="1768">
                  <v>2.65921787709497</v>
                </pt>
                <pt idx="1769">
                  <v>2.80633945128871</v>
                </pt>
                <pt idx="1770">
                  <v>2.97319100708335</v>
                </pt>
                <pt idx="1771">
                  <v>3.13582029683113</v>
                </pt>
                <pt idx="1772">
                  <v>3.33187756065984</v>
                </pt>
                <pt idx="1773">
                  <v>3.40404256180206</v>
                </pt>
                <pt idx="1774">
                  <v>3.40505252369972</v>
                </pt>
                <pt idx="1775">
                  <v>3.55482324745356</v>
                </pt>
                <pt idx="1776">
                  <v>3.94929185709956</v>
                </pt>
                <pt idx="1777">
                  <v>3.5561568443186</v>
                </pt>
                <pt idx="1778">
                  <v>3.60942965779468</v>
                </pt>
                <pt idx="1779">
                  <v>3.73142558723278</v>
                </pt>
                <pt idx="1780">
                  <v>3.79816178151722</v>
                </pt>
                <pt idx="1781">
                  <v>3.73795353546718</v>
                </pt>
                <pt idx="1782">
                  <v>3.68029686245188</v>
                </pt>
                <pt idx="1783">
                  <v>3.44093415840302</v>
                </pt>
                <pt idx="1784">
                  <v>3.47823720097841</v>
                </pt>
                <pt idx="1785">
                  <v>3.57092726442217</v>
                </pt>
                <pt idx="1786">
                  <v>3.61066524666236</v>
                </pt>
                <pt idx="1787">
                  <v>3.62734175114593</v>
                </pt>
                <pt idx="1788">
                  <v>3.45728111948945</v>
                </pt>
                <pt idx="1789">
                  <v>3.27832101591562</v>
                </pt>
                <pt idx="1790">
                  <v>2.92887055107615</v>
                </pt>
                <pt idx="1791">
                  <v>2.67456738763026</v>
                </pt>
                <pt idx="1792">
                  <v>2.51298572865112</v>
                </pt>
                <pt idx="1793">
                  <v>2.31126631722104</v>
                </pt>
                <pt idx="1794">
                  <v>2.11222078863711</v>
                </pt>
                <pt idx="1795">
                  <v>1.96519121174212</v>
                </pt>
                <pt idx="1796">
                  <v>1.82162996427994</v>
                </pt>
                <pt idx="1797">
                  <v>1.74184427949469</v>
                </pt>
                <pt idx="1798">
                  <v>1.73793507485327</v>
                </pt>
                <pt idx="1799">
                  <v>1.69808852090361</v>
                </pt>
                <pt idx="1800">
                  <v>1.63892238416424</v>
                </pt>
                <pt idx="1801">
                  <v>1.5772101844006</v>
                </pt>
                <pt idx="1802">
                  <v>1.54157522329196</v>
                </pt>
                <pt idx="1803">
                  <v>1.5084971237361</v>
                </pt>
                <pt idx="1804">
                  <v>1.51909834740765</v>
                </pt>
                <pt idx="1805">
                  <v>1.46936677981633</v>
                </pt>
                <pt idx="1806">
                  <v>1.46601127809596</v>
                </pt>
                <pt idx="1807">
                  <v>1.47514002259897</v>
                </pt>
                <pt idx="1808">
                  <v>1.51389660650458</v>
                </pt>
                <pt idx="1809">
                  <v>1.50290892090942</v>
                </pt>
                <pt idx="1810">
                  <v>1.49247469291222</v>
                </pt>
                <pt idx="1811">
                  <v>1.50415064323482</v>
                </pt>
                <pt idx="1812">
                  <v>1.51280025680195</v>
                </pt>
                <pt idx="1813">
                  <v>1.50942573330819</v>
                </pt>
                <pt idx="1814">
                  <v>1.49832387395604</v>
                </pt>
                <pt idx="1815">
                  <v>1.49310516062493</v>
                </pt>
                <pt idx="1816">
                  <v>1.47272233642322</v>
                </pt>
                <pt idx="1817">
                  <v>1.4997099866165</v>
                </pt>
                <pt idx="1818">
                  <v>1.52202250407994</v>
                </pt>
                <pt idx="1819">
                  <v>1.58767507538217</v>
                </pt>
                <pt idx="1820">
                  <v>1.68017133046603</v>
                </pt>
                <pt idx="1821">
                  <v>1.70739121128894</v>
                </pt>
                <pt idx="1822">
                  <v>1.76012421863391</v>
                </pt>
                <pt idx="1823">
                  <v>1.84760875724555</v>
                </pt>
                <pt idx="1824">
                  <v>1.80778117901562</v>
                </pt>
                <pt idx="1825">
                  <v>1.64338649501217</v>
                </pt>
                <pt idx="1826">
                  <v>1.64446772756571</v>
                </pt>
                <pt idx="1827">
                  <v>1.7184377387595</v>
                </pt>
                <pt idx="1828">
                  <v>1.82129026231438</v>
                </pt>
                <pt idx="1829">
                  <v>1.90813921584609</v>
                </pt>
                <pt idx="1830">
                  <v>1.94178806444161</v>
                </pt>
                <pt idx="1831">
                  <v>1.98899265468964</v>
                </pt>
                <pt idx="1832">
                  <v>2.0295517901166</v>
                </pt>
                <pt idx="1833">
                  <v>2.04484438439467</v>
                </pt>
                <pt idx="1834">
                  <v>2.07285108686129</v>
                </pt>
                <pt idx="1835">
                  <v>2.08905578421444</v>
                </pt>
                <pt idx="1836">
                  <v>2.13721239427347</v>
                </pt>
                <pt idx="1837">
                  <v>2.18686373973514</v>
                </pt>
                <pt idx="1838">
                  <v>2.20535689407881</v>
                </pt>
                <pt idx="1839">
                  <v>2.22253868222045</v>
                </pt>
                <pt idx="1840">
                  <v>2.25971095945676</v>
                </pt>
                <pt idx="1841">
                  <v>2.28748214775381</v>
                </pt>
                <pt idx="1842">
                  <v>2.32104692462749</v>
                </pt>
                <pt idx="1843">
                  <v>2.34331378269146</v>
                </pt>
                <pt idx="1844">
                  <v>2.32588550596518</v>
                </pt>
                <pt idx="1845">
                  <v>2.31828631423175</v>
                </pt>
                <pt idx="1846">
                  <v>2.28417357020133</v>
                </pt>
                <pt idx="1847">
                  <v>2.22532757055063</v>
                </pt>
                <pt idx="1848">
                  <v>2.16890737770911</v>
                </pt>
                <pt idx="1849">
                  <v>2.10769249302409</v>
                </pt>
                <pt idx="1850">
                  <v>2.07771590503188</v>
                </pt>
                <pt idx="1851">
                  <v>1.9878270795904</v>
                </pt>
                <pt idx="1852">
                  <v>1.98282945136497</v>
                </pt>
                <pt idx="1853">
                  <v>1.90992618331908</v>
                </pt>
                <pt idx="1854">
                  <v>1.95450628914085</v>
                </pt>
                <pt idx="1855">
                  <v>1.93801836823153</v>
                </pt>
                <pt idx="1856">
                  <v>1.94730534151711</v>
                </pt>
                <pt idx="1857">
                  <v>1.87909728398914</v>
                </pt>
                <pt idx="1858">
                  <v>1.88589321490195</v>
                </pt>
                <pt idx="1859">
                  <v>1.89084960479794</v>
                </pt>
                <pt idx="1860">
                  <v>1.93999251846894</v>
                </pt>
                <pt idx="1861">
                  <v>1.93017579145638</v>
                </pt>
                <pt idx="1862">
                  <v>2.00547961403199</v>
                </pt>
                <pt idx="1863">
                  <v>2.10645710324446</v>
                </pt>
                <pt idx="1864">
                  <v>2.20103182884777</v>
                </pt>
                <pt idx="1865">
                  <v>2.32824021156906</v>
                </pt>
                <pt idx="1866">
                  <v>2.41586078139682</v>
                </pt>
                <pt idx="1867">
                  <v>2.4546048946931</v>
                </pt>
                <pt idx="1868">
                  <v>2.48387745144556</v>
                </pt>
                <pt idx="1869">
                  <v>2.56745171759174</v>
                </pt>
                <pt idx="1870">
                  <v>2.60269360796589</v>
                </pt>
                <pt idx="1871">
                  <v>2.72511340361687</v>
                </pt>
                <pt idx="1872">
                  <v>2.99161670934581</v>
                </pt>
                <pt idx="1873">
                  <v>2.76070200964503</v>
                </pt>
                <pt idx="1874">
                  <v>2.83139621047324</v>
                </pt>
                <pt idx="1875">
                  <v>2.90572867203039</v>
                </pt>
                <pt idx="1876">
                  <v>2.96504017942155</v>
                </pt>
                <pt idx="1877">
                  <v>2.92083011716164</v>
                </pt>
                <pt idx="1878">
                  <v>2.88289944610325</v>
                </pt>
                <pt idx="1879">
                  <v>2.74396444702713</v>
                </pt>
                <pt idx="1880">
                  <v>2.88074969442274</v>
                </pt>
                <pt idx="1881">
                  <v>2.91487552977828</v>
                </pt>
                <pt idx="1882">
                  <v>2.88583883461517</v>
                </pt>
                <pt idx="1883">
                  <v>2.89051865396998</v>
                </pt>
                <pt idx="1884">
                  <v>2.70396808870611</v>
                </pt>
                <pt idx="1885">
                  <v>2.64502764354173</v>
                </pt>
                <pt idx="1886">
                  <v>2.54751961536</v>
                </pt>
                <pt idx="1887">
                  <v>2.41293234414343</v>
                </pt>
                <pt idx="1888">
                  <v>2.31334161677407</v>
                </pt>
                <pt idx="1889">
                  <v>2.14850378428616</v>
                </pt>
                <pt idx="1890">
                  <v>1.99683620624668</v>
                </pt>
                <pt idx="1891">
                  <v>1.91499828908969</v>
                </pt>
                <pt idx="1892">
                  <v>1.8102762644251</v>
                </pt>
                <pt idx="1893">
                  <v>1.737596428087</v>
                </pt>
                <pt idx="1894">
                  <v>1.69850195446671</v>
                </pt>
                <pt idx="1895">
                  <v>1.65430850354422</v>
                </pt>
                <pt idx="1896">
                  <v>1.59896989605888</v>
                </pt>
                <pt idx="1897">
                  <v>1.518436671816</v>
                </pt>
                <pt idx="1898">
                  <v>1.47755398295933</v>
                </pt>
                <pt idx="1899">
                  <v>1.45426483895614</v>
                </pt>
                <pt idx="1900">
                  <v>1.47303964088156</v>
                </pt>
                <pt idx="1901">
                  <v>1.42173614688496</v>
                </pt>
                <pt idx="1902">
                  <v>1.42605147423457</v>
                </pt>
                <pt idx="1903">
                  <v>1.45045165721087</v>
                </pt>
                <pt idx="1904">
                  <v>1.48448566279113</v>
                </pt>
                <pt idx="1905">
                  <v>1.472240810674</v>
                </pt>
                <pt idx="1906">
                  <v>1.46625332156254</v>
                </pt>
                <pt idx="1907">
                  <v>1.47319957624706</v>
                </pt>
                <pt idx="1908">
                  <v>1.49832545584312</v>
                </pt>
                <pt idx="1909">
                  <v>1.46825151450372</v>
                </pt>
                <pt idx="1910">
                  <v>1.47490226378872</v>
                </pt>
                <pt idx="1911">
                  <v>1.46848825153739</v>
                </pt>
                <pt idx="1912">
                  <v>1.47338599372933</v>
                </pt>
                <pt idx="1913">
                  <v>1.47671056223329</v>
                </pt>
                <pt idx="1914">
                  <v>1.49878988771745</v>
                </pt>
                <pt idx="1915">
                  <v>1.56547688985156</v>
                </pt>
                <pt idx="1916">
                  <v>1.66682084965103</v>
                </pt>
                <pt idx="1917">
                  <v>1.69725753126502</v>
                </pt>
                <pt idx="1918">
                  <v>1.78438988963104</v>
                </pt>
                <pt idx="1919">
                  <v>1.90900980754449</v>
                </pt>
                <pt idx="1920">
                  <v>2.33409711698755</v>
                </pt>
                <pt idx="1921">
                  <v>2.08025862547584</v>
                </pt>
                <pt idx="1922">
                  <v>2.09888371240593</v>
                </pt>
                <pt idx="1923">
                  <v>2.20469081928325</v>
                </pt>
                <pt idx="1924">
                  <v>2.32960938782985</v>
                </pt>
                <pt idx="1925">
                  <v>2.40935299744151</v>
                </pt>
                <pt idx="1926">
                  <v>2.45485624107816</v>
                </pt>
                <pt idx="1927">
                  <v>2.50106837374289</v>
                </pt>
                <pt idx="1928">
                  <v>2.55107130593348</v>
                </pt>
                <pt idx="1929">
                  <v>2.58080818101062</v>
                </pt>
                <pt idx="1930">
                  <v>2.61108034961555</v>
                </pt>
                <pt idx="1931">
                  <v>2.59624263220605</v>
                </pt>
                <pt idx="1932">
                  <v>2.61172329354147</v>
                </pt>
                <pt idx="1933">
                  <v>2.67621122716388</v>
                </pt>
                <pt idx="1934">
                  <v>2.69645562827706</v>
                </pt>
                <pt idx="1935">
                  <v>2.72311284218825</v>
                </pt>
                <pt idx="1936">
                  <v>2.74784911393777</v>
                </pt>
                <pt idx="1937">
                  <v>2.80069238759568</v>
                </pt>
                <pt idx="1938">
                  <v>2.84152208175889</v>
                </pt>
                <pt idx="1939">
                  <v>2.86801115046007</v>
                </pt>
                <pt idx="1940">
                  <v>2.87903097159246</v>
                </pt>
                <pt idx="1941">
                  <v>2.87582446369189</v>
                </pt>
                <pt idx="1942">
                  <v>2.82968437936863</v>
                </pt>
                <pt idx="1943">
                  <v>2.76732765866578</v>
                </pt>
                <pt idx="1944">
                  <v>2.76056836573629</v>
                </pt>
                <pt idx="1945">
                  <v>2.77582793575815</v>
                </pt>
                <pt idx="1946">
                  <v>2.76050093955195</v>
                </pt>
                <pt idx="1947">
                  <v>2.63598779095042</v>
                </pt>
                <pt idx="1948">
                  <v>2.66555367694507</v>
                </pt>
                <pt idx="1949">
                  <v>2.60559262902847</v>
                </pt>
                <pt idx="1950">
                  <v>2.71499495732531</v>
                </pt>
                <pt idx="1951">
                  <v>2.68842123406125</v>
                </pt>
                <pt idx="1952">
                  <v>2.78977864301447</v>
                </pt>
                <pt idx="1953">
                  <v>2.77695719965666</v>
                </pt>
                <pt idx="1954">
                  <v>2.80008951500656</v>
                </pt>
                <pt idx="1955">
                  <v>2.84902552455384</v>
                </pt>
                <pt idx="1956">
                  <v>2.99714338751376</v>
                </pt>
                <pt idx="1957">
                  <v>3.00927190937082</v>
                </pt>
                <pt idx="1958">
                  <v>3.23195151599249</v>
                </pt>
                <pt idx="1959">
                  <v>3.53730292619455</v>
                </pt>
                <pt idx="1960">
                  <v>3.75566542608362</v>
                </pt>
                <pt idx="1961">
                  <v>4.06837731920923</v>
                </pt>
                <pt idx="1962">
                  <v>4.42252438743547</v>
                </pt>
                <pt idx="1963">
                  <v>4.61498091890484</v>
                </pt>
                <pt idx="1964">
                  <v>5.34894041595094</v>
                </pt>
                <pt idx="1965">
                  <v>5.68980742535607</v>
                </pt>
                <pt idx="1966">
                  <v>6.55387157215689</v>
                </pt>
                <pt idx="1967">
                  <v>6.8910074444862</v>
                </pt>
                <pt idx="1968">
                  <v>8.54479901144841</v>
                </pt>
                <pt idx="1969">
                  <v>6.50554091900747</v>
                </pt>
                <pt idx="1970">
                  <v>7.23505268670171</v>
                </pt>
                <pt idx="1971">
                  <v>7.50373594463074</v>
                </pt>
                <pt idx="1972">
                  <v>7.74238396688442</v>
                </pt>
                <pt idx="1973">
                  <v>7.53976161078405</v>
                </pt>
                <pt idx="1974">
                  <v>7.31660362781181</v>
                </pt>
                <pt idx="1975">
                  <v>6.13255388020178</v>
                </pt>
                <pt idx="1976">
                  <v>6.75254435169106</v>
                </pt>
                <pt idx="1977">
                  <v>7.4063577971697</v>
                </pt>
                <pt idx="1978">
                  <v>7.29616177522658</v>
                </pt>
                <pt idx="1979">
                  <v>7.12373693798325</v>
                </pt>
                <pt idx="1980">
                  <v>6.21532297905946</v>
                </pt>
                <pt idx="1981">
                  <v>5.6692207623474</v>
                </pt>
                <pt idx="1982">
                  <v>5.01573633383435</v>
                </pt>
                <pt idx="1983">
                  <v>4.69014188946948</v>
                </pt>
                <pt idx="1984">
                  <v>4.2532586110741</v>
                </pt>
                <pt idx="1985">
                  <v>3.7829272080098</v>
                </pt>
                <pt idx="1986">
                  <v>3.35986424594019</v>
                </pt>
                <pt idx="1987">
                  <v>3.2041497146862</v>
                </pt>
                <pt idx="1988">
                  <v>2.9475422255627</v>
                </pt>
                <pt idx="1989">
                  <v>2.6897123747072</v>
                </pt>
                <pt idx="1990">
                  <v>2.66594535984845</v>
                </pt>
                <pt idx="1991">
                  <v>2.516184507399</v>
                </pt>
                <pt idx="1992">
                  <v>2.38685706332792</v>
                </pt>
                <pt idx="1993">
                  <v>2.24293513464098</v>
                </pt>
                <pt idx="1994">
                  <v>2.16661161824448</v>
                </pt>
                <pt idx="1995">
                  <v>2.09894186144218</v>
                </pt>
                <pt idx="1996">
                  <v>2.12597745327744</v>
                </pt>
                <pt idx="1997">
                  <v>2.07983188207128</v>
                </pt>
                <pt idx="1998">
                  <v>2.08463025665929</v>
                </pt>
                <pt idx="1999">
                  <v>2.11086297176498</v>
                </pt>
                <pt idx="2000">
                  <v>2.14758598819962</v>
                </pt>
                <pt idx="2001">
                  <v>2.13653141906015</v>
                </pt>
                <pt idx="2002">
                  <v>2.12328575163914</v>
                </pt>
                <pt idx="2003">
                  <v>2.17886154195256</v>
                </pt>
                <pt idx="2004">
                  <v>2.22994980699726</v>
                </pt>
                <pt idx="2005">
                  <v>2.17855859687663</v>
                </pt>
                <pt idx="2006">
                  <v>2.17529420896298</v>
                </pt>
                <pt idx="2007">
                  <v>2.1798611695175</v>
                </pt>
                <pt idx="2008">
                  <v>2.18081204506842</v>
                </pt>
                <pt idx="2009">
                  <v>2.16636652697157</v>
                </pt>
                <pt idx="2010">
                  <v>2.16258147408215</v>
                </pt>
                <pt idx="2011">
                  <v>2.27850895819487</v>
                </pt>
                <pt idx="2012">
                  <v>2.45859436042404</v>
                </pt>
                <pt idx="2013">
                  <v>2.48654524627555</v>
                </pt>
                <pt idx="2014">
                  <v>2.6157255557069</v>
                </pt>
                <pt idx="2015">
                  <v>2.8321359308252</v>
                </pt>
                <pt idx="2016">
                  <v>3.32823562089053</v>
                </pt>
                <pt idx="2017">
                  <v>3.0862068890124</v>
                </pt>
                <pt idx="2018">
                  <v>3.11527596313429</v>
                </pt>
                <pt idx="2019">
                  <v>3.37312291501381</v>
                </pt>
                <pt idx="2020">
                  <v>3.60229273745298</v>
                </pt>
                <pt idx="2021">
                  <v>3.71490230756274</v>
                </pt>
                <pt idx="2022">
                  <v>3.84591952892428</v>
                </pt>
                <pt idx="2023">
                  <v>4.06143611817648</v>
                </pt>
                <pt idx="2024">
                  <v>4.09456749197501</v>
                </pt>
                <pt idx="2025">
                  <v>4.12925345190733</v>
                </pt>
                <pt idx="2026">
                  <v>4.15825565508087</v>
                </pt>
                <pt idx="2027">
                  <v>4.00603938084994</v>
                </pt>
                <pt idx="2028">
                  <v>3.97465983435069</v>
                </pt>
                <pt idx="2029">
                  <v>4.00847617906298</v>
                </pt>
                <pt idx="2030">
                  <v>4.02305395996965</v>
                </pt>
                <pt idx="2031">
                  <v>3.98091476680153</v>
                </pt>
                <pt idx="2032">
                  <v>4.10953767322697</v>
                </pt>
                <pt idx="2033">
                  <v>4.14986926040845</v>
                </pt>
                <pt idx="2034">
                  <v>4.20987205847528</v>
                </pt>
                <pt idx="2035">
                  <v>4.24029958442454</v>
                </pt>
                <pt idx="2036">
                  <v>4.25782265688298</v>
                </pt>
                <pt idx="2037">
                  <v>4.20981932489904</v>
                </pt>
                <pt idx="2038">
                  <v>4.14903979838323</v>
                </pt>
                <pt idx="2039">
                  <v>4.11423308305741</v>
                </pt>
                <pt idx="2040">
                  <v>4.14314554594184</v>
                </pt>
                <pt idx="2041">
                  <v>4.14263241923366</v>
                </pt>
                <pt idx="2042">
                  <v>4.10719637518848</v>
                </pt>
                <pt idx="2043">
                  <v>3.87533638738209</v>
                </pt>
                <pt idx="2044">
                  <v>3.78298180258891</v>
                </pt>
                <pt idx="2045">
                  <v>3.79925282344455</v>
                </pt>
                <pt idx="2046">
                  <v>3.80328610921005</v>
                </pt>
                <pt idx="2047">
                  <v>3.85851407965212</v>
                </pt>
                <pt idx="2048">
                  <v>4.11512306501954</v>
                </pt>
                <pt idx="2049">
                  <v>4.04623137472983</v>
                </pt>
                <pt idx="2050">
                  <v>4.25143366584743</v>
                </pt>
                <pt idx="2051">
                  <v>4.25851374508242</v>
                </pt>
                <pt idx="2052">
                  <v>4.3442576029063</v>
                </pt>
                <pt idx="2053">
                  <v>4.5670985025949</v>
                </pt>
                <pt idx="2054">
                  <v>4.86541338351981</v>
                </pt>
                <pt idx="2055">
                  <v>5.22059710081892</v>
                </pt>
                <pt idx="2056">
                  <v>5.89238334571746</v>
                </pt>
                <pt idx="2057">
                  <v>5.79903865905263</v>
                </pt>
                <pt idx="2058">
                  <v>6.10767167149842</v>
                </pt>
                <pt idx="2059">
                  <v>6.33826938084919</v>
                </pt>
                <pt idx="2060">
                  <v>6.70385691285495</v>
                </pt>
                <pt idx="2061">
                  <v>7.41302635310429</v>
                </pt>
                <pt idx="2062">
                  <v>8.38079631410827</v>
                </pt>
                <pt idx="2063">
                  <v>8.17239362903179</v>
                </pt>
                <pt idx="2064">
                  <v>8.704648131041109</v>
                </pt>
                <pt idx="2065">
                  <v>6.71099637241897</v>
                </pt>
                <pt idx="2066">
                  <v>6.49613557562297</v>
                </pt>
                <pt idx="2067">
                  <v>6.39448410828833</v>
                </pt>
                <pt idx="2068">
                  <v>6.80571131569127</v>
                </pt>
                <pt idx="2069">
                  <v>7.38409709144172</v>
                </pt>
                <pt idx="2070">
                  <v>7.77735903115255</v>
                </pt>
                <pt idx="2071">
                  <v>7.03787319758282</v>
                </pt>
                <pt idx="2072">
                  <v>6.5717459581414</v>
                </pt>
                <pt idx="2073">
                  <v>6.87953991617117</v>
                </pt>
                <pt idx="2074">
                  <v>7.26910559057389</v>
                </pt>
                <pt idx="2075">
                  <v>7.41809085367136</v>
                </pt>
                <pt idx="2076">
                  <v>6.66867610472637</v>
                </pt>
                <pt idx="2077">
                  <v>5.83876171645557</v>
                </pt>
                <pt idx="2078">
                  <v>5.21488806904792</v>
                </pt>
                <pt idx="2079">
                  <v>4.97786743028029</v>
                </pt>
                <pt idx="2080">
                  <v>4.92389909024948</v>
                </pt>
                <pt idx="2081">
                  <v>4.6343949044586</v>
                </pt>
                <pt idx="2082">
                  <v>4.26750286758788</v>
                </pt>
                <pt idx="2083">
                  <v>4.24874889307212</v>
                </pt>
                <pt idx="2084">
                  <v>3.97916409431523</v>
                </pt>
                <pt idx="2085">
                  <v>3.71539317189139</v>
                </pt>
                <pt idx="2086">
                  <v>3.54168266207805</v>
                </pt>
                <pt idx="2087">
                  <v>3.34123463943959</v>
                </pt>
                <pt idx="2088">
                  <v>3.1740489393183</v>
                </pt>
                <pt idx="2089">
                  <v>2.91220136166701</v>
                </pt>
                <pt idx="2090">
                  <v>2.88325695953435</v>
                </pt>
                <pt idx="2091">
                  <v>2.88918208505045</v>
                </pt>
                <pt idx="2092">
                  <v>2.94109655830545</v>
                </pt>
                <pt idx="2093">
                  <v>2.8648692531885</v>
                </pt>
                <pt idx="2094">
                  <v>2.85787404284956</v>
                </pt>
                <pt idx="2095">
                  <v>2.90661361138212</v>
                </pt>
                <pt idx="2096">
                  <v>3.00897013932707</v>
                </pt>
                <pt idx="2097">
                  <v>3.01748784384715</v>
                </pt>
                <pt idx="2098">
                  <v>3.03349093097223</v>
                </pt>
                <pt idx="2099">
                  <v>3.06124157398648</v>
                </pt>
                <pt idx="2100">
                  <v>3.14965704059729</v>
                </pt>
                <pt idx="2101">
                  <v>2.97204824695677</v>
                </pt>
                <pt idx="2102">
                  <v>2.95307157988903</v>
                </pt>
                <pt idx="2103">
                  <v>2.95277382645804</v>
                </pt>
                <pt idx="2104">
                  <v>2.87654689817443</v>
                </pt>
                <pt idx="2105">
                  <v>2.76469866996971</v>
                </pt>
                <pt idx="2106">
                  <v>2.70710584022379</v>
                </pt>
                <pt idx="2107">
                  <v>2.80057251719079</v>
                </pt>
                <pt idx="2108">
                  <v>3.01827501604778</v>
                </pt>
                <pt idx="2109">
                  <v>2.98034280791693</v>
                </pt>
                <pt idx="2110">
                  <v>3.10606273985142</v>
                </pt>
                <pt idx="2111">
                  <v>3.35615239761855</v>
                </pt>
                <pt idx="2112">
                  <v>3.12592605650873</v>
                </pt>
                <pt idx="2113">
                  <v>2.76622522160979</v>
                </pt>
                <pt idx="2114">
                  <v>2.80007737615867</v>
                </pt>
                <pt idx="2115">
                  <v>2.97879971441771</v>
                </pt>
                <pt idx="2116">
                  <v>3.25379611534686</v>
                </pt>
                <pt idx="2117">
                  <v>3.39109934552464</v>
                </pt>
                <pt idx="2118">
                  <v>3.51638011382791</v>
                </pt>
                <pt idx="2119">
                  <v>3.68960351231286</v>
                </pt>
                <pt idx="2120">
                  <v>3.6763315572326</v>
                </pt>
                <pt idx="2121">
                  <v>3.69106274913875</v>
                </pt>
                <pt idx="2122">
                  <v>3.76009826441589</v>
                </pt>
                <pt idx="2123">
                  <v>3.63159077748121</v>
                </pt>
                <pt idx="2124">
                  <v>3.61994926940802</v>
                </pt>
                <pt idx="2125">
                  <v>3.66145473861464</v>
                </pt>
                <pt idx="2126">
                  <v>3.67457932692308</v>
                </pt>
                <pt idx="2127">
                  <v>3.62255612984943</v>
                </pt>
                <pt idx="2128">
                  <v>3.70891616162144</v>
                </pt>
                <pt idx="2129">
                  <v>3.75535812613834</v>
                </pt>
                <pt idx="2130">
                  <v>3.80773688638075</v>
                </pt>
                <pt idx="2131">
                  <v>3.82841280113824</v>
                </pt>
                <pt idx="2132">
                  <v>3.83323362241393</v>
                </pt>
                <pt idx="2133">
                  <v>3.79506249464943</v>
                </pt>
                <pt idx="2134">
                  <v>3.74329022080853</v>
                </pt>
                <pt idx="2135">
                  <v>3.65415457471269</v>
                </pt>
                <pt idx="2136">
                  <v>3.60167774499698</v>
                </pt>
                <pt idx="2137">
                  <v>3.58370019235151</v>
                </pt>
                <pt idx="2138">
                  <v>3.58739599929191</v>
                </pt>
                <pt idx="2139">
                  <v>3.45326003712848</v>
                </pt>
                <pt idx="2140">
                  <v>3.39436128348685</v>
                </pt>
                <pt idx="2141">
                  <v>3.36361437669833</v>
                </pt>
                <pt idx="2142">
                  <v>3.29008140293782</v>
                </pt>
                <pt idx="2143">
                  <v>3.3990460576918</v>
                </pt>
                <pt idx="2144">
                  <v>3.44340066898725</v>
                </pt>
                <pt idx="2145">
                  <v>3.39499329887038</v>
                </pt>
                <pt idx="2146">
                  <v>3.41078196072284</v>
                </pt>
                <pt idx="2147">
                  <v>3.44198031717685</v>
                </pt>
                <pt idx="2148">
                  <v>3.51150563399806</v>
                </pt>
                <pt idx="2149">
                  <v>3.58482317270714</v>
                </pt>
                <pt idx="2150">
                  <v>3.71947727773291</v>
                </pt>
                <pt idx="2151">
                  <v>3.92736434108527</v>
                </pt>
                <pt idx="2152">
                  <v>4.08288002026238</v>
                </pt>
                <pt idx="2153">
                  <v>4.15526181508645</v>
                </pt>
                <pt idx="2154">
                  <v>4.34696966911201</v>
                </pt>
                <pt idx="2155">
                  <v>4.58014981273408</v>
                </pt>
                <pt idx="2156">
                  <v>4.5846794262703</v>
                </pt>
                <pt idx="2157">
                  <v>4.76495089147755</v>
                </pt>
                <pt idx="2158">
                  <v>5.00569533152193</v>
                </pt>
                <pt idx="2159">
                  <v>5.03522546569741</v>
                </pt>
                <pt idx="2160">
                  <v>5.04299416269099</v>
                </pt>
                <pt idx="2161">
                  <v>4.56453089936991</v>
                </pt>
                <pt idx="2162">
                  <v>4.5369686293248</v>
                </pt>
                <pt idx="2163">
                  <v>4.62043164642802</v>
                </pt>
                <pt idx="2164">
                  <v>4.80576245393486</v>
                </pt>
                <pt idx="2165">
                  <v>4.91485574154673</v>
                </pt>
                <pt idx="2166">
                  <v>5.2745309467328</v>
                </pt>
                <pt idx="2167">
                  <v>5.18575763114604</v>
                </pt>
                <pt idx="2168">
                  <v>5.39919919615127</v>
                </pt>
                <pt idx="2169">
                  <v>6.00155690750785</v>
                </pt>
                <pt idx="2170">
                  <v>6.20089016024108</v>
                </pt>
                <pt idx="2171">
                  <v>6.24159721360567</v>
                </pt>
                <pt idx="2172">
                  <v>6.04210413331982</v>
                </pt>
                <pt idx="2173">
                  <v>5.4091678303066</v>
                </pt>
                <pt idx="2174">
                  <v>4.93685220876322</v>
                </pt>
                <pt idx="2175">
                  <v>4.93187127996885</v>
                </pt>
                <pt idx="2176">
                  <v>4.86389258431281</v>
                </pt>
                <pt idx="2177">
                  <v>4.6408045224947</v>
                </pt>
                <pt idx="2178">
                  <v>4.25823842657909</v>
                </pt>
                <pt idx="2179">
                  <v>4.27180782218999</v>
                </pt>
                <pt idx="2180">
                  <v>3.97123483174314</v>
                </pt>
                <pt idx="2181">
                  <v>3.72758948701643</v>
                </pt>
                <pt idx="2182">
                  <v>3.58093016680803</v>
                </pt>
                <pt idx="2183">
                  <v>3.26704498346399</v>
                </pt>
                <pt idx="2184">
                  <v>3.12188101075278</v>
                </pt>
                <pt idx="2185">
                  <v>2.899739168118</v>
                </pt>
                <pt idx="2186">
                  <v>2.89443905098513</v>
                </pt>
                <pt idx="2187">
                  <v>2.85068700768334</v>
                </pt>
                <pt idx="2188">
                  <v>2.88874525572744</v>
                </pt>
                <pt idx="2189">
                  <v>2.80133921077877</v>
                </pt>
                <pt idx="2190">
                  <v>2.81156524875829</v>
                </pt>
                <pt idx="2191">
                  <v>2.908026858009</v>
                </pt>
                <pt idx="2192">
                  <v>2.99464640067553</v>
                </pt>
                <pt idx="2193">
                  <v>2.95900343341552</v>
                </pt>
                <pt idx="2194">
                  <v>2.95466455603924</v>
                </pt>
                <pt idx="2195">
                  <v>2.98801184113467</v>
                </pt>
                <pt idx="2196">
                  <v>3.05328993559646</v>
                </pt>
                <pt idx="2197">
                  <v>2.899739168118</v>
                </pt>
                <pt idx="2198">
                  <v>2.90630979844212</v>
                </pt>
                <pt idx="2199">
                  <v>2.90523840926685</v>
                </pt>
                <pt idx="2200">
                  <v>2.87653655074521</v>
                </pt>
                <pt idx="2201">
                  <v>2.8508932529827</v>
                </pt>
                <pt idx="2202">
                  <v>2.78309258755703</v>
                </pt>
                <pt idx="2203">
                  <v>2.85406975808399</v>
                </pt>
                <pt idx="2204">
                  <v>3.06472820101117</v>
                </pt>
                <pt idx="2205">
                  <v>2.99118604611933</v>
                </pt>
                <pt idx="2206">
                  <v>3.05591962119939</v>
                </pt>
                <pt idx="2207">
                  <v>3.24611364935499</v>
                </pt>
                <pt idx="2208">
                  <v>3.49748949995244</v>
                </pt>
                <pt idx="2209">
                  <v>3.10401940617461</v>
                </pt>
                <pt idx="2210">
                  <v>3.24422038123868</v>
                </pt>
                <pt idx="2211">
                  <v>3.65537086740647</v>
                </pt>
                <pt idx="2212">
                  <v>4.2839571274404</v>
                </pt>
                <pt idx="2213">
                  <v>4.63362094693629</v>
                </pt>
                <pt idx="2214">
                  <v>4.8079138423425</v>
                </pt>
                <pt idx="2215">
                  <v>5.34857176103667</v>
                </pt>
                <pt idx="2216">
                  <v>5.5555626237486</v>
                </pt>
                <pt idx="2217">
                  <v>5.36050945640081</v>
                </pt>
                <pt idx="2218">
                  <v>5.61305042941729</v>
                </pt>
                <pt idx="2219">
                  <v>5.37002705527885</v>
                </pt>
                <pt idx="2220">
                  <v>5.43964484280074</v>
                </pt>
                <pt idx="2221">
                  <v>5.54071940483394</v>
                </pt>
                <pt idx="2222">
                  <v>5.61670552295201</v>
                </pt>
                <pt idx="2223">
                  <v>5.57840694963431</v>
                </pt>
                <pt idx="2224">
                  <v>5.80452789432144</v>
                </pt>
                <pt idx="2225">
                  <v>6.01952337463167</v>
                </pt>
                <pt idx="2226">
                  <v>6.23076580071523</v>
                </pt>
                <pt idx="2227">
                  <v>6.34057846064489</v>
                </pt>
                <pt idx="2228">
                  <v>6.47562818029307</v>
                </pt>
                <pt idx="2229">
                  <v>6.39273492542776</v>
                </pt>
                <pt idx="2230">
                  <v>6.04405034819845</v>
                </pt>
                <pt idx="2231">
                  <v>5.81675920537432</v>
                </pt>
                <pt idx="2232">
                  <v>5.6978282321663</v>
                </pt>
                <pt idx="2233">
                  <v>5.60714916293478</v>
                </pt>
                <pt idx="2234">
                  <v>5.65727380200489</v>
                </pt>
                <pt idx="2235">
                  <v>5.38824962981244</v>
                </pt>
                <pt idx="2236">
                  <v>5.26866605835288</v>
                </pt>
                <pt idx="2237">
                  <v>5.25618031627571</v>
                </pt>
                <pt idx="2238">
                  <v>5.10232965748923</v>
                </pt>
                <pt idx="2239">
                  <v>5.57974793533306</v>
                </pt>
                <pt idx="2240">
                  <v>5.99139017759903</v>
                </pt>
                <pt idx="2241">
                  <v>5.89006634799396</v>
                </pt>
                <pt idx="2242">
                  <v>6.21226159249544</v>
                </pt>
                <pt idx="2243">
                  <v>6.25816911501254</v>
                </pt>
                <pt idx="2244">
                  <v>6.50075367065523</v>
                </pt>
                <pt idx="2245">
                  <v>6.60929532963135</v>
                </pt>
                <pt idx="2246">
                  <v>6.98173278704907</v>
                </pt>
                <pt idx="2247">
                  <v>7.34845807564475</v>
                </pt>
                <pt idx="2248">
                  <v>7.98142478523122</v>
                </pt>
                <pt idx="2249">
                  <v>7.44239209169543</v>
                </pt>
                <pt idx="2250">
                  <v>8.071884928658079</v>
                </pt>
                <pt idx="2251">
                  <v>8.525581185348431</v>
                </pt>
                <pt idx="2252">
                  <v>8.387802389098979</v>
                </pt>
                <pt idx="2253">
                  <v>9.217176781002641</v>
                </pt>
                <pt idx="2254">
                  <v>9.49528335863463</v>
                </pt>
                <pt idx="2255">
                  <v>9.035629760873221</v>
                </pt>
                <pt idx="2256">
                  <v>8.853460729401631</v>
                </pt>
                <pt idx="2257">
                  <v>6.99648504391192</v>
                </pt>
                <pt idx="2258">
                  <v>7.04488116725318</v>
                </pt>
                <pt idx="2259">
                  <v>7.44524722932651</v>
                </pt>
                <pt idx="2260">
                  <v>7.78462155567193</v>
                </pt>
                <pt idx="2261">
                  <v>8.841136869811701</v>
                </pt>
                <pt idx="2262">
                  <v>10.3375305171266</v>
                </pt>
                <pt idx="2263">
                  <v>10.3173796830929</v>
                </pt>
                <pt idx="2264">
                  <v>11.9272410673131</v>
                </pt>
                <pt idx="2265">
                  <v>15.0246661362121</v>
                </pt>
                <pt idx="2266">
                  <v>15.6817686998485</v>
                </pt>
                <pt idx="2267">
                  <v>16.1190014765596</v>
                </pt>
                <pt idx="2268">
                  <v>15.5947858306734</v>
                </pt>
                <pt idx="2269">
                  <v>12.502675327929</v>
                </pt>
                <pt idx="2270">
                  <v>10.762388896591</v>
                </pt>
                <pt idx="2271">
                  <v>11.0326085240103</v>
                </pt>
                <pt idx="2272">
                  <v>11.040628308655</v>
                </pt>
                <pt idx="2273">
                  <v>10.1347897355557</v>
                </pt>
                <pt idx="2274">
                  <v>8.57369706340733</v>
                </pt>
                <pt idx="2275">
                  <v>8.903101664245479</v>
                </pt>
                <pt idx="2276">
                  <v>7.95570434643984</v>
                </pt>
                <pt idx="2277">
                  <v>6.85453314627135</v>
                </pt>
                <pt idx="2278">
                  <v>5.98435947510878</v>
                </pt>
                <pt idx="2279">
                  <v>5.40279163283455</v>
                </pt>
                <pt idx="2280">
                  <v>5.10497665480531</v>
                </pt>
                <pt idx="2281">
                  <v>4.49966155706933</v>
                </pt>
                <pt idx="2282">
                  <v>4.39971787880124</v>
                </pt>
                <pt idx="2283">
                  <v>4.44834809405263</v>
                </pt>
                <pt idx="2284">
                  <v>4.54547642918345</v>
                </pt>
                <pt idx="2285">
                  <v>4.38657172689139</v>
                </pt>
                <pt idx="2286">
                  <v>4.50682801906814</v>
                </pt>
                <pt idx="2287">
                  <v>4.70172345336716</v>
                </pt>
                <pt idx="2288">
                  <v>4.7885047702599</v>
                </pt>
                <pt idx="2289">
                  <v>4.76811257916576</v>
                </pt>
                <pt idx="2290">
                  <v>4.81490517146323</v>
                </pt>
                <pt idx="2291">
                  <v>4.90179047512138</v>
                </pt>
                <pt idx="2292">
                  <v>5.1071783625731</v>
                </pt>
                <pt idx="2293">
                  <v>4.87259565090037</v>
                </pt>
                <pt idx="2294">
                  <v>4.88462444654342</v>
                </pt>
                <pt idx="2295">
                  <v>4.84445184060353</v>
                </pt>
                <pt idx="2296">
                  <v>4.86828370948973</v>
                </pt>
                <pt idx="2297">
                  <v>4.77534755922519</v>
                </pt>
                <pt idx="2298">
                  <v>4.52862059801526</v>
                </pt>
                <pt idx="2299">
                  <v>4.63174712613198</v>
                </pt>
                <pt idx="2300">
                  <v>5.24143260112832</v>
                </pt>
                <pt idx="2301">
                  <v>5.11641633651403</v>
                </pt>
                <pt idx="2302">
                  <v>5.40856344395674</v>
                </pt>
                <pt idx="2303">
                  <v>5.88644367680512</v>
                </pt>
                <pt idx="2304">
                  <v>4.48943021047582</v>
                </pt>
                <pt idx="2305">
                  <v>3.78836204745454</v>
                </pt>
                <pt idx="2306">
                  <v>3.88327943023765</v>
                </pt>
                <pt idx="2307">
                  <v>4.35345882292968</v>
                </pt>
                <pt idx="2308">
                  <v>5.19221620142726</v>
                </pt>
                <pt idx="2309">
                  <v>5.79368882021762</v>
                </pt>
                <pt idx="2310">
                  <v>6.25501378361329</v>
                </pt>
                <pt idx="2311">
                  <v>7.09963327406555</v>
                </pt>
                <pt idx="2312">
                  <v>7.70416638005208</v>
                </pt>
                <pt idx="2313">
                  <v>7.51757262323944</v>
                </pt>
                <pt idx="2314">
                  <v>7.85816818302067</v>
                </pt>
                <pt idx="2315">
                  <v>7.37125865441571</v>
                </pt>
                <pt idx="2316">
                  <v>7.2995811697331</v>
                </pt>
                <pt idx="2317">
                  <v>7.54055605222785</v>
                </pt>
                <pt idx="2318">
                  <v>7.67862260730394</v>
                </pt>
                <pt idx="2319">
                  <v>7.57760647737356</v>
                </pt>
                <pt idx="2320">
                  <v>8.14221528340564</v>
                </pt>
                <pt idx="2321">
                  <v>8.37980350550111</v>
                </pt>
                <pt idx="2322">
                  <v>8.697274451644111</v>
                </pt>
                <pt idx="2323">
                  <v>9.01756664541616</v>
                </pt>
                <pt idx="2324">
                  <v>9.081745372370481</v>
                </pt>
                <pt idx="2325">
                  <v>9.03197958805954</v>
                </pt>
                <pt idx="2326">
                  <v>8.888051944334951</v>
                </pt>
                <pt idx="2327">
                  <v>8.51728522808024</v>
                </pt>
                <pt idx="2328">
                  <v>8.218822292450371</v>
                </pt>
                <pt idx="2329">
                  <v>8.23040661904928</v>
                </pt>
                <pt idx="2330">
                  <v>8.57007560315057</v>
                </pt>
                <pt idx="2331">
                  <v>7.99107550149131</v>
                </pt>
                <pt idx="2332">
                  <v>7.71067897611846</v>
                </pt>
                <pt idx="2333">
                  <v>8.006255500516209</v>
                </pt>
                <pt idx="2334">
                  <v>7.47530196216597</v>
                </pt>
                <pt idx="2335">
                  <v>8.20617627981839</v>
                </pt>
                <pt idx="2336">
                  <v>9.63144613302507</v>
                </pt>
                <pt idx="2337">
                  <v>10.5758213248008</v>
                </pt>
                <pt idx="2338">
                  <v>12.6160741160677</v>
                </pt>
                <pt idx="2339">
                  <v>13.0234468823272</v>
                </pt>
                <pt idx="2340">
                  <v>13.9254601414566</v>
                </pt>
                <pt idx="2341">
                  <v>14.7686657342536</v>
                </pt>
                <pt idx="2342">
                  <v>16.3276294720742</v>
                </pt>
                <pt idx="2343">
                  <v>17.9817549659287</v>
                </pt>
                <pt idx="2344">
                  <v>19.0252575884155</v>
                </pt>
                <pt idx="2345">
                  <v>18.3902288021534</v>
                </pt>
                <pt idx="2346">
                  <v>18.6824085974459</v>
                </pt>
                <pt idx="2347">
                  <v>15.5853307448917</v>
                </pt>
                <pt idx="2348">
                  <v>15.7125411099101</v>
                </pt>
                <pt idx="2349">
                  <v>15.6370190657115</v>
                </pt>
                <pt idx="2350">
                  <v>13.7974997980451</v>
                </pt>
                <pt idx="2351">
                  <v>11.3710761958656</v>
                </pt>
                <pt idx="2352">
                  <v>9.99746842852335</v>
                </pt>
                <pt idx="2353">
                  <v>8.398655127480151</v>
                </pt>
                <pt idx="2354">
                  <v>9.95043693562482</v>
                </pt>
                <pt idx="2355">
                  <v>10.5261073877205</v>
                </pt>
                <pt idx="2356">
                  <v>10.169345955762</v>
                </pt>
                <pt idx="2357">
                  <v>10.204433092859</v>
                </pt>
                <pt idx="2358">
                  <v>9.74590911100999</v>
                </pt>
                <pt idx="2359">
                  <v>9.17573791011981</v>
                </pt>
                <pt idx="2360">
                  <v>9.95855926768118</v>
                </pt>
                <pt idx="2361">
                  <v>11.6176135494074</v>
                </pt>
                <pt idx="2362">
                  <v>12.228574394699</v>
                </pt>
                <pt idx="2363">
                  <v>11.7565563050661</v>
                </pt>
                <pt idx="2364">
                  <v>10.2347010621246</v>
                </pt>
                <pt idx="2365">
                  <v>9.13317353774335</v>
                </pt>
                <pt idx="2366">
                  <v>9.140126025124751</v>
                </pt>
                <pt idx="2367">
                  <v>10.1125978774109</v>
                </pt>
                <pt idx="2368">
                  <v>13.9681666700742</v>
                </pt>
                <pt idx="2369">
                  <v>14.6943046414591</v>
                </pt>
                <pt idx="2370">
                  <v>12.7284261358661</v>
                </pt>
                <pt idx="2371">
                  <v>14.0598658215344</v>
                </pt>
                <pt idx="2372">
                  <v>13.2985231800584</v>
                </pt>
                <pt idx="2373">
                  <v>12.2281366507431</v>
                </pt>
                <pt idx="2374">
                  <v>14.5003183631887</v>
                </pt>
                <pt idx="2375">
                  <v>12.0939301728243</v>
                </pt>
                <pt idx="2376">
                  <v>10.2923665617138</v>
                </pt>
                <pt idx="2377">
                  <v>8.62568019695726</v>
                </pt>
                <pt idx="2378">
                  <v>8.52164097191039</v>
                </pt>
                <pt idx="2379">
                  <v>8.23992618769071</v>
                </pt>
                <pt idx="2380">
                  <v>8.841353178151721</v>
                </pt>
                <pt idx="2381">
                  <v>8.46955928841505</v>
                </pt>
                <pt idx="2382">
                  <v>8.37980350550111</v>
                </pt>
                <pt idx="2383">
                  <v>8.53270969675776</v>
                </pt>
                <pt idx="2384">
                  <v>8.78958676410045</v>
                </pt>
                <pt idx="2385">
                  <v>8.770517478208401</v>
                </pt>
                <pt idx="2386">
                  <v>8.93489607514134</v>
                </pt>
                <pt idx="2387">
                  <v>9.447775642000749</v>
                </pt>
                <pt idx="2388">
                  <v>9.64097375391419</v>
                </pt>
                <pt idx="2389">
                  <v>6.86872454504051</v>
                </pt>
                <pt idx="2390">
                  <v>6.08026663581428</v>
                </pt>
                <pt idx="2391">
                  <v>5.5768907391535</v>
                </pt>
                <pt idx="2392">
                  <v>5.2978256486608</v>
                </pt>
                <pt idx="2393">
                  <v>4.94480854343916</v>
                </pt>
                <pt idx="2394">
                  <v>4.57394873030857</v>
                </pt>
                <pt idx="2395">
                  <v>4.71521547083345</v>
                </pt>
                <pt idx="2396">
                  <v>5.28483465480565</v>
                </pt>
                <pt idx="2397">
                  <v>5.03283289624893</v>
                </pt>
                <pt idx="2398">
                  <v>5.09418922848643</v>
                </pt>
                <pt idx="2399">
                  <v>5.3061371897232</v>
                </pt>
                <pt idx="2400">
                  <v>4.63935858727478</v>
                </pt>
                <pt idx="2401">
                  <v>3.78982442308922</v>
                </pt>
                <pt idx="2402">
                  <v>4.05238635004357</v>
                </pt>
                <pt idx="2403">
                  <v>4.66399412609234</v>
                </pt>
                <pt idx="2404">
                  <v>5.23530277497737</v>
                </pt>
                <pt idx="2405">
                  <v>5.62588517181526</v>
                </pt>
                <pt idx="2406">
                  <v>5.63356983355241</v>
                </pt>
                <pt idx="2407">
                  <v>5.75399335182744</v>
                </pt>
                <pt idx="2408">
                  <v>6.01621086813131</v>
                </pt>
                <pt idx="2409">
                  <v>6.03775714576685</v>
                </pt>
                <pt idx="2410">
                  <v>6.25096979340655</v>
                </pt>
                <pt idx="2411">
                  <v>6.30464180638758</v>
                </pt>
                <pt idx="2412">
                  <v>5.76168224299065</v>
                </pt>
                <pt idx="2413">
                  <v>5.82761922626717</v>
                </pt>
                <pt idx="2414">
                  <v>6.06886579997953</v>
                </pt>
                <pt idx="2415">
                  <v>5.96881528277667</v>
                </pt>
                <pt idx="2416">
                  <v>5.79562200775692</v>
                </pt>
                <pt idx="2417">
                  <v>5.86982995470409</v>
                </pt>
                <pt idx="2418">
                  <v>5.9919903648553</v>
                </pt>
                <pt idx="2419">
                  <v>6.06028417125236</v>
                </pt>
                <pt idx="2420">
                  <v>6.12303545286249</v>
                </pt>
                <pt idx="2421">
                  <v>5.97007247757156</v>
                </pt>
                <pt idx="2422">
                  <v>5.86731268813657</v>
                </pt>
                <pt idx="2423">
                  <v>5.66154896591568</v>
                </pt>
                <pt idx="2424">
                  <v>5.93411460505463</v>
                </pt>
                <pt idx="2425">
                  <v>6.62675381361024</v>
                </pt>
                <pt idx="2426">
                  <v>6.56447140781066</v>
                </pt>
                <pt idx="2427">
                  <v>6.31948793246336</v>
                </pt>
                <pt idx="2428">
                  <v>6.19048074831412</v>
                </pt>
                <pt idx="2429">
                  <v>6.81124815583207</v>
                </pt>
                <pt idx="2430">
                  <v>6.36488154881191</v>
                </pt>
                <pt idx="2431">
                  <v>6.05538390828077</v>
                </pt>
                <pt idx="2432">
                  <v>6.20933703393381</v>
                </pt>
                <pt idx="2433">
                  <v>6.27771601016518</v>
                </pt>
                <pt idx="2434">
                  <v>6.08652392591534</v>
                </pt>
                <pt idx="2435">
                  <v>6.07773136164433</v>
                </pt>
                <pt idx="2436">
                  <v>6.63379178516481</v>
                </pt>
                <pt idx="2437">
                  <v>6.50799502369235</v>
                </pt>
                <pt idx="2438">
                  <v>6.53531567779094</v>
                </pt>
                <pt idx="2439">
                  <v>6.56959360254125</v>
                </pt>
                <pt idx="2440">
                  <v>6.65875162621791</v>
                </pt>
                <pt idx="2441">
                  <v>6.93094781143141</v>
                </pt>
                <pt idx="2442">
                  <v>6.91706610405141</v>
                </pt>
                <pt idx="2443">
                  <v>6.62736494983651</v>
                </pt>
                <pt idx="2444">
                  <v>6.798224575016</v>
                </pt>
                <pt idx="2445">
                  <v>6.98100988216177</v>
                </pt>
                <pt idx="2446">
                  <v>7.25641810226125</v>
                </pt>
                <pt idx="2447">
                  <v>7.41478285339086</v>
                </pt>
                <pt idx="2448">
                  <v>6.82084100322135</v>
                </pt>
                <pt idx="2449">
                  <v>6.60405521689367</v>
                </pt>
                <pt idx="2450">
                  <v>8.005232244126381</v>
                </pt>
                <pt idx="2451">
                  <v>8.561057495607811</v>
                </pt>
                <pt idx="2452">
                  <v>9.254276311510591</v>
                </pt>
                <pt idx="2453">
                  <v>9.744031884732861</v>
                </pt>
                <pt idx="2454">
                  <v>8.119618808491211</v>
                </pt>
                <pt idx="2455">
                  <v>8.20000922073282</v>
                </pt>
                <pt idx="2456">
                  <v>7.9409873759641</v>
                </pt>
                <pt idx="2457">
                  <v>8.38666745255216</v>
                </pt>
                <pt idx="2458">
                  <v>7.77276302851524</v>
                </pt>
                <pt idx="2459">
                  <v>8.11221208665906</v>
                </pt>
                <pt idx="2460">
                  <v>7.8249980752098</v>
                </pt>
                <pt idx="2461">
                  <v>8.697535392063379</v>
                </pt>
                <pt idx="2462">
                  <v>8.97128697889082</v>
                </pt>
                <pt idx="2463">
                  <v>9.618226800778711</v>
                </pt>
                <pt idx="2464">
                  <v>10.3557792660542</v>
                </pt>
                <pt idx="2465">
                  <v>11.8409699915117</v>
                </pt>
                <pt idx="2466">
                  <v>12.3978983688833</v>
                </pt>
                <pt idx="2467">
                  <v>10.3461258798208</v>
                </pt>
                <pt idx="2468">
                  <v>10.2992457692141</v>
                </pt>
                <pt idx="2469">
                  <v>10.7286916395223</v>
                </pt>
                <pt idx="2470">
                  <v>10.59054438275</v>
                </pt>
                <pt idx="2471">
                  <v>8.64008481708583</v>
                </pt>
                <pt idx="2472">
                  <v>8.25955616441537</v>
                </pt>
                <pt idx="2473">
                  <v>7.40644617258503</v>
                </pt>
                <pt idx="2474">
                  <v>6.8158093905979</v>
                </pt>
                <pt idx="2475">
                  <v>6.64438612548331</v>
                </pt>
                <pt idx="2476">
                  <v>6.85428970566983</v>
                </pt>
                <pt idx="2477">
                  <v>6.6375671742051</v>
                </pt>
                <pt idx="2478">
                  <v>6.50264743222381</v>
                </pt>
                <pt idx="2479">
                  <v>6.68176567269312</v>
                </pt>
                <pt idx="2480">
                  <v>6.72770170594243</v>
                </pt>
                <pt idx="2481">
                  <v>6.61947207309471</v>
                </pt>
                <pt idx="2482">
                  <v>6.60196544236373</v>
                </pt>
                <pt idx="2483">
                  <v>6.9191582727026</v>
                </pt>
                <pt idx="2484">
                  <v>7.06053809434018</v>
                </pt>
                <pt idx="2485">
                  <v>7.06061517299694</v>
                </pt>
                <pt idx="2486">
                  <v>6.45561453654553</v>
                </pt>
                <pt idx="2487">
                  <v>6.46218197342247</v>
                </pt>
                <pt idx="2488">
                  <v>6.04432304764494</v>
                </pt>
                <pt idx="2489">
                  <v>5.73978813866994</v>
                </pt>
                <pt idx="2490">
                  <v>5.60852629761632</v>
                </pt>
                <pt idx="2491">
                  <v>5.84427394379503</v>
                </pt>
                <pt idx="2492">
                  <v>6.3490339565392</v>
                </pt>
                <pt idx="2493">
                  <v>6.06856037374855</v>
                </pt>
                <pt idx="2494">
                  <v>6.30430660168365</v>
                </pt>
                <pt idx="2495">
                  <v>6.48456427223756</v>
                </pt>
                <pt idx="2496">
                  <v>6.40465433569456</v>
                </pt>
                <pt idx="2497">
                  <v>4.84734423381391</v>
                </pt>
                <pt idx="2498">
                  <v>4.88013005423628</v>
                </pt>
                <pt idx="2499">
                  <v>5.44101677349142</v>
                </pt>
                <pt idx="2500">
                  <v>5.24089012096011</v>
                </pt>
                <pt idx="2501">
                  <v>5.47818823827469</v>
                </pt>
                <pt idx="2502">
                  <v>5.96278103806348</v>
                </pt>
                <pt idx="2503">
                  <v>6.23278626504288</v>
                </pt>
                <pt idx="2504">
                  <v>6.09004735165203</v>
                </pt>
                <pt idx="2505">
                  <v>6.22566423436474</v>
                </pt>
                <pt idx="2506">
                  <v>6.37449791797177</v>
                </pt>
                <pt idx="2507">
                  <v>6.71851317459285</v>
                </pt>
                <pt idx="2508">
                  <v>6.66492323103893</v>
                </pt>
                <pt idx="2509">
                  <v>7.08214476893489</v>
                </pt>
                <pt idx="2510">
                  <v>6.97822340149803</v>
                </pt>
                <pt idx="2511">
                  <v>6.91821390363638</v>
                </pt>
                <pt idx="2512">
                  <v>7.3555756351653</v>
                </pt>
                <pt idx="2513">
                  <v>7.6120902090209</v>
                </pt>
                <pt idx="2514">
                  <v>7.91221470063578</v>
                </pt>
                <pt idx="2515">
                  <v>8.12985175811794</v>
                </pt>
                <pt idx="2516">
                  <v>8.258704033037731</v>
                </pt>
                <pt idx="2517">
                  <v>8.02639897271596</v>
                </pt>
                <pt idx="2518">
                  <v>7.97366844131001</v>
                </pt>
                <pt idx="2519">
                  <v>7.65046879837247</v>
                </pt>
                <pt idx="2520">
                  <v>7.21356645354189</v>
                </pt>
                <pt idx="2521">
                  <v>7.50134429001973</v>
                </pt>
                <pt idx="2522">
                  <v>7.571028415743</v>
                </pt>
                <pt idx="2523">
                  <v>7.24839463236295</v>
                </pt>
                <pt idx="2524">
                  <v>7.10220064459179</v>
                </pt>
                <pt idx="2525">
                  <v>6.61351493428913</v>
                </pt>
                <pt idx="2526">
                  <v>6.40275194551629</v>
                </pt>
                <pt idx="2527">
                  <v>6.39057030708843</v>
                </pt>
                <pt idx="2528">
                  <v>6.90799181350771</v>
                </pt>
                <pt idx="2529">
                  <v>7.04084456881201</v>
                </pt>
                <pt idx="2530">
                  <v>7.58273526359451</v>
                </pt>
                <pt idx="2531">
                  <v>7.85527536189106</v>
                </pt>
                <pt idx="2532">
                  <v>8.05676327096166</v>
                </pt>
                <pt idx="2533">
                  <v>8.376275618289011</v>
                </pt>
                <pt idx="2534">
                  <v>8.204259002359519</v>
                </pt>
                <pt idx="2535">
                  <v>8.214095776253</v>
                </pt>
                <pt idx="2536">
                  <v>7.74207011219159</v>
                </pt>
                <pt idx="2537">
                  <v>8.56370747162712</v>
                </pt>
                <pt idx="2538">
                  <v>8.47954069190328</v>
                </pt>
                <pt idx="2539">
                  <v>8.774493393187759</v>
                </pt>
                <pt idx="2540">
                  <v>9.05738595457818</v>
                </pt>
                <pt idx="2541">
                  <v>8.98342075197341</v>
                </pt>
                <pt idx="2542">
                  <v>9.14066236013686</v>
                </pt>
                <pt idx="2543">
                  <v>9.66246805658349</v>
                </pt>
                <pt idx="2544">
                  <v>8.181268917896331</v>
                </pt>
                <pt idx="2545">
                  <v>7.68001909074765</v>
                </pt>
                <pt idx="2546">
                  <v>8.631650512081629</v>
                </pt>
                <pt idx="2547">
                  <v>9.029574463365011</v>
                </pt>
                <pt idx="2548">
                  <v>9.798767682174731</v>
                </pt>
                <pt idx="2549">
                  <v>9.4924780569983</v>
                </pt>
                <pt idx="2550">
                  <v>9.56883879095637</v>
                </pt>
                <pt idx="2551">
                  <v>9.51060071885588</v>
                </pt>
                <pt idx="2552">
                  <v>9.799350523362611</v>
                </pt>
                <pt idx="2553">
                  <v>9.583456830476971</v>
                </pt>
                <pt idx="2554">
                  <v>8.86927307848589</v>
                </pt>
                <pt idx="2555">
                  <v>9.176581209956669</v>
                </pt>
                <pt idx="2556">
                  <v>8.3711378371283</v>
                </pt>
                <pt idx="2557">
                  <v>9.864226623499739</v>
                </pt>
                <pt idx="2558">
                  <v>9.69433531907262</v>
                </pt>
                <pt idx="2559">
                  <v>9.681395251220771</v>
                </pt>
                <pt idx="2560">
                  <v>10.1011518080028</v>
                </pt>
                <pt idx="2561">
                  <v>9.649801269088631</v>
                </pt>
                <pt idx="2562">
                  <v>8.246990536578391</v>
                </pt>
                <pt idx="2563">
                  <v>6.43538471554394</v>
                </pt>
                <pt idx="2564">
                  <v>6.12655280190542</v>
                </pt>
                <pt idx="2565">
                  <v>5.67277035142303</v>
                </pt>
                <pt idx="2566">
                  <v>4.94570679093969</v>
                </pt>
                <pt idx="2567">
                  <v>4.40366452828267</v>
                </pt>
                <pt idx="2568">
                  <v>4.2941837228642</v>
                </pt>
                <pt idx="2569">
                  <v>4.10071946709653</v>
                </pt>
                <pt idx="2570">
                  <v>3.84868120988286</v>
                </pt>
                <pt idx="2571">
                  <v>3.65559852495219</v>
                </pt>
                <pt idx="2572">
                  <v>3.68647004825333</v>
                </pt>
                <pt idx="2573">
                  <v>3.66163605949942</v>
                </pt>
                <pt idx="2574">
                  <v>3.63161568660382</v>
                </pt>
                <pt idx="2575">
                  <v>3.67006301183859</v>
                </pt>
                <pt idx="2576">
                  <v>3.72310465429109</v>
                </pt>
                <pt idx="2577">
                  <v>3.72838075942819</v>
                </pt>
                <pt idx="2578">
                  <v>3.76452762438454</v>
                </pt>
                <pt idx="2579">
                  <v>3.70094082786434</v>
                </pt>
                <pt idx="2580">
                  <v>3.61786819759903</v>
                </pt>
                <pt idx="2581">
                  <v>3.6765000459603</v>
                </pt>
                <pt idx="2582">
                  <v>3.60527604676851</v>
                </pt>
                <pt idx="2583">
                  <v>3.7006637179974</v>
                </pt>
                <pt idx="2584">
                  <v>3.70643219095165</v>
                </pt>
                <pt idx="2585">
                  <v>3.59616963775272</v>
                </pt>
                <pt idx="2586">
                  <v>3.71315495739155</v>
                </pt>
                <pt idx="2587">
                  <v>3.89719619325264</v>
                </pt>
                <pt idx="2588">
                  <v>4.26512295054179</v>
                </pt>
                <pt idx="2589">
                  <v>4.31211362050055</v>
                </pt>
                <pt idx="2590">
                  <v>4.71037169606711</v>
                </pt>
                <pt idx="2591">
                  <v>5.06436778748859</v>
                </pt>
                <pt idx="2592">
                  <v>5.30405940133141</v>
                </pt>
                <pt idx="2593">
                  <v>4.23196543206819</v>
                </pt>
                <pt idx="2594">
                  <v>3.91545576906555</v>
                </pt>
                <pt idx="2595">
                  <v>4.08652846024174</v>
                </pt>
                <pt idx="2596">
                  <v>4.17151427983883</v>
                </pt>
                <pt idx="2597">
                  <v>4.59400068142001</v>
                </pt>
                <pt idx="2598">
                  <v>4.96434067095164</v>
                </pt>
                <pt idx="2599">
                  <v>5.25662634853017</v>
                </pt>
                <pt idx="2600">
                  <v>4.92879900273182</v>
                </pt>
                <pt idx="2601">
                  <v>5.23841962896836</v>
                </pt>
                <pt idx="2602">
                  <v>5.37394072793019</v>
                </pt>
                <pt idx="2603">
                  <v>5.75664614788679</v>
                </pt>
                <pt idx="2604">
                  <v>5.81620255749253</v>
                </pt>
                <pt idx="2605">
                  <v>6.0578259956455</v>
                </pt>
                <pt idx="2606">
                  <v>5.9175496000831</v>
                </pt>
                <pt idx="2607">
                  <v>5.91811823614505</v>
                </pt>
                <pt idx="2608">
                  <v>5.54804492850071</v>
                </pt>
                <pt idx="2609">
                  <v>5.64815671629459</v>
                </pt>
                <pt idx="2610">
                  <v>5.81773696662298</v>
                </pt>
                <pt idx="2611">
                  <v>5.85917793801409</v>
                </pt>
                <pt idx="2612">
                  <v>5.93038326075264</v>
                </pt>
                <pt idx="2613">
                  <v>6.04651512471254</v>
                </pt>
                <pt idx="2614">
                  <v>5.95876225757246</v>
                </pt>
                <pt idx="2615">
                  <v>5.78191552345349</v>
                </pt>
                <pt idx="2616">
                  <v>5.7998201393072</v>
                </pt>
                <pt idx="2617">
                  <v>6.12013428827216</v>
                </pt>
                <pt idx="2618">
                  <v>6.00040024962937</v>
                </pt>
                <pt idx="2619">
                  <v>6.04592689549044</v>
                </pt>
                <pt idx="2620">
                  <v>5.93012604203714</v>
                </pt>
                <pt idx="2621">
                  <v>5.64363841100826</v>
                </pt>
                <pt idx="2622">
                  <v>5.38774786419091</v>
                </pt>
                <pt idx="2623">
                  <v>5.35617662982373</v>
                </pt>
                <pt idx="2624">
                  <v>5.66627433753015</v>
                </pt>
                <pt idx="2625">
                  <v>5.9143754433928</v>
                </pt>
                <pt idx="2626">
                  <v>6.23950603762219</v>
                </pt>
                <pt idx="2627">
                  <v>6.72053629096872</v>
                </pt>
                <pt idx="2628">
                  <v>6.98091127157094</v>
                </pt>
                <pt idx="2629">
                  <v>7.36222066663077</v>
                </pt>
                <pt idx="2630">
                  <v>6.77542124683712</v>
                </pt>
                <pt idx="2631">
                  <v>7.64606930707465</v>
                </pt>
                <pt idx="2632">
                  <v>7.82343738734666</v>
                </pt>
                <pt idx="2633">
                  <v>9.019446155957141</v>
                </pt>
                <pt idx="2634">
                  <v>9.910265015388321</v>
                </pt>
                <pt idx="2635">
                  <v>9.93330514422218</v>
                </pt>
                <pt idx="2636">
                  <v>10.932324141758</v>
                </pt>
                <pt idx="2637">
                  <v>11.5505644176133</v>
                </pt>
                <pt idx="2638">
                  <v>11.2546550106189</v>
                </pt>
                <pt idx="2639">
                  <v>11.9120422241932</v>
                </pt>
                <pt idx="2640">
                  <v>11.3094137168325</v>
                </pt>
                <pt idx="2641">
                  <v>11.3912008918083</v>
                </pt>
                <pt idx="2642">
                  <v>12.7263300748926</v>
                </pt>
                <pt idx="2643">
                  <v>13.4491509918375</v>
                </pt>
                <pt idx="2644">
                  <v>13.7754201426671</v>
                </pt>
                <pt idx="2645">
                  <v>14.2491870935468</v>
                </pt>
                <pt idx="2646">
                  <v>13.8158157996318</v>
                </pt>
                <pt idx="2647">
                  <v>13.9871753688514</v>
                </pt>
                <pt idx="2648">
                  <v>14.879914849899</v>
                </pt>
                <pt idx="2649">
                  <v>16.5605377906977</v>
                </pt>
                <pt idx="2650">
                  <v>15.6655735901719</v>
                </pt>
                <pt idx="2651">
                  <v>13.4282015824252</v>
                </pt>
                <pt idx="2652">
                  <v>11.4353509129961</v>
                </pt>
                <pt idx="2653">
                  <v>9.871611962282129</v>
                </pt>
                <pt idx="2654">
                  <v>8.914056591472161</v>
                </pt>
                <pt idx="2655">
                  <v>9.03064601142141</v>
                </pt>
                <pt idx="2656">
                  <v>9.097707138094719</v>
                </pt>
                <pt idx="2657">
                  <v>8.104562068241931</v>
                </pt>
                <pt idx="2658">
                  <v>7.46758148187392</v>
                </pt>
                <pt idx="2659">
                  <v>6.58300753038153</v>
                </pt>
                <pt idx="2660">
                  <v>6.95619125534597</v>
                </pt>
                <pt idx="2661">
                  <v>7.02610563532277</v>
                </pt>
                <pt idx="2662">
                  <v>6.2427538217084</v>
                </pt>
                <pt idx="2663">
                  <v>5.33877556758057</v>
                </pt>
                <pt idx="2664">
                  <v>4.90422112859951</v>
                </pt>
                <pt idx="2665">
                  <v>4.55072492710788</v>
                </pt>
                <pt idx="2666">
                  <v>4.276149245721</v>
                </pt>
                <pt idx="2667">
                  <v>3.9569757413335</v>
                </pt>
                <pt idx="2668">
                  <v>4.01517100417599</v>
                </pt>
                <pt idx="2669">
                  <v>4.09463274213575</v>
                </pt>
                <pt idx="2670">
                  <v>3.9996665086971</v>
                </pt>
                <pt idx="2671">
                  <v>4.00144811402757</v>
                </pt>
                <pt idx="2672">
                  <v>4.10168118655051</v>
                </pt>
                <pt idx="2673">
                  <v>3.98874709794039</v>
                </pt>
                <pt idx="2674">
                  <v>3.92474189338846</v>
                </pt>
                <pt idx="2675">
                  <v>3.84846932456624</v>
                </pt>
                <pt idx="2676">
                  <v>3.73034542933522</v>
                </pt>
                <pt idx="2677">
                  <v>3.7876776463418</v>
                </pt>
                <pt idx="2678">
                  <v>3.76318053681632</v>
                </pt>
                <pt idx="2679">
                  <v>3.78419715362771</v>
                </pt>
                <pt idx="2680">
                  <v>3.78734189838283</v>
                </pt>
                <pt idx="2681">
                  <v>3.80882311973836</v>
                </pt>
                <pt idx="2682">
                  <v>3.91592901344359</v>
                </pt>
                <pt idx="2683">
                  <v>3.97640399048621</v>
                </pt>
                <pt idx="2684">
                  <v>4.19671332075664</v>
                </pt>
                <pt idx="2685">
                  <v>4.14905723245667</v>
                </pt>
                <pt idx="2686">
                  <v>4.47341936159353</v>
                </pt>
                <pt idx="2687">
                  <v>4.84754002690324</v>
                </pt>
                <pt idx="2688">
                  <v>5.80587786325006</v>
                </pt>
                <pt idx="2689">
                  <v>4.47746703270903</v>
                </pt>
                <pt idx="2690">
                  <v>4.18773505542359</v>
                </pt>
                <pt idx="2691">
                  <v>4.34596669619587</v>
                </pt>
                <pt idx="2692">
                  <v>4.39070009968163</v>
                </pt>
                <pt idx="2693">
                  <v>4.44516961421916</v>
                </pt>
                <pt idx="2694">
                  <v>4.57164658851494</v>
                </pt>
                <pt idx="2695">
                  <v>4.83807250612793</v>
                </pt>
                <pt idx="2696">
                  <v>4.75405530665843</v>
                </pt>
                <pt idx="2697">
                  <v>4.76090885436811</v>
                </pt>
                <pt idx="2698">
                  <v>5.01040556542333</v>
                </pt>
                <pt idx="2699">
                  <v>5.34270336816187</v>
                </pt>
                <pt idx="2700">
                  <v>5.22344898888194</v>
                </pt>
                <pt idx="2701">
                  <v>5.55078099698358</v>
                </pt>
                <pt idx="2702">
                  <v>5.6965938541281</v>
                </pt>
                <pt idx="2703">
                  <v>5.83269363811257</v>
                </pt>
                <pt idx="2704">
                  <v>5.45146068863336</v>
                </pt>
                <pt idx="2705">
                  <v>5.6165358642088</v>
                </pt>
                <pt idx="2706">
                  <v>5.79147454596782</v>
                </pt>
                <pt idx="2707">
                  <v>5.9665453391735</v>
                </pt>
                <pt idx="2708">
                  <v>6.02350659287862</v>
                </pt>
                <pt idx="2709">
                  <v>6.13480132300303</v>
                </pt>
                <pt idx="2710">
                  <v>6.15376644436344</v>
                </pt>
                <pt idx="2711">
                  <v>6.0513420989122</v>
                </pt>
                <pt idx="2712">
                  <v>5.81315633559732</v>
                </pt>
                <pt idx="2713">
                  <v>6.18795872293363</v>
                </pt>
                <pt idx="2714">
                  <v>6.16350907220437</v>
                </pt>
                <pt idx="2715">
                  <v>6.35239033544452</v>
                </pt>
                <pt idx="2716">
                  <v>6.43988699382651</v>
                </pt>
                <pt idx="2717">
                  <v>6.13341184997282</v>
                </pt>
                <pt idx="2718">
                  <v>6.03107266620937</v>
                </pt>
                <pt idx="2719">
                  <v>6.12591955843098</v>
                </pt>
                <pt idx="2720">
                  <v>6.51562484962225</v>
                </pt>
                <pt idx="2721">
                  <v>7.07699641135696</v>
                </pt>
                <pt idx="2722">
                  <v>7.99818063677713</v>
                </pt>
                <pt idx="2723">
                  <v>8.96245598241944</v>
                </pt>
                <pt idx="2724">
                  <v>9.91950183150183</v>
                </pt>
                <pt idx="2725">
                  <v>10.5696309248735</v>
                </pt>
                <pt idx="2726">
                  <v>9.80856800522732</v>
                </pt>
                <pt idx="2727">
                  <v>11.9201900170614</v>
                </pt>
                <pt idx="2728">
                  <v>13.1839169323225</v>
                </pt>
                <pt idx="2729">
                  <v>15.0845014248823</v>
                </pt>
                <pt idx="2730">
                  <v>15.0922020598332</v>
                </pt>
                <pt idx="2731">
                  <v>15.2262780289229</v>
                </pt>
                <pt idx="2732">
                  <v>14.9456046624575</v>
                </pt>
                <pt idx="2733">
                  <v>15.4641723200621</v>
                </pt>
                <pt idx="2734">
                  <v>15.0902845730513</v>
                </pt>
                <pt idx="2735">
                  <v>16.1608238366458</v>
                </pt>
                <pt idx="2736">
                  <v>17.1137867140557</v>
                </pt>
                <pt idx="2737">
                  <v>17.0464783093669</v>
                </pt>
                <pt idx="2738">
                  <v>17.6494388466702</v>
                </pt>
                <pt idx="2739">
                  <v>19.1765758926801</v>
                </pt>
                <pt idx="2740">
                  <v>18.9665161312012</v>
                </pt>
                <pt idx="2741">
                  <v>20.0164387611797</v>
                </pt>
                <pt idx="2742">
                  <v>22.8025692238775</v>
                </pt>
                <pt idx="2743">
                  <v>22.5752194978809</v>
                </pt>
                <pt idx="2744">
                  <v>23.5199744305055</v>
                </pt>
                <pt idx="2745">
                  <v>24.0221271280861</v>
                </pt>
                <pt idx="2746">
                  <v>20.8187828654018</v>
                </pt>
                <pt idx="2747">
                  <v>20.2334748966667</v>
                </pt>
                <pt idx="2748">
                  <v>16.9599603185538</v>
                </pt>
                <pt idx="2749">
                  <v>15.9645622871804</v>
                </pt>
                <pt idx="2750">
                  <v>16.8111285208076</v>
                </pt>
                <pt idx="2751">
                  <v>14.1003846850768</v>
                </pt>
                <pt idx="2752">
                  <v>14.1154664109086</v>
                </pt>
                <pt idx="2753">
                  <v>13.6578782260651</v>
                </pt>
                <pt idx="2754">
                  <v>13.2042307774824</v>
                </pt>
                <pt idx="2755">
                  <v>10.5490604874963</v>
                </pt>
                <pt idx="2756">
                  <v>7.95027890317656</v>
                </pt>
                <pt idx="2757">
                  <v>6.42137911410414</v>
                </pt>
                <pt idx="2758">
                  <v>6.32113312543183</v>
                </pt>
                <pt idx="2759">
                  <v>5.85488320606066</v>
                </pt>
                <pt idx="2760">
                  <v>5.30548176011912</v>
                </pt>
                <pt idx="2761">
                  <v>4.97217223980787</v>
                </pt>
                <pt idx="2762">
                  <v>4.77534897828188</v>
                </pt>
                <pt idx="2763">
                  <v>4.50793375992968</v>
                </pt>
                <pt idx="2764">
                  <v>4.59021661969138</v>
                </pt>
                <pt idx="2765">
                  <v>4.4110372686995</v>
                </pt>
                <pt idx="2766">
                  <v>4.43087052417323</v>
                </pt>
                <pt idx="2767">
                  <v>4.52076025559097</v>
                </pt>
                <pt idx="2768">
                  <v>4.47980466371986</v>
                </pt>
                <pt idx="2769">
                  <v>4.47696368004476</v>
                </pt>
                <pt idx="2770">
                  <v>4.52941046598991</v>
                </pt>
                <pt idx="2771">
                  <v>4.58132972424294</v>
                </pt>
                <pt idx="2772">
                  <v>4.55133449726351</v>
                </pt>
                <pt idx="2773">
                  <v>4.62205636674088</v>
                </pt>
                <pt idx="2774">
                  <v>4.77754278403369</v>
                </pt>
                <pt idx="2775">
                  <v>4.83061943404479</v>
                </pt>
                <pt idx="2776">
                  <v>5.13381546788967</v>
                </pt>
                <pt idx="2777">
                  <v>5.56117235374328</v>
                </pt>
                <pt idx="2778">
                  <v>5.62788145808221</v>
                </pt>
                <pt idx="2779">
                  <v>5.83133717319607</v>
                </pt>
                <pt idx="2780">
                  <v>5.37494472271644</v>
                </pt>
                <pt idx="2781">
                  <v>5.35886250642147</v>
                </pt>
                <pt idx="2782">
                  <v>5.36433580286042</v>
                </pt>
                <pt idx="2783">
                  <v>5.79707836689957</v>
                </pt>
                <pt idx="2784">
                  <v>7.29925442694153</v>
                </pt>
                <pt idx="2785">
                  <v>5.52679229383938</v>
                </pt>
                <pt idx="2786">
                  <v>5.44605406103978</v>
                </pt>
                <pt idx="2787">
                  <v>5.39476642543096</v>
                </pt>
                <pt idx="2788">
                  <v>5.325208902649</v>
                </pt>
                <pt idx="2789">
                  <v>5.31845026105325</v>
                </pt>
                <pt idx="2790">
                  <v>5.60186439128954</v>
                </pt>
                <pt idx="2791">
                  <v>6.02344175741712</v>
                </pt>
                <pt idx="2792">
                  <v>5.8734788100527</v>
                </pt>
                <pt idx="2793">
                  <v>5.8098110346135</v>
                </pt>
                <pt idx="2794">
                  <v>6.30084039738751</v>
                </pt>
                <pt idx="2795">
                  <v>6.39059995696923</v>
                </pt>
                <pt idx="2796">
                  <v>6.21161535201666</v>
                </pt>
                <pt idx="2797">
                  <v>6.52157427916469</v>
                </pt>
                <pt idx="2798">
                  <v>6.54709469432145</v>
                </pt>
                <pt idx="2799">
                  <v>6.74806089053915</v>
                </pt>
                <pt idx="2800">
                  <v>6.21007064371437</v>
                </pt>
                <pt idx="2801">
                  <v>6.25808427696306</v>
                </pt>
                <pt idx="2802">
                  <v>6.39162377119889</v>
                </pt>
                <pt idx="2803">
                  <v>6.43057701478302</v>
                </pt>
                <pt idx="2804">
                  <v>6.53161932808928</v>
                </pt>
                <pt idx="2805">
                  <v>6.62103030422059</v>
                </pt>
                <pt idx="2806">
                  <v>6.55671482570267</v>
                </pt>
                <pt idx="2807">
                  <v>6.36423359731176</v>
                </pt>
                <pt idx="2808">
                  <v>6.12132876973499</v>
                </pt>
                <pt idx="2809">
                  <v>6.69173663629687</v>
                </pt>
                <pt idx="2810">
                  <v>6.63197135718923</v>
                </pt>
                <pt idx="2811">
                  <v>6.8233232032821</v>
                </pt>
                <pt idx="2812">
                  <v>6.9750067241843</v>
                </pt>
                <pt idx="2813">
                  <v>6.62077024293486</v>
                </pt>
                <pt idx="2814">
                  <v>6.31174642402456</v>
                </pt>
                <pt idx="2815">
                  <v>6.45199134944786</v>
                </pt>
                <pt idx="2816">
                  <v>6.74380876175235</v>
                </pt>
                <pt idx="2817">
                  <v>7.41867194806624</v>
                </pt>
                <pt idx="2818">
                  <v>7.92271473710061</v>
                </pt>
                <pt idx="2819">
                  <v>8.065915398602741</v>
                </pt>
                <pt idx="2820">
                  <v>8.324034967944399</v>
                </pt>
                <pt idx="2821">
                  <v>8.989599068836</v>
                </pt>
                <pt idx="2822">
                  <v>9.762216054289389</v>
                </pt>
                <pt idx="2823">
                  <v>9.69384938321304</v>
                </pt>
                <pt idx="2824">
                  <v>10.5915267283495</v>
                </pt>
                <pt idx="2825">
                  <v>11.0941341011929</v>
                </pt>
                <pt idx="2826">
                  <v>12.021881112385</v>
                </pt>
                <pt idx="2827">
                  <v>13.5786397717043</v>
                </pt>
                <pt idx="2828">
                  <v>13.3221499716464</v>
                </pt>
                <pt idx="2829">
                  <v>13.3842968562348</v>
                </pt>
                <pt idx="2830">
                  <v>12.7408781951591</v>
                </pt>
                <pt idx="2831">
                  <v>13.1817399804497</v>
                </pt>
                <pt idx="2832">
                  <v>12.642428560714</v>
                </pt>
                <pt idx="2833">
                  <v>11.5265578254552</v>
                </pt>
                <pt idx="2834">
                  <v>11.4676853421957</v>
                </pt>
                <pt idx="2835">
                  <v>11.729444428981</v>
                </pt>
                <pt idx="2836">
                  <v>10.792339274424</v>
                </pt>
                <pt idx="2837">
                  <v>10.6844083567861</v>
                </pt>
                <pt idx="2838">
                  <v>10.558189790166</v>
                </pt>
                <pt idx="2839">
                  <v>10.5016852637547</v>
                </pt>
                <pt idx="2840">
                  <v>10.5853742778196</v>
                </pt>
                <pt idx="2841">
                  <v>10.4635005175526</v>
                </pt>
                <pt idx="2842">
                  <v>10.0620965996851</v>
                </pt>
                <pt idx="2843">
                  <v>9.727751198933509</v>
                </pt>
                <pt idx="2844">
                  <v>8.89982114454293</v>
                </pt>
                <pt idx="2845">
                  <v>8.66439641214115</v>
                </pt>
                <pt idx="2846">
                  <v>8.618324513638569</v>
                </pt>
                <pt idx="2847">
                  <v>8.87095755598242</v>
                </pt>
                <pt idx="2848">
                  <v>8.83262003854019</v>
                </pt>
                <pt idx="2849">
                  <v>8.19404289243835</v>
                </pt>
                <pt idx="2850">
                  <v>8.034495209064939</v>
                </pt>
                <pt idx="2851">
                  <v>7.75147758927329</v>
                </pt>
                <pt idx="2852">
                  <v>7.0521185244067</v>
                </pt>
                <pt idx="2853">
                  <v>5.916722243673</v>
                </pt>
                <pt idx="2854">
                  <v>5.77800172934025</v>
                </pt>
                <pt idx="2855">
                  <v>5.77196720595751</v>
                </pt>
                <pt idx="2856">
                  <v>5.72710693805854</v>
                </pt>
                <pt idx="2857">
                  <v>5.22622701764177</v>
                </pt>
                <pt idx="2858">
                  <v>4.90753329936677</v>
                </pt>
                <pt idx="2859">
                  <v>4.74881322984604</v>
                </pt>
                <pt idx="2860">
                  <v>4.85023702819161</v>
                </pt>
                <pt idx="2861">
                  <v>4.86412823916431</v>
                </pt>
                <pt idx="2862">
                  <v>4.86841658730096</v>
                </pt>
                <pt idx="2863">
                  <v>4.89634643608496</v>
                </pt>
                <pt idx="2864">
                  <v>4.84629760073602</v>
                </pt>
                <pt idx="2865">
                  <v>4.78827088600403</v>
                </pt>
                <pt idx="2866">
                  <v>4.84271236595824</v>
                </pt>
                <pt idx="2867">
                  <v>4.93245225350577</v>
                </pt>
                <pt idx="2868">
                  <v>4.84946955802496</v>
                </pt>
                <pt idx="2869">
                  <v>4.98916695031892</v>
                </pt>
                <pt idx="2870">
                  <v>5.14059819611012</v>
                </pt>
                <pt idx="2871">
                  <v>5.28054609433065</v>
                </pt>
                <pt idx="2872">
                  <v>5.55886620716947</v>
                </pt>
                <pt idx="2873">
                  <v>5.86076631549668</v>
                </pt>
                <pt idx="2874">
                  <v>6.03050465136455</v>
                </pt>
                <pt idx="2875">
                  <v>6.40942621392448</v>
                </pt>
                <pt idx="2876">
                  <v>6.55046584605221</v>
                </pt>
                <pt idx="2877">
                  <v>6.48325929344795</v>
                </pt>
                <pt idx="2878">
                  <v>6.57564252478864</v>
                </pt>
                <pt idx="2879">
                  <v>7.0555205001104</v>
                </pt>
              </numCache>
            </numRef>
          </val>
          <smooth val="0"/>
        </ser>
        <ser>
          <idx val="1"/>
          <order val="1"/>
          <tx>
            <strRef>
              <f>"供需比实际"</f>
              <strCache>
                <ptCount val="1"/>
                <pt idx="0">
                  <v>供需比实际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统调负荷!$U$2:$U$2881</f>
              <numCache>
                <formatCode>0.00_);[Red]\(0.00\)</formatCode>
                <ptCount val="2880"/>
                <pt idx="0">
                  <v>1.3895346147735</v>
                </pt>
                <pt idx="1">
                  <v>1.34813617994454</v>
                </pt>
                <pt idx="2">
                  <v>1.37037095808027</v>
                </pt>
                <pt idx="3">
                  <v>1.38291765082669</v>
                </pt>
                <pt idx="4">
                  <v>1.41798844063511</v>
                </pt>
                <pt idx="5">
                  <v>1.41442642148342</v>
                </pt>
                <pt idx="6">
                  <v>1.42691205901974</v>
                </pt>
                <pt idx="7">
                  <v>1.43546567062525</v>
                </pt>
                <pt idx="8">
                  <v>1.44670585956518</v>
                </pt>
                <pt idx="9">
                  <v>1.45638863563301</v>
                </pt>
                <pt idx="10">
                  <v>1.45889538527552</v>
                </pt>
                <pt idx="11">
                  <v>1.47141928862311</v>
                </pt>
                <pt idx="12">
                  <v>1.50616787646458</v>
                </pt>
                <pt idx="13">
                  <v>1.50632287660361</v>
                </pt>
                <pt idx="14">
                  <v>1.51879739248324</v>
                </pt>
                <pt idx="15">
                  <v>1.52912343621732</v>
                </pt>
                <pt idx="16">
                  <v>1.55059571569487</v>
                </pt>
                <pt idx="17">
                  <v>1.57423378697197</v>
                </pt>
                <pt idx="18">
                  <v>1.59265873669947</v>
                </pt>
                <pt idx="19">
                  <v>1.6014922702183</v>
                </pt>
                <pt idx="20">
                  <v>1.61832425842011</v>
                </pt>
                <pt idx="21">
                  <v>1.62095592755229</v>
                </pt>
                <pt idx="22">
                  <v>1.62160880733669</v>
                </pt>
                <pt idx="23">
                  <v>1.61877586749843</v>
                </pt>
                <pt idx="24">
                  <v>1.62754413461201</v>
                </pt>
                <pt idx="25">
                  <v>1.63008973919149</v>
                </pt>
                <pt idx="26">
                  <v>1.61977591565737</v>
                </pt>
                <pt idx="27">
                  <v>1.59851198760206</v>
                </pt>
                <pt idx="28">
                  <v>1.58232557734736</v>
                </pt>
                <pt idx="29">
                  <v>1.53756687705305</v>
                </pt>
                <pt idx="30">
                  <v>1.52393687184406</v>
                </pt>
                <pt idx="31">
                  <v>1.55727910851103</v>
                </pt>
                <pt idx="32">
                  <v>1.63192717154323</v>
                </pt>
                <pt idx="33">
                  <v>1.68211843133627</v>
                </pt>
                <pt idx="34">
                  <v>1.74494545766813</v>
                </pt>
                <pt idx="35">
                  <v>1.75209223059678</v>
                </pt>
                <pt idx="36">
                  <v>1.79903027904215</v>
                </pt>
                <pt idx="37">
                  <v>1.83952073487319</v>
                </pt>
                <pt idx="38">
                  <v>1.88729931952348</v>
                </pt>
                <pt idx="39">
                  <v>1.91197812598591</v>
                </pt>
                <pt idx="40">
                  <v>1.92569034671334</v>
                </pt>
                <pt idx="41">
                  <v>1.94392844179706</v>
                </pt>
                <pt idx="42">
                  <v>1.99530399824405</v>
                </pt>
                <pt idx="43">
                  <v>2.02280226617283</v>
                </pt>
                <pt idx="44">
                  <v>2.01906615581994</v>
                </pt>
                <pt idx="45">
                  <v>2.00175582958602</v>
                </pt>
                <pt idx="46">
                  <v>1.9940888348828</v>
                </pt>
                <pt idx="47">
                  <v>1.97669321797249</v>
                </pt>
                <pt idx="48">
                  <v>1.92061964404161</v>
                </pt>
                <pt idx="49">
                  <v>1.80978593864973</v>
                </pt>
                <pt idx="50">
                  <v>1.83507785052391</v>
                </pt>
                <pt idx="51">
                  <v>1.83321728867312</v>
                </pt>
                <pt idx="52">
                  <v>1.83741314628657</v>
                </pt>
                <pt idx="53">
                  <v>1.8265801386331</v>
                </pt>
                <pt idx="54">
                  <v>1.80241707417356</v>
                </pt>
                <pt idx="55">
                  <v>1.75739227139946</v>
                </pt>
                <pt idx="56">
                  <v>1.7931795235166</v>
                </pt>
                <pt idx="57">
                  <v>1.81016386054823</v>
                </pt>
                <pt idx="58">
                  <v>1.8414427092912</v>
                </pt>
                <pt idx="59">
                  <v>1.7964574156608</v>
                </pt>
                <pt idx="60">
                  <v>1.71962135763563</v>
                </pt>
                <pt idx="61">
                  <v>1.69924037183288</v>
                </pt>
                <pt idx="62">
                  <v>1.68206928622383</v>
                </pt>
                <pt idx="63">
                  <v>1.6823068475405</v>
                </pt>
                <pt idx="64">
                  <v>1.75275454312512</v>
                </pt>
                <pt idx="65">
                  <v>1.78213372748401</v>
                </pt>
                <pt idx="66">
                  <v>1.75540880806767</v>
                </pt>
                <pt idx="67">
                  <v>1.70187115718114</v>
                </pt>
                <pt idx="68">
                  <v>1.62304806339228</v>
                </pt>
                <pt idx="69">
                  <v>1.54054626580119</v>
                </pt>
                <pt idx="70">
                  <v>1.49390978305291</v>
                </pt>
                <pt idx="71">
                  <v>1.43995014516677</v>
                </pt>
                <pt idx="72">
                  <v>1.40274385353661</v>
                </pt>
                <pt idx="73">
                  <v>1.36261668602805</v>
                </pt>
                <pt idx="74">
                  <v>1.37438927349407</v>
                </pt>
                <pt idx="75">
                  <v>1.38756991795624</v>
                </pt>
                <pt idx="76">
                  <v>1.38078944738683</v>
                </pt>
                <pt idx="77">
                  <v>1.34493438636996</v>
                </pt>
                <pt idx="78">
                  <v>1.35315570110152</v>
                </pt>
                <pt idx="79">
                  <v>1.34683788109474</v>
                </pt>
                <pt idx="80">
                  <v>1.34612147238308</v>
                </pt>
                <pt idx="81">
                  <v>1.32469604265853</v>
                </pt>
                <pt idx="82">
                  <v>1.32473160340004</v>
                </pt>
                <pt idx="83">
                  <v>1.32038200370384</v>
                </pt>
                <pt idx="84">
                  <v>1.2986233289725</v>
                </pt>
                <pt idx="85">
                  <v>1.28677885286969</v>
                </pt>
                <pt idx="86">
                  <v>1.3017307974933</v>
                </pt>
                <pt idx="87">
                  <v>1.29272838180206</v>
                </pt>
                <pt idx="88">
                  <v>1.2858544066437</v>
                </pt>
                <pt idx="89">
                  <v>1.31948929993602</v>
                </pt>
                <pt idx="90">
                  <v>1.36328081834972</v>
                </pt>
                <pt idx="91">
                  <v>1.41431928727011</v>
                </pt>
                <pt idx="92">
                  <v>1.44130796239003</v>
                </pt>
                <pt idx="93">
                  <v>1.47430395656971</v>
                </pt>
                <pt idx="94">
                  <v>1.49503478571351</v>
                </pt>
                <pt idx="95">
                  <v>1.53211466942836</v>
                </pt>
                <pt idx="96">
                  <v>1.80181626611811</v>
                </pt>
                <pt idx="97">
                  <v>1.63773132035619</v>
                </pt>
                <pt idx="98">
                  <v>1.63000441944076</v>
                </pt>
                <pt idx="99">
                  <v>1.67891538101917</v>
                </pt>
                <pt idx="100">
                  <v>1.74147673617314</v>
                </pt>
                <pt idx="101">
                  <v>1.76875220339686</v>
                </pt>
                <pt idx="102">
                  <v>1.78742488303496</v>
                </pt>
                <pt idx="103">
                  <v>1.82420643726223</v>
                </pt>
                <pt idx="104">
                  <v>1.843138420147</v>
                </pt>
                <pt idx="105">
                  <v>1.84974896713259</v>
                </pt>
                <pt idx="106">
                  <v>1.88817001964745</v>
                </pt>
                <pt idx="107">
                  <v>1.8947492358001</v>
                </pt>
                <pt idx="108">
                  <v>1.91752480553645</v>
                </pt>
                <pt idx="109">
                  <v>1.9617109741768</v>
                </pt>
                <pt idx="110">
                  <v>1.96743584686521</v>
                </pt>
                <pt idx="111">
                  <v>1.99094235724554</v>
                </pt>
                <pt idx="112">
                  <v>1.96233043851382</v>
                </pt>
                <pt idx="113">
                  <v>1.9962282985273</v>
                </pt>
                <pt idx="114">
                  <v>2.01164483174725</v>
                </pt>
                <pt idx="115">
                  <v>1.99911987253973</v>
                </pt>
                <pt idx="116">
                  <v>2.01332522882451</v>
                </pt>
                <pt idx="117">
                  <v>1.98651392031154</v>
                </pt>
                <pt idx="118">
                  <v>1.96808334201047</v>
                </pt>
                <pt idx="119">
                  <v>1.8997402616205</v>
                </pt>
                <pt idx="120">
                  <v>1.83460071445126</v>
                </pt>
                <pt idx="121">
                  <v>1.7242522566233</v>
                </pt>
                <pt idx="122">
                  <v>1.64766802843831</v>
                </pt>
                <pt idx="123">
                  <v>1.58008987825262</v>
                </pt>
                <pt idx="124">
                  <v>1.50272154763176</v>
                </pt>
                <pt idx="125">
                  <v>1.4498861047836</v>
                </pt>
                <pt idx="126">
                  <v>1.4460973082034</v>
                </pt>
                <pt idx="127">
                  <v>1.43117411029845</v>
                </pt>
                <pt idx="128">
                  <v>1.39880359332013</v>
                </pt>
                <pt idx="129">
                  <v>1.35698091593945</v>
                </pt>
                <pt idx="130">
                  <v>1.31604904458722</v>
                </pt>
                <pt idx="131">
                  <v>1.3021203672428</v>
                </pt>
                <pt idx="132">
                  <v>1.33089128802286</v>
                </pt>
                <pt idx="133">
                  <v>1.32459495032245</v>
                </pt>
                <pt idx="134">
                  <v>1.33145224394061</v>
                </pt>
                <pt idx="135">
                  <v>1.35752087030567</v>
                </pt>
                <pt idx="136">
                  <v>1.3786855036855</v>
                </pt>
                <pt idx="137">
                  <v>1.44614941164502</v>
                </pt>
                <pt idx="138">
                  <v>1.45654039422958</v>
                </pt>
                <pt idx="139">
                  <v>1.46658986175115</v>
                </pt>
                <pt idx="140">
                  <v>1.51349624802309</v>
                </pt>
                <pt idx="141">
                  <v>1.51171905290467</v>
                </pt>
                <pt idx="142">
                  <v>1.57218070926104</v>
                </pt>
                <pt idx="143">
                  <v>1.62736862691786</v>
                </pt>
                <pt idx="144">
                  <v>1.77887390405477</v>
                </pt>
                <pt idx="145">
                  <v>1.67367703258913</v>
                </pt>
                <pt idx="146">
                  <v>1.67966344106403</v>
                </pt>
                <pt idx="147">
                  <v>1.70010340230973</v>
                </pt>
                <pt idx="148">
                  <v>1.68578861676133</v>
                </pt>
                <pt idx="149">
                  <v>1.63362598371469</v>
                </pt>
                <pt idx="150">
                  <v>1.57505499654901</v>
                </pt>
                <pt idx="151">
                  <v>1.45591260188623</v>
                </pt>
                <pt idx="152">
                  <v>1.42654523863285</v>
                </pt>
                <pt idx="153">
                  <v>1.43494838141184</v>
                </pt>
                <pt idx="154">
                  <v>1.40913390249846</v>
                </pt>
                <pt idx="155">
                  <v>1.40031071133193</v>
                </pt>
                <pt idx="156">
                  <v>1.36572126258482</v>
                </pt>
                <pt idx="157">
                  <v>1.33156916928169</v>
                </pt>
                <pt idx="158">
                  <v>1.28847370378973</v>
                </pt>
                <pt idx="159">
                  <v>1.27955293433723</v>
                </pt>
                <pt idx="160">
                  <v>1.27450991379713</v>
                </pt>
                <pt idx="161">
                  <v>1.24744369548485</v>
                </pt>
                <pt idx="162">
                  <v>1.21313970358149</v>
                </pt>
                <pt idx="163">
                  <v>1.19454763813852</v>
                </pt>
                <pt idx="164">
                  <v>1.17896235527073</v>
                </pt>
                <pt idx="165">
                  <v>1.1466309959131</v>
                </pt>
                <pt idx="166">
                  <v>1.15856373197406</v>
                </pt>
                <pt idx="167">
                  <v>1.14989088028851</v>
                </pt>
                <pt idx="168">
                  <v>1.13643866097943</v>
                </pt>
                <pt idx="169">
                  <v>1.09544932771423</v>
                </pt>
                <pt idx="170">
                  <v>1.06730820368592</v>
                </pt>
                <pt idx="171">
                  <v>1.0511827824466</v>
                </pt>
                <pt idx="172">
                  <v>1.06310101771814</v>
                </pt>
                <pt idx="173">
                  <v>1.03533153375425</v>
                </pt>
                <pt idx="174">
                  <v>1.04309009831214</v>
                </pt>
                <pt idx="175">
                  <v>1.05449847310312</v>
                </pt>
                <pt idx="176">
                  <v>1.06698775586796</v>
                </pt>
                <pt idx="177">
                  <v>1.07204715996933</v>
                </pt>
                <pt idx="178">
                  <v>1.06467523510678</v>
                </pt>
                <pt idx="179">
                  <v>1.0630297988225</v>
                </pt>
                <pt idx="180">
                  <v>1.07928965629602</v>
                </pt>
                <pt idx="181">
                  <v>1.07661939918172</v>
                </pt>
                <pt idx="182">
                  <v>1.08481496261413</v>
                </pt>
                <pt idx="183">
                  <v>1.10206303289902</v>
                </pt>
                <pt idx="184">
                  <v>1.13269764538706</v>
                </pt>
                <pt idx="185">
                  <v>1.15509223599277</v>
                </pt>
                <pt idx="186">
                  <v>1.19333592173241</v>
                </pt>
                <pt idx="187">
                  <v>1.22797059326381</v>
                </pt>
                <pt idx="188">
                  <v>1.28449575774233</v>
                </pt>
                <pt idx="189">
                  <v>1.31537165483658</v>
                </pt>
                <pt idx="190">
                  <v>1.35510790966848</v>
                </pt>
                <pt idx="191">
                  <v>1.41341895390989</v>
                </pt>
                <pt idx="192">
                  <v>1.38843401217755</v>
                </pt>
                <pt idx="193">
                  <v>1.25769133072349</v>
                </pt>
                <pt idx="194">
                  <v>1.28036887388886</v>
                </pt>
                <pt idx="195">
                  <v>1.32973801291077</v>
                </pt>
                <pt idx="196">
                  <v>1.36621915812667</v>
                </pt>
                <pt idx="197">
                  <v>1.40437761348113</v>
                </pt>
                <pt idx="198">
                  <v>1.44428262879179</v>
                </pt>
                <pt idx="199">
                  <v>1.47961995332914</v>
                </pt>
                <pt idx="200">
                  <v>1.51055109773141</v>
                </pt>
                <pt idx="201">
                  <v>1.48862493340319</v>
                </pt>
                <pt idx="202">
                  <v>1.46109231827423</v>
                </pt>
                <pt idx="203">
                  <v>1.45730733438656</v>
                </pt>
                <pt idx="204">
                  <v>1.4622218072297</v>
                </pt>
                <pt idx="205">
                  <v>1.4776782971253</v>
                </pt>
                <pt idx="206">
                  <v>1.49581052743816</v>
                </pt>
                <pt idx="207">
                  <v>1.52387957020394</v>
                </pt>
                <pt idx="208">
                  <v>1.55422660043946</v>
                </pt>
                <pt idx="209">
                  <v>1.58292528696453</v>
                </pt>
                <pt idx="210">
                  <v>1.61608651409262</v>
                </pt>
                <pt idx="211">
                  <v>1.6191953293321</v>
                </pt>
                <pt idx="212">
                  <v>1.62108197636908</v>
                </pt>
                <pt idx="213">
                  <v>1.59853103160134</v>
                </pt>
                <pt idx="214">
                  <v>1.57959455592098</v>
                </pt>
                <pt idx="215">
                  <v>1.53477516655384</v>
                </pt>
                <pt idx="216">
                  <v>1.51508156148048</v>
                </pt>
                <pt idx="217">
                  <v>1.45650039149864</v>
                </pt>
                <pt idx="218">
                  <v>1.39586533418738</v>
                </pt>
                <pt idx="219">
                  <v>1.3229144360338</v>
                </pt>
                <pt idx="220">
                  <v>1.28586023117215</v>
                </pt>
                <pt idx="221">
                  <v>1.25455615877901</v>
                </pt>
                <pt idx="222">
                  <v>1.30805585934541</v>
                </pt>
                <pt idx="223">
                  <v>1.36306645317874</v>
                </pt>
                <pt idx="224">
                  <v>1.42023318400783</v>
                </pt>
                <pt idx="225">
                  <v>1.3680844363629</v>
                </pt>
                <pt idx="226">
                  <v>1.36789823512205</v>
                </pt>
                <pt idx="227">
                  <v>1.36548499215236</v>
                </pt>
                <pt idx="228">
                  <v>1.39377644204896</v>
                </pt>
                <pt idx="229">
                  <v>1.42335227957294</v>
                </pt>
                <pt idx="230">
                  <v>1.4413951208444</v>
                </pt>
                <pt idx="231">
                  <v>1.49619273831769</v>
                </pt>
                <pt idx="232">
                  <v>1.56529278719087</v>
                </pt>
                <pt idx="233">
                  <v>1.60682361587691</v>
                </pt>
                <pt idx="234">
                  <v>1.60926973475099</v>
                </pt>
                <pt idx="235">
                  <v>1.62659941687863</v>
                </pt>
                <pt idx="236">
                  <v>1.59294953681362</v>
                </pt>
                <pt idx="237">
                  <v>1.58502672789799</v>
                </pt>
                <pt idx="238">
                  <v>1.65074781269995</v>
                </pt>
                <pt idx="239">
                  <v>1.72043433827287</v>
                </pt>
                <pt idx="240">
                  <v>1.8794951378267</v>
                </pt>
                <pt idx="241">
                  <v>1.78635228951843</v>
                </pt>
                <pt idx="242">
                  <v>1.70572604648217</v>
                </pt>
                <pt idx="243">
                  <v>1.71144857734684</v>
                </pt>
                <pt idx="244">
                  <v>1.6888535535051</v>
                </pt>
                <pt idx="245">
                  <v>1.63216245564368</v>
                </pt>
                <pt idx="246">
                  <v>1.58029889136088</v>
                </pt>
                <pt idx="247">
                  <v>1.48118542698204</v>
                </pt>
                <pt idx="248">
                  <v>1.49098493688459</v>
                </pt>
                <pt idx="249">
                  <v>1.49938766694426</v>
                </pt>
                <pt idx="250">
                  <v>1.45400642167564</v>
                </pt>
                <pt idx="251">
                  <v>1.40420775613449</v>
                </pt>
                <pt idx="252">
                  <v>1.37515852415796</v>
                </pt>
                <pt idx="253">
                  <v>1.33828465811414</v>
                </pt>
                <pt idx="254">
                  <v>1.32148653448753</v>
                </pt>
                <pt idx="255">
                  <v>1.35575823467826</v>
                </pt>
                <pt idx="256">
                  <v>1.3641875890124</v>
                </pt>
                <pt idx="257">
                  <v>1.3250646910082</v>
                </pt>
                <pt idx="258">
                  <v>1.26609320209456</v>
                </pt>
                <pt idx="259">
                  <v>1.22872470485192</v>
                </pt>
                <pt idx="260">
                  <v>1.20069183791735</v>
                </pt>
                <pt idx="261">
                  <v>1.15909204359045</v>
                </pt>
                <pt idx="262">
                  <v>1.17973811551089</v>
                </pt>
                <pt idx="263">
                  <v>1.16163745514767</v>
                </pt>
                <pt idx="264">
                  <v>1.13443512247717</v>
                </pt>
                <pt idx="265">
                  <v>1.09391326384737</v>
                </pt>
                <pt idx="266">
                  <v>1.08161357474204</v>
                </pt>
                <pt idx="267">
                  <v>1.07385163969458</v>
                </pt>
                <pt idx="268">
                  <v>1.07109476651153</v>
                </pt>
                <pt idx="269">
                  <v>1.04441466509084</v>
                </pt>
                <pt idx="270">
                  <v>1.04517332687645</v>
                </pt>
                <pt idx="271">
                  <v>1.05374526824123</v>
                </pt>
                <pt idx="272">
                  <v>1.07337748766628</v>
                </pt>
                <pt idx="273">
                  <v>1.08237506630447</v>
                </pt>
                <pt idx="274">
                  <v>1.09676935981693</v>
                </pt>
                <pt idx="275">
                  <v>1.09669255123712</v>
                </pt>
                <pt idx="276">
                  <v>1.10513030919714</v>
                </pt>
                <pt idx="277">
                  <v>1.07602060709104</v>
                </pt>
                <pt idx="278">
                  <v>1.08101105287238</v>
                </pt>
                <pt idx="279">
                  <v>1.09364854308067</v>
                </pt>
                <pt idx="280">
                  <v>1.11624846042526</v>
                </pt>
                <pt idx="281">
                  <v>1.14185086269024</v>
                </pt>
                <pt idx="282">
                  <v>1.17537257420938</v>
                </pt>
                <pt idx="283">
                  <v>1.19804719399783</v>
                </pt>
                <pt idx="284">
                  <v>1.24768483348218</v>
                </pt>
                <pt idx="285">
                  <v>1.2922043031387</v>
                </pt>
                <pt idx="286">
                  <v>1.35682636528313</v>
                </pt>
                <pt idx="287">
                  <v>1.41670734170398</v>
                </pt>
                <pt idx="288">
                  <v>1.39210565260619</v>
                </pt>
                <pt idx="289">
                  <v>1.25442957448475</v>
                </pt>
                <pt idx="290">
                  <v>1.26592744228363</v>
                </pt>
                <pt idx="291">
                  <v>1.30279705833988</v>
                </pt>
                <pt idx="292">
                  <v>1.3224175674477</v>
                </pt>
                <pt idx="293">
                  <v>1.35672499889289</v>
                </pt>
                <pt idx="294">
                  <v>1.38256323121818</v>
                </pt>
                <pt idx="295">
                  <v>1.38721588295076</v>
                </pt>
                <pt idx="296">
                  <v>1.42951533788422</v>
                </pt>
                <pt idx="297">
                  <v>1.41746972788524</v>
                </pt>
                <pt idx="298">
                  <v>1.40644712677541</v>
                </pt>
                <pt idx="299">
                  <v>1.38687597091265</v>
                </pt>
                <pt idx="300">
                  <v>1.3809178123176</v>
                </pt>
                <pt idx="301">
                  <v>1.39408362230716</v>
                </pt>
                <pt idx="302">
                  <v>1.41636411448348</v>
                </pt>
                <pt idx="303">
                  <v>1.41736955642872</v>
                </pt>
                <pt idx="304">
                  <v>1.44010608706902</v>
                </pt>
                <pt idx="305">
                  <v>1.46621158970979</v>
                </pt>
                <pt idx="306">
                  <v>1.46105745629809</v>
                </pt>
                <pt idx="307">
                  <v>1.46944944984588</v>
                </pt>
                <pt idx="308">
                  <v>1.47167099765129</v>
                </pt>
                <pt idx="309">
                  <v>1.47900470489131</v>
                </pt>
                <pt idx="310">
                  <v>1.46933824140885</v>
                </pt>
                <pt idx="311">
                  <v>1.4751656440959</v>
                </pt>
                <pt idx="312">
                  <v>1.45305819103417</v>
                </pt>
                <pt idx="313">
                  <v>1.42521868726185</v>
                </pt>
                <pt idx="314">
                  <v>1.39344693252148</v>
                </pt>
                <pt idx="315">
                  <v>1.38165742290371</v>
                </pt>
                <pt idx="316">
                  <v>1.3867268078964</v>
                </pt>
                <pt idx="317">
                  <v>1.34645085917442</v>
                </pt>
                <pt idx="318">
                  <v>1.34904626417616</v>
                </pt>
                <pt idx="319">
                  <v>1.36377335990591</v>
                </pt>
                <pt idx="320">
                  <v>1.37689600021111</v>
                </pt>
                <pt idx="321">
                  <v>1.30793696550587</v>
                </pt>
                <pt idx="322">
                  <v>1.29260797038381</v>
                </pt>
                <pt idx="323">
                  <v>1.29590233786232</v>
                </pt>
                <pt idx="324">
                  <v>1.32559741675643</v>
                </pt>
                <pt idx="325">
                  <v>1.3351453045377</v>
                </pt>
                <pt idx="326">
                  <v>1.38224504768892</v>
                </pt>
                <pt idx="327">
                  <v>1.43090487843442</v>
                </pt>
                <pt idx="328">
                  <v>1.49193070994473</v>
                </pt>
                <pt idx="329">
                  <v>1.54173699625853</v>
                </pt>
                <pt idx="330">
                  <v>1.54789393506419</v>
                </pt>
                <pt idx="331">
                  <v>1.56366044857626</v>
                </pt>
                <pt idx="332">
                  <v>1.57111647510678</v>
                </pt>
                <pt idx="333">
                  <v>1.57773811188679</v>
                </pt>
                <pt idx="334">
                  <v>1.60804187065804</v>
                </pt>
                <pt idx="335">
                  <v>1.66314056304105</v>
                </pt>
                <pt idx="336">
                  <v>1.75906333310683</v>
                </pt>
                <pt idx="337">
                  <v>1.75637796058315</v>
                </pt>
                <pt idx="338">
                  <v>1.78088025152329</v>
                </pt>
                <pt idx="339">
                  <v>1.75561063431968</v>
                </pt>
                <pt idx="340">
                  <v>1.73738391153956</v>
                </pt>
                <pt idx="341">
                  <v>1.65796942572889</v>
                </pt>
                <pt idx="342">
                  <v>1.56455751712777</v>
                </pt>
                <pt idx="343">
                  <v>1.45635056487504</v>
                </pt>
                <pt idx="344">
                  <v>1.44750387841521</v>
                </pt>
                <pt idx="345">
                  <v>1.46853603528824</v>
                </pt>
                <pt idx="346">
                  <v>1.48744372627283</v>
                </pt>
                <pt idx="347">
                  <v>1.43924986730838</v>
                </pt>
                <pt idx="348">
                  <v>1.4360108073102</v>
                </pt>
                <pt idx="349">
                  <v>1.43717948055838</v>
                </pt>
                <pt idx="350">
                  <v>1.4497054585086</v>
                </pt>
                <pt idx="351">
                  <v>1.4341748123207</v>
                </pt>
                <pt idx="352">
                  <v>1.39141568866095</v>
                </pt>
                <pt idx="353">
                  <v>1.35086706920959</v>
                </pt>
                <pt idx="354">
                  <v>1.29527553099513</v>
                </pt>
                <pt idx="355">
                  <v>1.23971686970739</v>
                </pt>
                <pt idx="356">
                  <v>1.19065068645172</v>
                </pt>
                <pt idx="357">
                  <v>1.15267322337676</v>
                </pt>
                <pt idx="358">
                  <v>1.16626849715792</v>
                </pt>
                <pt idx="359">
                  <v>1.1580720750651</v>
                </pt>
                <pt idx="360">
                  <v>1.12238650860085</v>
                </pt>
                <pt idx="361">
                  <v>1.07339385401909</v>
                </pt>
                <pt idx="362">
                  <v>1.06881001152221</v>
                </pt>
                <pt idx="363">
                  <v>1.06228970019031</v>
                </pt>
                <pt idx="364">
                  <v>1.06744120369268</v>
                </pt>
                <pt idx="365">
                  <v>1.03948556609861</v>
                </pt>
                <pt idx="366">
                  <v>1.03218996382812</v>
                </pt>
                <pt idx="367">
                  <v>1.04079362855612</v>
                </pt>
                <pt idx="368">
                  <v>1.04455137238146</v>
                </pt>
                <pt idx="369">
                  <v>1.05012924609589</v>
                </pt>
                <pt idx="370">
                  <v>1.0520129566145</v>
                </pt>
                <pt idx="371">
                  <v>1.05349465261687</v>
                </pt>
                <pt idx="372">
                  <v>1.07013655065314</v>
                </pt>
                <pt idx="373">
                  <v>1.06650659758018</v>
                </pt>
                <pt idx="374">
                  <v>1.06797904971519</v>
                </pt>
                <pt idx="375">
                  <v>1.06606602771895</v>
                </pt>
                <pt idx="376">
                  <v>1.09237416266002</v>
                </pt>
                <pt idx="377">
                  <v>1.1176295766757</v>
                </pt>
                <pt idx="378">
                  <v>1.14059515103863</v>
                </pt>
                <pt idx="379">
                  <v>1.18563346227381</v>
                </pt>
                <pt idx="380">
                  <v>1.21699904280483</v>
                </pt>
                <pt idx="381">
                  <v>1.23280017291889</v>
                </pt>
                <pt idx="382">
                  <v>1.24326688955242</v>
                </pt>
                <pt idx="383">
                  <v>1.27717431316871</v>
                </pt>
                <pt idx="384">
                  <v>1.28179676436355</v>
                </pt>
                <pt idx="385">
                  <v>1.18589468084374</v>
                </pt>
                <pt idx="386">
                  <v>1.20359690024687</v>
                </pt>
                <pt idx="387">
                  <v>1.23520813267515</v>
                </pt>
                <pt idx="388">
                  <v>1.25897133109051</v>
                </pt>
                <pt idx="389">
                  <v>1.30666958127638</v>
                </pt>
                <pt idx="390">
                  <v>1.32147461649134</v>
                </pt>
                <pt idx="391">
                  <v>1.34694421696155</v>
                </pt>
                <pt idx="392">
                  <v>1.36955317756322</v>
                </pt>
                <pt idx="393">
                  <v>1.35619146199159</v>
                </pt>
                <pt idx="394">
                  <v>1.33817740602974</v>
                </pt>
                <pt idx="395">
                  <v>1.32887499206387</v>
                </pt>
                <pt idx="396">
                  <v>1.3416830996111</v>
                </pt>
                <pt idx="397">
                  <v>1.36755584793274</v>
                </pt>
                <pt idx="398">
                  <v>1.36601605116334</v>
                </pt>
                <pt idx="399">
                  <v>1.37638400875801</v>
                </pt>
                <pt idx="400">
                  <v>1.38485175273269</v>
                </pt>
                <pt idx="401">
                  <v>1.40004305080599</v>
                </pt>
                <pt idx="402">
                  <v>1.40539816909466</v>
                </pt>
                <pt idx="403">
                  <v>1.39904747546849</v>
                </pt>
                <pt idx="404">
                  <v>1.40027297776475</v>
                </pt>
                <pt idx="405">
                  <v>1.38033856073986</v>
                </pt>
                <pt idx="406">
                  <v>1.35453785038147</v>
                </pt>
                <pt idx="407">
                  <v>1.34259653363355</v>
                </pt>
                <pt idx="408">
                  <v>1.32092876581225</v>
                </pt>
                <pt idx="409">
                  <v>1.30985077466788</v>
                </pt>
                <pt idx="410">
                  <v>1.30470209135893</v>
                </pt>
                <pt idx="411">
                  <v>1.28963566551525</v>
                </pt>
                <pt idx="412">
                  <v>1.29623698897381</v>
                </pt>
                <pt idx="413">
                  <v>1.27823471128719</v>
                </pt>
                <pt idx="414">
                  <v>1.25533122192625</v>
                </pt>
                <pt idx="415">
                  <v>1.25595495238001</v>
                </pt>
                <pt idx="416">
                  <v>1.26233608022701</v>
                </pt>
                <pt idx="417">
                  <v>1.22796638343377</v>
                </pt>
                <pt idx="418">
                  <v>1.20831587371526</v>
                </pt>
                <pt idx="419">
                  <v>1.21791052351565</v>
                </pt>
                <pt idx="420">
                  <v>1.22767177643838</v>
                </pt>
                <pt idx="421">
                  <v>1.23730405104659</v>
                </pt>
                <pt idx="422">
                  <v>1.24515469037832</v>
                </pt>
                <pt idx="423">
                  <v>1.26504133312873</v>
                </pt>
                <pt idx="424">
                  <v>1.27008737595023</v>
                </pt>
                <pt idx="425">
                  <v>1.29802326549608</v>
                </pt>
                <pt idx="426">
                  <v>1.32751072031126</v>
                </pt>
                <pt idx="427">
                  <v>1.35111769989967</v>
                </pt>
                <pt idx="428">
                  <v>1.38385913051502</v>
                </pt>
                <pt idx="429">
                  <v>1.39516301349297</v>
                </pt>
                <pt idx="430">
                  <v>1.42192550127743</v>
                </pt>
                <pt idx="431">
                  <v>1.46212718507472</v>
                </pt>
                <pt idx="432">
                  <v>1.57056690696184</v>
                </pt>
                <pt idx="433">
                  <v>1.52359057587895</v>
                </pt>
                <pt idx="434">
                  <v>1.5343642388023</v>
                </pt>
                <pt idx="435">
                  <v>1.50542038543519</v>
                </pt>
                <pt idx="436">
                  <v>1.51030962248666</v>
                </pt>
                <pt idx="437">
                  <v>1.43727579934639</v>
                </pt>
                <pt idx="438">
                  <v>1.37416236549375</v>
                </pt>
                <pt idx="439">
                  <v>1.29549892417429</v>
                </pt>
                <pt idx="440">
                  <v>1.29326860426552</v>
                </pt>
                <pt idx="441">
                  <v>1.30934714269818</v>
                </pt>
                <pt idx="442">
                  <v>1.3206831373178</v>
                </pt>
                <pt idx="443">
                  <v>1.30474338979898</v>
                </pt>
                <pt idx="444">
                  <v>1.28369278481421</v>
                </pt>
                <pt idx="445">
                  <v>1.28711397528944</v>
                </pt>
                <pt idx="446">
                  <v>1.29619972817306</v>
                </pt>
                <pt idx="447">
                  <v>1.26854618035016</v>
                </pt>
                <pt idx="448">
                  <v>1.25895434599874</v>
                </pt>
                <pt idx="449">
                  <v>1.25526907056977</v>
                </pt>
                <pt idx="450">
                  <v>1.20273787117556</v>
                </pt>
                <pt idx="451">
                  <v>1.16259106237724</v>
                </pt>
                <pt idx="452">
                  <v>1.14058980898272</v>
                </pt>
                <pt idx="453">
                  <v>1.09533866701446</v>
                </pt>
                <pt idx="454">
                  <v>1.0982937230107</v>
                </pt>
                <pt idx="455">
                  <v>1.08031007313194</v>
                </pt>
                <pt idx="456">
                  <v>1.06439777810976</v>
                </pt>
                <pt idx="457">
                  <v>1.05280113973882</v>
                </pt>
                <pt idx="458">
                  <v>1.05127212160045</v>
                </pt>
                <pt idx="459">
                  <v>1.05223757762249</v>
                </pt>
                <pt idx="460">
                  <v>1.05750570322576</v>
                </pt>
                <pt idx="461">
                  <v>1.02065438256211</v>
                </pt>
                <pt idx="462">
                  <v>1.02300161761052</v>
                </pt>
                <pt idx="463">
                  <v>1.02337792182136</v>
                </pt>
                <pt idx="464">
                  <v>1.03841648587675</v>
                </pt>
                <pt idx="465">
                  <v>1.04307842253558</v>
                </pt>
                <pt idx="466">
                  <v>1.04795008231489</v>
                </pt>
                <pt idx="467">
                  <v>1.0421967789031</v>
                </pt>
                <pt idx="468">
                  <v>1.06054858944313</v>
                </pt>
                <pt idx="469">
                  <v>1.05243009036722</v>
                </pt>
                <pt idx="470">
                  <v>1.0669226475602</v>
                </pt>
                <pt idx="471">
                  <v>1.08424657081069</v>
                </pt>
                <pt idx="472">
                  <v>1.10691038493538</v>
                </pt>
                <pt idx="473">
                  <v>1.12103410147568</v>
                </pt>
                <pt idx="474">
                  <v>1.13726582796137</v>
                </pt>
                <pt idx="475">
                  <v>1.17788876642309</v>
                </pt>
                <pt idx="476">
                  <v>1.20817855230331</v>
                </pt>
                <pt idx="477">
                  <v>1.23371548733633</v>
                </pt>
                <pt idx="478">
                  <v>1.26745615352285</v>
                </pt>
                <pt idx="479">
                  <v>1.30815228099852</v>
                </pt>
                <pt idx="480">
                  <v>1.35812076121065</v>
                </pt>
                <pt idx="481">
                  <v>1.23757928494514</v>
                </pt>
                <pt idx="482">
                  <v>1.26156992495343</v>
                </pt>
                <pt idx="483">
                  <v>1.28505185148603</v>
                </pt>
                <pt idx="484">
                  <v>1.3230589845436</v>
                </pt>
                <pt idx="485">
                  <v>1.35811861315889</v>
                </pt>
                <pt idx="486">
                  <v>1.38441844042525</v>
                </pt>
                <pt idx="487">
                  <v>1.41640303683422</v>
                </pt>
                <pt idx="488">
                  <v>1.44636536862163</v>
                </pt>
                <pt idx="489">
                  <v>1.41952369960926</v>
                </pt>
                <pt idx="490">
                  <v>1.41662152149305</v>
                </pt>
                <pt idx="491">
                  <v>1.38647441473698</v>
                </pt>
                <pt idx="492">
                  <v>1.39908809494859</v>
                </pt>
                <pt idx="493">
                  <v>1.4246174890926</v>
                </pt>
                <pt idx="494">
                  <v>1.43659508828461</v>
                </pt>
                <pt idx="495">
                  <v>1.46103369222677</v>
                </pt>
                <pt idx="496">
                  <v>1.47024554031969</v>
                </pt>
                <pt idx="497">
                  <v>1.46868579320843</v>
                </pt>
                <pt idx="498">
                  <v>1.49208792263795</v>
                </pt>
                <pt idx="499">
                  <v>1.49619669337534</v>
                </pt>
                <pt idx="500">
                  <v>1.50182616836079</v>
                </pt>
                <pt idx="501">
                  <v>1.48191868672748</v>
                </pt>
                <pt idx="502">
                  <v>1.48932595243872</v>
                </pt>
                <pt idx="503">
                  <v>1.47064307879714</v>
                </pt>
                <pt idx="504">
                  <v>1.42705819028869</v>
                </pt>
                <pt idx="505">
                  <v>1.3771314199202</v>
                </pt>
                <pt idx="506">
                  <v>1.3339827076891</v>
                </pt>
                <pt idx="507">
                  <v>1.3081273896218</v>
                </pt>
                <pt idx="508">
                  <v>1.29328504424544</v>
                </pt>
                <pt idx="509">
                  <v>1.27727159982849</v>
                </pt>
                <pt idx="510">
                  <v>1.2936995837413</v>
                </pt>
                <pt idx="511">
                  <v>1.31893129823756</v>
                </pt>
                <pt idx="512">
                  <v>1.326969798062</v>
                </pt>
                <pt idx="513">
                  <v>1.24398330210143</v>
                </pt>
                <pt idx="514">
                  <v>1.23305997378233</v>
                </pt>
                <pt idx="515">
                  <v>1.24013318708077</v>
                </pt>
                <pt idx="516">
                  <v>1.24972051824513</v>
                </pt>
                <pt idx="517">
                  <v>1.27041169687762</v>
                </pt>
                <pt idx="518">
                  <v>1.29109061695293</v>
                </pt>
                <pt idx="519">
                  <v>1.34017744459417</v>
                </pt>
                <pt idx="520">
                  <v>1.38698138163895</v>
                </pt>
                <pt idx="521">
                  <v>1.44779137964901</v>
                </pt>
                <pt idx="522">
                  <v>1.46180473761232</v>
                </pt>
                <pt idx="523">
                  <v>1.46105855196231</v>
                </pt>
                <pt idx="524">
                  <v>1.4438281927178</v>
                </pt>
                <pt idx="525">
                  <v>1.42620105468588</v>
                </pt>
                <pt idx="526">
                  <v>1.41592453393322</v>
                </pt>
                <pt idx="527">
                  <v>1.46433062378109</v>
                </pt>
                <pt idx="528">
                  <v>1.62590449789775</v>
                </pt>
                <pt idx="529">
                  <v>1.54929412284761</v>
                </pt>
                <pt idx="530">
                  <v>1.57138608924005</v>
                </pt>
                <pt idx="531">
                  <v>1.5762942729272</v>
                </pt>
                <pt idx="532">
                  <v>1.57354506226203</v>
                </pt>
                <pt idx="533">
                  <v>1.51675242794011</v>
                </pt>
                <pt idx="534">
                  <v>1.46910322435634</v>
                </pt>
                <pt idx="535">
                  <v>1.37728410715141</v>
                </pt>
                <pt idx="536">
                  <v>1.40952733485077</v>
                </pt>
                <pt idx="537">
                  <v>1.42517373184467</v>
                </pt>
                <pt idx="538">
                  <v>1.4267289023178</v>
                </pt>
                <pt idx="539">
                  <v>1.40266564953206</v>
                </pt>
                <pt idx="540">
                  <v>1.39677045225706</v>
                </pt>
                <pt idx="541">
                  <v>1.3686826262359</v>
                </pt>
                <pt idx="542">
                  <v>1.3606135817735</v>
                </pt>
                <pt idx="543">
                  <v>1.33999601674683</v>
                </pt>
                <pt idx="544">
                  <v>1.31654130395744</v>
                </pt>
                <pt idx="545">
                  <v>1.26996029155637</v>
                </pt>
                <pt idx="546">
                  <v>1.22950787396642</v>
                </pt>
                <pt idx="547">
                  <v>1.19740739294619</v>
                </pt>
                <pt idx="548">
                  <v>1.16399403484913</v>
                </pt>
                <pt idx="549">
                  <v>1.10549182947581</v>
                </pt>
                <pt idx="550">
                  <v>1.11174480156246</v>
                </pt>
                <pt idx="551">
                  <v>1.09955127607966</v>
                </pt>
                <pt idx="552">
                  <v>1.09123361387895</v>
                </pt>
                <pt idx="553">
                  <v>1.05510735862982</v>
                </pt>
                <pt idx="554">
                  <v>1.03979484552717</v>
                </pt>
                <pt idx="555">
                  <v>1.01929336882999</v>
                </pt>
                <pt idx="556">
                  <v>1.02772756745629</v>
                </pt>
                <pt idx="557">
                  <v>1.00710145035897</v>
                </pt>
                <pt idx="558">
                  <v>1.00913154874363</v>
                </pt>
                <pt idx="559">
                  <v>1.01245957385095</v>
                </pt>
                <pt idx="560">
                  <v>1.02748791631049</v>
                </pt>
                <pt idx="561">
                  <v>1.03086917008717</v>
                </pt>
                <pt idx="562">
                  <v>1.02495055366762</v>
                </pt>
                <pt idx="563">
                  <v>1.01952694249073</v>
                </pt>
                <pt idx="564">
                  <v>1.04578713619588</v>
                </pt>
                <pt idx="565">
                  <v>1.03691429000978</v>
                </pt>
                <pt idx="566">
                  <v>1.04475600753259</v>
                </pt>
                <pt idx="567">
                  <v>1.06650619640932</v>
                </pt>
                <pt idx="568">
                  <v>1.09910582771976</v>
                </pt>
                <pt idx="569">
                  <v>1.14922949340611</v>
                </pt>
                <pt idx="570">
                  <v>1.17681542860559</v>
                </pt>
                <pt idx="571">
                  <v>1.24686466023072</v>
                </pt>
                <pt idx="572">
                  <v>1.28046620971235</v>
                </pt>
                <pt idx="573">
                  <v>1.33182213160871</v>
                </pt>
                <pt idx="574">
                  <v>1.36274402446553</v>
                </pt>
                <pt idx="575">
                  <v>1.42012822715304</v>
                </pt>
                <pt idx="576">
                  <v>1.55643269922485</v>
                </pt>
                <pt idx="577">
                  <v>1.41245854044158</v>
                </pt>
                <pt idx="578">
                  <v>1.45261323752017</v>
                </pt>
                <pt idx="579">
                  <v>1.50330511769808</v>
                </pt>
                <pt idx="580">
                  <v>1.54391130798446</v>
                </pt>
                <pt idx="581">
                  <v>1.59156981545587</v>
                </pt>
                <pt idx="582">
                  <v>1.62275415302688</v>
                </pt>
                <pt idx="583">
                  <v>1.65400186562747</v>
                </pt>
                <pt idx="584">
                  <v>1.67823623932716</v>
                </pt>
                <pt idx="585">
                  <v>1.65533003932574</v>
                </pt>
                <pt idx="586">
                  <v>1.65122349048793</v>
                </pt>
                <pt idx="587">
                  <v>1.62459569051258</v>
                </pt>
                <pt idx="588">
                  <v>1.62143180746336</v>
                </pt>
                <pt idx="589">
                  <v>1.64940913097052</v>
                </pt>
                <pt idx="590">
                  <v>1.66909045471888</v>
                </pt>
                <pt idx="591">
                  <v>1.68174331613108</v>
                </pt>
                <pt idx="592">
                  <v>1.70503779026064</v>
                </pt>
                <pt idx="593">
                  <v>1.70937699032849</v>
                </pt>
                <pt idx="594">
                  <v>1.71424547228406</v>
                </pt>
                <pt idx="595">
                  <v>1.73418930632825</v>
                </pt>
                <pt idx="596">
                  <v>1.7406555008819</v>
                </pt>
                <pt idx="597">
                  <v>1.72243044710795</v>
                </pt>
                <pt idx="598">
                  <v>1.697780681072</v>
                </pt>
                <pt idx="599">
                  <v>1.64293752094492</v>
                </pt>
                <pt idx="600">
                  <v>1.62046786650637</v>
                </pt>
                <pt idx="601">
                  <v>1.5466344328475</v>
                </pt>
                <pt idx="602">
                  <v>1.49891274146848</v>
                </pt>
                <pt idx="603">
                  <v>1.44694023631089</v>
                </pt>
                <pt idx="604">
                  <v>1.43506934351926</v>
                </pt>
                <pt idx="605">
                  <v>1.38491170324074</v>
                </pt>
                <pt idx="606">
                  <v>1.40559862090723</v>
                </pt>
                <pt idx="607">
                  <v>1.42972244580374</v>
                </pt>
                <pt idx="608">
                  <v>1.434203192506</v>
                </pt>
                <pt idx="609">
                  <v>1.36431046287591</v>
                </pt>
                <pt idx="610">
                  <v>1.35584332308094</v>
                </pt>
                <pt idx="611">
                  <v>1.36616335787072</v>
                </pt>
                <pt idx="612">
                  <v>1.38902248855113</v>
                </pt>
                <pt idx="613">
                  <v>1.41129750710786</v>
                </pt>
                <pt idx="614">
                  <v>1.44583763978461</v>
                </pt>
                <pt idx="615">
                  <v>1.49153221226559</v>
                </pt>
                <pt idx="616">
                  <v>1.55501264507559</v>
                </pt>
                <pt idx="617">
                  <v>1.65471879107995</v>
                </pt>
                <pt idx="618">
                  <v>1.67600252858755</v>
                </pt>
                <pt idx="619">
                  <v>1.6401426374308</v>
                </pt>
                <pt idx="620">
                  <v>1.61043994142966</v>
                </pt>
                <pt idx="621">
                  <v>1.59422221268862</v>
                </pt>
                <pt idx="622">
                  <v>1.62288420653564</v>
                </pt>
                <pt idx="623">
                  <v>1.68107357473156</v>
                </pt>
                <pt idx="624">
                  <v>1.85412525312575</v>
                </pt>
                <pt idx="625">
                  <v>1.73858834731153</v>
                </pt>
                <pt idx="626">
                  <v>1.72886941234466</v>
                </pt>
                <pt idx="627">
                  <v>1.72672514576521</v>
                </pt>
                <pt idx="628">
                  <v>1.71063685787821</v>
                </pt>
                <pt idx="629">
                  <v>1.61847292517713</v>
                </pt>
                <pt idx="630">
                  <v>1.54215238747381</v>
                </pt>
                <pt idx="631">
                  <v>1.44989244321489</v>
                </pt>
                <pt idx="632">
                  <v>1.46307393506226</v>
                </pt>
                <pt idx="633">
                  <v>1.49957005745303</v>
                </pt>
                <pt idx="634">
                  <v>1.54043822891521</v>
                </pt>
                <pt idx="635">
                  <v>1.52123347656942</v>
                </pt>
                <pt idx="636">
                  <v>1.50930343995897</v>
                </pt>
                <pt idx="637">
                  <v>1.49673995317907</v>
                </pt>
                <pt idx="638">
                  <v>1.4729152215759</v>
                </pt>
                <pt idx="639">
                  <v>1.45453159961749</v>
                </pt>
                <pt idx="640">
                  <v>1.4189331364009</v>
                </pt>
                <pt idx="641">
                  <v>1.36764314351939</v>
                </pt>
                <pt idx="642">
                  <v>1.31983399065517</v>
                </pt>
                <pt idx="643">
                  <v>1.28473340293239</v>
                </pt>
                <pt idx="644">
                  <v>1.23613271262525</v>
                </pt>
                <pt idx="645">
                  <v>1.20956936142216</v>
                </pt>
                <pt idx="646">
                  <v>1.22080634513003</v>
                </pt>
                <pt idx="647">
                  <v>1.21298419210812</v>
                </pt>
                <pt idx="648">
                  <v>1.19531962866786</v>
                </pt>
                <pt idx="649">
                  <v>1.14537099702006</v>
                </pt>
                <pt idx="650">
                  <v>1.12197553673392</v>
                </pt>
                <pt idx="651">
                  <v>1.10570771789413</v>
                </pt>
                <pt idx="652">
                  <v>1.12462425408207</v>
                </pt>
                <pt idx="653">
                  <v>1.09855366813022</v>
                </pt>
                <pt idx="654">
                  <v>1.08865300667749</v>
                </pt>
                <pt idx="655">
                  <v>1.09429000704241</v>
                </pt>
                <pt idx="656">
                  <v>1.11540916622521</v>
                </pt>
                <pt idx="657">
                  <v>1.10255131511251</v>
                </pt>
                <pt idx="658">
                  <v>1.102608565547</v>
                </pt>
                <pt idx="659">
                  <v>1.10539437785471</v>
                </pt>
                <pt idx="660">
                  <v>1.13054105322369</v>
                </pt>
                <pt idx="661">
                  <v>1.13374277732203</v>
                </pt>
                <pt idx="662">
                  <v>1.14382425867396</v>
                </pt>
                <pt idx="663">
                  <v>1.15458044914362</v>
                </pt>
                <pt idx="664">
                  <v>1.18478874347752</v>
                </pt>
                <pt idx="665">
                  <v>1.23026070755303</v>
                </pt>
                <pt idx="666">
                  <v>1.25118135408206</v>
                </pt>
                <pt idx="667">
                  <v>1.32707988439098</v>
                </pt>
                <pt idx="668">
                  <v>1.40109193132822</v>
                </pt>
                <pt idx="669">
                  <v>1.45184103303506</v>
                </pt>
                <pt idx="670">
                  <v>1.48052970790959</v>
                </pt>
                <pt idx="671">
                  <v>1.52763318470587</v>
                </pt>
                <pt idx="672">
                  <v>1.51254652589013</v>
                </pt>
                <pt idx="673">
                  <v>1.35661382329123</v>
                </pt>
                <pt idx="674">
                  <v>1.37354774654078</v>
                </pt>
                <pt idx="675">
                  <v>1.42703648191537</v>
                </pt>
                <pt idx="676">
                  <v>1.46632713597005</v>
                </pt>
                <pt idx="677">
                  <v>1.5078838077405</v>
                </pt>
                <pt idx="678">
                  <v>1.52428006700406</v>
                </pt>
                <pt idx="679">
                  <v>1.55860735731805</v>
                </pt>
                <pt idx="680">
                  <v>1.57784359654387</v>
                </pt>
                <pt idx="681">
                  <v>1.57334096882852</v>
                </pt>
                <pt idx="682">
                  <v>1.56740826684145</v>
                </pt>
                <pt idx="683">
                  <v>1.55086844700681</v>
                </pt>
                <pt idx="684">
                  <v>1.55479853198692</v>
                </pt>
                <pt idx="685">
                  <v>1.56766846363655</v>
                </pt>
                <pt idx="686">
                  <v>1.60585133181408</v>
                </pt>
                <pt idx="687">
                  <v>1.6372260303864</v>
                </pt>
                <pt idx="688">
                  <v>1.63870885282769</v>
                </pt>
                <pt idx="689">
                  <v>1.66714311664518</v>
                </pt>
                <pt idx="690">
                  <v>1.71373160942931</v>
                </pt>
                <pt idx="691">
                  <v>1.74262163438227</v>
                </pt>
                <pt idx="692">
                  <v>1.74128095505747</v>
                </pt>
                <pt idx="693">
                  <v>1.72688581138582</v>
                </pt>
                <pt idx="694">
                  <v>1.68786806615626</v>
                </pt>
                <pt idx="695">
                  <v>1.64019239900322</v>
                </pt>
                <pt idx="696">
                  <v>1.60256651827481</v>
                </pt>
                <pt idx="697">
                  <v>1.54658252644742</v>
                </pt>
                <pt idx="698">
                  <v>1.50423594755159</v>
                </pt>
                <pt idx="699">
                  <v>1.43476873214413</v>
                </pt>
                <pt idx="700">
                  <v>1.40146324868063</v>
                </pt>
                <pt idx="701">
                  <v>1.33707355216894</v>
                </pt>
                <pt idx="702">
                  <v>1.333992936222</v>
                </pt>
                <pt idx="703">
                  <v>1.30540311844945</v>
                </pt>
                <pt idx="704">
                  <v>1.28267115496158</v>
                </pt>
                <pt idx="705">
                  <v>1.25659193376544</v>
                </pt>
                <pt idx="706">
                  <v>1.24157571106403</v>
                </pt>
                <pt idx="707">
                  <v>1.25303212265606</v>
                </pt>
                <pt idx="708">
                  <v>1.26095649521811</v>
                </pt>
                <pt idx="709">
                  <v>1.2854688376283</v>
                </pt>
                <pt idx="710">
                  <v>1.28002943490369</v>
                </pt>
                <pt idx="711">
                  <v>1.30784086372328</v>
                </pt>
                <pt idx="712">
                  <v>1.3245765464656</v>
                </pt>
                <pt idx="713">
                  <v>1.32876964364871</v>
                </pt>
                <pt idx="714">
                  <v>1.31378639457688</v>
                </pt>
                <pt idx="715">
                  <v>1.32720457671724</v>
                </pt>
                <pt idx="716">
                  <v>1.32493002402715</v>
                </pt>
                <pt idx="717">
                  <v>1.32180270957045</v>
                </pt>
                <pt idx="718">
                  <v>1.34299968163742</v>
                </pt>
                <pt idx="719">
                  <v>1.40020443030493</v>
                </pt>
                <pt idx="720">
                  <v>1.49453293662834</v>
                </pt>
                <pt idx="721">
                  <v>1.44042248937076</v>
                </pt>
                <pt idx="722">
                  <v>1.44461089847195</v>
                </pt>
                <pt idx="723">
                  <v>1.43988660190581</v>
                </pt>
                <pt idx="724">
                  <v>1.42792280504024</v>
                </pt>
                <pt idx="725">
                  <v>1.37793095814319</v>
                </pt>
                <pt idx="726">
                  <v>1.3238722047669</v>
                </pt>
                <pt idx="727">
                  <v>1.26504894319035</v>
                </pt>
                <pt idx="728">
                  <v>1.25790674687019</v>
                </pt>
                <pt idx="729">
                  <v>1.30869107381687</v>
                </pt>
                <pt idx="730">
                  <v>1.355450351436</v>
                </pt>
                <pt idx="731">
                  <v>1.35203168305882</v>
                </pt>
                <pt idx="732">
                  <v>1.32929697086426</v>
                </pt>
                <pt idx="733">
                  <v>1.31700529105822</v>
                </pt>
                <pt idx="734">
                  <v>1.29556678397595</v>
                </pt>
                <pt idx="735">
                  <v>1.29087775146961</v>
                </pt>
                <pt idx="736">
                  <v>1.25847184091688</v>
                </pt>
                <pt idx="737">
                  <v>1.24511976977898</v>
                </pt>
                <pt idx="738">
                  <v>1.22392752424683</v>
                </pt>
                <pt idx="739">
                  <v>1.18173109617911</v>
                </pt>
                <pt idx="740">
                  <v>1.16717721520929</v>
                </pt>
                <pt idx="741">
                  <v>1.14054302132554</v>
                </pt>
                <pt idx="742">
                  <v>1.17223633132024</v>
                </pt>
                <pt idx="743">
                  <v>1.16536398050056</v>
                </pt>
                <pt idx="744">
                  <v>1.15681268246906</v>
                </pt>
                <pt idx="745">
                  <v>1.11327898561035</v>
                </pt>
                <pt idx="746">
                  <v>1.08459067813056</v>
                </pt>
                <pt idx="747">
                  <v>1.0567016196494</v>
                </pt>
                <pt idx="748">
                  <v>1.07230429776235</v>
                </pt>
                <pt idx="749">
                  <v>1.04110951360319</v>
                </pt>
                <pt idx="750">
                  <v>1.03993488103775</v>
                </pt>
                <pt idx="751">
                  <v>1.04631370399905</v>
                </pt>
                <pt idx="752">
                  <v>1.058439280685</v>
                </pt>
                <pt idx="753">
                  <v>1.05979028518348</v>
                </pt>
                <pt idx="754">
                  <v>1.07965059775676</v>
                </pt>
                <pt idx="755">
                  <v>1.08547022097643</v>
                </pt>
                <pt idx="756">
                  <v>1.10807778633036</v>
                </pt>
                <pt idx="757">
                  <v>1.1102529129593</v>
                </pt>
                <pt idx="758">
                  <v>1.12455506428049</v>
                </pt>
                <pt idx="759">
                  <v>1.15069821130308</v>
                </pt>
                <pt idx="760">
                  <v>1.18703227367958</v>
                </pt>
                <pt idx="761">
                  <v>1.20894389924384</v>
                </pt>
                <pt idx="762">
                  <v>1.21599130440188</v>
                </pt>
                <pt idx="763">
                  <v>1.25389245354375</v>
                </pt>
                <pt idx="764">
                  <v>1.32036221172473</v>
                </pt>
                <pt idx="765">
                  <v>1.3848987585477</v>
                </pt>
                <pt idx="766">
                  <v>1.42228234586346</v>
                </pt>
                <pt idx="767">
                  <v>1.43896782784913</v>
                </pt>
                <pt idx="768">
                  <v>1.45031012005281</v>
                </pt>
                <pt idx="769">
                  <v>1.31849101947305</v>
                </pt>
                <pt idx="770">
                  <v>1.33662841957362</v>
                </pt>
                <pt idx="771">
                  <v>1.35386768482465</v>
                </pt>
                <pt idx="772">
                  <v>1.39850349515861</v>
                </pt>
                <pt idx="773">
                  <v>1.42994060522965</v>
                </pt>
                <pt idx="774">
                  <v>1.4583109828159</v>
                </pt>
                <pt idx="775">
                  <v>1.48908893153136</v>
                </pt>
                <pt idx="776">
                  <v>1.52196436224497</v>
                </pt>
                <pt idx="777">
                  <v>1.51607730215027</v>
                </pt>
                <pt idx="778">
                  <v>1.52771710162474</v>
                </pt>
                <pt idx="779">
                  <v>1.51588211886426</v>
                </pt>
                <pt idx="780">
                  <v>1.48328533864829</v>
                </pt>
                <pt idx="781">
                  <v>1.4719794557251</v>
                </pt>
                <pt idx="782">
                  <v>1.47212434833145</v>
                </pt>
                <pt idx="783">
                  <v>1.49258962743532</v>
                </pt>
                <pt idx="784">
                  <v>1.47331993202334</v>
                </pt>
                <pt idx="785">
                  <v>1.47850664918334</v>
                </pt>
                <pt idx="786">
                  <v>1.47919034726031</v>
                </pt>
                <pt idx="787">
                  <v>1.50763518468452</v>
                </pt>
                <pt idx="788">
                  <v>1.52705405828671</v>
                </pt>
                <pt idx="789">
                  <v>1.52232753407272</v>
                </pt>
                <pt idx="790">
                  <v>1.49006347230703</v>
                </pt>
                <pt idx="791">
                  <v>1.49590077303693</v>
                </pt>
                <pt idx="792">
                  <v>1.48959107290415</v>
                </pt>
                <pt idx="793">
                  <v>1.4617037808492</v>
                </pt>
                <pt idx="794">
                  <v>1.43015540004208</v>
                </pt>
                <pt idx="795">
                  <v>1.39096364803142</v>
                </pt>
                <pt idx="796">
                  <v>1.39643835555132</v>
                </pt>
                <pt idx="797">
                  <v>1.34555867590108</v>
                </pt>
                <pt idx="798">
                  <v>1.33992492425962</v>
                </pt>
                <pt idx="799">
                  <v>1.29951094366254</v>
                </pt>
                <pt idx="800">
                  <v>1.2961650315499</v>
                </pt>
                <pt idx="801">
                  <v>1.24722331942919</v>
                </pt>
                <pt idx="802">
                  <v>1.24816967322405</v>
                </pt>
                <pt idx="803">
                  <v>1.22523667413933</v>
                </pt>
                <pt idx="804">
                  <v>1.24200785020986</v>
                </pt>
                <pt idx="805">
                  <v>1.23654930013849</v>
                </pt>
                <pt idx="806">
                  <v>1.27397533061918</v>
                </pt>
                <pt idx="807">
                  <v>1.29228747662109</v>
                </pt>
                <pt idx="808">
                  <v>1.32233277149049</v>
                </pt>
                <pt idx="809">
                  <v>1.35569387437906</v>
                </pt>
                <pt idx="810">
                  <v>1.38767323527289</v>
                </pt>
                <pt idx="811">
                  <v>1.39867218483135</v>
                </pt>
                <pt idx="812">
                  <v>1.39600612939864</v>
                </pt>
                <pt idx="813">
                  <v>1.40564065590394</v>
                </pt>
                <pt idx="814">
                  <v>1.43337760070828</v>
                </pt>
                <pt idx="815">
                  <v>1.47197093351883</v>
                </pt>
                <pt idx="816">
                  <v>1.60041331312153</v>
                </pt>
                <pt idx="817">
                  <v>1.53628139228019</v>
                </pt>
                <pt idx="818">
                  <v>1.54265044558825</v>
                </pt>
                <pt idx="819">
                  <v>1.53935093306567</v>
                </pt>
                <pt idx="820">
                  <v>1.52340355272046</v>
                </pt>
                <pt idx="821">
                  <v>1.48728157333927</v>
                </pt>
                <pt idx="822">
                  <v>1.42749156914982</v>
                </pt>
                <pt idx="823">
                  <v>1.33135818099796</v>
                </pt>
                <pt idx="824">
                  <v>1.34809015520821</v>
                </pt>
                <pt idx="825">
                  <v>1.41431814370229</v>
                </pt>
                <pt idx="826">
                  <v>1.47326586137279</v>
                </pt>
                <pt idx="827">
                  <v>1.46487322539453</v>
                </pt>
                <pt idx="828">
                  <v>1.44870169858235</v>
                </pt>
                <pt idx="829">
                  <v>1.42916835391516</v>
                </pt>
                <pt idx="830">
                  <v>1.39237235295382</v>
                </pt>
                <pt idx="831">
                  <v>1.37191763409881</v>
                </pt>
                <pt idx="832">
                  <v>1.35905103845876</v>
                </pt>
                <pt idx="833">
                  <v>1.32361705930705</v>
                </pt>
                <pt idx="834">
                  <v>1.28760579818013</v>
                </pt>
                <pt idx="835">
                  <v>1.25409823187305</v>
                </pt>
                <pt idx="836">
                  <v>1.21951830469517</v>
                </pt>
                <pt idx="837">
                  <v>1.18457131990584</v>
                </pt>
                <pt idx="838">
                  <v>1.20180711553932</v>
                </pt>
                <pt idx="839">
                  <v>1.20378691974058</v>
                </pt>
                <pt idx="840">
                  <v>1.18722194050677</v>
                </pt>
                <pt idx="841">
                  <v>1.14536335039503</v>
                </pt>
                <pt idx="842">
                  <v>1.13474736491136</v>
                </pt>
                <pt idx="843">
                  <v>1.1225974629143</v>
                </pt>
                <pt idx="844">
                  <v>1.1309606186298</v>
                </pt>
                <pt idx="845">
                  <v>1.10318591264232</v>
                </pt>
                <pt idx="846">
                  <v>1.1013124828335</v>
                </pt>
                <pt idx="847">
                  <v>1.10743376871526</v>
                </pt>
                <pt idx="848">
                  <v>1.1261876996999</v>
                </pt>
                <pt idx="849">
                  <v>1.12043899867301</v>
                </pt>
                <pt idx="850">
                  <v>1.11993155662029</v>
                </pt>
                <pt idx="851">
                  <v>1.11852333073115</v>
                </pt>
                <pt idx="852">
                  <v>1.13112274877315</v>
                </pt>
                <pt idx="853">
                  <v>1.12482766011346</v>
                </pt>
                <pt idx="854">
                  <v>1.13147530926364</v>
                </pt>
                <pt idx="855">
                  <v>1.15768611186815</v>
                </pt>
                <pt idx="856">
                  <v>1.199388962573</v>
                </pt>
                <pt idx="857">
                  <v>1.20073206495948</v>
                </pt>
                <pt idx="858">
                  <v>1.2335657042081</v>
                </pt>
                <pt idx="859">
                  <v>1.28710894177113</v>
                </pt>
                <pt idx="860">
                  <v>1.35051558966719</v>
                </pt>
                <pt idx="861">
                  <v>1.41016257248217</v>
                </pt>
                <pt idx="862">
                  <v>1.48416821795429</v>
                </pt>
                <pt idx="863">
                  <v>1.55355467720089</v>
                </pt>
                <pt idx="864">
                  <v>1.79231333207235</v>
                </pt>
                <pt idx="865">
                  <v>1.59911247556533</v>
                </pt>
                <pt idx="866">
                  <v>1.61237669144959</v>
                </pt>
                <pt idx="867">
                  <v>1.6440236632804</v>
                </pt>
                <pt idx="868">
                  <v>1.72074965458107</v>
                </pt>
                <pt idx="869">
                  <v>1.76206198289604</v>
                </pt>
                <pt idx="870">
                  <v>1.81920949594706</v>
                </pt>
                <pt idx="871">
                  <v>1.86033513565232</v>
                </pt>
                <pt idx="872">
                  <v>1.92333482614267</v>
                </pt>
                <pt idx="873">
                  <v>1.95600577105069</v>
                </pt>
                <pt idx="874">
                  <v>1.97120200148915</v>
                </pt>
                <pt idx="875">
                  <v>1.97993703718646</v>
                </pt>
                <pt idx="876">
                  <v>1.98950154127618</v>
                </pt>
                <pt idx="877">
                  <v>2.02907377421021</v>
                </pt>
                <pt idx="878">
                  <v>2.04324715123008</v>
                </pt>
                <pt idx="879">
                  <v>2.06921197191371</v>
                </pt>
                <pt idx="880">
                  <v>2.06063059478699</v>
                </pt>
                <pt idx="881">
                  <v>2.06637598306075</v>
                </pt>
                <pt idx="882">
                  <v>2.08345581045109</v>
                </pt>
                <pt idx="883">
                  <v>2.11521181812102</v>
                </pt>
                <pt idx="884">
                  <v>2.12347261623096</v>
                </pt>
                <pt idx="885">
                  <v>2.098685950908</v>
                </pt>
                <pt idx="886">
                  <v>2.05066833034841</v>
                </pt>
                <pt idx="887">
                  <v>2.040719995687</v>
                </pt>
                <pt idx="888">
                  <v>1.98522572887985</v>
                </pt>
                <pt idx="889">
                  <v>1.91215531206949</v>
                </pt>
                <pt idx="890">
                  <v>1.8311540068797</v>
                </pt>
                <pt idx="891">
                  <v>1.75035351372597</v>
                </pt>
                <pt idx="892">
                  <v>1.71475111595713</v>
                </pt>
                <pt idx="893">
                  <v>1.6490887703846</v>
                </pt>
                <pt idx="894">
                  <v>1.63828284946743</v>
                </pt>
                <pt idx="895">
                  <v>1.61681370288158</v>
                </pt>
                <pt idx="896">
                  <v>1.60450887498185</v>
                </pt>
                <pt idx="897">
                  <v>1.48788637947912</v>
                </pt>
                <pt idx="898">
                  <v>1.46966065007597</v>
                </pt>
                <pt idx="899">
                  <v>1.44374597410238</v>
                </pt>
                <pt idx="900">
                  <v>1.46195011185071</v>
                </pt>
                <pt idx="901">
                  <v>1.46143911170092</v>
                </pt>
                <pt idx="902">
                  <v>1.50860750396695</v>
                </pt>
                <pt idx="903">
                  <v>1.52966563754053</v>
                </pt>
                <pt idx="904">
                  <v>1.60308404439993</v>
                </pt>
                <pt idx="905">
                  <v>1.63337452579701</v>
                </pt>
                <pt idx="906">
                  <v>1.66080838458212</v>
                </pt>
                <pt idx="907">
                  <v>1.64689889345213</v>
                </pt>
                <pt idx="908">
                  <v>1.63539174658329</v>
                </pt>
                <pt idx="909">
                  <v>1.66009201556641</v>
                </pt>
                <pt idx="910">
                  <v>1.69625428964319</v>
                </pt>
                <pt idx="911">
                  <v>1.7580766415342</v>
                </pt>
                <pt idx="912">
                  <v>1.94725101764502</v>
                </pt>
                <pt idx="913">
                  <v>1.9118892004506</v>
                </pt>
                <pt idx="914">
                  <v>1.94058418830723</v>
                </pt>
                <pt idx="915">
                  <v>1.91215120167433</v>
                </pt>
                <pt idx="916">
                  <v>1.87284489905272</v>
                </pt>
                <pt idx="917">
                  <v>1.79446419448497</v>
                </pt>
                <pt idx="918">
                  <v>1.73792781415695</v>
                </pt>
                <pt idx="919">
                  <v>1.60949067226123</v>
                </pt>
                <pt idx="920">
                  <v>1.63608243843706</v>
                </pt>
                <pt idx="921">
                  <v>1.6910733788769</v>
                </pt>
                <pt idx="922">
                  <v>1.68813688306734</v>
                </pt>
                <pt idx="923">
                  <v>1.65704400762734</v>
                </pt>
                <pt idx="924">
                  <v>1.65561028041514</v>
                </pt>
                <pt idx="925">
                  <v>1.62402279208521</v>
                </pt>
                <pt idx="926">
                  <v>1.58712380228496</v>
                </pt>
                <pt idx="927">
                  <v>1.56472264237609</v>
                </pt>
                <pt idx="928">
                  <v>1.5312959549528</v>
                </pt>
                <pt idx="929">
                  <v>1.50534158857658</v>
                </pt>
                <pt idx="930">
                  <v>1.44089168417602</v>
                </pt>
                <pt idx="931">
                  <v>1.39058167414758</v>
                </pt>
                <pt idx="932">
                  <v>1.35639062317735</v>
                </pt>
                <pt idx="933">
                  <v>1.30209159575961</v>
                </pt>
                <pt idx="934">
                  <v>1.31418077783511</v>
                </pt>
                <pt idx="935">
                  <v>1.3204501984314</v>
                </pt>
                <pt idx="936">
                  <v>1.30708459518593</v>
                </pt>
                <pt idx="937">
                  <v>1.23664327220954</v>
                </pt>
                <pt idx="938">
                  <v>1.23372944379489</v>
                </pt>
                <pt idx="939">
                  <v>1.22197426460992</v>
                </pt>
                <pt idx="940">
                  <v>1.22241234158477</v>
                </pt>
                <pt idx="941">
                  <v>1.1888945004946</v>
                </pt>
                <pt idx="942">
                  <v>1.18460305345418</v>
                </pt>
                <pt idx="943">
                  <v>1.19127900455837</v>
                </pt>
                <pt idx="944">
                  <v>1.22733052773112</v>
                </pt>
                <pt idx="945">
                  <v>1.19980469322978</v>
                </pt>
                <pt idx="946">
                  <v>1.20142234023659</v>
                </pt>
                <pt idx="947">
                  <v>1.19999568314122</v>
                </pt>
                <pt idx="948">
                  <v>1.22667087723242</v>
                </pt>
                <pt idx="949">
                  <v>1.20694643870527</v>
                </pt>
                <pt idx="950">
                  <v>1.22395198210715</v>
                </pt>
                <pt idx="951">
                  <v>1.25181560282939</v>
                </pt>
                <pt idx="952">
                  <v>1.30858344948824</v>
                </pt>
                <pt idx="953">
                  <v>1.33574519507812</v>
                </pt>
                <pt idx="954">
                  <v>1.36927728044837</v>
                </pt>
                <pt idx="955">
                  <v>1.40227729710088</v>
                </pt>
                <pt idx="956">
                  <v>1.50034608320882</v>
                </pt>
                <pt idx="957">
                  <v>1.55291140610597</v>
                </pt>
                <pt idx="958">
                  <v>1.60614973074953</v>
                </pt>
                <pt idx="959">
                  <v>1.66849821186949</v>
                </pt>
                <pt idx="960">
                  <v>1.56971486012678</v>
                </pt>
                <pt idx="961">
                  <v>1.43202851906698</v>
                </pt>
                <pt idx="962">
                  <v>1.47483831861984</v>
                </pt>
                <pt idx="963">
                  <v>1.50289627828511</v>
                </pt>
                <pt idx="964">
                  <v>1.52155069659171</v>
                </pt>
                <pt idx="965">
                  <v>1.55163876770889</v>
                </pt>
                <pt idx="966">
                  <v>1.60552201209876</v>
                </pt>
                <pt idx="967">
                  <v>1.64077959630867</v>
                </pt>
                <pt idx="968">
                  <v>1.66762203935527</v>
                </pt>
                <pt idx="969">
                  <v>1.68005978698588</v>
                </pt>
                <pt idx="970">
                  <v>1.67791638809159</v>
                </pt>
                <pt idx="971">
                  <v>1.71868650144068</v>
                </pt>
                <pt idx="972">
                  <v>1.75220588253847</v>
                </pt>
                <pt idx="973">
                  <v>1.80305432821994</v>
                </pt>
                <pt idx="974">
                  <v>1.83497714952363</v>
                </pt>
                <pt idx="975">
                  <v>1.81533192221657</v>
                </pt>
                <pt idx="976">
                  <v>1.86333897090332</v>
                </pt>
                <pt idx="977">
                  <v>1.87672558240095</v>
                </pt>
                <pt idx="978">
                  <v>1.93454765483881</v>
                </pt>
                <pt idx="979">
                  <v>1.97595986538708</v>
                </pt>
                <pt idx="980">
                  <v>2.00823914039941</v>
                </pt>
                <pt idx="981">
                  <v>2.00164126132114</v>
                </pt>
                <pt idx="982">
                  <v>1.98846481602808</v>
                </pt>
                <pt idx="983">
                  <v>1.96520328083837</v>
                </pt>
                <pt idx="984">
                  <v>1.94287098801251</v>
                </pt>
                <pt idx="985">
                  <v>1.86562119850928</v>
                </pt>
                <pt idx="986">
                  <v>1.83990461681129</v>
                </pt>
                <pt idx="987">
                  <v>1.7557637918628</v>
                </pt>
                <pt idx="988">
                  <v>1.70970056247633</v>
                </pt>
                <pt idx="989">
                  <v>1.63909839745421</v>
                </pt>
                <pt idx="990">
                  <v>1.57353104457793</v>
                </pt>
                <pt idx="991">
                  <v>1.53447794679335</v>
                </pt>
                <pt idx="992">
                  <v>1.46991579839962</v>
                </pt>
                <pt idx="993">
                  <v>1.39198340586984</v>
                </pt>
                <pt idx="994">
                  <v>1.38149883430453</v>
                </pt>
                <pt idx="995">
                  <v>1.40090425952555</v>
                </pt>
                <pt idx="996">
                  <v>1.40748028304212</v>
                </pt>
                <pt idx="997">
                  <v>1.40384620049828</v>
                </pt>
                <pt idx="998">
                  <v>1.4316149100079</v>
                </pt>
                <pt idx="999">
                  <v>1.44780155687047</v>
                </pt>
                <pt idx="1000">
                  <v>1.50283090366011</v>
                </pt>
                <pt idx="1001">
                  <v>1.55080505296971</v>
                </pt>
                <pt idx="1002">
                  <v>1.57515718091899</v>
                </pt>
                <pt idx="1003">
                  <v>1.54734810419074</v>
                </pt>
                <pt idx="1004">
                  <v>1.54511986023241</v>
                </pt>
                <pt idx="1005">
                  <v>1.55338046688252</v>
                </pt>
                <pt idx="1006">
                  <v>1.58958294466998</v>
                </pt>
                <pt idx="1007">
                  <v>1.67489935061489</v>
                </pt>
                <pt idx="1008">
                  <v>1.78602457235006</v>
                </pt>
                <pt idx="1009">
                  <v>1.8006273955823</v>
                </pt>
                <pt idx="1010">
                  <v>1.82130288570231</v>
                </pt>
                <pt idx="1011">
                  <v>1.79804309600864</v>
                </pt>
                <pt idx="1012">
                  <v>1.75092245247044</v>
                </pt>
                <pt idx="1013">
                  <v>1.73807203868667</v>
                </pt>
                <pt idx="1014">
                  <v>1.64442840492154</v>
                </pt>
                <pt idx="1015">
                  <v>1.55701839450598</v>
                </pt>
                <pt idx="1016">
                  <v>1.57212925660585</v>
                </pt>
                <pt idx="1017">
                  <v>1.64668382530439</v>
                </pt>
                <pt idx="1018">
                  <v>1.71579036317356</v>
                </pt>
                <pt idx="1019">
                  <v>1.66477516547639</v>
                </pt>
                <pt idx="1020">
                  <v>1.59851185591465</v>
                </pt>
                <pt idx="1021">
                  <v>1.57337346372993</v>
                </pt>
                <pt idx="1022">
                  <v>1.51913017303085</v>
                </pt>
                <pt idx="1023">
                  <v>1.46115614280162</v>
                </pt>
                <pt idx="1024">
                  <v>1.41990271658686</v>
                </pt>
                <pt idx="1025">
                  <v>1.34250808393919</v>
                </pt>
                <pt idx="1026">
                  <v>1.26205738547631</v>
                </pt>
                <pt idx="1027">
                  <v>1.22157103915495</v>
                </pt>
                <pt idx="1028">
                  <v>1.19432900709123</v>
                </pt>
                <pt idx="1029">
                  <v>1.15576745311611</v>
                </pt>
                <pt idx="1030">
                  <v>1.16088893614297</v>
                </pt>
                <pt idx="1031">
                  <v>1.17855130511524</v>
                </pt>
                <pt idx="1032">
                  <v>1.17293209207172</v>
                </pt>
                <pt idx="1033">
                  <v>1.13400019759344</v>
                </pt>
                <pt idx="1034">
                  <v>1.13259954156227</v>
                </pt>
                <pt idx="1035">
                  <v>1.12383287754856</v>
                </pt>
                <pt idx="1036">
                  <v>1.13156731359455</v>
                </pt>
                <pt idx="1037">
                  <v>1.10828552860559</v>
                </pt>
                <pt idx="1038">
                  <v>1.09733818541761</v>
                </pt>
                <pt idx="1039">
                  <v>1.09254298108323</v>
                </pt>
                <pt idx="1040">
                  <v>1.09645471862084</v>
                </pt>
                <pt idx="1041">
                  <v>1.09220137023359</v>
                </pt>
                <pt idx="1042">
                  <v>1.08619555636892</v>
                </pt>
                <pt idx="1043">
                  <v>1.07010711303338</v>
                </pt>
                <pt idx="1044">
                  <v>1.08283181728521</v>
                </pt>
                <pt idx="1045">
                  <v>1.10867674709434</v>
                </pt>
                <pt idx="1046">
                  <v>1.12422332093237</v>
                </pt>
                <pt idx="1047">
                  <v>1.15345798540425</v>
                </pt>
                <pt idx="1048">
                  <v>1.16478000840006</v>
                </pt>
                <pt idx="1049">
                  <v>1.19679077678361</v>
                </pt>
                <pt idx="1050">
                  <v>1.20842686080589</v>
                </pt>
                <pt idx="1051">
                  <v>1.24562549619564</v>
                </pt>
                <pt idx="1052">
                  <v>1.30446878418256</v>
                </pt>
                <pt idx="1053">
                  <v>1.34086563693174</v>
                </pt>
                <pt idx="1054">
                  <v>1.36004648740604</v>
                </pt>
                <pt idx="1055">
                  <v>1.39891805475479</v>
                </pt>
                <pt idx="1056">
                  <v>1.22060621609669</v>
                </pt>
                <pt idx="1057">
                  <v>1.1449179389875</v>
                </pt>
                <pt idx="1058">
                  <v>1.14494607022222</v>
                </pt>
                <pt idx="1059">
                  <v>1.1768605105744</v>
                </pt>
                <pt idx="1060">
                  <v>1.23335766803133</v>
                </pt>
                <pt idx="1061">
                  <v>1.26875856222183</v>
                </pt>
                <pt idx="1062">
                  <v>1.29144266614984</v>
                </pt>
                <pt idx="1063">
                  <v>1.30717331762938</v>
                </pt>
                <pt idx="1064">
                  <v>1.33515871906905</v>
                </pt>
                <pt idx="1065">
                  <v>1.35095377889613</v>
                </pt>
                <pt idx="1066">
                  <v>1.36643370435779</v>
                </pt>
                <pt idx="1067">
                  <v>1.39222254736846</v>
                </pt>
                <pt idx="1068">
                  <v>1.40926048293048</v>
                </pt>
                <pt idx="1069">
                  <v>1.43227998360428</v>
                </pt>
                <pt idx="1070">
                  <v>1.45380414749252</v>
                </pt>
                <pt idx="1071">
                  <v>1.46576690045593</v>
                </pt>
                <pt idx="1072">
                  <v>1.51419266286391</v>
                </pt>
                <pt idx="1073">
                  <v>1.51631507016626</v>
                </pt>
                <pt idx="1074">
                  <v>1.5319266983829</v>
                </pt>
                <pt idx="1075">
                  <v>1.54281627193856</v>
                </pt>
                <pt idx="1076">
                  <v>1.55333918287677</v>
                </pt>
                <pt idx="1077">
                  <v>1.53566779505077</v>
                </pt>
                <pt idx="1078">
                  <v>1.54253607808452</v>
                </pt>
                <pt idx="1079">
                  <v>1.52462464575586</v>
                </pt>
                <pt idx="1080">
                  <v>1.51070024567842</v>
                </pt>
                <pt idx="1081">
                  <v>1.46017347737269</v>
                </pt>
                <pt idx="1082">
                  <v>1.4387783867713</v>
                </pt>
                <pt idx="1083">
                  <v>1.38600540682596</v>
                </pt>
                <pt idx="1084">
                  <v>1.37719559272147</v>
                </pt>
                <pt idx="1085">
                  <v>1.35080812888128</v>
                </pt>
                <pt idx="1086">
                  <v>1.33771467581946</v>
                </pt>
                <pt idx="1087">
                  <v>1.32403927574233</v>
                </pt>
                <pt idx="1088">
                  <v>1.32653960533879</v>
                </pt>
                <pt idx="1089">
                  <v>1.25940920303034</v>
                </pt>
                <pt idx="1090">
                  <v>1.26498452274881</v>
                </pt>
                <pt idx="1091">
                  <v>1.28963283330401</v>
                </pt>
                <pt idx="1092">
                  <v>1.31818607198818</v>
                </pt>
                <pt idx="1093">
                  <v>1.32954885672275</v>
                </pt>
                <pt idx="1094">
                  <v>1.36277940206736</v>
                </pt>
                <pt idx="1095">
                  <v>1.42287199556283</v>
                </pt>
                <pt idx="1096">
                  <v>1.44995099241688</v>
                </pt>
                <pt idx="1097">
                  <v>1.52082081976913</v>
                </pt>
                <pt idx="1098">
                  <v>1.53289143273265</v>
                </pt>
                <pt idx="1099">
                  <v>1.50989357400395</v>
                </pt>
                <pt idx="1100">
                  <v>1.49884282590616</v>
                </pt>
                <pt idx="1101">
                  <v>1.54473032565452</v>
                </pt>
                <pt idx="1102">
                  <v>1.55837742165061</v>
                </pt>
                <pt idx="1103">
                  <v>1.61298590021923</v>
                </pt>
                <pt idx="1104">
                  <v>1.74035430950882</v>
                </pt>
                <pt idx="1105">
                  <v>1.69334314655442</v>
                </pt>
                <pt idx="1106">
                  <v>1.68170056585995</v>
                </pt>
                <pt idx="1107">
                  <v>1.68297272011688</v>
                </pt>
                <pt idx="1108">
                  <v>1.67349879506099</v>
                </pt>
                <pt idx="1109">
                  <v>1.63329782665008</v>
                </pt>
                <pt idx="1110">
                  <v>1.58070852329255</v>
                </pt>
                <pt idx="1111">
                  <v>1.5366573789983</v>
                </pt>
                <pt idx="1112">
                  <v>1.57251601036146</v>
                </pt>
                <pt idx="1113">
                  <v>1.63203033693418</v>
                </pt>
                <pt idx="1114">
                  <v>1.67900661769515</v>
                </pt>
                <pt idx="1115">
                  <v>1.65635768615935</v>
                </pt>
                <pt idx="1116">
                  <v>1.59156065986267</v>
                </pt>
                <pt idx="1117">
                  <v>1.57381612054844</v>
                </pt>
                <pt idx="1118">
                  <v>1.54217068475737</v>
                </pt>
                <pt idx="1119">
                  <v>1.50395499559426</v>
                </pt>
                <pt idx="1120">
                  <v>1.44963030310649</v>
                </pt>
                <pt idx="1121">
                  <v>1.39560912047841</v>
                </pt>
                <pt idx="1122">
                  <v>1.30972374627009</v>
                </pt>
                <pt idx="1123">
                  <v>1.23602954468447</v>
                </pt>
                <pt idx="1124">
                  <v>1.19580346692591</v>
                </pt>
                <pt idx="1125">
                  <v>1.15337029754803</v>
                </pt>
                <pt idx="1126">
                  <v>1.1540407694261</v>
                </pt>
                <pt idx="1127">
                  <v>1.1382168500382</v>
                </pt>
                <pt idx="1128">
                  <v>1.12657323597041</v>
                </pt>
                <pt idx="1129">
                  <v>1.10237567778825</v>
                </pt>
                <pt idx="1130">
                  <v>1.08821305133957</v>
                </pt>
                <pt idx="1131">
                  <v>1.07860750783982</v>
                </pt>
                <pt idx="1132">
                  <v>1.08614443280254</v>
                </pt>
                <pt idx="1133">
                  <v>1.06020634204533</v>
                </pt>
                <pt idx="1134">
                  <v>1.06355528201639</v>
                </pt>
                <pt idx="1135">
                  <v>1.05724632287182</v>
                </pt>
                <pt idx="1136">
                  <v>1.05614094132681</v>
                </pt>
                <pt idx="1137">
                  <v>1.03684135368379</v>
                </pt>
                <pt idx="1138">
                  <v>1.02001525968832</v>
                </pt>
                <pt idx="1139">
                  <v>1.01561604310773</v>
                </pt>
                <pt idx="1140">
                  <v>1.01897899603453</v>
                </pt>
                <pt idx="1141">
                  <v>1.0132716218086</v>
                </pt>
                <pt idx="1142">
                  <v>1.02486773307728</v>
                </pt>
                <pt idx="1143">
                  <v>1.03390663510148</v>
                </pt>
                <pt idx="1144">
                  <v>1.05270813134156</v>
                </pt>
                <pt idx="1145">
                  <v>1.06803894219033</v>
                </pt>
                <pt idx="1146">
                  <v>1.08105170611378</v>
                </pt>
                <pt idx="1147">
                  <v>1.13004496520433</v>
                </pt>
                <pt idx="1148">
                  <v>1.18359340681326</v>
                </pt>
                <pt idx="1149">
                  <v>1.21101349862386</v>
                </pt>
                <pt idx="1150">
                  <v>1.24842418412649</v>
                </pt>
                <pt idx="1151">
                  <v>1.29605806215758</v>
                </pt>
                <pt idx="1152">
                  <v>1.44243124877744</v>
                </pt>
                <pt idx="1153">
                  <v>1.31651299604891</v>
                </pt>
                <pt idx="1154">
                  <v>1.32631410924959</v>
                </pt>
                <pt idx="1155">
                  <v>1.36335695310144</v>
                </pt>
                <pt idx="1156">
                  <v>1.40658724172976</v>
                </pt>
                <pt idx="1157">
                  <v>1.44092467690008</v>
                </pt>
                <pt idx="1158">
                  <v>1.47271522316903</v>
                </pt>
                <pt idx="1159">
                  <v>1.49055711412599</v>
                </pt>
                <pt idx="1160">
                  <v>1.51897694541675</v>
                </pt>
                <pt idx="1161">
                  <v>1.54200278637937</v>
                </pt>
                <pt idx="1162">
                  <v>1.55835860395626</v>
                </pt>
                <pt idx="1163">
                  <v>1.59853677271672</v>
                </pt>
                <pt idx="1164">
                  <v>1.6109322997082</v>
                </pt>
                <pt idx="1165">
                  <v>1.65930266435392</v>
                </pt>
                <pt idx="1166">
                  <v>1.6723660324927</v>
                </pt>
                <pt idx="1167">
                  <v>1.68097006218892</v>
                </pt>
                <pt idx="1168">
                  <v>1.70271931795795</v>
                </pt>
                <pt idx="1169">
                  <v>1.71100848869074</v>
                </pt>
                <pt idx="1170">
                  <v>1.71981973784595</v>
                </pt>
                <pt idx="1171">
                  <v>1.72839084369578</v>
                </pt>
                <pt idx="1172">
                  <v>1.70136978374426</v>
                </pt>
                <pt idx="1173">
                  <v>1.70120613248813</v>
                </pt>
                <pt idx="1174">
                  <v>1.6807585737508</v>
                </pt>
                <pt idx="1175">
                  <v>1.64532868620936</v>
                </pt>
                <pt idx="1176">
                  <v>1.61549873412728</v>
                </pt>
                <pt idx="1177">
                  <v>1.55804169325695</v>
                </pt>
                <pt idx="1178">
                  <v>1.52123158563887</v>
                </pt>
                <pt idx="1179">
                  <v>1.47769113713075</v>
                </pt>
                <pt idx="1180">
                  <v>1.45946523864517</v>
                </pt>
                <pt idx="1181">
                  <v>1.40403937128874</v>
                </pt>
                <pt idx="1182">
                  <v>1.38690164572561</v>
                </pt>
                <pt idx="1183">
                  <v>1.35305980126425</v>
                </pt>
                <pt idx="1184">
                  <v>1.35217054114258</v>
                </pt>
                <pt idx="1185">
                  <v>1.28585678275641</v>
                </pt>
                <pt idx="1186">
                  <v>1.28454714408782</v>
                </pt>
                <pt idx="1187">
                  <v>1.2795766659655</v>
                </pt>
                <pt idx="1188">
                  <v>1.31212184495321</v>
                </pt>
                <pt idx="1189">
                  <v>1.31837353916943</v>
                </pt>
                <pt idx="1190">
                  <v>1.3659294707747</v>
                </pt>
                <pt idx="1191">
                  <v>1.39207351162095</v>
                </pt>
                <pt idx="1192">
                  <v>1.43385253824636</v>
                </pt>
                <pt idx="1193">
                  <v>1.46822658111636</v>
                </pt>
                <pt idx="1194">
                  <v>1.48720552672997</v>
                </pt>
                <pt idx="1195">
                  <v>1.48932421088088</v>
                </pt>
                <pt idx="1196">
                  <v>1.48741580539818</v>
                </pt>
                <pt idx="1197">
                  <v>1.5330492125028</v>
                </pt>
                <pt idx="1198">
                  <v>1.57351430682747</v>
                </pt>
                <pt idx="1199">
                  <v>1.63962813589641</v>
                </pt>
                <pt idx="1200">
                  <v>1.81618946978838</v>
                </pt>
                <pt idx="1201">
                  <v>1.79789269026937</v>
                </pt>
                <pt idx="1202">
                  <v>1.83691761296508</v>
                </pt>
                <pt idx="1203">
                  <v>1.87809611267332</v>
                </pt>
                <pt idx="1204">
                  <v>1.88353601996122</v>
                </pt>
                <pt idx="1205">
                  <v>1.83519138650049</v>
                </pt>
                <pt idx="1206">
                  <v>1.76533120808116</v>
                </pt>
                <pt idx="1207">
                  <v>1.65107139077415</v>
                </pt>
                <pt idx="1208">
                  <v>1.68754732457194</v>
                </pt>
                <pt idx="1209">
                  <v>1.74923190983674</v>
                </pt>
                <pt idx="1210">
                  <v>1.74664999215526</v>
                </pt>
                <pt idx="1211">
                  <v>1.73242840282518</v>
                </pt>
                <pt idx="1212">
                  <v>1.72515770992007</v>
                </pt>
                <pt idx="1213">
                  <v>1.64741636679364</v>
                </pt>
                <pt idx="1214">
                  <v>1.60409643846552</v>
                </pt>
                <pt idx="1215">
                  <v>1.54492212806176</v>
                </pt>
                <pt idx="1216">
                  <v>1.48366514000662</v>
                </pt>
                <pt idx="1217">
                  <v>1.3954017593928</v>
                </pt>
                <pt idx="1218">
                  <v>1.30795605013987</v>
                </pt>
                <pt idx="1219">
                  <v>1.24090799641794</v>
                </pt>
                <pt idx="1220">
                  <v>1.18739374015497</v>
                </pt>
                <pt idx="1221">
                  <v>1.16302924900331</v>
                </pt>
                <pt idx="1222">
                  <v>1.14977243397878</v>
                </pt>
                <pt idx="1223">
                  <v>1.15456550242267</v>
                </pt>
                <pt idx="1224">
                  <v>1.14607492874887</v>
                </pt>
                <pt idx="1225">
                  <v>1.0992318114423</v>
                </pt>
                <pt idx="1226">
                  <v>1.09043775624644</v>
                </pt>
                <pt idx="1227">
                  <v>1.08750945451125</v>
                </pt>
                <pt idx="1228">
                  <v>1.09059954790581</v>
                </pt>
                <pt idx="1229">
                  <v>1.06295314821361</v>
                </pt>
                <pt idx="1230">
                  <v>1.07546813227147</v>
                </pt>
                <pt idx="1231">
                  <v>1.08044425362069</v>
                </pt>
                <pt idx="1232">
                  <v>1.07648939745659</v>
                </pt>
                <pt idx="1233">
                  <v>1.06801543725939</v>
                </pt>
                <pt idx="1234">
                  <v>1.06337225432365</v>
                </pt>
                <pt idx="1235">
                  <v>1.06218709299317</v>
                </pt>
                <pt idx="1236">
                  <v>1.0776307461117</v>
                </pt>
                <pt idx="1237">
                  <v>1.06704013288449</v>
                </pt>
                <pt idx="1238">
                  <v>1.07383518251012</v>
                </pt>
                <pt idx="1239">
                  <v>1.08443596786079</v>
                </pt>
                <pt idx="1240">
                  <v>1.09552648394941</v>
                </pt>
                <pt idx="1241">
                  <v>1.11557650588705</v>
                </pt>
                <pt idx="1242">
                  <v>1.12503881651769</v>
                </pt>
                <pt idx="1243">
                  <v>1.17266701824156</v>
                </pt>
                <pt idx="1244">
                  <v>1.24594928304981</v>
                </pt>
                <pt idx="1245">
                  <v>1.2721158534477</v>
                </pt>
                <pt idx="1246">
                  <v>1.32819401629673</v>
                </pt>
                <pt idx="1247">
                  <v>1.36657791803822</v>
                </pt>
                <pt idx="1248">
                  <v>1.41772086352446</v>
                </pt>
                <pt idx="1249">
                  <v>1.29370224324337</v>
                </pt>
                <pt idx="1250">
                  <v>1.31474631249245</v>
                </pt>
                <pt idx="1251">
                  <v>1.35410625668581</v>
                </pt>
                <pt idx="1252">
                  <v>1.42869256606269</v>
                </pt>
                <pt idx="1253">
                  <v>1.47450566851962</v>
                </pt>
                <pt idx="1254">
                  <v>1.50544557682407</v>
                </pt>
                <pt idx="1255">
                  <v>1.52905227700645</v>
                </pt>
                <pt idx="1256">
                  <v>1.5574152901007</v>
                </pt>
                <pt idx="1257">
                  <v>1.58763145969894</v>
                </pt>
                <pt idx="1258">
                  <v>1.60274758347201</v>
                </pt>
                <pt idx="1259">
                  <v>1.64045546463336</v>
                </pt>
                <pt idx="1260">
                  <v>1.65891686505377</v>
                </pt>
                <pt idx="1261">
                  <v>1.67800210307541</v>
                </pt>
                <pt idx="1262">
                  <v>1.6901185479531</v>
                </pt>
                <pt idx="1263">
                  <v>1.69675106491123</v>
                </pt>
                <pt idx="1264">
                  <v>1.70824854936389</v>
                </pt>
                <pt idx="1265">
                  <v>1.71347241394103</v>
                </pt>
                <pt idx="1266">
                  <v>1.73729312273498</v>
                </pt>
                <pt idx="1267">
                  <v>1.74089352206884</v>
                </pt>
                <pt idx="1268">
                  <v>1.73235184860125</v>
                </pt>
                <pt idx="1269">
                  <v>1.7218686467681</v>
                </pt>
                <pt idx="1270">
                  <v>1.71497892634615</v>
                </pt>
                <pt idx="1271">
                  <v>1.66611742540891</v>
                </pt>
                <pt idx="1272">
                  <v>1.66649240796564</v>
                </pt>
                <pt idx="1273">
                  <v>1.60135467384883</v>
                </pt>
                <pt idx="1274">
                  <v>1.56723983203891</v>
                </pt>
                <pt idx="1275">
                  <v>1.48746187124244</v>
                </pt>
                <pt idx="1276">
                  <v>1.45903733911279</v>
                </pt>
                <pt idx="1277">
                  <v>1.41406917567195</v>
                </pt>
                <pt idx="1278">
                  <v>1.39602933200323</v>
                </pt>
                <pt idx="1279">
                  <v>1.36167533177244</v>
                </pt>
                <pt idx="1280">
                  <v>1.33666944895034</v>
                </pt>
                <pt idx="1281">
                  <v>1.27595138803282</v>
                </pt>
                <pt idx="1282">
                  <v>1.24328343751768</v>
                </pt>
                <pt idx="1283">
                  <v>1.22901676812299</v>
                </pt>
                <pt idx="1284">
                  <v>1.22042167524801</v>
                </pt>
                <pt idx="1285">
                  <v>1.19708150163211</v>
                </pt>
                <pt idx="1286">
                  <v>1.19413894161031</v>
                </pt>
                <pt idx="1287">
                  <v>1.20970707456543</v>
                </pt>
                <pt idx="1288">
                  <v>1.21683151336202</v>
                </pt>
                <pt idx="1289">
                  <v>1.25130844511017</v>
                </pt>
                <pt idx="1290">
                  <v>1.25812691777471</v>
                </pt>
                <pt idx="1291">
                  <v>1.26941714901063</v>
                </pt>
                <pt idx="1292">
                  <v>1.23849935311284</v>
                </pt>
                <pt idx="1293">
                  <v>1.23772791918665</v>
                </pt>
                <pt idx="1294">
                  <v>1.24764938897895</v>
                </pt>
                <pt idx="1295">
                  <v>1.26657823573007</v>
                </pt>
                <pt idx="1296">
                  <v>1.35184731322248</v>
                </pt>
                <pt idx="1297">
                  <v>1.32133628167553</v>
                </pt>
                <pt idx="1298">
                  <v>1.3309030651917</v>
                </pt>
                <pt idx="1299">
                  <v>1.34876884885774</v>
                </pt>
                <pt idx="1300">
                  <v>1.3425189322977</v>
                </pt>
                <pt idx="1301">
                  <v>1.32936648559244</v>
                </pt>
                <pt idx="1302">
                  <v>1.29737822963577</v>
                </pt>
                <pt idx="1303">
                  <v>1.25016386633221</v>
                </pt>
                <pt idx="1304">
                  <v>1.25005085840706</v>
                </pt>
                <pt idx="1305">
                  <v>1.26598336722982</v>
                </pt>
                <pt idx="1306">
                  <v>1.25974171988597</v>
                </pt>
                <pt idx="1307">
                  <v>1.25548120622316</v>
                </pt>
                <pt idx="1308">
                  <v>1.22750790924704</v>
                </pt>
                <pt idx="1309">
                  <v>1.22074992242169</v>
                </pt>
                <pt idx="1310">
                  <v>1.2028234453814</v>
                </pt>
                <pt idx="1311">
                  <v>1.18812442518237</v>
                </pt>
                <pt idx="1312">
                  <v>1.16618710732196</v>
                </pt>
                <pt idx="1313">
                  <v>1.15165210471174</v>
                </pt>
                <pt idx="1314">
                  <v>1.12606421157793</v>
                </pt>
                <pt idx="1315">
                  <v>1.12268711038477</v>
                </pt>
                <pt idx="1316">
                  <v>1.12505965005302</v>
                </pt>
                <pt idx="1317">
                  <v>1.12562701441176</v>
                </pt>
                <pt idx="1318">
                  <v>1.13885987211149</v>
                </pt>
                <pt idx="1319">
                  <v>1.14165787859549</v>
                </pt>
                <pt idx="1320">
                  <v>1.12463031080393</v>
                </pt>
                <pt idx="1321">
                  <v>1.08169471814438</v>
                </pt>
                <pt idx="1322">
                  <v>1.05927018194594</v>
                </pt>
                <pt idx="1323">
                  <v>1.05097067542367</v>
                </pt>
                <pt idx="1324">
                  <v>1.05702948989542</v>
                </pt>
                <pt idx="1325">
                  <v>1.0368869751416</v>
                </pt>
                <pt idx="1326">
                  <v>1.04070307187009</v>
                </pt>
                <pt idx="1327">
                  <v>1.04614642222749</v>
                </pt>
                <pt idx="1328">
                  <v>1.05337542102298</v>
                </pt>
                <pt idx="1329">
                  <v>1.05307694144951</v>
                </pt>
                <pt idx="1330">
                  <v>1.05465653796933</v>
                </pt>
                <pt idx="1331">
                  <v>1.05617647552923</v>
                </pt>
                <pt idx="1332">
                  <v>1.06623794959507</v>
                </pt>
                <pt idx="1333">
                  <v>1.06127483772871</v>
                </pt>
                <pt idx="1334">
                  <v>1.06448179576472</v>
                </pt>
                <pt idx="1335">
                  <v>1.08051920606355</v>
                </pt>
                <pt idx="1336">
                  <v>1.11137281539891</v>
                </pt>
                <pt idx="1337">
                  <v>1.13685428723839</v>
                </pt>
                <pt idx="1338">
                  <v>1.16524748183216</v>
                </pt>
                <pt idx="1339">
                  <v>1.21192822843786</v>
                </pt>
                <pt idx="1340">
                  <v>1.25899099157899</v>
                </pt>
                <pt idx="1341">
                  <v>1.27697700337056</v>
                </pt>
                <pt idx="1342">
                  <v>1.32723959317814</v>
                </pt>
                <pt idx="1343">
                  <v>1.38035878155277</v>
                </pt>
                <pt idx="1344">
                  <v>1.37310131264125</v>
                </pt>
                <pt idx="1345">
                  <v>1.23952795817336</v>
                </pt>
                <pt idx="1346">
                  <v>1.2643664554059</v>
                </pt>
                <pt idx="1347">
                  <v>1.31235422279233</v>
                </pt>
                <pt idx="1348">
                  <v>1.35668709929645</v>
                </pt>
                <pt idx="1349">
                  <v>1.38586743844438</v>
                </pt>
                <pt idx="1350">
                  <v>1.40979066574507</v>
                </pt>
                <pt idx="1351">
                  <v>1.43164404875962</v>
                </pt>
                <pt idx="1352">
                  <v>1.46753338807593</v>
                </pt>
                <pt idx="1353">
                  <v>1.50185019977336</v>
                </pt>
                <pt idx="1354">
                  <v>1.54434803843714</v>
                </pt>
                <pt idx="1355">
                  <v>1.59854019453937</v>
                </pt>
                <pt idx="1356">
                  <v>1.64004142525698</v>
                </pt>
                <pt idx="1357">
                  <v>1.66906074374231</v>
                </pt>
                <pt idx="1358">
                  <v>1.69724917587774</v>
                </pt>
                <pt idx="1359">
                  <v>1.72957853350387</v>
                </pt>
                <pt idx="1360">
                  <v>1.74521741881971</v>
                </pt>
                <pt idx="1361">
                  <v>1.75925981605735</v>
                </pt>
                <pt idx="1362">
                  <v>1.81127652736062</v>
                </pt>
                <pt idx="1363">
                  <v>1.81524962049548</v>
                </pt>
                <pt idx="1364">
                  <v>1.83621637006714</v>
                </pt>
                <pt idx="1365">
                  <v>1.81394940077596</v>
                </pt>
                <pt idx="1366">
                  <v>1.82460100292613</v>
                </pt>
                <pt idx="1367">
                  <v>1.79868071050345</v>
                </pt>
                <pt idx="1368">
                  <v>1.76717072992657</v>
                </pt>
                <pt idx="1369">
                  <v>1.67584981364309</v>
                </pt>
                <pt idx="1370">
                  <v>1.63952273197422</v>
                </pt>
                <pt idx="1371">
                  <v>1.57875941913644</v>
                </pt>
                <pt idx="1372">
                  <v>1.56819908039794</v>
                </pt>
                <pt idx="1373">
                  <v>1.49977410153818</v>
                </pt>
                <pt idx="1374">
                  <v>1.49755207106939</v>
                </pt>
                <pt idx="1375">
                  <v>1.46840929128222</v>
                </pt>
                <pt idx="1376">
                  <v>1.40316187812549</v>
                </pt>
                <pt idx="1377">
                  <v>1.30543958705708</v>
                </pt>
                <pt idx="1378">
                  <v>1.29905973881655</v>
                </pt>
                <pt idx="1379">
                  <v>1.25686474374456</v>
                </pt>
                <pt idx="1380">
                  <v>1.25995460345054</v>
                </pt>
                <pt idx="1381">
                  <v>1.2487032843696</v>
                </pt>
                <pt idx="1382">
                  <v>1.25426910944914</v>
                </pt>
                <pt idx="1383">
                  <v>1.27563945674827</v>
                </pt>
                <pt idx="1384">
                  <v>1.3102268408033</v>
                </pt>
                <pt idx="1385">
                  <v>1.32791021462565</v>
                </pt>
                <pt idx="1386">
                  <v>1.32492812979955</v>
                </pt>
                <pt idx="1387">
                  <v>1.32523708910202</v>
                </pt>
                <pt idx="1388">
                  <v>1.33891894430281</v>
                </pt>
                <pt idx="1389">
                  <v>1.3692239508276</v>
                </pt>
                <pt idx="1390">
                  <v>1.4403196077168</v>
                </pt>
                <pt idx="1391">
                  <v>1.5182063235169</v>
                </pt>
                <pt idx="1392">
                  <v>1.69958687246594</v>
                </pt>
                <pt idx="1393">
                  <v>1.68247891831747</v>
                </pt>
                <pt idx="1394">
                  <v>1.67112546492037</v>
                </pt>
                <pt idx="1395">
                  <v>1.676628593071</v>
                </pt>
                <pt idx="1396">
                  <v>1.71404408159106</v>
                </pt>
                <pt idx="1397">
                  <v>1.67985244576438</v>
                </pt>
                <pt idx="1398">
                  <v>1.65013372675599</v>
                </pt>
                <pt idx="1399">
                  <v>1.56503091670921</v>
                </pt>
                <pt idx="1400">
                  <v>1.60370831240945</v>
                </pt>
                <pt idx="1401">
                  <v>1.65631956172681</v>
                </pt>
                <pt idx="1402">
                  <v>1.65175278326621</v>
                </pt>
                <pt idx="1403">
                  <v>1.62594227510809</v>
                </pt>
                <pt idx="1404">
                  <v>1.59325285434579</v>
                </pt>
                <pt idx="1405">
                  <v>1.55576965717614</v>
                </pt>
                <pt idx="1406">
                  <v>1.50793400012684</v>
                </pt>
                <pt idx="1407">
                  <v>1.46122237669542</v>
                </pt>
                <pt idx="1408">
                  <v>1.39905670263428</v>
                </pt>
                <pt idx="1409">
                  <v>1.35018108348301</v>
                </pt>
                <pt idx="1410">
                  <v>1.3139371718711</v>
                </pt>
                <pt idx="1411">
                  <v>1.27764985249298</v>
                </pt>
                <pt idx="1412">
                  <v>1.24462107827034</v>
                </pt>
                <pt idx="1413">
                  <v>1.22729682001356</v>
                </pt>
                <pt idx="1414">
                  <v>1.24740948755544</v>
                </pt>
                <pt idx="1415">
                  <v>1.23688580610129</v>
                </pt>
                <pt idx="1416">
                  <v>1.21170659570625</v>
                </pt>
                <pt idx="1417">
                  <v>1.16618335518229</v>
                </pt>
                <pt idx="1418">
                  <v>1.15856582458268</v>
                </pt>
                <pt idx="1419">
                  <v>1.14989958343188</v>
                </pt>
                <pt idx="1420">
                  <v>1.16925609144302</v>
                </pt>
                <pt idx="1421">
                  <v>1.14774164342054</v>
                </pt>
                <pt idx="1422">
                  <v>1.15344608641752</v>
                </pt>
                <pt idx="1423">
                  <v>1.16326748299169</v>
                </pt>
                <pt idx="1424">
                  <v>1.19212537267316</v>
                </pt>
                <pt idx="1425">
                  <v>1.20013433953622</v>
                </pt>
                <pt idx="1426">
                  <v>1.19858146300833</v>
                </pt>
                <pt idx="1427">
                  <v>1.19259380174788</v>
                </pt>
                <pt idx="1428">
                  <v>1.21266023353619</v>
                </pt>
                <pt idx="1429">
                  <v>1.21692655683164</v>
                </pt>
                <pt idx="1430">
                  <v>1.20905406080434</v>
                </pt>
                <pt idx="1431">
                  <v>1.23501379501735</v>
                </pt>
                <pt idx="1432">
                  <v>1.24329414060234</v>
                </pt>
                <pt idx="1433">
                  <v>1.26830373484215</v>
                </pt>
                <pt idx="1434">
                  <v>1.28437396985698</v>
                </pt>
                <pt idx="1435">
                  <v>1.33623320047351</v>
                </pt>
                <pt idx="1436">
                  <v>1.39523378031762</v>
                </pt>
                <pt idx="1437">
                  <v>1.42416632537624</v>
                </pt>
                <pt idx="1438">
                  <v>1.47268172532417</v>
                </pt>
                <pt idx="1439">
                  <v>1.5614996642051</v>
                </pt>
                <pt idx="1440">
                  <v>1.59409509319311</v>
                </pt>
                <pt idx="1441">
                  <v>1.43203791485164</v>
                </pt>
                <pt idx="1442">
                  <v>1.44535663096875</v>
                </pt>
                <pt idx="1443">
                  <v>1.50800198353031</v>
                </pt>
                <pt idx="1444">
                  <v>1.55605183010202</v>
                </pt>
                <pt idx="1445">
                  <v>1.60184029135591</v>
                </pt>
                <pt idx="1446">
                  <v>1.62242744472533</v>
                </pt>
                <pt idx="1447">
                  <v>1.65316578118136</v>
                </pt>
                <pt idx="1448">
                  <v>1.69449423566742</v>
                </pt>
                <pt idx="1449">
                  <v>1.73564903632627</v>
                </pt>
                <pt idx="1450">
                  <v>1.75889661879985</v>
                </pt>
                <pt idx="1451">
                  <v>1.80558336302906</v>
                </pt>
                <pt idx="1452">
                  <v>1.83312521297291</v>
                </pt>
                <pt idx="1453">
                  <v>1.85484343932924</v>
                </pt>
                <pt idx="1454">
                  <v>1.91014392276476</v>
                </pt>
                <pt idx="1455">
                  <v>1.90296362591226</v>
                </pt>
                <pt idx="1456">
                  <v>1.94593112669051</v>
                </pt>
                <pt idx="1457">
                  <v>1.96201077986681</v>
                </pt>
                <pt idx="1458">
                  <v>2.01473172090322</v>
                </pt>
                <pt idx="1459">
                  <v>2.00515932390917</v>
                </pt>
                <pt idx="1460">
                  <v>2.01424472561841</v>
                </pt>
                <pt idx="1461">
                  <v>2.02846566367727</v>
                </pt>
                <pt idx="1462">
                  <v>2.02381211034776</v>
                </pt>
                <pt idx="1463">
                  <v>1.95391372961901</v>
                </pt>
                <pt idx="1464">
                  <v>1.91144709941168</v>
                </pt>
                <pt idx="1465">
                  <v>1.84462592895519</v>
                </pt>
                <pt idx="1466">
                  <v>1.80883987365377</v>
                </pt>
                <pt idx="1467">
                  <v>1.73182310077168</v>
                </pt>
                <pt idx="1468">
                  <v>1.71764056248486</v>
                </pt>
                <pt idx="1469">
                  <v>1.68010464425598</v>
                </pt>
                <pt idx="1470">
                  <v>1.66455978802614</v>
                </pt>
                <pt idx="1471">
                  <v>1.59794347421071</v>
                </pt>
                <pt idx="1472">
                  <v>1.52991588565309</v>
                </pt>
                <pt idx="1473">
                  <v>1.42738869681493</v>
                </pt>
                <pt idx="1474">
                  <v>1.40479335131114</v>
                </pt>
                <pt idx="1475">
                  <v>1.41079922909776</v>
                </pt>
                <pt idx="1476">
                  <v>1.44121119916678</v>
                </pt>
                <pt idx="1477">
                  <v>1.43733188749978</v>
                </pt>
                <pt idx="1478">
                  <v>1.46343206151951</v>
                </pt>
                <pt idx="1479">
                  <v>1.50746206781271</v>
                </pt>
                <pt idx="1480">
                  <v>1.516675945455</v>
                </pt>
                <pt idx="1481">
                  <v>1.59438514416404</v>
                </pt>
                <pt idx="1482">
                  <v>1.62886226517873</v>
                </pt>
                <pt idx="1483">
                  <v>1.64789699728912</v>
                </pt>
                <pt idx="1484">
                  <v>1.62148344304534</v>
                </pt>
                <pt idx="1485">
                  <v>1.58505986125615</v>
                </pt>
                <pt idx="1486">
                  <v>1.56910263117026</v>
                </pt>
                <pt idx="1487">
                  <v>1.63192709465819</v>
                </pt>
                <pt idx="1488">
                  <v>1.78494731478801</v>
                </pt>
                <pt idx="1489">
                  <v>1.6776809159842</v>
                </pt>
                <pt idx="1490">
                  <v>1.69451070417172</v>
                </pt>
                <pt idx="1491">
                  <v>1.68925581153854</v>
                </pt>
                <pt idx="1492">
                  <v>1.68364395918715</v>
                </pt>
                <pt idx="1493">
                  <v>1.6789679741312</v>
                </pt>
                <pt idx="1494">
                  <v>1.61767644663018</v>
                </pt>
                <pt idx="1495">
                  <v>1.54307905517843</v>
                </pt>
                <pt idx="1496">
                  <v>1.54036824147231</v>
                </pt>
                <pt idx="1497">
                  <v>1.58162409672968</v>
                </pt>
                <pt idx="1498">
                  <v>1.56805763259452</v>
                </pt>
                <pt idx="1499">
                  <v>1.56851591449282</v>
                </pt>
                <pt idx="1500">
                  <v>1.53562401649133</v>
                </pt>
                <pt idx="1501">
                  <v>1.47848527761525</v>
                </pt>
                <pt idx="1502">
                  <v>1.43705394410102</v>
                </pt>
                <pt idx="1503">
                  <v>1.38723995804687</v>
                </pt>
                <pt idx="1504">
                  <v>1.34519677007806</v>
                </pt>
                <pt idx="1505">
                  <v>1.2939500549566</v>
                </pt>
                <pt idx="1506">
                  <v>1.23584008584278</v>
                </pt>
                <pt idx="1507">
                  <v>1.1954120709936</v>
                </pt>
                <pt idx="1508">
                  <v>1.16574818167402</v>
                </pt>
                <pt idx="1509">
                  <v>1.14658424033048</v>
                </pt>
                <pt idx="1510">
                  <v>1.15920212945502</v>
                </pt>
                <pt idx="1511">
                  <v>1.16656536091183</v>
                </pt>
                <pt idx="1512">
                  <v>1.15359885287847</v>
                </pt>
                <pt idx="1513">
                  <v>1.10769434270793</v>
                </pt>
                <pt idx="1514">
                  <v>1.10871588122203</v>
                </pt>
                <pt idx="1515">
                  <v>1.10409142432564</v>
                </pt>
                <pt idx="1516">
                  <v>1.11102033853885</v>
                </pt>
                <pt idx="1517">
                  <v>1.0990808154409</v>
                </pt>
                <pt idx="1518">
                  <v>1.10278284903112</v>
                </pt>
                <pt idx="1519">
                  <v>1.11010436624703</v>
                </pt>
                <pt idx="1520">
                  <v>1.13183866982016</v>
                </pt>
                <pt idx="1521">
                  <v>1.13449942514055</v>
                </pt>
                <pt idx="1522">
                  <v>1.12758021085769</v>
                </pt>
                <pt idx="1523">
                  <v>1.11827396065818</v>
                </pt>
                <pt idx="1524">
                  <v>1.123753564108</v>
                </pt>
                <pt idx="1525">
                  <v>1.13063966345754</v>
                </pt>
                <pt idx="1526">
                  <v>1.12920480485547</v>
                </pt>
                <pt idx="1527">
                  <v>1.14571758192525</v>
                </pt>
                <pt idx="1528">
                  <v>1.14567858800655</v>
                </pt>
                <pt idx="1529">
                  <v>1.15298836274934</v>
                </pt>
                <pt idx="1530">
                  <v>1.163526241959</v>
                </pt>
                <pt idx="1531">
                  <v>1.20087999094366</v>
                </pt>
                <pt idx="1532">
                  <v>1.2615809456523</v>
                </pt>
                <pt idx="1533">
                  <v>1.29873245341363</v>
                </pt>
                <pt idx="1534">
                  <v>1.33208505089709</v>
                </pt>
                <pt idx="1535">
                  <v>1.37978796842781</v>
                </pt>
                <pt idx="1536">
                  <v>1.40459634644471</v>
                </pt>
                <pt idx="1537">
                  <v>1.28645714887505</v>
                </pt>
                <pt idx="1538">
                  <v>1.28746177019693</v>
                </pt>
                <pt idx="1539">
                  <v>1.34459023055582</v>
                </pt>
                <pt idx="1540">
                  <v>1.41362882117584</v>
                </pt>
                <pt idx="1541">
                  <v>1.436697778613</v>
                </pt>
                <pt idx="1542">
                  <v>1.48629418351423</v>
                </pt>
                <pt idx="1543">
                  <v>1.50615442965706</v>
                </pt>
                <pt idx="1544">
                  <v>1.54116627415415</v>
                </pt>
                <pt idx="1545">
                  <v>1.56431947755178</v>
                </pt>
                <pt idx="1546">
                  <v>1.59682253401586</v>
                </pt>
                <pt idx="1547">
                  <v>1.61321470644247</v>
                </pt>
                <pt idx="1548">
                  <v>1.63616978219377</v>
                </pt>
                <pt idx="1549">
                  <v>1.67511141805246</v>
                </pt>
                <pt idx="1550">
                  <v>1.69719052014177</v>
                </pt>
                <pt idx="1551">
                  <v>1.716627274551</v>
                </pt>
                <pt idx="1552">
                  <v>1.72837246737335</v>
                </pt>
                <pt idx="1553">
                  <v>1.7723247082139</v>
                </pt>
                <pt idx="1554">
                  <v>1.81220032202155</v>
                </pt>
                <pt idx="1555">
                  <v>1.83124575148737</v>
                </pt>
                <pt idx="1556">
                  <v>1.84755637779259</v>
                </pt>
                <pt idx="1557">
                  <v>1.82831869060912</v>
                </pt>
                <pt idx="1558">
                  <v>1.807295050507</v>
                </pt>
                <pt idx="1559">
                  <v>1.76732502513532</v>
                </pt>
                <pt idx="1560">
                  <v>1.76001804140126</v>
                </pt>
                <pt idx="1561">
                  <v>1.6954766988121</v>
                </pt>
                <pt idx="1562">
                  <v>1.65842042572198</v>
                </pt>
                <pt idx="1563">
                  <v>1.61146823479253</v>
                </pt>
                <pt idx="1564">
                  <v>1.57063850572531</v>
                </pt>
                <pt idx="1565">
                  <v>1.50567080566705</v>
                </pt>
                <pt idx="1566">
                  <v>1.51627299102194</v>
                </pt>
                <pt idx="1567">
                  <v>1.47970836646952</v>
                </pt>
                <pt idx="1568">
                  <v>1.43159805974107</v>
                </pt>
                <pt idx="1569">
                  <v>1.39832395063387</v>
                </pt>
                <pt idx="1570">
                  <v>1.40336827032742</v>
                </pt>
                <pt idx="1571">
                  <v>1.43006358020227</v>
                </pt>
                <pt idx="1572">
                  <v>1.4671714363983</v>
                </pt>
                <pt idx="1573">
                  <v>1.48941269345858</v>
                </pt>
                <pt idx="1574">
                  <v>1.51705521704278</v>
                </pt>
                <pt idx="1575">
                  <v>1.5962562680003</v>
                </pt>
                <pt idx="1576">
                  <v>1.68151016118953</v>
                </pt>
                <pt idx="1577">
                  <v>1.76755017612695</v>
                </pt>
                <pt idx="1578">
                  <v>1.79669010575568</v>
                </pt>
                <pt idx="1579">
                  <v>1.79913690010849</v>
                </pt>
                <pt idx="1580">
                  <v>1.77881094633409</v>
                </pt>
                <pt idx="1581">
                  <v>1.69962423033763</v>
                </pt>
                <pt idx="1582">
                  <v>1.69614286824667</v>
                </pt>
                <pt idx="1583">
                  <v>1.74991098575876</v>
                </pt>
                <pt idx="1584">
                  <v>1.90107419928439</v>
                </pt>
                <pt idx="1585">
                  <v>1.78986447064769</v>
                </pt>
                <pt idx="1586">
                  <v>1.76620429365946</v>
                </pt>
                <pt idx="1587">
                  <v>1.78450380946055</v>
                </pt>
                <pt idx="1588">
                  <v>1.81375139972784</v>
                </pt>
                <pt idx="1589">
                  <v>1.78393774515069</v>
                </pt>
                <pt idx="1590">
                  <v>1.73677424273567</v>
                </pt>
                <pt idx="1591">
                  <v>1.65574656491324</v>
                </pt>
                <pt idx="1592">
                  <v>1.74913158979443</v>
                </pt>
                <pt idx="1593">
                  <v>1.82709354920785</v>
                </pt>
                <pt idx="1594">
                  <v>1.83756814957452</v>
                </pt>
                <pt idx="1595">
                  <v>1.84136679763578</v>
                </pt>
                <pt idx="1596">
                  <v>1.82733171131727</v>
                </pt>
                <pt idx="1597">
                  <v>1.81635842084975</v>
                </pt>
                <pt idx="1598">
                  <v>1.74441650176577</v>
                </pt>
                <pt idx="1599">
                  <v>1.68477546604569</v>
                </pt>
                <pt idx="1600">
                  <v>1.61109976190561</v>
                </pt>
                <pt idx="1601">
                  <v>1.54146151444063</v>
                </pt>
                <pt idx="1602">
                  <v>1.46370190924907</v>
                </pt>
                <pt idx="1603">
                  <v>1.40042654799143</v>
                </pt>
                <pt idx="1604">
                  <v>1.35468673562357</v>
                </pt>
                <pt idx="1605">
                  <v>1.32421245419087</v>
                </pt>
                <pt idx="1606">
                  <v>1.33456677089135</v>
                </pt>
                <pt idx="1607">
                  <v>1.32640756814132</v>
                </pt>
                <pt idx="1608">
                  <v>1.3055270997707</v>
                </pt>
                <pt idx="1609">
                  <v>1.24690352611541</v>
                </pt>
                <pt idx="1610">
                  <v>1.22742345668742</v>
                </pt>
                <pt idx="1611">
                  <v>1.21625736107924</v>
                </pt>
                <pt idx="1612">
                  <v>1.22015152913416</v>
                </pt>
                <pt idx="1613">
                  <v>1.20003829894318</v>
                </pt>
                <pt idx="1614">
                  <v>1.2022191710433</v>
                </pt>
                <pt idx="1615">
                  <v>1.21271744019602</v>
                </pt>
                <pt idx="1616">
                  <v>1.24393983892701</v>
                </pt>
                <pt idx="1617">
                  <v>1.24727532633193</v>
                </pt>
                <pt idx="1618">
                  <v>1.24519338283728</v>
                </pt>
                <pt idx="1619">
                  <v>1.24545143403233</v>
                </pt>
                <pt idx="1620">
                  <v>1.25570545813316</v>
                </pt>
                <pt idx="1621">
                  <v>1.25834171859558</v>
                </pt>
                <pt idx="1622">
                  <v>1.26628119008227</v>
                </pt>
                <pt idx="1623">
                  <v>1.28093043630729</v>
                </pt>
                <pt idx="1624">
                  <v>1.28856620504396</v>
                </pt>
                <pt idx="1625">
                  <v>1.30478514358914</v>
                </pt>
                <pt idx="1626">
                  <v>1.31329227947836</v>
                </pt>
                <pt idx="1627">
                  <v>1.35911207107495</v>
                </pt>
                <pt idx="1628">
                  <v>1.42117061483118</v>
                </pt>
                <pt idx="1629">
                  <v>1.4353762856039</v>
                </pt>
                <pt idx="1630">
                  <v>1.49054790726319</v>
                </pt>
                <pt idx="1631">
                  <v>1.53830149336813</v>
                </pt>
                <pt idx="1632">
                  <v>1.41714805094091</v>
                </pt>
                <pt idx="1633">
                  <v>1.28731956258146</v>
                </pt>
                <pt idx="1634">
                  <v>1.29322867720077</v>
                </pt>
                <pt idx="1635">
                  <v>1.33996895858293</v>
                </pt>
                <pt idx="1636">
                  <v>1.38250199353568</v>
                </pt>
                <pt idx="1637">
                  <v>1.41310134332724</v>
                </pt>
                <pt idx="1638">
                  <v>1.44037087967387</v>
                </pt>
                <pt idx="1639">
                  <v>1.48526048362358</v>
                </pt>
                <pt idx="1640">
                  <v>1.52469753146922</v>
                </pt>
                <pt idx="1641">
                  <v>1.53463283501494</v>
                </pt>
                <pt idx="1642">
                  <v>1.53790570759123</v>
                </pt>
                <pt idx="1643">
                  <v>1.56376821128984</v>
                </pt>
                <pt idx="1644">
                  <v>1.58551560697174</v>
                </pt>
                <pt idx="1645">
                  <v>1.59481959758134</v>
                </pt>
                <pt idx="1646">
                  <v>1.61170945340252</v>
                </pt>
                <pt idx="1647">
                  <v>1.61679344069844</v>
                </pt>
                <pt idx="1648">
                  <v>1.64995785277037</v>
                </pt>
                <pt idx="1649">
                  <v>1.65915025038721</v>
                </pt>
                <pt idx="1650">
                  <v>1.6788510446822</v>
                </pt>
                <pt idx="1651">
                  <v>1.68335045665917</v>
                </pt>
                <pt idx="1652">
                  <v>1.69074714650542</v>
                </pt>
                <pt idx="1653">
                  <v>1.670714449676</v>
                </pt>
                <pt idx="1654">
                  <v>1.66822496187698</v>
                </pt>
                <pt idx="1655">
                  <v>1.65388736372014</v>
                </pt>
                <pt idx="1656">
                  <v>1.65419242181717</v>
                </pt>
                <pt idx="1657">
                  <v>1.60759162297474</v>
                </pt>
                <pt idx="1658">
                  <v>1.5787932309829</v>
                </pt>
                <pt idx="1659">
                  <v>1.53827737716507</v>
                </pt>
                <pt idx="1660">
                  <v>1.50125326013264</v>
                </pt>
                <pt idx="1661">
                  <v>1.44158289192815</v>
                </pt>
                <pt idx="1662">
                  <v>1.42280852082717</v>
                </pt>
                <pt idx="1663">
                  <v>1.36511717525513</v>
                </pt>
                <pt idx="1664">
                  <v>1.32437372417719</v>
                </pt>
                <pt idx="1665">
                  <v>1.2958938908671</v>
                </pt>
                <pt idx="1666">
                  <v>1.31819973732806</v>
                </pt>
                <pt idx="1667">
                  <v>1.33386468473379</v>
                </pt>
                <pt idx="1668">
                  <v>1.35070919604314</v>
                </pt>
                <pt idx="1669">
                  <v>1.36639528210962</v>
                </pt>
                <pt idx="1670">
                  <v>1.37529929322796</v>
                </pt>
                <pt idx="1671">
                  <v>1.42456020793085</v>
                </pt>
                <pt idx="1672">
                  <v>1.4667396804396</v>
                </pt>
                <pt idx="1673">
                  <v>1.52637263200911</v>
                </pt>
                <pt idx="1674">
                  <v>1.54814313963363</v>
                </pt>
                <pt idx="1675">
                  <v>1.59360341921136</v>
                </pt>
                <pt idx="1676">
                  <v>1.6155120488012</v>
                </pt>
                <pt idx="1677">
                  <v>1.58443801415001</v>
                </pt>
                <pt idx="1678">
                  <v>1.5930059176839</v>
                </pt>
                <pt idx="1679">
                  <v>1.57575136638938</v>
                </pt>
                <pt idx="1680">
                  <v>1.65970601692139</v>
                </pt>
                <pt idx="1681">
                  <v>1.58981167473076</v>
                </pt>
                <pt idx="1682">
                  <v>1.61680805297872</v>
                </pt>
                <pt idx="1683">
                  <v>1.61789279052925</v>
                </pt>
                <pt idx="1684">
                  <v>1.63223733321872</v>
                </pt>
                <pt idx="1685">
                  <v>1.62224362529436</v>
                </pt>
                <pt idx="1686">
                  <v>1.59476310309226</v>
                </pt>
                <pt idx="1687">
                  <v>1.55845418225493</v>
                </pt>
                <pt idx="1688">
                  <v>1.56853352788986</v>
                </pt>
                <pt idx="1689">
                  <v>1.63114541490196</v>
                </pt>
                <pt idx="1690">
                  <v>1.62270521207006</v>
                </pt>
                <pt idx="1691">
                  <v>1.64223273459208</v>
                </pt>
                <pt idx="1692">
                  <v>1.63109492750007</v>
                </pt>
                <pt idx="1693">
                  <v>1.63152397427947</v>
                </pt>
                <pt idx="1694">
                  <v>1.58408578627672</v>
                </pt>
                <pt idx="1695">
                  <v>1.51799339653356</v>
                </pt>
                <pt idx="1696">
                  <v>1.50290612197974</v>
                </pt>
                <pt idx="1697">
                  <v>1.46337137088007</v>
                </pt>
                <pt idx="1698">
                  <v>1.37230143248683</v>
                </pt>
                <pt idx="1699">
                  <v>1.34133985209658</v>
                </pt>
                <pt idx="1700">
                  <v>1.28192962659007</v>
                </pt>
                <pt idx="1701">
                  <v>1.244857014567</v>
                </pt>
                <pt idx="1702">
                  <v>1.23318890413705</v>
                </pt>
                <pt idx="1703">
                  <v>1.23525292306753</v>
                </pt>
                <pt idx="1704">
                  <v>1.2105722507356</v>
                </pt>
                <pt idx="1705">
                  <v>1.1746318799871</v>
                </pt>
                <pt idx="1706">
                  <v>1.14496933087787</v>
                </pt>
                <pt idx="1707">
                  <v>1.1346023886208</v>
                </pt>
                <pt idx="1708">
                  <v>1.15245268906362</v>
                </pt>
                <pt idx="1709">
                  <v>1.13066867853027</v>
                </pt>
                <pt idx="1710">
                  <v>1.12308102024862</v>
                </pt>
                <pt idx="1711">
                  <v>1.1272000884786</v>
                </pt>
                <pt idx="1712">
                  <v>1.14457220730651</v>
                </pt>
                <pt idx="1713">
                  <v>1.13930813857608</v>
                </pt>
                <pt idx="1714">
                  <v>1.12891512743547</v>
                </pt>
                <pt idx="1715">
                  <v>1.123876633396</v>
                </pt>
                <pt idx="1716">
                  <v>1.13777216605948</v>
                </pt>
                <pt idx="1717">
                  <v>1.11637699211979</v>
                </pt>
                <pt idx="1718">
                  <v>1.1092652257665</v>
                </pt>
                <pt idx="1719">
                  <v>1.10206444569707</v>
                </pt>
                <pt idx="1720">
                  <v>1.0975226807351</v>
                </pt>
                <pt idx="1721">
                  <v>1.11044809082009</v>
                </pt>
                <pt idx="1722">
                  <v>1.12325100296759</v>
                </pt>
                <pt idx="1723">
                  <v>1.15680382649406</v>
                </pt>
                <pt idx="1724">
                  <v>1.20938321804571</v>
                </pt>
                <pt idx="1725">
                  <v>1.2261326146521</v>
                </pt>
                <pt idx="1726">
                  <v>1.24068590367746</v>
                </pt>
                <pt idx="1727">
                  <v>1.28441129668866</v>
                </pt>
                <pt idx="1728">
                  <v>1.37707105895226</v>
                </pt>
                <pt idx="1729">
                  <v>1.26822935603144</v>
                </pt>
                <pt idx="1730">
                  <v>1.28466688164908</v>
                </pt>
                <pt idx="1731">
                  <v>1.31995899262984</v>
                </pt>
                <pt idx="1732">
                  <v>1.3785855108857</v>
                </pt>
                <pt idx="1733">
                  <v>1.40937783812652</v>
                </pt>
                <pt idx="1734">
                  <v>1.45341222562168</v>
                </pt>
                <pt idx="1735">
                  <v>1.48099478873911</v>
                </pt>
                <pt idx="1736">
                  <v>1.49154103715362</v>
                </pt>
                <pt idx="1737">
                  <v>1.51740551096683</v>
                </pt>
                <pt idx="1738">
                  <v>1.51617052948325</v>
                </pt>
                <pt idx="1739">
                  <v>1.54497987794004</v>
                </pt>
                <pt idx="1740">
                  <v>1.57371582712941</v>
                </pt>
                <pt idx="1741">
                  <v>1.60171158797704</v>
                </pt>
                <pt idx="1742">
                  <v>1.60866559115003</v>
                </pt>
                <pt idx="1743">
                  <v>1.61126813020968</v>
                </pt>
                <pt idx="1744">
                  <v>1.63993802502395</v>
                </pt>
                <pt idx="1745">
                  <v>1.66563352483012</v>
                </pt>
                <pt idx="1746">
                  <v>1.66802762139837</v>
                </pt>
                <pt idx="1747">
                  <v>1.66593710968074</v>
                </pt>
                <pt idx="1748">
                  <v>1.67628042612339</v>
                </pt>
                <pt idx="1749">
                  <v>1.66787689915095</v>
                </pt>
                <pt idx="1750">
                  <v>1.66617980658156</v>
                </pt>
                <pt idx="1751">
                  <v>1.64927615080208</v>
                </pt>
                <pt idx="1752">
                  <v>1.64763547389207</v>
                </pt>
                <pt idx="1753">
                  <v>1.61768268056381</v>
                </pt>
                <pt idx="1754">
                  <v>1.60674600420779</v>
                </pt>
                <pt idx="1755">
                  <v>1.55848810030297</v>
                </pt>
                <pt idx="1756">
                  <v>1.55940976278524</v>
                </pt>
                <pt idx="1757">
                  <v>1.52742321577735</v>
                </pt>
                <pt idx="1758">
                  <v>1.50397872100608</v>
                </pt>
                <pt idx="1759">
                  <v>1.51005276240194</v>
                </pt>
                <pt idx="1760">
                  <v>1.53961289102812</v>
                </pt>
                <pt idx="1761">
                  <v>1.51986761404508</v>
                </pt>
                <pt idx="1762">
                  <v>1.51802947850519</v>
                </pt>
                <pt idx="1763">
                  <v>1.53573334424184</v>
                </pt>
                <pt idx="1764">
                  <v>1.58309034914202</v>
                </pt>
                <pt idx="1765">
                  <v>1.58124294296188</v>
                </pt>
                <pt idx="1766">
                  <v>1.63051298283841</v>
                </pt>
                <pt idx="1767">
                  <v>1.72305190242152</v>
                </pt>
                <pt idx="1768">
                  <v>1.8042022825672</v>
                </pt>
                <pt idx="1769">
                  <v>1.86135679581395</v>
                </pt>
                <pt idx="1770">
                  <v>1.92468066618392</v>
                </pt>
                <pt idx="1771">
                  <v>1.96701725864523</v>
                </pt>
                <pt idx="1772">
                  <v>2.02419853288132</v>
                </pt>
                <pt idx="1773">
                  <v>1.97163030922886</v>
                </pt>
                <pt idx="1774">
                  <v>1.96073837514152</v>
                </pt>
                <pt idx="1775">
                  <v>2.00460957391609</v>
                </pt>
                <pt idx="1776">
                  <v>2.10957674238754</v>
                </pt>
                <pt idx="1777">
                  <v>1.99480237528508</v>
                </pt>
                <pt idx="1778">
                  <v>1.98066832235042</v>
                </pt>
                <pt idx="1779">
                  <v>1.9865814509277</v>
                </pt>
                <pt idx="1780">
                  <v>2.01323684684917</v>
                </pt>
                <pt idx="1781">
                  <v>1.99698812107982</v>
                </pt>
                <pt idx="1782">
                  <v>1.99820235882518</v>
                </pt>
                <pt idx="1783">
                  <v>1.96215628838704</v>
                </pt>
                <pt idx="1784">
                  <v>2.0349897851779</v>
                </pt>
                <pt idx="1785">
                  <v>2.13106394769706</v>
                </pt>
                <pt idx="1786">
                  <v>2.19109063223155</v>
                </pt>
                <pt idx="1787">
                  <v>2.206050690669</v>
                </pt>
                <pt idx="1788">
                  <v>2.19508964245094</v>
                </pt>
                <pt idx="1789">
                  <v>2.15704484700146</v>
                </pt>
                <pt idx="1790">
                  <v>2.10050096222173</v>
                </pt>
                <pt idx="1791">
                  <v>1.98036432366351</v>
                </pt>
                <pt idx="1792">
                  <v>1.90159113627122</v>
                </pt>
                <pt idx="1793">
                  <v>1.79114213559877</v>
                </pt>
                <pt idx="1794">
                  <v>1.68800029060707</v>
                </pt>
                <pt idx="1795">
                  <v>1.60895577536276</v>
                </pt>
                <pt idx="1796">
                  <v>1.52309211794511</v>
                </pt>
                <pt idx="1797">
                  <v>1.44947623313651</v>
                </pt>
                <pt idx="1798">
                  <v>1.46539895478605</v>
                </pt>
                <pt idx="1799">
                  <v>1.42237976591063</v>
                </pt>
                <pt idx="1800">
                  <v>1.36316546774397</v>
                </pt>
                <pt idx="1801">
                  <v>1.30476512122902</v>
                </pt>
                <pt idx="1802">
                  <v>1.28205123258054</v>
                </pt>
                <pt idx="1803">
                  <v>1.2758238281166</v>
                </pt>
                <pt idx="1804">
                  <v>1.29051252979655</v>
                </pt>
                <pt idx="1805">
                  <v>1.26898184838965</v>
                </pt>
                <pt idx="1806">
                  <v>1.2651391613857</v>
                </pt>
                <pt idx="1807">
                  <v>1.26502331312076</v>
                </pt>
                <pt idx="1808">
                  <v>1.28669548856093</v>
                </pt>
                <pt idx="1809">
                  <v>1.26987597183362</v>
                </pt>
                <pt idx="1810">
                  <v>1.28615531120501</v>
                </pt>
                <pt idx="1811">
                  <v>1.28631639547392</v>
                </pt>
                <pt idx="1812">
                  <v>1.29540828122752</v>
                </pt>
                <pt idx="1813">
                  <v>1.29625356081729</v>
                </pt>
                <pt idx="1814">
                  <v>1.28274642585507</v>
                </pt>
                <pt idx="1815">
                  <v>1.26247233278553</v>
                </pt>
                <pt idx="1816">
                  <v>1.23386862571647</v>
                </pt>
                <pt idx="1817">
                  <v>1.23737064324667</v>
                </pt>
                <pt idx="1818">
                  <v>1.25651591095305</v>
                </pt>
                <pt idx="1819">
                  <v>1.29927904732259</v>
                </pt>
                <pt idx="1820">
                  <v>1.36422978243432</v>
                </pt>
                <pt idx="1821">
                  <v>1.41061437986195</v>
                </pt>
                <pt idx="1822">
                  <v>1.43886923469019</v>
                </pt>
                <pt idx="1823">
                  <v>1.47972706052955</v>
                </pt>
                <pt idx="1824">
                  <v>1.31300428309843</v>
                </pt>
                <pt idx="1825">
                  <v>1.1967820650456</v>
                </pt>
                <pt idx="1826">
                  <v>1.20859286593984</v>
                </pt>
                <pt idx="1827">
                  <v>1.24522124788828</v>
                </pt>
                <pt idx="1828">
                  <v>1.29953218436322</v>
                </pt>
                <pt idx="1829">
                  <v>1.33261870792573</v>
                </pt>
                <pt idx="1830">
                  <v>1.35704616670831</v>
                </pt>
                <pt idx="1831">
                  <v>1.39098575719593</v>
                </pt>
                <pt idx="1832">
                  <v>1.41593387753885</v>
                </pt>
                <pt idx="1833">
                  <v>1.43973605329866</v>
                </pt>
                <pt idx="1834">
                  <v>1.46136201183234</v>
                </pt>
                <pt idx="1835">
                  <v>1.46795683492948</v>
                </pt>
                <pt idx="1836">
                  <v>1.49345500402309</v>
                </pt>
                <pt idx="1837">
                  <v>1.51644870693037</v>
                </pt>
                <pt idx="1838">
                  <v>1.51737138918622</v>
                </pt>
                <pt idx="1839">
                  <v>1.5249662370453</v>
                </pt>
                <pt idx="1840">
                  <v>1.54799798181162</v>
                </pt>
                <pt idx="1841">
                  <v>1.56797117892869</v>
                </pt>
                <pt idx="1842">
                  <v>1.56061057736319</v>
                </pt>
                <pt idx="1843">
                  <v>1.5758443970509</v>
                </pt>
                <pt idx="1844">
                  <v>1.57182230447378</v>
                </pt>
                <pt idx="1845">
                  <v>1.55779207664216</v>
                </pt>
                <pt idx="1846">
                  <v>1.53894264009668</v>
                </pt>
                <pt idx="1847">
                  <v>1.52064893854013</v>
                </pt>
                <pt idx="1848">
                  <v>1.50321826211133</v>
                </pt>
                <pt idx="1849">
                  <v>1.4727123712482</v>
                </pt>
                <pt idx="1850">
                  <v>1.44447621290586</v>
                </pt>
                <pt idx="1851">
                  <v>1.39289569895875</v>
                </pt>
                <pt idx="1852">
                  <v>1.39297274273303</v>
                </pt>
                <pt idx="1853">
                  <v>1.38423133537508</v>
                </pt>
                <pt idx="1854">
                  <v>1.36977292693017</v>
                </pt>
                <pt idx="1855">
                  <v>1.36485819028643</v>
                </pt>
                <pt idx="1856">
                  <v>1.35201593650127</v>
                </pt>
                <pt idx="1857">
                  <v>1.31633070854917</v>
                </pt>
                <pt idx="1858">
                  <v>1.34923927010843</v>
                </pt>
                <pt idx="1859">
                  <v>1.38742789029391</v>
                </pt>
                <pt idx="1860">
                  <v>1.42033020323025</v>
                </pt>
                <pt idx="1861">
                  <v>1.41999257172355</v>
                </pt>
                <pt idx="1862">
                  <v>1.44322104667693</v>
                </pt>
                <pt idx="1863">
                  <v>1.49672360400858</v>
                </pt>
                <pt idx="1864">
                  <v>1.55334561482002</v>
                </pt>
                <pt idx="1865">
                  <v>1.61324927090817</v>
                </pt>
                <pt idx="1866">
                  <v>1.64506830367858</v>
                </pt>
                <pt idx="1867">
                  <v>1.65146985327797</v>
                </pt>
                <pt idx="1868">
                  <v>1.66104122123215</v>
                </pt>
                <pt idx="1869">
                  <v>1.62041670058499</v>
                </pt>
                <pt idx="1870">
                  <v>1.63447327094275</v>
                </pt>
                <pt idx="1871">
                  <v>1.66093748126357</v>
                </pt>
                <pt idx="1872">
                  <v>1.70704378681209</v>
                </pt>
                <pt idx="1873">
                  <v>1.62090854413568</v>
                </pt>
                <pt idx="1874">
                  <v>1.63572910887581</v>
                </pt>
                <pt idx="1875">
                  <v>1.65681829962162</v>
                </pt>
                <pt idx="1876">
                  <v>1.6890799811595</v>
                </pt>
                <pt idx="1877">
                  <v>1.67082284863866</v>
                </pt>
                <pt idx="1878">
                  <v>1.69335229279894</v>
                </pt>
                <pt idx="1879">
                  <v>1.65850786776958</v>
                </pt>
                <pt idx="1880">
                  <v>1.72887365879256</v>
                </pt>
                <pt idx="1881">
                  <v>1.80727355462234</v>
                </pt>
                <pt idx="1882">
                  <v>1.81424047904139</v>
                </pt>
                <pt idx="1883">
                  <v>1.85048824504546</v>
                </pt>
                <pt idx="1884">
                  <v>1.80599421141771</v>
                </pt>
                <pt idx="1885">
                  <v>1.73980215865931</v>
                </pt>
                <pt idx="1886">
                  <v>1.68963286109938</v>
                </pt>
                <pt idx="1887">
                  <v>1.64513384021029</v>
                </pt>
                <pt idx="1888">
                  <v>1.60629281304911</v>
                </pt>
                <pt idx="1889">
                  <v>1.55625694615449</v>
                </pt>
                <pt idx="1890">
                  <v>1.48911623423295</v>
                </pt>
                <pt idx="1891">
                  <v>1.46454085290865</v>
                </pt>
                <pt idx="1892">
                  <v>1.41272214023826</v>
                </pt>
                <pt idx="1893">
                  <v>1.37067121979257</v>
                </pt>
                <pt idx="1894">
                  <v>1.37947490170928</v>
                </pt>
                <pt idx="1895">
                  <v>1.35126165055065</v>
                </pt>
                <pt idx="1896">
                  <v>1.30980067214223</v>
                </pt>
                <pt idx="1897">
                  <v>1.26707370458439</v>
                </pt>
                <pt idx="1898">
                  <v>1.2404599166305</v>
                </pt>
                <pt idx="1899">
                  <v>1.22539261143858</v>
                </pt>
                <pt idx="1900">
                  <v>1.24565962220048</v>
                </pt>
                <pt idx="1901">
                  <v>1.21126351033514</v>
                </pt>
                <pt idx="1902">
                  <v>1.21282125746275</v>
                </pt>
                <pt idx="1903">
                  <v>1.22032096436882</v>
                </pt>
                <pt idx="1904">
                  <v>1.22793599830379</v>
                </pt>
                <pt idx="1905">
                  <v>1.22154066516914</v>
                </pt>
                <pt idx="1906">
                  <v>1.21827626961804</v>
                </pt>
                <pt idx="1907">
                  <v>1.218001528236</v>
                </pt>
                <pt idx="1908">
                  <v>1.23248107500076</v>
                </pt>
                <pt idx="1909">
                  <v>1.22537228514341</v>
                </pt>
                <pt idx="1910">
                  <v>1.21045902901252</v>
                </pt>
                <pt idx="1911">
                  <v>1.20924837029857</v>
                </pt>
                <pt idx="1912">
                  <v>1.21654909024504</v>
                </pt>
                <pt idx="1913">
                  <v>1.21333829723554</v>
                </pt>
                <pt idx="1914">
                  <v>1.21739022163498</v>
                </pt>
                <pt idx="1915">
                  <v>1.24406275775453</v>
                </pt>
                <pt idx="1916">
                  <v>1.29679974128606</v>
                </pt>
                <pt idx="1917">
                  <v>1.30641342301397</v>
                </pt>
                <pt idx="1918">
                  <v>1.33005834719361</v>
                </pt>
                <pt idx="1919">
                  <v>1.38528925061914</v>
                </pt>
                <pt idx="1920">
                  <v>1.60946743904495</v>
                </pt>
                <pt idx="1921">
                  <v>1.47642477970106</v>
                </pt>
                <pt idx="1922">
                  <v>1.48631558977167</v>
                </pt>
                <pt idx="1923">
                  <v>1.53591702528999</v>
                </pt>
                <pt idx="1924">
                  <v>1.60019663989947</v>
                </pt>
                <pt idx="1925">
                  <v>1.66038366565845</v>
                </pt>
                <pt idx="1926">
                  <v>1.71605297808842</v>
                </pt>
                <pt idx="1927">
                  <v>1.79906970675539</v>
                </pt>
                <pt idx="1928">
                  <v>1.85067242051791</v>
                </pt>
                <pt idx="1929">
                  <v>1.89120313729277</v>
                </pt>
                <pt idx="1930">
                  <v>1.93295744794193</v>
                </pt>
                <pt idx="1931">
                  <v>1.92849184701656</v>
                </pt>
                <pt idx="1932">
                  <v>1.94461634623358</v>
                </pt>
                <pt idx="1933">
                  <v>1.96794994390955</v>
                </pt>
                <pt idx="1934">
                  <v>1.99588563143919</v>
                </pt>
                <pt idx="1935">
                  <v>1.9953726696929</v>
                </pt>
                <pt idx="1936">
                  <v>2.04565793284181</v>
                </pt>
                <pt idx="1937">
                  <v>2.05610748855375</v>
                </pt>
                <pt idx="1938">
                  <v>2.10381030413163</v>
                </pt>
                <pt idx="1939">
                  <v>2.0974884633358</v>
                </pt>
                <pt idx="1940">
                  <v>2.08974469338836</v>
                </pt>
                <pt idx="1941">
                  <v>2.10842214683349</v>
                </pt>
                <pt idx="1942">
                  <v>2.08935077403678</v>
                </pt>
                <pt idx="1943">
                  <v>2.06536975285101</v>
                </pt>
                <pt idx="1944">
                  <v>2.09206371844688</v>
                </pt>
                <pt idx="1945">
                  <v>2.06259904604652</v>
                </pt>
                <pt idx="1946">
                  <v>2.02269594017928</v>
                </pt>
                <pt idx="1947">
                  <v>1.97869893540598</v>
                </pt>
                <pt idx="1948">
                  <v>1.95656498720788</v>
                </pt>
                <pt idx="1949">
                  <v>1.88894962305999</v>
                </pt>
                <pt idx="1950">
                  <v>1.87010350553876</v>
                </pt>
                <pt idx="1951">
                  <v>1.92193084599402</v>
                </pt>
                <pt idx="1952">
                  <v>1.95700930069503</v>
                </pt>
                <pt idx="1953">
                  <v>1.95328388071762</v>
                </pt>
                <pt idx="1954">
                  <v>2.00895750285568</v>
                </pt>
                <pt idx="1955">
                  <v>2.03816914628648</v>
                </pt>
                <pt idx="1956">
                  <v>2.11936030563872</v>
                </pt>
                <pt idx="1957">
                  <v>2.15021495100913</v>
                </pt>
                <pt idx="1958">
                  <v>2.18669635437481</v>
                </pt>
                <pt idx="1959">
                  <v>2.2516766095092</v>
                </pt>
                <pt idx="1960">
                  <v>2.36310595151874</v>
                </pt>
                <pt idx="1961">
                  <v>2.41386783749197</v>
                </pt>
                <pt idx="1962">
                  <v>2.44860746473911</v>
                </pt>
                <pt idx="1963">
                  <v>2.47750332854789</v>
                </pt>
                <pt idx="1964">
                  <v>2.53432085041748</v>
                </pt>
                <pt idx="1965">
                  <v>2.54000991060195</v>
                </pt>
                <pt idx="1966">
                  <v>2.52936135117247</v>
                </pt>
                <pt idx="1967">
                  <v>2.49029781307072</v>
                </pt>
                <pt idx="1968">
                  <v>2.50995168871074</v>
                </pt>
                <pt idx="1969">
                  <v>2.36559604664585</v>
                </pt>
                <pt idx="1970">
                  <v>2.41852688711827</v>
                </pt>
                <pt idx="1971">
                  <v>2.4162340693679</v>
                </pt>
                <pt idx="1972">
                  <v>2.44448265897491</v>
                </pt>
                <pt idx="1973">
                  <v>2.37775657091735</v>
                </pt>
                <pt idx="1974">
                  <v>2.3402120435927</v>
                </pt>
                <pt idx="1975">
                  <v>2.29400639396061</v>
                </pt>
                <pt idx="1976">
                  <v>2.41156359550782</v>
                </pt>
                <pt idx="1977">
                  <v>2.54137878791788</v>
                </pt>
                <pt idx="1978">
                  <v>2.56776536857999</v>
                </pt>
                <pt idx="1979">
                  <v>2.57224416668439</v>
                </pt>
                <pt idx="1980">
                  <v>2.46619395558443</v>
                </pt>
                <pt idx="1981">
                  <v>2.39272533423662</v>
                </pt>
                <pt idx="1982">
                  <v>2.33227312614977</v>
                </pt>
                <pt idx="1983">
                  <v>2.29767614852813</v>
                </pt>
                <pt idx="1984">
                  <v>2.19005351673943</v>
                </pt>
                <pt idx="1985">
                  <v>2.18226167350431</v>
                </pt>
                <pt idx="1986">
                  <v>2.12907369948891</v>
                </pt>
                <pt idx="1987">
                  <v>2.01524147931971</v>
                </pt>
                <pt idx="1988">
                  <v>1.97533531298744</v>
                </pt>
                <pt idx="1989">
                  <v>1.9273068733267</v>
                </pt>
                <pt idx="1990">
                  <v>1.84525297533814</v>
                </pt>
                <pt idx="1991">
                  <v>1.76853713069648</v>
                </pt>
                <pt idx="1992">
                  <v>1.70474672706659</v>
                </pt>
                <pt idx="1993">
                  <v>1.63397845476593</v>
                </pt>
                <pt idx="1994">
                  <v>1.6185122268893</v>
                </pt>
                <pt idx="1995">
                  <v>1.59480963863448</v>
                </pt>
                <pt idx="1996">
                  <v>1.615981818429</v>
                </pt>
                <pt idx="1997">
                  <v>1.61466398737171</v>
                </pt>
                <pt idx="1998">
                  <v>1.63281749393519</v>
                </pt>
                <pt idx="1999">
                  <v>1.65795076932844</v>
                </pt>
                <pt idx="2000">
                  <v>1.68162649639966</v>
                </pt>
                <pt idx="2001">
                  <v>1.65801974878605</v>
                </pt>
                <pt idx="2002">
                  <v>1.67282325228834</v>
                </pt>
                <pt idx="2003">
                  <v>1.68470763947248</v>
                </pt>
                <pt idx="2004">
                  <v>1.75150500788579</v>
                </pt>
                <pt idx="2005">
                  <v>1.75701102257294</v>
                </pt>
                <pt idx="2006">
                  <v>1.74434273853</v>
                </pt>
                <pt idx="2007">
                  <v>1.75430837715546</v>
                </pt>
                <pt idx="2008">
                  <v>1.73836588170833</v>
                </pt>
                <pt idx="2009">
                  <v>1.67622708981335</v>
                </pt>
                <pt idx="2010">
                  <v>1.66204562762759</v>
                </pt>
                <pt idx="2011">
                  <v>1.70466031708354</v>
                </pt>
                <pt idx="2012">
                  <v>1.77732737579028</v>
                </pt>
                <pt idx="2013">
                  <v>1.80009138500503</v>
                </pt>
                <pt idx="2014">
                  <v>1.8542018653202</v>
                </pt>
                <pt idx="2015">
                  <v>1.94347119506004</v>
                </pt>
                <pt idx="2016">
                  <v>2.42324151797486</v>
                </pt>
                <pt idx="2017">
                  <v>2.18809360749351</v>
                </pt>
                <pt idx="2018">
                  <v>2.18517846538531</v>
                </pt>
                <pt idx="2019">
                  <v>2.31128076167222</v>
                </pt>
                <pt idx="2020">
                  <v>2.47279224988175</v>
                </pt>
                <pt idx="2021">
                  <v>2.55385175420536</v>
                </pt>
                <pt idx="2022">
                  <v>2.60736311908859</v>
                </pt>
                <pt idx="2023">
                  <v>2.70246302249819</v>
                </pt>
                <pt idx="2024">
                  <v>2.80366421432317</v>
                </pt>
                <pt idx="2025">
                  <v>2.85814949144141</v>
                </pt>
                <pt idx="2026">
                  <v>2.9308531247132</v>
                </pt>
                <pt idx="2027">
                  <v>2.94677228370969</v>
                </pt>
                <pt idx="2028">
                  <v>2.93491043552173</v>
                </pt>
                <pt idx="2029">
                  <v>2.99196529216484</v>
                </pt>
                <pt idx="2030">
                  <v>3.01080314589793</v>
                </pt>
                <pt idx="2031">
                  <v>3.02671185614958</v>
                </pt>
                <pt idx="2032">
                  <v>3.13427652538918</v>
                </pt>
                <pt idx="2033">
                  <v>3.18379259867419</v>
                </pt>
                <pt idx="2034">
                  <v>3.28890632769115</v>
                </pt>
                <pt idx="2035">
                  <v>3.25797260941738</v>
                </pt>
                <pt idx="2036">
                  <v>3.31078985970569</v>
                </pt>
                <pt idx="2037">
                  <v>3.24602268258682</v>
                </pt>
                <pt idx="2038">
                  <v>3.19696833118246</v>
                </pt>
                <pt idx="2039">
                  <v>3.11283847617468</v>
                </pt>
                <pt idx="2040">
                  <v>2.97916653475586</v>
                </pt>
                <pt idx="2041">
                  <v>2.88189479237529</v>
                </pt>
                <pt idx="2042">
                  <v>2.73936319893309</v>
                </pt>
                <pt idx="2043">
                  <v>2.60697498748728</v>
                </pt>
                <pt idx="2044">
                  <v>2.55949298414342</v>
                </pt>
                <pt idx="2045">
                  <v>2.46155455883481</v>
                </pt>
                <pt idx="2046">
                  <v>2.41620406744962</v>
                </pt>
                <pt idx="2047">
                  <v>2.4960337023894</v>
                </pt>
                <pt idx="2048">
                  <v>2.62473762739296</v>
                </pt>
                <pt idx="2049">
                  <v>2.66098605170239</v>
                </pt>
                <pt idx="2050">
                  <v>2.67005840842619</v>
                </pt>
                <pt idx="2051">
                  <v>2.64778354692518</v>
                </pt>
                <pt idx="2052">
                  <v>2.69257870992971</v>
                </pt>
                <pt idx="2053">
                  <v>2.59474904604814</v>
                </pt>
                <pt idx="2054">
                  <v>2.56405021203844</v>
                </pt>
                <pt idx="2055">
                  <v>2.58447291944972</v>
                </pt>
                <pt idx="2056">
                  <v>2.67274907199895</v>
                </pt>
                <pt idx="2057">
                  <v>2.66919502688589</v>
                </pt>
                <pt idx="2058">
                  <v>2.67521901429165</v>
                </pt>
                <pt idx="2059">
                  <v>2.69328460958417</v>
                </pt>
                <pt idx="2060">
                  <v>2.65020356083131</v>
                </pt>
                <pt idx="2061">
                  <v>2.59743337786463</v>
                </pt>
                <pt idx="2062">
                  <v>2.74242238788281</v>
                </pt>
                <pt idx="2063">
                  <v>2.75997617676124</v>
                </pt>
                <pt idx="2064">
                  <v>2.91717265238471</v>
                </pt>
                <pt idx="2065">
                  <v>2.70351064286196</v>
                </pt>
                <pt idx="2066">
                  <v>2.61590129306559</v>
                </pt>
                <pt idx="2067">
                  <v>2.61237875442554</v>
                </pt>
                <pt idx="2068">
                  <v>2.69558880594963</v>
                </pt>
                <pt idx="2069">
                  <v>2.76762696963019</v>
                </pt>
                <pt idx="2070">
                  <v>2.8176713086762</v>
                </pt>
                <pt idx="2071">
                  <v>2.87997793207912</v>
                </pt>
                <pt idx="2072">
                  <v>3.06536993507655</v>
                </pt>
                <pt idx="2073">
                  <v>3.30613091917178</v>
                </pt>
                <pt idx="2074">
                  <v>3.55532405460042</v>
                </pt>
                <pt idx="2075">
                  <v>3.66595003451573</v>
                </pt>
                <pt idx="2076">
                  <v>3.51190102992648</v>
                </pt>
                <pt idx="2077">
                  <v>3.44236876362943</v>
                </pt>
                <pt idx="2078">
                  <v>3.35056949597992</v>
                </pt>
                <pt idx="2079">
                  <v>3.19609244310159</v>
                </pt>
                <pt idx="2080">
                  <v>3.10771490670321</v>
                </pt>
                <pt idx="2081">
                  <v>3.0672070055736</v>
                </pt>
                <pt idx="2082">
                  <v>2.91599510318149</v>
                </pt>
                <pt idx="2083">
                  <v>2.88732521130102</v>
                </pt>
                <pt idx="2084">
                  <v>2.75454285380868</v>
                </pt>
                <pt idx="2085">
                  <v>2.55862076966134</v>
                </pt>
                <pt idx="2086">
                  <v>2.47553392875244</v>
                </pt>
                <pt idx="2087">
                  <v>2.34618857216561</v>
                </pt>
                <pt idx="2088">
                  <v>2.28703602888948</v>
                </pt>
                <pt idx="2089">
                  <v>2.16878206593752</v>
                </pt>
                <pt idx="2090">
                  <v>2.13776111979752</v>
                </pt>
                <pt idx="2091">
                  <v>2.10664877327166</v>
                </pt>
                <pt idx="2092">
                  <v>2.11270206994944</v>
                </pt>
                <pt idx="2093">
                  <v>2.08032164027106</v>
                </pt>
                <pt idx="2094">
                  <v>2.08431503997212</v>
                </pt>
                <pt idx="2095">
                  <v>2.1052738336714</v>
                </pt>
                <pt idx="2096">
                  <v>2.16032394513208</v>
                </pt>
                <pt idx="2097">
                  <v>2.15945803958837</v>
                </pt>
                <pt idx="2098">
                  <v>2.16761107988661</v>
                </pt>
                <pt idx="2099">
                  <v>2.17648952665488</v>
                </pt>
                <pt idx="2100">
                  <v>2.24092094137654</v>
                </pt>
                <pt idx="2101">
                  <v>2.20036869640909</v>
                </pt>
                <pt idx="2102">
                  <v>2.20880791622095</v>
                </pt>
                <pt idx="2103">
                  <v>2.1911899987364</v>
                </pt>
                <pt idx="2104">
                  <v>2.19875502785003</v>
                </pt>
                <pt idx="2105">
                  <v>2.19325254418687</v>
                </pt>
                <pt idx="2106">
                  <v>2.1860427803677</v>
                </pt>
                <pt idx="2107">
                  <v>2.27186166137682</v>
                </pt>
                <pt idx="2108">
                  <v>2.41745624737539</v>
                </pt>
                <pt idx="2109">
                  <v>2.46777568294853</v>
                </pt>
                <pt idx="2110">
                  <v>2.59961855032918</v>
                </pt>
                <pt idx="2111">
                  <v>2.7643922130194</v>
                </pt>
                <pt idx="2112">
                  <v>2.2110270485952</v>
                </pt>
                <pt idx="2113">
                  <v>2.05328367269486</v>
                </pt>
                <pt idx="2114">
                  <v>2.07187633274717</v>
                </pt>
                <pt idx="2115">
                  <v>2.16812985266247</v>
                </pt>
                <pt idx="2116">
                  <v>2.31024441722907</v>
                </pt>
                <pt idx="2117">
                  <v>2.37950294535123</v>
                </pt>
                <pt idx="2118">
                  <v>2.44051502264063</v>
                </pt>
                <pt idx="2119">
                  <v>2.52271676423932</v>
                </pt>
                <pt idx="2120">
                  <v>2.51650511616025</v>
                </pt>
                <pt idx="2121">
                  <v>2.4805100335033</v>
                </pt>
                <pt idx="2122">
                  <v>2.51149819467101</v>
                </pt>
                <pt idx="2123">
                  <v>2.45350824607932</v>
                </pt>
                <pt idx="2124">
                  <v>2.44818909487534</v>
                </pt>
                <pt idx="2125">
                  <v>2.46710300912117</v>
                </pt>
                <pt idx="2126">
                  <v>2.47305476911061</v>
                </pt>
                <pt idx="2127">
                  <v>2.44938116418488</v>
                </pt>
                <pt idx="2128">
                  <v>2.488560331489</v>
                </pt>
                <pt idx="2129">
                  <v>2.50938256230276</v>
                </pt>
                <pt idx="2130">
                  <v>2.53266246247597</v>
                </pt>
                <pt idx="2131">
                  <v>2.5417930039968</v>
                </pt>
                <pt idx="2132">
                  <v>2.54391712924955</v>
                </pt>
                <pt idx="2133">
                  <v>2.52704898174407</v>
                </pt>
                <pt idx="2134">
                  <v>2.46123875662821</v>
                </pt>
                <pt idx="2135">
                  <v>2.42238720996274</v>
                </pt>
                <pt idx="2136">
                  <v>2.39921388487675</v>
                </pt>
                <pt idx="2137">
                  <v>2.39122321605265</v>
                </pt>
                <pt idx="2138">
                  <v>2.39286810721455</v>
                </pt>
                <pt idx="2139">
                  <v>2.33243635457221</v>
                </pt>
                <pt idx="2140">
                  <v>2.30541681063021</v>
                </pt>
                <pt idx="2141">
                  <v>2.29119194751412</v>
                </pt>
                <pt idx="2142">
                  <v>2.25683375339146</v>
                </pt>
                <pt idx="2143">
                  <v>2.30757693717915</v>
                </pt>
                <pt idx="2144">
                  <v>2.32793427923448</v>
                </pt>
                <pt idx="2145">
                  <v>2.30570834146024</v>
                </pt>
                <pt idx="2146">
                  <v>2.31297991964204</v>
                </pt>
                <pt idx="2147">
                  <v>2.32728501679966</v>
                </pt>
                <pt idx="2148">
                  <v>2.35886367264407</v>
                </pt>
                <pt idx="2149">
                  <v>2.39172313980892</v>
                </pt>
                <pt idx="2150">
                  <v>2.45092158095883</v>
                </pt>
                <pt idx="2151">
                  <v>2.53949874686717</v>
                </pt>
                <pt idx="2152">
                  <v>2.60362453702174</v>
                </pt>
                <pt idx="2153">
                  <v>2.63287092665823</v>
                </pt>
                <pt idx="2154">
                  <v>2.70855816120397</v>
                </pt>
                <pt idx="2155">
                  <v>2.79729452595047</v>
                </pt>
                <pt idx="2156">
                  <v>2.79898345349576</v>
                </pt>
                <pt idx="2157">
                  <v>2.86516073260783</v>
                </pt>
                <pt idx="2158">
                  <v>2.95048565901953</v>
                </pt>
                <pt idx="2159">
                  <v>2.96072030856055</v>
                </pt>
                <pt idx="2160">
                  <v>2.96340459667345</v>
                </pt>
                <pt idx="2161">
                  <v>2.79146081760826</v>
                </pt>
                <pt idx="2162">
                  <v>2.78112831274587</v>
                </pt>
                <pt idx="2163">
                  <v>2.81226866986585</v>
                </pt>
                <pt idx="2164">
                  <v>2.87986636886044</v>
                </pt>
                <pt idx="2165">
                  <v>2.9186890132622</v>
                </pt>
                <pt idx="2166">
                  <v>3.04187019937986</v>
                </pt>
                <pt idx="2167">
                  <v>3.01213292281559</v>
                </pt>
                <pt idx="2168">
                  <v>3.0829233096302</v>
                </pt>
                <pt idx="2169">
                  <v>3.27034391814942</v>
                </pt>
                <pt idx="2170">
                  <v>3.32865129650809</v>
                </pt>
                <pt idx="2171">
                  <v>3.34034574138672</v>
                </pt>
                <pt idx="2172">
                  <v>3.28234683805213</v>
                </pt>
                <pt idx="2173">
                  <v>3.08617087978335</v>
                </pt>
                <pt idx="2174">
                  <v>2.92643217481967</v>
                </pt>
                <pt idx="2175">
                  <v>2.92468125814379</v>
                </pt>
                <pt idx="2176">
                  <v>2.90064042269534</v>
                </pt>
                <pt idx="2177">
                  <v>2.81980312957191</v>
                </pt>
                <pt idx="2178">
                  <v>2.67384182729099</v>
                </pt>
                <pt idx="2179">
                  <v>2.67918571538114</v>
                </pt>
                <pt idx="2180">
                  <v>2.55776944439135</v>
                </pt>
                <pt idx="2181">
                  <v>2.45444132618633</v>
                </pt>
                <pt idx="2182">
                  <v>2.38998962166242</v>
                </pt>
                <pt idx="2183">
                  <v>2.28026825096768</v>
                </pt>
                <pt idx="2184">
                  <v>2.20824602969517</v>
                </pt>
                <pt idx="2185">
                  <v>2.09473659340465</v>
                </pt>
                <pt idx="2186">
                  <v>2.09196935318371</v>
                </pt>
                <pt idx="2187">
                  <v>2.06901822549983</v>
                </pt>
                <pt idx="2188">
                  <v>2.08899343774933</v>
                </pt>
                <pt idx="2189">
                  <v>2.04289879516892</v>
                </pt>
                <pt idx="2190">
                  <v>2.04833180756224</v>
                </pt>
                <pt idx="2191">
                  <v>2.09905804858112</v>
                </pt>
                <pt idx="2192">
                  <v>2.14381743992746</v>
                </pt>
                <pt idx="2193">
                  <v>2.12548883288433</v>
                </pt>
                <pt idx="2194">
                  <v>2.12324916555657</v>
                </pt>
                <pt idx="2195">
                  <v>2.14041515994374</v>
                </pt>
                <pt idx="2196">
                  <v>2.17370531310211</v>
                </pt>
                <pt idx="2197">
                  <v>2.1245402154248</v>
                </pt>
                <pt idx="2198">
                  <v>2.12806519071464</v>
                </pt>
                <pt idx="2199">
                  <v>2.12749070905159</v>
                </pt>
                <pt idx="2200">
                  <v>2.14333157059757</v>
                </pt>
                <pt idx="2201">
                  <v>2.16025259728769</v>
                </pt>
                <pt idx="2202">
                  <v>2.12135105946125</v>
                </pt>
                <pt idx="2203">
                  <v>2.16233964196868</v>
                </pt>
                <pt idx="2204">
                  <v>2.28113435041982</v>
                </pt>
                <pt idx="2205">
                  <v>2.24063508911592</v>
                </pt>
                <pt idx="2206">
                  <v>2.27676218418071</v>
                </pt>
                <pt idx="2207">
                  <v>2.38060507770139</v>
                </pt>
                <pt idx="2208">
                  <v>2.61811970782788</v>
                </pt>
                <pt idx="2209">
                  <v>2.31343271226742</v>
                </pt>
                <pt idx="2210">
                  <v>2.43625534823225</v>
                </pt>
                <pt idx="2211">
                  <v>2.65239778487873</v>
                </pt>
                <pt idx="2212">
                  <v>2.83182304014176</v>
                </pt>
                <pt idx="2213">
                  <v>2.96481283998858</v>
                </pt>
                <pt idx="2214">
                  <v>3.04232886023817</v>
                </pt>
                <pt idx="2215">
                  <v>3.13716632959864</v>
                </pt>
                <pt idx="2216">
                  <v>3.17277414631975</v>
                </pt>
                <pt idx="2217">
                  <v>3.13457652425784</v>
                </pt>
                <pt idx="2218">
                  <v>3.21933790556095</v>
                </pt>
                <pt idx="2219">
                  <v>3.18232087482828</v>
                </pt>
                <pt idx="2220">
                  <v>3.17718920560947</v>
                </pt>
                <pt idx="2221">
                  <v>3.24954384378644</v>
                </pt>
                <pt idx="2222">
                  <v>3.32044592492542</v>
                </pt>
                <pt idx="2223">
                  <v>3.38091650225721</v>
                </pt>
                <pt idx="2224">
                  <v>3.49035541414193</v>
                </pt>
                <pt idx="2225">
                  <v>3.51742192731172</v>
                </pt>
                <pt idx="2226">
                  <v>3.55967298343009</v>
                </pt>
                <pt idx="2227">
                  <v>3.55367087667578</v>
                </pt>
                <pt idx="2228">
                  <v>3.56286060180789</v>
                </pt>
                <pt idx="2229">
                  <v>3.51986562621699</v>
                </pt>
                <pt idx="2230">
                  <v>3.52531278950311</v>
                </pt>
                <pt idx="2231">
                  <v>3.47111568630179</v>
                </pt>
                <pt idx="2232">
                  <v>3.45312255965078</v>
                </pt>
                <pt idx="2233">
                  <v>3.45400514841363</v>
                </pt>
                <pt idx="2234">
                  <v>3.36498300800666</v>
                </pt>
                <pt idx="2235">
                  <v>3.24654196826329</v>
                </pt>
                <pt idx="2236">
                  <v>3.09479756035006</v>
                </pt>
                <pt idx="2237">
                  <v>3.07497366962855</v>
                </pt>
                <pt idx="2238">
                  <v>2.9538149070282</v>
                </pt>
                <pt idx="2239">
                  <v>2.94699714310902</v>
                </pt>
                <pt idx="2240">
                  <v>3.06391730876336</v>
                </pt>
                <pt idx="2241">
                  <v>3.14826630905968</v>
                </pt>
                <pt idx="2242">
                  <v>3.30181309502149</v>
                </pt>
                <pt idx="2243">
                  <v>3.36082784669712</v>
                </pt>
                <pt idx="2244">
                  <v>3.45811161096776</v>
                </pt>
                <pt idx="2245">
                  <v>3.47996953678075</v>
                </pt>
                <pt idx="2246">
                  <v>3.51957660016705</v>
                </pt>
                <pt idx="2247">
                  <v>3.63233772648106</v>
                </pt>
                <pt idx="2248">
                  <v>3.64599135706409</v>
                </pt>
                <pt idx="2249">
                  <v>3.7173193833607</v>
                </pt>
                <pt idx="2250">
                  <v>3.64792359359075</v>
                </pt>
                <pt idx="2251">
                  <v>3.57932658687242</v>
                </pt>
                <pt idx="2252">
                  <v>3.56883001188142</v>
                </pt>
                <pt idx="2253">
                  <v>3.5348962873728</v>
                </pt>
                <pt idx="2254">
                  <v>3.43763069562299</v>
                </pt>
                <pt idx="2255">
                  <v>3.34658083651348</v>
                </pt>
                <pt idx="2256">
                  <v>3.3690915929673</v>
                </pt>
                <pt idx="2257">
                  <v>3.14993836839917</v>
                </pt>
                <pt idx="2258">
                  <v>3.3559364205913</v>
                </pt>
                <pt idx="2259">
                  <v>3.51711559691774</v>
                </pt>
                <pt idx="2260">
                  <v>3.56602663206781</v>
                </pt>
                <pt idx="2261">
                  <v>3.564636595967</v>
                </pt>
                <pt idx="2262">
                  <v>3.36454710020173</v>
                </pt>
                <pt idx="2263">
                  <v>3.19408638994661</v>
                </pt>
                <pt idx="2264">
                  <v>3.28276803095095</v>
                </pt>
                <pt idx="2265">
                  <v>3.51853968883882</v>
                </pt>
                <pt idx="2266">
                  <v>3.53411667822513</v>
                </pt>
                <pt idx="2267">
                  <v>3.5717035350388</v>
                </pt>
                <pt idx="2268">
                  <v>3.39976214482305</v>
                </pt>
                <pt idx="2269">
                  <v>3.3503376894408</v>
                </pt>
                <pt idx="2270">
                  <v>3.28500611946186</v>
                </pt>
                <pt idx="2271">
                  <v>3.4047374574141</v>
                </pt>
                <pt idx="2272">
                  <v>3.36768686087231</v>
                </pt>
                <pt idx="2273">
                  <v>3.2789133333302</v>
                </pt>
                <pt idx="2274">
                  <v>3.27861021037368</v>
                </pt>
                <pt idx="2275">
                  <v>3.26760355223305</v>
                </pt>
                <pt idx="2276">
                  <v>3.1839422511655</v>
                </pt>
                <pt idx="2277">
                  <v>3.1031246571698</v>
                </pt>
                <pt idx="2278">
                  <v>3.15085747942045</v>
                </pt>
                <pt idx="2279">
                  <v>3.12541435129474</v>
                </pt>
                <pt idx="2280">
                  <v>3.11413175985426</v>
                </pt>
                <pt idx="2281">
                  <v>3.26797648538007</v>
                </pt>
                <pt idx="2282">
                  <v>3.22562654289781</v>
                </pt>
                <pt idx="2283">
                  <v>3.27961211442981</v>
                </pt>
                <pt idx="2284">
                  <v>3.32252712213174</v>
                </pt>
                <pt idx="2285">
                  <v>3.34587566189637</v>
                </pt>
                <pt idx="2286">
                  <v>3.33451855896291</v>
                </pt>
                <pt idx="2287">
                  <v>3.39482279586904</v>
                </pt>
                <pt idx="2288">
                  <v>3.51519207063973</v>
                </pt>
                <pt idx="2289">
                  <v>3.52777815647787</v>
                </pt>
                <pt idx="2290">
                  <v>3.60831605341239</v>
                </pt>
                <pt idx="2291">
                  <v>3.64202479860129</v>
                </pt>
                <pt idx="2292">
                  <v>3.74503837171219</v>
                </pt>
                <pt idx="2293">
                  <v>3.46669273319453</v>
                </pt>
                <pt idx="2294">
                  <v>3.45182595566482</v>
                </pt>
                <pt idx="2295">
                  <v>3.38800077200381</v>
                </pt>
                <pt idx="2296">
                  <v>3.29689734091499</v>
                </pt>
                <pt idx="2297">
                  <v>3.20833302719264</v>
                </pt>
                <pt idx="2298">
                  <v>3.10135735599233</v>
                </pt>
                <pt idx="2299">
                  <v>3.07591319351043</v>
                </pt>
                <pt idx="2300">
                  <v>3.15369490325796</v>
                </pt>
                <pt idx="2301">
                  <v>3.16947089594252</v>
                </pt>
                <pt idx="2302">
                  <v>3.25195933410102</v>
                </pt>
                <pt idx="2303">
                  <v>3.30598777375725</v>
                </pt>
                <pt idx="2304">
                  <v>2.98550502975904</v>
                </pt>
                <pt idx="2305">
                  <v>2.74327278859802</v>
                </pt>
                <pt idx="2306">
                  <v>2.79373500538344</v>
                </pt>
                <pt idx="2307">
                  <v>2.8973382708175</v>
                </pt>
                <pt idx="2308">
                  <v>2.89913823246845</v>
                </pt>
                <pt idx="2309">
                  <v>2.89686774799345</v>
                </pt>
                <pt idx="2310">
                  <v>2.92648251277664</v>
                </pt>
                <pt idx="2311">
                  <v>2.9461429592825</v>
                </pt>
                <pt idx="2312">
                  <v>3.0086896552939</v>
                </pt>
                <pt idx="2313">
                  <v>3.07111698885367</v>
                </pt>
                <pt idx="2314">
                  <v>3.06806903904171</v>
                </pt>
                <pt idx="2315">
                  <v>3.06866987489007</v>
                </pt>
                <pt idx="2316">
                  <v>3.07269298526117</v>
                </pt>
                <pt idx="2317">
                  <v>3.1029275377853</v>
                </pt>
                <pt idx="2318">
                  <v>3.12950108241269</v>
                </pt>
                <pt idx="2319">
                  <v>3.17168294915814</v>
                </pt>
                <pt idx="2320">
                  <v>3.25885599914521</v>
                </pt>
                <pt idx="2321">
                  <v>3.40922791028182</v>
                </pt>
                <pt idx="2322">
                  <v>3.47387186380247</v>
                </pt>
                <pt idx="2323">
                  <v>3.47697638119066</v>
                </pt>
                <pt idx="2324">
                  <v>3.49985912390437</v>
                </pt>
                <pt idx="2325">
                  <v>3.46857554237347</v>
                </pt>
                <pt idx="2326">
                  <v>3.52642923728245</v>
                </pt>
                <pt idx="2327">
                  <v>3.49912419077276</v>
                </pt>
                <pt idx="2328">
                  <v>3.49255400778978</v>
                </pt>
                <pt idx="2329">
                  <v>3.48577901023238</v>
                </pt>
                <pt idx="2330">
                  <v>3.47286002868985</v>
                </pt>
                <pt idx="2331">
                  <v>3.44237077196713</v>
                </pt>
                <pt idx="2332">
                  <v>3.39796051842999</v>
                </pt>
                <pt idx="2333">
                  <v>3.37044855480037</v>
                </pt>
                <pt idx="2334">
                  <v>3.2965159649155</v>
                </pt>
                <pt idx="2335">
                  <v>3.3307591989957</v>
                </pt>
                <pt idx="2336">
                  <v>3.49734191632859</v>
                </pt>
                <pt idx="2337">
                  <v>3.5556361660581</v>
                </pt>
                <pt idx="2338">
                  <v>3.52364467765885</v>
                </pt>
                <pt idx="2339">
                  <v>3.59991548170685</v>
                </pt>
                <pt idx="2340">
                  <v>3.66025583329047</v>
                </pt>
                <pt idx="2341">
                  <v>3.71019814782533</v>
                </pt>
                <pt idx="2342">
                  <v>3.7570665276458</v>
                </pt>
                <pt idx="2343">
                  <v>3.72332094219181</v>
                </pt>
                <pt idx="2344">
                  <v>3.50879796948996</v>
                </pt>
                <pt idx="2345">
                  <v>3.53682230237168</v>
                </pt>
                <pt idx="2346">
                  <v>3.40659302303549</v>
                </pt>
                <pt idx="2347">
                  <v>3.50517595475676</v>
                </pt>
                <pt idx="2348">
                  <v>3.60037268658439</v>
                </pt>
                <pt idx="2349">
                  <v>3.76407954848477</v>
                </pt>
                <pt idx="2350">
                  <v>3.73838520967497</v>
                </pt>
                <pt idx="2351">
                  <v>3.68581424644675</v>
                </pt>
                <pt idx="2352">
                  <v>3.71772281947416</v>
                </pt>
                <pt idx="2353">
                  <v>3.66762043826968</v>
                </pt>
                <pt idx="2354">
                  <v>3.64857626396326</v>
                </pt>
                <pt idx="2355">
                  <v>3.56420421435611</v>
                </pt>
                <pt idx="2356">
                  <v>3.5857223383295</v>
                </pt>
                <pt idx="2357">
                  <v>3.5547795917709</v>
                </pt>
                <pt idx="2358">
                  <v>3.58354436753731</v>
                </pt>
                <pt idx="2359">
                  <v>3.6741194470512</v>
                </pt>
                <pt idx="2360">
                  <v>3.70599585243432</v>
                </pt>
                <pt idx="2361">
                  <v>3.80090661367331</v>
                </pt>
                <pt idx="2362">
                  <v>3.78415698559998</v>
                </pt>
                <pt idx="2363">
                  <v>3.76959777354395</v>
                </pt>
                <pt idx="2364">
                  <v>3.7723723312502</v>
                </pt>
                <pt idx="2365">
                  <v>3.77639884076428</v>
                </pt>
                <pt idx="2366">
                  <v>3.79205651698746</v>
                </pt>
                <pt idx="2367">
                  <v>3.61366895325324</v>
                </pt>
                <pt idx="2368">
                  <v>3.60882242635213</v>
                </pt>
                <pt idx="2369">
                  <v>3.65021764090826</v>
                </pt>
                <pt idx="2370">
                  <v>3.69773983320046</v>
                </pt>
                <pt idx="2371">
                  <v>3.69364357480526</v>
                </pt>
                <pt idx="2372">
                  <v>3.68281210244645</v>
                </pt>
                <pt idx="2373">
                  <v>3.61314721735672</v>
                </pt>
                <pt idx="2374">
                  <v>3.55752838172364</v>
                </pt>
                <pt idx="2375">
                  <v>3.35657859375837</v>
                </pt>
                <pt idx="2376">
                  <v>3.24805101820571</v>
                </pt>
                <pt idx="2377">
                  <v>3.11687985817039</v>
                </pt>
                <pt idx="2378">
                  <v>3.09455090313995</v>
                </pt>
                <pt idx="2379">
                  <v>3.0931792652852</v>
                </pt>
                <pt idx="2380">
                  <v>3.1465187108612</v>
                </pt>
                <pt idx="2381">
                  <v>3.14321521227147</v>
                </pt>
                <pt idx="2382">
                  <v>3.14303735041524</v>
                </pt>
                <pt idx="2383">
                  <v>3.18230663280017</v>
                </pt>
                <pt idx="2384">
                  <v>3.22781317531846</v>
                </pt>
                <pt idx="2385">
                  <v>3.27396529639052</v>
                </pt>
                <pt idx="2386">
                  <v>3.21541845099172</v>
                </pt>
                <pt idx="2387">
                  <v>3.25507213646969</v>
                </pt>
                <pt idx="2388">
                  <v>3.32471977968768</v>
                </pt>
                <pt idx="2389">
                  <v>3.2653073904669</v>
                </pt>
                <pt idx="2390">
                  <v>3.11063283808247</v>
                </pt>
                <pt idx="2391">
                  <v>3.00677098576487</v>
                </pt>
                <pt idx="2392">
                  <v>2.8867584585521</v>
                </pt>
                <pt idx="2393">
                  <v>2.76380787405525</v>
                </pt>
                <pt idx="2394">
                  <v>2.69193519153329</v>
                </pt>
                <pt idx="2395">
                  <v>2.63897660408726</v>
                </pt>
                <pt idx="2396">
                  <v>2.73542385442612</v>
                </pt>
                <pt idx="2397">
                  <v>2.77236405130519</v>
                </pt>
                <pt idx="2398">
                  <v>2.8366125582106</v>
                </pt>
                <pt idx="2399">
                  <v>2.88396181773129</v>
                </pt>
                <pt idx="2400">
                  <v>3.03545181209955</v>
                </pt>
                <pt idx="2401">
                  <v>2.61647978339709</v>
                </pt>
                <pt idx="2402">
                  <v>2.66754729899217</v>
                </pt>
                <pt idx="2403">
                  <v>2.93665705999533</v>
                </pt>
                <pt idx="2404">
                  <v>3.09370731667014</v>
                </pt>
                <pt idx="2405">
                  <v>3.19540524152799</v>
                </pt>
                <pt idx="2406">
                  <v>3.27775507449161</v>
                </pt>
                <pt idx="2407">
                  <v>3.38051719787715</v>
                </pt>
                <pt idx="2408">
                  <v>3.41407011061257</v>
                </pt>
                <pt idx="2409">
                  <v>3.49325571426678</v>
                </pt>
                <pt idx="2410">
                  <v>3.5379338741873</v>
                </pt>
                <pt idx="2411">
                  <v>3.53110308598837</v>
                </pt>
                <pt idx="2412">
                  <v>3.43726341187435</v>
                </pt>
                <pt idx="2413">
                  <v>3.39955895247629</v>
                </pt>
                <pt idx="2414">
                  <v>3.46435846106425</v>
                </pt>
                <pt idx="2415">
                  <v>3.56851182973251</v>
                </pt>
                <pt idx="2416">
                  <v>3.57189620910806</v>
                </pt>
                <pt idx="2417">
                  <v>3.65206932679825</v>
                </pt>
                <pt idx="2418">
                  <v>3.66384675559163</v>
                </pt>
                <pt idx="2419">
                  <v>3.70575963955048</v>
                </pt>
                <pt idx="2420">
                  <v>3.72726324938481</v>
                </pt>
                <pt idx="2421">
                  <v>3.66832403758449</v>
                </pt>
                <pt idx="2422">
                  <v>3.66774723388197</v>
                </pt>
                <pt idx="2423">
                  <v>3.67534340059709</v>
                </pt>
                <pt idx="2424">
                  <v>3.7370034468377</v>
                </pt>
                <pt idx="2425">
                  <v>3.8588828109533</v>
                </pt>
                <pt idx="2426">
                  <v>3.77732883803658</v>
                </pt>
                <pt idx="2427">
                  <v>3.70082860699455</v>
                </pt>
                <pt idx="2428">
                  <v>3.70720596787204</v>
                </pt>
                <pt idx="2429">
                  <v>3.68442640142811</v>
                </pt>
                <pt idx="2430">
                  <v>3.50818512918983</v>
                </pt>
                <pt idx="2431">
                  <v>3.44951627613352</v>
                </pt>
                <pt idx="2432">
                  <v>3.47283422882774</v>
                </pt>
                <pt idx="2433">
                  <v>3.41156364232723</v>
                </pt>
                <pt idx="2434">
                  <v>3.42976852083968</v>
                </pt>
                <pt idx="2435">
                  <v>3.40019098088471</v>
                </pt>
                <pt idx="2436">
                  <v>3.4012378377138</v>
                </pt>
                <pt idx="2437">
                  <v>3.41373100639762</v>
                </pt>
                <pt idx="2438">
                  <v>3.40084762939111</v>
                </pt>
                <pt idx="2439">
                  <v>3.32258249818212</v>
                </pt>
                <pt idx="2440">
                  <v>3.28366275763774</v>
                </pt>
                <pt idx="2441">
                  <v>3.28260825431042</v>
                </pt>
                <pt idx="2442">
                  <v>3.11554256976723</v>
                </pt>
                <pt idx="2443">
                  <v>3.07683026035646</v>
                </pt>
                <pt idx="2444">
                  <v>2.90772173472349</v>
                </pt>
                <pt idx="2445">
                  <v>2.92364643258844</v>
                </pt>
                <pt idx="2446">
                  <v>2.91416648131604</v>
                </pt>
                <pt idx="2447">
                  <v>2.95083007533018</v>
                </pt>
                <pt idx="2448">
                  <v>2.9973836547941</v>
                </pt>
                <pt idx="2449">
                  <v>2.86742799196489</v>
                </pt>
                <pt idx="2450">
                  <v>2.95059265587803</v>
                </pt>
                <pt idx="2451">
                  <v>2.99066280937956</v>
                </pt>
                <pt idx="2452">
                  <v>2.94332583271173</v>
                </pt>
                <pt idx="2453">
                  <v>2.9459584020194</v>
                </pt>
                <pt idx="2454">
                  <v>3.05606661274256</v>
                </pt>
                <pt idx="2455">
                  <v>3.07971251324083</v>
                </pt>
                <pt idx="2456">
                  <v>3.16408908038565</v>
                </pt>
                <pt idx="2457">
                  <v>3.27297344048169</v>
                </pt>
                <pt idx="2458">
                  <v>3.3780308648951</v>
                </pt>
                <pt idx="2459">
                  <v>3.43657768662188</v>
                </pt>
                <pt idx="2460">
                  <v>3.46412567517099</v>
                </pt>
                <pt idx="2461">
                  <v>3.65986419054478</v>
                </pt>
                <pt idx="2462">
                  <v>3.70850843566677</v>
                </pt>
                <pt idx="2463">
                  <v>3.81222983302495</v>
                </pt>
                <pt idx="2464">
                  <v>3.93190144616441</v>
                </pt>
                <pt idx="2465">
                  <v>4.04445690064876</v>
                </pt>
                <pt idx="2466">
                  <v>4.01213270291853</v>
                </pt>
                <pt idx="2467">
                  <v>3.92360712804539</v>
                </pt>
                <pt idx="2468">
                  <v>3.87115151686634</v>
                </pt>
                <pt idx="2469">
                  <v>3.80466823108632</v>
                </pt>
                <pt idx="2470">
                  <v>3.91324579916866</v>
                </pt>
                <pt idx="2471">
                  <v>3.78687922499601</v>
                </pt>
                <pt idx="2472">
                  <v>3.78487064670529</v>
                </pt>
                <pt idx="2473">
                  <v>3.66982836262046</v>
                </pt>
                <pt idx="2474">
                  <v>3.51074208389075</v>
                </pt>
                <pt idx="2475">
                  <v>3.5447752456013</v>
                </pt>
                <pt idx="2476">
                  <v>3.60048644758644</v>
                </pt>
                <pt idx="2477">
                  <v>3.64639958012955</v>
                </pt>
                <pt idx="2478">
                  <v>3.58119002016002</v>
                </pt>
                <pt idx="2479">
                  <v>3.70118478949619</v>
                </pt>
                <pt idx="2480">
                  <v>3.74081544446045</v>
                </pt>
                <pt idx="2481">
                  <v>3.74432975149588</v>
                </pt>
                <pt idx="2482">
                  <v>3.74894478081477</v>
                </pt>
                <pt idx="2483">
                  <v>3.65286626166036</v>
                </pt>
                <pt idx="2484">
                  <v>3.68768067375859</v>
                </pt>
                <pt idx="2485">
                  <v>3.39385534823414</v>
                </pt>
                <pt idx="2486">
                  <v>3.28186323805376</v>
                </pt>
                <pt idx="2487">
                  <v>3.25217683069541</v>
                </pt>
                <pt idx="2488">
                  <v>3.2709239252871</v>
                </pt>
                <pt idx="2489">
                  <v>3.13312825752354</v>
                </pt>
                <pt idx="2490">
                  <v>3.01223709012819</v>
                </pt>
                <pt idx="2491">
                  <v>3.04539969530636</v>
                </pt>
                <pt idx="2492">
                  <v>3.13011903798163</v>
                </pt>
                <pt idx="2493">
                  <v>3.24858162424287</v>
                </pt>
                <pt idx="2494">
                  <v>3.24162915967635</v>
                </pt>
                <pt idx="2495">
                  <v>3.21750704156559</v>
                </pt>
                <pt idx="2496">
                  <v>3.01633717252746</v>
                </pt>
                <pt idx="2497">
                  <v>2.6951308480634</v>
                </pt>
                <pt idx="2498">
                  <v>2.93389670246732</v>
                </pt>
                <pt idx="2499">
                  <v>3.27352009181803</v>
                </pt>
                <pt idx="2500">
                  <v>3.41803766594628</v>
                </pt>
                <pt idx="2501">
                  <v>3.46071244946014</v>
                </pt>
                <pt idx="2502">
                  <v>3.46359500797898</v>
                </pt>
                <pt idx="2503">
                  <v>3.53082343816177</v>
                </pt>
                <pt idx="2504">
                  <v>3.55109485492345</v>
                </pt>
                <pt idx="2505">
                  <v>3.68045024597894</v>
                </pt>
                <pt idx="2506">
                  <v>3.73927296072769</v>
                </pt>
                <pt idx="2507">
                  <v>3.82847262566741</v>
                </pt>
                <pt idx="2508">
                  <v>3.74957664523114</v>
                </pt>
                <pt idx="2509">
                  <v>3.910576668754</v>
                </pt>
                <pt idx="2510">
                  <v>3.88844025519858</v>
                </pt>
                <pt idx="2511">
                  <v>3.98332956265288</v>
                </pt>
                <pt idx="2512">
                  <v>3.91752874994904</v>
                </pt>
                <pt idx="2513">
                  <v>3.90994026079114</v>
                </pt>
                <pt idx="2514">
                  <v>3.91853375021449</v>
                </pt>
                <pt idx="2515">
                  <v>4.00496265564009</v>
                </pt>
                <pt idx="2516">
                  <v>4.00208103424742</v>
                </pt>
                <pt idx="2517">
                  <v>3.9794396662037</v>
                </pt>
                <pt idx="2518">
                  <v>4.00625424471686</v>
                </pt>
                <pt idx="2519">
                  <v>4.01048033213414</v>
                </pt>
                <pt idx="2520">
                  <v>4.05422951422885</v>
                </pt>
                <pt idx="2521">
                  <v>3.94834628451826</v>
                </pt>
                <pt idx="2522">
                  <v>4.02876864270347</v>
                </pt>
                <pt idx="2523">
                  <v>3.96043451857304</v>
                </pt>
                <pt idx="2524">
                  <v>3.85028526340332</v>
                </pt>
                <pt idx="2525">
                  <v>3.64243026263079</v>
                </pt>
                <pt idx="2526">
                  <v>3.53733237087599</v>
                </pt>
                <pt idx="2527">
                  <v>3.55514349248627</v>
                </pt>
                <pt idx="2528">
                  <v>3.74757225815467</v>
                </pt>
                <pt idx="2529">
                  <v>3.97613305360036</v>
                </pt>
                <pt idx="2530">
                  <v>4.07884537278451</v>
                </pt>
                <pt idx="2531">
                  <v>4.31310007710658</v>
                </pt>
                <pt idx="2532">
                  <v>4.3969988472747</v>
                </pt>
                <pt idx="2533">
                  <v>4.44660868000553</v>
                </pt>
                <pt idx="2534">
                  <v>4.44337060656714</v>
                </pt>
                <pt idx="2535">
                  <v>4.46306008440571</v>
                </pt>
                <pt idx="2536">
                  <v>4.57766339961166</v>
                </pt>
                <pt idx="2537">
                  <v>4.66148378947368</v>
                </pt>
                <pt idx="2538">
                  <v>4.63639921040253</v>
                </pt>
                <pt idx="2539">
                  <v>4.50144683530799</v>
                </pt>
                <pt idx="2540">
                  <v>4.53637979402233</v>
                </pt>
                <pt idx="2541">
                  <v>4.67380768557902</v>
                </pt>
                <pt idx="2542">
                  <v>4.4860085137944</v>
                </pt>
                <pt idx="2543">
                  <v>4.53116630191491</v>
                </pt>
                <pt idx="2544">
                  <v>4.54844786966628</v>
                </pt>
                <pt idx="2545">
                  <v>4.4639325035192</v>
                </pt>
                <pt idx="2546">
                  <v>4.60581222205433</v>
                </pt>
                <pt idx="2547">
                  <v>4.61600092328157</v>
                </pt>
                <pt idx="2548">
                  <v>4.52457380577012</v>
                </pt>
                <pt idx="2549">
                  <v>4.50027283683317</v>
                </pt>
                <pt idx="2550">
                  <v>4.43116613983227</v>
                </pt>
                <pt idx="2551">
                  <v>4.35301400447796</v>
                </pt>
                <pt idx="2552">
                  <v>4.3463450422801</v>
                </pt>
                <pt idx="2553">
                  <v>4.22735523239368</v>
                </pt>
                <pt idx="2554">
                  <v>4.1723564254225</v>
                </pt>
                <pt idx="2555">
                  <v>4.15718051023676</v>
                </pt>
                <pt idx="2556">
                  <v>4.16124814772049</v>
                </pt>
                <pt idx="2557">
                  <v>4.03370539578977</v>
                </pt>
                <pt idx="2558">
                  <v>4.00069035338114</v>
                </pt>
                <pt idx="2559">
                  <v>3.87413873998766</v>
                </pt>
                <pt idx="2560">
                  <v>3.86911724906115</v>
                </pt>
                <pt idx="2561">
                  <v>3.76149272668661</v>
                </pt>
                <pt idx="2562">
                  <v>3.5825328876518</v>
                </pt>
                <pt idx="2563">
                  <v>3.32684573277592</v>
                </pt>
                <pt idx="2564">
                  <v>3.19743794251683</v>
                </pt>
                <pt idx="2565">
                  <v>3.21823860319852</v>
                </pt>
                <pt idx="2566">
                  <v>3.00599949605971</v>
                </pt>
                <pt idx="2567">
                  <v>2.80172183413964</v>
                </pt>
                <pt idx="2568">
                  <v>2.66469313083988</v>
                </pt>
                <pt idx="2569">
                  <v>2.5531306465783</v>
                </pt>
                <pt idx="2570">
                  <v>2.47832971639606</v>
                </pt>
                <pt idx="2571">
                  <v>2.46683472568483</v>
                </pt>
                <pt idx="2572">
                  <v>2.45747169218945</v>
                </pt>
                <pt idx="2573">
                  <v>2.50839771034153</v>
                </pt>
                <pt idx="2574">
                  <v>2.56414066663159</v>
                </pt>
                <pt idx="2575">
                  <v>2.52473233471123</v>
                </pt>
                <pt idx="2576">
                  <v>2.57097940657159</v>
                </pt>
                <pt idx="2577">
                  <v>2.53609489056446</v>
                </pt>
                <pt idx="2578">
                  <v>2.53061231953626</v>
                </pt>
                <pt idx="2579">
                  <v>2.53731036791677</v>
                </pt>
                <pt idx="2580">
                  <v>2.5283339039638</v>
                </pt>
                <pt idx="2581">
                  <v>2.55711989699663</v>
                </pt>
                <pt idx="2582">
                  <v>2.59482249774433</v>
                </pt>
                <pt idx="2583">
                  <v>2.62188680331993</v>
                </pt>
                <pt idx="2584">
                  <v>2.53308864175674</v>
                </pt>
                <pt idx="2585">
                  <v>2.51651517752452</v>
                </pt>
                <pt idx="2586">
                  <v>2.50207288978374</v>
                </pt>
                <pt idx="2587">
                  <v>2.53699778506434</v>
                </pt>
                <pt idx="2588">
                  <v>2.58998172629265</v>
                </pt>
                <pt idx="2589">
                  <v>2.65588787787366</v>
                </pt>
                <pt idx="2590">
                  <v>2.81952702746755</v>
                </pt>
                <pt idx="2591">
                  <v>2.94434234316271</v>
                </pt>
                <pt idx="2592">
                  <v>2.93168581401123</v>
                </pt>
                <pt idx="2593">
                  <v>2.68317582477104</v>
                </pt>
                <pt idx="2594">
                  <v>2.75697845817563</v>
                </pt>
                <pt idx="2595">
                  <v>2.92972833053411</v>
                </pt>
                <pt idx="2596">
                  <v>2.93809415135234</v>
                </pt>
                <pt idx="2597">
                  <v>2.90971906838799</v>
                </pt>
                <pt idx="2598">
                  <v>2.90651865205228</v>
                </pt>
                <pt idx="2599">
                  <v>3.00309702246549</v>
                </pt>
                <pt idx="2600">
                  <v>3.01726093638417</v>
                </pt>
                <pt idx="2601">
                  <v>3.06212866674789</v>
                </pt>
                <pt idx="2602">
                  <v>3.11895878216166</v>
                </pt>
                <pt idx="2603">
                  <v>3.19081336407681</v>
                </pt>
                <pt idx="2604">
                  <v>3.23209137354392</v>
                </pt>
                <pt idx="2605">
                  <v>3.26498359434327</v>
                </pt>
                <pt idx="2606">
                  <v>3.24227916974159</v>
                </pt>
                <pt idx="2607">
                  <v>3.30313755523397</v>
                </pt>
                <pt idx="2608">
                  <v>3.28100477738646</v>
                </pt>
                <pt idx="2609">
                  <v>3.36507322374998</v>
                </pt>
                <pt idx="2610">
                  <v>3.41608292715591</v>
                </pt>
                <pt idx="2611">
                  <v>3.452309109429</v>
                </pt>
                <pt idx="2612">
                  <v>3.45707874850754</v>
                </pt>
                <pt idx="2613">
                  <v>3.43363563488348</v>
                </pt>
                <pt idx="2614">
                  <v>3.40945543991525</v>
                </pt>
                <pt idx="2615">
                  <v>3.40660622052129</v>
                </pt>
                <pt idx="2616">
                  <v>3.32324461385369</v>
                </pt>
                <pt idx="2617">
                  <v>3.33450398680673</v>
                </pt>
                <pt idx="2618">
                  <v>3.25478610707739</v>
                </pt>
                <pt idx="2619">
                  <v>3.23221821121836</v>
                </pt>
                <pt idx="2620">
                  <v>3.16989389311597</v>
                </pt>
                <pt idx="2621">
                  <v>3.03386104894295</v>
                </pt>
                <pt idx="2622">
                  <v>2.84432378455969</v>
                </pt>
                <pt idx="2623">
                  <v>2.81247840096369</v>
                </pt>
                <pt idx="2624">
                  <v>2.86450745124166</v>
                </pt>
                <pt idx="2625">
                  <v>2.92162351593685</v>
                </pt>
                <pt idx="2626">
                  <v>3.07406694588515</v>
                </pt>
                <pt idx="2627">
                  <v>3.19305189545988</v>
                </pt>
                <pt idx="2628">
                  <v>3.24073446389284</v>
                </pt>
                <pt idx="2629">
                  <v>3.32617774121052</v>
                </pt>
                <pt idx="2630">
                  <v>3.39744870422443</v>
                </pt>
                <pt idx="2631">
                  <v>3.47220232889111</v>
                </pt>
                <pt idx="2632">
                  <v>3.62725908129323</v>
                </pt>
                <pt idx="2633">
                  <v>3.74946729536326</v>
                </pt>
                <pt idx="2634">
                  <v>3.56884851452637</v>
                </pt>
                <pt idx="2635">
                  <v>3.68184983575938</v>
                </pt>
                <pt idx="2636">
                  <v>3.80439307259088</v>
                </pt>
                <pt idx="2637">
                  <v>3.8732064396783</v>
                </pt>
                <pt idx="2638">
                  <v>3.93701299823196</v>
                </pt>
                <pt idx="2639">
                  <v>4.05542056318711</v>
                </pt>
                <pt idx="2640">
                  <v>4.01768177506544</v>
                </pt>
                <pt idx="2641">
                  <v>4.02062601453878</v>
                </pt>
                <pt idx="2642">
                  <v>4.08496564087242</v>
                </pt>
                <pt idx="2643">
                  <v>4.05436710099459</v>
                </pt>
                <pt idx="2644">
                  <v>4.04668475272164</v>
                </pt>
                <pt idx="2645">
                  <v>4.07478537338147</v>
                </pt>
                <pt idx="2646">
                  <v>3.87747496954145</v>
                </pt>
                <pt idx="2647">
                  <v>3.76543158875756</v>
                </pt>
                <pt idx="2648">
                  <v>3.82472011950519</v>
                </pt>
                <pt idx="2649">
                  <v>3.70184914030246</v>
                </pt>
                <pt idx="2650">
                  <v>3.53680795914883</v>
                </pt>
                <pt idx="2651">
                  <v>3.42907489782283</v>
                </pt>
                <pt idx="2652">
                  <v>3.33582846627886</v>
                </pt>
                <pt idx="2653">
                  <v>3.35353443188457</v>
                </pt>
                <pt idx="2654">
                  <v>3.28312570237535</v>
                </pt>
                <pt idx="2655">
                  <v>3.34151907804791</v>
                </pt>
                <pt idx="2656">
                  <v>3.32768350306352</v>
                </pt>
                <pt idx="2657">
                  <v>3.23228392621746</v>
                </pt>
                <pt idx="2658">
                  <v>3.10634811579504</v>
                </pt>
                <pt idx="2659">
                  <v>2.93775829831341</v>
                </pt>
                <pt idx="2660">
                  <v>2.8117091516615</v>
                </pt>
                <pt idx="2661">
                  <v>2.85167291269685</v>
                </pt>
                <pt idx="2662">
                  <v>2.78838894252595</v>
                </pt>
                <pt idx="2663">
                  <v>2.59532308140872</v>
                </pt>
                <pt idx="2664">
                  <v>2.55224375415811</v>
                </pt>
                <pt idx="2665">
                  <v>2.49157168026253</v>
                </pt>
                <pt idx="2666">
                  <v>2.52449925939986</v>
                </pt>
                <pt idx="2667">
                  <v>2.50855365131927</v>
                </pt>
                <pt idx="2668">
                  <v>2.56907388512771</v>
                </pt>
                <pt idx="2669">
                  <v>2.59733859980137</v>
                </pt>
                <pt idx="2670">
                  <v>2.64668954257602</v>
                </pt>
                <pt idx="2671">
                  <v>2.59884142641864</v>
                </pt>
                <pt idx="2672">
                  <v>2.56609500443686</v>
                </pt>
                <pt idx="2673">
                  <v>2.44665800315165</v>
                </pt>
                <pt idx="2674">
                  <v>2.3929553297083</v>
                </pt>
                <pt idx="2675">
                  <v>2.38456161353177</v>
                </pt>
                <pt idx="2676">
                  <v>2.31865727833289</v>
                </pt>
                <pt idx="2677">
                  <v>2.34293260109014</v>
                </pt>
                <pt idx="2678">
                  <v>2.39040159448922</v>
                </pt>
                <pt idx="2679">
                  <v>2.43173042548764</v>
                </pt>
                <pt idx="2680">
                  <v>2.40339320438013</v>
                </pt>
                <pt idx="2681">
                  <v>2.40013187016897</v>
                </pt>
                <pt idx="2682">
                  <v>2.37219693128975</v>
                </pt>
                <pt idx="2683">
                  <v>2.34841773054201</v>
                </pt>
                <pt idx="2684">
                  <v>2.37923524121629</v>
                </pt>
                <pt idx="2685">
                  <v>2.34944758928838</v>
                </pt>
                <pt idx="2686">
                  <v>2.40224292129359</v>
                </pt>
                <pt idx="2687">
                  <v>2.5034579058329</v>
                </pt>
                <pt idx="2688">
                  <v>2.49950527217414</v>
                </pt>
                <pt idx="2689">
                  <v>2.42980457294499</v>
                </pt>
                <pt idx="2690">
                  <v>2.49896000628979</v>
                </pt>
                <pt idx="2691">
                  <v>2.55346770665178</v>
                </pt>
                <pt idx="2692">
                  <v>2.64123045136161</v>
                </pt>
                <pt idx="2693">
                  <v>2.63450241422572</v>
                </pt>
                <pt idx="2694">
                  <v>2.70095506041588</v>
                </pt>
                <pt idx="2695">
                  <v>2.81444491697877</v>
                </pt>
                <pt idx="2696">
                  <v>2.79452575006759</v>
                </pt>
                <pt idx="2697">
                  <v>2.83412083797136</v>
                </pt>
                <pt idx="2698">
                  <v>2.91837334673675</v>
                </pt>
                <pt idx="2699">
                  <v>2.96482660735314</v>
                </pt>
                <pt idx="2700">
                  <v>3.01060818638034</v>
                </pt>
                <pt idx="2701">
                  <v>3.03242018131652</v>
                </pt>
                <pt idx="2702">
                  <v>3.05887583468843</v>
                </pt>
                <pt idx="2703">
                  <v>3.10289749391686</v>
                </pt>
                <pt idx="2704">
                  <v>2.95735376408389</v>
                </pt>
                <pt idx="2705">
                  <v>2.9458866735708</v>
                </pt>
                <pt idx="2706">
                  <v>2.94013086723538</v>
                </pt>
                <pt idx="2707">
                  <v>2.96136912898464</v>
                </pt>
                <pt idx="2708">
                  <v>2.97394330405248</v>
                </pt>
                <pt idx="2709">
                  <v>3.04206596236948</v>
                </pt>
                <pt idx="2710">
                  <v>3.02852830485781</v>
                </pt>
                <pt idx="2711">
                  <v>2.96985340372014</v>
                </pt>
                <pt idx="2712">
                  <v>2.99659621555826</v>
                </pt>
                <pt idx="2713">
                  <v>3.05942461635517</v>
                </pt>
                <pt idx="2714">
                  <v>2.97249130762554</v>
                </pt>
                <pt idx="2715">
                  <v>2.95218376810431</v>
                </pt>
                <pt idx="2716">
                  <v>2.90095117789572</v>
                </pt>
                <pt idx="2717">
                  <v>2.84452956015643</v>
                </pt>
                <pt idx="2718">
                  <v>2.78322335518919</v>
                </pt>
                <pt idx="2719">
                  <v>2.85062599528914</v>
                </pt>
                <pt idx="2720">
                  <v>2.83355739304985</v>
                </pt>
                <pt idx="2721">
                  <v>3.01432258041536</v>
                </pt>
                <pt idx="2722">
                  <v>3.01959148902007</v>
                </pt>
                <pt idx="2723">
                  <v>2.98998034226801</v>
                </pt>
                <pt idx="2724">
                  <v>3.10635287121735</v>
                </pt>
                <pt idx="2725">
                  <v>3.15591087078128</v>
                </pt>
                <pt idx="2726">
                  <v>3.10764045882505</v>
                </pt>
                <pt idx="2727">
                  <v>3.1132252037489</v>
                </pt>
                <pt idx="2728">
                  <v>3.25771679865034</v>
                </pt>
                <pt idx="2729">
                  <v>3.40817663159347</v>
                </pt>
                <pt idx="2730">
                  <v>3.48517654810994</v>
                </pt>
                <pt idx="2731">
                  <v>3.55445113618047</v>
                </pt>
                <pt idx="2732">
                  <v>3.5272266137049</v>
                </pt>
                <pt idx="2733">
                  <v>3.62752652035951</v>
                </pt>
                <pt idx="2734">
                  <v>3.50315099688859</v>
                </pt>
                <pt idx="2735">
                  <v>3.56130011025729</v>
                </pt>
                <pt idx="2736">
                  <v>3.66691293081783</v>
                </pt>
                <pt idx="2737">
                  <v>3.64481805143401</v>
                </pt>
                <pt idx="2738">
                  <v>3.6769504501373</v>
                </pt>
                <pt idx="2739">
                  <v>3.7840272984129</v>
                </pt>
                <pt idx="2740">
                  <v>3.74856799880844</v>
                </pt>
                <pt idx="2741">
                  <v>3.61478385439331</v>
                </pt>
                <pt idx="2742">
                  <v>3.66358322321035</v>
                </pt>
                <pt idx="2743">
                  <v>3.64942933026288</v>
                </pt>
                <pt idx="2744">
                  <v>3.64319009319381</v>
                </pt>
                <pt idx="2745">
                  <v>3.65810378980517</v>
                </pt>
                <pt idx="2746">
                  <v>3.58886496922456</v>
                </pt>
                <pt idx="2747">
                  <v>3.65073604549521</v>
                </pt>
                <pt idx="2748">
                  <v>3.63773626269704</v>
                </pt>
                <pt idx="2749">
                  <v>3.60753557947059</v>
                </pt>
                <pt idx="2750">
                  <v>3.59002395802732</v>
                </pt>
                <pt idx="2751">
                  <v>3.54300553059832</v>
                </pt>
                <pt idx="2752">
                  <v>3.66857210360129</v>
                </pt>
                <pt idx="2753">
                  <v>3.50559621792498</v>
                </pt>
                <pt idx="2754">
                  <v>3.49180053072835</v>
                </pt>
                <pt idx="2755">
                  <v>3.29816137658287</v>
                </pt>
                <pt idx="2756">
                  <v>3.28386240883967</v>
                </pt>
                <pt idx="2757">
                  <v>3.02716735660431</v>
                </pt>
                <pt idx="2758">
                  <v>2.93800006856719</v>
                </pt>
                <pt idx="2759">
                  <v>2.79568320606274</v>
                </pt>
                <pt idx="2760">
                  <v>2.68504857634196</v>
                </pt>
                <pt idx="2761">
                  <v>2.5480387614609</v>
                </pt>
                <pt idx="2762">
                  <v>2.46515585873508</v>
                </pt>
                <pt idx="2763">
                  <v>2.47292590200725</v>
                </pt>
                <pt idx="2764">
                  <v>2.53537319838427</v>
                </pt>
                <pt idx="2765">
                  <v>2.6319460210927</v>
                </pt>
                <pt idx="2766">
                  <v>2.65946744341807</v>
                </pt>
                <pt idx="2767">
                  <v>2.63701344709135</v>
                </pt>
                <pt idx="2768">
                  <v>2.68413838930129</v>
                </pt>
                <pt idx="2769">
                  <v>2.67189991317389</v>
                </pt>
                <pt idx="2770">
                  <v>2.67732154742277</v>
                </pt>
                <pt idx="2771">
                  <v>2.64706112350132</v>
                </pt>
                <pt idx="2772">
                  <v>2.63160227007696</v>
                </pt>
                <pt idx="2773">
                  <v>2.63276790898248</v>
                </pt>
                <pt idx="2774">
                  <v>2.72830732799928</v>
                </pt>
                <pt idx="2775">
                  <v>2.82085950869146</v>
                </pt>
                <pt idx="2776">
                  <v>2.91347904616037</v>
                </pt>
                <pt idx="2777">
                  <v>2.89802550753523</v>
                </pt>
                <pt idx="2778">
                  <v>2.93293176640207</v>
                </pt>
                <pt idx="2779">
                  <v>3.00144662238279</v>
                </pt>
                <pt idx="2780">
                  <v>2.89313857882771</v>
                </pt>
                <pt idx="2781">
                  <v>2.91198903002806</v>
                </pt>
                <pt idx="2782">
                  <v>2.92207032674672</v>
                </pt>
                <pt idx="2783">
                  <v>2.93866577075051</v>
                </pt>
                <pt idx="2784">
                  <v>3.11182370796821</v>
                </pt>
                <pt idx="2785">
                  <v>2.90521593304412</v>
                </pt>
                <pt idx="2786">
                  <v>2.92922210173639</v>
                </pt>
                <pt idx="2787">
                  <v>2.92423444671031</v>
                </pt>
                <pt idx="2788">
                  <v>2.93058312539145</v>
                </pt>
                <pt idx="2789">
                  <v>2.8919289291114</v>
                </pt>
                <pt idx="2790">
                  <v>2.94629732238212</v>
                </pt>
                <pt idx="2791">
                  <v>3.0538204800358</v>
                </pt>
                <pt idx="2792">
                  <v>3.0217563264547</v>
                </pt>
                <pt idx="2793">
                  <v>3.0250846849272</v>
                </pt>
                <pt idx="2794">
                  <v>3.01095023339747</v>
                </pt>
                <pt idx="2795">
                  <v>3.04381173715215</v>
                </pt>
                <pt idx="2796">
                  <v>3.0459100537538</v>
                </pt>
                <pt idx="2797">
                  <v>3.05173611661164</v>
                </pt>
                <pt idx="2798">
                  <v>3.0424108039277</v>
                </pt>
                <pt idx="2799">
                  <v>3.1070385150641</v>
                </pt>
                <pt idx="2800">
                  <v>3.01511614023492</v>
                </pt>
                <pt idx="2801">
                  <v>3.00610408828123</v>
                </pt>
                <pt idx="2802">
                  <v>3.07473064880508</v>
                </pt>
                <pt idx="2803">
                  <v>3.10651743622444</v>
                </pt>
                <pt idx="2804">
                  <v>3.15798693239034</v>
                </pt>
                <pt idx="2805">
                  <v>3.16052417434478</v>
                </pt>
                <pt idx="2806">
                  <v>3.08522642516114</v>
                </pt>
                <pt idx="2807">
                  <v>3.05203035345369</v>
                </pt>
                <pt idx="2808">
                  <v>3.04037488484385</v>
                </pt>
                <pt idx="2809">
                  <v>3.11235518865116</v>
                </pt>
                <pt idx="2810">
                  <v>3.06369478557644</v>
                </pt>
                <pt idx="2811">
                  <v>3.05199305268561</v>
                </pt>
                <pt idx="2812">
                  <v>3.01843663528608</v>
                </pt>
                <pt idx="2813">
                  <v>2.89880831078333</v>
                </pt>
                <pt idx="2814">
                  <v>2.8232238916713</v>
                </pt>
                <pt idx="2815">
                  <v>2.80271939177407</v>
                </pt>
                <pt idx="2816">
                  <v>2.85011015841507</v>
                </pt>
                <pt idx="2817">
                  <v>2.92067878840385</v>
                </pt>
                <pt idx="2818">
                  <v>3.05111329528526</v>
                </pt>
                <pt idx="2819">
                  <v>3.15424772207463</v>
                </pt>
                <pt idx="2820">
                  <v>3.24029300015667</v>
                </pt>
                <pt idx="2821">
                  <v>3.36769055722436</v>
                </pt>
                <pt idx="2822">
                  <v>3.51760089066131</v>
                </pt>
                <pt idx="2823">
                  <v>3.70807730445241</v>
                </pt>
                <pt idx="2824">
                  <v>3.65155237253475</v>
                </pt>
                <pt idx="2825">
                  <v>3.75329685316826</v>
                </pt>
                <pt idx="2826">
                  <v>3.82565464899942</v>
                </pt>
                <pt idx="2827">
                  <v>3.82823079329589</v>
                </pt>
                <pt idx="2828">
                  <v>3.703423373148</v>
                </pt>
                <pt idx="2829">
                  <v>3.71321935963177</v>
                </pt>
                <pt idx="2830">
                  <v>3.67367843503912</v>
                </pt>
                <pt idx="2831">
                  <v>3.67982570320972</v>
                </pt>
                <pt idx="2832">
                  <v>3.73974441461629</v>
                </pt>
                <pt idx="2833">
                  <v>3.71069964645642</v>
                </pt>
                <pt idx="2834">
                  <v>3.72316393228081</v>
                </pt>
                <pt idx="2835">
                  <v>3.78043146234741</v>
                </pt>
                <pt idx="2836">
                  <v>3.75500879654665</v>
                </pt>
                <pt idx="2837">
                  <v>3.65870744980745</v>
                </pt>
                <pt idx="2838">
                  <v>3.77420571880223</v>
                </pt>
                <pt idx="2839">
                  <v>3.64484091803506</v>
                </pt>
                <pt idx="2840">
                  <v>3.76247049435556</v>
                </pt>
                <pt idx="2841">
                  <v>3.61414383546958</v>
                </pt>
                <pt idx="2842">
                  <v>3.63141155972543</v>
                </pt>
                <pt idx="2843">
                  <v>3.65188266026538</v>
                </pt>
                <pt idx="2844">
                  <v>3.54038796686272</v>
                </pt>
                <pt idx="2845">
                  <v>3.52136516446975</v>
                </pt>
                <pt idx="2846">
                  <v>3.29762696611628</v>
                </pt>
                <pt idx="2847">
                  <v>3.29838839077806</v>
                </pt>
                <pt idx="2848">
                  <v>3.24722340885109</v>
                </pt>
                <pt idx="2849">
                  <v>3.14136530579631</v>
                </pt>
                <pt idx="2850">
                  <v>3.04651148079636</v>
                </pt>
                <pt idx="2851">
                  <v>2.96822255131743</v>
                </pt>
                <pt idx="2852">
                  <v>2.91151867096643</v>
                </pt>
                <pt idx="2853">
                  <v>2.78080640358453</v>
                </pt>
                <pt idx="2854">
                  <v>2.76150038110365</v>
                </pt>
                <pt idx="2855">
                  <v>2.79640051245873</v>
                </pt>
                <pt idx="2856">
                  <v>2.80900018580964</v>
                </pt>
                <pt idx="2857">
                  <v>2.74989977131955</v>
                </pt>
                <pt idx="2858">
                  <v>2.66311661340402</v>
                </pt>
                <pt idx="2859">
                  <v>2.63502301482031</v>
                </pt>
                <pt idx="2860">
                  <v>2.7561170423674</v>
                </pt>
                <pt idx="2861">
                  <v>2.78563516783526</v>
                </pt>
                <pt idx="2862">
                  <v>2.81163927569574</v>
                </pt>
                <pt idx="2863">
                  <v>2.8557620874527</v>
                </pt>
                <pt idx="2864">
                  <v>2.83263670572795</v>
                </pt>
                <pt idx="2865">
                  <v>2.72805104530392</v>
                </pt>
                <pt idx="2866">
                  <v>2.69341791468096</v>
                </pt>
                <pt idx="2867">
                  <v>2.620380834827</v>
                </pt>
                <pt idx="2868">
                  <v>2.60591861060137</v>
                </pt>
                <pt idx="2869">
                  <v>2.57980314942553</v>
                </pt>
                <pt idx="2870">
                  <v>2.59802321723687</v>
                </pt>
                <pt idx="2871">
                  <v>2.60110518210352</v>
                </pt>
                <pt idx="2872">
                  <v>2.57318989280888</v>
                </pt>
                <pt idx="2873">
                  <v>2.59192897169101</v>
                </pt>
                <pt idx="2874">
                  <v>2.61748369133968</v>
                </pt>
                <pt idx="2875">
                  <v>2.68530614065552</v>
                </pt>
                <pt idx="2876">
                  <v>2.72689807184817</v>
                </pt>
                <pt idx="2877">
                  <v>2.78166913515052</v>
                </pt>
                <pt idx="2878">
                  <v>2.88296524087494</v>
                </pt>
                <pt idx="2879">
                  <v>2.97985969716402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87439"/>
        <axId val="10477039"/>
      </lineChart>
      <catAx>
        <axId val="1048743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77039"/>
        <crosses val="autoZero"/>
        <auto val="0"/>
        <lblAlgn val="ctr"/>
        <lblOffset val="100"/>
        <tickLblSkip val="96"/>
        <tickMarkSkip val="96"/>
        <noMultiLvlLbl val="0"/>
      </catAx>
      <valAx>
        <axId val="1047703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_);[Red]\(0.00\)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87439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="http://schemas.openxmlformats.org/drawingml/2006/chart">
  <chart>
    <plotArea>
      <layout/>
      <lineChart>
        <grouping val="standard"/>
        <varyColors val="0"/>
        <ser>
          <idx val="2"/>
          <order val="0"/>
          <tx>
            <strRef>
              <f>"日前节点价格"</f>
              <strCache>
                <ptCount val="1"/>
                <pt idx="0">
                  <v>日前节点价格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统调负荷!$AB$2:$AB$2881</f>
              <numCache>
                <formatCode>General</formatCode>
                <ptCount val="2880"/>
                <pt idx="0">
                  <v>0</v>
                </pt>
                <pt idx="1">
                  <v>300.08</v>
                </pt>
                <pt idx="2">
                  <v>295.28</v>
                </pt>
                <pt idx="3">
                  <v>296.99</v>
                </pt>
                <pt idx="4">
                  <v>290.15</v>
                </pt>
                <pt idx="5">
                  <v>295</v>
                </pt>
                <pt idx="6">
                  <v>290.15</v>
                </pt>
                <pt idx="7">
                  <v>290.12</v>
                </pt>
                <pt idx="8">
                  <v>297.97</v>
                </pt>
                <pt idx="9">
                  <v>292.23</v>
                </pt>
                <pt idx="10">
                  <v>292</v>
                </pt>
                <pt idx="11">
                  <v>290.45</v>
                </pt>
                <pt idx="12">
                  <v>290.11</v>
                </pt>
                <pt idx="13">
                  <v>290.45</v>
                </pt>
                <pt idx="14">
                  <v>290</v>
                </pt>
                <pt idx="15">
                  <v>285.13</v>
                </pt>
                <pt idx="16">
                  <v>255.01</v>
                </pt>
                <pt idx="17">
                  <v>255.01</v>
                </pt>
                <pt idx="18">
                  <v>228</v>
                </pt>
                <pt idx="19">
                  <v>200.45</v>
                </pt>
                <pt idx="20">
                  <v>205</v>
                </pt>
                <pt idx="21">
                  <v>228</v>
                </pt>
                <pt idx="22">
                  <v>200.12</v>
                </pt>
                <pt idx="23">
                  <v>205</v>
                </pt>
                <pt idx="24">
                  <v>250.21</v>
                </pt>
                <pt idx="25">
                  <v>275</v>
                </pt>
                <pt idx="26">
                  <v>278</v>
                </pt>
                <pt idx="27">
                  <v>280</v>
                </pt>
                <pt idx="28">
                  <v>285</v>
                </pt>
                <pt idx="29">
                  <v>290</v>
                </pt>
                <pt idx="30">
                  <v>280</v>
                </pt>
                <pt idx="31">
                  <v>228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8.42</v>
                </pt>
                <pt idx="41">
                  <v>7.38</v>
                </pt>
                <pt idx="42">
                  <v>7.67</v>
                </pt>
                <pt idx="43">
                  <v>8.51</v>
                </pt>
                <pt idx="44">
                  <v>0.85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61</v>
                </pt>
                <pt idx="49">
                  <v>0</v>
                </pt>
                <pt idx="50">
                  <v>9.140000000000001</v>
                </pt>
                <pt idx="51">
                  <v>8.1</v>
                </pt>
                <pt idx="52">
                  <v>8.050000000000001</v>
                </pt>
                <pt idx="53">
                  <v>8.49</v>
                </pt>
                <pt idx="54">
                  <v>8.49</v>
                </pt>
                <pt idx="55">
                  <v>22.65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9.140000000000001</v>
                </pt>
                <pt idx="61">
                  <v>256.42</v>
                </pt>
                <pt idx="62">
                  <v>252</v>
                </pt>
                <pt idx="63">
                  <v>0</v>
                </pt>
                <pt idx="64">
                  <v>8.48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228</v>
                </pt>
                <pt idx="70">
                  <v>280</v>
                </pt>
                <pt idx="71">
                  <v>298.95</v>
                </pt>
                <pt idx="72">
                  <v>297.9</v>
                </pt>
                <pt idx="73">
                  <v>301.68</v>
                </pt>
                <pt idx="74">
                  <v>299.47</v>
                </pt>
                <pt idx="75">
                  <v>302.5</v>
                </pt>
                <pt idx="76">
                  <v>304.88</v>
                </pt>
                <pt idx="77">
                  <v>310.14</v>
                </pt>
                <pt idx="78">
                  <v>311.34</v>
                </pt>
                <pt idx="79">
                  <v>306.47</v>
                </pt>
                <pt idx="80">
                  <v>309.38</v>
                </pt>
                <pt idx="81">
                  <v>311.58</v>
                </pt>
                <pt idx="82">
                  <v>318.19</v>
                </pt>
                <pt idx="83">
                  <v>315.22</v>
                </pt>
                <pt idx="84">
                  <v>324.06</v>
                </pt>
                <pt idx="85">
                  <v>323.74</v>
                </pt>
                <pt idx="86">
                  <v>308.7</v>
                </pt>
                <pt idx="87">
                  <v>328.99</v>
                </pt>
                <pt idx="88">
                  <v>340.98</v>
                </pt>
                <pt idx="89">
                  <v>325.45</v>
                </pt>
                <pt idx="90">
                  <v>306.3</v>
                </pt>
                <pt idx="91">
                  <v>299.39</v>
                </pt>
                <pt idx="92">
                  <v>301.06</v>
                </pt>
                <pt idx="93">
                  <v>294.45</v>
                </pt>
                <pt idx="94">
                  <v>279.55</v>
                </pt>
                <pt idx="95">
                  <v>214.62</v>
                </pt>
                <pt idx="96">
                  <v>317.14</v>
                </pt>
                <pt idx="97">
                  <v>369.13</v>
                </pt>
                <pt idx="98">
                  <v>350</v>
                </pt>
                <pt idx="99">
                  <v>340</v>
                </pt>
                <pt idx="100">
                  <v>323.55</v>
                </pt>
                <pt idx="101">
                  <v>322</v>
                </pt>
                <pt idx="102">
                  <v>319.83</v>
                </pt>
                <pt idx="103">
                  <v>330.79</v>
                </pt>
                <pt idx="104">
                  <v>325.15</v>
                </pt>
                <pt idx="105">
                  <v>322.52</v>
                </pt>
                <pt idx="106">
                  <v>319.58</v>
                </pt>
                <pt idx="107">
                  <v>316.7</v>
                </pt>
                <pt idx="108">
                  <v>313.87</v>
                </pt>
                <pt idx="109">
                  <v>310.11</v>
                </pt>
                <pt idx="110">
                  <v>309.67</v>
                </pt>
                <pt idx="111">
                  <v>305</v>
                </pt>
                <pt idx="112">
                  <v>302.74</v>
                </pt>
                <pt idx="113">
                  <v>301.76</v>
                </pt>
                <pt idx="114">
                  <v>295.81</v>
                </pt>
                <pt idx="115">
                  <v>296.66</v>
                </pt>
                <pt idx="116">
                  <v>294.72</v>
                </pt>
                <pt idx="117">
                  <v>296.12</v>
                </pt>
                <pt idx="118">
                  <v>298.64</v>
                </pt>
                <pt idx="119">
                  <v>302.56</v>
                </pt>
                <pt idx="120">
                  <v>309.4</v>
                </pt>
                <pt idx="121">
                  <v>321.16</v>
                </pt>
                <pt idx="122">
                  <v>330.81</v>
                </pt>
                <pt idx="123">
                  <v>338.5</v>
                </pt>
                <pt idx="124">
                  <v>340.12</v>
                </pt>
                <pt idx="125">
                  <v>371.03</v>
                </pt>
                <pt idx="126">
                  <v>357.37</v>
                </pt>
                <pt idx="127">
                  <v>352.61</v>
                </pt>
                <pt idx="128">
                  <v>348.88</v>
                </pt>
                <pt idx="129">
                  <v>349.9</v>
                </pt>
                <pt idx="130">
                  <v>359.79</v>
                </pt>
                <pt idx="131">
                  <v>381.56</v>
                </pt>
                <pt idx="132">
                  <v>369.83</v>
                </pt>
                <pt idx="133">
                  <v>368.88</v>
                </pt>
                <pt idx="134">
                  <v>351.1</v>
                </pt>
                <pt idx="135">
                  <v>351.5</v>
                </pt>
                <pt idx="136">
                  <v>334.8</v>
                </pt>
                <pt idx="137">
                  <v>325.03</v>
                </pt>
                <pt idx="138">
                  <v>327.61</v>
                </pt>
                <pt idx="139">
                  <v>327.62</v>
                </pt>
                <pt idx="140">
                  <v>322.44</v>
                </pt>
                <pt idx="141">
                  <v>320.76</v>
                </pt>
                <pt idx="142">
                  <v>317.39</v>
                </pt>
                <pt idx="143">
                  <v>309.83</v>
                </pt>
                <pt idx="144">
                  <v>293.93</v>
                </pt>
                <pt idx="145">
                  <v>302.63</v>
                </pt>
                <pt idx="146">
                  <v>298.62</v>
                </pt>
                <pt idx="147">
                  <v>298.79</v>
                </pt>
                <pt idx="148">
                  <v>302.05</v>
                </pt>
                <pt idx="149">
                  <v>307.44</v>
                </pt>
                <pt idx="150">
                  <v>316.44</v>
                </pt>
                <pt idx="151">
                  <v>328.98</v>
                </pt>
                <pt idx="152">
                  <v>320.99</v>
                </pt>
                <pt idx="153">
                  <v>329.24</v>
                </pt>
                <pt idx="154">
                  <v>340.54</v>
                </pt>
                <pt idx="155">
                  <v>340.17</v>
                </pt>
                <pt idx="156">
                  <v>350.28</v>
                </pt>
                <pt idx="157">
                  <v>362.6</v>
                </pt>
                <pt idx="158">
                  <v>350.76</v>
                </pt>
                <pt idx="159">
                  <v>350.42</v>
                </pt>
                <pt idx="160">
                  <v>341.89</v>
                </pt>
                <pt idx="161">
                  <v>351.48</v>
                </pt>
                <pt idx="162">
                  <v>351.64</v>
                </pt>
                <pt idx="163">
                  <v>351.66</v>
                </pt>
                <pt idx="164">
                  <v>367.3</v>
                </pt>
                <pt idx="165">
                  <v>429.56</v>
                </pt>
                <pt idx="166">
                  <v>375.61</v>
                </pt>
                <pt idx="167">
                  <v>379.94</v>
                </pt>
                <pt idx="168">
                  <v>372.34</v>
                </pt>
                <pt idx="169">
                  <v>385.06</v>
                </pt>
                <pt idx="170">
                  <v>409.65</v>
                </pt>
                <pt idx="171">
                  <v>400.16</v>
                </pt>
                <pt idx="172">
                  <v>369.86</v>
                </pt>
                <pt idx="173">
                  <v>419.56</v>
                </pt>
                <pt idx="174">
                  <v>400.06</v>
                </pt>
                <pt idx="175">
                  <v>390.09</v>
                </pt>
                <pt idx="176">
                  <v>390.09</v>
                </pt>
                <pt idx="177">
                  <v>394.14</v>
                </pt>
                <pt idx="178">
                  <v>394.14</v>
                </pt>
                <pt idx="179">
                  <v>381.89</v>
                </pt>
                <pt idx="180">
                  <v>391.13</v>
                </pt>
                <pt idx="181">
                  <v>401.07</v>
                </pt>
                <pt idx="182">
                  <v>391.13</v>
                </pt>
                <pt idx="183">
                  <v>391.1</v>
                </pt>
                <pt idx="184">
                  <v>380.61</v>
                </pt>
                <pt idx="185">
                  <v>389.24</v>
                </pt>
                <pt idx="186">
                  <v>380.28</v>
                </pt>
                <pt idx="187">
                  <v>389.85</v>
                </pt>
                <pt idx="188">
                  <v>395.16</v>
                </pt>
                <pt idx="189">
                  <v>370.44</v>
                </pt>
                <pt idx="190">
                  <v>350.45</v>
                </pt>
                <pt idx="191">
                  <v>328.16</v>
                </pt>
                <pt idx="192">
                  <v>355.97</v>
                </pt>
                <pt idx="193">
                  <v>472.66</v>
                </pt>
                <pt idx="194">
                  <v>410.86</v>
                </pt>
                <pt idx="195">
                  <v>396.51</v>
                </pt>
                <pt idx="196">
                  <v>387.62</v>
                </pt>
                <pt idx="197">
                  <v>373.42</v>
                </pt>
                <pt idx="198">
                  <v>372.75</v>
                </pt>
                <pt idx="199">
                  <v>368.74</v>
                </pt>
                <pt idx="200">
                  <v>355.08</v>
                </pt>
                <pt idx="201">
                  <v>367.26</v>
                </pt>
                <pt idx="202">
                  <v>373.5</v>
                </pt>
                <pt idx="203">
                  <v>376.12</v>
                </pt>
                <pt idx="204">
                  <v>376.29</v>
                </pt>
                <pt idx="205">
                  <v>372.89</v>
                </pt>
                <pt idx="206">
                  <v>365.59</v>
                </pt>
                <pt idx="207">
                  <v>354.09</v>
                </pt>
                <pt idx="208">
                  <v>354.09</v>
                </pt>
                <pt idx="209">
                  <v>346.77</v>
                </pt>
                <pt idx="210">
                  <v>343.13</v>
                </pt>
                <pt idx="211">
                  <v>343.01</v>
                </pt>
                <pt idx="212">
                  <v>338.34</v>
                </pt>
                <pt idx="213">
                  <v>338.39</v>
                </pt>
                <pt idx="214">
                  <v>341.39</v>
                </pt>
                <pt idx="215">
                  <v>347.09</v>
                </pt>
                <pt idx="216">
                  <v>350.26</v>
                </pt>
                <pt idx="217">
                  <v>393.48</v>
                </pt>
                <pt idx="218">
                  <v>395.51</v>
                </pt>
                <pt idx="219">
                  <v>431.83</v>
                </pt>
                <pt idx="220">
                  <v>532.27</v>
                </pt>
                <pt idx="221">
                  <v>519.74</v>
                </pt>
                <pt idx="222">
                  <v>386.6</v>
                </pt>
                <pt idx="223">
                  <v>371</v>
                </pt>
                <pt idx="224">
                  <v>351.61</v>
                </pt>
                <pt idx="225">
                  <v>351.64</v>
                </pt>
                <pt idx="226">
                  <v>366.57</v>
                </pt>
                <pt idx="227">
                  <v>377.49</v>
                </pt>
                <pt idx="228">
                  <v>363.04</v>
                </pt>
                <pt idx="229">
                  <v>360.93</v>
                </pt>
                <pt idx="230">
                  <v>368.09</v>
                </pt>
                <pt idx="231">
                  <v>355.8</v>
                </pt>
                <pt idx="232">
                  <v>355.16</v>
                </pt>
                <pt idx="233">
                  <v>348.77</v>
                </pt>
                <pt idx="234">
                  <v>327.71</v>
                </pt>
                <pt idx="235">
                  <v>331</v>
                </pt>
                <pt idx="236">
                  <v>354.91</v>
                </pt>
                <pt idx="237">
                  <v>353.33</v>
                </pt>
                <pt idx="238">
                  <v>340.09</v>
                </pt>
                <pt idx="239">
                  <v>363.86</v>
                </pt>
                <pt idx="240">
                  <v>231.93</v>
                </pt>
                <pt idx="241">
                  <v>193.61</v>
                </pt>
                <pt idx="242">
                  <v>236.75</v>
                </pt>
                <pt idx="243">
                  <v>169.41</v>
                </pt>
                <pt idx="244">
                  <v>170.23</v>
                </pt>
                <pt idx="245">
                  <v>295.59</v>
                </pt>
                <pt idx="246">
                  <v>310.49</v>
                </pt>
                <pt idx="247">
                  <v>334.62</v>
                </pt>
                <pt idx="248">
                  <v>327.89</v>
                </pt>
                <pt idx="249">
                  <v>329.59</v>
                </pt>
                <pt idx="250">
                  <v>341.14</v>
                </pt>
                <pt idx="251">
                  <v>350.99</v>
                </pt>
                <pt idx="252">
                  <v>351.26</v>
                </pt>
                <pt idx="253">
                  <v>350.45</v>
                </pt>
                <pt idx="254">
                  <v>351.11</v>
                </pt>
                <pt idx="255">
                  <v>345.24</v>
                </pt>
                <pt idx="256">
                  <v>337.49</v>
                </pt>
                <pt idx="257">
                  <v>344.41</v>
                </pt>
                <pt idx="258">
                  <v>346.07</v>
                </pt>
                <pt idx="259">
                  <v>382.78</v>
                </pt>
                <pt idx="260">
                  <v>385.3</v>
                </pt>
                <pt idx="261">
                  <v>410.12</v>
                </pt>
                <pt idx="262">
                  <v>363.32</v>
                </pt>
                <pt idx="263">
                  <v>370.75</v>
                </pt>
                <pt idx="264">
                  <v>382.25</v>
                </pt>
                <pt idx="265">
                  <v>391.63</v>
                </pt>
                <pt idx="266">
                  <v>393.48</v>
                </pt>
                <pt idx="267">
                  <v>389.54</v>
                </pt>
                <pt idx="268">
                  <v>385.98</v>
                </pt>
                <pt idx="269">
                  <v>430.01</v>
                </pt>
                <pt idx="270">
                  <v>406.13</v>
                </pt>
                <pt idx="271">
                  <v>401.11</v>
                </pt>
                <pt idx="272">
                  <v>382.85</v>
                </pt>
                <pt idx="273">
                  <v>386.17</v>
                </pt>
                <pt idx="274">
                  <v>392.03</v>
                </pt>
                <pt idx="275">
                  <v>388.63</v>
                </pt>
                <pt idx="276">
                  <v>386.16</v>
                </pt>
                <pt idx="277">
                  <v>412.49</v>
                </pt>
                <pt idx="278">
                  <v>393.65</v>
                </pt>
                <pt idx="279">
                  <v>390.49</v>
                </pt>
                <pt idx="280">
                  <v>385.7</v>
                </pt>
                <pt idx="281">
                  <v>376.7</v>
                </pt>
                <pt idx="282">
                  <v>387.31</v>
                </pt>
                <pt idx="283">
                  <v>388.51</v>
                </pt>
                <pt idx="284">
                  <v>377.63</v>
                </pt>
                <pt idx="285">
                  <v>362.96</v>
                </pt>
                <pt idx="286">
                  <v>338.86</v>
                </pt>
                <pt idx="287">
                  <v>320.39</v>
                </pt>
                <pt idx="288">
                  <v>330.43</v>
                </pt>
                <pt idx="289">
                  <v>403.01</v>
                </pt>
                <pt idx="290">
                  <v>384.03</v>
                </pt>
                <pt idx="291">
                  <v>374.7</v>
                </pt>
                <pt idx="292">
                  <v>369</v>
                </pt>
                <pt idx="293">
                  <v>351.01</v>
                </pt>
                <pt idx="294">
                  <v>350.48</v>
                </pt>
                <pt idx="295">
                  <v>347.98</v>
                </pt>
                <pt idx="296">
                  <v>340.44</v>
                </pt>
                <pt idx="297">
                  <v>350.08</v>
                </pt>
                <pt idx="298">
                  <v>349.44</v>
                </pt>
                <pt idx="299">
                  <v>359.29</v>
                </pt>
                <pt idx="300">
                  <v>354.37</v>
                </pt>
                <pt idx="301">
                  <v>349.15</v>
                </pt>
                <pt idx="302">
                  <v>349.14</v>
                </pt>
                <pt idx="303">
                  <v>339.84</v>
                </pt>
                <pt idx="304">
                  <v>339.3</v>
                </pt>
                <pt idx="305">
                  <v>339.29</v>
                </pt>
                <pt idx="306">
                  <v>329.42</v>
                </pt>
                <pt idx="307">
                  <v>329.41</v>
                </pt>
                <pt idx="308">
                  <v>329.4</v>
                </pt>
                <pt idx="309">
                  <v>329.4</v>
                </pt>
                <pt idx="310">
                  <v>329.4</v>
                </pt>
                <pt idx="311">
                  <v>335.94</v>
                </pt>
                <pt idx="312">
                  <v>339.28</v>
                </pt>
                <pt idx="313">
                  <v>349.12</v>
                </pt>
                <pt idx="314">
                  <v>349.12</v>
                </pt>
                <pt idx="315">
                  <v>351.08</v>
                </pt>
                <pt idx="316">
                  <v>349.52</v>
                </pt>
                <pt idx="317">
                  <v>360.48</v>
                </pt>
                <pt idx="318">
                  <v>350.96</v>
                </pt>
                <pt idx="319">
                  <v>341.83</v>
                </pt>
                <pt idx="320">
                  <v>338.97</v>
                </pt>
                <pt idx="321">
                  <v>353.35</v>
                </pt>
                <pt idx="322">
                  <v>358.04</v>
                </pt>
                <pt idx="323">
                  <v>372.79</v>
                </pt>
                <pt idx="324">
                  <v>357.87</v>
                </pt>
                <pt idx="325">
                  <v>357.4</v>
                </pt>
                <pt idx="326">
                  <v>357.94</v>
                </pt>
                <pt idx="327">
                  <v>344.32</v>
                </pt>
                <pt idx="328">
                  <v>334.14</v>
                </pt>
                <pt idx="329">
                  <v>328.77</v>
                </pt>
                <pt idx="330">
                  <v>335.49</v>
                </pt>
                <pt idx="331">
                  <v>333.92</v>
                </pt>
                <pt idx="332">
                  <v>333.39</v>
                </pt>
                <pt idx="333">
                  <v>332.12</v>
                </pt>
                <pt idx="334">
                  <v>331.58</v>
                </pt>
                <pt idx="335">
                  <v>319.59</v>
                </pt>
                <pt idx="336">
                  <v>302.73</v>
                </pt>
                <pt idx="337">
                  <v>307.8</v>
                </pt>
                <pt idx="338">
                  <v>305.2</v>
                </pt>
                <pt idx="339">
                  <v>303.18</v>
                </pt>
                <pt idx="340">
                  <v>304.7</v>
                </pt>
                <pt idx="341">
                  <v>311.79</v>
                </pt>
                <pt idx="342">
                  <v>327.1</v>
                </pt>
                <pt idx="343">
                  <v>354.66</v>
                </pt>
                <pt idx="344">
                  <v>348.2</v>
                </pt>
                <pt idx="345">
                  <v>345.59</v>
                </pt>
                <pt idx="346">
                  <v>338.74</v>
                </pt>
                <pt idx="347">
                  <v>341.63</v>
                </pt>
                <pt idx="348">
                  <v>345.9</v>
                </pt>
                <pt idx="349">
                  <v>336.33</v>
                </pt>
                <pt idx="350">
                  <v>333.03</v>
                </pt>
                <pt idx="351">
                  <v>331.3</v>
                </pt>
                <pt idx="352">
                  <v>342.22</v>
                </pt>
                <pt idx="353">
                  <v>357.29</v>
                </pt>
                <pt idx="354">
                  <v>366.27</v>
                </pt>
                <pt idx="355">
                  <v>391.66</v>
                </pt>
                <pt idx="356">
                  <v>390.44</v>
                </pt>
                <pt idx="357">
                  <v>408.61</v>
                </pt>
                <pt idx="358">
                  <v>386.67</v>
                </pt>
                <pt idx="359">
                  <v>388.06</v>
                </pt>
                <pt idx="360">
                  <v>388.13</v>
                </pt>
                <pt idx="361">
                  <v>412.24</v>
                </pt>
                <pt idx="362">
                  <v>412.55</v>
                </pt>
                <pt idx="363">
                  <v>400.67</v>
                </pt>
                <pt idx="364">
                  <v>387.03</v>
                </pt>
                <pt idx="365">
                  <v>415.88</v>
                </pt>
                <pt idx="366">
                  <v>414.75</v>
                </pt>
                <pt idx="367">
                  <v>412.5</v>
                </pt>
                <pt idx="368">
                  <v>402.46</v>
                </pt>
                <pt idx="369">
                  <v>393.11</v>
                </pt>
                <pt idx="370">
                  <v>396.13</v>
                </pt>
                <pt idx="371">
                  <v>386.36</v>
                </pt>
                <pt idx="372">
                  <v>381.86</v>
                </pt>
                <pt idx="373">
                  <v>391.93</v>
                </pt>
                <pt idx="374">
                  <v>386.63</v>
                </pt>
                <pt idx="375">
                  <v>384.76</v>
                </pt>
                <pt idx="376">
                  <v>376.41</v>
                </pt>
                <pt idx="377">
                  <v>382.39</v>
                </pt>
                <pt idx="378">
                  <v>383.15</v>
                </pt>
                <pt idx="379">
                  <v>372.96</v>
                </pt>
                <pt idx="380">
                  <v>369.25</v>
                </pt>
                <pt idx="381">
                  <v>359.02</v>
                </pt>
                <pt idx="382">
                  <v>344.65</v>
                </pt>
                <pt idx="383">
                  <v>332.3</v>
                </pt>
                <pt idx="384">
                  <v>337.33</v>
                </pt>
                <pt idx="385">
                  <v>437.44</v>
                </pt>
                <pt idx="386">
                  <v>444.36</v>
                </pt>
                <pt idx="387">
                  <v>413.98</v>
                </pt>
                <pt idx="388">
                  <v>417.07</v>
                </pt>
                <pt idx="389">
                  <v>380.09</v>
                </pt>
                <pt idx="390">
                  <v>385.63</v>
                </pt>
                <pt idx="391">
                  <v>400.52</v>
                </pt>
                <pt idx="392">
                  <v>383.77</v>
                </pt>
                <pt idx="393">
                  <v>389.82</v>
                </pt>
                <pt idx="394">
                  <v>391.46</v>
                </pt>
                <pt idx="395">
                  <v>396.26</v>
                </pt>
                <pt idx="396">
                  <v>393.4</v>
                </pt>
                <pt idx="397">
                  <v>386.94</v>
                </pt>
                <pt idx="398">
                  <v>379.87</v>
                </pt>
                <pt idx="399">
                  <v>373.17</v>
                </pt>
                <pt idx="400">
                  <v>364.41</v>
                </pt>
                <pt idx="401">
                  <v>363.91</v>
                </pt>
                <pt idx="402">
                  <v>354.05</v>
                </pt>
                <pt idx="403">
                  <v>351.92</v>
                </pt>
                <pt idx="404">
                  <v>350.2</v>
                </pt>
                <pt idx="405">
                  <v>353.84</v>
                </pt>
                <pt idx="406">
                  <v>358.17</v>
                </pt>
                <pt idx="407">
                  <v>360.83</v>
                </pt>
                <pt idx="408">
                  <v>372.26</v>
                </pt>
                <pt idx="409">
                  <v>374.57</v>
                </pt>
                <pt idx="410">
                  <v>372.26</v>
                </pt>
                <pt idx="411">
                  <v>375.4</v>
                </pt>
                <pt idx="412">
                  <v>366.83</v>
                </pt>
                <pt idx="413">
                  <v>385.92</v>
                </pt>
                <pt idx="414">
                  <v>386.51</v>
                </pt>
                <pt idx="415">
                  <v>388.89</v>
                </pt>
                <pt idx="416">
                  <v>366.86</v>
                </pt>
                <pt idx="417">
                  <v>384.74</v>
                </pt>
                <pt idx="418">
                  <v>395.45</v>
                </pt>
                <pt idx="419">
                  <v>394.32</v>
                </pt>
                <pt idx="420">
                  <v>387.94</v>
                </pt>
                <pt idx="421">
                  <v>390.3</v>
                </pt>
                <pt idx="422">
                  <v>408.13</v>
                </pt>
                <pt idx="423">
                  <v>384.46</v>
                </pt>
                <pt idx="424">
                  <v>373.43</v>
                </pt>
                <pt idx="425">
                  <v>373.21</v>
                </pt>
                <pt idx="426">
                  <v>374.76</v>
                </pt>
                <pt idx="427">
                  <v>353.17</v>
                </pt>
                <pt idx="428">
                  <v>349.86</v>
                </pt>
                <pt idx="429">
                  <v>348.28</v>
                </pt>
                <pt idx="430">
                  <v>345.36</v>
                </pt>
                <pt idx="431">
                  <v>328.95</v>
                </pt>
                <pt idx="432">
                  <v>311.3</v>
                </pt>
                <pt idx="433">
                  <v>323.37</v>
                </pt>
                <pt idx="434">
                  <v>299.78</v>
                </pt>
                <pt idx="435">
                  <v>344.58</v>
                </pt>
                <pt idx="436">
                  <v>317.98</v>
                </pt>
                <pt idx="437">
                  <v>332.67</v>
                </pt>
                <pt idx="438">
                  <v>336.2</v>
                </pt>
                <pt idx="439">
                  <v>364.26</v>
                </pt>
                <pt idx="440">
                  <v>356.34</v>
                </pt>
                <pt idx="441">
                  <v>350.03</v>
                </pt>
                <pt idx="442">
                  <v>340.38</v>
                </pt>
                <pt idx="443">
                  <v>346.87</v>
                </pt>
                <pt idx="444">
                  <v>357.93</v>
                </pt>
                <pt idx="445">
                  <v>352.93</v>
                </pt>
                <pt idx="446">
                  <v>351.29</v>
                </pt>
                <pt idx="447">
                  <v>350.99</v>
                </pt>
                <pt idx="448">
                  <v>352.2</v>
                </pt>
                <pt idx="449">
                  <v>357.16</v>
                </pt>
                <pt idx="450">
                  <v>365.92</v>
                </pt>
                <pt idx="451">
                  <v>393.79</v>
                </pt>
                <pt idx="452">
                  <v>395.94</v>
                </pt>
                <pt idx="453">
                  <v>420.81</v>
                </pt>
                <pt idx="454">
                  <v>408.4</v>
                </pt>
                <pt idx="455">
                  <v>419.79</v>
                </pt>
                <pt idx="456">
                  <v>439.01</v>
                </pt>
                <pt idx="457">
                  <v>448.83</v>
                </pt>
                <pt idx="458">
                  <v>438.65</v>
                </pt>
                <pt idx="459">
                  <v>419.75</v>
                </pt>
                <pt idx="460">
                  <v>408.91</v>
                </pt>
                <pt idx="461">
                  <v>448.41</v>
                </pt>
                <pt idx="462">
                  <v>465.95</v>
                </pt>
                <pt idx="463">
                  <v>448.3</v>
                </pt>
                <pt idx="464">
                  <v>438.45</v>
                </pt>
                <pt idx="465">
                  <v>448.41</v>
                </pt>
                <pt idx="466">
                  <v>452.24</v>
                </pt>
                <pt idx="467">
                  <v>449.28</v>
                </pt>
                <pt idx="468">
                  <v>448.41</v>
                </pt>
                <pt idx="469">
                  <v>451.26</v>
                </pt>
                <pt idx="470">
                  <v>448.3</v>
                </pt>
                <pt idx="471">
                  <v>428.61</v>
                </pt>
                <pt idx="472">
                  <v>413.79</v>
                </pt>
                <pt idx="473">
                  <v>412.68</v>
                </pt>
                <pt idx="474">
                  <v>426.24</v>
                </pt>
                <pt idx="475">
                  <v>411.67</v>
                </pt>
                <pt idx="476">
                  <v>396.81</v>
                </pt>
                <pt idx="477">
                  <v>371.38</v>
                </pt>
                <pt idx="478">
                  <v>351.41</v>
                </pt>
                <pt idx="479">
                  <v>332.82</v>
                </pt>
                <pt idx="480">
                  <v>334.95</v>
                </pt>
                <pt idx="481">
                  <v>437.18</v>
                </pt>
                <pt idx="482">
                  <v>438.32</v>
                </pt>
                <pt idx="483">
                  <v>405.21</v>
                </pt>
                <pt idx="484">
                  <v>388.07</v>
                </pt>
                <pt idx="485">
                  <v>369.67</v>
                </pt>
                <pt idx="486">
                  <v>369.15</v>
                </pt>
                <pt idx="487">
                  <v>378.01</v>
                </pt>
                <pt idx="488">
                  <v>360.62</v>
                </pt>
                <pt idx="489">
                  <v>366.91</v>
                </pt>
                <pt idx="490">
                  <v>369.47</v>
                </pt>
                <pt idx="491">
                  <v>378.4</v>
                </pt>
                <pt idx="492">
                  <v>386.08</v>
                </pt>
                <pt idx="493">
                  <v>373.99</v>
                </pt>
                <pt idx="494">
                  <v>367.47</v>
                </pt>
                <pt idx="495">
                  <v>360.14</v>
                </pt>
                <pt idx="496">
                  <v>357.64</v>
                </pt>
                <pt idx="497">
                  <v>348.65</v>
                </pt>
                <pt idx="498">
                  <v>345.51</v>
                </pt>
                <pt idx="499">
                  <v>342.98</v>
                </pt>
                <pt idx="500">
                  <v>341.36</v>
                </pt>
                <pt idx="501">
                  <v>344.66</v>
                </pt>
                <pt idx="502">
                  <v>348.68</v>
                </pt>
                <pt idx="503">
                  <v>353.41</v>
                </pt>
                <pt idx="504">
                  <v>370.33</v>
                </pt>
                <pt idx="505">
                  <v>374.78</v>
                </pt>
                <pt idx="506">
                  <v>371.5</v>
                </pt>
                <pt idx="507">
                  <v>385.4</v>
                </pt>
                <pt idx="508">
                  <v>373.23</v>
                </pt>
                <pt idx="509">
                  <v>396.97</v>
                </pt>
                <pt idx="510">
                  <v>381.64</v>
                </pt>
                <pt idx="511">
                  <v>382.36</v>
                </pt>
                <pt idx="512">
                  <v>380.2</v>
                </pt>
                <pt idx="513">
                  <v>399.45</v>
                </pt>
                <pt idx="514">
                  <v>410.59</v>
                </pt>
                <pt idx="515">
                  <v>405.1</v>
                </pt>
                <pt idx="516">
                  <v>387.67</v>
                </pt>
                <pt idx="517">
                  <v>391.93</v>
                </pt>
                <pt idx="518">
                  <v>381.06</v>
                </pt>
                <pt idx="519">
                  <v>363.13</v>
                </pt>
                <pt idx="520">
                  <v>351.63</v>
                </pt>
                <pt idx="521">
                  <v>329.6</v>
                </pt>
                <pt idx="522">
                  <v>325.35</v>
                </pt>
                <pt idx="523">
                  <v>343.56</v>
                </pt>
                <pt idx="524">
                  <v>342.26</v>
                </pt>
                <pt idx="525">
                  <v>343.08</v>
                </pt>
                <pt idx="526">
                  <v>330.66</v>
                </pt>
                <pt idx="527">
                  <v>312.23</v>
                </pt>
                <pt idx="528">
                  <v>259.01</v>
                </pt>
                <pt idx="529">
                  <v>301.48</v>
                </pt>
                <pt idx="530">
                  <v>294.33</v>
                </pt>
                <pt idx="531">
                  <v>293.39</v>
                </pt>
                <pt idx="532">
                  <v>289.66</v>
                </pt>
                <pt idx="533">
                  <v>301.89</v>
                </pt>
                <pt idx="534">
                  <v>312.1</v>
                </pt>
                <pt idx="535">
                  <v>352.55</v>
                </pt>
                <pt idx="536">
                  <v>339.29</v>
                </pt>
                <pt idx="537">
                  <v>324.97</v>
                </pt>
                <pt idx="538">
                  <v>327.74</v>
                </pt>
                <pt idx="539">
                  <v>336.84</v>
                </pt>
                <pt idx="540">
                  <v>334.65</v>
                </pt>
                <pt idx="541">
                  <v>343.34</v>
                </pt>
                <pt idx="542">
                  <v>346.48</v>
                </pt>
                <pt idx="543">
                  <v>347.13</v>
                </pt>
                <pt idx="544">
                  <v>361</v>
                </pt>
                <pt idx="545">
                  <v>373.67</v>
                </pt>
                <pt idx="546">
                  <v>387.44</v>
                </pt>
                <pt idx="547">
                  <v>385.36</v>
                </pt>
                <pt idx="548">
                  <v>411.18</v>
                </pt>
                <pt idx="549">
                  <v>432.25</v>
                </pt>
                <pt idx="550">
                  <v>396.71</v>
                </pt>
                <pt idx="551">
                  <v>400.74</v>
                </pt>
                <pt idx="552">
                  <v>394.07</v>
                </pt>
                <pt idx="553">
                  <v>450.29</v>
                </pt>
                <pt idx="554">
                  <v>451.72</v>
                </pt>
                <pt idx="555">
                  <v>482.55</v>
                </pt>
                <pt idx="556">
                  <v>445.9</v>
                </pt>
                <pt idx="557">
                  <v>530.38</v>
                </pt>
                <pt idx="558">
                  <v>512.4299999999999</v>
                </pt>
                <pt idx="559">
                  <v>495.29</v>
                </pt>
                <pt idx="560">
                  <v>464.69</v>
                </pt>
                <pt idx="561">
                  <v>464.79</v>
                </pt>
                <pt idx="562">
                  <v>514.45</v>
                </pt>
                <pt idx="563">
                  <v>470.6</v>
                </pt>
                <pt idx="564">
                  <v>464.53</v>
                </pt>
                <pt idx="565">
                  <v>484.57</v>
                </pt>
                <pt idx="566">
                  <v>456.96</v>
                </pt>
                <pt idx="567">
                  <v>456.15</v>
                </pt>
                <pt idx="568">
                  <v>413.56</v>
                </pt>
                <pt idx="569">
                  <v>421.51</v>
                </pt>
                <pt idx="570">
                  <v>452.45</v>
                </pt>
                <pt idx="571">
                  <v>442.19</v>
                </pt>
                <pt idx="572">
                  <v>425.06</v>
                </pt>
                <pt idx="573">
                  <v>379.27</v>
                </pt>
                <pt idx="574">
                  <v>361.76</v>
                </pt>
                <pt idx="575">
                  <v>343.81</v>
                </pt>
                <pt idx="576">
                  <v>322.61</v>
                </pt>
                <pt idx="577">
                  <v>424.07</v>
                </pt>
                <pt idx="578">
                  <v>384.53</v>
                </pt>
                <pt idx="579">
                  <v>380.58</v>
                </pt>
                <pt idx="580">
                  <v>375.66</v>
                </pt>
                <pt idx="581">
                  <v>361.15</v>
                </pt>
                <pt idx="582">
                  <v>359.95</v>
                </pt>
                <pt idx="583">
                  <v>364.14</v>
                </pt>
                <pt idx="584">
                  <v>353.12</v>
                </pt>
                <pt idx="585">
                  <v>352.6</v>
                </pt>
                <pt idx="586">
                  <v>360.62</v>
                </pt>
                <pt idx="587">
                  <v>371.04</v>
                </pt>
                <pt idx="588">
                  <v>371.95</v>
                </pt>
                <pt idx="589">
                  <v>360.59</v>
                </pt>
                <pt idx="590">
                  <v>360.59</v>
                </pt>
                <pt idx="591">
                  <v>352.22</v>
                </pt>
                <pt idx="592">
                  <v>353.84</v>
                </pt>
                <pt idx="593">
                  <v>349.64</v>
                </pt>
                <pt idx="594">
                  <v>340.79</v>
                </pt>
                <pt idx="595">
                  <v>339.21</v>
                </pt>
                <pt idx="596">
                  <v>337.37</v>
                </pt>
                <pt idx="597">
                  <v>339.47</v>
                </pt>
                <pt idx="598">
                  <v>348.25</v>
                </pt>
                <pt idx="599">
                  <v>350.13</v>
                </pt>
                <pt idx="600">
                  <v>360.58</v>
                </pt>
                <pt idx="601">
                  <v>381.47</v>
                </pt>
                <pt idx="602">
                  <v>402.25</v>
                </pt>
                <pt idx="603">
                  <v>411.77</v>
                </pt>
                <pt idx="604">
                  <v>403.69</v>
                </pt>
                <pt idx="605">
                  <v>430.12</v>
                </pt>
                <pt idx="606">
                  <v>395.43</v>
                </pt>
                <pt idx="607">
                  <v>384.82</v>
                </pt>
                <pt idx="608">
                  <v>374.61</v>
                </pt>
                <pt idx="609">
                  <v>407.73</v>
                </pt>
                <pt idx="610">
                  <v>407.98</v>
                </pt>
                <pt idx="611">
                  <v>426.59</v>
                </pt>
                <pt idx="612">
                  <v>422.57</v>
                </pt>
                <pt idx="613">
                  <v>425.07</v>
                </pt>
                <pt idx="614">
                  <v>412.9</v>
                </pt>
                <pt idx="615">
                  <v>395.87</v>
                </pt>
                <pt idx="616">
                  <v>381.78</v>
                </pt>
                <pt idx="617">
                  <v>257.26</v>
                </pt>
                <pt idx="618">
                  <v>249.45</v>
                </pt>
                <pt idx="619">
                  <v>363.93</v>
                </pt>
                <pt idx="620">
                  <v>368.3</v>
                </pt>
                <pt idx="621">
                  <v>384.31</v>
                </pt>
                <pt idx="622">
                  <v>397.59</v>
                </pt>
                <pt idx="623">
                  <v>391.82</v>
                </pt>
                <pt idx="624">
                  <v>215.76</v>
                </pt>
                <pt idx="625">
                  <v>305.23</v>
                </pt>
                <pt idx="626">
                  <v>309.09</v>
                </pt>
                <pt idx="627">
                  <v>301.38</v>
                </pt>
                <pt idx="628">
                  <v>305.8</v>
                </pt>
                <pt idx="629">
                  <v>327.04</v>
                </pt>
                <pt idx="630">
                  <v>361.47</v>
                </pt>
                <pt idx="631">
                  <v>403.67</v>
                </pt>
                <pt idx="632">
                  <v>392.76</v>
                </pt>
                <pt idx="633">
                  <v>379.61</v>
                </pt>
                <pt idx="634">
                  <v>354.56</v>
                </pt>
                <pt idx="635">
                  <v>357.12</v>
                </pt>
                <pt idx="636">
                  <v>358.8</v>
                </pt>
                <pt idx="637">
                  <v>366.46</v>
                </pt>
                <pt idx="638">
                  <v>368.05</v>
                </pt>
                <pt idx="639">
                  <v>368.23</v>
                </pt>
                <pt idx="640">
                  <v>370.19</v>
                </pt>
                <pt idx="641">
                  <v>377.76</v>
                </pt>
                <pt idx="642">
                  <v>397.18</v>
                </pt>
                <pt idx="643">
                  <v>392.08</v>
                </pt>
                <pt idx="644">
                  <v>418.37</v>
                </pt>
                <pt idx="645">
                  <v>433.28</v>
                </pt>
                <pt idx="646">
                  <v>408.03</v>
                </pt>
                <pt idx="647">
                  <v>409.17</v>
                </pt>
                <pt idx="648">
                  <v>423.6</v>
                </pt>
                <pt idx="649">
                  <v>446.48</v>
                </pt>
                <pt idx="650">
                  <v>482.51</v>
                </pt>
                <pt idx="651">
                  <v>490.53</v>
                </pt>
                <pt idx="652">
                  <v>466.42</v>
                </pt>
                <pt idx="653">
                  <v>494.15</v>
                </pt>
                <pt idx="654">
                  <v>502.15</v>
                </pt>
                <pt idx="655">
                  <v>513.83</v>
                </pt>
                <pt idx="656">
                  <v>448.55</v>
                </pt>
                <pt idx="657">
                  <v>448.55</v>
                </pt>
                <pt idx="658">
                  <v>457.03</v>
                </pt>
                <pt idx="659">
                  <v>462.95</v>
                </pt>
                <pt idx="660">
                  <v>435.43</v>
                </pt>
                <pt idx="661">
                  <v>467.57</v>
                </pt>
                <pt idx="662">
                  <v>450.53</v>
                </pt>
                <pt idx="663">
                  <v>439.31</v>
                </pt>
                <pt idx="664">
                  <v>403.58</v>
                </pt>
                <pt idx="665">
                  <v>403.17</v>
                </pt>
                <pt idx="666">
                  <v>403.45</v>
                </pt>
                <pt idx="667">
                  <v>381.97</v>
                </pt>
                <pt idx="668">
                  <v>370.86</v>
                </pt>
                <pt idx="669">
                  <v>353.87</v>
                </pt>
                <pt idx="670">
                  <v>337.65</v>
                </pt>
                <pt idx="671">
                  <v>309.77</v>
                </pt>
                <pt idx="672">
                  <v>335.06</v>
                </pt>
                <pt idx="673">
                  <v>441.11</v>
                </pt>
                <pt idx="674">
                  <v>414.64</v>
                </pt>
                <pt idx="675">
                  <v>403.5</v>
                </pt>
                <pt idx="676">
                  <v>386.17</v>
                </pt>
                <pt idx="677">
                  <v>378.63</v>
                </pt>
                <pt idx="678">
                  <v>382.72</v>
                </pt>
                <pt idx="679">
                  <v>392.49</v>
                </pt>
                <pt idx="680">
                  <v>371.32</v>
                </pt>
                <pt idx="681">
                  <v>373.63</v>
                </pt>
                <pt idx="682">
                  <v>374.63</v>
                </pt>
                <pt idx="683">
                  <v>378.56</v>
                </pt>
                <pt idx="684">
                  <v>372.43</v>
                </pt>
                <pt idx="685">
                  <v>363.26</v>
                </pt>
                <pt idx="686">
                  <v>361.74</v>
                </pt>
                <pt idx="687">
                  <v>358.26</v>
                </pt>
                <pt idx="688">
                  <v>354.34</v>
                </pt>
                <pt idx="689">
                  <v>346.4</v>
                </pt>
                <pt idx="690">
                  <v>346.39</v>
                </pt>
                <pt idx="691">
                  <v>341.93</v>
                </pt>
                <pt idx="692">
                  <v>340.6</v>
                </pt>
                <pt idx="693">
                  <v>347.84</v>
                </pt>
                <pt idx="694">
                  <v>355.83</v>
                </pt>
                <pt idx="695">
                  <v>364.68</v>
                </pt>
                <pt idx="696">
                  <v>370.95</v>
                </pt>
                <pt idx="697">
                  <v>387.96</v>
                </pt>
                <pt idx="698">
                  <v>379.48</v>
                </pt>
                <pt idx="699">
                  <v>417.67</v>
                </pt>
                <pt idx="700">
                  <v>419.8</v>
                </pt>
                <pt idx="701">
                  <v>498.42</v>
                </pt>
                <pt idx="702">
                  <v>427.8</v>
                </pt>
                <pt idx="703">
                  <v>410.87</v>
                </pt>
                <pt idx="704">
                  <v>379.45</v>
                </pt>
                <pt idx="705">
                  <v>430.22</v>
                </pt>
                <pt idx="706">
                  <v>450.56</v>
                </pt>
                <pt idx="707">
                  <v>450.28</v>
                </pt>
                <pt idx="708">
                  <v>437.24</v>
                </pt>
                <pt idx="709">
                  <v>432.86</v>
                </pt>
                <pt idx="710">
                  <v>413.37</v>
                </pt>
                <pt idx="711">
                  <v>393.54</v>
                </pt>
                <pt idx="712">
                  <v>390.95</v>
                </pt>
                <pt idx="713">
                  <v>369.65</v>
                </pt>
                <pt idx="714">
                  <v>389.05</v>
                </pt>
                <pt idx="715">
                  <v>370.04</v>
                </pt>
                <pt idx="716">
                  <v>371.95</v>
                </pt>
                <pt idx="717">
                  <v>377.78</v>
                </pt>
                <pt idx="718">
                  <v>372.14</v>
                </pt>
                <pt idx="719">
                  <v>348.28</v>
                </pt>
                <pt idx="720">
                  <v>244.29</v>
                </pt>
                <pt idx="721">
                  <v>341.68</v>
                </pt>
                <pt idx="722">
                  <v>347.83</v>
                </pt>
                <pt idx="723">
                  <v>349.04</v>
                </pt>
                <pt idx="724">
                  <v>347.77</v>
                </pt>
                <pt idx="725">
                  <v>354.55</v>
                </pt>
                <pt idx="726">
                  <v>382.14</v>
                </pt>
                <pt idx="727">
                  <v>467.54</v>
                </pt>
                <pt idx="728">
                  <v>434.68</v>
                </pt>
                <pt idx="729">
                  <v>394.03</v>
                </pt>
                <pt idx="730">
                  <v>369.25</v>
                </pt>
                <pt idx="731">
                  <v>372.87</v>
                </pt>
                <pt idx="732">
                  <v>381.27</v>
                </pt>
                <pt idx="733">
                  <v>396.59</v>
                </pt>
                <pt idx="734">
                  <v>396.09</v>
                </pt>
                <pt idx="735">
                  <v>390.52</v>
                </pt>
                <pt idx="736">
                  <v>404.01</v>
                </pt>
                <pt idx="737">
                  <v>393.1</v>
                </pt>
                <pt idx="738">
                  <v>394.81</v>
                </pt>
                <pt idx="739">
                  <v>403.39</v>
                </pt>
                <pt idx="740">
                  <v>412.03</v>
                </pt>
                <pt idx="741">
                  <v>410.04</v>
                </pt>
                <pt idx="742">
                  <v>384.92</v>
                </pt>
                <pt idx="743">
                  <v>385.26</v>
                </pt>
                <pt idx="744">
                  <v>383.2</v>
                </pt>
                <pt idx="745">
                  <v>421.69</v>
                </pt>
                <pt idx="746">
                  <v>450.51</v>
                </pt>
                <pt idx="747">
                  <v>457.4</v>
                </pt>
                <pt idx="748">
                  <v>425.47</v>
                </pt>
                <pt idx="749">
                  <v>446.54</v>
                </pt>
                <pt idx="750">
                  <v>456.32</v>
                </pt>
                <pt idx="751">
                  <v>446.7</v>
                </pt>
                <pt idx="752">
                  <v>442.87</v>
                </pt>
                <pt idx="753">
                  <v>451.56</v>
                </pt>
                <pt idx="754">
                  <v>442.52</v>
                </pt>
                <pt idx="755">
                  <v>425.24</v>
                </pt>
                <pt idx="756">
                  <v>420.94</v>
                </pt>
                <pt idx="757">
                  <v>441.42</v>
                </pt>
                <pt idx="758">
                  <v>429.09</v>
                </pt>
                <pt idx="759">
                  <v>415.12</v>
                </pt>
                <pt idx="760">
                  <v>404.95</v>
                </pt>
                <pt idx="761">
                  <v>412.84</v>
                </pt>
                <pt idx="762">
                  <v>430.25</v>
                </pt>
                <pt idx="763">
                  <v>415.95</v>
                </pt>
                <pt idx="764">
                  <v>397.43</v>
                </pt>
                <pt idx="765">
                  <v>369.63</v>
                </pt>
                <pt idx="766">
                  <v>353.81</v>
                </pt>
                <pt idx="767">
                  <v>339.91</v>
                </pt>
                <pt idx="768">
                  <v>336.33</v>
                </pt>
                <pt idx="769">
                  <v>449.23</v>
                </pt>
                <pt idx="770">
                  <v>458.87</v>
                </pt>
                <pt idx="771">
                  <v>425.03</v>
                </pt>
                <pt idx="772">
                  <v>393.63</v>
                </pt>
                <pt idx="773">
                  <v>403.14</v>
                </pt>
                <pt idx="774">
                  <v>389.96</v>
                </pt>
                <pt idx="775">
                  <v>380.71</v>
                </pt>
                <pt idx="776">
                  <v>364</v>
                </pt>
                <pt idx="777">
                  <v>370.89</v>
                </pt>
                <pt idx="778">
                  <v>367.22</v>
                </pt>
                <pt idx="779">
                  <v>364.58</v>
                </pt>
                <pt idx="780">
                  <v>377.08</v>
                </pt>
                <pt idx="781">
                  <v>376.46</v>
                </pt>
                <pt idx="782">
                  <v>368.3</v>
                </pt>
                <pt idx="783">
                  <v>361.63</v>
                </pt>
                <pt idx="784">
                  <v>368.13</v>
                </pt>
                <pt idx="785">
                  <v>359.19</v>
                </pt>
                <pt idx="786">
                  <v>358.91</v>
                </pt>
                <pt idx="787">
                  <v>353.21</v>
                </pt>
                <pt idx="788">
                  <v>353.33</v>
                </pt>
                <pt idx="789">
                  <v>359.52</v>
                </pt>
                <pt idx="790">
                  <v>370.45</v>
                </pt>
                <pt idx="791">
                  <v>364.48</v>
                </pt>
                <pt idx="792">
                  <v>367.49</v>
                </pt>
                <pt idx="793">
                  <v>367.83</v>
                </pt>
                <pt idx="794">
                  <v>369.78</v>
                </pt>
                <pt idx="795">
                  <v>401.01</v>
                </pt>
                <pt idx="796">
                  <v>414.61</v>
                </pt>
                <pt idx="797">
                  <v>454.47</v>
                </pt>
                <pt idx="798">
                  <v>399.73</v>
                </pt>
                <pt idx="799">
                  <v>406.5</v>
                </pt>
                <pt idx="800">
                  <v>402.9</v>
                </pt>
                <pt idx="801">
                  <v>465.51</v>
                </pt>
                <pt idx="802">
                  <v>474.17</v>
                </pt>
                <pt idx="803">
                  <v>472.97</v>
                </pt>
                <pt idx="804">
                  <v>446.94</v>
                </pt>
                <pt idx="805">
                  <v>487.79</v>
                </pt>
                <pt idx="806">
                  <v>444.64</v>
                </pt>
                <pt idx="807">
                  <v>450.59</v>
                </pt>
                <pt idx="808">
                  <v>416.17</v>
                </pt>
                <pt idx="809">
                  <v>404.03</v>
                </pt>
                <pt idx="810">
                  <v>441.5</v>
                </pt>
                <pt idx="811">
                  <v>416.38</v>
                </pt>
                <pt idx="812">
                  <v>456.04</v>
                </pt>
                <pt idx="813">
                  <v>440.06</v>
                </pt>
                <pt idx="814">
                  <v>389.2</v>
                </pt>
                <pt idx="815">
                  <v>352.4</v>
                </pt>
                <pt idx="816">
                  <v>327.78</v>
                </pt>
                <pt idx="817">
                  <v>341.57</v>
                </pt>
                <pt idx="818">
                  <v>336.78</v>
                </pt>
                <pt idx="819">
                  <v>338.15</v>
                </pt>
                <pt idx="820">
                  <v>345.34</v>
                </pt>
                <pt idx="821">
                  <v>356.45</v>
                </pt>
                <pt idx="822">
                  <v>370.92</v>
                </pt>
                <pt idx="823">
                  <v>461.91</v>
                </pt>
                <pt idx="824">
                  <v>439.24</v>
                </pt>
                <pt idx="825">
                  <v>371.16</v>
                </pt>
                <pt idx="826">
                  <v>361.66</v>
                </pt>
                <pt idx="827">
                  <v>365.42</v>
                </pt>
                <pt idx="828">
                  <v>384.17</v>
                </pt>
                <pt idx="829">
                  <v>386.73</v>
                </pt>
                <pt idx="830">
                  <v>389.49</v>
                </pt>
                <pt idx="831">
                  <v>393.39</v>
                </pt>
                <pt idx="832">
                  <v>393.93</v>
                </pt>
                <pt idx="833">
                  <v>401.74</v>
                </pt>
                <pt idx="834">
                  <v>445.95</v>
                </pt>
                <pt idx="835">
                  <v>476.8</v>
                </pt>
                <pt idx="836">
                  <v>465.59</v>
                </pt>
                <pt idx="837">
                  <v>425.78</v>
                </pt>
                <pt idx="838">
                  <v>400.73</v>
                </pt>
                <pt idx="839">
                  <v>384.56</v>
                </pt>
                <pt idx="840">
                  <v>374.04</v>
                </pt>
                <pt idx="841">
                  <v>395.17</v>
                </pt>
                <pt idx="842">
                  <v>400.54</v>
                </pt>
                <pt idx="843">
                  <v>419.22</v>
                </pt>
                <pt idx="844">
                  <v>399.24</v>
                </pt>
                <pt idx="845">
                  <v>438.76</v>
                </pt>
                <pt idx="846">
                  <v>438.78</v>
                </pt>
                <pt idx="847">
                  <v>448.68</v>
                </pt>
                <pt idx="848">
                  <v>423.94</v>
                </pt>
                <pt idx="849">
                  <v>466.26</v>
                </pt>
                <pt idx="850">
                  <v>456.81</v>
                </pt>
                <pt idx="851">
                  <v>462.5</v>
                </pt>
                <pt idx="852">
                  <v>449.96</v>
                </pt>
                <pt idx="853">
                  <v>428.74</v>
                </pt>
                <pt idx="854">
                  <v>404.29</v>
                </pt>
                <pt idx="855">
                  <v>404.8</v>
                </pt>
                <pt idx="856">
                  <v>387.85</v>
                </pt>
                <pt idx="857">
                  <v>420.62</v>
                </pt>
                <pt idx="858">
                  <v>401.82</v>
                </pt>
                <pt idx="859">
                  <v>371.68</v>
                </pt>
                <pt idx="860">
                  <v>365.67</v>
                </pt>
                <pt idx="861">
                  <v>341.49</v>
                </pt>
                <pt idx="862">
                  <v>324.24</v>
                </pt>
                <pt idx="863">
                  <v>313.47</v>
                </pt>
                <pt idx="864">
                  <v>311.26</v>
                </pt>
                <pt idx="865">
                  <v>395.25</v>
                </pt>
                <pt idx="866">
                  <v>366.9</v>
                </pt>
                <pt idx="867">
                  <v>377.57</v>
                </pt>
                <pt idx="868">
                  <v>367.06</v>
                </pt>
                <pt idx="869">
                  <v>356.73</v>
                </pt>
                <pt idx="870">
                  <v>361.87</v>
                </pt>
                <pt idx="871">
                  <v>362.45</v>
                </pt>
                <pt idx="872">
                  <v>343.76</v>
                </pt>
                <pt idx="873">
                  <v>347.27</v>
                </pt>
                <pt idx="874">
                  <v>343.47</v>
                </pt>
                <pt idx="875">
                  <v>341.68</v>
                </pt>
                <pt idx="876">
                  <v>299.71</v>
                </pt>
                <pt idx="877">
                  <v>270.75</v>
                </pt>
                <pt idx="878">
                  <v>294.82</v>
                </pt>
                <pt idx="879">
                  <v>299.26</v>
                </pt>
                <pt idx="880">
                  <v>289.93</v>
                </pt>
                <pt idx="881">
                  <v>286.22</v>
                </pt>
                <pt idx="882">
                  <v>275.94</v>
                </pt>
                <pt idx="883">
                  <v>273.32</v>
                </pt>
                <pt idx="884">
                  <v>275.94</v>
                </pt>
                <pt idx="885">
                  <v>278.48</v>
                </pt>
                <pt idx="886">
                  <v>302.69</v>
                </pt>
                <pt idx="887">
                  <v>319.88</v>
                </pt>
                <pt idx="888">
                  <v>372.38</v>
                </pt>
                <pt idx="889">
                  <v>381.8</v>
                </pt>
                <pt idx="890">
                  <v>397.55</v>
                </pt>
                <pt idx="891">
                  <v>416.18</v>
                </pt>
                <pt idx="892">
                  <v>401.13</v>
                </pt>
                <pt idx="893">
                  <v>447.31</v>
                </pt>
                <pt idx="894">
                  <v>423.7</v>
                </pt>
                <pt idx="895">
                  <v>457.35</v>
                </pt>
                <pt idx="896">
                  <v>391.88</v>
                </pt>
                <pt idx="897">
                  <v>508.32</v>
                </pt>
                <pt idx="898">
                  <v>518.45</v>
                </pt>
                <pt idx="899">
                  <v>564.12</v>
                </pt>
                <pt idx="900">
                  <v>492.41</v>
                </pt>
                <pt idx="901">
                  <v>539.0599999999999</v>
                </pt>
                <pt idx="902">
                  <v>506.86</v>
                </pt>
                <pt idx="903">
                  <v>508.37</v>
                </pt>
                <pt idx="904">
                  <v>487.25</v>
                </pt>
                <pt idx="905">
                  <v>420.46</v>
                </pt>
                <pt idx="906">
                  <v>443.61</v>
                </pt>
                <pt idx="907">
                  <v>414.75</v>
                </pt>
                <pt idx="908">
                  <v>418.6</v>
                </pt>
                <pt idx="909">
                  <v>403.87</v>
                </pt>
                <pt idx="910">
                  <v>406.62</v>
                </pt>
                <pt idx="911">
                  <v>422.38</v>
                </pt>
                <pt idx="912">
                  <v>342.12</v>
                </pt>
                <pt idx="913">
                  <v>335.24</v>
                </pt>
                <pt idx="914">
                  <v>320.9</v>
                </pt>
                <pt idx="915">
                  <v>314.13</v>
                </pt>
                <pt idx="916">
                  <v>347.67</v>
                </pt>
                <pt idx="917">
                  <v>363.62</v>
                </pt>
                <pt idx="918">
                  <v>367.39</v>
                </pt>
                <pt idx="919">
                  <v>422.87</v>
                </pt>
                <pt idx="920">
                  <v>406.17</v>
                </pt>
                <pt idx="921">
                  <v>388.28</v>
                </pt>
                <pt idx="922">
                  <v>384.54</v>
                </pt>
                <pt idx="923">
                  <v>392.64</v>
                </pt>
                <pt idx="924">
                  <v>398.41</v>
                </pt>
                <pt idx="925">
                  <v>400.32</v>
                </pt>
                <pt idx="926">
                  <v>413.2</v>
                </pt>
                <pt idx="927">
                  <v>408.68</v>
                </pt>
                <pt idx="928">
                  <v>429.84</v>
                </pt>
                <pt idx="929">
                  <v>424.91</v>
                </pt>
                <pt idx="930">
                  <v>450.31</v>
                </pt>
                <pt idx="931">
                  <v>439.19</v>
                </pt>
                <pt idx="932">
                  <v>462.09</v>
                </pt>
                <pt idx="933">
                  <v>462.66</v>
                </pt>
                <pt idx="934">
                  <v>425.19</v>
                </pt>
                <pt idx="935">
                  <v>405.99</v>
                </pt>
                <pt idx="936">
                  <v>405.99</v>
                </pt>
                <pt idx="937">
                  <v>521.8099999999999</v>
                </pt>
                <pt idx="938">
                  <v>457.37</v>
                </pt>
                <pt idx="939">
                  <v>465.86</v>
                </pt>
                <pt idx="940">
                  <v>430.79</v>
                </pt>
                <pt idx="941">
                  <v>500.17</v>
                </pt>
                <pt idx="942">
                  <v>501.8</v>
                </pt>
                <pt idx="943">
                  <v>475.56</v>
                </pt>
                <pt idx="944">
                  <v>437.49</v>
                </pt>
                <pt idx="945">
                  <v>469.58</v>
                </pt>
                <pt idx="946">
                  <v>461.06</v>
                </pt>
                <pt idx="947">
                  <v>470.14</v>
                </pt>
                <pt idx="948">
                  <v>461.78</v>
                </pt>
                <pt idx="949">
                  <v>481.88</v>
                </pt>
                <pt idx="950">
                  <v>450.95</v>
                </pt>
                <pt idx="951">
                  <v>485.44</v>
                </pt>
                <pt idx="952">
                  <v>414.91</v>
                </pt>
                <pt idx="953">
                  <v>518.5700000000001</v>
                </pt>
                <pt idx="954">
                  <v>495.9</v>
                </pt>
                <pt idx="955">
                  <v>463.62</v>
                </pt>
                <pt idx="956">
                  <v>418.9</v>
                </pt>
                <pt idx="957">
                  <v>373.3</v>
                </pt>
                <pt idx="958">
                  <v>350.51</v>
                </pt>
                <pt idx="959">
                  <v>335.41</v>
                </pt>
                <pt idx="960">
                  <v>370.91</v>
                </pt>
                <pt idx="961">
                  <v>511.7</v>
                </pt>
                <pt idx="962">
                  <v>442.53</v>
                </pt>
                <pt idx="963">
                  <v>422.59</v>
                </pt>
                <pt idx="964">
                  <v>414.22</v>
                </pt>
                <pt idx="965">
                  <v>400.08</v>
                </pt>
                <pt idx="966">
                  <v>397.27</v>
                </pt>
                <pt idx="967">
                  <v>426.96</v>
                </pt>
                <pt idx="968">
                  <v>407.47</v>
                </pt>
                <pt idx="969">
                  <v>401.87</v>
                </pt>
                <pt idx="970">
                  <v>382.87</v>
                </pt>
                <pt idx="971">
                  <v>381.41</v>
                </pt>
                <pt idx="972">
                  <v>372.2</v>
                </pt>
                <pt idx="973">
                  <v>367.27</v>
                </pt>
                <pt idx="974">
                  <v>357.35</v>
                </pt>
                <pt idx="975">
                  <v>360.14</v>
                </pt>
                <pt idx="976">
                  <v>354.13</v>
                </pt>
                <pt idx="977">
                  <v>346.92</v>
                </pt>
                <pt idx="978">
                  <v>345.81</v>
                </pt>
                <pt idx="979">
                  <v>343.29</v>
                </pt>
                <pt idx="980">
                  <v>339.66</v>
                </pt>
                <pt idx="981">
                  <v>344.37</v>
                </pt>
                <pt idx="982">
                  <v>346.38</v>
                </pt>
                <pt idx="983">
                  <v>353.16</v>
                </pt>
                <pt idx="984">
                  <v>358.53</v>
                </pt>
                <pt idx="985">
                  <v>360.72</v>
                </pt>
                <pt idx="986">
                  <v>368.45</v>
                </pt>
                <pt idx="987">
                  <v>380.37</v>
                </pt>
                <pt idx="988">
                  <v>378.04</v>
                </pt>
                <pt idx="989">
                  <v>409.6</v>
                </pt>
                <pt idx="990">
                  <v>381.86</v>
                </pt>
                <pt idx="991">
                  <v>398.98</v>
                </pt>
                <pt idx="992">
                  <v>398.62</v>
                </pt>
                <pt idx="993">
                  <v>517.6</v>
                </pt>
                <pt idx="994">
                  <v>655.45</v>
                </pt>
                <pt idx="995">
                  <v>511.4</v>
                </pt>
                <pt idx="996">
                  <v>481.28</v>
                </pt>
                <pt idx="997">
                  <v>504.6</v>
                </pt>
                <pt idx="998">
                  <v>509.24</v>
                </pt>
                <pt idx="999">
                  <v>500.45</v>
                </pt>
                <pt idx="1000">
                  <v>431.48</v>
                </pt>
                <pt idx="1001">
                  <v>372.74</v>
                </pt>
                <pt idx="1002">
                  <v>358.07</v>
                </pt>
                <pt idx="1003">
                  <v>404.17</v>
                </pt>
                <pt idx="1004">
                  <v>386.86</v>
                </pt>
                <pt idx="1005">
                  <v>385.68</v>
                </pt>
                <pt idx="1006">
                  <v>347.3</v>
                </pt>
                <pt idx="1007">
                  <v>292.68</v>
                </pt>
                <pt idx="1008">
                  <v>286.77</v>
                </pt>
                <pt idx="1009">
                  <v>298.67</v>
                </pt>
                <pt idx="1010">
                  <v>376.25</v>
                </pt>
                <pt idx="1011">
                  <v>340.33</v>
                </pt>
                <pt idx="1012">
                  <v>322.87</v>
                </pt>
                <pt idx="1013">
                  <v>332.26</v>
                </pt>
                <pt idx="1014">
                  <v>365.47</v>
                </pt>
                <pt idx="1015">
                  <v>258.21</v>
                </pt>
                <pt idx="1016">
                  <v>225.95</v>
                </pt>
                <pt idx="1017">
                  <v>172.17</v>
                </pt>
                <pt idx="1018">
                  <v>176.23</v>
                </pt>
                <pt idx="1019">
                  <v>180.95</v>
                </pt>
                <pt idx="1020">
                  <v>181.15</v>
                </pt>
                <pt idx="1021">
                  <v>244.79</v>
                </pt>
                <pt idx="1022">
                  <v>337.96</v>
                </pt>
                <pt idx="1023">
                  <v>345.64</v>
                </pt>
                <pt idx="1024">
                  <v>350.26</v>
                </pt>
                <pt idx="1025">
                  <v>364.45</v>
                </pt>
                <pt idx="1026">
                  <v>382.11</v>
                </pt>
                <pt idx="1027">
                  <v>387.88</v>
                </pt>
                <pt idx="1028">
                  <v>400.25</v>
                </pt>
                <pt idx="1029">
                  <v>428.13</v>
                </pt>
                <pt idx="1030">
                  <v>407.49</v>
                </pt>
                <pt idx="1031">
                  <v>390.93</v>
                </pt>
                <pt idx="1032">
                  <v>395.16</v>
                </pt>
                <pt idx="1033">
                  <v>405.48</v>
                </pt>
                <pt idx="1034">
                  <v>400.56</v>
                </pt>
                <pt idx="1035">
                  <v>391.26</v>
                </pt>
                <pt idx="1036">
                  <v>396.33</v>
                </pt>
                <pt idx="1037">
                  <v>414.02</v>
                </pt>
                <pt idx="1038">
                  <v>421.97</v>
                </pt>
                <pt idx="1039">
                  <v>411.01</v>
                </pt>
                <pt idx="1040">
                  <v>410.24</v>
                </pt>
                <pt idx="1041">
                  <v>414.88</v>
                </pt>
                <pt idx="1042">
                  <v>403.96</v>
                </pt>
                <pt idx="1043">
                  <v>416.13</v>
                </pt>
                <pt idx="1044">
                  <v>396.53</v>
                </pt>
                <pt idx="1045">
                  <v>396.7</v>
                </pt>
                <pt idx="1046">
                  <v>397.18</v>
                </pt>
                <pt idx="1047">
                  <v>392.12</v>
                </pt>
                <pt idx="1048">
                  <v>416.11</v>
                </pt>
                <pt idx="1049">
                  <v>418.86</v>
                </pt>
                <pt idx="1050">
                  <v>438.34</v>
                </pt>
                <pt idx="1051">
                  <v>424.26</v>
                </pt>
                <pt idx="1052">
                  <v>414.83</v>
                </pt>
                <pt idx="1053">
                  <v>394.47</v>
                </pt>
                <pt idx="1054">
                  <v>406.7</v>
                </pt>
                <pt idx="1055">
                  <v>374.16</v>
                </pt>
                <pt idx="1056">
                  <v>360.42</v>
                </pt>
                <pt idx="1057">
                  <v>615.1900000000001</v>
                </pt>
                <pt idx="1058">
                  <v>552.6900000000001</v>
                </pt>
                <pt idx="1059">
                  <v>493.79</v>
                </pt>
                <pt idx="1060">
                  <v>464.78</v>
                </pt>
                <pt idx="1061">
                  <v>415.76</v>
                </pt>
                <pt idx="1062">
                  <v>396.71</v>
                </pt>
                <pt idx="1063">
                  <v>412.1</v>
                </pt>
                <pt idx="1064">
                  <v>380</v>
                </pt>
                <pt idx="1065">
                  <v>390.9</v>
                </pt>
                <pt idx="1066">
                  <v>376.59</v>
                </pt>
                <pt idx="1067">
                  <v>373.31</v>
                </pt>
                <pt idx="1068">
                  <v>362.28</v>
                </pt>
                <pt idx="1069">
                  <v>364.37</v>
                </pt>
                <pt idx="1070">
                  <v>358.66</v>
                </pt>
                <pt idx="1071">
                  <v>358.66</v>
                </pt>
                <pt idx="1072">
                  <v>355.18</v>
                </pt>
                <pt idx="1073">
                  <v>353.99</v>
                </pt>
                <pt idx="1074">
                  <v>352.95</v>
                </pt>
                <pt idx="1075">
                  <v>352.95</v>
                </pt>
                <pt idx="1076">
                  <v>352.72</v>
                </pt>
                <pt idx="1077">
                  <v>352.9</v>
                </pt>
                <pt idx="1078">
                  <v>352.95</v>
                </pt>
                <pt idx="1079">
                  <v>352.95</v>
                </pt>
                <pt idx="1080">
                  <v>353.78</v>
                </pt>
                <pt idx="1081">
                  <v>358.28</v>
                </pt>
                <pt idx="1082">
                  <v>355.76</v>
                </pt>
                <pt idx="1083">
                  <v>361.53</v>
                </pt>
                <pt idx="1084">
                  <v>357.6</v>
                </pt>
                <pt idx="1085">
                  <v>368.02</v>
                </pt>
                <pt idx="1086">
                  <v>363.78</v>
                </pt>
                <pt idx="1087">
                  <v>378.74</v>
                </pt>
                <pt idx="1088">
                  <v>380.04</v>
                </pt>
                <pt idx="1089">
                  <v>433.13</v>
                </pt>
                <pt idx="1090">
                  <v>404.6</v>
                </pt>
                <pt idx="1091">
                  <v>383.17</v>
                </pt>
                <pt idx="1092">
                  <v>365.27</v>
                </pt>
                <pt idx="1093">
                  <v>369.31</v>
                </pt>
                <pt idx="1094">
                  <v>371.08</v>
                </pt>
                <pt idx="1095">
                  <v>364.14</v>
                </pt>
                <pt idx="1096">
                  <v>354.85</v>
                </pt>
                <pt idx="1097">
                  <v>335.34</v>
                </pt>
                <pt idx="1098">
                  <v>335.32</v>
                </pt>
                <pt idx="1099">
                  <v>335.15</v>
                </pt>
                <pt idx="1100">
                  <v>342.92</v>
                </pt>
                <pt idx="1101">
                  <v>340.04</v>
                </pt>
                <pt idx="1102">
                  <v>338.05</v>
                </pt>
                <pt idx="1103">
                  <v>337.55</v>
                </pt>
                <pt idx="1104">
                  <v>291.2</v>
                </pt>
                <pt idx="1105">
                  <v>287.94</v>
                </pt>
                <pt idx="1106">
                  <v>289.03</v>
                </pt>
                <pt idx="1107">
                  <v>287.97</v>
                </pt>
                <pt idx="1108">
                  <v>283.7</v>
                </pt>
                <pt idx="1109">
                  <v>279.75</v>
                </pt>
                <pt idx="1110">
                  <v>270.6</v>
                </pt>
                <pt idx="1111">
                  <v>341.28</v>
                </pt>
                <pt idx="1112">
                  <v>329.58</v>
                </pt>
                <pt idx="1113">
                  <v>316.29</v>
                </pt>
                <pt idx="1114">
                  <v>308.1</v>
                </pt>
                <pt idx="1115">
                  <v>322.05</v>
                </pt>
                <pt idx="1116">
                  <v>336.2</v>
                </pt>
                <pt idx="1117">
                  <v>336.72</v>
                </pt>
                <pt idx="1118">
                  <v>339.72</v>
                </pt>
                <pt idx="1119">
                  <v>347.41</v>
                </pt>
                <pt idx="1120">
                  <v>363.38</v>
                </pt>
                <pt idx="1121">
                  <v>363.2</v>
                </pt>
                <pt idx="1122">
                  <v>370.93</v>
                </pt>
                <pt idx="1123">
                  <v>394</v>
                </pt>
                <pt idx="1124">
                  <v>392.89</v>
                </pt>
                <pt idx="1125">
                  <v>438.81</v>
                </pt>
                <pt idx="1126">
                  <v>408.39</v>
                </pt>
                <pt idx="1127">
                  <v>420.4</v>
                </pt>
                <pt idx="1128">
                  <v>405.09</v>
                </pt>
                <pt idx="1129">
                  <v>419.21</v>
                </pt>
                <pt idx="1130">
                  <v>408.88</v>
                </pt>
                <pt idx="1131">
                  <v>399.12</v>
                </pt>
                <pt idx="1132">
                  <v>398.37</v>
                </pt>
                <pt idx="1133">
                  <v>418.61</v>
                </pt>
                <pt idx="1134">
                  <v>418.01</v>
                </pt>
                <pt idx="1135">
                  <v>407.55</v>
                </pt>
                <pt idx="1136">
                  <v>396.49</v>
                </pt>
                <pt idx="1137">
                  <v>400.74</v>
                </pt>
                <pt idx="1138">
                  <v>392.92</v>
                </pt>
                <pt idx="1139">
                  <v>419.74</v>
                </pt>
                <pt idx="1140">
                  <v>410.66</v>
                </pt>
                <pt idx="1141">
                  <v>420.33</v>
                </pt>
                <pt idx="1142">
                  <v>416.89</v>
                </pt>
                <pt idx="1143">
                  <v>388.17</v>
                </pt>
                <pt idx="1144">
                  <v>417.7</v>
                </pt>
                <pt idx="1145">
                  <v>440.57</v>
                </pt>
                <pt idx="1146">
                  <v>432.44</v>
                </pt>
                <pt idx="1147">
                  <v>396.64</v>
                </pt>
                <pt idx="1148">
                  <v>358.76</v>
                </pt>
                <pt idx="1149">
                  <v>357.73</v>
                </pt>
                <pt idx="1150">
                  <v>349.1</v>
                </pt>
                <pt idx="1151">
                  <v>334.1</v>
                </pt>
                <pt idx="1152">
                  <v>351.01</v>
                </pt>
                <pt idx="1153">
                  <v>458.58</v>
                </pt>
                <pt idx="1154">
                  <v>432.53</v>
                </pt>
                <pt idx="1155">
                  <v>408.55</v>
                </pt>
                <pt idx="1156">
                  <v>372.93</v>
                </pt>
                <pt idx="1157">
                  <v>372.89</v>
                </pt>
                <pt idx="1158">
                  <v>353.52</v>
                </pt>
                <pt idx="1159">
                  <v>351.33</v>
                </pt>
                <pt idx="1160">
                  <v>347.23</v>
                </pt>
                <pt idx="1161">
                  <v>342.18</v>
                </pt>
                <pt idx="1162">
                  <v>341.72</v>
                </pt>
                <pt idx="1163">
                  <v>338.13</v>
                </pt>
                <pt idx="1164">
                  <v>335.43</v>
                </pt>
                <pt idx="1165">
                  <v>329.75</v>
                </pt>
                <pt idx="1166">
                  <v>333.23</v>
                </pt>
                <pt idx="1167">
                  <v>330.11</v>
                </pt>
                <pt idx="1168">
                  <v>331.45</v>
                </pt>
                <pt idx="1169">
                  <v>329.95</v>
                </pt>
                <pt idx="1170">
                  <v>326.28</v>
                </pt>
                <pt idx="1171">
                  <v>324.33</v>
                </pt>
                <pt idx="1172">
                  <v>325.17</v>
                </pt>
                <pt idx="1173">
                  <v>328.35</v>
                </pt>
                <pt idx="1174">
                  <v>328.32</v>
                </pt>
                <pt idx="1175">
                  <v>339.94</v>
                </pt>
                <pt idx="1176">
                  <v>344.2</v>
                </pt>
                <pt idx="1177">
                  <v>351.36</v>
                </pt>
                <pt idx="1178">
                  <v>354.54</v>
                </pt>
                <pt idx="1179">
                  <v>386.37</v>
                </pt>
                <pt idx="1180">
                  <v>525.52</v>
                </pt>
                <pt idx="1181">
                  <v>731.74</v>
                </pt>
                <pt idx="1182">
                  <v>424.52</v>
                </pt>
                <pt idx="1183">
                  <v>535.2</v>
                </pt>
                <pt idx="1184">
                  <v>446.74</v>
                </pt>
                <pt idx="1185">
                  <v>462.79</v>
                </pt>
                <pt idx="1186">
                  <v>467</v>
                </pt>
                <pt idx="1187">
                  <v>484.04</v>
                </pt>
                <pt idx="1188">
                  <v>497.08</v>
                </pt>
                <pt idx="1189">
                  <v>553</v>
                </pt>
                <pt idx="1190">
                  <v>534.67</v>
                </pt>
                <pt idx="1191">
                  <v>491.88</v>
                </pt>
                <pt idx="1192">
                  <v>719.9400000000001</v>
                </pt>
                <pt idx="1193">
                  <v>638.13</v>
                </pt>
                <pt idx="1194">
                  <v>688.47</v>
                </pt>
                <pt idx="1195">
                  <v>439.66</v>
                </pt>
                <pt idx="1196">
                  <v>402.06</v>
                </pt>
                <pt idx="1197">
                  <v>392.28</v>
                </pt>
                <pt idx="1198">
                  <v>338.05</v>
                </pt>
                <pt idx="1199">
                  <v>322.84</v>
                </pt>
                <pt idx="1200">
                  <v>293.27</v>
                </pt>
                <pt idx="1201">
                  <v>303.5</v>
                </pt>
                <pt idx="1202">
                  <v>296.03</v>
                </pt>
                <pt idx="1203">
                  <v>295.83</v>
                </pt>
                <pt idx="1204">
                  <v>296.99</v>
                </pt>
                <pt idx="1205">
                  <v>297.61</v>
                </pt>
                <pt idx="1206">
                  <v>305.19</v>
                </pt>
                <pt idx="1207">
                  <v>336.95</v>
                </pt>
                <pt idx="1208">
                  <v>313.99</v>
                </pt>
                <pt idx="1209">
                  <v>309.19</v>
                </pt>
                <pt idx="1210">
                  <v>311.17</v>
                </pt>
                <pt idx="1211">
                  <v>331.86</v>
                </pt>
                <pt idx="1212">
                  <v>351.93</v>
                </pt>
                <pt idx="1213">
                  <v>366.87</v>
                </pt>
                <pt idx="1214">
                  <v>370.13</v>
                </pt>
                <pt idx="1215">
                  <v>363.34</v>
                </pt>
                <pt idx="1216">
                  <v>368.25</v>
                </pt>
                <pt idx="1217">
                  <v>386.14</v>
                </pt>
                <pt idx="1218">
                  <v>457.34</v>
                </pt>
                <pt idx="1219">
                  <v>526.8200000000001</v>
                </pt>
                <pt idx="1220">
                  <v>558.9</v>
                </pt>
                <pt idx="1221">
                  <v>548.9400000000001</v>
                </pt>
                <pt idx="1222">
                  <v>484.95</v>
                </pt>
                <pt idx="1223">
                  <v>432.26</v>
                </pt>
                <pt idx="1224">
                  <v>453.6</v>
                </pt>
                <pt idx="1225">
                  <v>541.8</v>
                </pt>
                <pt idx="1226">
                  <v>515.28</v>
                </pt>
                <pt idx="1227">
                  <v>533.54</v>
                </pt>
                <pt idx="1228">
                  <v>484.46</v>
                </pt>
                <pt idx="1229">
                  <v>584.33</v>
                </pt>
                <pt idx="1230">
                  <v>584.13</v>
                </pt>
                <pt idx="1231">
                  <v>560.86</v>
                </pt>
                <pt idx="1232">
                  <v>513.6799999999999</v>
                </pt>
                <pt idx="1233">
                  <v>532.53</v>
                </pt>
                <pt idx="1234">
                  <v>551.4</v>
                </pt>
                <pt idx="1235">
                  <v>532.52</v>
                </pt>
                <pt idx="1236">
                  <v>525.4299999999999</v>
                </pt>
                <pt idx="1237">
                  <v>525.39</v>
                </pt>
                <pt idx="1238">
                  <v>503.06</v>
                </pt>
                <pt idx="1239">
                  <v>454.15</v>
                </pt>
                <pt idx="1240">
                  <v>457.33</v>
                </pt>
                <pt idx="1241">
                  <v>511.35</v>
                </pt>
                <pt idx="1242">
                  <v>607.54</v>
                </pt>
                <pt idx="1243">
                  <v>536.02</v>
                </pt>
                <pt idx="1244">
                  <v>438.28</v>
                </pt>
                <pt idx="1245">
                  <v>415.05</v>
                </pt>
                <pt idx="1246">
                  <v>376.63</v>
                </pt>
                <pt idx="1247">
                  <v>352.12</v>
                </pt>
                <pt idx="1248">
                  <v>327.4</v>
                </pt>
                <pt idx="1249">
                  <v>410.4</v>
                </pt>
                <pt idx="1250">
                  <v>384.07</v>
                </pt>
                <pt idx="1251">
                  <v>376.27</v>
                </pt>
                <pt idx="1252">
                  <v>356.07</v>
                </pt>
                <pt idx="1253">
                  <v>352.81</v>
                </pt>
                <pt idx="1254">
                  <v>346.9</v>
                </pt>
                <pt idx="1255">
                  <v>346.9</v>
                </pt>
                <pt idx="1256">
                  <v>346.01</v>
                </pt>
                <pt idx="1257">
                  <v>342.03</v>
                </pt>
                <pt idx="1258">
                  <v>337.15</v>
                </pt>
                <pt idx="1259">
                  <v>328.37</v>
                </pt>
                <pt idx="1260">
                  <v>326.3</v>
                </pt>
                <pt idx="1261">
                  <v>322.47</v>
                </pt>
                <pt idx="1262">
                  <v>316.41</v>
                </pt>
                <pt idx="1263">
                  <v>316.41</v>
                </pt>
                <pt idx="1264">
                  <v>317.54</v>
                </pt>
                <pt idx="1265">
                  <v>314.56</v>
                </pt>
                <pt idx="1266">
                  <v>315.56</v>
                </pt>
                <pt idx="1267">
                  <v>310.61</v>
                </pt>
                <pt idx="1268">
                  <v>310.61</v>
                </pt>
                <pt idx="1269">
                  <v>313.59</v>
                </pt>
                <pt idx="1270">
                  <v>315.69</v>
                </pt>
                <pt idx="1271">
                  <v>317.54</v>
                </pt>
                <pt idx="1272">
                  <v>325.42</v>
                </pt>
                <pt idx="1273">
                  <v>331.19</v>
                </pt>
                <pt idx="1274">
                  <v>342.03</v>
                </pt>
                <pt idx="1275">
                  <v>356.65</v>
                </pt>
                <pt idx="1276">
                  <v>357.63</v>
                </pt>
                <pt idx="1277">
                  <v>366.41</v>
                </pt>
                <pt idx="1278">
                  <v>364</v>
                </pt>
                <pt idx="1279">
                  <v>366.41</v>
                </pt>
                <pt idx="1280">
                  <v>356.6</v>
                </pt>
                <pt idx="1281">
                  <v>415.07</v>
                </pt>
                <pt idx="1282">
                  <v>426.79</v>
                </pt>
                <pt idx="1283">
                  <v>438.25</v>
                </pt>
                <pt idx="1284">
                  <v>434.9</v>
                </pt>
                <pt idx="1285">
                  <v>521.62</v>
                </pt>
                <pt idx="1286">
                  <v>451.25</v>
                </pt>
                <pt idx="1287">
                  <v>451.4</v>
                </pt>
                <pt idx="1288">
                  <v>443.33</v>
                </pt>
                <pt idx="1289">
                  <v>388.38</v>
                </pt>
                <pt idx="1290">
                  <v>393.2</v>
                </pt>
                <pt idx="1291">
                  <v>382.34</v>
                </pt>
                <pt idx="1292">
                  <v>406.84</v>
                </pt>
                <pt idx="1293">
                  <v>425.91</v>
                </pt>
                <pt idx="1294">
                  <v>367.16</v>
                </pt>
                <pt idx="1295">
                  <v>363.09</v>
                </pt>
                <pt idx="1296">
                  <v>328.03</v>
                </pt>
                <pt idx="1297">
                  <v>336.86</v>
                </pt>
                <pt idx="1298">
                  <v>331.74</v>
                </pt>
                <pt idx="1299">
                  <v>329.96</v>
                </pt>
                <pt idx="1300">
                  <v>326.5</v>
                </pt>
                <pt idx="1301">
                  <v>325.38</v>
                </pt>
                <pt idx="1302">
                  <v>341.44</v>
                </pt>
                <pt idx="1303">
                  <v>372.28</v>
                </pt>
                <pt idx="1304">
                  <v>369.18</v>
                </pt>
                <pt idx="1305">
                  <v>360.77</v>
                </pt>
                <pt idx="1306">
                  <v>358.62</v>
                </pt>
                <pt idx="1307">
                  <v>357.56</v>
                </pt>
                <pt idx="1308">
                  <v>360.91</v>
                </pt>
                <pt idx="1309">
                  <v>362.61</v>
                </pt>
                <pt idx="1310">
                  <v>364.28</v>
                </pt>
                <pt idx="1311">
                  <v>367.07</v>
                </pt>
                <pt idx="1312">
                  <v>379.74</v>
                </pt>
                <pt idx="1313">
                  <v>374.28</v>
                </pt>
                <pt idx="1314">
                  <v>470.02</v>
                </pt>
                <pt idx="1315">
                  <v>502.12</v>
                </pt>
                <pt idx="1316">
                  <v>548.87</v>
                </pt>
                <pt idx="1317">
                  <v>480.48</v>
                </pt>
                <pt idx="1318">
                  <v>398.42</v>
                </pt>
                <pt idx="1319">
                  <v>361.62</v>
                </pt>
                <pt idx="1320">
                  <v>375.05</v>
                </pt>
                <pt idx="1321">
                  <v>432.96</v>
                </pt>
                <pt idx="1322">
                  <v>471.2</v>
                </pt>
                <pt idx="1323">
                  <v>467.1</v>
                </pt>
                <pt idx="1324">
                  <v>444.73</v>
                </pt>
                <pt idx="1325">
                  <v>489.32</v>
                </pt>
                <pt idx="1326">
                  <v>489.28</v>
                </pt>
                <pt idx="1327">
                  <v>443.69</v>
                </pt>
                <pt idx="1328">
                  <v>425.85</v>
                </pt>
                <pt idx="1329">
                  <v>428.57</v>
                </pt>
                <pt idx="1330">
                  <v>429.08</v>
                </pt>
                <pt idx="1331">
                  <v>430.3</v>
                </pt>
                <pt idx="1332">
                  <v>390.19</v>
                </pt>
                <pt idx="1333">
                  <v>405.89</v>
                </pt>
                <pt idx="1334">
                  <v>405.45</v>
                </pt>
                <pt idx="1335">
                  <v>384.47</v>
                </pt>
                <pt idx="1336">
                  <v>386.59</v>
                </pt>
                <pt idx="1337">
                  <v>385.95</v>
                </pt>
                <pt idx="1338">
                  <v>386.74</v>
                </pt>
                <pt idx="1339">
                  <v>358.7</v>
                </pt>
                <pt idx="1340">
                  <v>349.41</v>
                </pt>
                <pt idx="1341">
                  <v>337.88</v>
                </pt>
                <pt idx="1342">
                  <v>321.58</v>
                </pt>
                <pt idx="1343">
                  <v>309.02</v>
                </pt>
                <pt idx="1344">
                  <v>318.64</v>
                </pt>
                <pt idx="1345">
                  <v>408.16</v>
                </pt>
                <pt idx="1346">
                  <v>384.01</v>
                </pt>
                <pt idx="1347">
                  <v>379.19</v>
                </pt>
                <pt idx="1348">
                  <v>355.01</v>
                </pt>
                <pt idx="1349">
                  <v>349.09</v>
                </pt>
                <pt idx="1350">
                  <v>349.09</v>
                </pt>
                <pt idx="1351">
                  <v>347.12</v>
                </pt>
                <pt idx="1352">
                  <v>342.79</v>
                </pt>
                <pt idx="1353">
                  <v>333.44</v>
                </pt>
                <pt idx="1354">
                  <v>329.69</v>
                </pt>
                <pt idx="1355">
                  <v>315.95</v>
                </pt>
                <pt idx="1356">
                  <v>311.47</v>
                </pt>
                <pt idx="1357">
                  <v>307.65</v>
                </pt>
                <pt idx="1358">
                  <v>306.53</v>
                </pt>
                <pt idx="1359">
                  <v>306.53</v>
                </pt>
                <pt idx="1360">
                  <v>306.53</v>
                </pt>
                <pt idx="1361">
                  <v>306.53</v>
                </pt>
                <pt idx="1362">
                  <v>301.73</v>
                </pt>
                <pt idx="1363">
                  <v>302.03</v>
                </pt>
                <pt idx="1364">
                  <v>301.58</v>
                </pt>
                <pt idx="1365">
                  <v>304.55</v>
                </pt>
                <pt idx="1366">
                  <v>301.73</v>
                </pt>
                <pt idx="1367">
                  <v>306.53</v>
                </pt>
                <pt idx="1368">
                  <v>306.66</v>
                </pt>
                <pt idx="1369">
                  <v>311.79</v>
                </pt>
                <pt idx="1370">
                  <v>317.54</v>
                </pt>
                <pt idx="1371">
                  <v>337.76</v>
                </pt>
                <pt idx="1372">
                  <v>330.65</v>
                </pt>
                <pt idx="1373">
                  <v>347.12</v>
                </pt>
                <pt idx="1374">
                  <v>347.12</v>
                </pt>
                <pt idx="1375">
                  <v>356.87</v>
                </pt>
                <pt idx="1376">
                  <v>364.54</v>
                </pt>
                <pt idx="1377">
                  <v>442.13</v>
                </pt>
                <pt idx="1378">
                  <v>477.95</v>
                </pt>
                <pt idx="1379">
                  <v>496.7</v>
                </pt>
                <pt idx="1380">
                  <v>473.16</v>
                </pt>
                <pt idx="1381">
                  <v>708.77</v>
                </pt>
                <pt idx="1382">
                  <v>578.79</v>
                </pt>
                <pt idx="1383">
                  <v>524.59</v>
                </pt>
                <pt idx="1384">
                  <v>475.51</v>
                </pt>
                <pt idx="1385">
                  <v>421.05</v>
                </pt>
                <pt idx="1386">
                  <v>418.26</v>
                </pt>
                <pt idx="1387">
                  <v>423.31</v>
                </pt>
                <pt idx="1388">
                  <v>414.77</v>
                </pt>
                <pt idx="1389">
                  <v>415.74</v>
                </pt>
                <pt idx="1390">
                  <v>369.34</v>
                </pt>
                <pt idx="1391">
                  <v>354.64</v>
                </pt>
                <pt idx="1392">
                  <v>315.06</v>
                </pt>
                <pt idx="1393">
                  <v>325.98</v>
                </pt>
                <pt idx="1394">
                  <v>314.56</v>
                </pt>
                <pt idx="1395">
                  <v>308.83</v>
                </pt>
                <pt idx="1396">
                  <v>304.46</v>
                </pt>
                <pt idx="1397">
                  <v>304.2</v>
                </pt>
                <pt idx="1398">
                  <v>308.54</v>
                </pt>
                <pt idx="1399">
                  <v>331.59</v>
                </pt>
                <pt idx="1400">
                  <v>324.25</v>
                </pt>
                <pt idx="1401">
                  <v>319.54</v>
                </pt>
                <pt idx="1402">
                  <v>321.96</v>
                </pt>
                <pt idx="1403">
                  <v>323.44</v>
                </pt>
                <pt idx="1404">
                  <v>324.94</v>
                </pt>
                <pt idx="1405">
                  <v>326.04</v>
                </pt>
                <pt idx="1406">
                  <v>328.29</v>
                </pt>
                <pt idx="1407">
                  <v>335.18</v>
                </pt>
                <pt idx="1408">
                  <v>351.94</v>
                </pt>
                <pt idx="1409">
                  <v>357.13</v>
                </pt>
                <pt idx="1410">
                  <v>373.7</v>
                </pt>
                <pt idx="1411">
                  <v>378.01</v>
                </pt>
                <pt idx="1412">
                  <v>407.31</v>
                </pt>
                <pt idx="1413">
                  <v>410.65</v>
                </pt>
                <pt idx="1414">
                  <v>381.58</v>
                </pt>
                <pt idx="1415">
                  <v>376.48</v>
                </pt>
                <pt idx="1416">
                  <v>384.62</v>
                </pt>
                <pt idx="1417">
                  <v>427.57</v>
                </pt>
                <pt idx="1418">
                  <v>450.03</v>
                </pt>
                <pt idx="1419">
                  <v>486.85</v>
                </pt>
                <pt idx="1420">
                  <v>435.62</v>
                </pt>
                <pt idx="1421">
                  <v>521.6799999999999</v>
                </pt>
                <pt idx="1422">
                  <v>500.92</v>
                </pt>
                <pt idx="1423">
                  <v>454.17</v>
                </pt>
                <pt idx="1424">
                  <v>410.32</v>
                </pt>
                <pt idx="1425">
                  <v>410.06</v>
                </pt>
                <pt idx="1426">
                  <v>410.6</v>
                </pt>
                <pt idx="1427">
                  <v>409.82</v>
                </pt>
                <pt idx="1428">
                  <v>379.97</v>
                </pt>
                <pt idx="1429">
                  <v>376.92</v>
                </pt>
                <pt idx="1430">
                  <v>372.37</v>
                </pt>
                <pt idx="1431">
                  <v>362.93</v>
                </pt>
                <pt idx="1432">
                  <v>361.32</v>
                </pt>
                <pt idx="1433">
                  <v>360.8</v>
                </pt>
                <pt idx="1434">
                  <v>360.79</v>
                </pt>
                <pt idx="1435">
                  <v>341.18</v>
                </pt>
                <pt idx="1436">
                  <v>317.57</v>
                </pt>
                <pt idx="1437">
                  <v>313.74</v>
                </pt>
                <pt idx="1438">
                  <v>308.48</v>
                </pt>
                <pt idx="1439">
                  <v>303.54</v>
                </pt>
                <pt idx="1440">
                  <v>296.64</v>
                </pt>
                <pt idx="1441">
                  <v>349.79</v>
                </pt>
                <pt idx="1442">
                  <v>349.71</v>
                </pt>
                <pt idx="1443">
                  <v>336.81</v>
                </pt>
                <pt idx="1444">
                  <v>316.63</v>
                </pt>
                <pt idx="1445">
                  <v>312.18</v>
                </pt>
                <pt idx="1446">
                  <v>309.99</v>
                </pt>
                <pt idx="1447">
                  <v>308.99</v>
                </pt>
                <pt idx="1448">
                  <v>305</v>
                </pt>
                <pt idx="1449">
                  <v>304.18</v>
                </pt>
                <pt idx="1450">
                  <v>301.35</v>
                </pt>
                <pt idx="1451">
                  <v>296.28</v>
                </pt>
                <pt idx="1452">
                  <v>296.28</v>
                </pt>
                <pt idx="1453">
                  <v>289.37</v>
                </pt>
                <pt idx="1454">
                  <v>289.37</v>
                </pt>
                <pt idx="1455">
                  <v>287.39</v>
                </pt>
                <pt idx="1456">
                  <v>287.39</v>
                </pt>
                <pt idx="1457">
                  <v>286.52</v>
                </pt>
                <pt idx="1458">
                  <v>281.94</v>
                </pt>
                <pt idx="1459">
                  <v>281.94</v>
                </pt>
                <pt idx="1460">
                  <v>283.79</v>
                </pt>
                <pt idx="1461">
                  <v>281.94</v>
                </pt>
                <pt idx="1462">
                  <v>283.79</v>
                </pt>
                <pt idx="1463">
                  <v>291.84</v>
                </pt>
                <pt idx="1464">
                  <v>296.64</v>
                </pt>
                <pt idx="1465">
                  <v>302.51</v>
                </pt>
                <pt idx="1466">
                  <v>305.37</v>
                </pt>
                <pt idx="1467">
                  <v>312.36</v>
                </pt>
                <pt idx="1468">
                  <v>310.48</v>
                </pt>
                <pt idx="1469">
                  <v>315.41</v>
                </pt>
                <pt idx="1470">
                  <v>309.75</v>
                </pt>
                <pt idx="1471">
                  <v>318.14</v>
                </pt>
                <pt idx="1472">
                  <v>319.58</v>
                </pt>
                <pt idx="1473">
                  <v>343.28</v>
                </pt>
                <pt idx="1474">
                  <v>350.43</v>
                </pt>
                <pt idx="1475">
                  <v>353.9</v>
                </pt>
                <pt idx="1476">
                  <v>345.62</v>
                </pt>
                <pt idx="1477">
                  <v>358.37</v>
                </pt>
                <pt idx="1478">
                  <v>353.15</v>
                </pt>
                <pt idx="1479">
                  <v>346.06</v>
                </pt>
                <pt idx="1480">
                  <v>342.55</v>
                </pt>
                <pt idx="1481">
                  <v>329.54</v>
                </pt>
                <pt idx="1482">
                  <v>326.38</v>
                </pt>
                <pt idx="1483">
                  <v>323.68</v>
                </pt>
                <pt idx="1484">
                  <v>310.58</v>
                </pt>
                <pt idx="1485">
                  <v>319.41</v>
                </pt>
                <pt idx="1486">
                  <v>302.88</v>
                </pt>
                <pt idx="1487">
                  <v>294.71</v>
                </pt>
                <pt idx="1488">
                  <v>200.45</v>
                </pt>
                <pt idx="1489">
                  <v>289.25</v>
                </pt>
                <pt idx="1490">
                  <v>284.4</v>
                </pt>
                <pt idx="1491">
                  <v>283.47</v>
                </pt>
                <pt idx="1492">
                  <v>277.29</v>
                </pt>
                <pt idx="1493">
                  <v>286.65</v>
                </pt>
                <pt idx="1494">
                  <v>280.72</v>
                </pt>
                <pt idx="1495">
                  <v>303</v>
                </pt>
                <pt idx="1496">
                  <v>302.59</v>
                </pt>
                <pt idx="1497">
                  <v>300.28</v>
                </pt>
                <pt idx="1498">
                  <v>302.41</v>
                </pt>
                <pt idx="1499">
                  <v>304.22</v>
                </pt>
                <pt idx="1500">
                  <v>315.79</v>
                </pt>
                <pt idx="1501">
                  <v>313.49</v>
                </pt>
                <pt idx="1502">
                  <v>316.9</v>
                </pt>
                <pt idx="1503">
                  <v>324.05</v>
                </pt>
                <pt idx="1504">
                  <v>333.39</v>
                </pt>
                <pt idx="1505">
                  <v>339.83</v>
                </pt>
                <pt idx="1506">
                  <v>355.78</v>
                </pt>
                <pt idx="1507">
                  <v>376.03</v>
                </pt>
                <pt idx="1508">
                  <v>405.49</v>
                </pt>
                <pt idx="1509">
                  <v>408.25</v>
                </pt>
                <pt idx="1510">
                  <v>396.53</v>
                </pt>
                <pt idx="1511">
                  <v>380.98</v>
                </pt>
                <pt idx="1512">
                  <v>386.97</v>
                </pt>
                <pt idx="1513">
                  <v>421.62</v>
                </pt>
                <pt idx="1514">
                  <v>421.06</v>
                </pt>
                <pt idx="1515">
                  <v>424.53</v>
                </pt>
                <pt idx="1516">
                  <v>406.76</v>
                </pt>
                <pt idx="1517">
                  <v>446.26</v>
                </pt>
                <pt idx="1518">
                  <v>441.52</v>
                </pt>
                <pt idx="1519">
                  <v>415.86</v>
                </pt>
                <pt idx="1520">
                  <v>397.06</v>
                </pt>
                <pt idx="1521">
                  <v>406.11</v>
                </pt>
                <pt idx="1522">
                  <v>406.22</v>
                </pt>
                <pt idx="1523">
                  <v>406.06</v>
                </pt>
                <pt idx="1524">
                  <v>382.27</v>
                </pt>
                <pt idx="1525">
                  <v>396.26</v>
                </pt>
                <pt idx="1526">
                  <v>391.97</v>
                </pt>
                <pt idx="1527">
                  <v>377.86</v>
                </pt>
                <pt idx="1528">
                  <v>372.3</v>
                </pt>
                <pt idx="1529">
                  <v>376.54</v>
                </pt>
                <pt idx="1530">
                  <v>377.65</v>
                </pt>
                <pt idx="1531">
                  <v>368.01</v>
                </pt>
                <pt idx="1532">
                  <v>347.62</v>
                </pt>
                <pt idx="1533">
                  <v>336.88</v>
                </pt>
                <pt idx="1534">
                  <v>327.37</v>
                </pt>
                <pt idx="1535">
                  <v>312.5</v>
                </pt>
                <pt idx="1536">
                  <v>312.6</v>
                </pt>
                <pt idx="1537">
                  <v>368.03</v>
                </pt>
                <pt idx="1538">
                  <v>373.62</v>
                </pt>
                <pt idx="1539">
                  <v>357.85</v>
                </pt>
                <pt idx="1540">
                  <v>339.82</v>
                </pt>
                <pt idx="1541">
                  <v>330.29</v>
                </pt>
                <pt idx="1542">
                  <v>325.6</v>
                </pt>
                <pt idx="1543">
                  <v>324.48</v>
                </pt>
                <pt idx="1544">
                  <v>315.98</v>
                </pt>
                <pt idx="1545">
                  <v>320.7</v>
                </pt>
                <pt idx="1546">
                  <v>316.84</v>
                </pt>
                <pt idx="1547">
                  <v>313.06</v>
                </pt>
                <pt idx="1548">
                  <v>311.16</v>
                </pt>
                <pt idx="1549">
                  <v>309.24</v>
                </pt>
                <pt idx="1550">
                  <v>308.7</v>
                </pt>
                <pt idx="1551">
                  <v>305.76</v>
                </pt>
                <pt idx="1552">
                  <v>304.81</v>
                </pt>
                <pt idx="1553">
                  <v>303.02</v>
                </pt>
                <pt idx="1554">
                  <v>300.81</v>
                </pt>
                <pt idx="1555">
                  <v>299.26</v>
                </pt>
                <pt idx="1556">
                  <v>298.08</v>
                </pt>
                <pt idx="1557">
                  <v>298.08</v>
                </pt>
                <pt idx="1558">
                  <v>299.23</v>
                </pt>
                <pt idx="1559">
                  <v>303.17</v>
                </pt>
                <pt idx="1560">
                  <v>306.11</v>
                </pt>
                <pt idx="1561">
                  <v>310.96</v>
                </pt>
                <pt idx="1562">
                  <v>312.92</v>
                </pt>
                <pt idx="1563">
                  <v>322.38</v>
                </pt>
                <pt idx="1564">
                  <v>317.65</v>
                </pt>
                <pt idx="1565">
                  <v>327.24</v>
                </pt>
                <pt idx="1566">
                  <v>317.9</v>
                </pt>
                <pt idx="1567">
                  <v>327.17</v>
                </pt>
                <pt idx="1568">
                  <v>327.17</v>
                </pt>
                <pt idx="1569">
                  <v>357.47</v>
                </pt>
                <pt idx="1570">
                  <v>356.45</v>
                </pt>
                <pt idx="1571">
                  <v>360.89</v>
                </pt>
                <pt idx="1572">
                  <v>355.3</v>
                </pt>
                <pt idx="1573">
                  <v>357.44</v>
                </pt>
                <pt idx="1574">
                  <v>371.47</v>
                </pt>
                <pt idx="1575">
                  <v>367.86</v>
                </pt>
                <pt idx="1576">
                  <v>322.86</v>
                </pt>
                <pt idx="1577">
                  <v>313.97</v>
                </pt>
                <pt idx="1578">
                  <v>311.2</v>
                </pt>
                <pt idx="1579">
                  <v>299.93</v>
                </pt>
                <pt idx="1580">
                  <v>296.17</v>
                </pt>
                <pt idx="1581">
                  <v>295.47</v>
                </pt>
                <pt idx="1582">
                  <v>288.78</v>
                </pt>
                <pt idx="1583">
                  <v>280.91</v>
                </pt>
                <pt idx="1584">
                  <v>197.08</v>
                </pt>
                <pt idx="1585">
                  <v>279.72</v>
                </pt>
                <pt idx="1586">
                  <v>286.34</v>
                </pt>
                <pt idx="1587">
                  <v>285.9</v>
                </pt>
                <pt idx="1588">
                  <v>286.87</v>
                </pt>
                <pt idx="1589">
                  <v>285.43</v>
                </pt>
                <pt idx="1590">
                  <v>291.74</v>
                </pt>
                <pt idx="1591">
                  <v>302.18</v>
                </pt>
                <pt idx="1592">
                  <v>288.05</v>
                </pt>
                <pt idx="1593">
                  <v>287.74</v>
                </pt>
                <pt idx="1594">
                  <v>287.94</v>
                </pt>
                <pt idx="1595">
                  <v>292.06</v>
                </pt>
                <pt idx="1596">
                  <v>296.78</v>
                </pt>
                <pt idx="1597">
                  <v>296.78</v>
                </pt>
                <pt idx="1598">
                  <v>302.94</v>
                </pt>
                <pt idx="1599">
                  <v>323.32</v>
                </pt>
                <pt idx="1600">
                  <v>316.26</v>
                </pt>
                <pt idx="1601">
                  <v>345.02</v>
                </pt>
                <pt idx="1602">
                  <v>343.94</v>
                </pt>
                <pt idx="1603">
                  <v>373.31</v>
                </pt>
                <pt idx="1604">
                  <v>396.66</v>
                </pt>
                <pt idx="1605">
                  <v>446.59</v>
                </pt>
                <pt idx="1606">
                  <v>375.44</v>
                </pt>
                <pt idx="1607">
                  <v>366.28</v>
                </pt>
                <pt idx="1608">
                  <v>360.39</v>
                </pt>
                <pt idx="1609">
                  <v>390.65</v>
                </pt>
                <pt idx="1610">
                  <v>389.58</v>
                </pt>
                <pt idx="1611">
                  <v>404.8</v>
                </pt>
                <pt idx="1612">
                  <v>394.96</v>
                </pt>
                <pt idx="1613">
                  <v>424.8</v>
                </pt>
                <pt idx="1614">
                  <v>419.5</v>
                </pt>
                <pt idx="1615">
                  <v>409.85</v>
                </pt>
                <pt idx="1616">
                  <v>379.98</v>
                </pt>
                <pt idx="1617">
                  <v>390.57</v>
                </pt>
                <pt idx="1618">
                  <v>385.1</v>
                </pt>
                <pt idx="1619">
                  <v>388.58</v>
                </pt>
                <pt idx="1620">
                  <v>378.65</v>
                </pt>
                <pt idx="1621">
                  <v>378.82</v>
                </pt>
                <pt idx="1622">
                  <v>383.76</v>
                </pt>
                <pt idx="1623">
                  <v>378.82</v>
                </pt>
                <pt idx="1624">
                  <v>396.64</v>
                </pt>
                <pt idx="1625">
                  <v>375.66</v>
                </pt>
                <pt idx="1626">
                  <v>371.04</v>
                </pt>
                <pt idx="1627">
                  <v>358.94</v>
                </pt>
                <pt idx="1628">
                  <v>330.59</v>
                </pt>
                <pt idx="1629">
                  <v>330.39</v>
                </pt>
                <pt idx="1630">
                  <v>316.29</v>
                </pt>
                <pt idx="1631">
                  <v>311.4</v>
                </pt>
                <pt idx="1632">
                  <v>324.08</v>
                </pt>
                <pt idx="1633">
                  <v>360.17</v>
                </pt>
                <pt idx="1634">
                  <v>364.82</v>
                </pt>
                <pt idx="1635">
                  <v>350.33</v>
                </pt>
                <pt idx="1636">
                  <v>330.99</v>
                </pt>
                <pt idx="1637">
                  <v>326.2</v>
                </pt>
                <pt idx="1638">
                  <v>321.4</v>
                </pt>
                <pt idx="1639">
                  <v>321.2</v>
                </pt>
                <pt idx="1640">
                  <v>321.2</v>
                </pt>
                <pt idx="1641">
                  <v>320.8</v>
                </pt>
                <pt idx="1642">
                  <v>320.8</v>
                </pt>
                <pt idx="1643">
                  <v>319.84</v>
                </pt>
                <pt idx="1644">
                  <v>316</v>
                </pt>
                <pt idx="1645">
                  <v>311.51</v>
                </pt>
                <pt idx="1646">
                  <v>311.34</v>
                </pt>
                <pt idx="1647">
                  <v>311.2</v>
                </pt>
                <pt idx="1648">
                  <v>311.2</v>
                </pt>
                <pt idx="1649">
                  <v>308.32</v>
                </pt>
                <pt idx="1650">
                  <v>307.36</v>
                </pt>
                <pt idx="1651">
                  <v>306.4</v>
                </pt>
                <pt idx="1652">
                  <v>305.46</v>
                </pt>
                <pt idx="1653">
                  <v>306.4</v>
                </pt>
                <pt idx="1654">
                  <v>309.28</v>
                </pt>
                <pt idx="1655">
                  <v>311.2</v>
                </pt>
                <pt idx="1656">
                  <v>313.24</v>
                </pt>
                <pt idx="1657">
                  <v>316</v>
                </pt>
                <pt idx="1658">
                  <v>316.4</v>
                </pt>
                <pt idx="1659">
                  <v>321.2</v>
                </pt>
                <pt idx="1660">
                  <v>321.4</v>
                </pt>
                <pt idx="1661">
                  <v>321.4</v>
                </pt>
                <pt idx="1662">
                  <v>321.4</v>
                </pt>
                <pt idx="1663">
                  <v>326.2</v>
                </pt>
                <pt idx="1664">
                  <v>322.29</v>
                </pt>
                <pt idx="1665">
                  <v>338.32</v>
                </pt>
                <pt idx="1666">
                  <v>342.55</v>
                </pt>
                <pt idx="1667">
                  <v>342.55</v>
                </pt>
                <pt idx="1668">
                  <v>344.99</v>
                </pt>
                <pt idx="1669">
                  <v>360.27</v>
                </pt>
                <pt idx="1670">
                  <v>338.23</v>
                </pt>
                <pt idx="1671">
                  <v>331.76</v>
                </pt>
                <pt idx="1672">
                  <v>325.91</v>
                </pt>
                <pt idx="1673">
                  <v>315.97</v>
                </pt>
                <pt idx="1674">
                  <v>316.63</v>
                </pt>
                <pt idx="1675">
                  <v>313.31</v>
                </pt>
                <pt idx="1676">
                  <v>297.51</v>
                </pt>
                <pt idx="1677">
                  <v>301.34</v>
                </pt>
                <pt idx="1678">
                  <v>297.26</v>
                </pt>
                <pt idx="1679">
                  <v>302.71</v>
                </pt>
                <pt idx="1680">
                  <v>273.14</v>
                </pt>
                <pt idx="1681">
                  <v>292.62</v>
                </pt>
                <pt idx="1682">
                  <v>292.43</v>
                </pt>
                <pt idx="1683">
                  <v>290.4</v>
                </pt>
                <pt idx="1684">
                  <v>289.61</v>
                </pt>
                <pt idx="1685">
                  <v>292.36</v>
                </pt>
                <pt idx="1686">
                  <v>292.36</v>
                </pt>
                <pt idx="1687">
                  <v>302.31</v>
                </pt>
                <pt idx="1688">
                  <v>302</v>
                </pt>
                <pt idx="1689">
                  <v>297.2</v>
                </pt>
                <pt idx="1690">
                  <v>297.2</v>
                </pt>
                <pt idx="1691">
                  <v>297.14</v>
                </pt>
                <pt idx="1692">
                  <v>302.2</v>
                </pt>
                <pt idx="1693">
                  <v>302.2</v>
                </pt>
                <pt idx="1694">
                  <v>309.88</v>
                </pt>
                <pt idx="1695">
                  <v>315.76</v>
                </pt>
                <pt idx="1696">
                  <v>315.96</v>
                </pt>
                <pt idx="1697">
                  <v>321.8</v>
                </pt>
                <pt idx="1698">
                  <v>331.39</v>
                </pt>
                <pt idx="1699">
                  <v>341.46</v>
                </pt>
                <pt idx="1700">
                  <v>350.75</v>
                </pt>
                <pt idx="1701">
                  <v>360.17</v>
                </pt>
                <pt idx="1702">
                  <v>355.17</v>
                </pt>
                <pt idx="1703">
                  <v>355.17</v>
                </pt>
                <pt idx="1704">
                  <v>361.25</v>
                </pt>
                <pt idx="1705">
                  <v>389.93</v>
                </pt>
                <pt idx="1706">
                  <v>379.95</v>
                </pt>
                <pt idx="1707">
                  <v>380.72</v>
                </pt>
                <pt idx="1708">
                  <v>370.75</v>
                </pt>
                <pt idx="1709">
                  <v>392.43</v>
                </pt>
                <pt idx="1710">
                  <v>400.49</v>
                </pt>
                <pt idx="1711">
                  <v>385.15</v>
                </pt>
                <pt idx="1712">
                  <v>375.16</v>
                </pt>
                <pt idx="1713">
                  <v>375.16</v>
                </pt>
                <pt idx="1714">
                  <v>379.95</v>
                </pt>
                <pt idx="1715">
                  <v>379.94</v>
                </pt>
                <pt idx="1716">
                  <v>375.13</v>
                </pt>
                <pt idx="1717">
                  <v>400</v>
                </pt>
                <pt idx="1718">
                  <v>398.45</v>
                </pt>
                <pt idx="1719">
                  <v>400</v>
                </pt>
                <pt idx="1720">
                  <v>385</v>
                </pt>
                <pt idx="1721">
                  <v>380</v>
                </pt>
                <pt idx="1722">
                  <v>385</v>
                </pt>
                <pt idx="1723">
                  <v>375.2</v>
                </pt>
                <pt idx="1724">
                  <v>360.8</v>
                </pt>
                <pt idx="1725">
                  <v>350.6</v>
                </pt>
                <pt idx="1726">
                  <v>345.6</v>
                </pt>
                <pt idx="1727">
                  <v>331</v>
                </pt>
                <pt idx="1728">
                  <v>340.72</v>
                </pt>
                <pt idx="1729">
                  <v>408.49</v>
                </pt>
                <pt idx="1730">
                  <v>439.78</v>
                </pt>
                <pt idx="1731">
                  <v>409.9</v>
                </pt>
                <pt idx="1732">
                  <v>370.49</v>
                </pt>
                <pt idx="1733">
                  <v>350.18</v>
                </pt>
                <pt idx="1734">
                  <v>340.58</v>
                </pt>
                <pt idx="1735">
                  <v>336.99</v>
                </pt>
                <pt idx="1736">
                  <v>332.99</v>
                </pt>
                <pt idx="1737">
                  <v>334.99</v>
                </pt>
                <pt idx="1738">
                  <v>330.99</v>
                </pt>
                <pt idx="1739">
                  <v>329.99</v>
                </pt>
                <pt idx="1740">
                  <v>329.99</v>
                </pt>
                <pt idx="1741">
                  <v>325.12</v>
                </pt>
                <pt idx="1742">
                  <v>325</v>
                </pt>
                <pt idx="1743">
                  <v>321.13</v>
                </pt>
                <pt idx="1744">
                  <v>320</v>
                </pt>
                <pt idx="1745">
                  <v>316.13</v>
                </pt>
                <pt idx="1746">
                  <v>315</v>
                </pt>
                <pt idx="1747">
                  <v>313.13</v>
                </pt>
                <pt idx="1748">
                  <v>313.01</v>
                </pt>
                <pt idx="1749">
                  <v>315</v>
                </pt>
                <pt idx="1750">
                  <v>318</v>
                </pt>
                <pt idx="1751">
                  <v>320.72</v>
                </pt>
                <pt idx="1752">
                  <v>325</v>
                </pt>
                <pt idx="1753">
                  <v>325.12</v>
                </pt>
                <pt idx="1754">
                  <v>325</v>
                </pt>
                <pt idx="1755">
                  <v>329.99</v>
                </pt>
                <pt idx="1756">
                  <v>331.62</v>
                </pt>
                <pt idx="1757">
                  <v>338.64</v>
                </pt>
                <pt idx="1758">
                  <v>330.31</v>
                </pt>
                <pt idx="1759">
                  <v>332.73</v>
                </pt>
                <pt idx="1760">
                  <v>325.2</v>
                </pt>
                <pt idx="1761">
                  <v>326.91</v>
                </pt>
                <pt idx="1762">
                  <v>327.67</v>
                </pt>
                <pt idx="1763">
                  <v>323.5</v>
                </pt>
                <pt idx="1764">
                  <v>323.21</v>
                </pt>
                <pt idx="1765">
                  <v>324.07</v>
                </pt>
                <pt idx="1766">
                  <v>317.66</v>
                </pt>
                <pt idx="1767">
                  <v>312.88</v>
                </pt>
                <pt idx="1768">
                  <v>297.48</v>
                </pt>
                <pt idx="1769">
                  <v>155.23</v>
                </pt>
                <pt idx="1770">
                  <v>153.52</v>
                </pt>
                <pt idx="1771">
                  <v>152.54</v>
                </pt>
                <pt idx="1772">
                  <v>238.61</v>
                </pt>
                <pt idx="1773">
                  <v>183.25</v>
                </pt>
                <pt idx="1774">
                  <v>185.74</v>
                </pt>
                <pt idx="1775">
                  <v>180.89</v>
                </pt>
                <pt idx="1776">
                  <v>0</v>
                </pt>
                <pt idx="1777">
                  <v>261.76</v>
                </pt>
                <pt idx="1778">
                  <v>252.39</v>
                </pt>
                <pt idx="1779">
                  <v>12.39</v>
                </pt>
                <pt idx="1780">
                  <v>12.39</v>
                </pt>
                <pt idx="1781">
                  <v>12.39</v>
                </pt>
                <pt idx="1782">
                  <v>13.35</v>
                </pt>
                <pt idx="1783">
                  <v>281.31</v>
                </pt>
                <pt idx="1784">
                  <v>252.51</v>
                </pt>
                <pt idx="1785">
                  <v>13.35</v>
                </pt>
                <pt idx="1786">
                  <v>12.39</v>
                </pt>
                <pt idx="1787">
                  <v>12.39</v>
                </pt>
                <pt idx="1788">
                  <v>12.51</v>
                </pt>
                <pt idx="1789">
                  <v>231.39</v>
                </pt>
                <pt idx="1790">
                  <v>282.35</v>
                </pt>
                <pt idx="1791">
                  <v>300.51</v>
                </pt>
                <pt idx="1792">
                  <v>300.62</v>
                </pt>
                <pt idx="1793">
                  <v>310.8</v>
                </pt>
                <pt idx="1794">
                  <v>325.04</v>
                </pt>
                <pt idx="1795">
                  <v>331.86</v>
                </pt>
                <pt idx="1796">
                  <v>351.46</v>
                </pt>
                <pt idx="1797">
                  <v>369.2</v>
                </pt>
                <pt idx="1798">
                  <v>364.82</v>
                </pt>
                <pt idx="1799">
                  <v>369.2</v>
                </pt>
                <pt idx="1800">
                  <v>379.04</v>
                </pt>
                <pt idx="1801">
                  <v>398.73</v>
                </pt>
                <pt idx="1802">
                  <v>406.61</v>
                </pt>
                <pt idx="1803">
                  <v>418.41</v>
                </pt>
                <pt idx="1804">
                  <v>399.52</v>
                </pt>
                <pt idx="1805">
                  <v>451.11</v>
                </pt>
                <pt idx="1806">
                  <v>450.9</v>
                </pt>
                <pt idx="1807">
                  <v>443.02</v>
                </pt>
                <pt idx="1808">
                  <v>398.72</v>
                </pt>
                <pt idx="1809">
                  <v>398.88</v>
                </pt>
                <pt idx="1810">
                  <v>407.93</v>
                </pt>
                <pt idx="1811">
                  <v>400</v>
                </pt>
                <pt idx="1812">
                  <v>389.94</v>
                </pt>
                <pt idx="1813">
                  <v>400.05</v>
                </pt>
                <pt idx="1814">
                  <v>419.02</v>
                </pt>
                <pt idx="1815">
                  <v>448.71</v>
                </pt>
                <pt idx="1816">
                  <v>497.77</v>
                </pt>
                <pt idx="1817">
                  <v>433.4</v>
                </pt>
                <pt idx="1818">
                  <v>418.57</v>
                </pt>
                <pt idx="1819">
                  <v>379.14</v>
                </pt>
                <pt idx="1820">
                  <v>369.26</v>
                </pt>
                <pt idx="1821">
                  <v>354.43</v>
                </pt>
                <pt idx="1822">
                  <v>340.17</v>
                </pt>
                <pt idx="1823">
                  <v>329.77</v>
                </pt>
                <pt idx="1824">
                  <v>324.08</v>
                </pt>
                <pt idx="1825">
                  <v>360.17</v>
                </pt>
                <pt idx="1826">
                  <v>364.82</v>
                </pt>
                <pt idx="1827">
                  <v>350.33</v>
                </pt>
                <pt idx="1828">
                  <v>330.99</v>
                </pt>
                <pt idx="1829">
                  <v>326.2</v>
                </pt>
                <pt idx="1830">
                  <v>321.4</v>
                </pt>
                <pt idx="1831">
                  <v>321.2</v>
                </pt>
                <pt idx="1832">
                  <v>321.2</v>
                </pt>
                <pt idx="1833">
                  <v>320.8</v>
                </pt>
                <pt idx="1834">
                  <v>320.8</v>
                </pt>
                <pt idx="1835">
                  <v>319.84</v>
                </pt>
                <pt idx="1836">
                  <v>316</v>
                </pt>
                <pt idx="1837">
                  <v>311.51</v>
                </pt>
                <pt idx="1838">
                  <v>311.34</v>
                </pt>
                <pt idx="1839">
                  <v>311.2</v>
                </pt>
                <pt idx="1840">
                  <v>311.2</v>
                </pt>
                <pt idx="1841">
                  <v>308.32</v>
                </pt>
                <pt idx="1842">
                  <v>307.36</v>
                </pt>
                <pt idx="1843">
                  <v>306.4</v>
                </pt>
                <pt idx="1844">
                  <v>305.46</v>
                </pt>
                <pt idx="1845">
                  <v>306.4</v>
                </pt>
                <pt idx="1846">
                  <v>309.28</v>
                </pt>
                <pt idx="1847">
                  <v>311.2</v>
                </pt>
                <pt idx="1848">
                  <v>313.24</v>
                </pt>
                <pt idx="1849">
                  <v>316</v>
                </pt>
                <pt idx="1850">
                  <v>316.4</v>
                </pt>
                <pt idx="1851">
                  <v>321.2</v>
                </pt>
                <pt idx="1852">
                  <v>321.4</v>
                </pt>
                <pt idx="1853">
                  <v>321.4</v>
                </pt>
                <pt idx="1854">
                  <v>321.4</v>
                </pt>
                <pt idx="1855">
                  <v>326.2</v>
                </pt>
                <pt idx="1856">
                  <v>322.29</v>
                </pt>
                <pt idx="1857">
                  <v>338.32</v>
                </pt>
                <pt idx="1858">
                  <v>342.55</v>
                </pt>
                <pt idx="1859">
                  <v>342.55</v>
                </pt>
                <pt idx="1860">
                  <v>344.99</v>
                </pt>
                <pt idx="1861">
                  <v>360.27</v>
                </pt>
                <pt idx="1862">
                  <v>338.23</v>
                </pt>
                <pt idx="1863">
                  <v>331.76</v>
                </pt>
                <pt idx="1864">
                  <v>325.91</v>
                </pt>
                <pt idx="1865">
                  <v>315.97</v>
                </pt>
                <pt idx="1866">
                  <v>316.63</v>
                </pt>
                <pt idx="1867">
                  <v>313.31</v>
                </pt>
                <pt idx="1868">
                  <v>297.51</v>
                </pt>
                <pt idx="1869">
                  <v>301.34</v>
                </pt>
                <pt idx="1870">
                  <v>297.26</v>
                </pt>
                <pt idx="1871">
                  <v>302.71</v>
                </pt>
                <pt idx="1872">
                  <v>273.14</v>
                </pt>
                <pt idx="1873">
                  <v>292.62</v>
                </pt>
                <pt idx="1874">
                  <v>292.43</v>
                </pt>
                <pt idx="1875">
                  <v>290.4</v>
                </pt>
                <pt idx="1876">
                  <v>289.61</v>
                </pt>
                <pt idx="1877">
                  <v>292.36</v>
                </pt>
                <pt idx="1878">
                  <v>292.36</v>
                </pt>
                <pt idx="1879">
                  <v>302.31</v>
                </pt>
                <pt idx="1880">
                  <v>302</v>
                </pt>
                <pt idx="1881">
                  <v>297.2</v>
                </pt>
                <pt idx="1882">
                  <v>297.2</v>
                </pt>
                <pt idx="1883">
                  <v>297.14</v>
                </pt>
                <pt idx="1884">
                  <v>302.2</v>
                </pt>
                <pt idx="1885">
                  <v>302.2</v>
                </pt>
                <pt idx="1886">
                  <v>309.88</v>
                </pt>
                <pt idx="1887">
                  <v>315.76</v>
                </pt>
                <pt idx="1888">
                  <v>315.96</v>
                </pt>
                <pt idx="1889">
                  <v>321.8</v>
                </pt>
                <pt idx="1890">
                  <v>331.39</v>
                </pt>
                <pt idx="1891">
                  <v>341.46</v>
                </pt>
                <pt idx="1892">
                  <v>350.75</v>
                </pt>
                <pt idx="1893">
                  <v>360.17</v>
                </pt>
                <pt idx="1894">
                  <v>355.17</v>
                </pt>
                <pt idx="1895">
                  <v>355.17</v>
                </pt>
                <pt idx="1896">
                  <v>361.25</v>
                </pt>
                <pt idx="1897">
                  <v>389.93</v>
                </pt>
                <pt idx="1898">
                  <v>379.95</v>
                </pt>
                <pt idx="1899">
                  <v>380.72</v>
                </pt>
                <pt idx="1900">
                  <v>370.75</v>
                </pt>
                <pt idx="1901">
                  <v>392.43</v>
                </pt>
                <pt idx="1902">
                  <v>400.49</v>
                </pt>
                <pt idx="1903">
                  <v>385.15</v>
                </pt>
                <pt idx="1904">
                  <v>375.16</v>
                </pt>
                <pt idx="1905">
                  <v>375.16</v>
                </pt>
                <pt idx="1906">
                  <v>379.95</v>
                </pt>
                <pt idx="1907">
                  <v>379.94</v>
                </pt>
                <pt idx="1908">
                  <v>375.13</v>
                </pt>
                <pt idx="1909">
                  <v>400</v>
                </pt>
                <pt idx="1910">
                  <v>398.45</v>
                </pt>
                <pt idx="1911">
                  <v>400</v>
                </pt>
                <pt idx="1912">
                  <v>385</v>
                </pt>
                <pt idx="1913">
                  <v>380</v>
                </pt>
                <pt idx="1914">
                  <v>385</v>
                </pt>
                <pt idx="1915">
                  <v>375.2</v>
                </pt>
                <pt idx="1916">
                  <v>360.8</v>
                </pt>
                <pt idx="1917">
                  <v>350.6</v>
                </pt>
                <pt idx="1918">
                  <v>345.6</v>
                </pt>
                <pt idx="1919">
                  <v>331</v>
                </pt>
                <pt idx="1920">
                  <v>309.87</v>
                </pt>
                <pt idx="1921">
                  <v>355.74</v>
                </pt>
                <pt idx="1922">
                  <v>372.08</v>
                </pt>
                <pt idx="1923">
                  <v>355.65</v>
                </pt>
                <pt idx="1924">
                  <v>335.48</v>
                </pt>
                <pt idx="1925">
                  <v>329.99</v>
                </pt>
                <pt idx="1926">
                  <v>329.81</v>
                </pt>
                <pt idx="1927">
                  <v>329.81</v>
                </pt>
                <pt idx="1928">
                  <v>329.81</v>
                </pt>
                <pt idx="1929">
                  <v>325.56</v>
                </pt>
                <pt idx="1930">
                  <v>326.38</v>
                </pt>
                <pt idx="1931">
                  <v>328.62</v>
                </pt>
                <pt idx="1932">
                  <v>327.09</v>
                </pt>
                <pt idx="1933">
                  <v>322.23</v>
                </pt>
                <pt idx="1934">
                  <v>321.42</v>
                </pt>
                <pt idx="1935">
                  <v>319.51</v>
                </pt>
                <pt idx="1936">
                  <v>319.38</v>
                </pt>
                <pt idx="1937">
                  <v>314.94</v>
                </pt>
                <pt idx="1938">
                  <v>312.74</v>
                </pt>
                <pt idx="1939">
                  <v>312.56</v>
                </pt>
                <pt idx="1940">
                  <v>312.09</v>
                </pt>
                <pt idx="1941">
                  <v>312.09</v>
                </pt>
                <pt idx="1942">
                  <v>312.75</v>
                </pt>
                <pt idx="1943">
                  <v>317.56</v>
                </pt>
                <pt idx="1944">
                  <v>317.47</v>
                </pt>
                <pt idx="1945">
                  <v>314.91</v>
                </pt>
                <pt idx="1946">
                  <v>314.91</v>
                </pt>
                <pt idx="1947">
                  <v>326</v>
                </pt>
                <pt idx="1948">
                  <v>323.97</v>
                </pt>
                <pt idx="1949">
                  <v>329</v>
                </pt>
                <pt idx="1950">
                  <v>319.65</v>
                </pt>
                <pt idx="1951">
                  <v>324.33</v>
                </pt>
                <pt idx="1952">
                  <v>314.97</v>
                </pt>
                <pt idx="1953">
                  <v>317.92</v>
                </pt>
                <pt idx="1954">
                  <v>317.92</v>
                </pt>
                <pt idx="1955">
                  <v>314.97</v>
                </pt>
                <pt idx="1956">
                  <v>310</v>
                </pt>
                <pt idx="1957">
                  <v>306.03</v>
                </pt>
                <pt idx="1958">
                  <v>308</v>
                </pt>
                <pt idx="1959">
                  <v>300</v>
                </pt>
                <pt idx="1960">
                  <v>292.15</v>
                </pt>
                <pt idx="1961">
                  <v>275.47</v>
                </pt>
                <pt idx="1962">
                  <v>42.31</v>
                </pt>
                <pt idx="1963">
                  <v>180</v>
                </pt>
                <pt idx="1964">
                  <v>121.92</v>
                </pt>
                <pt idx="1965">
                  <v>4.7</v>
                </pt>
                <pt idx="1966">
                  <v>5.64</v>
                </pt>
                <pt idx="1967">
                  <v>0</v>
                </pt>
                <pt idx="1968">
                  <v>0</v>
                </pt>
                <pt idx="1969">
                  <v>5.64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50</v>
                </pt>
                <pt idx="1985">
                  <v>220.12</v>
                </pt>
                <pt idx="1986">
                  <v>297.06</v>
                </pt>
                <pt idx="1987">
                  <v>298.04</v>
                </pt>
                <pt idx="1988">
                  <v>306.3</v>
                </pt>
                <pt idx="1989">
                  <v>312.82</v>
                </pt>
                <pt idx="1990">
                  <v>310.81</v>
                </pt>
                <pt idx="1991">
                  <v>316.79</v>
                </pt>
                <pt idx="1992">
                  <v>322.89</v>
                </pt>
                <pt idx="1993">
                  <v>330.24</v>
                </pt>
                <pt idx="1994">
                  <v>341.1</v>
                </pt>
                <pt idx="1995">
                  <v>343.67</v>
                </pt>
                <pt idx="1996">
                  <v>341.78</v>
                </pt>
                <pt idx="1997">
                  <v>344.59</v>
                </pt>
                <pt idx="1998">
                  <v>342.9</v>
                </pt>
                <pt idx="1999">
                  <v>341.36</v>
                </pt>
                <pt idx="2000">
                  <v>330.28</v>
                </pt>
                <pt idx="2001">
                  <v>335.52</v>
                </pt>
                <pt idx="2002">
                  <v>339.63</v>
                </pt>
                <pt idx="2003">
                  <v>339.63</v>
                </pt>
                <pt idx="2004">
                  <v>332.72</v>
                </pt>
                <pt idx="2005">
                  <v>339.98</v>
                </pt>
                <pt idx="2006">
                  <v>339.91</v>
                </pt>
                <pt idx="2007">
                  <v>339.98</v>
                </pt>
                <pt idx="2008">
                  <v>339.98</v>
                </pt>
                <pt idx="2009">
                  <v>355.89</v>
                </pt>
                <pt idx="2010">
                  <v>361.24</v>
                </pt>
                <pt idx="2011">
                  <v>344.86</v>
                </pt>
                <pt idx="2012">
                  <v>325</v>
                </pt>
                <pt idx="2013">
                  <v>325</v>
                </pt>
                <pt idx="2014">
                  <v>314.93</v>
                </pt>
                <pt idx="2015">
                  <v>308</v>
                </pt>
                <pt idx="2016">
                  <v>305</v>
                </pt>
                <pt idx="2017">
                  <v>320.09</v>
                </pt>
                <pt idx="2018">
                  <v>320</v>
                </pt>
                <pt idx="2019">
                  <v>310</v>
                </pt>
                <pt idx="2020">
                  <v>303</v>
                </pt>
                <pt idx="2021">
                  <v>300.11</v>
                </pt>
                <pt idx="2022">
                  <v>300</v>
                </pt>
                <pt idx="2023">
                  <v>299</v>
                </pt>
                <pt idx="2024">
                  <v>298</v>
                </pt>
                <pt idx="2025">
                  <v>298</v>
                </pt>
                <pt idx="2026">
                  <v>299</v>
                </pt>
                <pt idx="2027">
                  <v>300.24</v>
                </pt>
                <pt idx="2028">
                  <v>300.11</v>
                </pt>
                <pt idx="2029">
                  <v>300</v>
                </pt>
                <pt idx="2030">
                  <v>300</v>
                </pt>
                <pt idx="2031">
                  <v>300.11</v>
                </pt>
                <pt idx="2032">
                  <v>300</v>
                </pt>
                <pt idx="2033">
                  <v>300</v>
                </pt>
                <pt idx="2034">
                  <v>298</v>
                </pt>
                <pt idx="2035">
                  <v>297</v>
                </pt>
                <pt idx="2036">
                  <v>296</v>
                </pt>
                <pt idx="2037">
                  <v>298</v>
                </pt>
                <pt idx="2038">
                  <v>300</v>
                </pt>
                <pt idx="2039">
                  <v>300</v>
                </pt>
                <pt idx="2040">
                  <v>300</v>
                </pt>
                <pt idx="2041">
                  <v>299.03</v>
                </pt>
                <pt idx="2042">
                  <v>300</v>
                </pt>
                <pt idx="2043">
                  <v>300.12</v>
                </pt>
                <pt idx="2044">
                  <v>300.32</v>
                </pt>
                <pt idx="2045">
                  <v>300.12</v>
                </pt>
                <pt idx="2046">
                  <v>300.11</v>
                </pt>
                <pt idx="2047">
                  <v>300.11</v>
                </pt>
                <pt idx="2048">
                  <v>298</v>
                </pt>
                <pt idx="2049">
                  <v>300</v>
                </pt>
                <pt idx="2050">
                  <v>298</v>
                </pt>
                <pt idx="2051">
                  <v>298</v>
                </pt>
                <pt idx="2052">
                  <v>299</v>
                </pt>
                <pt idx="2053">
                  <v>294</v>
                </pt>
                <pt idx="2054">
                  <v>280.49</v>
                </pt>
                <pt idx="2055">
                  <v>275.66</v>
                </pt>
                <pt idx="2056">
                  <v>103.76</v>
                </pt>
                <pt idx="2057">
                  <v>258.98</v>
                </pt>
                <pt idx="2058">
                  <v>105.4</v>
                </pt>
                <pt idx="2059">
                  <v>160.48</v>
                </pt>
                <pt idx="2060">
                  <v>160.5</v>
                </pt>
                <pt idx="2061">
                  <v>79.77</v>
                </pt>
                <pt idx="2062">
                  <v>75.98999999999999</v>
                </pt>
                <pt idx="2063">
                  <v>66.91</v>
                </pt>
                <pt idx="2064">
                  <v>48.89</v>
                </pt>
                <pt idx="2065">
                  <v>231.69</v>
                </pt>
                <pt idx="2066">
                  <v>133.57</v>
                </pt>
                <pt idx="2067">
                  <v>275.85</v>
                </pt>
                <pt idx="2068">
                  <v>253.02</v>
                </pt>
                <pt idx="2069">
                  <v>7</v>
                </pt>
                <pt idx="2070">
                  <v>6.02</v>
                </pt>
                <pt idx="2071">
                  <v>64.90000000000001</v>
                </pt>
                <pt idx="2072">
                  <v>231.79</v>
                </pt>
                <pt idx="2073">
                  <v>6.11</v>
                </pt>
                <pt idx="2074">
                  <v>6.02</v>
                </pt>
                <pt idx="2075">
                  <v>6.02</v>
                </pt>
                <pt idx="2076">
                  <v>6.02</v>
                </pt>
                <pt idx="2077">
                  <v>104.14</v>
                </pt>
                <pt idx="2078">
                  <v>275.85</v>
                </pt>
                <pt idx="2079">
                  <v>275.85</v>
                </pt>
                <pt idx="2080">
                  <v>275.85</v>
                </pt>
                <pt idx="2081">
                  <v>275.94</v>
                </pt>
                <pt idx="2082">
                  <v>290.75</v>
                </pt>
                <pt idx="2083">
                  <v>276.03</v>
                </pt>
                <pt idx="2084">
                  <v>285.94</v>
                </pt>
                <pt idx="2085">
                  <v>298.7</v>
                </pt>
                <pt idx="2086">
                  <v>298.6</v>
                </pt>
                <pt idx="2087">
                  <v>300.66</v>
                </pt>
                <pt idx="2088">
                  <v>305.56</v>
                </pt>
                <pt idx="2089">
                  <v>318.51</v>
                </pt>
                <pt idx="2090">
                  <v>320.83</v>
                </pt>
                <pt idx="2091">
                  <v>316.59</v>
                </pt>
                <pt idx="2092">
                  <v>314.21</v>
                </pt>
                <pt idx="2093">
                  <v>315.21</v>
                </pt>
                <pt idx="2094">
                  <v>316.59</v>
                </pt>
                <pt idx="2095">
                  <v>315.21</v>
                </pt>
                <pt idx="2096">
                  <v>311.68</v>
                </pt>
                <pt idx="2097">
                  <v>311.59</v>
                </pt>
                <pt idx="2098">
                  <v>311.49</v>
                </pt>
                <pt idx="2099">
                  <v>311.49</v>
                </pt>
                <pt idx="2100">
                  <v>310.24</v>
                </pt>
                <pt idx="2101">
                  <v>317.71</v>
                </pt>
                <pt idx="2102">
                  <v>320.45</v>
                </pt>
                <pt idx="2103">
                  <v>320.36</v>
                </pt>
                <pt idx="2104">
                  <v>329.99</v>
                </pt>
                <pt idx="2105">
                  <v>344.98</v>
                </pt>
                <pt idx="2106">
                  <v>379.74</v>
                </pt>
                <pt idx="2107">
                  <v>365.51</v>
                </pt>
                <pt idx="2108">
                  <v>340.98</v>
                </pt>
                <pt idx="2109">
                  <v>349.97</v>
                </pt>
                <pt idx="2110">
                  <v>339.98</v>
                </pt>
                <pt idx="2111">
                  <v>327.99</v>
                </pt>
                <pt idx="2112">
                  <v>300.05</v>
                </pt>
                <pt idx="2113">
                  <v>330</v>
                </pt>
                <pt idx="2114">
                  <v>329.43</v>
                </pt>
                <pt idx="2115">
                  <v>308</v>
                </pt>
                <pt idx="2116">
                  <v>298</v>
                </pt>
                <pt idx="2117">
                  <v>294</v>
                </pt>
                <pt idx="2118">
                  <v>282.22</v>
                </pt>
                <pt idx="2119">
                  <v>275</v>
                </pt>
                <pt idx="2120">
                  <v>280</v>
                </pt>
                <pt idx="2121">
                  <v>280</v>
                </pt>
                <pt idx="2122">
                  <v>275.93</v>
                </pt>
                <pt idx="2123">
                  <v>280.13</v>
                </pt>
                <pt idx="2124">
                  <v>282.22</v>
                </pt>
                <pt idx="2125">
                  <v>280</v>
                </pt>
                <pt idx="2126">
                  <v>280</v>
                </pt>
                <pt idx="2127">
                  <v>280.13</v>
                </pt>
                <pt idx="2128">
                  <v>280</v>
                </pt>
                <pt idx="2129">
                  <v>280</v>
                </pt>
                <pt idx="2130">
                  <v>280</v>
                </pt>
                <pt idx="2131">
                  <v>280</v>
                </pt>
                <pt idx="2132">
                  <v>277.22</v>
                </pt>
                <pt idx="2133">
                  <v>277.22</v>
                </pt>
                <pt idx="2134">
                  <v>282.22</v>
                </pt>
                <pt idx="2135">
                  <v>285.13</v>
                </pt>
                <pt idx="2136">
                  <v>290.13</v>
                </pt>
                <pt idx="2137">
                  <v>290.13</v>
                </pt>
                <pt idx="2138">
                  <v>290</v>
                </pt>
                <pt idx="2139">
                  <v>298</v>
                </pt>
                <pt idx="2140">
                  <v>298</v>
                </pt>
                <pt idx="2141">
                  <v>300</v>
                </pt>
                <pt idx="2142">
                  <v>300.05</v>
                </pt>
                <pt idx="2143">
                  <v>298</v>
                </pt>
                <pt idx="2144">
                  <v>298</v>
                </pt>
                <pt idx="2145">
                  <v>298</v>
                </pt>
                <pt idx="2146">
                  <v>298</v>
                </pt>
                <pt idx="2147">
                  <v>298</v>
                </pt>
                <pt idx="2148">
                  <v>298</v>
                </pt>
                <pt idx="2149">
                  <v>293</v>
                </pt>
                <pt idx="2150">
                  <v>288</v>
                </pt>
                <pt idx="2151">
                  <v>275.13</v>
                </pt>
                <pt idx="2152">
                  <v>270</v>
                </pt>
                <pt idx="2153">
                  <v>275</v>
                </pt>
                <pt idx="2154">
                  <v>1</v>
                </pt>
                <pt idx="2155">
                  <v>0</v>
                </pt>
                <pt idx="2156">
                  <v>0.68</v>
                </pt>
                <pt idx="2157">
                  <v>1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228</v>
                </pt>
                <pt idx="2162">
                  <v>250.12</v>
                </pt>
                <pt idx="2163">
                  <v>258</v>
                </pt>
                <pt idx="2164">
                  <v>1</v>
                </pt>
                <pt idx="2165">
                  <v>1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0.43</v>
                </pt>
                <pt idx="2175">
                  <v>0.43</v>
                </pt>
                <pt idx="2176">
                  <v>0.43</v>
                </pt>
                <pt idx="2177">
                  <v>21.42</v>
                </pt>
                <pt idx="2178">
                  <v>275</v>
                </pt>
                <pt idx="2179">
                  <v>256.29</v>
                </pt>
                <pt idx="2180">
                  <v>280.05</v>
                </pt>
                <pt idx="2181">
                  <v>290.13</v>
                </pt>
                <pt idx="2182">
                  <v>295.13</v>
                </pt>
                <pt idx="2183">
                  <v>300.11</v>
                </pt>
                <pt idx="2184">
                  <v>305.12</v>
                </pt>
                <pt idx="2185">
                  <v>320</v>
                </pt>
                <pt idx="2186">
                  <v>315.65</v>
                </pt>
                <pt idx="2187">
                  <v>320.36</v>
                </pt>
                <pt idx="2188">
                  <v>315.65</v>
                </pt>
                <pt idx="2189">
                  <v>320.36</v>
                </pt>
                <pt idx="2190">
                  <v>320.36</v>
                </pt>
                <pt idx="2191">
                  <v>315.54</v>
                </pt>
                <pt idx="2192">
                  <v>313</v>
                </pt>
                <pt idx="2193">
                  <v>315</v>
                </pt>
                <pt idx="2194">
                  <v>315</v>
                </pt>
                <pt idx="2195">
                  <v>315</v>
                </pt>
                <pt idx="2196">
                  <v>310</v>
                </pt>
                <pt idx="2197">
                  <v>315</v>
                </pt>
                <pt idx="2198">
                  <v>315</v>
                </pt>
                <pt idx="2199">
                  <v>315</v>
                </pt>
                <pt idx="2200">
                  <v>315</v>
                </pt>
                <pt idx="2201">
                  <v>311</v>
                </pt>
                <pt idx="2202">
                  <v>315</v>
                </pt>
                <pt idx="2203">
                  <v>311</v>
                </pt>
                <pt idx="2204">
                  <v>300</v>
                </pt>
                <pt idx="2205">
                  <v>300.12</v>
                </pt>
                <pt idx="2206">
                  <v>300</v>
                </pt>
                <pt idx="2207">
                  <v>293</v>
                </pt>
                <pt idx="2208">
                  <v>294</v>
                </pt>
                <pt idx="2209">
                  <v>335</v>
                </pt>
                <pt idx="2210">
                  <v>320</v>
                </pt>
                <pt idx="2211">
                  <v>300</v>
                </pt>
                <pt idx="2212">
                  <v>275</v>
                </pt>
                <pt idx="2213">
                  <v>270</v>
                </pt>
                <pt idx="2214">
                  <v>280</v>
                </pt>
                <pt idx="2215">
                  <v>50</v>
                </pt>
                <pt idx="2216">
                  <v>5</v>
                </pt>
                <pt idx="2217">
                  <v>275.13</v>
                </pt>
                <pt idx="2218">
                  <v>50</v>
                </pt>
                <pt idx="2219">
                  <v>50</v>
                </pt>
                <pt idx="2220">
                  <v>10</v>
                </pt>
                <pt idx="2221">
                  <v>10</v>
                </pt>
                <pt idx="2222">
                  <v>198</v>
                </pt>
                <pt idx="2223">
                  <v>120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5</v>
                </pt>
                <pt idx="2228">
                  <v>100</v>
                </pt>
                <pt idx="2229">
                  <v>10</v>
                </pt>
                <pt idx="2230">
                  <v>10</v>
                </pt>
                <pt idx="2231">
                  <v>5</v>
                </pt>
                <pt idx="2232">
                  <v>100</v>
                </pt>
                <pt idx="2233">
                  <v>255.01</v>
                </pt>
                <pt idx="2234">
                  <v>200</v>
                </pt>
                <pt idx="2235">
                  <v>200</v>
                </pt>
                <pt idx="2236">
                  <v>255.01</v>
                </pt>
                <pt idx="2237">
                  <v>255.01</v>
                </pt>
                <pt idx="2238">
                  <v>280</v>
                </pt>
                <pt idx="2239">
                  <v>250</v>
                </pt>
                <pt idx="2240">
                  <v>5</v>
                </pt>
                <pt idx="2241">
                  <v>250</v>
                </pt>
                <pt idx="2242">
                  <v>5</v>
                </pt>
                <pt idx="2243">
                  <v>150</v>
                </pt>
                <pt idx="2244">
                  <v>5</v>
                </pt>
                <pt idx="2245">
                  <v>1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275.13</v>
                </pt>
                <pt idx="2258">
                  <v>0</v>
                </pt>
                <pt idx="2259">
                  <v>0</v>
                </pt>
                <pt idx="2260">
                  <v>5</v>
                </pt>
                <pt idx="2261">
                  <v>5</v>
                </pt>
                <pt idx="2262">
                  <v>280</v>
                </pt>
                <pt idx="2263">
                  <v>280.13</v>
                </pt>
                <pt idx="2264">
                  <v>5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5</v>
                </pt>
                <pt idx="2270">
                  <v>280</v>
                </pt>
                <pt idx="2271">
                  <v>5</v>
                </pt>
                <pt idx="2272">
                  <v>0</v>
                </pt>
                <pt idx="2273">
                  <v>0</v>
                </pt>
                <pt idx="2274">
                  <v>5</v>
                </pt>
                <pt idx="2275">
                  <v>0</v>
                </pt>
                <pt idx="2276">
                  <v>0</v>
                </pt>
                <pt idx="2277">
                  <v>10</v>
                </pt>
                <pt idx="2278">
                  <v>0</v>
                </pt>
                <pt idx="2279">
                  <v>5</v>
                </pt>
                <pt idx="2280">
                  <v>198</v>
                </pt>
                <pt idx="2281">
                  <v>285.4</v>
                </pt>
                <pt idx="2282">
                  <v>285.89</v>
                </pt>
                <pt idx="2283">
                  <v>277.37</v>
                </pt>
                <pt idx="2284">
                  <v>248.53</v>
                </pt>
                <pt idx="2285">
                  <v>282.83</v>
                </pt>
                <pt idx="2286">
                  <v>263.46</v>
                </pt>
                <pt idx="2287">
                  <v>209.21</v>
                </pt>
                <pt idx="2288">
                  <v>247.81</v>
                </pt>
                <pt idx="2289">
                  <v>262</v>
                </pt>
                <pt idx="2290">
                  <v>10</v>
                </pt>
                <pt idx="2291">
                  <v>5</v>
                </pt>
                <pt idx="2292">
                  <v>0</v>
                </pt>
                <pt idx="2293">
                  <v>280</v>
                </pt>
                <pt idx="2294">
                  <v>285</v>
                </pt>
                <pt idx="2295">
                  <v>290.12</v>
                </pt>
                <pt idx="2296">
                  <v>290</v>
                </pt>
                <pt idx="2297">
                  <v>292</v>
                </pt>
                <pt idx="2298">
                  <v>300</v>
                </pt>
                <pt idx="2299">
                  <v>300.15</v>
                </pt>
                <pt idx="2300">
                  <v>287</v>
                </pt>
                <pt idx="2301">
                  <v>294</v>
                </pt>
                <pt idx="2302">
                  <v>290</v>
                </pt>
                <pt idx="2303">
                  <v>280</v>
                </pt>
                <pt idx="2304">
                  <v>300</v>
                </pt>
                <pt idx="2305">
                  <v>310</v>
                </pt>
                <pt idx="2306">
                  <v>305.11</v>
                </pt>
                <pt idx="2307">
                  <v>302</v>
                </pt>
                <pt idx="2308">
                  <v>300</v>
                </pt>
                <pt idx="2309">
                  <v>290</v>
                </pt>
                <pt idx="2310">
                  <v>285.13</v>
                </pt>
                <pt idx="2311">
                  <v>275</v>
                </pt>
                <pt idx="2312">
                  <v>0</v>
                </pt>
                <pt idx="2313">
                  <v>10</v>
                </pt>
                <pt idx="2314">
                  <v>0</v>
                </pt>
                <pt idx="2315">
                  <v>100</v>
                </pt>
                <pt idx="2316">
                  <v>275</v>
                </pt>
                <pt idx="2317">
                  <v>255.01</v>
                </pt>
                <pt idx="2318">
                  <v>200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37.95</v>
                </pt>
                <pt idx="2325">
                  <v>41.46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180</v>
                </pt>
                <pt idx="2332">
                  <v>280</v>
                </pt>
                <pt idx="2333">
                  <v>100</v>
                </pt>
                <pt idx="2334">
                  <v>285</v>
                </pt>
                <pt idx="2335">
                  <v>130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4.42</v>
                </pt>
                <pt idx="2346">
                  <v>56.2</v>
                </pt>
                <pt idx="2347">
                  <v>60.62</v>
                </pt>
                <pt idx="2348">
                  <v>56.23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110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285.93</v>
                </pt>
                <pt idx="2366">
                  <v>290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44.82</v>
                </pt>
                <pt idx="2386">
                  <v>0</v>
                </pt>
                <pt idx="2387">
                  <v>13.42</v>
                </pt>
                <pt idx="2388">
                  <v>0</v>
                </pt>
                <pt idx="2389">
                  <v>0</v>
                </pt>
                <pt idx="2390">
                  <v>150</v>
                </pt>
                <pt idx="2391">
                  <v>280</v>
                </pt>
                <pt idx="2392">
                  <v>280.13</v>
                </pt>
                <pt idx="2393">
                  <v>295.11</v>
                </pt>
                <pt idx="2394">
                  <v>302</v>
                </pt>
                <pt idx="2395">
                  <v>300.15</v>
                </pt>
                <pt idx="2396">
                  <v>285</v>
                </pt>
                <pt idx="2397">
                  <v>308</v>
                </pt>
                <pt idx="2398">
                  <v>300.14</v>
                </pt>
                <pt idx="2399">
                  <v>300.13</v>
                </pt>
                <pt idx="2400">
                  <v>320</v>
                </pt>
                <pt idx="2401">
                  <v>712.62</v>
                </pt>
                <pt idx="2402">
                  <v>500</v>
                </pt>
                <pt idx="2403">
                  <v>357</v>
                </pt>
                <pt idx="2404">
                  <v>335</v>
                </pt>
                <pt idx="2405">
                  <v>317</v>
                </pt>
                <pt idx="2406">
                  <v>320</v>
                </pt>
                <pt idx="2407">
                  <v>310</v>
                </pt>
                <pt idx="2408">
                  <v>305.15</v>
                </pt>
                <pt idx="2409">
                  <v>305.13</v>
                </pt>
                <pt idx="2410">
                  <v>303.15</v>
                </pt>
                <pt idx="2411">
                  <v>303.15</v>
                </pt>
                <pt idx="2412">
                  <v>305.13</v>
                </pt>
                <pt idx="2413">
                  <v>305.13</v>
                </pt>
                <pt idx="2414">
                  <v>303.15</v>
                </pt>
                <pt idx="2415">
                  <v>305</v>
                </pt>
                <pt idx="2416">
                  <v>305.11</v>
                </pt>
                <pt idx="2417">
                  <v>303.15</v>
                </pt>
                <pt idx="2418">
                  <v>300.15</v>
                </pt>
                <pt idx="2419">
                  <v>300.13</v>
                </pt>
                <pt idx="2420">
                  <v>300.13</v>
                </pt>
                <pt idx="2421">
                  <v>302</v>
                </pt>
                <pt idx="2422">
                  <v>305</v>
                </pt>
                <pt idx="2423">
                  <v>305.15</v>
                </pt>
                <pt idx="2424">
                  <v>301</v>
                </pt>
                <pt idx="2425">
                  <v>280</v>
                </pt>
                <pt idx="2426">
                  <v>283</v>
                </pt>
                <pt idx="2427">
                  <v>290</v>
                </pt>
                <pt idx="2428">
                  <v>285</v>
                </pt>
                <pt idx="2429">
                  <v>255.01</v>
                </pt>
                <pt idx="2430">
                  <v>283</v>
                </pt>
                <pt idx="2431">
                  <v>285</v>
                </pt>
                <pt idx="2432">
                  <v>260</v>
                </pt>
                <pt idx="2433">
                  <v>260</v>
                </pt>
                <pt idx="2434">
                  <v>255.01</v>
                </pt>
                <pt idx="2435">
                  <v>255.01</v>
                </pt>
                <pt idx="2436">
                  <v>0</v>
                </pt>
                <pt idx="2437">
                  <v>187.24</v>
                </pt>
                <pt idx="2438">
                  <v>198.56</v>
                </pt>
                <pt idx="2439">
                  <v>198.56</v>
                </pt>
                <pt idx="2440">
                  <v>178.7</v>
                </pt>
                <pt idx="2441">
                  <v>0</v>
                </pt>
                <pt idx="2442">
                  <v>0</v>
                </pt>
                <pt idx="2443">
                  <v>212.46</v>
                </pt>
                <pt idx="2444">
                  <v>195.5</v>
                </pt>
                <pt idx="2445">
                  <v>0</v>
                </pt>
                <pt idx="2446">
                  <v>0</v>
                </pt>
                <pt idx="2447">
                  <v>275.01</v>
                </pt>
                <pt idx="2448">
                  <v>302.8</v>
                </pt>
                <pt idx="2449">
                  <v>307.77</v>
                </pt>
                <pt idx="2450">
                  <v>258.13</v>
                </pt>
                <pt idx="2451">
                  <v>248.2</v>
                </pt>
                <pt idx="2452">
                  <v>253.17</v>
                </pt>
                <pt idx="2453">
                  <v>0</v>
                </pt>
                <pt idx="2454">
                  <v>276</v>
                </pt>
                <pt idx="2455">
                  <v>258.13</v>
                </pt>
                <pt idx="2456">
                  <v>276</v>
                </pt>
                <pt idx="2457">
                  <v>248.2</v>
                </pt>
                <pt idx="2458">
                  <v>277.98</v>
                </pt>
                <pt idx="2459">
                  <v>277.98</v>
                </pt>
                <pt idx="2460">
                  <v>278.98</v>
                </pt>
                <pt idx="2461">
                  <v>253.17</v>
                </pt>
                <pt idx="2462">
                  <v>224.37</v>
                </pt>
                <pt idx="2463">
                  <v>275.01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33.92</v>
                </pt>
                <pt idx="2472">
                  <v>24.07</v>
                </pt>
                <pt idx="2473">
                  <v>263.12</v>
                </pt>
                <pt idx="2474">
                  <v>276.45</v>
                </pt>
                <pt idx="2475">
                  <v>285.18</v>
                </pt>
                <pt idx="2476">
                  <v>248.2</v>
                </pt>
                <pt idx="2477">
                  <v>261.45</v>
                </pt>
                <pt idx="2478">
                  <v>284.81</v>
                </pt>
                <pt idx="2479">
                  <v>253.17</v>
                </pt>
                <pt idx="2480">
                  <v>248.2</v>
                </pt>
                <pt idx="2481">
                  <v>253.17</v>
                </pt>
                <pt idx="2482">
                  <v>258.13</v>
                </pt>
                <pt idx="2483">
                  <v>238.27</v>
                </pt>
                <pt idx="2484">
                  <v>198.56</v>
                </pt>
                <pt idx="2485">
                  <v>274.01</v>
                </pt>
                <pt idx="2486">
                  <v>297.84</v>
                </pt>
                <pt idx="2487">
                  <v>297.84</v>
                </pt>
                <pt idx="2488">
                  <v>307.77</v>
                </pt>
                <pt idx="2489">
                  <v>307.88</v>
                </pt>
                <pt idx="2490">
                  <v>317.7</v>
                </pt>
                <pt idx="2491">
                  <v>314.72</v>
                </pt>
                <pt idx="2492">
                  <v>307.88</v>
                </pt>
                <pt idx="2493">
                  <v>317.7</v>
                </pt>
                <pt idx="2494">
                  <v>317.7</v>
                </pt>
                <pt idx="2495">
                  <v>317.7</v>
                </pt>
                <pt idx="2496">
                  <v>347.48</v>
                </pt>
                <pt idx="2497">
                  <v>397.12</v>
                </pt>
                <pt idx="2498">
                  <v>367.34</v>
                </pt>
                <pt idx="2499">
                  <v>317.81</v>
                </pt>
                <pt idx="2500">
                  <v>327.62</v>
                </pt>
                <pt idx="2501">
                  <v>317.7</v>
                </pt>
                <pt idx="2502">
                  <v>302.91</v>
                </pt>
                <pt idx="2503">
                  <v>297.97</v>
                </pt>
                <pt idx="2504">
                  <v>300.97</v>
                </pt>
                <pt idx="2505">
                  <v>297.97</v>
                </pt>
                <pt idx="2506">
                  <v>292.99</v>
                </pt>
                <pt idx="2507">
                  <v>279.97</v>
                </pt>
                <pt idx="2508">
                  <v>279.97</v>
                </pt>
                <pt idx="2509">
                  <v>273.02</v>
                </pt>
                <pt idx="2510">
                  <v>275.01</v>
                </pt>
                <pt idx="2511">
                  <v>275.01</v>
                </pt>
                <pt idx="2512">
                  <v>253.17</v>
                </pt>
                <pt idx="2513">
                  <v>238.27</v>
                </pt>
                <pt idx="2514">
                  <v>178.7</v>
                </pt>
                <pt idx="2515">
                  <v>49.64</v>
                </pt>
                <pt idx="2516">
                  <v>0</v>
                </pt>
                <pt idx="2517">
                  <v>178.7</v>
                </pt>
                <pt idx="2518">
                  <v>178.7</v>
                </pt>
                <pt idx="2519">
                  <v>238.27</v>
                </pt>
                <pt idx="2520">
                  <v>275.01</v>
                </pt>
                <pt idx="2521">
                  <v>238.27</v>
                </pt>
                <pt idx="2522">
                  <v>253.17</v>
                </pt>
                <pt idx="2523">
                  <v>258.13</v>
                </pt>
                <pt idx="2524">
                  <v>276</v>
                </pt>
                <pt idx="2525">
                  <v>282.95</v>
                </pt>
                <pt idx="2526">
                  <v>293.01</v>
                </pt>
                <pt idx="2527">
                  <v>297.84</v>
                </pt>
                <pt idx="2528">
                  <v>297.97</v>
                </pt>
                <pt idx="2529">
                  <v>297.84</v>
                </pt>
                <pt idx="2530">
                  <v>292.88</v>
                </pt>
                <pt idx="2531">
                  <v>282.95</v>
                </pt>
                <pt idx="2532">
                  <v>282.95</v>
                </pt>
                <pt idx="2533">
                  <v>275.01</v>
                </pt>
                <pt idx="2534">
                  <v>280.96</v>
                </pt>
                <pt idx="2535">
                  <v>280.96</v>
                </pt>
                <pt idx="2536">
                  <v>292.88</v>
                </pt>
                <pt idx="2537">
                  <v>275.01</v>
                </pt>
                <pt idx="2538">
                  <v>280.96</v>
                </pt>
                <pt idx="2539">
                  <v>238.27</v>
                </pt>
                <pt idx="2540">
                  <v>238.27</v>
                </pt>
                <pt idx="2541">
                  <v>238.27</v>
                </pt>
                <pt idx="2542">
                  <v>178.7</v>
                </pt>
                <pt idx="2543">
                  <v>178.7</v>
                </pt>
                <pt idx="2544">
                  <v>280.96</v>
                </pt>
                <pt idx="2545">
                  <v>292.99</v>
                </pt>
                <pt idx="2546">
                  <v>238.27</v>
                </pt>
                <pt idx="2547">
                  <v>275.01</v>
                </pt>
                <pt idx="2548">
                  <v>178.7</v>
                </pt>
                <pt idx="2549">
                  <v>49.64</v>
                </pt>
                <pt idx="2550">
                  <v>178.7</v>
                </pt>
                <pt idx="2551">
                  <v>178.7</v>
                </pt>
                <pt idx="2552">
                  <v>0</v>
                </pt>
                <pt idx="2553">
                  <v>178.7</v>
                </pt>
                <pt idx="2554">
                  <v>237.09</v>
                </pt>
                <pt idx="2555">
                  <v>0</v>
                </pt>
                <pt idx="2556">
                  <v>254.75</v>
                </pt>
                <pt idx="2557">
                  <v>0</v>
                </pt>
                <pt idx="2558">
                  <v>221.4</v>
                </pt>
                <pt idx="2559">
                  <v>180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310.35</v>
                </pt>
                <pt idx="2564">
                  <v>300.11</v>
                </pt>
                <pt idx="2565">
                  <v>305.11</v>
                </pt>
                <pt idx="2566">
                  <v>330</v>
                </pt>
                <pt idx="2567">
                  <v>360</v>
                </pt>
                <pt idx="2568">
                  <v>360</v>
                </pt>
                <pt idx="2569">
                  <v>370</v>
                </pt>
                <pt idx="2570">
                  <v>384.36</v>
                </pt>
                <pt idx="2571">
                  <v>435.79</v>
                </pt>
                <pt idx="2572">
                  <v>399.37</v>
                </pt>
                <pt idx="2573">
                  <v>399.37</v>
                </pt>
                <pt idx="2574">
                  <v>399.37</v>
                </pt>
                <pt idx="2575">
                  <v>384.36</v>
                </pt>
                <pt idx="2576">
                  <v>370</v>
                </pt>
                <pt idx="2577">
                  <v>365.55</v>
                </pt>
                <pt idx="2578">
                  <v>360</v>
                </pt>
                <pt idx="2579">
                  <v>370</v>
                </pt>
                <pt idx="2580">
                  <v>375</v>
                </pt>
                <pt idx="2581">
                  <v>370</v>
                </pt>
                <pt idx="2582">
                  <v>380</v>
                </pt>
                <pt idx="2583">
                  <v>360.55</v>
                </pt>
                <pt idx="2584">
                  <v>360</v>
                </pt>
                <pt idx="2585">
                  <v>370</v>
                </pt>
                <pt idx="2586">
                  <v>367.34</v>
                </pt>
                <pt idx="2587">
                  <v>347.48</v>
                </pt>
                <pt idx="2588">
                  <v>317.7</v>
                </pt>
                <pt idx="2589">
                  <v>317.83</v>
                </pt>
                <pt idx="2590">
                  <v>307.89</v>
                </pt>
                <pt idx="2591">
                  <v>297.97</v>
                </pt>
                <pt idx="2592">
                  <v>297.84</v>
                </pt>
                <pt idx="2593">
                  <v>367.34</v>
                </pt>
                <pt idx="2594">
                  <v>372.3</v>
                </pt>
                <pt idx="2595">
                  <v>347.48</v>
                </pt>
                <pt idx="2596">
                  <v>347.48</v>
                </pt>
                <pt idx="2597">
                  <v>337.55</v>
                </pt>
                <pt idx="2598">
                  <v>337.55</v>
                </pt>
                <pt idx="2599">
                  <v>327.62</v>
                </pt>
                <pt idx="2600">
                  <v>348.03</v>
                </pt>
                <pt idx="2601">
                  <v>337.55</v>
                </pt>
                <pt idx="2602">
                  <v>327.62</v>
                </pt>
                <pt idx="2603">
                  <v>314.72</v>
                </pt>
                <pt idx="2604">
                  <v>312.73</v>
                </pt>
                <pt idx="2605">
                  <v>307.77</v>
                </pt>
                <pt idx="2606">
                  <v>307.88</v>
                </pt>
                <pt idx="2607">
                  <v>307.88</v>
                </pt>
                <pt idx="2608">
                  <v>318.24</v>
                </pt>
                <pt idx="2609">
                  <v>314.72</v>
                </pt>
                <pt idx="2610">
                  <v>307.89</v>
                </pt>
                <pt idx="2611">
                  <v>302.95</v>
                </pt>
                <pt idx="2612">
                  <v>302.91</v>
                </pt>
                <pt idx="2613">
                  <v>302.91</v>
                </pt>
                <pt idx="2614">
                  <v>307.77</v>
                </pt>
                <pt idx="2615">
                  <v>312.73</v>
                </pt>
                <pt idx="2616">
                  <v>312.73</v>
                </pt>
                <pt idx="2617">
                  <v>302.93</v>
                </pt>
                <pt idx="2618">
                  <v>307.88</v>
                </pt>
                <pt idx="2619">
                  <v>307.77</v>
                </pt>
                <pt idx="2620">
                  <v>307.88</v>
                </pt>
                <pt idx="2621">
                  <v>317.7</v>
                </pt>
                <pt idx="2622">
                  <v>347.48</v>
                </pt>
                <pt idx="2623">
                  <v>347.48</v>
                </pt>
                <pt idx="2624">
                  <v>327.62</v>
                </pt>
                <pt idx="2625">
                  <v>317.7</v>
                </pt>
                <pt idx="2626">
                  <v>312.84</v>
                </pt>
                <pt idx="2627">
                  <v>302.95</v>
                </pt>
                <pt idx="2628">
                  <v>307.88</v>
                </pt>
                <pt idx="2629">
                  <v>307.77</v>
                </pt>
                <pt idx="2630">
                  <v>317.7</v>
                </pt>
                <pt idx="2631">
                  <v>297.97</v>
                </pt>
                <pt idx="2632">
                  <v>297.99</v>
                </pt>
                <pt idx="2633">
                  <v>276.99</v>
                </pt>
                <pt idx="2634">
                  <v>277.98</v>
                </pt>
                <pt idx="2635">
                  <v>275.01</v>
                </pt>
                <pt idx="2636">
                  <v>224.37</v>
                </pt>
                <pt idx="2637">
                  <v>0</v>
                </pt>
                <pt idx="2638">
                  <v>218.42</v>
                </pt>
                <pt idx="2639">
                  <v>0</v>
                </pt>
                <pt idx="2640">
                  <v>0</v>
                </pt>
                <pt idx="2641">
                  <v>273.02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255.01</v>
                </pt>
                <pt idx="2655">
                  <v>0</v>
                </pt>
                <pt idx="2656">
                  <v>0</v>
                </pt>
                <pt idx="2657">
                  <v>220</v>
                </pt>
                <pt idx="2658">
                  <v>280</v>
                </pt>
                <pt idx="2659">
                  <v>303.15</v>
                </pt>
                <pt idx="2660">
                  <v>295.13</v>
                </pt>
                <pt idx="2661">
                  <v>285</v>
                </pt>
                <pt idx="2662">
                  <v>300</v>
                </pt>
                <pt idx="2663">
                  <v>326.8</v>
                </pt>
                <pt idx="2664">
                  <v>327.93</v>
                </pt>
                <pt idx="2665">
                  <v>346.85</v>
                </pt>
                <pt idx="2666">
                  <v>352.71</v>
                </pt>
                <pt idx="2667">
                  <v>398.35</v>
                </pt>
                <pt idx="2668">
                  <v>388.17</v>
                </pt>
                <pt idx="2669">
                  <v>348.38</v>
                </pt>
                <pt idx="2670">
                  <v>360.09</v>
                </pt>
                <pt idx="2671">
                  <v>356.97</v>
                </pt>
                <pt idx="2672">
                  <v>336.56</v>
                </pt>
                <pt idx="2673">
                  <v>353.24</v>
                </pt>
                <pt idx="2674">
                  <v>344.12</v>
                </pt>
                <pt idx="2675">
                  <v>353.34</v>
                </pt>
                <pt idx="2676">
                  <v>373.35</v>
                </pt>
                <pt idx="2677">
                  <v>373.35</v>
                </pt>
                <pt idx="2678">
                  <v>378.33</v>
                </pt>
                <pt idx="2679">
                  <v>372.53</v>
                </pt>
                <pt idx="2680">
                  <v>372.53</v>
                </pt>
                <pt idx="2681">
                  <v>360</v>
                </pt>
                <pt idx="2682">
                  <v>350.55</v>
                </pt>
                <pt idx="2683">
                  <v>350</v>
                </pt>
                <pt idx="2684">
                  <v>370</v>
                </pt>
                <pt idx="2685">
                  <v>375</v>
                </pt>
                <pt idx="2686">
                  <v>355</v>
                </pt>
                <pt idx="2687">
                  <v>320</v>
                </pt>
                <pt idx="2688">
                  <v>300</v>
                </pt>
                <pt idx="2689">
                  <v>360</v>
                </pt>
                <pt idx="2690">
                  <v>360</v>
                </pt>
                <pt idx="2691">
                  <v>355</v>
                </pt>
                <pt idx="2692">
                  <v>350</v>
                </pt>
                <pt idx="2693">
                  <v>345</v>
                </pt>
                <pt idx="2694">
                  <v>335</v>
                </pt>
                <pt idx="2695">
                  <v>310.11</v>
                </pt>
                <pt idx="2696">
                  <v>317</v>
                </pt>
                <pt idx="2697">
                  <v>310.11</v>
                </pt>
                <pt idx="2698">
                  <v>305</v>
                </pt>
                <pt idx="2699">
                  <v>295</v>
                </pt>
                <pt idx="2700">
                  <v>300</v>
                </pt>
                <pt idx="2701">
                  <v>280</v>
                </pt>
                <pt idx="2702">
                  <v>268</v>
                </pt>
                <pt idx="2703">
                  <v>255.01</v>
                </pt>
                <pt idx="2704">
                  <v>295</v>
                </pt>
                <pt idx="2705">
                  <v>277</v>
                </pt>
                <pt idx="2706">
                  <v>275</v>
                </pt>
                <pt idx="2707">
                  <v>272</v>
                </pt>
                <pt idx="2708">
                  <v>260</v>
                </pt>
                <pt idx="2709">
                  <v>240</v>
                </pt>
                <pt idx="2710">
                  <v>250</v>
                </pt>
                <pt idx="2711">
                  <v>266</v>
                </pt>
                <pt idx="2712">
                  <v>272</v>
                </pt>
                <pt idx="2713">
                  <v>224</v>
                </pt>
                <pt idx="2714">
                  <v>240</v>
                </pt>
                <pt idx="2715">
                  <v>226</v>
                </pt>
                <pt idx="2716">
                  <v>218</v>
                </pt>
                <pt idx="2717">
                  <v>260</v>
                </pt>
                <pt idx="2718">
                  <v>268.06</v>
                </pt>
                <pt idx="2719">
                  <v>253.17</v>
                </pt>
                <pt idx="2720">
                  <v>273.02</v>
                </pt>
                <pt idx="2721">
                  <v>268.06</v>
                </pt>
                <pt idx="2722">
                  <v>91.34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283</v>
                </pt>
                <pt idx="2758">
                  <v>271</v>
                </pt>
                <pt idx="2759">
                  <v>290.11</v>
                </pt>
                <pt idx="2760">
                  <v>300</v>
                </pt>
                <pt idx="2761">
                  <v>310.11</v>
                </pt>
                <pt idx="2762">
                  <v>315.11</v>
                </pt>
                <pt idx="2763">
                  <v>330.55</v>
                </pt>
                <pt idx="2764">
                  <v>320</v>
                </pt>
                <pt idx="2765">
                  <v>320</v>
                </pt>
                <pt idx="2766">
                  <v>320</v>
                </pt>
                <pt idx="2767">
                  <v>312.73</v>
                </pt>
                <pt idx="2768">
                  <v>312.88</v>
                </pt>
                <pt idx="2769">
                  <v>312.88</v>
                </pt>
                <pt idx="2770">
                  <v>314.72</v>
                </pt>
                <pt idx="2771">
                  <v>312.73</v>
                </pt>
                <pt idx="2772">
                  <v>322.66</v>
                </pt>
                <pt idx="2773">
                  <v>317.7</v>
                </pt>
                <pt idx="2774">
                  <v>312.73</v>
                </pt>
                <pt idx="2775">
                  <v>307.88</v>
                </pt>
                <pt idx="2776">
                  <v>300.97</v>
                </pt>
                <pt idx="2777">
                  <v>295</v>
                </pt>
                <pt idx="2778">
                  <v>295.11</v>
                </pt>
                <pt idx="2779">
                  <v>285</v>
                </pt>
                <pt idx="2780">
                  <v>300.15</v>
                </pt>
                <pt idx="2781">
                  <v>300.11</v>
                </pt>
                <pt idx="2782">
                  <v>300.11</v>
                </pt>
                <pt idx="2783">
                  <v>297.21</v>
                </pt>
                <pt idx="2784">
                  <v>100</v>
                </pt>
                <pt idx="2785">
                  <v>305.11</v>
                </pt>
                <pt idx="2786">
                  <v>300.15</v>
                </pt>
                <pt idx="2787">
                  <v>302.13</v>
                </pt>
                <pt idx="2788">
                  <v>303.15</v>
                </pt>
                <pt idx="2789">
                  <v>301.81</v>
                </pt>
                <pt idx="2790">
                  <v>298.11</v>
                </pt>
                <pt idx="2791">
                  <v>275</v>
                </pt>
                <pt idx="2792">
                  <v>290</v>
                </pt>
                <pt idx="2793">
                  <v>289.88</v>
                </pt>
                <pt idx="2794">
                  <v>193.56</v>
                </pt>
                <pt idx="2795">
                  <v>190.12</v>
                </pt>
                <pt idx="2796">
                  <v>214.76</v>
                </pt>
                <pt idx="2797">
                  <v>150</v>
                </pt>
                <pt idx="2798">
                  <v>85.97</v>
                </pt>
                <pt idx="2799">
                  <v>0</v>
                </pt>
                <pt idx="2800">
                  <v>266</v>
                </pt>
                <pt idx="2801">
                  <v>213.62</v>
                </pt>
                <pt idx="2802">
                  <v>192.41</v>
                </pt>
                <pt idx="2803">
                  <v>188.97</v>
                </pt>
                <pt idx="2804">
                  <v>150</v>
                </pt>
                <pt idx="2805">
                  <v>59.61</v>
                </pt>
                <pt idx="2806">
                  <v>85.97</v>
                </pt>
                <pt idx="2807">
                  <v>193.56</v>
                </pt>
                <pt idx="2808">
                  <v>275</v>
                </pt>
                <pt idx="2809">
                  <v>59.61</v>
                </pt>
                <pt idx="2810">
                  <v>59.61</v>
                </pt>
                <pt idx="2811">
                  <v>0</v>
                </pt>
                <pt idx="2812">
                  <v>0</v>
                </pt>
                <pt idx="2813">
                  <v>58.86</v>
                </pt>
                <pt idx="2814">
                  <v>211.74</v>
                </pt>
                <pt idx="2815">
                  <v>212.31</v>
                </pt>
                <pt idx="2816">
                  <v>214</v>
                </pt>
                <pt idx="2817">
                  <v>0</v>
                </pt>
                <pt idx="2818">
                  <v>0</v>
                </pt>
                <pt idx="2819">
                  <v>49.64</v>
                </pt>
                <pt idx="2820">
                  <v>103.25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103.25</v>
                </pt>
                <pt idx="2850">
                  <v>103.25</v>
                </pt>
                <pt idx="2851">
                  <v>103.25</v>
                </pt>
                <pt idx="2852">
                  <v>212.46</v>
                </pt>
                <pt idx="2853">
                  <v>295.85</v>
                </pt>
                <pt idx="2854">
                  <v>292.88</v>
                </pt>
                <pt idx="2855">
                  <v>286.92</v>
                </pt>
                <pt idx="2856">
                  <v>286.69</v>
                </pt>
                <pt idx="2857">
                  <v>302.8</v>
                </pt>
                <pt idx="2858">
                  <v>307.77</v>
                </pt>
                <pt idx="2859">
                  <v>312.73</v>
                </pt>
                <pt idx="2860">
                  <v>302.95</v>
                </pt>
                <pt idx="2861">
                  <v>302.91</v>
                </pt>
                <pt idx="2862">
                  <v>302.91</v>
                </pt>
                <pt idx="2863">
                  <v>302.8</v>
                </pt>
                <pt idx="2864">
                  <v>302.91</v>
                </pt>
                <pt idx="2865">
                  <v>302.93</v>
                </pt>
                <pt idx="2866">
                  <v>302.91</v>
                </pt>
                <pt idx="2867">
                  <v>300.97</v>
                </pt>
                <pt idx="2868">
                  <v>307.77</v>
                </pt>
                <pt idx="2869">
                  <v>302.93</v>
                </pt>
                <pt idx="2870">
                  <v>299.05</v>
                </pt>
                <pt idx="2871">
                  <v>297.95</v>
                </pt>
                <pt idx="2872">
                  <v>289.46</v>
                </pt>
                <pt idx="2873">
                  <v>262.09</v>
                </pt>
                <pt idx="2874">
                  <v>268.06</v>
                </pt>
                <pt idx="2875">
                  <v>238.27</v>
                </pt>
                <pt idx="2876">
                  <v>214.44</v>
                </pt>
                <pt idx="2877">
                  <v>218.42</v>
                </pt>
                <pt idx="2878">
                  <v>148.92</v>
                </pt>
                <pt idx="2879">
                  <v>49.64</v>
                </pt>
              </numCache>
            </numRef>
          </val>
          <smooth val="0"/>
        </ser>
        <ser>
          <idx val="3"/>
          <order val="1"/>
          <tx>
            <strRef>
              <f>"实时节点价格"</f>
              <strCache>
                <ptCount val="1"/>
                <pt idx="0">
                  <v>实时节点价格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>
                  <a:lumMod val="7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统调负荷!$AC$2:$AC$2881</f>
              <numCache>
                <formatCode>General</formatCode>
                <ptCount val="2880"/>
                <pt idx="0">
                  <v>205.29</v>
                </pt>
                <pt idx="1">
                  <v>503.73</v>
                </pt>
                <pt idx="2">
                  <v>303</v>
                </pt>
                <pt idx="3">
                  <v>304.49</v>
                </pt>
                <pt idx="4">
                  <v>320.92</v>
                </pt>
                <pt idx="5">
                  <v>335</v>
                </pt>
                <pt idx="6">
                  <v>308.13</v>
                </pt>
                <pt idx="7">
                  <v>303</v>
                </pt>
                <pt idx="8">
                  <v>310.66</v>
                </pt>
                <pt idx="9">
                  <v>308.24</v>
                </pt>
                <pt idx="10">
                  <v>342.4</v>
                </pt>
                <pt idx="11">
                  <v>295</v>
                </pt>
                <pt idx="12">
                  <v>300</v>
                </pt>
                <pt idx="13">
                  <v>303</v>
                </pt>
                <pt idx="14">
                  <v>300</v>
                </pt>
                <pt idx="15">
                  <v>299</v>
                </pt>
                <pt idx="16">
                  <v>292.93</v>
                </pt>
                <pt idx="17">
                  <v>280</v>
                </pt>
                <pt idx="18">
                  <v>306.42</v>
                </pt>
                <pt idx="19">
                  <v>299.42</v>
                </pt>
                <pt idx="20">
                  <v>290</v>
                </pt>
                <pt idx="21">
                  <v>290</v>
                </pt>
                <pt idx="22">
                  <v>290</v>
                </pt>
                <pt idx="23">
                  <v>290</v>
                </pt>
                <pt idx="24">
                  <v>291</v>
                </pt>
                <pt idx="25">
                  <v>304.53</v>
                </pt>
                <pt idx="26">
                  <v>295</v>
                </pt>
                <pt idx="27">
                  <v>312.38</v>
                </pt>
                <pt idx="28">
                  <v>309.41</v>
                </pt>
                <pt idx="29">
                  <v>319.87</v>
                </pt>
                <pt idx="30">
                  <v>382.97</v>
                </pt>
                <pt idx="31">
                  <v>364.34</v>
                </pt>
                <pt idx="32">
                  <v>314.83</v>
                </pt>
                <pt idx="33">
                  <v>0</v>
                </pt>
                <pt idx="34">
                  <v>64.41</v>
                </pt>
                <pt idx="35">
                  <v>59.41</v>
                </pt>
                <pt idx="36">
                  <v>0</v>
                </pt>
                <pt idx="37">
                  <v>15.69</v>
                </pt>
                <pt idx="38">
                  <v>0</v>
                </pt>
                <pt idx="39">
                  <v>3.21</v>
                </pt>
                <pt idx="40">
                  <v>3.21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290</v>
                </pt>
                <pt idx="46">
                  <v>0</v>
                </pt>
                <pt idx="47">
                  <v>0</v>
                </pt>
                <pt idx="48">
                  <v>35.52</v>
                </pt>
                <pt idx="49">
                  <v>287.46</v>
                </pt>
                <pt idx="50">
                  <v>100.35</v>
                </pt>
                <pt idx="51">
                  <v>276.08</v>
                </pt>
                <pt idx="52">
                  <v>92.95999999999999</v>
                </pt>
                <pt idx="53">
                  <v>0</v>
                </pt>
                <pt idx="54">
                  <v>228</v>
                </pt>
                <pt idx="55">
                  <v>290</v>
                </pt>
                <pt idx="56">
                  <v>215.5</v>
                </pt>
                <pt idx="57">
                  <v>250</v>
                </pt>
                <pt idx="58">
                  <v>280</v>
                </pt>
                <pt idx="59">
                  <v>270.12</v>
                </pt>
                <pt idx="60">
                  <v>285</v>
                </pt>
                <pt idx="61">
                  <v>285.13</v>
                </pt>
                <pt idx="62">
                  <v>289.62</v>
                </pt>
                <pt idx="63">
                  <v>290</v>
                </pt>
                <pt idx="64">
                  <v>38.84</v>
                </pt>
                <pt idx="65">
                  <v>55</v>
                </pt>
                <pt idx="66">
                  <v>122.42</v>
                </pt>
                <pt idx="67">
                  <v>280</v>
                </pt>
                <pt idx="68">
                  <v>285.6</v>
                </pt>
                <pt idx="69">
                  <v>297.1</v>
                </pt>
                <pt idx="70">
                  <v>297.15</v>
                </pt>
                <pt idx="71">
                  <v>366.55</v>
                </pt>
                <pt idx="72">
                  <v>320.15</v>
                </pt>
                <pt idx="73">
                  <v>338.9</v>
                </pt>
                <pt idx="74">
                  <v>338.88</v>
                </pt>
                <pt idx="75">
                  <v>319.15</v>
                </pt>
                <pt idx="76">
                  <v>289.52</v>
                </pt>
                <pt idx="77">
                  <v>329</v>
                </pt>
                <pt idx="78">
                  <v>348.74</v>
                </pt>
                <pt idx="79">
                  <v>329</v>
                </pt>
                <pt idx="80">
                  <v>348.71</v>
                </pt>
                <pt idx="81">
                  <v>378.34</v>
                </pt>
                <pt idx="82">
                  <v>348.73</v>
                </pt>
                <pt idx="83">
                  <v>358.6</v>
                </pt>
                <pt idx="84">
                  <v>378.34</v>
                </pt>
                <pt idx="85">
                  <v>391.51</v>
                </pt>
                <pt idx="86">
                  <v>368.48</v>
                </pt>
                <pt idx="87">
                  <v>379.34</v>
                </pt>
                <pt idx="88">
                  <v>398.09</v>
                </pt>
                <pt idx="89">
                  <v>368.48</v>
                </pt>
                <pt idx="90">
                  <v>331.08</v>
                </pt>
                <pt idx="91">
                  <v>325.81</v>
                </pt>
                <pt idx="92">
                  <v>319.15</v>
                </pt>
                <pt idx="93">
                  <v>302.37</v>
                </pt>
                <pt idx="94">
                  <v>298.45</v>
                </pt>
                <pt idx="95">
                  <v>284.53</v>
                </pt>
                <pt idx="96">
                  <v>320</v>
                </pt>
                <pt idx="97">
                  <v>409.53</v>
                </pt>
                <pt idx="98">
                  <v>379.74</v>
                </pt>
                <pt idx="99">
                  <v>348.45</v>
                </pt>
                <pt idx="100">
                  <v>300</v>
                </pt>
                <pt idx="101">
                  <v>320</v>
                </pt>
                <pt idx="102">
                  <v>312</v>
                </pt>
                <pt idx="103">
                  <v>312</v>
                </pt>
                <pt idx="104">
                  <v>310.12</v>
                </pt>
                <pt idx="105">
                  <v>310</v>
                </pt>
                <pt idx="106">
                  <v>310</v>
                </pt>
                <pt idx="107">
                  <v>313.01</v>
                </pt>
                <pt idx="108">
                  <v>303.15</v>
                </pt>
                <pt idx="109">
                  <v>303</v>
                </pt>
                <pt idx="110">
                  <v>300</v>
                </pt>
                <pt idx="111">
                  <v>295</v>
                </pt>
                <pt idx="112">
                  <v>300</v>
                </pt>
                <pt idx="113">
                  <v>300</v>
                </pt>
                <pt idx="114">
                  <v>294</v>
                </pt>
                <pt idx="115">
                  <v>295</v>
                </pt>
                <pt idx="116">
                  <v>293</v>
                </pt>
                <pt idx="117">
                  <v>290.13</v>
                </pt>
                <pt idx="118">
                  <v>294</v>
                </pt>
                <pt idx="119">
                  <v>300</v>
                </pt>
                <pt idx="120">
                  <v>310</v>
                </pt>
                <pt idx="121">
                  <v>320</v>
                </pt>
                <pt idx="122">
                  <v>340</v>
                </pt>
                <pt idx="123">
                  <v>330</v>
                </pt>
                <pt idx="124">
                  <v>350</v>
                </pt>
                <pt idx="125">
                  <v>363.39</v>
                </pt>
                <pt idx="126">
                  <v>380</v>
                </pt>
                <pt idx="127">
                  <v>360</v>
                </pt>
                <pt idx="128">
                  <v>340.8</v>
                </pt>
                <pt idx="129">
                  <v>351.33</v>
                </pt>
                <pt idx="130">
                  <v>383.2</v>
                </pt>
                <pt idx="131">
                  <v>356</v>
                </pt>
                <pt idx="132">
                  <v>351.2</v>
                </pt>
                <pt idx="133">
                  <v>351.2</v>
                </pt>
                <pt idx="134">
                  <v>351.53</v>
                </pt>
                <pt idx="135">
                  <v>350.32</v>
                </pt>
                <pt idx="136">
                  <v>330.44</v>
                </pt>
                <pt idx="137">
                  <v>378.35</v>
                </pt>
                <pt idx="138">
                  <v>354.96</v>
                </pt>
                <pt idx="139">
                  <v>314.8</v>
                </pt>
                <pt idx="140">
                  <v>269.68</v>
                </pt>
                <pt idx="141">
                  <v>309.2</v>
                </pt>
                <pt idx="142">
                  <v>284.56</v>
                </pt>
                <pt idx="143">
                  <v>294.99</v>
                </pt>
                <pt idx="144">
                  <v>0</v>
                </pt>
                <pt idx="145">
                  <v>303.72</v>
                </pt>
                <pt idx="146">
                  <v>290</v>
                </pt>
                <pt idx="147">
                  <v>326.53</v>
                </pt>
                <pt idx="148">
                  <v>239.47</v>
                </pt>
                <pt idx="149">
                  <v>302.33</v>
                </pt>
                <pt idx="150">
                  <v>305</v>
                </pt>
                <pt idx="151">
                  <v>334.78</v>
                </pt>
                <pt idx="152">
                  <v>342.3</v>
                </pt>
                <pt idx="153">
                  <v>313.2</v>
                </pt>
                <pt idx="154">
                  <v>323.2</v>
                </pt>
                <pt idx="155">
                  <v>323.6</v>
                </pt>
                <pt idx="156">
                  <v>341.24</v>
                </pt>
                <pt idx="157">
                  <v>347.87</v>
                </pt>
                <pt idx="158">
                  <v>367.49</v>
                </pt>
                <pt idx="159">
                  <v>373.93</v>
                </pt>
                <pt idx="160">
                  <v>354.8</v>
                </pt>
                <pt idx="161">
                  <v>378.01</v>
                </pt>
                <pt idx="162">
                  <v>373.29</v>
                </pt>
                <pt idx="163">
                  <v>376.81</v>
                </pt>
                <pt idx="164">
                  <v>375.38</v>
                </pt>
                <pt idx="165">
                  <v>430.23</v>
                </pt>
                <pt idx="166">
                  <v>371.48</v>
                </pt>
                <pt idx="167">
                  <v>374.38</v>
                </pt>
                <pt idx="168">
                  <v>370.17</v>
                </pt>
                <pt idx="169">
                  <v>444.96</v>
                </pt>
                <pt idx="170">
                  <v>470.55</v>
                </pt>
                <pt idx="171">
                  <v>498.26</v>
                </pt>
                <pt idx="172">
                  <v>452.86</v>
                </pt>
                <pt idx="173">
                  <v>546.39</v>
                </pt>
                <pt idx="174">
                  <v>582.91</v>
                </pt>
                <pt idx="175">
                  <v>645.85</v>
                </pt>
                <pt idx="176">
                  <v>550.38</v>
                </pt>
                <pt idx="177">
                  <v>595.91</v>
                </pt>
                <pt idx="178">
                  <v>752.61</v>
                </pt>
                <pt idx="179">
                  <v>526.71</v>
                </pt>
                <pt idx="180">
                  <v>470.37</v>
                </pt>
                <pt idx="181">
                  <v>489.24</v>
                </pt>
                <pt idx="182">
                  <v>479.42</v>
                </pt>
                <pt idx="183">
                  <v>498.75</v>
                </pt>
                <pt idx="184">
                  <v>453.96</v>
                </pt>
                <pt idx="185">
                  <v>450.29</v>
                </pt>
                <pt idx="186">
                  <v>410.87</v>
                </pt>
                <pt idx="187">
                  <v>454.34</v>
                </pt>
                <pt idx="188">
                  <v>418.48</v>
                </pt>
                <pt idx="189">
                  <v>411.58</v>
                </pt>
                <pt idx="190">
                  <v>370.98</v>
                </pt>
                <pt idx="191">
                  <v>350.06</v>
                </pt>
                <pt idx="192">
                  <v>345.63</v>
                </pt>
                <pt idx="193">
                  <v>762.61</v>
                </pt>
                <pt idx="194">
                  <v>389.96</v>
                </pt>
                <pt idx="195">
                  <v>370.78</v>
                </pt>
                <pt idx="196">
                  <v>361.02</v>
                </pt>
                <pt idx="197">
                  <v>351.14</v>
                </pt>
                <pt idx="198">
                  <v>341.09</v>
                </pt>
                <pt idx="199">
                  <v>331.11</v>
                </pt>
                <pt idx="200">
                  <v>329.23</v>
                </pt>
                <pt idx="201">
                  <v>329.67</v>
                </pt>
                <pt idx="202">
                  <v>338.86</v>
                </pt>
                <pt idx="203">
                  <v>329.59</v>
                </pt>
                <pt idx="204">
                  <v>349.35</v>
                </pt>
                <pt idx="205">
                  <v>329.58</v>
                </pt>
                <pt idx="206">
                  <v>331.04</v>
                </pt>
                <pt idx="207">
                  <v>324</v>
                </pt>
                <pt idx="208">
                  <v>319.49</v>
                </pt>
                <pt idx="209">
                  <v>305.33</v>
                </pt>
                <pt idx="210">
                  <v>305.33</v>
                </pt>
                <pt idx="211">
                  <v>308.31</v>
                </pt>
                <pt idx="212">
                  <v>307.99</v>
                </pt>
                <pt idx="213">
                  <v>313.41</v>
                </pt>
                <pt idx="214">
                  <v>309.4</v>
                </pt>
                <pt idx="215">
                  <v>329.19</v>
                </pt>
                <pt idx="216">
                  <v>321.97</v>
                </pt>
                <pt idx="217">
                  <v>344.87</v>
                </pt>
                <pt idx="218">
                  <v>366.92</v>
                </pt>
                <pt idx="219">
                  <v>419.1</v>
                </pt>
                <pt idx="220">
                  <v>450.23</v>
                </pt>
                <pt idx="221">
                  <v>399.48</v>
                </pt>
                <pt idx="222">
                  <v>348.52</v>
                </pt>
                <pt idx="223">
                  <v>335.99</v>
                </pt>
                <pt idx="224">
                  <v>326.01</v>
                </pt>
                <pt idx="225">
                  <v>344.13</v>
                </pt>
                <pt idx="226">
                  <v>335.71</v>
                </pt>
                <pt idx="227">
                  <v>343.95</v>
                </pt>
                <pt idx="228">
                  <v>325.57</v>
                </pt>
                <pt idx="229">
                  <v>325.51</v>
                </pt>
                <pt idx="230">
                  <v>318.02</v>
                </pt>
                <pt idx="231">
                  <v>309.43</v>
                </pt>
                <pt idx="232">
                  <v>141.35</v>
                </pt>
                <pt idx="233">
                  <v>167.86</v>
                </pt>
                <pt idx="234">
                  <v>183.73</v>
                </pt>
                <pt idx="235">
                  <v>286.88</v>
                </pt>
                <pt idx="236">
                  <v>298.99</v>
                </pt>
                <pt idx="237">
                  <v>303.97</v>
                </pt>
                <pt idx="238">
                  <v>269.53</v>
                </pt>
                <pt idx="239">
                  <v>182</v>
                </pt>
                <pt idx="240">
                  <v>0.48</v>
                </pt>
                <pt idx="241">
                  <v>197.64</v>
                </pt>
                <pt idx="242">
                  <v>280.08</v>
                </pt>
                <pt idx="243">
                  <v>222.31</v>
                </pt>
                <pt idx="244">
                  <v>283.21</v>
                </pt>
                <pt idx="245">
                  <v>306.08</v>
                </pt>
                <pt idx="246">
                  <v>350.14</v>
                </pt>
                <pt idx="247">
                  <v>356.52</v>
                </pt>
                <pt idx="248">
                  <v>324.98</v>
                </pt>
                <pt idx="249">
                  <v>322.04</v>
                </pt>
                <pt idx="250">
                  <v>324.53</v>
                </pt>
                <pt idx="251">
                  <v>334.95</v>
                </pt>
                <pt idx="252">
                  <v>356.13</v>
                </pt>
                <pt idx="253">
                  <v>351.35</v>
                </pt>
                <pt idx="254">
                  <v>342.95</v>
                </pt>
                <pt idx="255">
                  <v>325.43</v>
                </pt>
                <pt idx="256">
                  <v>332.63</v>
                </pt>
                <pt idx="257">
                  <v>348.31</v>
                </pt>
                <pt idx="258">
                  <v>360</v>
                </pt>
                <pt idx="259">
                  <v>359.46</v>
                </pt>
                <pt idx="260">
                  <v>369.31</v>
                </pt>
                <pt idx="261">
                  <v>409.14</v>
                </pt>
                <pt idx="262">
                  <v>346.04</v>
                </pt>
                <pt idx="263">
                  <v>353.27</v>
                </pt>
                <pt idx="264">
                  <v>353.27</v>
                </pt>
                <pt idx="265">
                  <v>382.84</v>
                </pt>
                <pt idx="266">
                  <v>385.41</v>
                </pt>
                <pt idx="267">
                  <v>375.94</v>
                </pt>
                <pt idx="268">
                  <v>402.71</v>
                </pt>
                <pt idx="269">
                  <v>423.4</v>
                </pt>
                <pt idx="270">
                  <v>399.83</v>
                </pt>
                <pt idx="271">
                  <v>385.51</v>
                </pt>
                <pt idx="272">
                  <v>376.58</v>
                </pt>
                <pt idx="273">
                  <v>379.11</v>
                </pt>
                <pt idx="274">
                  <v>361.52</v>
                </pt>
                <pt idx="275">
                  <v>377.76</v>
                </pt>
                <pt idx="276">
                  <v>375.03</v>
                </pt>
                <pt idx="277">
                  <v>383.76</v>
                </pt>
                <pt idx="278">
                  <v>353.9</v>
                </pt>
                <pt idx="279">
                  <v>373.32</v>
                </pt>
                <pt idx="280">
                  <v>378.32</v>
                </pt>
                <pt idx="281">
                  <v>403.33</v>
                </pt>
                <pt idx="282">
                  <v>365.68</v>
                </pt>
                <pt idx="283">
                  <v>372.53</v>
                </pt>
                <pt idx="284">
                  <v>352.04</v>
                </pt>
                <pt idx="285">
                  <v>346.73</v>
                </pt>
                <pt idx="286">
                  <v>314.61</v>
                </pt>
                <pt idx="287">
                  <v>313.61</v>
                </pt>
                <pt idx="288">
                  <v>354.14</v>
                </pt>
                <pt idx="289">
                  <v>393.51</v>
                </pt>
                <pt idx="290">
                  <v>541.01</v>
                </pt>
                <pt idx="291">
                  <v>370.87</v>
                </pt>
                <pt idx="292">
                  <v>370.27</v>
                </pt>
                <pt idx="293">
                  <v>366.21</v>
                </pt>
                <pt idx="294">
                  <v>348.69</v>
                </pt>
                <pt idx="295">
                  <v>370.27</v>
                </pt>
                <pt idx="296">
                  <v>339.03</v>
                </pt>
                <pt idx="297">
                  <v>351.22</v>
                </pt>
                <pt idx="298">
                  <v>349.99</v>
                </pt>
                <pt idx="299">
                  <v>368.77</v>
                </pt>
                <pt idx="300">
                  <v>359.51</v>
                </pt>
                <pt idx="301">
                  <v>351.56</v>
                </pt>
                <pt idx="302">
                  <v>349.56</v>
                </pt>
                <pt idx="303">
                  <v>349.59</v>
                </pt>
                <pt idx="304">
                  <v>339.66</v>
                </pt>
                <pt idx="305">
                  <v>339.66</v>
                </pt>
                <pt idx="306">
                  <v>329.82</v>
                </pt>
                <pt idx="307">
                  <v>329.69</v>
                </pt>
                <pt idx="308">
                  <v>329.82</v>
                </pt>
                <pt idx="309">
                  <v>327.69</v>
                </pt>
                <pt idx="310">
                  <v>330.14</v>
                </pt>
                <pt idx="311">
                  <v>339.24</v>
                </pt>
                <pt idx="312">
                  <v>329.82</v>
                </pt>
                <pt idx="313">
                  <v>349.55</v>
                </pt>
                <pt idx="314">
                  <v>349.55</v>
                </pt>
                <pt idx="315">
                  <v>345.91</v>
                </pt>
                <pt idx="316">
                  <v>345.92</v>
                </pt>
                <pt idx="317">
                  <v>362.89</v>
                </pt>
                <pt idx="318">
                  <v>358.66</v>
                </pt>
                <pt idx="319">
                  <v>343.15</v>
                </pt>
                <pt idx="320">
                  <v>358.13</v>
                </pt>
                <pt idx="321">
                  <v>401.2</v>
                </pt>
                <pt idx="322">
                  <v>393.72</v>
                </pt>
                <pt idx="323">
                  <v>392.28</v>
                </pt>
                <pt idx="324">
                  <v>377.08</v>
                </pt>
                <pt idx="325">
                  <v>356.52</v>
                </pt>
                <pt idx="326">
                  <v>342.52</v>
                </pt>
                <pt idx="327">
                  <v>332.05</v>
                </pt>
                <pt idx="328">
                  <v>332.98</v>
                </pt>
                <pt idx="329">
                  <v>222.13</v>
                </pt>
                <pt idx="330">
                  <v>351.56</v>
                </pt>
                <pt idx="331">
                  <v>332.18</v>
                </pt>
                <pt idx="332">
                  <v>341.89</v>
                </pt>
                <pt idx="333">
                  <v>348.59</v>
                </pt>
                <pt idx="334">
                  <v>331.96</v>
                </pt>
                <pt idx="335">
                  <v>30.65</v>
                </pt>
                <pt idx="336">
                  <v>0</v>
                </pt>
                <pt idx="337">
                  <v>245.06</v>
                </pt>
                <pt idx="338">
                  <v>252.8</v>
                </pt>
                <pt idx="339">
                  <v>284.94</v>
                </pt>
                <pt idx="340">
                  <v>285.13</v>
                </pt>
                <pt idx="341">
                  <v>312.48</v>
                </pt>
                <pt idx="342">
                  <v>344.15</v>
                </pt>
                <pt idx="343">
                  <v>380.14</v>
                </pt>
                <pt idx="344">
                  <v>335.75</v>
                </pt>
                <pt idx="345">
                  <v>353.93</v>
                </pt>
                <pt idx="346">
                  <v>306.24</v>
                </pt>
                <pt idx="347">
                  <v>387.8</v>
                </pt>
                <pt idx="348">
                  <v>343.96</v>
                </pt>
                <pt idx="349">
                  <v>334.1</v>
                </pt>
                <pt idx="350">
                  <v>319.32</v>
                </pt>
                <pt idx="351">
                  <v>367.2</v>
                </pt>
                <pt idx="352">
                  <v>344.05</v>
                </pt>
                <pt idx="353">
                  <v>385.48</v>
                </pt>
                <pt idx="354">
                  <v>370.73</v>
                </pt>
                <pt idx="355">
                  <v>386.05</v>
                </pt>
                <pt idx="356">
                  <v>387.69</v>
                </pt>
                <pt idx="357">
                  <v>406.44</v>
                </pt>
                <pt idx="358">
                  <v>373.33</v>
                </pt>
                <pt idx="359">
                  <v>382.64</v>
                </pt>
                <pt idx="360">
                  <v>376.05</v>
                </pt>
                <pt idx="361">
                  <v>400.83</v>
                </pt>
                <pt idx="362">
                  <v>437.35</v>
                </pt>
                <pt idx="363">
                  <v>422.06</v>
                </pt>
                <pt idx="364">
                  <v>383.93</v>
                </pt>
                <pt idx="365">
                  <v>418.3</v>
                </pt>
                <pt idx="366">
                  <v>447.61</v>
                </pt>
                <pt idx="367">
                  <v>430.11</v>
                </pt>
                <pt idx="368">
                  <v>454.61</v>
                </pt>
                <pt idx="369">
                  <v>405.05</v>
                </pt>
                <pt idx="370">
                  <v>406.53</v>
                </pt>
                <pt idx="371">
                  <v>405.21</v>
                </pt>
                <pt idx="372">
                  <v>389.75</v>
                </pt>
                <pt idx="373">
                  <v>400.65</v>
                </pt>
                <pt idx="374">
                  <v>410.03</v>
                </pt>
                <pt idx="375">
                  <v>405.05</v>
                </pt>
                <pt idx="376">
                  <v>402.44</v>
                </pt>
                <pt idx="377">
                  <v>398.36</v>
                </pt>
                <pt idx="378">
                  <v>394.09</v>
                </pt>
                <pt idx="379">
                  <v>394.76</v>
                </pt>
                <pt idx="380">
                  <v>373.45</v>
                </pt>
                <pt idx="381">
                  <v>356.41</v>
                </pt>
                <pt idx="382">
                  <v>376.8</v>
                </pt>
                <pt idx="383">
                  <v>349.4</v>
                </pt>
                <pt idx="384">
                  <v>351.2</v>
                </pt>
                <pt idx="385">
                  <v>623.71</v>
                </pt>
                <pt idx="386">
                  <v>529.75</v>
                </pt>
                <pt idx="387">
                  <v>409.89</v>
                </pt>
                <pt idx="388">
                  <v>438.68</v>
                </pt>
                <pt idx="389">
                  <v>392.43</v>
                </pt>
                <pt idx="390">
                  <v>381.93</v>
                </pt>
                <pt idx="391">
                  <v>386.73</v>
                </pt>
                <pt idx="392">
                  <v>373.19</v>
                </pt>
                <pt idx="393">
                  <v>385.69</v>
                </pt>
                <pt idx="394">
                  <v>391.94</v>
                </pt>
                <pt idx="395">
                  <v>409.48</v>
                </pt>
                <pt idx="396">
                  <v>391.94</v>
                </pt>
                <pt idx="397">
                  <v>374.31</v>
                </pt>
                <pt idx="398">
                  <v>370.68</v>
                </pt>
                <pt idx="399">
                  <v>364.48</v>
                </pt>
                <pt idx="400">
                  <v>358.08</v>
                </pt>
                <pt idx="401">
                  <v>358.25</v>
                </pt>
                <pt idx="402">
                  <v>369.27</v>
                </pt>
                <pt idx="403">
                  <v>358.45</v>
                </pt>
                <pt idx="404">
                  <v>349.96</v>
                </pt>
                <pt idx="405">
                  <v>358.59</v>
                </pt>
                <pt idx="406">
                  <v>371.04</v>
                </pt>
                <pt idx="407">
                  <v>373.68</v>
                </pt>
                <pt idx="408">
                  <v>394.5</v>
                </pt>
                <pt idx="409">
                  <v>382.28</v>
                </pt>
                <pt idx="410">
                  <v>381.63</v>
                </pt>
                <pt idx="411">
                  <v>400.54</v>
                </pt>
                <pt idx="412">
                  <v>390.56</v>
                </pt>
                <pt idx="413">
                  <v>389.86</v>
                </pt>
                <pt idx="414">
                  <v>399.84</v>
                </pt>
                <pt idx="415">
                  <v>388.56</v>
                </pt>
                <pt idx="416">
                  <v>376.27</v>
                </pt>
                <pt idx="417">
                  <v>433.81</v>
                </pt>
                <pt idx="418">
                  <v>455.87</v>
                </pt>
                <pt idx="419">
                  <v>422</v>
                </pt>
                <pt idx="420">
                  <v>481.24</v>
                </pt>
                <pt idx="421">
                  <v>444.57</v>
                </pt>
                <pt idx="422">
                  <v>445.23</v>
                </pt>
                <pt idx="423">
                  <v>456.59</v>
                </pt>
                <pt idx="424">
                  <v>542.4400000000001</v>
                </pt>
                <pt idx="425">
                  <v>438.19</v>
                </pt>
                <pt idx="426">
                  <v>427.22</v>
                </pt>
                <pt idx="427">
                  <v>398.04</v>
                </pt>
                <pt idx="428">
                  <v>205.61</v>
                </pt>
                <pt idx="429">
                  <v>391.96</v>
                </pt>
                <pt idx="430">
                  <v>375.47</v>
                </pt>
                <pt idx="431">
                  <v>381.71</v>
                </pt>
                <pt idx="432">
                  <v>207.99</v>
                </pt>
                <pt idx="433">
                  <v>465.8</v>
                </pt>
                <pt idx="434">
                  <v>331.95</v>
                </pt>
                <pt idx="435">
                  <v>347.47</v>
                </pt>
                <pt idx="436">
                  <v>352.07</v>
                </pt>
                <pt idx="437">
                  <v>399.67</v>
                </pt>
                <pt idx="438">
                  <v>419.92</v>
                </pt>
                <pt idx="439">
                  <v>754.5</v>
                </pt>
                <pt idx="440">
                  <v>447.35</v>
                </pt>
                <pt idx="441">
                  <v>420.89</v>
                </pt>
                <pt idx="442">
                  <v>417.83</v>
                </pt>
                <pt idx="443">
                  <v>448.83</v>
                </pt>
                <pt idx="444">
                  <v>428.53</v>
                </pt>
                <pt idx="445">
                  <v>424.5</v>
                </pt>
                <pt idx="446">
                  <v>440.84</v>
                </pt>
                <pt idx="447">
                  <v>461</v>
                </pt>
                <pt idx="448">
                  <v>394.87</v>
                </pt>
                <pt idx="449">
                  <v>444.83</v>
                </pt>
                <pt idx="450">
                  <v>419.44</v>
                </pt>
                <pt idx="451">
                  <v>520.5</v>
                </pt>
                <pt idx="452">
                  <v>445.42</v>
                </pt>
                <pt idx="453">
                  <v>526.86</v>
                </pt>
                <pt idx="454">
                  <v>466.91</v>
                </pt>
                <pt idx="455">
                  <v>460.84</v>
                </pt>
                <pt idx="456">
                  <v>451.86</v>
                </pt>
                <pt idx="457">
                  <v>453.99</v>
                </pt>
                <pt idx="458">
                  <v>460.18</v>
                </pt>
                <pt idx="459">
                  <v>463.76</v>
                </pt>
                <pt idx="460">
                  <v>419.79</v>
                </pt>
                <pt idx="461">
                  <v>500.93</v>
                </pt>
                <pt idx="462">
                  <v>475.53</v>
                </pt>
                <pt idx="463">
                  <v>514.38</v>
                </pt>
                <pt idx="464">
                  <v>443.22</v>
                </pt>
                <pt idx="465">
                  <v>451.54</v>
                </pt>
                <pt idx="466">
                  <v>448.73</v>
                </pt>
                <pt idx="467">
                  <v>450.08</v>
                </pt>
                <pt idx="468">
                  <v>425.18</v>
                </pt>
                <pt idx="469">
                  <v>448.31</v>
                </pt>
                <pt idx="470">
                  <v>435.21</v>
                </pt>
                <pt idx="471">
                  <v>410.73</v>
                </pt>
                <pt idx="472">
                  <v>398.83</v>
                </pt>
                <pt idx="473">
                  <v>408</v>
                </pt>
                <pt idx="474">
                  <v>410.61</v>
                </pt>
                <pt idx="475">
                  <v>408.49</v>
                </pt>
                <pt idx="476">
                  <v>384.48</v>
                </pt>
                <pt idx="477">
                  <v>363.01</v>
                </pt>
                <pt idx="478">
                  <v>362.95</v>
                </pt>
                <pt idx="479">
                  <v>344.31</v>
                </pt>
                <pt idx="480">
                  <v>380</v>
                </pt>
                <pt idx="481">
                  <v>996.99</v>
                </pt>
                <pt idx="482">
                  <v>478.65</v>
                </pt>
                <pt idx="483">
                  <v>464.49</v>
                </pt>
                <pt idx="484">
                  <v>439.31</v>
                </pt>
                <pt idx="485">
                  <v>389.54</v>
                </pt>
                <pt idx="486">
                  <v>378.47</v>
                </pt>
                <pt idx="487">
                  <v>355.76</v>
                </pt>
                <pt idx="488">
                  <v>352.53</v>
                </pt>
                <pt idx="489">
                  <v>401.12</v>
                </pt>
                <pt idx="490">
                  <v>385.16</v>
                </pt>
                <pt idx="491">
                  <v>399.04</v>
                </pt>
                <pt idx="492">
                  <v>374.72</v>
                </pt>
                <pt idx="493">
                  <v>370.4</v>
                </pt>
                <pt idx="494">
                  <v>366.73</v>
                </pt>
                <pt idx="495">
                  <v>349.66</v>
                </pt>
                <pt idx="496">
                  <v>348.2</v>
                </pt>
                <pt idx="497">
                  <v>349.46</v>
                </pt>
                <pt idx="498">
                  <v>347.61</v>
                </pt>
                <pt idx="499">
                  <v>349.98</v>
                </pt>
                <pt idx="500">
                  <v>348.5</v>
                </pt>
                <pt idx="501">
                  <v>348.5</v>
                </pt>
                <pt idx="502">
                  <v>348.5</v>
                </pt>
                <pt idx="503">
                  <v>357.38</v>
                </pt>
                <pt idx="504">
                  <v>373.77</v>
                </pt>
                <pt idx="505">
                  <v>393.51</v>
                </pt>
                <pt idx="506">
                  <v>419.89</v>
                </pt>
                <pt idx="507">
                  <v>398.46</v>
                </pt>
                <pt idx="508">
                  <v>429.88</v>
                </pt>
                <pt idx="509">
                  <v>414.24</v>
                </pt>
                <pt idx="510">
                  <v>406.14</v>
                </pt>
                <pt idx="511">
                  <v>388.95</v>
                </pt>
                <pt idx="512">
                  <v>359</v>
                </pt>
                <pt idx="513">
                  <v>394.73</v>
                </pt>
                <pt idx="514">
                  <v>438.98</v>
                </pt>
                <pt idx="515">
                  <v>378.8</v>
                </pt>
                <pt idx="516">
                  <v>388.43</v>
                </pt>
                <pt idx="517">
                  <v>399.49</v>
                </pt>
                <pt idx="518">
                  <v>357.1</v>
                </pt>
                <pt idx="519">
                  <v>329.54</v>
                </pt>
                <pt idx="520">
                  <v>350.15</v>
                </pt>
                <pt idx="521">
                  <v>143.87</v>
                </pt>
                <pt idx="522">
                  <v>211.36</v>
                </pt>
                <pt idx="523">
                  <v>224.19</v>
                </pt>
                <pt idx="524">
                  <v>362.18</v>
                </pt>
                <pt idx="525">
                  <v>349.35</v>
                </pt>
                <pt idx="526">
                  <v>332.42</v>
                </pt>
                <pt idx="527">
                  <v>307.72</v>
                </pt>
                <pt idx="528">
                  <v>138.05</v>
                </pt>
                <pt idx="529">
                  <v>282.7</v>
                </pt>
                <pt idx="530">
                  <v>319.72</v>
                </pt>
                <pt idx="531">
                  <v>262.28</v>
                </pt>
                <pt idx="532">
                  <v>302.91</v>
                </pt>
                <pt idx="533">
                  <v>307.74</v>
                </pt>
                <pt idx="534">
                  <v>333.91</v>
                </pt>
                <pt idx="535">
                  <v>341.69</v>
                </pt>
                <pt idx="536">
                  <v>329.68</v>
                </pt>
                <pt idx="537">
                  <v>323.28</v>
                </pt>
                <pt idx="538">
                  <v>336.2</v>
                </pt>
                <pt idx="539">
                  <v>338.66</v>
                </pt>
                <pt idx="540">
                  <v>338.88</v>
                </pt>
                <pt idx="541">
                  <v>351.46</v>
                </pt>
                <pt idx="542">
                  <v>329.83</v>
                </pt>
                <pt idx="543">
                  <v>342.79</v>
                </pt>
                <pt idx="544">
                  <v>354.48</v>
                </pt>
                <pt idx="545">
                  <v>380.22</v>
                </pt>
                <pt idx="546">
                  <v>376.65</v>
                </pt>
                <pt idx="547">
                  <v>372.15</v>
                </pt>
                <pt idx="548">
                  <v>384.63</v>
                </pt>
                <pt idx="549">
                  <v>456.8</v>
                </pt>
                <pt idx="550">
                  <v>383.94</v>
                </pt>
                <pt idx="551">
                  <v>424.4</v>
                </pt>
                <pt idx="552">
                  <v>378.48</v>
                </pt>
                <pt idx="553">
                  <v>409.6</v>
                </pt>
                <pt idx="554">
                  <v>431.24</v>
                </pt>
                <pt idx="555">
                  <v>450.71</v>
                </pt>
                <pt idx="556">
                  <v>405.53</v>
                </pt>
                <pt idx="557">
                  <v>441.61</v>
                </pt>
                <pt idx="558">
                  <v>451.96</v>
                </pt>
                <pt idx="559">
                  <v>451.97</v>
                </pt>
                <pt idx="560">
                  <v>395.89</v>
                </pt>
                <pt idx="561">
                  <v>392.21</v>
                </pt>
                <pt idx="562">
                  <v>402.03</v>
                </pt>
                <pt idx="563">
                  <v>440.97</v>
                </pt>
                <pt idx="564">
                  <v>392.33</v>
                </pt>
                <pt idx="565">
                  <v>406.22</v>
                </pt>
                <pt idx="566">
                  <v>397.78</v>
                </pt>
                <pt idx="567">
                  <v>397.87</v>
                </pt>
                <pt idx="568">
                  <v>381.67</v>
                </pt>
                <pt idx="569">
                  <v>374.9</v>
                </pt>
                <pt idx="570">
                  <v>371.96</v>
                </pt>
                <pt idx="571">
                  <v>368.81</v>
                </pt>
                <pt idx="572">
                  <v>367.78</v>
                </pt>
                <pt idx="573">
                  <v>357.58</v>
                </pt>
                <pt idx="574">
                  <v>325.98</v>
                </pt>
                <pt idx="575">
                  <v>322.43</v>
                </pt>
                <pt idx="576">
                  <v>335.23</v>
                </pt>
                <pt idx="577">
                  <v>525.47</v>
                </pt>
                <pt idx="578">
                  <v>341.33</v>
                </pt>
                <pt idx="579">
                  <v>349.35</v>
                </pt>
                <pt idx="580">
                  <v>343.24</v>
                </pt>
                <pt idx="581">
                  <v>329.72</v>
                </pt>
                <pt idx="582">
                  <v>334.47</v>
                </pt>
                <pt idx="583">
                  <v>319.29</v>
                </pt>
                <pt idx="584">
                  <v>312.23</v>
                </pt>
                <pt idx="585">
                  <v>316.48</v>
                </pt>
                <pt idx="586">
                  <v>324.02</v>
                </pt>
                <pt idx="587">
                  <v>332.91</v>
                </pt>
                <pt idx="588">
                  <v>332.05</v>
                </pt>
                <pt idx="589">
                  <v>314.83</v>
                </pt>
                <pt idx="590">
                  <v>320.2</v>
                </pt>
                <pt idx="591">
                  <v>312.72</v>
                </pt>
                <pt idx="592">
                  <v>306.98</v>
                </pt>
                <pt idx="593">
                  <v>313.64</v>
                </pt>
                <pt idx="594">
                  <v>310.01</v>
                </pt>
                <pt idx="595">
                  <v>311.82</v>
                </pt>
                <pt idx="596">
                  <v>306.25</v>
                </pt>
                <pt idx="597">
                  <v>319.74</v>
                </pt>
                <pt idx="598">
                  <v>316.41</v>
                </pt>
                <pt idx="599">
                  <v>329.74</v>
                </pt>
                <pt idx="600">
                  <v>336.69</v>
                </pt>
                <pt idx="601">
                  <v>351.06</v>
                </pt>
                <pt idx="602">
                  <v>356.55</v>
                </pt>
                <pt idx="603">
                  <v>399.56</v>
                </pt>
                <pt idx="604">
                  <v>377.61</v>
                </pt>
                <pt idx="605">
                  <v>417.57</v>
                </pt>
                <pt idx="606">
                  <v>392.76</v>
                </pt>
                <pt idx="607">
                  <v>378.82</v>
                </pt>
                <pt idx="608">
                  <v>388.19</v>
                </pt>
                <pt idx="609">
                  <v>434.52</v>
                </pt>
                <pt idx="610">
                  <v>426.46</v>
                </pt>
                <pt idx="611">
                  <v>423.38</v>
                </pt>
                <pt idx="612">
                  <v>418.41</v>
                </pt>
                <pt idx="613">
                  <v>389.03</v>
                </pt>
                <pt idx="614">
                  <v>356.48</v>
                </pt>
                <pt idx="615">
                  <v>341.18</v>
                </pt>
                <pt idx="616">
                  <v>237.04</v>
                </pt>
                <pt idx="617">
                  <v>156.65</v>
                </pt>
                <pt idx="618">
                  <v>225.03</v>
                </pt>
                <pt idx="619">
                  <v>324.22</v>
                </pt>
                <pt idx="620">
                  <v>330.22</v>
                </pt>
                <pt idx="621">
                  <v>325.75</v>
                </pt>
                <pt idx="622">
                  <v>285.19</v>
                </pt>
                <pt idx="623">
                  <v>298.01</v>
                </pt>
                <pt idx="624">
                  <v>63.23</v>
                </pt>
                <pt idx="625">
                  <v>297.86</v>
                </pt>
                <pt idx="626">
                  <v>296.71</v>
                </pt>
                <pt idx="627">
                  <v>298.04</v>
                </pt>
                <pt idx="628">
                  <v>304.07</v>
                </pt>
                <pt idx="629">
                  <v>325.07</v>
                </pt>
                <pt idx="630">
                  <v>380.58</v>
                </pt>
                <pt idx="631">
                  <v>375.98</v>
                </pt>
                <pt idx="632">
                  <v>356.8</v>
                </pt>
                <pt idx="633">
                  <v>333.03</v>
                </pt>
                <pt idx="634">
                  <v>317.74</v>
                </pt>
                <pt idx="635">
                  <v>317.48</v>
                </pt>
                <pt idx="636">
                  <v>314.03</v>
                </pt>
                <pt idx="637">
                  <v>362.95</v>
                </pt>
                <pt idx="638">
                  <v>318.47</v>
                </pt>
                <pt idx="639">
                  <v>340.68</v>
                </pt>
                <pt idx="640">
                  <v>349.51</v>
                </pt>
                <pt idx="641">
                  <v>360</v>
                </pt>
                <pt idx="642">
                  <v>398.63</v>
                </pt>
                <pt idx="643">
                  <v>385.5</v>
                </pt>
                <pt idx="644">
                  <v>426.99</v>
                </pt>
                <pt idx="645">
                  <v>389.75</v>
                </pt>
                <pt idx="646">
                  <v>358.71</v>
                </pt>
                <pt idx="647">
                  <v>362.83</v>
                </pt>
                <pt idx="648">
                  <v>363.45</v>
                </pt>
                <pt idx="649">
                  <v>397.58</v>
                </pt>
                <pt idx="650">
                  <v>419.31</v>
                </pt>
                <pt idx="651">
                  <v>401.65</v>
                </pt>
                <pt idx="652">
                  <v>381.15</v>
                </pt>
                <pt idx="653">
                  <v>413.29</v>
                </pt>
                <pt idx="654">
                  <v>440.43</v>
                </pt>
                <pt idx="655">
                  <v>438.84</v>
                </pt>
                <pt idx="656">
                  <v>403.02</v>
                </pt>
                <pt idx="657">
                  <v>405.72</v>
                </pt>
                <pt idx="658">
                  <v>419.11</v>
                </pt>
                <pt idx="659">
                  <v>429.01</v>
                </pt>
                <pt idx="660">
                  <v>378.8</v>
                </pt>
                <pt idx="661">
                  <v>416.91</v>
                </pt>
                <pt idx="662">
                  <v>371.17</v>
                </pt>
                <pt idx="663">
                  <v>379.03</v>
                </pt>
                <pt idx="664">
                  <v>393.15</v>
                </pt>
                <pt idx="665">
                  <v>396.49</v>
                </pt>
                <pt idx="666">
                  <v>391.88</v>
                </pt>
                <pt idx="667">
                  <v>355.49</v>
                </pt>
                <pt idx="668">
                  <v>353.16</v>
                </pt>
                <pt idx="669">
                  <v>338.09</v>
                </pt>
                <pt idx="670">
                  <v>340.05</v>
                </pt>
                <pt idx="671">
                  <v>313.85</v>
                </pt>
                <pt idx="672">
                  <v>332</v>
                </pt>
                <pt idx="673">
                  <v>466.7</v>
                </pt>
                <pt idx="674">
                  <v>392.71</v>
                </pt>
                <pt idx="675">
                  <v>357.86</v>
                </pt>
                <pt idx="676">
                  <v>363.21</v>
                </pt>
                <pt idx="677">
                  <v>353.82</v>
                </pt>
                <pt idx="678">
                  <v>376.95</v>
                </pt>
                <pt idx="679">
                  <v>348.18</v>
                </pt>
                <pt idx="680">
                  <v>345.71</v>
                </pt>
                <pt idx="681">
                  <v>348.94</v>
                </pt>
                <pt idx="682">
                  <v>351.85</v>
                </pt>
                <pt idx="683">
                  <v>348.18</v>
                </pt>
                <pt idx="684">
                  <v>354.73</v>
                </pt>
                <pt idx="685">
                  <v>342.55</v>
                </pt>
                <pt idx="686">
                  <v>341.77</v>
                </pt>
                <pt idx="687">
                  <v>336.04</v>
                </pt>
                <pt idx="688">
                  <v>327.38</v>
                </pt>
                <pt idx="689">
                  <v>327.99</v>
                </pt>
                <pt idx="690">
                  <v>288.38</v>
                </pt>
                <pt idx="691">
                  <v>308.54</v>
                </pt>
                <pt idx="692">
                  <v>304.79</v>
                </pt>
                <pt idx="693">
                  <v>309.68</v>
                </pt>
                <pt idx="694">
                  <v>316.72</v>
                </pt>
                <pt idx="695">
                  <v>424.61</v>
                </pt>
                <pt idx="696">
                  <v>343.28</v>
                </pt>
                <pt idx="697">
                  <v>357.94</v>
                </pt>
                <pt idx="698">
                  <v>355.37</v>
                </pt>
                <pt idx="699">
                  <v>385.13</v>
                </pt>
                <pt idx="700">
                  <v>411.84</v>
                </pt>
                <pt idx="701">
                  <v>437.22</v>
                </pt>
                <pt idx="702">
                  <v>397.31</v>
                </pt>
                <pt idx="703">
                  <v>417.28</v>
                </pt>
                <pt idx="704">
                  <v>464.38</v>
                </pt>
                <pt idx="705">
                  <v>442.66</v>
                </pt>
                <pt idx="706">
                  <v>442.04</v>
                </pt>
                <pt idx="707">
                  <v>396.87</v>
                </pt>
                <pt idx="708">
                  <v>394.11</v>
                </pt>
                <pt idx="709">
                  <v>333.45</v>
                </pt>
                <pt idx="710">
                  <v>389.23</v>
                </pt>
                <pt idx="711">
                  <v>361.31</v>
                </pt>
                <pt idx="712">
                  <v>372.54</v>
                </pt>
                <pt idx="713">
                  <v>374.89</v>
                </pt>
                <pt idx="714">
                  <v>376.79</v>
                </pt>
                <pt idx="715">
                  <v>362.34</v>
                </pt>
                <pt idx="716">
                  <v>375.64</v>
                </pt>
                <pt idx="717">
                  <v>363.8</v>
                </pt>
                <pt idx="718">
                  <v>374.92</v>
                </pt>
                <pt idx="719">
                  <v>337.4</v>
                </pt>
                <pt idx="720">
                  <v>295.45</v>
                </pt>
                <pt idx="721">
                  <v>345.97</v>
                </pt>
                <pt idx="722">
                  <v>343.36</v>
                </pt>
                <pt idx="723">
                  <v>348.75</v>
                </pt>
                <pt idx="724">
                  <v>345.65</v>
                </pt>
                <pt idx="725">
                  <v>369.2</v>
                </pt>
                <pt idx="726">
                  <v>407.15</v>
                </pt>
                <pt idx="727">
                  <v>436.93</v>
                </pt>
                <pt idx="728">
                  <v>416.18</v>
                </pt>
                <pt idx="729">
                  <v>369.94</v>
                </pt>
                <pt idx="730">
                  <v>349.73</v>
                </pt>
                <pt idx="731">
                  <v>358.34</v>
                </pt>
                <pt idx="732">
                  <v>366.21</v>
                </pt>
                <pt idx="733">
                  <v>362.47</v>
                </pt>
                <pt idx="734">
                  <v>357.31</v>
                </pt>
                <pt idx="735">
                  <v>366.46</v>
                </pt>
                <pt idx="736">
                  <v>375.44</v>
                </pt>
                <pt idx="737">
                  <v>365.22</v>
                </pt>
                <pt idx="738">
                  <v>371.63</v>
                </pt>
                <pt idx="739">
                  <v>370.2</v>
                </pt>
                <pt idx="740">
                  <v>391.7</v>
                </pt>
                <pt idx="741">
                  <v>397.29</v>
                </pt>
                <pt idx="742">
                  <v>349.25</v>
                </pt>
                <pt idx="743">
                  <v>380.93</v>
                </pt>
                <pt idx="744">
                  <v>355.56</v>
                </pt>
                <pt idx="745">
                  <v>374.84</v>
                </pt>
                <pt idx="746">
                  <v>377.1</v>
                </pt>
                <pt idx="747">
                  <v>444.31</v>
                </pt>
                <pt idx="748">
                  <v>392.52</v>
                </pt>
                <pt idx="749">
                  <v>451.9</v>
                </pt>
                <pt idx="750">
                  <v>456.75</v>
                </pt>
                <pt idx="751">
                  <v>438.52</v>
                </pt>
                <pt idx="752">
                  <v>405.27</v>
                </pt>
                <pt idx="753">
                  <v>432.88</v>
                </pt>
                <pt idx="754">
                  <v>398.19</v>
                </pt>
                <pt idx="755">
                  <v>398.9</v>
                </pt>
                <pt idx="756">
                  <v>380.56</v>
                </pt>
                <pt idx="757">
                  <v>381.86</v>
                </pt>
                <pt idx="758">
                  <v>378.46</v>
                </pt>
                <pt idx="759">
                  <v>372.18</v>
                </pt>
                <pt idx="760">
                  <v>370.54</v>
                </pt>
                <pt idx="761">
                  <v>383.61</v>
                </pt>
                <pt idx="762">
                  <v>403.14</v>
                </pt>
                <pt idx="763">
                  <v>377.37</v>
                </pt>
                <pt idx="764">
                  <v>358.06</v>
                </pt>
                <pt idx="765">
                  <v>355.9</v>
                </pt>
                <pt idx="766">
                  <v>339.6</v>
                </pt>
                <pt idx="767">
                  <v>348.34</v>
                </pt>
                <pt idx="768">
                  <v>359.77</v>
                </pt>
                <pt idx="769">
                  <v>708.5700000000001</v>
                </pt>
                <pt idx="770">
                  <v>452.17</v>
                </pt>
                <pt idx="771">
                  <v>442.78</v>
                </pt>
                <pt idx="772">
                  <v>399.43</v>
                </pt>
                <pt idx="773">
                  <v>409.48</v>
                </pt>
                <pt idx="774">
                  <v>425.24</v>
                </pt>
                <pt idx="775">
                  <v>367.61</v>
                </pt>
                <pt idx="776">
                  <v>369.51</v>
                </pt>
                <pt idx="777">
                  <v>369.2</v>
                </pt>
                <pt idx="778">
                  <v>358.7</v>
                </pt>
                <pt idx="779">
                  <v>372.29</v>
                </pt>
                <pt idx="780">
                  <v>419.35</v>
                </pt>
                <pt idx="781">
                  <v>528.96</v>
                </pt>
                <pt idx="782">
                  <v>427.2</v>
                </pt>
                <pt idx="783">
                  <v>410.51</v>
                </pt>
                <pt idx="784">
                  <v>408.4</v>
                </pt>
                <pt idx="785">
                  <v>429.58</v>
                </pt>
                <pt idx="786">
                  <v>415.32</v>
                </pt>
                <pt idx="787">
                  <v>380.96</v>
                </pt>
                <pt idx="788">
                  <v>370.35</v>
                </pt>
                <pt idx="789">
                  <v>367.01</v>
                </pt>
                <pt idx="790">
                  <v>371.79</v>
                </pt>
                <pt idx="791">
                  <v>368.78</v>
                </pt>
                <pt idx="792">
                  <v>375.94</v>
                </pt>
                <pt idx="793">
                  <v>375.1</v>
                </pt>
                <pt idx="794">
                  <v>400.33</v>
                </pt>
                <pt idx="795">
                  <v>453.93</v>
                </pt>
                <pt idx="796">
                  <v>391.96</v>
                </pt>
                <pt idx="797">
                  <v>510.01</v>
                </pt>
                <pt idx="798">
                  <v>431.14</v>
                </pt>
                <pt idx="799">
                  <v>519.02</v>
                </pt>
                <pt idx="800">
                  <v>429.63</v>
                </pt>
                <pt idx="801">
                  <v>588.34</v>
                </pt>
                <pt idx="802">
                  <v>997.6</v>
                </pt>
                <pt idx="803">
                  <v>753.12</v>
                </pt>
                <pt idx="804">
                  <v>513.45</v>
                </pt>
                <pt idx="805">
                  <v>727.04</v>
                </pt>
                <pt idx="806">
                  <v>522.38</v>
                </pt>
                <pt idx="807">
                  <v>460.11</v>
                </pt>
                <pt idx="808">
                  <v>411.27</v>
                </pt>
                <pt idx="809">
                  <v>400.93</v>
                </pt>
                <pt idx="810">
                  <v>369.17</v>
                </pt>
                <pt idx="811">
                  <v>368.09</v>
                </pt>
                <pt idx="812">
                  <v>350.2</v>
                </pt>
                <pt idx="813">
                  <v>327.46</v>
                </pt>
                <pt idx="814">
                  <v>343.72</v>
                </pt>
                <pt idx="815">
                  <v>346.64</v>
                </pt>
                <pt idx="816">
                  <v>85.2</v>
                </pt>
                <pt idx="817">
                  <v>349.96</v>
                </pt>
                <pt idx="818">
                  <v>328.72</v>
                </pt>
                <pt idx="819">
                  <v>242.79</v>
                </pt>
                <pt idx="820">
                  <v>341.44</v>
                </pt>
                <pt idx="821">
                  <v>343.02</v>
                </pt>
                <pt idx="822">
                  <v>379.57</v>
                </pt>
                <pt idx="823">
                  <v>432.67</v>
                </pt>
                <pt idx="824">
                  <v>366.06</v>
                </pt>
                <pt idx="825">
                  <v>349.1</v>
                </pt>
                <pt idx="826">
                  <v>333.91</v>
                </pt>
                <pt idx="827">
                  <v>334.86</v>
                </pt>
                <pt idx="828">
                  <v>348.58</v>
                </pt>
                <pt idx="829">
                  <v>342.76</v>
                </pt>
                <pt idx="830">
                  <v>339.6</v>
                </pt>
                <pt idx="831">
                  <v>345.05</v>
                </pt>
                <pt idx="832">
                  <v>371.15</v>
                </pt>
                <pt idx="833">
                  <v>350.96</v>
                </pt>
                <pt idx="834">
                  <v>360.4</v>
                </pt>
                <pt idx="835">
                  <v>379.42</v>
                </pt>
                <pt idx="836">
                  <v>390.65</v>
                </pt>
                <pt idx="837">
                  <v>380.25</v>
                </pt>
                <pt idx="838">
                  <v>361.75</v>
                </pt>
                <pt idx="839">
                  <v>363.86</v>
                </pt>
                <pt idx="840">
                  <v>364.58</v>
                </pt>
                <pt idx="841">
                  <v>381.48</v>
                </pt>
                <pt idx="842">
                  <v>378.59</v>
                </pt>
                <pt idx="843">
                  <v>381.71</v>
                </pt>
                <pt idx="844">
                  <v>365.48</v>
                </pt>
                <pt idx="845">
                  <v>388.41</v>
                </pt>
                <pt idx="846">
                  <v>389.65</v>
                </pt>
                <pt idx="847">
                  <v>408.58</v>
                </pt>
                <pt idx="848">
                  <v>384.08</v>
                </pt>
                <pt idx="849">
                  <v>413.8</v>
                </pt>
                <pt idx="850">
                  <v>389.61</v>
                </pt>
                <pt idx="851">
                  <v>392.45</v>
                </pt>
                <pt idx="852">
                  <v>396.73</v>
                </pt>
                <pt idx="853">
                  <v>419.44</v>
                </pt>
                <pt idx="854">
                  <v>396.71</v>
                </pt>
                <pt idx="855">
                  <v>419.55</v>
                </pt>
                <pt idx="856">
                  <v>401.91</v>
                </pt>
                <pt idx="857">
                  <v>457.34</v>
                </pt>
                <pt idx="858">
                  <v>416.02</v>
                </pt>
                <pt idx="859">
                  <v>354.56</v>
                </pt>
                <pt idx="860">
                  <v>377.44</v>
                </pt>
                <pt idx="861">
                  <v>347.57</v>
                </pt>
                <pt idx="862">
                  <v>336.47</v>
                </pt>
                <pt idx="863">
                  <v>324.42</v>
                </pt>
                <pt idx="864">
                  <v>338.04</v>
                </pt>
                <pt idx="865">
                  <v>579.97</v>
                </pt>
                <pt idx="866">
                  <v>456.69</v>
                </pt>
                <pt idx="867">
                  <v>423.89</v>
                </pt>
                <pt idx="868">
                  <v>381.15</v>
                </pt>
                <pt idx="869">
                  <v>339.43</v>
                </pt>
                <pt idx="870">
                  <v>346.2</v>
                </pt>
                <pt idx="871">
                  <v>346.14</v>
                </pt>
                <pt idx="872">
                  <v>339.16</v>
                </pt>
                <pt idx="873">
                  <v>335.55</v>
                </pt>
                <pt idx="874">
                  <v>342.89</v>
                </pt>
                <pt idx="875">
                  <v>338.82</v>
                </pt>
                <pt idx="876">
                  <v>333.7</v>
                </pt>
                <pt idx="877">
                  <v>318.77</v>
                </pt>
                <pt idx="878">
                  <v>323.4</v>
                </pt>
                <pt idx="879">
                  <v>328.91</v>
                </pt>
                <pt idx="880">
                  <v>333.43</v>
                </pt>
                <pt idx="881">
                  <v>333.76</v>
                </pt>
                <pt idx="882">
                  <v>325.07</v>
                </pt>
                <pt idx="883">
                  <v>318.73</v>
                </pt>
                <pt idx="884">
                  <v>325.78</v>
                </pt>
                <pt idx="885">
                  <v>316.49</v>
                </pt>
                <pt idx="886">
                  <v>337.91</v>
                </pt>
                <pt idx="887">
                  <v>327.8</v>
                </pt>
                <pt idx="888">
                  <v>341.33</v>
                </pt>
                <pt idx="889">
                  <v>357.54</v>
                </pt>
                <pt idx="890">
                  <v>361.29</v>
                </pt>
                <pt idx="891">
                  <v>357.09</v>
                </pt>
                <pt idx="892">
                  <v>351.92</v>
                </pt>
                <pt idx="893">
                  <v>380.89</v>
                </pt>
                <pt idx="894">
                  <v>384.95</v>
                </pt>
                <pt idx="895">
                  <v>407.32</v>
                </pt>
                <pt idx="896">
                  <v>446.94</v>
                </pt>
                <pt idx="897">
                  <v>573.38</v>
                </pt>
                <pt idx="898">
                  <v>551.53</v>
                </pt>
                <pt idx="899">
                  <v>581.49</v>
                </pt>
                <pt idx="900">
                  <v>520.63</v>
                </pt>
                <pt idx="901">
                  <v>541.8099999999999</v>
                </pt>
                <pt idx="902">
                  <v>526.76</v>
                </pt>
                <pt idx="903">
                  <v>510.03</v>
                </pt>
                <pt idx="904">
                  <v>456.39</v>
                </pt>
                <pt idx="905">
                  <v>501.04</v>
                </pt>
                <pt idx="906">
                  <v>434.32</v>
                </pt>
                <pt idx="907">
                  <v>492.95</v>
                </pt>
                <pt idx="908">
                  <v>472.87</v>
                </pt>
                <pt idx="909">
                  <v>377.68</v>
                </pt>
                <pt idx="910">
                  <v>256.42</v>
                </pt>
                <pt idx="911">
                  <v>388.37</v>
                </pt>
                <pt idx="912">
                  <v>178.44</v>
                </pt>
                <pt idx="913">
                  <v>302.65</v>
                </pt>
                <pt idx="914">
                  <v>255.16</v>
                </pt>
                <pt idx="915">
                  <v>366.97</v>
                </pt>
                <pt idx="916">
                  <v>411.86</v>
                </pt>
                <pt idx="917">
                  <v>534.92</v>
                </pt>
                <pt idx="918">
                  <v>576.14</v>
                </pt>
                <pt idx="919">
                  <v>576.36</v>
                </pt>
                <pt idx="920">
                  <v>561.4299999999999</v>
                </pt>
                <pt idx="921">
                  <v>239.18</v>
                </pt>
                <pt idx="922">
                  <v>349.9</v>
                </pt>
                <pt idx="923">
                  <v>340.13</v>
                </pt>
                <pt idx="924">
                  <v>338.55</v>
                </pt>
                <pt idx="925">
                  <v>339.35</v>
                </pt>
                <pt idx="926">
                  <v>342.62</v>
                </pt>
                <pt idx="927">
                  <v>351.57</v>
                </pt>
                <pt idx="928">
                  <v>382.47</v>
                </pt>
                <pt idx="929">
                  <v>377.37</v>
                </pt>
                <pt idx="930">
                  <v>385.49</v>
                </pt>
                <pt idx="931">
                  <v>408.49</v>
                </pt>
                <pt idx="932">
                  <v>424.81</v>
                </pt>
                <pt idx="933">
                  <v>445.41</v>
                </pt>
                <pt idx="934">
                  <v>372.35</v>
                </pt>
                <pt idx="935">
                  <v>354.93</v>
                </pt>
                <pt idx="936">
                  <v>372.44</v>
                </pt>
                <pt idx="937">
                  <v>406.07</v>
                </pt>
                <pt idx="938">
                  <v>420.69</v>
                </pt>
                <pt idx="939">
                  <v>404.12</v>
                </pt>
                <pt idx="940">
                  <v>489.79</v>
                </pt>
                <pt idx="941">
                  <v>478.41</v>
                </pt>
                <pt idx="942">
                  <v>478.3</v>
                </pt>
                <pt idx="943">
                  <v>449.69</v>
                </pt>
                <pt idx="944">
                  <v>401.3</v>
                </pt>
                <pt idx="945">
                  <v>509.65</v>
                </pt>
                <pt idx="946">
                  <v>470.37</v>
                </pt>
                <pt idx="947">
                  <v>501.89</v>
                </pt>
                <pt idx="948">
                  <v>424.57</v>
                </pt>
                <pt idx="949">
                  <v>543.11</v>
                </pt>
                <pt idx="950">
                  <v>427.65</v>
                </pt>
                <pt idx="951">
                  <v>432.54</v>
                </pt>
                <pt idx="952">
                  <v>379.79</v>
                </pt>
                <pt idx="953">
                  <v>438.9</v>
                </pt>
                <pt idx="954">
                  <v>415.67</v>
                </pt>
                <pt idx="955">
                  <v>430.58</v>
                </pt>
                <pt idx="956">
                  <v>349.75</v>
                </pt>
                <pt idx="957">
                  <v>383.43</v>
                </pt>
                <pt idx="958">
                  <v>353.29</v>
                </pt>
                <pt idx="959">
                  <v>347.89</v>
                </pt>
                <pt idx="960">
                  <v>362.14</v>
                </pt>
                <pt idx="961">
                  <v>550.08</v>
                </pt>
                <pt idx="962">
                  <v>419.83</v>
                </pt>
                <pt idx="963">
                  <v>406.83</v>
                </pt>
                <pt idx="964">
                  <v>419.66</v>
                </pt>
                <pt idx="965">
                  <v>384.93</v>
                </pt>
                <pt idx="966">
                  <v>375.7</v>
                </pt>
                <pt idx="967">
                  <v>358.24</v>
                </pt>
                <pt idx="968">
                  <v>360.61</v>
                </pt>
                <pt idx="969">
                  <v>351.46</v>
                </pt>
                <pt idx="970">
                  <v>357.75</v>
                </pt>
                <pt idx="971">
                  <v>338.29</v>
                </pt>
                <pt idx="972">
                  <v>336.9</v>
                </pt>
                <pt idx="973">
                  <v>333.65</v>
                </pt>
                <pt idx="974">
                  <v>328.75</v>
                </pt>
                <pt idx="975">
                  <v>332.66</v>
                </pt>
                <pt idx="976">
                  <v>325.84</v>
                </pt>
                <pt idx="977">
                  <v>326.09</v>
                </pt>
                <pt idx="978">
                  <v>308.88</v>
                </pt>
                <pt idx="979">
                  <v>310.3</v>
                </pt>
                <pt idx="980">
                  <v>277.01</v>
                </pt>
                <pt idx="981">
                  <v>231.16</v>
                </pt>
                <pt idx="982">
                  <v>330.25</v>
                </pt>
                <pt idx="983">
                  <v>318.86</v>
                </pt>
                <pt idx="984">
                  <v>320.42</v>
                </pt>
                <pt idx="985">
                  <v>345.09</v>
                </pt>
                <pt idx="986">
                  <v>319.44</v>
                </pt>
                <pt idx="987">
                  <v>350.92</v>
                </pt>
                <pt idx="988">
                  <v>341.41</v>
                </pt>
                <pt idx="989">
                  <v>373.74</v>
                </pt>
                <pt idx="990">
                  <v>479.53</v>
                </pt>
                <pt idx="991">
                  <v>511.04</v>
                </pt>
                <pt idx="992">
                  <v>783.64</v>
                </pt>
                <pt idx="993">
                  <v>834.79</v>
                </pt>
                <pt idx="994">
                  <v>535.49</v>
                </pt>
                <pt idx="995">
                  <v>528.2</v>
                </pt>
                <pt idx="996">
                  <v>524.6900000000001</v>
                </pt>
                <pt idx="997">
                  <v>785.9299999999999</v>
                </pt>
                <pt idx="998">
                  <v>496.62</v>
                </pt>
                <pt idx="999">
                  <v>501.36</v>
                </pt>
                <pt idx="1000">
                  <v>377.93</v>
                </pt>
                <pt idx="1001">
                  <v>388.81</v>
                </pt>
                <pt idx="1002">
                  <v>392.15</v>
                </pt>
                <pt idx="1003">
                  <v>718.24</v>
                </pt>
                <pt idx="1004">
                  <v>483.01</v>
                </pt>
                <pt idx="1005">
                  <v>455.91</v>
                </pt>
                <pt idx="1006">
                  <v>381.84</v>
                </pt>
                <pt idx="1007">
                  <v>317.58</v>
                </pt>
                <pt idx="1008">
                  <v>308.81</v>
                </pt>
                <pt idx="1009">
                  <v>435.96</v>
                </pt>
                <pt idx="1010">
                  <v>323.41</v>
                </pt>
                <pt idx="1011">
                  <v>391.7</v>
                </pt>
                <pt idx="1012">
                  <v>238.98</v>
                </pt>
                <pt idx="1013">
                  <v>321.08</v>
                </pt>
                <pt idx="1014">
                  <v>375.57</v>
                </pt>
                <pt idx="1015">
                  <v>489.41</v>
                </pt>
                <pt idx="1016">
                  <v>392.32</v>
                </pt>
                <pt idx="1017">
                  <v>202.94</v>
                </pt>
                <pt idx="1018">
                  <v>191.26</v>
                </pt>
                <pt idx="1019">
                  <v>211.55</v>
                </pt>
                <pt idx="1020">
                  <v>323.3</v>
                </pt>
                <pt idx="1021">
                  <v>338.05</v>
                </pt>
                <pt idx="1022">
                  <v>502.04</v>
                </pt>
                <pt idx="1023">
                  <v>547.66</v>
                </pt>
                <pt idx="1024">
                  <v>529.02</v>
                </pt>
                <pt idx="1025">
                  <v>506.21</v>
                </pt>
                <pt idx="1026">
                  <v>482.96</v>
                </pt>
                <pt idx="1027">
                  <v>510.23</v>
                </pt>
                <pt idx="1028">
                  <v>511.24</v>
                </pt>
                <pt idx="1029">
                  <v>795.33</v>
                </pt>
                <pt idx="1030">
                  <v>527.23</v>
                </pt>
                <pt idx="1031">
                  <v>512.96</v>
                </pt>
                <pt idx="1032">
                  <v>512.6799999999999</v>
                </pt>
                <pt idx="1033">
                  <v>538.7</v>
                </pt>
                <pt idx="1034">
                  <v>464.9</v>
                </pt>
                <pt idx="1035">
                  <v>433.38</v>
                </pt>
                <pt idx="1036">
                  <v>423.82</v>
                </pt>
                <pt idx="1037">
                  <v>501.42</v>
                </pt>
                <pt idx="1038">
                  <v>495.34</v>
                </pt>
                <pt idx="1039">
                  <v>651.9299999999999</v>
                </pt>
                <pt idx="1040">
                  <v>544.25</v>
                </pt>
                <pt idx="1041">
                  <v>508.16</v>
                </pt>
                <pt idx="1042">
                  <v>757.03</v>
                </pt>
                <pt idx="1043">
                  <v>975.1799999999999</v>
                </pt>
                <pt idx="1044">
                  <v>749.13</v>
                </pt>
                <pt idx="1045">
                  <v>749.13</v>
                </pt>
                <pt idx="1046">
                  <v>749.05</v>
                </pt>
                <pt idx="1047">
                  <v>601.9</v>
                </pt>
                <pt idx="1048">
                  <v>679.76</v>
                </pt>
                <pt idx="1049">
                  <v>550.99</v>
                </pt>
                <pt idx="1050">
                  <v>491.29</v>
                </pt>
                <pt idx="1051">
                  <v>450.23</v>
                </pt>
                <pt idx="1052">
                  <v>403.08</v>
                </pt>
                <pt idx="1053">
                  <v>394.99</v>
                </pt>
                <pt idx="1054">
                  <v>377.79</v>
                </pt>
                <pt idx="1055">
                  <v>368.65</v>
                </pt>
                <pt idx="1056">
                  <v>396.92</v>
                </pt>
                <pt idx="1057">
                  <v>720.21</v>
                </pt>
                <pt idx="1058">
                  <v>720.22</v>
                </pt>
                <pt idx="1059">
                  <v>720.26</v>
                </pt>
                <pt idx="1060">
                  <v>458.83</v>
                </pt>
                <pt idx="1061">
                  <v>386.22</v>
                </pt>
                <pt idx="1062">
                  <v>395.3</v>
                </pt>
                <pt idx="1063">
                  <v>375.6</v>
                </pt>
                <pt idx="1064">
                  <v>360.79</v>
                </pt>
                <pt idx="1065">
                  <v>358.59</v>
                </pt>
                <pt idx="1066">
                  <v>350.7</v>
                </pt>
                <pt idx="1067">
                  <v>345.51</v>
                </pt>
                <pt idx="1068">
                  <v>347.61</v>
                </pt>
                <pt idx="1069">
                  <v>346.54</v>
                </pt>
                <pt idx="1070">
                  <v>339.73</v>
                </pt>
                <pt idx="1071">
                  <v>343.49</v>
                </pt>
                <pt idx="1072">
                  <v>326.64</v>
                </pt>
                <pt idx="1073">
                  <v>329.43</v>
                </pt>
                <pt idx="1074">
                  <v>320.86</v>
                </pt>
                <pt idx="1075">
                  <v>321.26</v>
                </pt>
                <pt idx="1076">
                  <v>318.99</v>
                </pt>
                <pt idx="1077">
                  <v>321.89</v>
                </pt>
                <pt idx="1078">
                  <v>327.51</v>
                </pt>
                <pt idx="1079">
                  <v>323.56</v>
                </pt>
                <pt idx="1080">
                  <v>329.75</v>
                </pt>
                <pt idx="1081">
                  <v>326.99</v>
                </pt>
                <pt idx="1082">
                  <v>330.82</v>
                </pt>
                <pt idx="1083">
                  <v>346.43</v>
                </pt>
                <pt idx="1084">
                  <v>337.22</v>
                </pt>
                <pt idx="1085">
                  <v>353.52</v>
                </pt>
                <pt idx="1086">
                  <v>352.89</v>
                </pt>
                <pt idx="1087">
                  <v>354.64</v>
                </pt>
                <pt idx="1088">
                  <v>387.8</v>
                </pt>
                <pt idx="1089">
                  <v>425.02</v>
                </pt>
                <pt idx="1090">
                  <v>383.05</v>
                </pt>
                <pt idx="1091">
                  <v>358.75</v>
                </pt>
                <pt idx="1092">
                  <v>354.88</v>
                </pt>
                <pt idx="1093">
                  <v>339.36</v>
                </pt>
                <pt idx="1094">
                  <v>336.92</v>
                </pt>
                <pt idx="1095">
                  <v>313.02</v>
                </pt>
                <pt idx="1096">
                  <v>316.45</v>
                </pt>
                <pt idx="1097">
                  <v>300.7</v>
                </pt>
                <pt idx="1098">
                  <v>317.5</v>
                </pt>
                <pt idx="1099">
                  <v>327.36</v>
                </pt>
                <pt idx="1100">
                  <v>319.26</v>
                </pt>
                <pt idx="1101">
                  <v>308.12</v>
                </pt>
                <pt idx="1102">
                  <v>202.57</v>
                </pt>
                <pt idx="1103">
                  <v>294.25</v>
                </pt>
                <pt idx="1104">
                  <v>0</v>
                </pt>
                <pt idx="1105">
                  <v>187.49</v>
                </pt>
                <pt idx="1106">
                  <v>299.43</v>
                </pt>
                <pt idx="1107">
                  <v>7.06</v>
                </pt>
                <pt idx="1108">
                  <v>189.89</v>
                </pt>
                <pt idx="1109">
                  <v>182.47</v>
                </pt>
                <pt idx="1110">
                  <v>169.37</v>
                </pt>
                <pt idx="1111">
                  <v>321.08</v>
                </pt>
                <pt idx="1112">
                  <v>250.99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288.73</v>
                </pt>
                <pt idx="1117">
                  <v>292.52</v>
                </pt>
                <pt idx="1118">
                  <v>279.73</v>
                </pt>
                <pt idx="1119">
                  <v>246.87</v>
                </pt>
                <pt idx="1120">
                  <v>325.09</v>
                </pt>
                <pt idx="1121">
                  <v>322.25</v>
                </pt>
                <pt idx="1122">
                  <v>344.49</v>
                </pt>
                <pt idx="1123">
                  <v>362.7</v>
                </pt>
                <pt idx="1124">
                  <v>371.99</v>
                </pt>
                <pt idx="1125">
                  <v>391.4</v>
                </pt>
                <pt idx="1126">
                  <v>376.3</v>
                </pt>
                <pt idx="1127">
                  <v>371.68</v>
                </pt>
                <pt idx="1128">
                  <v>381.06</v>
                </pt>
                <pt idx="1129">
                  <v>392.35</v>
                </pt>
                <pt idx="1130">
                  <v>396.81</v>
                </pt>
                <pt idx="1131">
                  <v>430.89</v>
                </pt>
                <pt idx="1132">
                  <v>387.18</v>
                </pt>
                <pt idx="1133">
                  <v>432.16</v>
                </pt>
                <pt idx="1134">
                  <v>418.32</v>
                </pt>
                <pt idx="1135">
                  <v>427.04</v>
                </pt>
                <pt idx="1136">
                  <v>449.03</v>
                </pt>
                <pt idx="1137">
                  <v>520.55</v>
                </pt>
                <pt idx="1138">
                  <v>522</v>
                </pt>
                <pt idx="1139">
                  <v>720.26</v>
                </pt>
                <pt idx="1140">
                  <v>699.63</v>
                </pt>
                <pt idx="1141">
                  <v>720.52</v>
                </pt>
                <pt idx="1142">
                  <v>717.72</v>
                </pt>
                <pt idx="1143">
                  <v>654.95</v>
                </pt>
                <pt idx="1144">
                  <v>510.53</v>
                </pt>
                <pt idx="1145">
                  <v>558</v>
                </pt>
                <pt idx="1146">
                  <v>508.56</v>
                </pt>
                <pt idx="1147">
                  <v>444.77</v>
                </pt>
                <pt idx="1148">
                  <v>354.86</v>
                </pt>
                <pt idx="1149">
                  <v>368.55</v>
                </pt>
                <pt idx="1150">
                  <v>353.31</v>
                </pt>
                <pt idx="1151">
                  <v>334.43</v>
                </pt>
                <pt idx="1152">
                  <v>352.09</v>
                </pt>
                <pt idx="1153">
                  <v>991.73</v>
                </pt>
                <pt idx="1154">
                  <v>629.22</v>
                </pt>
                <pt idx="1155">
                  <v>390.22</v>
                </pt>
                <pt idx="1156">
                  <v>455.46</v>
                </pt>
                <pt idx="1157">
                  <v>384.74</v>
                </pt>
                <pt idx="1158">
                  <v>382</v>
                </pt>
                <pt idx="1159">
                  <v>344.43</v>
                </pt>
                <pt idx="1160">
                  <v>344.43</v>
                </pt>
                <pt idx="1161">
                  <v>331.86</v>
                </pt>
                <pt idx="1162">
                  <v>326.7</v>
                </pt>
                <pt idx="1163">
                  <v>309.5</v>
                </pt>
                <pt idx="1164">
                  <v>317.53</v>
                </pt>
                <pt idx="1165">
                  <v>207.33</v>
                </pt>
                <pt idx="1166">
                  <v>303.12</v>
                </pt>
                <pt idx="1167">
                  <v>293.35</v>
                </pt>
                <pt idx="1168">
                  <v>302.77</v>
                </pt>
                <pt idx="1169">
                  <v>302.89</v>
                </pt>
                <pt idx="1170">
                  <v>312.07</v>
                </pt>
                <pt idx="1171">
                  <v>275.63</v>
                </pt>
                <pt idx="1172">
                  <v>304.42</v>
                </pt>
                <pt idx="1173">
                  <v>315.77</v>
                </pt>
                <pt idx="1174">
                  <v>316.78</v>
                </pt>
                <pt idx="1175">
                  <v>316.78</v>
                </pt>
                <pt idx="1176">
                  <v>323.78</v>
                </pt>
                <pt idx="1177">
                  <v>334.18</v>
                </pt>
                <pt idx="1178">
                  <v>341.46</v>
                </pt>
                <pt idx="1179">
                  <v>348.06</v>
                </pt>
                <pt idx="1180">
                  <v>348.82</v>
                </pt>
                <pt idx="1181">
                  <v>362.92</v>
                </pt>
                <pt idx="1182">
                  <v>353.47</v>
                </pt>
                <pt idx="1183">
                  <v>377.2</v>
                </pt>
                <pt idx="1184">
                  <v>395.51</v>
                </pt>
                <pt idx="1185">
                  <v>505.87</v>
                </pt>
                <pt idx="1186">
                  <v>392.21</v>
                </pt>
                <pt idx="1187">
                  <v>458.36</v>
                </pt>
                <pt idx="1188">
                  <v>382.49</v>
                </pt>
                <pt idx="1189">
                  <v>400.35</v>
                </pt>
                <pt idx="1190">
                  <v>363.35</v>
                </pt>
                <pt idx="1191">
                  <v>362.77</v>
                </pt>
                <pt idx="1192">
                  <v>356.93</v>
                </pt>
                <pt idx="1193">
                  <v>353.29</v>
                </pt>
                <pt idx="1194">
                  <v>334.61</v>
                </pt>
                <pt idx="1195">
                  <v>326.68</v>
                </pt>
                <pt idx="1196">
                  <v>337.43</v>
                </pt>
                <pt idx="1197">
                  <v>302.27</v>
                </pt>
                <pt idx="1198">
                  <v>312.11</v>
                </pt>
                <pt idx="1199">
                  <v>301.03</v>
                </pt>
                <pt idx="1200">
                  <v>0</v>
                </pt>
                <pt idx="1201">
                  <v>292.89</v>
                </pt>
                <pt idx="1202">
                  <v>272.63</v>
                </pt>
                <pt idx="1203">
                  <v>15.19</v>
                </pt>
                <pt idx="1204">
                  <v>271.05</v>
                </pt>
                <pt idx="1205">
                  <v>291.59</v>
                </pt>
                <pt idx="1206">
                  <v>285.29</v>
                </pt>
                <pt idx="1207">
                  <v>318.96</v>
                </pt>
                <pt idx="1208">
                  <v>277.07</v>
                </pt>
                <pt idx="1209">
                  <v>301.61</v>
                </pt>
                <pt idx="1210">
                  <v>291.89</v>
                </pt>
                <pt idx="1211">
                  <v>5.57</v>
                </pt>
                <pt idx="1212">
                  <v>287.34</v>
                </pt>
                <pt idx="1213">
                  <v>319.72</v>
                </pt>
                <pt idx="1214">
                  <v>315.1</v>
                </pt>
                <pt idx="1215">
                  <v>325.5</v>
                </pt>
                <pt idx="1216">
                  <v>329</v>
                </pt>
                <pt idx="1217">
                  <v>347.55</v>
                </pt>
                <pt idx="1218">
                  <v>358.52</v>
                </pt>
                <pt idx="1219">
                  <v>437.86</v>
                </pt>
                <pt idx="1220">
                  <v>447.64</v>
                </pt>
                <pt idx="1221">
                  <v>417.47</v>
                </pt>
                <pt idx="1222">
                  <v>408.83</v>
                </pt>
                <pt idx="1223">
                  <v>385.63</v>
                </pt>
                <pt idx="1224">
                  <v>390.29</v>
                </pt>
                <pt idx="1225">
                  <v>433.61</v>
                </pt>
                <pt idx="1226">
                  <v>446.66</v>
                </pt>
                <pt idx="1227">
                  <v>456.23</v>
                </pt>
                <pt idx="1228">
                  <v>427.95</v>
                </pt>
                <pt idx="1229">
                  <v>504.81</v>
                </pt>
                <pt idx="1230">
                  <v>449.52</v>
                </pt>
                <pt idx="1231">
                  <v>439.54</v>
                </pt>
                <pt idx="1232">
                  <v>448.93</v>
                </pt>
                <pt idx="1233">
                  <v>482.95</v>
                </pt>
                <pt idx="1234">
                  <v>504.5</v>
                </pt>
                <pt idx="1235">
                  <v>711.13</v>
                </pt>
                <pt idx="1236">
                  <v>482.02</v>
                </pt>
                <pt idx="1237">
                  <v>517.02</v>
                </pt>
                <pt idx="1238">
                  <v>507.49</v>
                </pt>
                <pt idx="1239">
                  <v>507.5</v>
                </pt>
                <pt idx="1240">
                  <v>516.76</v>
                </pt>
                <pt idx="1241">
                  <v>484.44</v>
                </pt>
                <pt idx="1242">
                  <v>533.99</v>
                </pt>
                <pt idx="1243">
                  <v>641.9299999999999</v>
                </pt>
                <pt idx="1244">
                  <v>361.42</v>
                </pt>
                <pt idx="1245">
                  <v>385.74</v>
                </pt>
                <pt idx="1246">
                  <v>350.52</v>
                </pt>
                <pt idx="1247">
                  <v>341.71</v>
                </pt>
                <pt idx="1248">
                  <v>322.08</v>
                </pt>
                <pt idx="1249">
                  <v>459.25</v>
                </pt>
                <pt idx="1250">
                  <v>410.27</v>
                </pt>
                <pt idx="1251">
                  <v>375.99</v>
                </pt>
                <pt idx="1252">
                  <v>355.76</v>
                </pt>
                <pt idx="1253">
                  <v>346.6</v>
                </pt>
                <pt idx="1254">
                  <v>346.6</v>
                </pt>
                <pt idx="1255">
                  <v>336.8</v>
                </pt>
                <pt idx="1256">
                  <v>332.84</v>
                </pt>
                <pt idx="1257">
                  <v>330.88</v>
                </pt>
                <pt idx="1258">
                  <v>317.15</v>
                </pt>
                <pt idx="1259">
                  <v>312.23</v>
                </pt>
                <pt idx="1260">
                  <v>308.28</v>
                </pt>
                <pt idx="1261">
                  <v>306.16</v>
                </pt>
                <pt idx="1262">
                  <v>306.16</v>
                </pt>
                <pt idx="1263">
                  <v>302.51</v>
                </pt>
                <pt idx="1264">
                  <v>305.47</v>
                </pt>
                <pt idx="1265">
                  <v>300.41</v>
                </pt>
                <pt idx="1266">
                  <v>305.34</v>
                </pt>
                <pt idx="1267">
                  <v>297.77</v>
                </pt>
                <pt idx="1268">
                  <v>302.38</v>
                </pt>
                <pt idx="1269">
                  <v>301.71</v>
                </pt>
                <pt idx="1270">
                  <v>302.53</v>
                </pt>
                <pt idx="1271">
                  <v>317.15</v>
                </pt>
                <pt idx="1272">
                  <v>305.34</v>
                </pt>
                <pt idx="1273">
                  <v>327</v>
                </pt>
                <pt idx="1274">
                  <v>327</v>
                </pt>
                <pt idx="1275">
                  <v>365.96</v>
                </pt>
                <pt idx="1276">
                  <v>346.97</v>
                </pt>
                <pt idx="1277">
                  <v>355.53</v>
                </pt>
                <pt idx="1278">
                  <v>355.92</v>
                </pt>
                <pt idx="1279">
                  <v>366.14</v>
                </pt>
                <pt idx="1280">
                  <v>374.32</v>
                </pt>
                <pt idx="1281">
                  <v>534.3</v>
                </pt>
                <pt idx="1282">
                  <v>731.34</v>
                </pt>
                <pt idx="1283">
                  <v>726.2</v>
                </pt>
                <pt idx="1284">
                  <v>729.11</v>
                </pt>
                <pt idx="1285">
                  <v>728.55</v>
                </pt>
                <pt idx="1286">
                  <v>802.53</v>
                </pt>
                <pt idx="1287">
                  <v>785</v>
                </pt>
                <pt idx="1288">
                  <v>708.92</v>
                </pt>
                <pt idx="1289">
                  <v>398.17</v>
                </pt>
                <pt idx="1290">
                  <v>386.25</v>
                </pt>
                <pt idx="1291">
                  <v>385.13</v>
                </pt>
                <pt idx="1292">
                  <v>486.16</v>
                </pt>
                <pt idx="1293">
                  <v>458.11</v>
                </pt>
                <pt idx="1294">
                  <v>412.6</v>
                </pt>
                <pt idx="1295">
                  <v>374.62</v>
                </pt>
                <pt idx="1296">
                  <v>316.42</v>
                </pt>
                <pt idx="1297">
                  <v>355.7</v>
                </pt>
                <pt idx="1298">
                  <v>383.65</v>
                </pt>
                <pt idx="1299">
                  <v>346.28</v>
                </pt>
                <pt idx="1300">
                  <v>356.45</v>
                </pt>
                <pt idx="1301">
                  <v>347.16</v>
                </pt>
                <pt idx="1302">
                  <v>443.51</v>
                </pt>
                <pt idx="1303">
                  <v>479.54</v>
                </pt>
                <pt idx="1304">
                  <v>415.17</v>
                </pt>
                <pt idx="1305">
                  <v>394.77</v>
                </pt>
                <pt idx="1306">
                  <v>414.33</v>
                </pt>
                <pt idx="1307">
                  <v>404.66</v>
                </pt>
                <pt idx="1308">
                  <v>414.44</v>
                </pt>
                <pt idx="1309">
                  <v>547.73</v>
                </pt>
                <pt idx="1310">
                  <v>457.6</v>
                </pt>
                <pt idx="1311">
                  <v>479.71</v>
                </pt>
                <pt idx="1312">
                  <v>434.84</v>
                </pt>
                <pt idx="1313">
                  <v>423.37</v>
                </pt>
                <pt idx="1314">
                  <v>476.85</v>
                </pt>
                <pt idx="1315">
                  <v>421.75</v>
                </pt>
                <pt idx="1316">
                  <v>424.12</v>
                </pt>
                <pt idx="1317">
                  <v>396.48</v>
                </pt>
                <pt idx="1318">
                  <v>371.7</v>
                </pt>
                <pt idx="1319">
                  <v>380.9</v>
                </pt>
                <pt idx="1320">
                  <v>413.59</v>
                </pt>
                <pt idx="1321">
                  <v>536.8099999999999</v>
                </pt>
                <pt idx="1322">
                  <v>721.01</v>
                </pt>
                <pt idx="1323">
                  <v>721.4299999999999</v>
                </pt>
                <pt idx="1324">
                  <v>493.84</v>
                </pt>
                <pt idx="1325">
                  <v>719.84</v>
                </pt>
                <pt idx="1326">
                  <v>500.36</v>
                </pt>
                <pt idx="1327">
                  <v>548.61</v>
                </pt>
                <pt idx="1328">
                  <v>469.39</v>
                </pt>
                <pt idx="1329">
                  <v>498.77</v>
                </pt>
                <pt idx="1330">
                  <v>487.5</v>
                </pt>
                <pt idx="1331">
                  <v>486.48</v>
                </pt>
                <pt idx="1332">
                  <v>447.57</v>
                </pt>
                <pt idx="1333">
                  <v>493.37</v>
                </pt>
                <pt idx="1334">
                  <v>494.37</v>
                </pt>
                <pt idx="1335">
                  <v>455.98</v>
                </pt>
                <pt idx="1336">
                  <v>434.65</v>
                </pt>
                <pt idx="1337">
                  <v>403.68</v>
                </pt>
                <pt idx="1338">
                  <v>381.46</v>
                </pt>
                <pt idx="1339">
                  <v>362.64</v>
                </pt>
                <pt idx="1340">
                  <v>345.21</v>
                </pt>
                <pt idx="1341">
                  <v>346.13</v>
                </pt>
                <pt idx="1342">
                  <v>316.45</v>
                </pt>
                <pt idx="1343">
                  <v>320.26</v>
                </pt>
                <pt idx="1344">
                  <v>346.15</v>
                </pt>
                <pt idx="1345">
                  <v>465.05</v>
                </pt>
                <pt idx="1346">
                  <v>364.15</v>
                </pt>
                <pt idx="1347">
                  <v>358.98</v>
                </pt>
                <pt idx="1348">
                  <v>352.75</v>
                </pt>
                <pt idx="1349">
                  <v>358.36</v>
                </pt>
                <pt idx="1350">
                  <v>347.17</v>
                </pt>
                <pt idx="1351">
                  <v>327.45</v>
                </pt>
                <pt idx="1352">
                  <v>338.54</v>
                </pt>
                <pt idx="1353">
                  <v>328.94</v>
                </pt>
                <pt idx="1354">
                  <v>307.38</v>
                </pt>
                <pt idx="1355">
                  <v>304.53</v>
                </pt>
                <pt idx="1356">
                  <v>296.69</v>
                </pt>
                <pt idx="1357">
                  <v>294.87</v>
                </pt>
                <pt idx="1358">
                  <v>304.76</v>
                </pt>
                <pt idx="1359">
                  <v>296.67</v>
                </pt>
                <pt idx="1360">
                  <v>291.8</v>
                </pt>
                <pt idx="1361">
                  <v>286.9</v>
                </pt>
                <pt idx="1362">
                  <v>252.15</v>
                </pt>
                <pt idx="1363">
                  <v>289.77</v>
                </pt>
                <pt idx="1364">
                  <v>288.66</v>
                </pt>
                <pt idx="1365">
                  <v>289.72</v>
                </pt>
                <pt idx="1366">
                  <v>247.2</v>
                </pt>
                <pt idx="1367">
                  <v>299.02</v>
                </pt>
                <pt idx="1368">
                  <v>287.07</v>
                </pt>
                <pt idx="1369">
                  <v>305.71</v>
                </pt>
                <pt idx="1370">
                  <v>307.68</v>
                </pt>
                <pt idx="1371">
                  <v>313.59</v>
                </pt>
                <pt idx="1372">
                  <v>307.58</v>
                </pt>
                <pt idx="1373">
                  <v>317.28</v>
                </pt>
                <pt idx="1374">
                  <v>317.28</v>
                </pt>
                <pt idx="1375">
                  <v>317.28</v>
                </pt>
                <pt idx="1376">
                  <v>383.96</v>
                </pt>
                <pt idx="1377">
                  <v>430.78</v>
                </pt>
                <pt idx="1378">
                  <v>458.49</v>
                </pt>
                <pt idx="1379">
                  <v>469.87</v>
                </pt>
                <pt idx="1380">
                  <v>429.26</v>
                </pt>
                <pt idx="1381">
                  <v>456.02</v>
                </pt>
                <pt idx="1382">
                  <v>428.21</v>
                </pt>
                <pt idx="1383">
                  <v>381.89</v>
                </pt>
                <pt idx="1384">
                  <v>347.59</v>
                </pt>
                <pt idx="1385">
                  <v>352.41</v>
                </pt>
                <pt idx="1386">
                  <v>372.86</v>
                </pt>
                <pt idx="1387">
                  <v>355.21</v>
                </pt>
                <pt idx="1388">
                  <v>348.45</v>
                </pt>
                <pt idx="1389">
                  <v>347.45</v>
                </pt>
                <pt idx="1390">
                  <v>175.05</v>
                </pt>
                <pt idx="1391">
                  <v>289.35</v>
                </pt>
                <pt idx="1392">
                  <v>29.6</v>
                </pt>
                <pt idx="1393">
                  <v>379.84</v>
                </pt>
                <pt idx="1394">
                  <v>139.64</v>
                </pt>
                <pt idx="1395">
                  <v>296.37</v>
                </pt>
                <pt idx="1396">
                  <v>145.43</v>
                </pt>
                <pt idx="1397">
                  <v>306.15</v>
                </pt>
                <pt idx="1398">
                  <v>267.42</v>
                </pt>
                <pt idx="1399">
                  <v>294.41</v>
                </pt>
                <pt idx="1400">
                  <v>274.69</v>
                </pt>
                <pt idx="1401">
                  <v>284.61</v>
                </pt>
                <pt idx="1402">
                  <v>280.37</v>
                </pt>
                <pt idx="1403">
                  <v>0</v>
                </pt>
                <pt idx="1404">
                  <v>302.52</v>
                </pt>
                <pt idx="1405">
                  <v>302.66</v>
                </pt>
                <pt idx="1406">
                  <v>307.75</v>
                </pt>
                <pt idx="1407">
                  <v>319.96</v>
                </pt>
                <pt idx="1408">
                  <v>321.54</v>
                </pt>
                <pt idx="1409">
                  <v>339.26</v>
                </pt>
                <pt idx="1410">
                  <v>350.71</v>
                </pt>
                <pt idx="1411">
                  <v>362.49</v>
                </pt>
                <pt idx="1412">
                  <v>383.48</v>
                </pt>
                <pt idx="1413">
                  <v>364.33</v>
                </pt>
                <pt idx="1414">
                  <v>354.89</v>
                </pt>
                <pt idx="1415">
                  <v>366.09</v>
                </pt>
                <pt idx="1416">
                  <v>365.73</v>
                </pt>
                <pt idx="1417">
                  <v>376.73</v>
                </pt>
                <pt idx="1418">
                  <v>380.42</v>
                </pt>
                <pt idx="1419">
                  <v>378.59</v>
                </pt>
                <pt idx="1420">
                  <v>368.05</v>
                </pt>
                <pt idx="1421">
                  <v>415.75</v>
                </pt>
                <pt idx="1422">
                  <v>380.86</v>
                </pt>
                <pt idx="1423">
                  <v>372.16</v>
                </pt>
                <pt idx="1424">
                  <v>352.7</v>
                </pt>
                <pt idx="1425">
                  <v>352.23</v>
                </pt>
                <pt idx="1426">
                  <v>351.69</v>
                </pt>
                <pt idx="1427">
                  <v>349.21</v>
                </pt>
                <pt idx="1428">
                  <v>338.9</v>
                </pt>
                <pt idx="1429">
                  <v>347.81</v>
                </pt>
                <pt idx="1430">
                  <v>346.36</v>
                </pt>
                <pt idx="1431">
                  <v>336.91</v>
                </pt>
                <pt idx="1432">
                  <v>349.39</v>
                </pt>
                <pt idx="1433">
                  <v>331.06</v>
                </pt>
                <pt idx="1434">
                  <v>331.25</v>
                </pt>
                <pt idx="1435">
                  <v>318.39</v>
                </pt>
                <pt idx="1436">
                  <v>306.66</v>
                </pt>
                <pt idx="1437">
                  <v>306.53</v>
                </pt>
                <pt idx="1438">
                  <v>305.71</v>
                </pt>
                <pt idx="1439">
                  <v>6.95</v>
                </pt>
                <pt idx="1440">
                  <v>305.07</v>
                </pt>
                <pt idx="1441">
                  <v>394.39</v>
                </pt>
                <pt idx="1442">
                  <v>333.3</v>
                </pt>
                <pt idx="1443">
                  <v>319.2</v>
                </pt>
                <pt idx="1444">
                  <v>314.3</v>
                </pt>
                <pt idx="1445">
                  <v>311.16</v>
                </pt>
                <pt idx="1446">
                  <v>308.66</v>
                </pt>
                <pt idx="1447">
                  <v>305.61</v>
                </pt>
                <pt idx="1448">
                  <v>301.66</v>
                </pt>
                <pt idx="1449">
                  <v>294.79</v>
                </pt>
                <pt idx="1450">
                  <v>288.94</v>
                </pt>
                <pt idx="1451">
                  <v>278.1</v>
                </pt>
                <pt idx="1452">
                  <v>268.24</v>
                </pt>
                <pt idx="1453">
                  <v>2.02</v>
                </pt>
                <pt idx="1454">
                  <v>2.02</v>
                </pt>
                <pt idx="1455">
                  <v>268.24</v>
                </pt>
                <pt idx="1456">
                  <v>2.02</v>
                </pt>
                <pt idx="1457">
                  <v>2.02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2.02</v>
                </pt>
                <pt idx="1463">
                  <v>199.22</v>
                </pt>
                <pt idx="1464">
                  <v>2.02</v>
                </pt>
                <pt idx="1465">
                  <v>290.69</v>
                </pt>
                <pt idx="1466">
                  <v>289.74</v>
                </pt>
                <pt idx="1467">
                  <v>299.2</v>
                </pt>
                <pt idx="1468">
                  <v>298.96</v>
                </pt>
                <pt idx="1469">
                  <v>308.43</v>
                </pt>
                <pt idx="1470">
                  <v>298.98</v>
                </pt>
                <pt idx="1471">
                  <v>327.33</v>
                </pt>
                <pt idx="1472">
                  <v>336.67</v>
                </pt>
                <pt idx="1473">
                  <v>377.22</v>
                </pt>
                <pt idx="1474">
                  <v>337.24</v>
                </pt>
                <pt idx="1475">
                  <v>345.32</v>
                </pt>
                <pt idx="1476">
                  <v>327.41</v>
                </pt>
                <pt idx="1477">
                  <v>331.65</v>
                </pt>
                <pt idx="1478">
                  <v>334.74</v>
                </pt>
                <pt idx="1479">
                  <v>315.62</v>
                </pt>
                <pt idx="1480">
                  <v>327.56</v>
                </pt>
                <pt idx="1481">
                  <v>141.71</v>
                </pt>
                <pt idx="1482">
                  <v>193.17</v>
                </pt>
                <pt idx="1483">
                  <v>416.81</v>
                </pt>
                <pt idx="1484">
                  <v>211.12</v>
                </pt>
                <pt idx="1485">
                  <v>367.18</v>
                </pt>
                <pt idx="1486">
                  <v>367.37</v>
                </pt>
                <pt idx="1487">
                  <v>316.06</v>
                </pt>
                <pt idx="1488">
                  <v>48.28</v>
                </pt>
                <pt idx="1489">
                  <v>469.44</v>
                </pt>
                <pt idx="1490">
                  <v>301.42</v>
                </pt>
                <pt idx="1491">
                  <v>302.25</v>
                </pt>
                <pt idx="1492">
                  <v>287.41</v>
                </pt>
                <pt idx="1493">
                  <v>280</v>
                </pt>
                <pt idx="1494">
                  <v>318.4</v>
                </pt>
                <pt idx="1495">
                  <v>315.99</v>
                </pt>
                <pt idx="1496">
                  <v>309.91</v>
                </pt>
                <pt idx="1497">
                  <v>310.2</v>
                </pt>
                <pt idx="1498">
                  <v>296.75</v>
                </pt>
                <pt idx="1499">
                  <v>316.72</v>
                </pt>
                <pt idx="1500">
                  <v>357.14</v>
                </pt>
                <pt idx="1501">
                  <v>341.17</v>
                </pt>
                <pt idx="1502">
                  <v>329.66</v>
                </pt>
                <pt idx="1503">
                  <v>333.95</v>
                </pt>
                <pt idx="1504">
                  <v>361.64</v>
                </pt>
                <pt idx="1505">
                  <v>371.15</v>
                </pt>
                <pt idx="1506">
                  <v>436</v>
                </pt>
                <pt idx="1507">
                  <v>483.15</v>
                </pt>
                <pt idx="1508">
                  <v>567.98</v>
                </pt>
                <pt idx="1509">
                  <v>528.83</v>
                </pt>
                <pt idx="1510">
                  <v>487.72</v>
                </pt>
                <pt idx="1511">
                  <v>418.81</v>
                </pt>
                <pt idx="1512">
                  <v>409.02</v>
                </pt>
                <pt idx="1513">
                  <v>487.24</v>
                </pt>
                <pt idx="1514">
                  <v>482.54</v>
                </pt>
                <pt idx="1515">
                  <v>439.99</v>
                </pt>
                <pt idx="1516">
                  <v>408.31</v>
                </pt>
                <pt idx="1517">
                  <v>435.9</v>
                </pt>
                <pt idx="1518">
                  <v>416.79</v>
                </pt>
                <pt idx="1519">
                  <v>386.55</v>
                </pt>
                <pt idx="1520">
                  <v>378.36</v>
                </pt>
                <pt idx="1521">
                  <v>377.62</v>
                </pt>
                <pt idx="1522">
                  <v>408.99</v>
                </pt>
                <pt idx="1523">
                  <v>410.5</v>
                </pt>
                <pt idx="1524">
                  <v>397.26</v>
                </pt>
                <pt idx="1525">
                  <v>397.46</v>
                </pt>
                <pt idx="1526">
                  <v>405.03</v>
                </pt>
                <pt idx="1527">
                  <v>397.29</v>
                </pt>
                <pt idx="1528">
                  <v>387.96</v>
                </pt>
                <pt idx="1529">
                  <v>403.96</v>
                </pt>
                <pt idx="1530">
                  <v>410.31</v>
                </pt>
                <pt idx="1531">
                  <v>380.65</v>
                </pt>
                <pt idx="1532">
                  <v>356.94</v>
                </pt>
                <pt idx="1533">
                  <v>350.9</v>
                </pt>
                <pt idx="1534">
                  <v>339.59</v>
                </pt>
                <pt idx="1535">
                  <v>320.22</v>
                </pt>
                <pt idx="1536">
                  <v>319.62</v>
                </pt>
                <pt idx="1537">
                  <v>470.18</v>
                </pt>
                <pt idx="1538">
                  <v>389.53</v>
                </pt>
                <pt idx="1539">
                  <v>359.57</v>
                </pt>
                <pt idx="1540">
                  <v>349.58</v>
                </pt>
                <pt idx="1541">
                  <v>339.88</v>
                </pt>
                <pt idx="1542">
                  <v>329.92</v>
                </pt>
                <pt idx="1543">
                  <v>320.36</v>
                </pt>
                <pt idx="1544">
                  <v>311.74</v>
                </pt>
                <pt idx="1545">
                  <v>316.29</v>
                </pt>
                <pt idx="1546">
                  <v>312.6</v>
                </pt>
                <pt idx="1547">
                  <v>310.8</v>
                </pt>
                <pt idx="1548">
                  <v>308.89</v>
                </pt>
                <pt idx="1549">
                  <v>300.13</v>
                </pt>
                <pt idx="1550">
                  <v>301.47</v>
                </pt>
                <pt idx="1551">
                  <v>305.26</v>
                </pt>
                <pt idx="1552">
                  <v>301.48</v>
                </pt>
                <pt idx="1553">
                  <v>291.4</v>
                </pt>
                <pt idx="1554">
                  <v>298.31</v>
                </pt>
                <pt idx="1555">
                  <v>281.14</v>
                </pt>
                <pt idx="1556">
                  <v>282.49</v>
                </pt>
                <pt idx="1557">
                  <v>288.34</v>
                </pt>
                <pt idx="1558">
                  <v>287.46</v>
                </pt>
                <pt idx="1559">
                  <v>297.36</v>
                </pt>
                <pt idx="1560">
                  <v>297.85</v>
                </pt>
                <pt idx="1561">
                  <v>301.47</v>
                </pt>
                <pt idx="1562">
                  <v>302.46</v>
                </pt>
                <pt idx="1563">
                  <v>307.48</v>
                </pt>
                <pt idx="1564">
                  <v>310.67</v>
                </pt>
                <pt idx="1565">
                  <v>326.28</v>
                </pt>
                <pt idx="1566">
                  <v>306.92</v>
                </pt>
                <pt idx="1567">
                  <v>337.89</v>
                </pt>
                <pt idx="1568">
                  <v>398.85</v>
                </pt>
                <pt idx="1569">
                  <v>358.16</v>
                </pt>
                <pt idx="1570">
                  <v>394.67</v>
                </pt>
                <pt idx="1571">
                  <v>330.89</v>
                </pt>
                <pt idx="1572">
                  <v>465.32</v>
                </pt>
                <pt idx="1573">
                  <v>334.7</v>
                </pt>
                <pt idx="1574">
                  <v>289.37</v>
                </pt>
                <pt idx="1575">
                  <v>147.23</v>
                </pt>
                <pt idx="1576">
                  <v>169.96</v>
                </pt>
                <pt idx="1577">
                  <v>141.58</v>
                </pt>
                <pt idx="1578">
                  <v>142.46</v>
                </pt>
                <pt idx="1579">
                  <v>153.25</v>
                </pt>
                <pt idx="1580">
                  <v>24.2</v>
                </pt>
                <pt idx="1581">
                  <v>300.86</v>
                </pt>
                <pt idx="1582">
                  <v>293.5</v>
                </pt>
                <pt idx="1583">
                  <v>299.72</v>
                </pt>
                <pt idx="1584">
                  <v>38.02</v>
                </pt>
                <pt idx="1585">
                  <v>358.36</v>
                </pt>
                <pt idx="1586">
                  <v>302.33</v>
                </pt>
                <pt idx="1587">
                  <v>281.76</v>
                </pt>
                <pt idx="1588">
                  <v>203.04</v>
                </pt>
                <pt idx="1589">
                  <v>288.42</v>
                </pt>
                <pt idx="1590">
                  <v>298.65</v>
                </pt>
                <pt idx="1591">
                  <v>297.32</v>
                </pt>
                <pt idx="1592">
                  <v>273.91</v>
                </pt>
                <pt idx="1593">
                  <v>202.88</v>
                </pt>
                <pt idx="1594">
                  <v>0</v>
                </pt>
                <pt idx="1595">
                  <v>12.61</v>
                </pt>
                <pt idx="1596">
                  <v>52.29</v>
                </pt>
                <pt idx="1597">
                  <v>70.90000000000001</v>
                </pt>
                <pt idx="1598">
                  <v>242.49</v>
                </pt>
                <pt idx="1599">
                  <v>291.05</v>
                </pt>
                <pt idx="1600">
                  <v>301.83</v>
                </pt>
                <pt idx="1601">
                  <v>308.73</v>
                </pt>
                <pt idx="1602">
                  <v>320.64</v>
                </pt>
                <pt idx="1603">
                  <v>371.7</v>
                </pt>
                <pt idx="1604">
                  <v>371.66</v>
                </pt>
                <pt idx="1605">
                  <v>391.72</v>
                </pt>
                <pt idx="1606">
                  <v>372.3</v>
                </pt>
                <pt idx="1607">
                  <v>387.25</v>
                </pt>
                <pt idx="1608">
                  <v>396.61</v>
                </pt>
                <pt idx="1609">
                  <v>454.59</v>
                </pt>
                <pt idx="1610">
                  <v>415</v>
                </pt>
                <pt idx="1611">
                  <v>410.04</v>
                </pt>
                <pt idx="1612">
                  <v>415.19</v>
                </pt>
                <pt idx="1613">
                  <v>437.58</v>
                </pt>
                <pt idx="1614">
                  <v>418.42</v>
                </pt>
                <pt idx="1615">
                  <v>399.53</v>
                </pt>
                <pt idx="1616">
                  <v>376.22</v>
                </pt>
                <pt idx="1617">
                  <v>390.96</v>
                </pt>
                <pt idx="1618">
                  <v>391.25</v>
                </pt>
                <pt idx="1619">
                  <v>395.11</v>
                </pt>
                <pt idx="1620">
                  <v>389.62</v>
                </pt>
                <pt idx="1621">
                  <v>377.99</v>
                </pt>
                <pt idx="1622">
                  <v>378.78</v>
                </pt>
                <pt idx="1623">
                  <v>368.93</v>
                </pt>
                <pt idx="1624">
                  <v>377.81</v>
                </pt>
                <pt idx="1625">
                  <v>368.95</v>
                </pt>
                <pt idx="1626">
                  <v>369.08</v>
                </pt>
                <pt idx="1627">
                  <v>352.27</v>
                </pt>
                <pt idx="1628">
                  <v>321.2</v>
                </pt>
                <pt idx="1629">
                  <v>324.9</v>
                </pt>
                <pt idx="1630">
                  <v>312.58</v>
                </pt>
                <pt idx="1631">
                  <v>310.97</v>
                </pt>
                <pt idx="1632">
                  <v>320.8</v>
                </pt>
                <pt idx="1633">
                  <v>369.29</v>
                </pt>
                <pt idx="1634">
                  <v>381.22</v>
                </pt>
                <pt idx="1635">
                  <v>325</v>
                </pt>
                <pt idx="1636">
                  <v>320.44</v>
                </pt>
                <pt idx="1637">
                  <v>316.71</v>
                </pt>
                <pt idx="1638">
                  <v>316.71</v>
                </pt>
                <pt idx="1639">
                  <v>314.88</v>
                </pt>
                <pt idx="1640">
                  <v>309.68</v>
                </pt>
                <pt idx="1641">
                  <v>311.34</v>
                </pt>
                <pt idx="1642">
                  <v>311.2</v>
                </pt>
                <pt idx="1643">
                  <v>308</v>
                </pt>
                <pt idx="1644">
                  <v>305.42</v>
                </pt>
                <pt idx="1645">
                  <v>300</v>
                </pt>
                <pt idx="1646">
                  <v>300.49</v>
                </pt>
                <pt idx="1647">
                  <v>300.7</v>
                </pt>
                <pt idx="1648">
                  <v>291.03</v>
                </pt>
                <pt idx="1649">
                  <v>300.51</v>
                </pt>
                <pt idx="1650">
                  <v>295.71</v>
                </pt>
                <pt idx="1651">
                  <v>291.34</v>
                </pt>
                <pt idx="1652">
                  <v>291.03</v>
                </pt>
                <pt idx="1653">
                  <v>300.51</v>
                </pt>
                <pt idx="1654">
                  <v>295.59</v>
                </pt>
                <pt idx="1655">
                  <v>301.6</v>
                </pt>
                <pt idx="1656">
                  <v>301.6</v>
                </pt>
                <pt idx="1657">
                  <v>302.7</v>
                </pt>
                <pt idx="1658">
                  <v>306.4</v>
                </pt>
                <pt idx="1659">
                  <v>311.2</v>
                </pt>
                <pt idx="1660">
                  <v>316.4</v>
                </pt>
                <pt idx="1661">
                  <v>321.2</v>
                </pt>
                <pt idx="1662">
                  <v>311.9</v>
                </pt>
                <pt idx="1663">
                  <v>345.4</v>
                </pt>
                <pt idx="1664">
                  <v>340.55</v>
                </pt>
                <pt idx="1665">
                  <v>366.23</v>
                </pt>
                <pt idx="1666">
                  <v>371.29</v>
                </pt>
                <pt idx="1667">
                  <v>352.03</v>
                </pt>
                <pt idx="1668">
                  <v>334.22</v>
                </pt>
                <pt idx="1669">
                  <v>366.82</v>
                </pt>
                <pt idx="1670">
                  <v>340.8</v>
                </pt>
                <pt idx="1671">
                  <v>287.01</v>
                </pt>
                <pt idx="1672">
                  <v>311.32</v>
                </pt>
                <pt idx="1673">
                  <v>271.44</v>
                </pt>
                <pt idx="1674">
                  <v>153.3</v>
                </pt>
                <pt idx="1675">
                  <v>144.27</v>
                </pt>
                <pt idx="1676">
                  <v>145.37</v>
                </pt>
                <pt idx="1677">
                  <v>301.5</v>
                </pt>
                <pt idx="1678">
                  <v>189.29</v>
                </pt>
                <pt idx="1679">
                  <v>305.61</v>
                </pt>
                <pt idx="1680">
                  <v>13.6</v>
                </pt>
                <pt idx="1681">
                  <v>304.93</v>
                </pt>
                <pt idx="1682">
                  <v>291</v>
                </pt>
                <pt idx="1683">
                  <v>291.06</v>
                </pt>
                <pt idx="1684">
                  <v>278.08</v>
                </pt>
                <pt idx="1685">
                  <v>292.37</v>
                </pt>
                <pt idx="1686">
                  <v>302</v>
                </pt>
                <pt idx="1687">
                  <v>302</v>
                </pt>
                <pt idx="1688">
                  <v>302.2</v>
                </pt>
                <pt idx="1689">
                  <v>289.94</v>
                </pt>
                <pt idx="1690">
                  <v>297.2</v>
                </pt>
                <pt idx="1691">
                  <v>260.72</v>
                </pt>
                <pt idx="1692">
                  <v>277.72</v>
                </pt>
                <pt idx="1693">
                  <v>285.16</v>
                </pt>
                <pt idx="1694">
                  <v>302.2</v>
                </pt>
                <pt idx="1695">
                  <v>310.08</v>
                </pt>
                <pt idx="1696">
                  <v>302.6</v>
                </pt>
                <pt idx="1697">
                  <v>312.2</v>
                </pt>
                <pt idx="1698">
                  <v>330.39</v>
                </pt>
                <pt idx="1699">
                  <v>327.84</v>
                </pt>
                <pt idx="1700">
                  <v>349.28</v>
                </pt>
                <pt idx="1701">
                  <v>350.8</v>
                </pt>
                <pt idx="1702">
                  <v>341</v>
                </pt>
                <pt idx="1703">
                  <v>350.8</v>
                </pt>
                <pt idx="1704">
                  <v>355.88</v>
                </pt>
                <pt idx="1705">
                  <v>384.67</v>
                </pt>
                <pt idx="1706">
                  <v>400</v>
                </pt>
                <pt idx="1707">
                  <v>392.12</v>
                </pt>
                <pt idx="1708">
                  <v>363.11</v>
                </pt>
                <pt idx="1709">
                  <v>411.98</v>
                </pt>
                <pt idx="1710">
                  <v>400</v>
                </pt>
                <pt idx="1711">
                  <v>385</v>
                </pt>
                <pt idx="1712">
                  <v>360.8</v>
                </pt>
                <pt idx="1713">
                  <v>400.28</v>
                </pt>
                <pt idx="1714">
                  <v>380</v>
                </pt>
                <pt idx="1715">
                  <v>400</v>
                </pt>
                <pt idx="1716">
                  <v>371.68</v>
                </pt>
                <pt idx="1717">
                  <v>400</v>
                </pt>
                <pt idx="1718">
                  <v>409.27</v>
                </pt>
                <pt idx="1719">
                  <v>439.95</v>
                </pt>
                <pt idx="1720">
                  <v>439.95</v>
                </pt>
                <pt idx="1721">
                  <v>464.8</v>
                </pt>
                <pt idx="1722">
                  <v>479.9</v>
                </pt>
                <pt idx="1723">
                  <v>400</v>
                </pt>
                <pt idx="1724">
                  <v>351.2</v>
                </pt>
                <pt idx="1725">
                  <v>367.44</v>
                </pt>
                <pt idx="1726">
                  <v>355.28</v>
                </pt>
                <pt idx="1727">
                  <v>332</v>
                </pt>
                <pt idx="1728">
                  <v>340</v>
                </pt>
                <pt idx="1729">
                  <v>713.6799999999999</v>
                </pt>
                <pt idx="1730">
                  <v>529.5700000000001</v>
                </pt>
                <pt idx="1731">
                  <v>429.91</v>
                </pt>
                <pt idx="1732">
                  <v>359.98</v>
                </pt>
                <pt idx="1733">
                  <v>351.97</v>
                </pt>
                <pt idx="1734">
                  <v>329.99</v>
                </pt>
                <pt idx="1735">
                  <v>329.99</v>
                </pt>
                <pt idx="1736">
                  <v>330.99</v>
                </pt>
                <pt idx="1737">
                  <v>327.99</v>
                </pt>
                <pt idx="1738">
                  <v>329.99</v>
                </pt>
                <pt idx="1739">
                  <v>327.99</v>
                </pt>
                <pt idx="1740">
                  <v>321</v>
                </pt>
                <pt idx="1741">
                  <v>315</v>
                </pt>
                <pt idx="1742">
                  <v>312.13</v>
                </pt>
                <pt idx="1743">
                  <v>312.81</v>
                </pt>
                <pt idx="1744">
                  <v>308</v>
                </pt>
                <pt idx="1745">
                  <v>311</v>
                </pt>
                <pt idx="1746">
                  <v>309.71</v>
                </pt>
                <pt idx="1747">
                  <v>309.13</v>
                </pt>
                <pt idx="1748">
                  <v>306.13</v>
                </pt>
                <pt idx="1749">
                  <v>309</v>
                </pt>
                <pt idx="1750">
                  <v>310</v>
                </pt>
                <pt idx="1751">
                  <v>311</v>
                </pt>
                <pt idx="1752">
                  <v>310</v>
                </pt>
                <pt idx="1753">
                  <v>315</v>
                </pt>
                <pt idx="1754">
                  <v>315</v>
                </pt>
                <pt idx="1755">
                  <v>325</v>
                </pt>
                <pt idx="1756">
                  <v>325</v>
                </pt>
                <pt idx="1757">
                  <v>328.99</v>
                </pt>
                <pt idx="1758">
                  <v>331.99</v>
                </pt>
                <pt idx="1759">
                  <v>327.8</v>
                </pt>
                <pt idx="1760">
                  <v>329.99</v>
                </pt>
                <pt idx="1761">
                  <v>332.04</v>
                </pt>
                <pt idx="1762">
                  <v>338.55</v>
                </pt>
                <pt idx="1763">
                  <v>328.55</v>
                </pt>
                <pt idx="1764">
                  <v>328.55</v>
                </pt>
                <pt idx="1765">
                  <v>321.19</v>
                </pt>
                <pt idx="1766">
                  <v>313.73</v>
                </pt>
                <pt idx="1767">
                  <v>300.05</v>
                </pt>
                <pt idx="1768">
                  <v>258</v>
                </pt>
                <pt idx="1769">
                  <v>128</v>
                </pt>
                <pt idx="1770">
                  <v>122.23</v>
                </pt>
                <pt idx="1771">
                  <v>0</v>
                </pt>
                <pt idx="1772">
                  <v>124.38</v>
                </pt>
                <pt idx="1773">
                  <v>295</v>
                </pt>
                <pt idx="1774">
                  <v>250</v>
                </pt>
                <pt idx="1775">
                  <v>217.19</v>
                </pt>
                <pt idx="1776">
                  <v>0</v>
                </pt>
                <pt idx="1777">
                  <v>327.74</v>
                </pt>
                <pt idx="1778">
                  <v>236.4</v>
                </pt>
                <pt idx="1779">
                  <v>288.69</v>
                </pt>
                <pt idx="1780">
                  <v>0</v>
                </pt>
                <pt idx="1781">
                  <v>278.35</v>
                </pt>
                <pt idx="1782">
                  <v>173.26</v>
                </pt>
                <pt idx="1783">
                  <v>123.15</v>
                </pt>
                <pt idx="1784">
                  <v>0</v>
                </pt>
                <pt idx="1785">
                  <v>0</v>
                </pt>
                <pt idx="1786">
                  <v>60.38</v>
                </pt>
                <pt idx="1787">
                  <v>85.23</v>
                </pt>
                <pt idx="1788">
                  <v>0</v>
                </pt>
                <pt idx="1789">
                  <v>92.33</v>
                </pt>
                <pt idx="1790">
                  <v>0</v>
                </pt>
                <pt idx="1791">
                  <v>250</v>
                </pt>
                <pt idx="1792">
                  <v>280.45</v>
                </pt>
                <pt idx="1793">
                  <v>300</v>
                </pt>
                <pt idx="1794">
                  <v>312.12</v>
                </pt>
                <pt idx="1795">
                  <v>319.91</v>
                </pt>
                <pt idx="1796">
                  <v>329.78</v>
                </pt>
                <pt idx="1797">
                  <v>380</v>
                </pt>
                <pt idx="1798">
                  <v>350</v>
                </pt>
                <pt idx="1799">
                  <v>380</v>
                </pt>
                <pt idx="1800">
                  <v>407.95</v>
                </pt>
                <pt idx="1801">
                  <v>711.41</v>
                </pt>
                <pt idx="1802">
                  <v>479.78</v>
                </pt>
                <pt idx="1803">
                  <v>453.89</v>
                </pt>
                <pt idx="1804">
                  <v>379.95</v>
                </pt>
                <pt idx="1805">
                  <v>447.32</v>
                </pt>
                <pt idx="1806">
                  <v>428.36</v>
                </pt>
                <pt idx="1807">
                  <v>428.46</v>
                </pt>
                <pt idx="1808">
                  <v>364.28</v>
                </pt>
                <pt idx="1809">
                  <v>420.03</v>
                </pt>
                <pt idx="1810">
                  <v>410.09</v>
                </pt>
                <pt idx="1811">
                  <v>400.07</v>
                </pt>
                <pt idx="1812">
                  <v>370.08</v>
                </pt>
                <pt idx="1813">
                  <v>400.09</v>
                </pt>
                <pt idx="1814">
                  <v>420.17</v>
                </pt>
                <pt idx="1815">
                  <v>714.73</v>
                </pt>
                <pt idx="1816">
                  <v>998.8200000000001</v>
                </pt>
                <pt idx="1817">
                  <v>574.1900000000001</v>
                </pt>
                <pt idx="1818">
                  <v>561.33</v>
                </pt>
                <pt idx="1819">
                  <v>440.11</v>
                </pt>
                <pt idx="1820">
                  <v>379.27</v>
                </pt>
                <pt idx="1821">
                  <v>354.24</v>
                </pt>
                <pt idx="1822">
                  <v>351.53</v>
                </pt>
                <pt idx="1823">
                  <v>330.48</v>
                </pt>
                <pt idx="1824">
                  <v>326.35</v>
                </pt>
                <pt idx="1825">
                  <v>1361.2</v>
                </pt>
                <pt idx="1826">
                  <v>359.44</v>
                </pt>
                <pt idx="1827">
                  <v>379.09</v>
                </pt>
                <pt idx="1828">
                  <v>339.63</v>
                </pt>
                <pt idx="1829">
                  <v>339.63</v>
                </pt>
                <pt idx="1830">
                  <v>320.03</v>
                </pt>
                <pt idx="1831">
                  <v>319.93</v>
                </pt>
                <pt idx="1832">
                  <v>312.12</v>
                </pt>
                <pt idx="1833">
                  <v>315</v>
                </pt>
                <pt idx="1834">
                  <v>312.15</v>
                </pt>
                <pt idx="1835">
                  <v>310.11</v>
                </pt>
                <pt idx="1836">
                  <v>305.11</v>
                </pt>
                <pt idx="1837">
                  <v>303.15</v>
                </pt>
                <pt idx="1838">
                  <v>305</v>
                </pt>
                <pt idx="1839">
                  <v>300.12</v>
                </pt>
                <pt idx="1840">
                  <v>300</v>
                </pt>
                <pt idx="1841">
                  <v>295.05</v>
                </pt>
                <pt idx="1842">
                  <v>295</v>
                </pt>
                <pt idx="1843">
                  <v>295</v>
                </pt>
                <pt idx="1844">
                  <v>300</v>
                </pt>
                <pt idx="1845">
                  <v>294</v>
                </pt>
                <pt idx="1846">
                  <v>300.11</v>
                </pt>
                <pt idx="1847">
                  <v>300.32</v>
                </pt>
                <pt idx="1848">
                  <v>307</v>
                </pt>
                <pt idx="1849">
                  <v>310</v>
                </pt>
                <pt idx="1850">
                  <v>310.11</v>
                </pt>
                <pt idx="1851">
                  <v>329</v>
                </pt>
                <pt idx="1852">
                  <v>312.15</v>
                </pt>
                <pt idx="1853">
                  <v>323</v>
                </pt>
                <pt idx="1854">
                  <v>325.82</v>
                </pt>
                <pt idx="1855">
                  <v>315.78</v>
                </pt>
                <pt idx="1856">
                  <v>339.63</v>
                </pt>
                <pt idx="1857">
                  <v>349.49</v>
                </pt>
                <pt idx="1858">
                  <v>296.15</v>
                </pt>
                <pt idx="1859">
                  <v>310.05</v>
                </pt>
                <pt idx="1860">
                  <v>305.62</v>
                </pt>
                <pt idx="1861">
                  <v>306.02</v>
                </pt>
                <pt idx="1862">
                  <v>304.08</v>
                </pt>
                <pt idx="1863">
                  <v>290.12</v>
                </pt>
                <pt idx="1864">
                  <v>300</v>
                </pt>
                <pt idx="1865">
                  <v>280</v>
                </pt>
                <pt idx="1866">
                  <v>304.2</v>
                </pt>
                <pt idx="1867">
                  <v>293.74</v>
                </pt>
                <pt idx="1868">
                  <v>184.7</v>
                </pt>
                <pt idx="1869">
                  <v>122.04</v>
                </pt>
                <pt idx="1870">
                  <v>276.04</v>
                </pt>
                <pt idx="1871">
                  <v>1</v>
                </pt>
                <pt idx="1872">
                  <v>0</v>
                </pt>
                <pt idx="1873">
                  <v>329.47</v>
                </pt>
                <pt idx="1874">
                  <v>289.39</v>
                </pt>
                <pt idx="1875">
                  <v>10</v>
                </pt>
                <pt idx="1876">
                  <v>1</v>
                </pt>
                <pt idx="1877">
                  <v>0</v>
                </pt>
                <pt idx="1878">
                  <v>0</v>
                </pt>
                <pt idx="1879">
                  <v>197.48</v>
                </pt>
                <pt idx="1880">
                  <v>0</v>
                </pt>
                <pt idx="1881">
                  <v>0</v>
                </pt>
                <pt idx="1882">
                  <v>15.37</v>
                </pt>
                <pt idx="1883">
                  <v>39.76</v>
                </pt>
                <pt idx="1884">
                  <v>0</v>
                </pt>
                <pt idx="1885">
                  <v>0</v>
                </pt>
                <pt idx="1886">
                  <v>260</v>
                </pt>
                <pt idx="1887">
                  <v>0</v>
                </pt>
                <pt idx="1888">
                  <v>280</v>
                </pt>
                <pt idx="1889">
                  <v>290</v>
                </pt>
                <pt idx="1890">
                  <v>301.15</v>
                </pt>
                <pt idx="1891">
                  <v>305</v>
                </pt>
                <pt idx="1892">
                  <v>308</v>
                </pt>
                <pt idx="1893">
                  <v>308.06</v>
                </pt>
                <pt idx="1894">
                  <v>305.9</v>
                </pt>
                <pt idx="1895">
                  <v>310.99</v>
                </pt>
                <pt idx="1896">
                  <v>315.9</v>
                </pt>
                <pt idx="1897">
                  <v>331.02</v>
                </pt>
                <pt idx="1898">
                  <v>329.89</v>
                </pt>
                <pt idx="1899">
                  <v>330.21</v>
                </pt>
                <pt idx="1900">
                  <v>313.01</v>
                </pt>
                <pt idx="1901">
                  <v>330.29</v>
                </pt>
                <pt idx="1902">
                  <v>330.29</v>
                </pt>
                <pt idx="1903">
                  <v>330.14</v>
                </pt>
                <pt idx="1904">
                  <v>320.59</v>
                </pt>
                <pt idx="1905">
                  <v>330.29</v>
                </pt>
                <pt idx="1906">
                  <v>330.14</v>
                </pt>
                <pt idx="1907">
                  <v>329.57</v>
                </pt>
                <pt idx="1908">
                  <v>329.17</v>
                </pt>
                <pt idx="1909">
                  <v>332.99</v>
                </pt>
                <pt idx="1910">
                  <v>334.99</v>
                </pt>
                <pt idx="1911">
                  <v>334.99</v>
                </pt>
                <pt idx="1912">
                  <v>330.57</v>
                </pt>
                <pt idx="1913">
                  <v>342.59</v>
                </pt>
                <pt idx="1914">
                  <v>349.49</v>
                </pt>
                <pt idx="1915">
                  <v>339.63</v>
                </pt>
                <pt idx="1916">
                  <v>329.77</v>
                </pt>
                <pt idx="1917">
                  <v>329.77</v>
                </pt>
                <pt idx="1918">
                  <v>324.84</v>
                </pt>
                <pt idx="1919">
                  <v>308.86</v>
                </pt>
                <pt idx="1920">
                  <v>328</v>
                </pt>
                <pt idx="1921">
                  <v>999.2</v>
                </pt>
                <pt idx="1922">
                  <v>389.63</v>
                </pt>
                <pt idx="1923">
                  <v>359.85</v>
                </pt>
                <pt idx="1924">
                  <v>337.13</v>
                </pt>
                <pt idx="1925">
                  <v>329.99</v>
                </pt>
                <pt idx="1926">
                  <v>320</v>
                </pt>
                <pt idx="1927">
                  <v>318</v>
                </pt>
                <pt idx="1928">
                  <v>313</v>
                </pt>
                <pt idx="1929">
                  <v>310</v>
                </pt>
                <pt idx="1930">
                  <v>303</v>
                </pt>
                <pt idx="1931">
                  <v>315.96</v>
                </pt>
                <pt idx="1932">
                  <v>300.11</v>
                </pt>
                <pt idx="1933">
                  <v>300</v>
                </pt>
                <pt idx="1934">
                  <v>300</v>
                </pt>
                <pt idx="1935">
                  <v>300.11</v>
                </pt>
                <pt idx="1936">
                  <v>275</v>
                </pt>
                <pt idx="1937">
                  <v>295.37</v>
                </pt>
                <pt idx="1938">
                  <v>250</v>
                </pt>
                <pt idx="1939">
                  <v>290</v>
                </pt>
                <pt idx="1940">
                  <v>298.07</v>
                </pt>
                <pt idx="1941">
                  <v>290.12</v>
                </pt>
                <pt idx="1942">
                  <v>300</v>
                </pt>
                <pt idx="1943">
                  <v>298</v>
                </pt>
                <pt idx="1944">
                  <v>290</v>
                </pt>
                <pt idx="1945">
                  <v>300</v>
                </pt>
                <pt idx="1946">
                  <v>296.36</v>
                </pt>
                <pt idx="1947">
                  <v>306.69</v>
                </pt>
                <pt idx="1948">
                  <v>300.97</v>
                </pt>
                <pt idx="1949">
                  <v>305.48</v>
                </pt>
                <pt idx="1950">
                  <v>302.95</v>
                </pt>
                <pt idx="1951">
                  <v>296.15</v>
                </pt>
                <pt idx="1952">
                  <v>300.97</v>
                </pt>
                <pt idx="1953">
                  <v>299</v>
                </pt>
                <pt idx="1954">
                  <v>288</v>
                </pt>
                <pt idx="1955">
                  <v>255.01</v>
                </pt>
                <pt idx="1956">
                  <v>0.99</v>
                </pt>
                <pt idx="1957">
                  <v>98.68000000000001</v>
                </pt>
                <pt idx="1958">
                  <v>285</v>
                </pt>
                <pt idx="1959">
                  <v>0</v>
                </pt>
                <pt idx="1960">
                  <v>0</v>
                </pt>
                <pt idx="1961">
                  <v>29.6</v>
                </pt>
                <pt idx="1962">
                  <v>9.18</v>
                </pt>
                <pt idx="1963">
                  <v>9.18</v>
                </pt>
                <pt idx="1964">
                  <v>9.18</v>
                </pt>
                <pt idx="1965">
                  <v>9.18</v>
                </pt>
                <pt idx="1966">
                  <v>9.32</v>
                </pt>
                <pt idx="1967">
                  <v>313.01</v>
                </pt>
                <pt idx="1968">
                  <v>29.6</v>
                </pt>
                <pt idx="1969">
                  <v>337.35</v>
                </pt>
                <pt idx="1970">
                  <v>29.6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290</v>
                </pt>
                <pt idx="1975">
                  <v>200.12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295</v>
                </pt>
                <pt idx="1983">
                  <v>0</v>
                </pt>
                <pt idx="1984">
                  <v>220.12</v>
                </pt>
                <pt idx="1985">
                  <v>80</v>
                </pt>
                <pt idx="1986">
                  <v>250</v>
                </pt>
                <pt idx="1987">
                  <v>410</v>
                </pt>
                <pt idx="1988">
                  <v>0</v>
                </pt>
                <pt idx="1989">
                  <v>298</v>
                </pt>
                <pt idx="1990">
                  <v>302.43</v>
                </pt>
                <pt idx="1991">
                  <v>325.81</v>
                </pt>
                <pt idx="1992">
                  <v>339.23</v>
                </pt>
                <pt idx="1993">
                  <v>344.26</v>
                </pt>
                <pt idx="1994">
                  <v>332.2</v>
                </pt>
                <pt idx="1995">
                  <v>322.62</v>
                </pt>
                <pt idx="1996">
                  <v>311.91</v>
                </pt>
                <pt idx="1997">
                  <v>324.42</v>
                </pt>
                <pt idx="1998">
                  <v>323</v>
                </pt>
                <pt idx="1999">
                  <v>314.12</v>
                </pt>
                <pt idx="2000">
                  <v>324.17</v>
                </pt>
                <pt idx="2001">
                  <v>316.38</v>
                </pt>
                <pt idx="2002">
                  <v>307.89</v>
                </pt>
                <pt idx="2003">
                  <v>307.89</v>
                </pt>
                <pt idx="2004">
                  <v>297.22</v>
                </pt>
                <pt idx="2005">
                  <v>302.02</v>
                </pt>
                <pt idx="2006">
                  <v>306.63</v>
                </pt>
                <pt idx="2007">
                  <v>304.87</v>
                </pt>
                <pt idx="2008">
                  <v>306.63</v>
                </pt>
                <pt idx="2009">
                  <v>347.09</v>
                </pt>
                <pt idx="2010">
                  <v>329.86</v>
                </pt>
                <pt idx="2011">
                  <v>315.78</v>
                </pt>
                <pt idx="2012">
                  <v>312</v>
                </pt>
                <pt idx="2013">
                  <v>315.32</v>
                </pt>
                <pt idx="2014">
                  <v>308.86</v>
                </pt>
                <pt idx="2015">
                  <v>302.57</v>
                </pt>
                <pt idx="2016">
                  <v>300.12</v>
                </pt>
                <pt idx="2017">
                  <v>396.57</v>
                </pt>
                <pt idx="2018">
                  <v>348.97</v>
                </pt>
                <pt idx="2019">
                  <v>320</v>
                </pt>
                <pt idx="2020">
                  <v>300.05</v>
                </pt>
                <pt idx="2021">
                  <v>301.81</v>
                </pt>
                <pt idx="2022">
                  <v>300</v>
                </pt>
                <pt idx="2023">
                  <v>285</v>
                </pt>
                <pt idx="2024">
                  <v>285</v>
                </pt>
                <pt idx="2025">
                  <v>288</v>
                </pt>
                <pt idx="2026">
                  <v>290</v>
                </pt>
                <pt idx="2027">
                  <v>285</v>
                </pt>
                <pt idx="2028">
                  <v>290.12</v>
                </pt>
                <pt idx="2029">
                  <v>275</v>
                </pt>
                <pt idx="2030">
                  <v>285</v>
                </pt>
                <pt idx="2031">
                  <v>250</v>
                </pt>
                <pt idx="2032">
                  <v>255.01</v>
                </pt>
                <pt idx="2033">
                  <v>290</v>
                </pt>
                <pt idx="2034">
                  <v>258</v>
                </pt>
                <pt idx="2035">
                  <v>275</v>
                </pt>
                <pt idx="2036">
                  <v>60.01</v>
                </pt>
                <pt idx="2037">
                  <v>228</v>
                </pt>
                <pt idx="2038">
                  <v>295</v>
                </pt>
                <pt idx="2039">
                  <v>300</v>
                </pt>
                <pt idx="2040">
                  <v>320</v>
                </pt>
                <pt idx="2041">
                  <v>303</v>
                </pt>
                <pt idx="2042">
                  <v>315</v>
                </pt>
                <pt idx="2043">
                  <v>329.99</v>
                </pt>
                <pt idx="2044">
                  <v>320.21</v>
                </pt>
                <pt idx="2045">
                  <v>332.99</v>
                </pt>
                <pt idx="2046">
                  <v>329.99</v>
                </pt>
                <pt idx="2047">
                  <v>310.32</v>
                </pt>
                <pt idx="2048">
                  <v>302</v>
                </pt>
                <pt idx="2049">
                  <v>310.17</v>
                </pt>
                <pt idx="2050">
                  <v>301</v>
                </pt>
                <pt idx="2051">
                  <v>300.12</v>
                </pt>
                <pt idx="2052">
                  <v>320</v>
                </pt>
                <pt idx="2053">
                  <v>326.99</v>
                </pt>
                <pt idx="2054">
                  <v>320.36</v>
                </pt>
                <pt idx="2055">
                  <v>312.81</v>
                </pt>
                <pt idx="2056">
                  <v>285</v>
                </pt>
                <pt idx="2057">
                  <v>324</v>
                </pt>
                <pt idx="2058">
                  <v>324</v>
                </pt>
                <pt idx="2059">
                  <v>308</v>
                </pt>
                <pt idx="2060">
                  <v>320</v>
                </pt>
                <pt idx="2061">
                  <v>315</v>
                </pt>
                <pt idx="2062">
                  <v>275</v>
                </pt>
                <pt idx="2063">
                  <v>320</v>
                </pt>
                <pt idx="2064">
                  <v>280.12</v>
                </pt>
                <pt idx="2065">
                  <v>344.72</v>
                </pt>
                <pt idx="2066">
                  <v>736.95</v>
                </pt>
                <pt idx="2067">
                  <v>300.11</v>
                </pt>
                <pt idx="2068">
                  <v>303</v>
                </pt>
                <pt idx="2069">
                  <v>300.11</v>
                </pt>
                <pt idx="2070">
                  <v>300</v>
                </pt>
                <pt idx="2071">
                  <v>285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1</v>
                </pt>
                <pt idx="2079">
                  <v>0</v>
                </pt>
                <pt idx="2080">
                  <v>1</v>
                </pt>
                <pt idx="2081">
                  <v>0</v>
                </pt>
                <pt idx="2082">
                  <v>297</v>
                </pt>
                <pt idx="2083">
                  <v>295.32</v>
                </pt>
                <pt idx="2084">
                  <v>300</v>
                </pt>
                <pt idx="2085">
                  <v>302</v>
                </pt>
                <pt idx="2086">
                  <v>300.11</v>
                </pt>
                <pt idx="2087">
                  <v>329.99</v>
                </pt>
                <pt idx="2088">
                  <v>329.99</v>
                </pt>
                <pt idx="2089">
                  <v>381.27</v>
                </pt>
                <pt idx="2090">
                  <v>354.97</v>
                </pt>
                <pt idx="2091">
                  <v>349.97</v>
                </pt>
                <pt idx="2092">
                  <v>340.13</v>
                </pt>
                <pt idx="2093">
                  <v>359.97</v>
                </pt>
                <pt idx="2094">
                  <v>393.88</v>
                </pt>
                <pt idx="2095">
                  <v>361.33</v>
                </pt>
                <pt idx="2096">
                  <v>332.82</v>
                </pt>
                <pt idx="2097">
                  <v>342.98</v>
                </pt>
                <pt idx="2098">
                  <v>349.97</v>
                </pt>
                <pt idx="2099">
                  <v>339.98</v>
                </pt>
                <pt idx="2100">
                  <v>333.06</v>
                </pt>
                <pt idx="2101">
                  <v>344.98</v>
                </pt>
                <pt idx="2102">
                  <v>339.98</v>
                </pt>
                <pt idx="2103">
                  <v>339.98</v>
                </pt>
                <pt idx="2104">
                  <v>339.98</v>
                </pt>
                <pt idx="2105">
                  <v>349.97</v>
                </pt>
                <pt idx="2106">
                  <v>360.51</v>
                </pt>
                <pt idx="2107">
                  <v>349.97</v>
                </pt>
                <pt idx="2108">
                  <v>320.12</v>
                </pt>
                <pt idx="2109">
                  <v>320.12</v>
                </pt>
                <pt idx="2110">
                  <v>318</v>
                </pt>
                <pt idx="2111">
                  <v>277</v>
                </pt>
                <pt idx="2112">
                  <v>400</v>
                </pt>
                <pt idx="2113">
                  <v>713.74</v>
                </pt>
                <pt idx="2114">
                  <v>333</v>
                </pt>
                <pt idx="2115">
                  <v>320</v>
                </pt>
                <pt idx="2116">
                  <v>300</v>
                </pt>
                <pt idx="2117">
                  <v>275</v>
                </pt>
                <pt idx="2118">
                  <v>0</v>
                </pt>
                <pt idx="2119">
                  <v>280</v>
                </pt>
                <pt idx="2120">
                  <v>1</v>
                </pt>
                <pt idx="2121">
                  <v>285</v>
                </pt>
                <pt idx="2122">
                  <v>255.01</v>
                </pt>
                <pt idx="2123">
                  <v>280.12</v>
                </pt>
                <pt idx="2124">
                  <v>280</v>
                </pt>
                <pt idx="2125">
                  <v>100</v>
                </pt>
                <pt idx="2126">
                  <v>1</v>
                </pt>
                <pt idx="2127">
                  <v>0</v>
                </pt>
                <pt idx="2128">
                  <v>255.01</v>
                </pt>
                <pt idx="2129">
                  <v>1</v>
                </pt>
                <pt idx="2130">
                  <v>1</v>
                </pt>
                <pt idx="2131">
                  <v>1</v>
                </pt>
                <pt idx="2132">
                  <v>0.43</v>
                </pt>
                <pt idx="2133">
                  <v>280</v>
                </pt>
                <pt idx="2134">
                  <v>298</v>
                </pt>
                <pt idx="2135">
                  <v>298</v>
                </pt>
                <pt idx="2136">
                  <v>298</v>
                </pt>
                <pt idx="2137">
                  <v>298</v>
                </pt>
                <pt idx="2138">
                  <v>300</v>
                </pt>
                <pt idx="2139">
                  <v>300.12</v>
                </pt>
                <pt idx="2140">
                  <v>300.12</v>
                </pt>
                <pt idx="2141">
                  <v>310.12</v>
                </pt>
                <pt idx="2142">
                  <v>310.21</v>
                </pt>
                <pt idx="2143">
                  <v>318</v>
                </pt>
                <pt idx="2144">
                  <v>300</v>
                </pt>
                <pt idx="2145">
                  <v>122.32</v>
                </pt>
                <pt idx="2146">
                  <v>250.12</v>
                </pt>
                <pt idx="2147">
                  <v>280.12</v>
                </pt>
                <pt idx="2148">
                  <v>280</v>
                </pt>
                <pt idx="2149">
                  <v>280</v>
                </pt>
                <pt idx="2150">
                  <v>280</v>
                </pt>
                <pt idx="2151">
                  <v>250</v>
                </pt>
                <pt idx="2152">
                  <v>270.13</v>
                </pt>
                <pt idx="2153">
                  <v>298</v>
                </pt>
                <pt idx="2154">
                  <v>290.36</v>
                </pt>
                <pt idx="2155">
                  <v>300.12</v>
                </pt>
                <pt idx="2156">
                  <v>329</v>
                </pt>
                <pt idx="2157">
                  <v>329</v>
                </pt>
                <pt idx="2158">
                  <v>320</v>
                </pt>
                <pt idx="2159">
                  <v>355</v>
                </pt>
                <pt idx="2160">
                  <v>300</v>
                </pt>
                <pt idx="2161">
                  <v>1000</v>
                </pt>
                <pt idx="2162">
                  <v>351.42</v>
                </pt>
                <pt idx="2163">
                  <v>342.94</v>
                </pt>
                <pt idx="2164">
                  <v>305.12</v>
                </pt>
                <pt idx="2165">
                  <v>308</v>
                </pt>
                <pt idx="2166">
                  <v>301.08</v>
                </pt>
                <pt idx="2167">
                  <v>305</v>
                </pt>
                <pt idx="2168">
                  <v>300</v>
                </pt>
                <pt idx="2169">
                  <v>275</v>
                </pt>
                <pt idx="2170">
                  <v>275</v>
                </pt>
                <pt idx="2171">
                  <v>250.12</v>
                </pt>
                <pt idx="2172">
                  <v>130</v>
                </pt>
                <pt idx="2173">
                  <v>280</v>
                </pt>
                <pt idx="2174">
                  <v>280</v>
                </pt>
                <pt idx="2175">
                  <v>280.13</v>
                </pt>
                <pt idx="2176">
                  <v>1</v>
                </pt>
                <pt idx="2177">
                  <v>290</v>
                </pt>
                <pt idx="2178">
                  <v>300</v>
                </pt>
                <pt idx="2179">
                  <v>290</v>
                </pt>
                <pt idx="2180">
                  <v>300.11</v>
                </pt>
                <pt idx="2181">
                  <v>308</v>
                </pt>
                <pt idx="2182">
                  <v>315</v>
                </pt>
                <pt idx="2183">
                  <v>410</v>
                </pt>
                <pt idx="2184">
                  <v>324</v>
                </pt>
                <pt idx="2185">
                  <v>360</v>
                </pt>
                <pt idx="2186">
                  <v>340</v>
                </pt>
                <pt idx="2187">
                  <v>340</v>
                </pt>
                <pt idx="2188">
                  <v>328</v>
                </pt>
                <pt idx="2189">
                  <v>330</v>
                </pt>
                <pt idx="2190">
                  <v>340</v>
                </pt>
                <pt idx="2191">
                  <v>330</v>
                </pt>
                <pt idx="2192">
                  <v>328</v>
                </pt>
                <pt idx="2193">
                  <v>320.36</v>
                </pt>
                <pt idx="2194">
                  <v>310.92</v>
                </pt>
                <pt idx="2195">
                  <v>320.36</v>
                </pt>
                <pt idx="2196">
                  <v>315.54</v>
                </pt>
                <pt idx="2197">
                  <v>330</v>
                </pt>
                <pt idx="2198">
                  <v>328.07</v>
                </pt>
                <pt idx="2199">
                  <v>320.36</v>
                </pt>
                <pt idx="2200">
                  <v>300.11</v>
                </pt>
                <pt idx="2201">
                  <v>300.12</v>
                </pt>
                <pt idx="2202">
                  <v>303</v>
                </pt>
                <pt idx="2203">
                  <v>298</v>
                </pt>
                <pt idx="2204">
                  <v>280</v>
                </pt>
                <pt idx="2205">
                  <v>260</v>
                </pt>
                <pt idx="2206">
                  <v>285</v>
                </pt>
                <pt idx="2207">
                  <v>0</v>
                </pt>
                <pt idx="2208">
                  <v>1000</v>
                </pt>
                <pt idx="2209">
                  <v>999.6</v>
                </pt>
                <pt idx="2210">
                  <v>270</v>
                </pt>
                <pt idx="2211">
                  <v>298</v>
                </pt>
                <pt idx="2212">
                  <v>280</v>
                </pt>
                <pt idx="2213">
                  <v>280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275.13</v>
                </pt>
                <pt idx="2218">
                  <v>0</v>
                </pt>
                <pt idx="2219">
                  <v>0</v>
                </pt>
                <pt idx="2220">
                  <v>200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280.13</v>
                </pt>
                <pt idx="2238">
                  <v>270</v>
                </pt>
                <pt idx="2239">
                  <v>5</v>
                </pt>
                <pt idx="2240">
                  <v>1</v>
                </pt>
                <pt idx="2241">
                  <v>270</v>
                </pt>
                <pt idx="2242">
                  <v>0</v>
                </pt>
                <pt idx="2243">
                  <v>119.13</v>
                </pt>
                <pt idx="2244">
                  <v>0</v>
                </pt>
                <pt idx="2245">
                  <v>334.69</v>
                </pt>
                <pt idx="2246">
                  <v>296.04</v>
                </pt>
                <pt idx="2247">
                  <v>5</v>
                </pt>
                <pt idx="2248">
                  <v>293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386.28</v>
                </pt>
                <pt idx="2253">
                  <v>315.11</v>
                </pt>
                <pt idx="2254">
                  <v>400</v>
                </pt>
                <pt idx="2255">
                  <v>442.88</v>
                </pt>
                <pt idx="2256">
                  <v>333.65</v>
                </pt>
                <pt idx="2257">
                  <v>382.42</v>
                </pt>
                <pt idx="2258">
                  <v>305.51</v>
                </pt>
                <pt idx="2259">
                  <v>280</v>
                </pt>
                <pt idx="2260">
                  <v>0</v>
                </pt>
                <pt idx="2261">
                  <v>0</v>
                </pt>
                <pt idx="2262">
                  <v>714</v>
                </pt>
                <pt idx="2263">
                  <v>1000</v>
                </pt>
                <pt idx="2264">
                  <v>340.11</v>
                </pt>
                <pt idx="2265">
                  <v>292</v>
                </pt>
                <pt idx="2266">
                  <v>714</v>
                </pt>
                <pt idx="2267">
                  <v>486</v>
                </pt>
                <pt idx="2268">
                  <v>1000</v>
                </pt>
                <pt idx="2269">
                  <v>1000</v>
                </pt>
                <pt idx="2270">
                  <v>1000</v>
                </pt>
                <pt idx="2271">
                  <v>927.8099999999999</v>
                </pt>
                <pt idx="2272">
                  <v>0</v>
                </pt>
                <pt idx="2273">
                  <v>1000</v>
                </pt>
                <pt idx="2274">
                  <v>1000</v>
                </pt>
                <pt idx="2275">
                  <v>280</v>
                </pt>
                <pt idx="2276">
                  <v>0</v>
                </pt>
                <pt idx="2277">
                  <v>293</v>
                </pt>
                <pt idx="2278">
                  <v>15.48</v>
                </pt>
                <pt idx="2279">
                  <v>311.13</v>
                </pt>
                <pt idx="2280">
                  <v>21.81</v>
                </pt>
                <pt idx="2281">
                  <v>21.81</v>
                </pt>
                <pt idx="2282">
                  <v>53.99</v>
                </pt>
                <pt idx="2283">
                  <v>21.81</v>
                </pt>
                <pt idx="2284">
                  <v>21.81</v>
                </pt>
                <pt idx="2285">
                  <v>21.81</v>
                </pt>
                <pt idx="2286">
                  <v>36</v>
                </pt>
                <pt idx="2287">
                  <v>36</v>
                </pt>
                <pt idx="2288">
                  <v>21.81</v>
                </pt>
                <pt idx="2289">
                  <v>14.76</v>
                </pt>
                <pt idx="2290">
                  <v>16.2</v>
                </pt>
                <pt idx="2291">
                  <v>21.81</v>
                </pt>
                <pt idx="2292">
                  <v>21.81</v>
                </pt>
                <pt idx="2293">
                  <v>15.48</v>
                </pt>
                <pt idx="2294">
                  <v>15.48</v>
                </pt>
                <pt idx="2295">
                  <v>14.76</v>
                </pt>
                <pt idx="2296">
                  <v>0</v>
                </pt>
                <pt idx="2297">
                  <v>0</v>
                </pt>
                <pt idx="2298">
                  <v>288.63</v>
                </pt>
                <pt idx="2299">
                  <v>290.15</v>
                </pt>
                <pt idx="2300">
                  <v>0</v>
                </pt>
                <pt idx="2301">
                  <v>5</v>
                </pt>
                <pt idx="2302">
                  <v>1</v>
                </pt>
                <pt idx="2303">
                  <v>0</v>
                </pt>
                <pt idx="2304">
                  <v>0</v>
                </pt>
                <pt idx="2305">
                  <v>382</v>
                </pt>
                <pt idx="2306">
                  <v>0</v>
                </pt>
                <pt idx="2307">
                  <v>320</v>
                </pt>
                <pt idx="2308">
                  <v>315</v>
                </pt>
                <pt idx="2309">
                  <v>400</v>
                </pt>
                <pt idx="2310">
                  <v>320</v>
                </pt>
                <pt idx="2311">
                  <v>310</v>
                </pt>
                <pt idx="2312">
                  <v>305</v>
                </pt>
                <pt idx="2313">
                  <v>119.97</v>
                </pt>
                <pt idx="2314">
                  <v>303.63</v>
                </pt>
                <pt idx="2315">
                  <v>307.03</v>
                </pt>
                <pt idx="2316">
                  <v>304.99</v>
                </pt>
                <pt idx="2317">
                  <v>50</v>
                </pt>
                <pt idx="2318">
                  <v>287</v>
                </pt>
                <pt idx="2319">
                  <v>290.13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254.91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199.92</v>
                </pt>
                <pt idx="2333">
                  <v>0</v>
                </pt>
                <pt idx="2334">
                  <v>0</v>
                </pt>
                <pt idx="2335">
                  <v>199.92</v>
                </pt>
                <pt idx="2336">
                  <v>0</v>
                </pt>
                <pt idx="2337">
                  <v>0</v>
                </pt>
                <pt idx="2338">
                  <v>65.13</v>
                </pt>
                <pt idx="2339">
                  <v>139.49</v>
                </pt>
                <pt idx="2340">
                  <v>0</v>
                </pt>
                <pt idx="2341">
                  <v>0</v>
                </pt>
                <pt idx="2342">
                  <v>139.21</v>
                </pt>
                <pt idx="2343">
                  <v>400</v>
                </pt>
                <pt idx="2344">
                  <v>714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400.28</v>
                </pt>
                <pt idx="2352">
                  <v>285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327</v>
                </pt>
                <pt idx="2373">
                  <v>0</v>
                </pt>
                <pt idx="2374">
                  <v>0</v>
                </pt>
                <pt idx="2375">
                  <v>384</v>
                </pt>
                <pt idx="2376">
                  <v>330</v>
                </pt>
                <pt idx="2377">
                  <v>310.11</v>
                </pt>
                <pt idx="2378">
                  <v>300</v>
                </pt>
                <pt idx="2379">
                  <v>287</v>
                </pt>
                <pt idx="2380">
                  <v>0</v>
                </pt>
                <pt idx="2381">
                  <v>0</v>
                </pt>
                <pt idx="2382">
                  <v>98.47</v>
                </pt>
                <pt idx="2383">
                  <v>280</v>
                </pt>
                <pt idx="2384">
                  <v>0</v>
                </pt>
                <pt idx="2385">
                  <v>0</v>
                </pt>
                <pt idx="2386">
                  <v>318.59</v>
                </pt>
                <pt idx="2387">
                  <v>180</v>
                </pt>
                <pt idx="2388">
                  <v>0</v>
                </pt>
                <pt idx="2389">
                  <v>0</v>
                </pt>
                <pt idx="2390">
                  <v>310.11</v>
                </pt>
                <pt idx="2391">
                  <v>310</v>
                </pt>
                <pt idx="2392">
                  <v>339.95</v>
                </pt>
                <pt idx="2393">
                  <v>329</v>
                </pt>
                <pt idx="2394">
                  <v>328</v>
                </pt>
                <pt idx="2395">
                  <v>339.95</v>
                </pt>
                <pt idx="2396">
                  <v>137.52</v>
                </pt>
                <pt idx="2397">
                  <v>320</v>
                </pt>
                <pt idx="2398">
                  <v>287</v>
                </pt>
                <pt idx="2399">
                  <v>298</v>
                </pt>
                <pt idx="2400">
                  <v>355</v>
                </pt>
                <pt idx="2401">
                  <v>995.2</v>
                </pt>
                <pt idx="2402">
                  <v>330.11</v>
                </pt>
                <pt idx="2403">
                  <v>233.55</v>
                </pt>
                <pt idx="2404">
                  <v>305.11</v>
                </pt>
                <pt idx="2405">
                  <v>260</v>
                </pt>
                <pt idx="2406">
                  <v>295.11</v>
                </pt>
                <pt idx="2407">
                  <v>278</v>
                </pt>
                <pt idx="2408">
                  <v>260</v>
                </pt>
                <pt idx="2409">
                  <v>255.01</v>
                </pt>
                <pt idx="2410">
                  <v>278</v>
                </pt>
                <pt idx="2411">
                  <v>279</v>
                </pt>
                <pt idx="2412">
                  <v>305.11</v>
                </pt>
                <pt idx="2413">
                  <v>285</v>
                </pt>
                <pt idx="2414">
                  <v>283</v>
                </pt>
                <pt idx="2415">
                  <v>276</v>
                </pt>
                <pt idx="2416">
                  <v>275</v>
                </pt>
                <pt idx="2417">
                  <v>150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150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276</v>
                </pt>
                <pt idx="2427">
                  <v>218</v>
                </pt>
                <pt idx="2428">
                  <v>100</v>
                </pt>
                <pt idx="2429">
                  <v>0</v>
                </pt>
                <pt idx="2430">
                  <v>214</v>
                </pt>
                <pt idx="2431">
                  <v>240</v>
                </pt>
                <pt idx="2432">
                  <v>0</v>
                </pt>
                <pt idx="2433">
                  <v>250</v>
                </pt>
                <pt idx="2434">
                  <v>320</v>
                </pt>
                <pt idx="2435">
                  <v>284.89</v>
                </pt>
                <pt idx="2436">
                  <v>282.89</v>
                </pt>
                <pt idx="2437">
                  <v>248.93</v>
                </pt>
                <pt idx="2438">
                  <v>285.72</v>
                </pt>
                <pt idx="2439">
                  <v>286.89</v>
                </pt>
                <pt idx="2440">
                  <v>314.27</v>
                </pt>
                <pt idx="2441">
                  <v>338.22</v>
                </pt>
                <pt idx="2442">
                  <v>346.99</v>
                </pt>
                <pt idx="2443">
                  <v>423.79</v>
                </pt>
                <pt idx="2444">
                  <v>424.94</v>
                </pt>
                <pt idx="2445">
                  <v>314.98</v>
                </pt>
                <pt idx="2446">
                  <v>325.36</v>
                </pt>
                <pt idx="2447">
                  <v>302.72</v>
                </pt>
                <pt idx="2448">
                  <v>336.87</v>
                </pt>
                <pt idx="2449">
                  <v>358.7</v>
                </pt>
                <pt idx="2450">
                  <v>354.86</v>
                </pt>
                <pt idx="2451">
                  <v>398.56</v>
                </pt>
                <pt idx="2452">
                  <v>368.67</v>
                </pt>
                <pt idx="2453">
                  <v>281.32</v>
                </pt>
                <pt idx="2454">
                  <v>264.22</v>
                </pt>
                <pt idx="2455">
                  <v>310.03</v>
                </pt>
                <pt idx="2456">
                  <v>280.89</v>
                </pt>
                <pt idx="2457">
                  <v>307.75</v>
                </pt>
                <pt idx="2458">
                  <v>165.95</v>
                </pt>
                <pt idx="2459">
                  <v>201.88</v>
                </pt>
                <pt idx="2460">
                  <v>176.07</v>
                </pt>
                <pt idx="2461">
                  <v>279.54</v>
                </pt>
                <pt idx="2462">
                  <v>284.1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278.99</v>
                </pt>
                <pt idx="2468">
                  <v>0</v>
                </pt>
                <pt idx="2469">
                  <v>299.88</v>
                </pt>
                <pt idx="2470">
                  <v>276</v>
                </pt>
                <pt idx="2471">
                  <v>276</v>
                </pt>
                <pt idx="2472">
                  <v>0</v>
                </pt>
                <pt idx="2473">
                  <v>285.69</v>
                </pt>
                <pt idx="2474">
                  <v>283.97</v>
                </pt>
                <pt idx="2475">
                  <v>276</v>
                </pt>
                <pt idx="2476">
                  <v>230.74</v>
                </pt>
                <pt idx="2477">
                  <v>259.55</v>
                </pt>
                <pt idx="2478">
                  <v>285.92</v>
                </pt>
                <pt idx="2479">
                  <v>149.46</v>
                </pt>
                <pt idx="2480">
                  <v>0</v>
                </pt>
                <pt idx="2481">
                  <v>285.69</v>
                </pt>
                <pt idx="2482">
                  <v>281.29</v>
                </pt>
                <pt idx="2483">
                  <v>283.97</v>
                </pt>
                <pt idx="2484">
                  <v>0</v>
                </pt>
                <pt idx="2485">
                  <v>293.94</v>
                </pt>
                <pt idx="2486">
                  <v>296.07</v>
                </pt>
                <pt idx="2487">
                  <v>294.88</v>
                </pt>
                <pt idx="2488">
                  <v>279.89</v>
                </pt>
                <pt idx="2489">
                  <v>505.44</v>
                </pt>
                <pt idx="2490">
                  <v>328.81</v>
                </pt>
                <pt idx="2491">
                  <v>308.93</v>
                </pt>
                <pt idx="2492">
                  <v>305.03</v>
                </pt>
                <pt idx="2493">
                  <v>304.88</v>
                </pt>
                <pt idx="2494">
                  <v>281.89</v>
                </pt>
                <pt idx="2495">
                  <v>298.92</v>
                </pt>
                <pt idx="2496">
                  <v>323.88</v>
                </pt>
                <pt idx="2497">
                  <v>996.4</v>
                </pt>
                <pt idx="2498">
                  <v>149.94</v>
                </pt>
                <pt idx="2499">
                  <v>0</v>
                </pt>
                <pt idx="2500">
                  <v>299.04</v>
                </pt>
                <pt idx="2501">
                  <v>290</v>
                </pt>
                <pt idx="2502">
                  <v>276</v>
                </pt>
                <pt idx="2503">
                  <v>260</v>
                </pt>
                <pt idx="2504">
                  <v>260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255.01</v>
                </pt>
                <pt idx="2509">
                  <v>0</v>
                </pt>
                <pt idx="2510">
                  <v>216</v>
                </pt>
                <pt idx="2511">
                  <v>180</v>
                </pt>
                <pt idx="2512">
                  <v>0</v>
                </pt>
                <pt idx="2513">
                  <v>278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165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164.47</v>
                </pt>
                <pt idx="2523">
                  <v>0</v>
                </pt>
                <pt idx="2524">
                  <v>0</v>
                </pt>
                <pt idx="2525">
                  <v>254.19</v>
                </pt>
                <pt idx="2526">
                  <v>0</v>
                </pt>
                <pt idx="2527">
                  <v>294.21</v>
                </pt>
                <pt idx="2528">
                  <v>99.68000000000001</v>
                </pt>
                <pt idx="2529">
                  <v>149.52</v>
                </pt>
                <pt idx="2530">
                  <v>0</v>
                </pt>
                <pt idx="2531">
                  <v>0</v>
                </pt>
                <pt idx="2532">
                  <v>294.21</v>
                </pt>
                <pt idx="2533">
                  <v>0</v>
                </pt>
                <pt idx="2534">
                  <v>309.12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0.03</v>
                </pt>
                <pt idx="2540">
                  <v>0</v>
                </pt>
                <pt idx="2541">
                  <v>279.56</v>
                </pt>
                <pt idx="2542">
                  <v>180</v>
                </pt>
                <pt idx="2543">
                  <v>0</v>
                </pt>
                <pt idx="2544">
                  <v>289.52</v>
                </pt>
                <pt idx="2545">
                  <v>274.58</v>
                </pt>
                <pt idx="2546">
                  <v>0</v>
                </pt>
                <pt idx="2547">
                  <v>310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289.65</v>
                </pt>
                <pt idx="2552">
                  <v>294.62</v>
                </pt>
                <pt idx="2553">
                  <v>0</v>
                </pt>
                <pt idx="2554">
                  <v>279.56</v>
                </pt>
                <pt idx="2555">
                  <v>0</v>
                </pt>
                <pt idx="2556">
                  <v>309.78</v>
                </pt>
                <pt idx="2557">
                  <v>254.68</v>
                </pt>
                <pt idx="2558">
                  <v>219.82</v>
                </pt>
                <pt idx="2559">
                  <v>299.47</v>
                </pt>
                <pt idx="2560">
                  <v>218</v>
                </pt>
                <pt idx="2561">
                  <v>0</v>
                </pt>
                <pt idx="2562">
                  <v>310.35</v>
                </pt>
                <pt idx="2563">
                  <v>330.55</v>
                </pt>
                <pt idx="2564">
                  <v>320</v>
                </pt>
                <pt idx="2565">
                  <v>280</v>
                </pt>
                <pt idx="2566">
                  <v>419</v>
                </pt>
                <pt idx="2567">
                  <v>1000</v>
                </pt>
                <pt idx="2568">
                  <v>390</v>
                </pt>
                <pt idx="2569">
                  <v>714</v>
                </pt>
                <pt idx="2570">
                  <v>999.6</v>
                </pt>
                <pt idx="2571">
                  <v>714</v>
                </pt>
                <pt idx="2572">
                  <v>554</v>
                </pt>
                <pt idx="2573">
                  <v>714</v>
                </pt>
                <pt idx="2574">
                  <v>500</v>
                </pt>
                <pt idx="2575">
                  <v>455</v>
                </pt>
                <pt idx="2576">
                  <v>393.47</v>
                </pt>
                <pt idx="2577">
                  <v>422.51</v>
                </pt>
                <pt idx="2578">
                  <v>466.51</v>
                </pt>
                <pt idx="2579">
                  <v>413.5</v>
                </pt>
                <pt idx="2580">
                  <v>411.4</v>
                </pt>
                <pt idx="2581">
                  <v>380</v>
                </pt>
                <pt idx="2582">
                  <v>373.5</v>
                </pt>
                <pt idx="2583">
                  <v>358.5</v>
                </pt>
                <pt idx="2584">
                  <v>440</v>
                </pt>
                <pt idx="2585">
                  <v>380</v>
                </pt>
                <pt idx="2586">
                  <v>360</v>
                </pt>
                <pt idx="2587">
                  <v>350</v>
                </pt>
                <pt idx="2588">
                  <v>370</v>
                </pt>
                <pt idx="2589">
                  <v>350</v>
                </pt>
                <pt idx="2590">
                  <v>315.13</v>
                </pt>
                <pt idx="2591">
                  <v>290.27</v>
                </pt>
                <pt idx="2592">
                  <v>285</v>
                </pt>
                <pt idx="2593">
                  <v>714</v>
                </pt>
                <pt idx="2594">
                  <v>320</v>
                </pt>
                <pt idx="2595">
                  <v>315.15</v>
                </pt>
                <pt idx="2596">
                  <v>310.11</v>
                </pt>
                <pt idx="2597">
                  <v>320</v>
                </pt>
                <pt idx="2598">
                  <v>320</v>
                </pt>
                <pt idx="2599">
                  <v>305.11</v>
                </pt>
                <pt idx="2600">
                  <v>305.11</v>
                </pt>
                <pt idx="2601">
                  <v>300.15</v>
                </pt>
                <pt idx="2602">
                  <v>295.15</v>
                </pt>
                <pt idx="2603">
                  <v>300.15</v>
                </pt>
                <pt idx="2604">
                  <v>285</v>
                </pt>
                <pt idx="2605">
                  <v>298.68</v>
                </pt>
                <pt idx="2606">
                  <v>283</v>
                </pt>
                <pt idx="2607">
                  <v>255.01</v>
                </pt>
                <pt idx="2608">
                  <v>120</v>
                </pt>
                <pt idx="2609">
                  <v>120</v>
                </pt>
                <pt idx="2610">
                  <v>210</v>
                </pt>
                <pt idx="2611">
                  <v>0</v>
                </pt>
                <pt idx="2612">
                  <v>1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209.33</v>
                </pt>
                <pt idx="2618">
                  <v>249.2</v>
                </pt>
                <pt idx="2619">
                  <v>282.1</v>
                </pt>
                <pt idx="2620">
                  <v>294.19</v>
                </pt>
                <pt idx="2621">
                  <v>315.99</v>
                </pt>
                <pt idx="2622">
                  <v>358.7</v>
                </pt>
                <pt idx="2623">
                  <v>315.86</v>
                </pt>
                <pt idx="2624">
                  <v>329.49</v>
                </pt>
                <pt idx="2625">
                  <v>348.74</v>
                </pt>
                <pt idx="2626">
                  <v>302.18</v>
                </pt>
                <pt idx="2627">
                  <v>49.82</v>
                </pt>
                <pt idx="2628">
                  <v>299.03</v>
                </pt>
                <pt idx="2629">
                  <v>315.86</v>
                </pt>
                <pt idx="2630">
                  <v>309.99</v>
                </pt>
                <pt idx="2631">
                  <v>280.98</v>
                </pt>
                <pt idx="2632">
                  <v>299.03</v>
                </pt>
                <pt idx="2633">
                  <v>294.23</v>
                </pt>
                <pt idx="2634">
                  <v>349.86</v>
                </pt>
                <pt idx="2635">
                  <v>284.89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277</v>
                </pt>
                <pt idx="2642">
                  <v>259.61</v>
                </pt>
                <pt idx="2643">
                  <v>218</v>
                </pt>
                <pt idx="2644">
                  <v>335</v>
                </pt>
                <pt idx="2645">
                  <v>295.15</v>
                </pt>
                <pt idx="2646">
                  <v>289</v>
                </pt>
                <pt idx="2647">
                  <v>224</v>
                </pt>
                <pt idx="2648">
                  <v>0</v>
                </pt>
                <pt idx="2649">
                  <v>251.79</v>
                </pt>
                <pt idx="2650">
                  <v>300.15</v>
                </pt>
                <pt idx="2651">
                  <v>280</v>
                </pt>
                <pt idx="2652">
                  <v>295.13</v>
                </pt>
                <pt idx="2653">
                  <v>300</v>
                </pt>
                <pt idx="2654">
                  <v>287.98</v>
                </pt>
                <pt idx="2655">
                  <v>300.11</v>
                </pt>
                <pt idx="2656">
                  <v>0</v>
                </pt>
                <pt idx="2657">
                  <v>250</v>
                </pt>
                <pt idx="2658">
                  <v>289.56</v>
                </pt>
                <pt idx="2659">
                  <v>714</v>
                </pt>
                <pt idx="2660">
                  <v>340</v>
                </pt>
                <pt idx="2661">
                  <v>340</v>
                </pt>
                <pt idx="2662">
                  <v>325.58</v>
                </pt>
                <pt idx="2663">
                  <v>432.77</v>
                </pt>
                <pt idx="2664">
                  <v>368.35</v>
                </pt>
                <pt idx="2665">
                  <v>324.9</v>
                </pt>
                <pt idx="2666">
                  <v>361.47</v>
                </pt>
                <pt idx="2667">
                  <v>380</v>
                </pt>
                <pt idx="2668">
                  <v>324.9</v>
                </pt>
                <pt idx="2669">
                  <v>365.47</v>
                </pt>
                <pt idx="2670">
                  <v>358.95</v>
                </pt>
                <pt idx="2671">
                  <v>348.95</v>
                </pt>
                <pt idx="2672">
                  <v>328.69</v>
                </pt>
                <pt idx="2673">
                  <v>463.47</v>
                </pt>
                <pt idx="2674">
                  <v>567.47</v>
                </pt>
                <pt idx="2675">
                  <v>393.47</v>
                </pt>
                <pt idx="2676">
                  <v>473.47</v>
                </pt>
                <pt idx="2677">
                  <v>513.47</v>
                </pt>
                <pt idx="2678">
                  <v>463.47</v>
                </pt>
                <pt idx="2679">
                  <v>400</v>
                </pt>
                <pt idx="2680">
                  <v>801.4400000000001</v>
                </pt>
                <pt idx="2681">
                  <v>802.38</v>
                </pt>
                <pt idx="2682">
                  <v>927.41</v>
                </pt>
                <pt idx="2683">
                  <v>714</v>
                </pt>
                <pt idx="2684">
                  <v>554</v>
                </pt>
                <pt idx="2685">
                  <v>714</v>
                </pt>
                <pt idx="2686">
                  <v>400</v>
                </pt>
                <pt idx="2687">
                  <v>370</v>
                </pt>
                <pt idx="2688">
                  <v>315.15</v>
                </pt>
                <pt idx="2689">
                  <v>440</v>
                </pt>
                <pt idx="2690">
                  <v>350</v>
                </pt>
                <pt idx="2691">
                  <v>350</v>
                </pt>
                <pt idx="2692">
                  <v>322.79</v>
                </pt>
                <pt idx="2693">
                  <v>706</v>
                </pt>
                <pt idx="2694">
                  <v>320</v>
                </pt>
                <pt idx="2695">
                  <v>305.11</v>
                </pt>
                <pt idx="2696">
                  <v>340</v>
                </pt>
                <pt idx="2697">
                  <v>305.11</v>
                </pt>
                <pt idx="2698">
                  <v>272</v>
                </pt>
                <pt idx="2699">
                  <v>226</v>
                </pt>
                <pt idx="2700">
                  <v>275</v>
                </pt>
                <pt idx="2701">
                  <v>294.27</v>
                </pt>
                <pt idx="2702">
                  <v>297.2</v>
                </pt>
                <pt idx="2703">
                  <v>297.19</v>
                </pt>
                <pt idx="2704">
                  <v>350</v>
                </pt>
                <pt idx="2705">
                  <v>310.12</v>
                </pt>
                <pt idx="2706">
                  <v>310.11</v>
                </pt>
                <pt idx="2707">
                  <v>305.11</v>
                </pt>
                <pt idx="2708">
                  <v>309</v>
                </pt>
                <pt idx="2709">
                  <v>300.15</v>
                </pt>
                <pt idx="2710">
                  <v>300.15</v>
                </pt>
                <pt idx="2711">
                  <v>300.13</v>
                </pt>
                <pt idx="2712">
                  <v>302.13</v>
                </pt>
                <pt idx="2713">
                  <v>298.92</v>
                </pt>
                <pt idx="2714">
                  <v>295.15</v>
                </pt>
                <pt idx="2715">
                  <v>305.11</v>
                </pt>
                <pt idx="2716">
                  <v>300</v>
                </pt>
                <pt idx="2717">
                  <v>300</v>
                </pt>
                <pt idx="2718">
                  <v>310.11</v>
                </pt>
                <pt idx="2719">
                  <v>275</v>
                </pt>
                <pt idx="2720">
                  <v>300</v>
                </pt>
                <pt idx="2721">
                  <v>295.13</v>
                </pt>
                <pt idx="2722">
                  <v>300.15</v>
                </pt>
                <pt idx="2723">
                  <v>300</v>
                </pt>
                <pt idx="2724">
                  <v>320</v>
                </pt>
                <pt idx="2725">
                  <v>308.45</v>
                </pt>
                <pt idx="2726">
                  <v>320</v>
                </pt>
                <pt idx="2727">
                  <v>280</v>
                </pt>
                <pt idx="2728">
                  <v>260</v>
                </pt>
                <pt idx="2729">
                  <v>92</v>
                </pt>
                <pt idx="2730">
                  <v>180.78</v>
                </pt>
                <pt idx="2731">
                  <v>92</v>
                </pt>
                <pt idx="2732">
                  <v>312.81</v>
                </pt>
                <pt idx="2733">
                  <v>304.17</v>
                </pt>
                <pt idx="2734">
                  <v>299.08</v>
                </pt>
                <pt idx="2735">
                  <v>249.3</v>
                </pt>
                <pt idx="2736">
                  <v>274.19</v>
                </pt>
                <pt idx="2737">
                  <v>254.72</v>
                </pt>
                <pt idx="2738">
                  <v>240.5</v>
                </pt>
                <pt idx="2739">
                  <v>213.46</v>
                </pt>
                <pt idx="2740">
                  <v>293.44</v>
                </pt>
                <pt idx="2741">
                  <v>309.15</v>
                </pt>
                <pt idx="2742">
                  <v>294.11</v>
                </pt>
                <pt idx="2743">
                  <v>223.42</v>
                </pt>
                <pt idx="2744">
                  <v>360</v>
                </pt>
                <pt idx="2745">
                  <v>295</v>
                </pt>
                <pt idx="2746">
                  <v>295.15</v>
                </pt>
                <pt idx="2747">
                  <v>283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250</v>
                </pt>
                <pt idx="2752">
                  <v>0</v>
                </pt>
                <pt idx="2753">
                  <v>269</v>
                </pt>
                <pt idx="2754">
                  <v>115.78</v>
                </pt>
                <pt idx="2755">
                  <v>0</v>
                </pt>
                <pt idx="2756">
                  <v>290</v>
                </pt>
                <pt idx="2757">
                  <v>360</v>
                </pt>
                <pt idx="2758">
                  <v>334.24</v>
                </pt>
                <pt idx="2759">
                  <v>300</v>
                </pt>
                <pt idx="2760">
                  <v>309</v>
                </pt>
                <pt idx="2761">
                  <v>355</v>
                </pt>
                <pt idx="2762">
                  <v>365</v>
                </pt>
                <pt idx="2763">
                  <v>360</v>
                </pt>
                <pt idx="2764">
                  <v>350</v>
                </pt>
                <pt idx="2765">
                  <v>350</v>
                </pt>
                <pt idx="2766">
                  <v>325</v>
                </pt>
                <pt idx="2767">
                  <v>320</v>
                </pt>
                <pt idx="2768">
                  <v>315.11</v>
                </pt>
                <pt idx="2769">
                  <v>310.11</v>
                </pt>
                <pt idx="2770">
                  <v>310.12</v>
                </pt>
                <pt idx="2771">
                  <v>310.05</v>
                </pt>
                <pt idx="2772">
                  <v>335</v>
                </pt>
                <pt idx="2773">
                  <v>310.12</v>
                </pt>
                <pt idx="2774">
                  <v>300.11</v>
                </pt>
                <pt idx="2775">
                  <v>287</v>
                </pt>
                <pt idx="2776">
                  <v>300.03</v>
                </pt>
                <pt idx="2777">
                  <v>301.88</v>
                </pt>
                <pt idx="2778">
                  <v>267.89</v>
                </pt>
                <pt idx="2779">
                  <v>289.88</v>
                </pt>
                <pt idx="2780">
                  <v>299.88</v>
                </pt>
                <pt idx="2781">
                  <v>299.88</v>
                </pt>
                <pt idx="2782">
                  <v>308.33</v>
                </pt>
                <pt idx="2783">
                  <v>272</v>
                </pt>
                <pt idx="2784">
                  <v>0</v>
                </pt>
                <pt idx="2785">
                  <v>283</v>
                </pt>
                <pt idx="2786">
                  <v>267</v>
                </pt>
                <pt idx="2787">
                  <v>308.45</v>
                </pt>
                <pt idx="2788">
                  <v>295.13</v>
                </pt>
                <pt idx="2789">
                  <v>260</v>
                </pt>
                <pt idx="2790">
                  <v>290.11</v>
                </pt>
                <pt idx="2791">
                  <v>150</v>
                </pt>
                <pt idx="2792">
                  <v>275</v>
                </pt>
                <pt idx="2793">
                  <v>300</v>
                </pt>
                <pt idx="2794">
                  <v>170</v>
                </pt>
                <pt idx="2795">
                  <v>104</v>
                </pt>
                <pt idx="2796">
                  <v>265</v>
                </pt>
                <pt idx="2797">
                  <v>170</v>
                </pt>
                <pt idx="2798">
                  <v>150</v>
                </pt>
                <pt idx="2799">
                  <v>0</v>
                </pt>
                <pt idx="2800">
                  <v>290</v>
                </pt>
                <pt idx="2801">
                  <v>266</v>
                </pt>
                <pt idx="2802">
                  <v>0</v>
                </pt>
                <pt idx="2803">
                  <v>100</v>
                </pt>
                <pt idx="2804">
                  <v>0</v>
                </pt>
                <pt idx="2805">
                  <v>0</v>
                </pt>
                <pt idx="2806">
                  <v>255.01</v>
                </pt>
                <pt idx="2807">
                  <v>212</v>
                </pt>
                <pt idx="2808">
                  <v>214</v>
                </pt>
                <pt idx="2809">
                  <v>0</v>
                </pt>
                <pt idx="2810">
                  <v>104</v>
                </pt>
                <pt idx="2811">
                  <v>210</v>
                </pt>
                <pt idx="2812">
                  <v>275</v>
                </pt>
                <pt idx="2813">
                  <v>283</v>
                </pt>
                <pt idx="2814">
                  <v>340</v>
                </pt>
                <pt idx="2815">
                  <v>320</v>
                </pt>
                <pt idx="2816">
                  <v>330</v>
                </pt>
                <pt idx="2817">
                  <v>310.13</v>
                </pt>
                <pt idx="2818">
                  <v>315</v>
                </pt>
                <pt idx="2819">
                  <v>305.11</v>
                </pt>
                <pt idx="2820">
                  <v>310.11</v>
                </pt>
                <pt idx="2821">
                  <v>104</v>
                </pt>
                <pt idx="2822">
                  <v>226</v>
                </pt>
                <pt idx="2823">
                  <v>0</v>
                </pt>
                <pt idx="2824">
                  <v>250</v>
                </pt>
                <pt idx="2825">
                  <v>302.82</v>
                </pt>
                <pt idx="2826">
                  <v>210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338.45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0.03</v>
                </pt>
                <pt idx="2835">
                  <v>0</v>
                </pt>
                <pt idx="2836">
                  <v>0</v>
                </pt>
                <pt idx="2837">
                  <v>104</v>
                </pt>
                <pt idx="2838">
                  <v>0</v>
                </pt>
                <pt idx="2839">
                  <v>129.63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310.12</v>
                </pt>
                <pt idx="2847">
                  <v>300</v>
                </pt>
                <pt idx="2848">
                  <v>298.11</v>
                </pt>
                <pt idx="2849">
                  <v>315.11</v>
                </pt>
                <pt idx="2850">
                  <v>0</v>
                </pt>
                <pt idx="2851">
                  <v>222.06</v>
                </pt>
                <pt idx="2852">
                  <v>275</v>
                </pt>
                <pt idx="2853">
                  <v>315.15</v>
                </pt>
                <pt idx="2854">
                  <v>263</v>
                </pt>
                <pt idx="2855">
                  <v>300</v>
                </pt>
                <pt idx="2856">
                  <v>270</v>
                </pt>
                <pt idx="2857">
                  <v>307.13</v>
                </pt>
                <pt idx="2858">
                  <v>330</v>
                </pt>
                <pt idx="2859">
                  <v>320.55</v>
                </pt>
                <pt idx="2860">
                  <v>0.03</v>
                </pt>
                <pt idx="2861">
                  <v>308.59</v>
                </pt>
                <pt idx="2862">
                  <v>304.38</v>
                </pt>
                <pt idx="2863">
                  <v>300.13</v>
                </pt>
                <pt idx="2864">
                  <v>300.11</v>
                </pt>
                <pt idx="2865">
                  <v>308.31</v>
                </pt>
                <pt idx="2866">
                  <v>310.11</v>
                </pt>
                <pt idx="2867">
                  <v>335</v>
                </pt>
                <pt idx="2868">
                  <v>340</v>
                </pt>
                <pt idx="2869">
                  <v>340</v>
                </pt>
                <pt idx="2870">
                  <v>330</v>
                </pt>
                <pt idx="2871">
                  <v>350</v>
                </pt>
                <pt idx="2872">
                  <v>340</v>
                </pt>
                <pt idx="2873">
                  <v>340</v>
                </pt>
                <pt idx="2874">
                  <v>340</v>
                </pt>
                <pt idx="2875">
                  <v>315.15</v>
                </pt>
                <pt idx="2876">
                  <v>317.14</v>
                </pt>
                <pt idx="2877">
                  <v>309.16</v>
                </pt>
                <pt idx="2878">
                  <v>260</v>
                </pt>
                <pt idx="2879">
                  <v>250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87439"/>
        <axId val="10477039"/>
      </lineChart>
      <catAx>
        <axId val="1048743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77039"/>
        <crosses val="autoZero"/>
        <auto val="0"/>
        <lblAlgn val="ctr"/>
        <lblOffset val="100"/>
        <tickLblSkip val="96"/>
        <tickMarkSkip val="96"/>
        <noMultiLvlLbl val="0"/>
      </catAx>
      <valAx>
        <axId val="1047703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87439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82421143233254"/>
          <y val="0.0924731182795699"/>
          <w val="0.976188547415321"/>
          <h val="0.689086021505376"/>
        </manualLayout>
      </layout>
      <lineChart>
        <grouping val="standard"/>
        <varyColors val="0"/>
        <ser>
          <idx val="1"/>
          <order val="0"/>
          <tx>
            <strRef>
              <f>"西电预测"</f>
              <strCache>
                <ptCount val="1"/>
                <pt idx="0">
                  <v>西电预测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统调负荷!$G$3:$G$2881</f>
              <numCache>
                <formatCode>General</formatCode>
                <ptCount val="2879"/>
                <pt idx="0">
                  <v>12030</v>
                </pt>
                <pt idx="1">
                  <v>12142</v>
                </pt>
                <pt idx="2">
                  <v>11475</v>
                </pt>
                <pt idx="3">
                  <v>11466</v>
                </pt>
                <pt idx="4">
                  <v>10466</v>
                </pt>
                <pt idx="5">
                  <v>9832</v>
                </pt>
                <pt idx="6">
                  <v>9160</v>
                </pt>
                <pt idx="7">
                  <v>8101</v>
                </pt>
                <pt idx="8">
                  <v>7956</v>
                </pt>
                <pt idx="9">
                  <v>7956</v>
                </pt>
                <pt idx="10">
                  <v>7563</v>
                </pt>
                <pt idx="11">
                  <v>7563</v>
                </pt>
                <pt idx="12">
                  <v>7563</v>
                </pt>
                <pt idx="13">
                  <v>7563</v>
                </pt>
                <pt idx="14">
                  <v>7563</v>
                </pt>
                <pt idx="15">
                  <v>7563</v>
                </pt>
                <pt idx="16">
                  <v>7563</v>
                </pt>
                <pt idx="17">
                  <v>7563</v>
                </pt>
                <pt idx="18">
                  <v>7563</v>
                </pt>
                <pt idx="19">
                  <v>7563</v>
                </pt>
                <pt idx="20">
                  <v>7563</v>
                </pt>
                <pt idx="21">
                  <v>7563</v>
                </pt>
                <pt idx="22">
                  <v>7563</v>
                </pt>
                <pt idx="23">
                  <v>7563</v>
                </pt>
                <pt idx="24">
                  <v>7563</v>
                </pt>
                <pt idx="25">
                  <v>7563</v>
                </pt>
                <pt idx="26">
                  <v>7712</v>
                </pt>
                <pt idx="27">
                  <v>8032</v>
                </pt>
                <pt idx="28">
                  <v>7920</v>
                </pt>
                <pt idx="29">
                  <v>8665</v>
                </pt>
                <pt idx="30">
                  <v>9288</v>
                </pt>
                <pt idx="31">
                  <v>10834</v>
                </pt>
                <pt idx="32">
                  <v>10834</v>
                </pt>
                <pt idx="33">
                  <v>10814</v>
                </pt>
                <pt idx="34">
                  <v>10814</v>
                </pt>
                <pt idx="35">
                  <v>12618</v>
                </pt>
                <pt idx="36">
                  <v>12886</v>
                </pt>
                <pt idx="37">
                  <v>12886</v>
                </pt>
                <pt idx="38">
                  <v>12886</v>
                </pt>
                <pt idx="39">
                  <v>13462</v>
                </pt>
                <pt idx="40">
                  <v>13459</v>
                </pt>
                <pt idx="41">
                  <v>13459</v>
                </pt>
                <pt idx="42">
                  <v>13459</v>
                </pt>
                <pt idx="43">
                  <v>14049</v>
                </pt>
                <pt idx="44">
                  <v>13902</v>
                </pt>
                <pt idx="45">
                  <v>13140</v>
                </pt>
                <pt idx="46">
                  <v>11857</v>
                </pt>
                <pt idx="47">
                  <v>9142</v>
                </pt>
                <pt idx="48">
                  <v>8586</v>
                </pt>
                <pt idx="49">
                  <v>8586</v>
                </pt>
                <pt idx="50">
                  <v>8586</v>
                </pt>
                <pt idx="51">
                  <v>8462</v>
                </pt>
                <pt idx="52">
                  <v>8461</v>
                </pt>
                <pt idx="53">
                  <v>8461</v>
                </pt>
                <pt idx="54">
                  <v>8461</v>
                </pt>
                <pt idx="55">
                  <v>9767</v>
                </pt>
                <pt idx="56">
                  <v>9917</v>
                </pt>
                <pt idx="57">
                  <v>9932</v>
                </pt>
                <pt idx="58">
                  <v>9932</v>
                </pt>
                <pt idx="59">
                  <v>9983</v>
                </pt>
                <pt idx="60">
                  <v>10137</v>
                </pt>
                <pt idx="61">
                  <v>10793</v>
                </pt>
                <pt idx="62">
                  <v>11630</v>
                </pt>
                <pt idx="63">
                  <v>14545</v>
                </pt>
                <pt idx="64">
                  <v>14919</v>
                </pt>
                <pt idx="65">
                  <v>15044</v>
                </pt>
                <pt idx="66">
                  <v>15655</v>
                </pt>
                <pt idx="67">
                  <v>15423</v>
                </pt>
                <pt idx="68">
                  <v>15541</v>
                </pt>
                <pt idx="69">
                  <v>16113</v>
                </pt>
                <pt idx="70">
                  <v>16154</v>
                </pt>
                <pt idx="71">
                  <v>16842</v>
                </pt>
                <pt idx="72">
                  <v>17160</v>
                </pt>
                <pt idx="73">
                  <v>17161</v>
                </pt>
                <pt idx="74">
                  <v>17161</v>
                </pt>
                <pt idx="75">
                  <v>17010</v>
                </pt>
                <pt idx="76">
                  <v>17010</v>
                </pt>
                <pt idx="77">
                  <v>17021</v>
                </pt>
                <pt idx="78">
                  <v>17021</v>
                </pt>
                <pt idx="79">
                  <v>16708</v>
                </pt>
                <pt idx="80">
                  <v>16708</v>
                </pt>
                <pt idx="81">
                  <v>16708</v>
                </pt>
                <pt idx="82">
                  <v>16708</v>
                </pt>
                <pt idx="83">
                  <v>16527</v>
                </pt>
                <pt idx="84">
                  <v>16115</v>
                </pt>
                <pt idx="85">
                  <v>16112</v>
                </pt>
                <pt idx="86">
                  <v>14716</v>
                </pt>
                <pt idx="87">
                  <v>13876</v>
                </pt>
                <pt idx="88">
                  <v>13786</v>
                </pt>
                <pt idx="89">
                  <v>13786</v>
                </pt>
                <pt idx="90">
                  <v>13786</v>
                </pt>
                <pt idx="91">
                  <v>12500</v>
                </pt>
                <pt idx="92">
                  <v>12500</v>
                </pt>
                <pt idx="93">
                  <v>12357</v>
                </pt>
                <pt idx="94">
                  <v>12265</v>
                </pt>
                <pt idx="95">
                  <v>12857</v>
                </pt>
                <pt idx="96">
                  <v>12910</v>
                </pt>
                <pt idx="97">
                  <v>13144</v>
                </pt>
                <pt idx="98">
                  <v>13299</v>
                </pt>
                <pt idx="99">
                  <v>12823</v>
                </pt>
                <pt idx="100">
                  <v>11926</v>
                </pt>
                <pt idx="101">
                  <v>11504</v>
                </pt>
                <pt idx="102">
                  <v>11044</v>
                </pt>
                <pt idx="103">
                  <v>10167</v>
                </pt>
                <pt idx="104">
                  <v>9697</v>
                </pt>
                <pt idx="105">
                  <v>9585</v>
                </pt>
                <pt idx="106">
                  <v>9585</v>
                </pt>
                <pt idx="107">
                  <v>9585</v>
                </pt>
                <pt idx="108">
                  <v>9585</v>
                </pt>
                <pt idx="109">
                  <v>9585</v>
                </pt>
                <pt idx="110">
                  <v>9585</v>
                </pt>
                <pt idx="111">
                  <v>9585</v>
                </pt>
                <pt idx="112">
                  <v>9585</v>
                </pt>
                <pt idx="113">
                  <v>9585</v>
                </pt>
                <pt idx="114">
                  <v>9345</v>
                </pt>
                <pt idx="115">
                  <v>9345</v>
                </pt>
                <pt idx="116">
                  <v>9457</v>
                </pt>
                <pt idx="117">
                  <v>9457</v>
                </pt>
                <pt idx="118">
                  <v>9457</v>
                </pt>
                <pt idx="119">
                  <v>9457</v>
                </pt>
                <pt idx="120">
                  <v>9320</v>
                </pt>
                <pt idx="121">
                  <v>9320</v>
                </pt>
                <pt idx="122">
                  <v>9870</v>
                </pt>
                <pt idx="123">
                  <v>10081</v>
                </pt>
                <pt idx="124">
                  <v>10637</v>
                </pt>
                <pt idx="125">
                  <v>11417</v>
                </pt>
                <pt idx="126">
                  <v>12549</v>
                </pt>
                <pt idx="127">
                  <v>14807</v>
                </pt>
                <pt idx="128">
                  <v>15908</v>
                </pt>
                <pt idx="129">
                  <v>16374</v>
                </pt>
                <pt idx="130">
                  <v>16374</v>
                </pt>
                <pt idx="131">
                  <v>17821</v>
                </pt>
                <pt idx="132">
                  <v>18090</v>
                </pt>
                <pt idx="133">
                  <v>18222</v>
                </pt>
                <pt idx="134">
                  <v>18222</v>
                </pt>
                <pt idx="135">
                  <v>18628</v>
                </pt>
                <pt idx="136">
                  <v>18624</v>
                </pt>
                <pt idx="137">
                  <v>18624</v>
                </pt>
                <pt idx="138">
                  <v>18624</v>
                </pt>
                <pt idx="139">
                  <v>19219</v>
                </pt>
                <pt idx="140">
                  <v>17775</v>
                </pt>
                <pt idx="141">
                  <v>16530</v>
                </pt>
                <pt idx="142">
                  <v>15245</v>
                </pt>
                <pt idx="143">
                  <v>12688</v>
                </pt>
                <pt idx="144">
                  <v>11202</v>
                </pt>
                <pt idx="145">
                  <v>11202</v>
                </pt>
                <pt idx="146">
                  <v>11273</v>
                </pt>
                <pt idx="147">
                  <v>11273</v>
                </pt>
                <pt idx="148">
                  <v>11469</v>
                </pt>
                <pt idx="149">
                  <v>11469</v>
                </pt>
                <pt idx="150">
                  <v>11469</v>
                </pt>
                <pt idx="151">
                  <v>11358</v>
                </pt>
                <pt idx="152">
                  <v>10969</v>
                </pt>
                <pt idx="153">
                  <v>11077</v>
                </pt>
                <pt idx="154">
                  <v>11563</v>
                </pt>
                <pt idx="155">
                  <v>11563</v>
                </pt>
                <pt idx="156">
                  <v>11872</v>
                </pt>
                <pt idx="157">
                  <v>12501</v>
                </pt>
                <pt idx="158">
                  <v>13531</v>
                </pt>
                <pt idx="159">
                  <v>15644</v>
                </pt>
                <pt idx="160">
                  <v>16655</v>
                </pt>
                <pt idx="161">
                  <v>17877</v>
                </pt>
                <pt idx="162">
                  <v>18406</v>
                </pt>
                <pt idx="163">
                  <v>18500</v>
                </pt>
                <pt idx="164">
                  <v>18378</v>
                </pt>
                <pt idx="165">
                  <v>18227</v>
                </pt>
                <pt idx="166">
                  <v>18999</v>
                </pt>
                <pt idx="167">
                  <v>20149</v>
                </pt>
                <pt idx="168">
                  <v>20149</v>
                </pt>
                <pt idx="169">
                  <v>20150</v>
                </pt>
                <pt idx="170">
                  <v>20150</v>
                </pt>
                <pt idx="171">
                  <v>20382</v>
                </pt>
                <pt idx="172">
                  <v>20382</v>
                </pt>
                <pt idx="173">
                  <v>20388</v>
                </pt>
                <pt idx="174">
                  <v>20388</v>
                </pt>
                <pt idx="175">
                  <v>20504</v>
                </pt>
                <pt idx="176">
                  <v>20504</v>
                </pt>
                <pt idx="177">
                  <v>20504</v>
                </pt>
                <pt idx="178">
                  <v>20386</v>
                </pt>
                <pt idx="179">
                  <v>20056</v>
                </pt>
                <pt idx="180">
                  <v>19084</v>
                </pt>
                <pt idx="181">
                  <v>18313</v>
                </pt>
                <pt idx="182">
                  <v>17667</v>
                </pt>
                <pt idx="183">
                  <v>16977</v>
                </pt>
                <pt idx="184">
                  <v>16478</v>
                </pt>
                <pt idx="185">
                  <v>16618</v>
                </pt>
                <pt idx="186">
                  <v>15940</v>
                </pt>
                <pt idx="187">
                  <v>15828</v>
                </pt>
                <pt idx="188">
                  <v>15264</v>
                </pt>
                <pt idx="189">
                  <v>14976</v>
                </pt>
                <pt idx="190">
                  <v>14976</v>
                </pt>
                <pt idx="191">
                  <v>14792</v>
                </pt>
                <pt idx="192">
                  <v>14844</v>
                </pt>
                <pt idx="193">
                  <v>14787</v>
                </pt>
                <pt idx="194">
                  <v>14835</v>
                </pt>
                <pt idx="195">
                  <v>14835</v>
                </pt>
                <pt idx="196">
                  <v>14932</v>
                </pt>
                <pt idx="197">
                  <v>14548</v>
                </pt>
                <pt idx="198">
                  <v>14048</v>
                </pt>
                <pt idx="199">
                  <v>14048</v>
                </pt>
                <pt idx="200">
                  <v>12541</v>
                </pt>
                <pt idx="201">
                  <v>11013</v>
                </pt>
                <pt idx="202">
                  <v>9551</v>
                </pt>
                <pt idx="203">
                  <v>8839</v>
                </pt>
                <pt idx="204">
                  <v>8839</v>
                </pt>
                <pt idx="205">
                  <v>8839</v>
                </pt>
                <pt idx="206">
                  <v>8839</v>
                </pt>
                <pt idx="207">
                  <v>8839</v>
                </pt>
                <pt idx="208">
                  <v>8839</v>
                </pt>
                <pt idx="209">
                  <v>8839</v>
                </pt>
                <pt idx="210">
                  <v>8839</v>
                </pt>
                <pt idx="211">
                  <v>8839</v>
                </pt>
                <pt idx="212">
                  <v>8839</v>
                </pt>
                <pt idx="213">
                  <v>8839</v>
                </pt>
                <pt idx="214">
                  <v>8839</v>
                </pt>
                <pt idx="215">
                  <v>8839</v>
                </pt>
                <pt idx="216">
                  <v>8702</v>
                </pt>
                <pt idx="217">
                  <v>8702</v>
                </pt>
                <pt idx="218">
                  <v>9172</v>
                </pt>
                <pt idx="219">
                  <v>8998</v>
                </pt>
                <pt idx="220">
                  <v>9958</v>
                </pt>
                <pt idx="221">
                  <v>11112</v>
                </pt>
                <pt idx="222">
                  <v>13316</v>
                </pt>
                <pt idx="223">
                  <v>17005</v>
                </pt>
                <pt idx="224">
                  <v>18839</v>
                </pt>
                <pt idx="225">
                  <v>19301</v>
                </pt>
                <pt idx="226">
                  <v>19301</v>
                </pt>
                <pt idx="227">
                  <v>20748</v>
                </pt>
                <pt idx="228">
                  <v>20723</v>
                </pt>
                <pt idx="229">
                  <v>20855</v>
                </pt>
                <pt idx="230">
                  <v>20855</v>
                </pt>
                <pt idx="231">
                  <v>21288</v>
                </pt>
                <pt idx="232">
                  <v>19941</v>
                </pt>
                <pt idx="233">
                  <v>19466</v>
                </pt>
                <pt idx="234">
                  <v>19466</v>
                </pt>
                <pt idx="235">
                  <v>18736</v>
                </pt>
                <pt idx="236">
                  <v>17313</v>
                </pt>
                <pt idx="237">
                  <v>16235</v>
                </pt>
                <pt idx="238">
                  <v>14491</v>
                </pt>
                <pt idx="239">
                  <v>12958</v>
                </pt>
                <pt idx="240">
                  <v>11807</v>
                </pt>
                <pt idx="241">
                  <v>11807</v>
                </pt>
                <pt idx="242">
                  <v>11807</v>
                </pt>
                <pt idx="243">
                  <v>11807</v>
                </pt>
                <pt idx="244">
                  <v>11807</v>
                </pt>
                <pt idx="245">
                  <v>11807</v>
                </pt>
                <pt idx="246">
                  <v>11807</v>
                </pt>
                <pt idx="247">
                  <v>12182</v>
                </pt>
                <pt idx="248">
                  <v>11793</v>
                </pt>
                <pt idx="249">
                  <v>11008</v>
                </pt>
                <pt idx="250">
                  <v>11878</v>
                </pt>
                <pt idx="251">
                  <v>12448</v>
                </pt>
                <pt idx="252">
                  <v>13493</v>
                </pt>
                <pt idx="253">
                  <v>14607</v>
                </pt>
                <pt idx="254">
                  <v>16212</v>
                </pt>
                <pt idx="255">
                  <v>18548</v>
                </pt>
                <pt idx="256">
                  <v>19778</v>
                </pt>
                <pt idx="257">
                  <v>20647</v>
                </pt>
                <pt idx="258">
                  <v>21048</v>
                </pt>
                <pt idx="259">
                  <v>21269</v>
                </pt>
                <pt idx="260">
                  <v>21610</v>
                </pt>
                <pt idx="261">
                  <v>21459</v>
                </pt>
                <pt idx="262">
                  <v>21275</v>
                </pt>
                <pt idx="263">
                  <v>21007</v>
                </pt>
                <pt idx="264">
                  <v>20815</v>
                </pt>
                <pt idx="265">
                  <v>20816</v>
                </pt>
                <pt idx="266">
                  <v>20816</v>
                </pt>
                <pt idx="267">
                  <v>20930</v>
                </pt>
                <pt idx="268">
                  <v>20930</v>
                </pt>
                <pt idx="269">
                  <v>20943</v>
                </pt>
                <pt idx="270">
                  <v>20943</v>
                </pt>
                <pt idx="271">
                  <v>21059</v>
                </pt>
                <pt idx="272">
                  <v>21059</v>
                </pt>
                <pt idx="273">
                  <v>21059</v>
                </pt>
                <pt idx="274">
                  <v>21059</v>
                </pt>
                <pt idx="275">
                  <v>20792</v>
                </pt>
                <pt idx="276">
                  <v>19328</v>
                </pt>
                <pt idx="277">
                  <v>18557</v>
                </pt>
                <pt idx="278">
                  <v>17929</v>
                </pt>
                <pt idx="279">
                  <v>18126</v>
                </pt>
                <pt idx="280">
                  <v>17136</v>
                </pt>
                <pt idx="281">
                  <v>16673</v>
                </pt>
                <pt idx="282">
                  <v>15545</v>
                </pt>
                <pt idx="283">
                  <v>15202</v>
                </pt>
                <pt idx="284">
                  <v>14709</v>
                </pt>
                <pt idx="285">
                  <v>14133</v>
                </pt>
                <pt idx="286">
                  <v>14133</v>
                </pt>
                <pt idx="287">
                  <v>15337</v>
                </pt>
                <pt idx="288">
                  <v>15872</v>
                </pt>
                <pt idx="289">
                  <v>16486</v>
                </pt>
                <pt idx="290">
                  <v>16652</v>
                </pt>
                <pt idx="291">
                  <v>16652</v>
                </pt>
                <pt idx="292">
                  <v>16749</v>
                </pt>
                <pt idx="293">
                  <v>16749</v>
                </pt>
                <pt idx="294">
                  <v>16749</v>
                </pt>
                <pt idx="295">
                  <v>16861</v>
                </pt>
                <pt idx="296">
                  <v>15328</v>
                </pt>
                <pt idx="297">
                  <v>13802</v>
                </pt>
                <pt idx="298">
                  <v>12309</v>
                </pt>
                <pt idx="299">
                  <v>11597</v>
                </pt>
                <pt idx="300">
                  <v>11597</v>
                </pt>
                <pt idx="301">
                  <v>11597</v>
                </pt>
                <pt idx="302">
                  <v>11597</v>
                </pt>
                <pt idx="303">
                  <v>11597</v>
                </pt>
                <pt idx="304">
                  <v>11597</v>
                </pt>
                <pt idx="305">
                  <v>11597</v>
                </pt>
                <pt idx="306">
                  <v>11597</v>
                </pt>
                <pt idx="307">
                  <v>11597</v>
                </pt>
                <pt idx="308">
                  <v>11597</v>
                </pt>
                <pt idx="309">
                  <v>11597</v>
                </pt>
                <pt idx="310">
                  <v>11597</v>
                </pt>
                <pt idx="311">
                  <v>11597</v>
                </pt>
                <pt idx="312">
                  <v>11460</v>
                </pt>
                <pt idx="313">
                  <v>11460</v>
                </pt>
                <pt idx="314">
                  <v>11460</v>
                </pt>
                <pt idx="315">
                  <v>11777</v>
                </pt>
                <pt idx="316">
                  <v>12512</v>
                </pt>
                <pt idx="317">
                  <v>13889</v>
                </pt>
                <pt idx="318">
                  <v>15945</v>
                </pt>
                <pt idx="319">
                  <v>19553</v>
                </pt>
                <pt idx="320">
                  <v>20431</v>
                </pt>
                <pt idx="321">
                  <v>20889</v>
                </pt>
                <pt idx="322">
                  <v>20889</v>
                </pt>
                <pt idx="323">
                  <v>20952</v>
                </pt>
                <pt idx="324">
                  <v>20927</v>
                </pt>
                <pt idx="325">
                  <v>21059</v>
                </pt>
                <pt idx="326">
                  <v>21059</v>
                </pt>
                <pt idx="327">
                  <v>21028</v>
                </pt>
                <pt idx="328">
                  <v>20536</v>
                </pt>
                <pt idx="329">
                  <v>19665</v>
                </pt>
                <pt idx="330">
                  <v>19377</v>
                </pt>
                <pt idx="331">
                  <v>18887</v>
                </pt>
                <pt idx="332">
                  <v>18124</v>
                </pt>
                <pt idx="333">
                  <v>16747</v>
                </pt>
                <pt idx="334">
                  <v>14809</v>
                </pt>
                <pt idx="335">
                  <v>13611</v>
                </pt>
                <pt idx="336">
                  <v>13262</v>
                </pt>
                <pt idx="337">
                  <v>13262</v>
                </pt>
                <pt idx="338">
                  <v>13262</v>
                </pt>
                <pt idx="339">
                  <v>13262</v>
                </pt>
                <pt idx="340">
                  <v>13262</v>
                </pt>
                <pt idx="341">
                  <v>13262</v>
                </pt>
                <pt idx="342">
                  <v>13262</v>
                </pt>
                <pt idx="343">
                  <v>13637</v>
                </pt>
                <pt idx="344">
                  <v>13180</v>
                </pt>
                <pt idx="345">
                  <v>13354</v>
                </pt>
                <pt idx="346">
                  <v>14211</v>
                </pt>
                <pt idx="347">
                  <v>15017</v>
                </pt>
                <pt idx="348">
                  <v>16328</v>
                </pt>
                <pt idx="349">
                  <v>18264</v>
                </pt>
                <pt idx="350">
                  <v>19024</v>
                </pt>
                <pt idx="351">
                  <v>21144</v>
                </pt>
                <pt idx="352">
                  <v>22135</v>
                </pt>
                <pt idx="353">
                  <v>22135</v>
                </pt>
                <pt idx="354">
                  <v>21974</v>
                </pt>
                <pt idx="355">
                  <v>21348</v>
                </pt>
                <pt idx="356">
                  <v>21226</v>
                </pt>
                <pt idx="357">
                  <v>21075</v>
                </pt>
                <pt idx="358">
                  <v>20891</v>
                </pt>
                <pt idx="359">
                  <v>20143</v>
                </pt>
                <pt idx="360">
                  <v>20143</v>
                </pt>
                <pt idx="361">
                  <v>20256</v>
                </pt>
                <pt idx="362">
                  <v>20256</v>
                </pt>
                <pt idx="363">
                  <v>20370</v>
                </pt>
                <pt idx="364">
                  <v>20370</v>
                </pt>
                <pt idx="365">
                  <v>20383</v>
                </pt>
                <pt idx="366">
                  <v>20383</v>
                </pt>
                <pt idx="367">
                  <v>20012</v>
                </pt>
                <pt idx="368">
                  <v>20012</v>
                </pt>
                <pt idx="369">
                  <v>20012</v>
                </pt>
                <pt idx="370">
                  <v>20012</v>
                </pt>
                <pt idx="371">
                  <v>19740</v>
                </pt>
                <pt idx="372">
                  <v>18768</v>
                </pt>
                <pt idx="373">
                  <v>18071</v>
                </pt>
                <pt idx="374">
                  <v>17443</v>
                </pt>
                <pt idx="375">
                  <v>17640</v>
                </pt>
                <pt idx="376">
                  <v>17130</v>
                </pt>
                <pt idx="377">
                  <v>17654</v>
                </pt>
                <pt idx="378">
                  <v>17729</v>
                </pt>
                <pt idx="379">
                  <v>17200</v>
                </pt>
                <pt idx="380">
                  <v>16452</v>
                </pt>
                <pt idx="381">
                  <v>15891</v>
                </pt>
                <pt idx="382">
                  <v>15713</v>
                </pt>
                <pt idx="383">
                  <v>16335</v>
                </pt>
                <pt idx="384">
                  <v>16142</v>
                </pt>
                <pt idx="385">
                  <v>16276</v>
                </pt>
                <pt idx="386">
                  <v>16559</v>
                </pt>
                <pt idx="387">
                  <v>16779</v>
                </pt>
                <pt idx="388">
                  <v>16938</v>
                </pt>
                <pt idx="389">
                  <v>17128</v>
                </pt>
                <pt idx="390">
                  <v>17153</v>
                </pt>
                <pt idx="391">
                  <v>16684</v>
                </pt>
                <pt idx="392">
                  <v>15374</v>
                </pt>
                <pt idx="393">
                  <v>14108</v>
                </pt>
                <pt idx="394">
                  <v>13137</v>
                </pt>
                <pt idx="395">
                  <v>12860</v>
                </pt>
                <pt idx="396">
                  <v>12921</v>
                </pt>
                <pt idx="397">
                  <v>13120</v>
                </pt>
                <pt idx="398">
                  <v>13193</v>
                </pt>
                <pt idx="399">
                  <v>13350</v>
                </pt>
                <pt idx="400">
                  <v>13322</v>
                </pt>
                <pt idx="401">
                  <v>13516</v>
                </pt>
                <pt idx="402">
                  <v>13476</v>
                </pt>
                <pt idx="403">
                  <v>13363</v>
                </pt>
                <pt idx="404">
                  <v>13295</v>
                </pt>
                <pt idx="405">
                  <v>12948</v>
                </pt>
                <pt idx="406">
                  <v>12953</v>
                </pt>
                <pt idx="407">
                  <v>12836</v>
                </pt>
                <pt idx="408">
                  <v>13363</v>
                </pt>
                <pt idx="409">
                  <v>13793</v>
                </pt>
                <pt idx="410">
                  <v>14488</v>
                </pt>
                <pt idx="411">
                  <v>14739</v>
                </pt>
                <pt idx="412">
                  <v>15210</v>
                </pt>
                <pt idx="413">
                  <v>15139</v>
                </pt>
                <pt idx="414">
                  <v>15724</v>
                </pt>
                <pt idx="415">
                  <v>16968</v>
                </pt>
                <pt idx="416">
                  <v>16968</v>
                </pt>
                <pt idx="417">
                  <v>16931</v>
                </pt>
                <pt idx="418">
                  <v>16931</v>
                </pt>
                <pt idx="419">
                  <v>17464</v>
                </pt>
                <pt idx="420">
                  <v>17793</v>
                </pt>
                <pt idx="421">
                  <v>17349</v>
                </pt>
                <pt idx="422">
                  <v>17253</v>
                </pt>
                <pt idx="423">
                  <v>16536</v>
                </pt>
                <pt idx="424">
                  <v>16413</v>
                </pt>
                <pt idx="425">
                  <v>16581</v>
                </pt>
                <pt idx="426">
                  <v>17427</v>
                </pt>
                <pt idx="427">
                  <v>17958</v>
                </pt>
                <pt idx="428">
                  <v>17027</v>
                </pt>
                <pt idx="429">
                  <v>16361</v>
                </pt>
                <pt idx="430">
                  <v>15393</v>
                </pt>
                <pt idx="431">
                  <v>14736</v>
                </pt>
                <pt idx="432">
                  <v>14084</v>
                </pt>
                <pt idx="433">
                  <v>13742</v>
                </pt>
                <pt idx="434">
                  <v>13148</v>
                </pt>
                <pt idx="435">
                  <v>12633</v>
                </pt>
                <pt idx="436">
                  <v>12537</v>
                </pt>
                <pt idx="437">
                  <v>12357</v>
                </pt>
                <pt idx="438">
                  <v>12031</v>
                </pt>
                <pt idx="439">
                  <v>11852</v>
                </pt>
                <pt idx="440">
                  <v>11614</v>
                </pt>
                <pt idx="441">
                  <v>12253</v>
                </pt>
                <pt idx="442">
                  <v>12697</v>
                </pt>
                <pt idx="443">
                  <v>13236</v>
                </pt>
                <pt idx="444">
                  <v>14554</v>
                </pt>
                <pt idx="445">
                  <v>17040</v>
                </pt>
                <pt idx="446">
                  <v>18003</v>
                </pt>
                <pt idx="447">
                  <v>19741</v>
                </pt>
                <pt idx="448">
                  <v>21226</v>
                </pt>
                <pt idx="449">
                  <v>21688</v>
                </pt>
                <pt idx="450">
                  <v>21527</v>
                </pt>
                <pt idx="451">
                  <v>21285</v>
                </pt>
                <pt idx="452">
                  <v>21163</v>
                </pt>
                <pt idx="453">
                  <v>21012</v>
                </pt>
                <pt idx="454">
                  <v>20603</v>
                </pt>
                <pt idx="455">
                  <v>19855</v>
                </pt>
                <pt idx="456">
                  <v>19855</v>
                </pt>
                <pt idx="457">
                  <v>19969</v>
                </pt>
                <pt idx="458">
                  <v>19969</v>
                </pt>
                <pt idx="459">
                  <v>20083</v>
                </pt>
                <pt idx="460">
                  <v>20083</v>
                </pt>
                <pt idx="461">
                  <v>20101</v>
                </pt>
                <pt idx="462">
                  <v>20101</v>
                </pt>
                <pt idx="463">
                  <v>20217</v>
                </pt>
                <pt idx="464">
                  <v>20217</v>
                </pt>
                <pt idx="465">
                  <v>20217</v>
                </pt>
                <pt idx="466">
                  <v>20105</v>
                </pt>
                <pt idx="467">
                  <v>20230</v>
                </pt>
                <pt idx="468">
                  <v>19746</v>
                </pt>
                <pt idx="469">
                  <v>19653</v>
                </pt>
                <pt idx="470">
                  <v>19035</v>
                </pt>
                <pt idx="471">
                  <v>19232</v>
                </pt>
                <pt idx="472">
                  <v>18239</v>
                </pt>
                <pt idx="473">
                  <v>17635</v>
                </pt>
                <pt idx="474">
                  <v>17635</v>
                </pt>
                <pt idx="475">
                  <v>16852</v>
                </pt>
                <pt idx="476">
                  <v>16359</v>
                </pt>
                <pt idx="477">
                  <v>16359</v>
                </pt>
                <pt idx="478">
                  <v>16471</v>
                </pt>
                <pt idx="479">
                  <v>15290</v>
                </pt>
                <pt idx="480">
                  <v>15784</v>
                </pt>
                <pt idx="481">
                  <v>16494</v>
                </pt>
                <pt idx="482">
                  <v>16591</v>
                </pt>
                <pt idx="483">
                  <v>16591</v>
                </pt>
                <pt idx="484">
                  <v>16697</v>
                </pt>
                <pt idx="485">
                  <v>16718</v>
                </pt>
                <pt idx="486">
                  <v>16718</v>
                </pt>
                <pt idx="487">
                  <v>16718</v>
                </pt>
                <pt idx="488">
                  <v>15214</v>
                </pt>
                <pt idx="489">
                  <v>13692</v>
                </pt>
                <pt idx="490">
                  <v>12066</v>
                </pt>
                <pt idx="491">
                  <v>11263</v>
                </pt>
                <pt idx="492">
                  <v>11263</v>
                </pt>
                <pt idx="493">
                  <v>11263</v>
                </pt>
                <pt idx="494">
                  <v>11263</v>
                </pt>
                <pt idx="495">
                  <v>11263</v>
                </pt>
                <pt idx="496">
                  <v>11292</v>
                </pt>
                <pt idx="497">
                  <v>11292</v>
                </pt>
                <pt idx="498">
                  <v>11292</v>
                </pt>
                <pt idx="499">
                  <v>11292</v>
                </pt>
                <pt idx="500">
                  <v>11292</v>
                </pt>
                <pt idx="501">
                  <v>11292</v>
                </pt>
                <pt idx="502">
                  <v>11292</v>
                </pt>
                <pt idx="503">
                  <v>11224</v>
                </pt>
                <pt idx="504">
                  <v>11731</v>
                </pt>
                <pt idx="505">
                  <v>12194</v>
                </pt>
                <pt idx="506">
                  <v>13012</v>
                </pt>
                <pt idx="507">
                  <v>13962</v>
                </pt>
                <pt idx="508">
                  <v>14452</v>
                </pt>
                <pt idx="509">
                  <v>15089</v>
                </pt>
                <pt idx="510">
                  <v>16463</v>
                </pt>
                <pt idx="511">
                  <v>18762</v>
                </pt>
                <pt idx="512">
                  <v>19640</v>
                </pt>
                <pt idx="513">
                  <v>20082</v>
                </pt>
                <pt idx="514">
                  <v>20082</v>
                </pt>
                <pt idx="515">
                  <v>20615</v>
                </pt>
                <pt idx="516">
                  <v>21146</v>
                </pt>
                <pt idx="517">
                  <v>21146</v>
                </pt>
                <pt idx="518">
                  <v>21146</v>
                </pt>
                <pt idx="519">
                  <v>21308</v>
                </pt>
                <pt idx="520">
                  <v>20927</v>
                </pt>
                <pt idx="521">
                  <v>20581</v>
                </pt>
                <pt idx="522">
                  <v>20386</v>
                </pt>
                <pt idx="523">
                  <v>19929</v>
                </pt>
                <pt idx="524">
                  <v>19166</v>
                </pt>
                <pt idx="525">
                  <v>18068</v>
                </pt>
                <pt idx="526">
                  <v>16558</v>
                </pt>
                <pt idx="527">
                  <v>15374</v>
                </pt>
                <pt idx="528">
                  <v>15017</v>
                </pt>
                <pt idx="529">
                  <v>14576</v>
                </pt>
                <pt idx="530">
                  <v>14113</v>
                </pt>
                <pt idx="531">
                  <v>13558</v>
                </pt>
                <pt idx="532">
                  <v>13558</v>
                </pt>
                <pt idx="533">
                  <v>13558</v>
                </pt>
                <pt idx="534">
                  <v>13558</v>
                </pt>
                <pt idx="535">
                  <v>13447</v>
                </pt>
                <pt idx="536">
                  <v>13206</v>
                </pt>
                <pt idx="537">
                  <v>13730</v>
                </pt>
                <pt idx="538">
                  <v>14299</v>
                </pt>
                <pt idx="539">
                  <v>15105</v>
                </pt>
                <pt idx="540">
                  <v>16416</v>
                </pt>
                <pt idx="541">
                  <v>18447</v>
                </pt>
                <pt idx="542">
                  <v>19191</v>
                </pt>
                <pt idx="543">
                  <v>20222</v>
                </pt>
                <pt idx="544">
                  <v>21226</v>
                </pt>
                <pt idx="545">
                  <v>21555</v>
                </pt>
                <pt idx="546">
                  <v>21527</v>
                </pt>
                <pt idx="547">
                  <v>20938</v>
                </pt>
                <pt idx="548">
                  <v>20647</v>
                </pt>
                <pt idx="549">
                  <v>20383</v>
                </pt>
                <pt idx="550">
                  <v>20324</v>
                </pt>
                <pt idx="551">
                  <v>19730</v>
                </pt>
                <pt idx="552">
                  <v>19556</v>
                </pt>
                <pt idx="553">
                  <v>19670</v>
                </pt>
                <pt idx="554">
                  <v>19632</v>
                </pt>
                <pt idx="555">
                  <v>19746</v>
                </pt>
                <pt idx="556">
                  <v>19784</v>
                </pt>
                <pt idx="557">
                  <v>19801</v>
                </pt>
                <pt idx="558">
                  <v>19801</v>
                </pt>
                <pt idx="559">
                  <v>19468</v>
                </pt>
                <pt idx="560">
                  <v>19468</v>
                </pt>
                <pt idx="561">
                  <v>19468</v>
                </pt>
                <pt idx="562">
                  <v>19356</v>
                </pt>
                <pt idx="563">
                  <v>19087</v>
                </pt>
                <pt idx="564">
                  <v>18115</v>
                </pt>
                <pt idx="565">
                  <v>17530</v>
                </pt>
                <pt idx="566">
                  <v>16910</v>
                </pt>
                <pt idx="567">
                  <v>17028</v>
                </pt>
                <pt idx="568">
                  <v>16929</v>
                </pt>
                <pt idx="569">
                  <v>17332</v>
                </pt>
                <pt idx="570">
                  <v>17492</v>
                </pt>
                <pt idx="571">
                  <v>16769</v>
                </pt>
                <pt idx="572">
                  <v>16396</v>
                </pt>
                <pt idx="573">
                  <v>16168</v>
                </pt>
                <pt idx="574">
                  <v>16280</v>
                </pt>
                <pt idx="575">
                  <v>16560</v>
                </pt>
                <pt idx="576">
                  <v>16531</v>
                </pt>
                <pt idx="577">
                  <v>17001</v>
                </pt>
                <pt idx="578">
                  <v>17101</v>
                </pt>
                <pt idx="579">
                  <v>17101</v>
                </pt>
                <pt idx="580">
                  <v>17207</v>
                </pt>
                <pt idx="581">
                  <v>17227</v>
                </pt>
                <pt idx="582">
                  <v>17227</v>
                </pt>
                <pt idx="583">
                  <v>17227</v>
                </pt>
                <pt idx="584">
                  <v>15723</v>
                </pt>
                <pt idx="585">
                  <v>14089</v>
                </pt>
                <pt idx="586">
                  <v>12464</v>
                </pt>
                <pt idx="587">
                  <v>11661</v>
                </pt>
                <pt idx="588">
                  <v>11948</v>
                </pt>
                <pt idx="589">
                  <v>11948</v>
                </pt>
                <pt idx="590">
                  <v>11948</v>
                </pt>
                <pt idx="591">
                  <v>11948</v>
                </pt>
                <pt idx="592">
                  <v>11977</v>
                </pt>
                <pt idx="593">
                  <v>11498</v>
                </pt>
                <pt idx="594">
                  <v>11498</v>
                </pt>
                <pt idx="595">
                  <v>11498</v>
                </pt>
                <pt idx="596">
                  <v>11498</v>
                </pt>
                <pt idx="597">
                  <v>11498</v>
                </pt>
                <pt idx="598">
                  <v>11498</v>
                </pt>
                <pt idx="599">
                  <v>11430</v>
                </pt>
                <pt idx="600">
                  <v>11937</v>
                </pt>
                <pt idx="601">
                  <v>12400</v>
                </pt>
                <pt idx="602">
                  <v>13218</v>
                </pt>
                <pt idx="603">
                  <v>14262</v>
                </pt>
                <pt idx="604">
                  <v>14752</v>
                </pt>
                <pt idx="605">
                  <v>15795</v>
                </pt>
                <pt idx="606">
                  <v>16987</v>
                </pt>
                <pt idx="607">
                  <v>18744</v>
                </pt>
                <pt idx="608">
                  <v>19622</v>
                </pt>
                <pt idx="609">
                  <v>20068</v>
                </pt>
                <pt idx="610">
                  <v>20068</v>
                </pt>
                <pt idx="611">
                  <v>20601</v>
                </pt>
                <pt idx="612">
                  <v>21135</v>
                </pt>
                <pt idx="613">
                  <v>21135</v>
                </pt>
                <pt idx="614">
                  <v>21135</v>
                </pt>
                <pt idx="615">
                  <v>21297</v>
                </pt>
                <pt idx="616">
                  <v>20916</v>
                </pt>
                <pt idx="617">
                  <v>20570</v>
                </pt>
                <pt idx="618">
                  <v>19907</v>
                </pt>
                <pt idx="619">
                  <v>18982</v>
                </pt>
                <pt idx="620">
                  <v>18290</v>
                </pt>
                <pt idx="621">
                  <v>17489</v>
                </pt>
                <pt idx="622">
                  <v>16274</v>
                </pt>
                <pt idx="623">
                  <v>15318</v>
                </pt>
                <pt idx="624">
                  <v>14839</v>
                </pt>
                <pt idx="625">
                  <v>14398</v>
                </pt>
                <pt idx="626">
                  <v>14212</v>
                </pt>
                <pt idx="627">
                  <v>14095</v>
                </pt>
                <pt idx="628">
                  <v>14510</v>
                </pt>
                <pt idx="629">
                  <v>14846</v>
                </pt>
                <pt idx="630">
                  <v>14882</v>
                </pt>
                <pt idx="631">
                  <v>14930</v>
                </pt>
                <pt idx="632">
                  <v>15527</v>
                </pt>
                <pt idx="633">
                  <v>16372</v>
                </pt>
                <pt idx="634">
                  <v>16432</v>
                </pt>
                <pt idx="635">
                  <v>17650</v>
                </pt>
                <pt idx="636">
                  <v>17647</v>
                </pt>
                <pt idx="637">
                  <v>18954</v>
                </pt>
                <pt idx="638">
                  <v>19421</v>
                </pt>
                <pt idx="639">
                  <v>20640</v>
                </pt>
                <pt idx="640">
                  <v>21644</v>
                </pt>
                <pt idx="641">
                  <v>21973</v>
                </pt>
                <pt idx="642">
                  <v>21945</v>
                </pt>
                <pt idx="643">
                  <v>21356</v>
                </pt>
                <pt idx="644">
                  <v>21065</v>
                </pt>
                <pt idx="645">
                  <v>20801</v>
                </pt>
                <pt idx="646">
                  <v>20742</v>
                </pt>
                <pt idx="647">
                  <v>20628</v>
                </pt>
                <pt idx="648">
                  <v>20454</v>
                </pt>
                <pt idx="649">
                  <v>20456</v>
                </pt>
                <pt idx="650">
                  <v>20418</v>
                </pt>
                <pt idx="651">
                  <v>20532</v>
                </pt>
                <pt idx="652">
                  <v>20570</v>
                </pt>
                <pt idx="653">
                  <v>20587</v>
                </pt>
                <pt idx="654">
                  <v>20587</v>
                </pt>
                <pt idx="655">
                  <v>20254</v>
                </pt>
                <pt idx="656">
                  <v>20254</v>
                </pt>
                <pt idx="657">
                  <v>19774</v>
                </pt>
                <pt idx="658">
                  <v>19774</v>
                </pt>
                <pt idx="659">
                  <v>19505</v>
                </pt>
                <pt idx="660">
                  <v>18533</v>
                </pt>
                <pt idx="661">
                  <v>17948</v>
                </pt>
                <pt idx="662">
                  <v>17328</v>
                </pt>
                <pt idx="663">
                  <v>17446</v>
                </pt>
                <pt idx="664">
                  <v>17347</v>
                </pt>
                <pt idx="665">
                  <v>17750</v>
                </pt>
                <pt idx="666">
                  <v>17910</v>
                </pt>
                <pt idx="667">
                  <v>17367</v>
                </pt>
                <pt idx="668">
                  <v>16994</v>
                </pt>
                <pt idx="669">
                  <v>16460</v>
                </pt>
                <pt idx="670">
                  <v>16460</v>
                </pt>
                <pt idx="671">
                  <v>16670</v>
                </pt>
                <pt idx="672">
                  <v>16641</v>
                </pt>
                <pt idx="673">
                  <v>17111</v>
                </pt>
                <pt idx="674">
                  <v>17211</v>
                </pt>
                <pt idx="675">
                  <v>17211</v>
                </pt>
                <pt idx="676">
                  <v>17317</v>
                </pt>
                <pt idx="677">
                  <v>17337</v>
                </pt>
                <pt idx="678">
                  <v>17337</v>
                </pt>
                <pt idx="679">
                  <v>17337</v>
                </pt>
                <pt idx="680">
                  <v>15723</v>
                </pt>
                <pt idx="681">
                  <v>14201</v>
                </pt>
                <pt idx="682">
                  <v>12576</v>
                </pt>
                <pt idx="683">
                  <v>11773</v>
                </pt>
                <pt idx="684">
                  <v>12060</v>
                </pt>
                <pt idx="685">
                  <v>12060</v>
                </pt>
                <pt idx="686">
                  <v>12060</v>
                </pt>
                <pt idx="687">
                  <v>12060</v>
                </pt>
                <pt idx="688">
                  <v>12089</v>
                </pt>
                <pt idx="689">
                  <v>11993</v>
                </pt>
                <pt idx="690">
                  <v>11993</v>
                </pt>
                <pt idx="691">
                  <v>12185</v>
                </pt>
                <pt idx="692">
                  <v>11802</v>
                </pt>
                <pt idx="693">
                  <v>11610</v>
                </pt>
                <pt idx="694">
                  <v>11610</v>
                </pt>
                <pt idx="695">
                  <v>11542</v>
                </pt>
                <pt idx="696">
                  <v>12049</v>
                </pt>
                <pt idx="697">
                  <v>12512</v>
                </pt>
                <pt idx="698">
                  <v>13330</v>
                </pt>
                <pt idx="699">
                  <v>14374</v>
                </pt>
                <pt idx="700">
                  <v>14864</v>
                </pt>
                <pt idx="701">
                  <v>16025</v>
                </pt>
                <pt idx="702">
                  <v>17395</v>
                </pt>
                <pt idx="703">
                  <v>19152</v>
                </pt>
                <pt idx="704">
                  <v>20030</v>
                </pt>
                <pt idx="705">
                  <v>20476</v>
                </pt>
                <pt idx="706">
                  <v>20476</v>
                </pt>
                <pt idx="707">
                  <v>21009</v>
                </pt>
                <pt idx="708">
                  <v>21543</v>
                </pt>
                <pt idx="709">
                  <v>21543</v>
                </pt>
                <pt idx="710">
                  <v>21543</v>
                </pt>
                <pt idx="711">
                  <v>21993</v>
                </pt>
                <pt idx="712">
                  <v>21900</v>
                </pt>
                <pt idx="713">
                  <v>21554</v>
                </pt>
                <pt idx="714">
                  <v>20713</v>
                </pt>
                <pt idx="715">
                  <v>19272</v>
                </pt>
                <pt idx="716">
                  <v>17880</v>
                </pt>
                <pt idx="717">
                  <v>16479</v>
                </pt>
                <pt idx="718">
                  <v>14898</v>
                </pt>
                <pt idx="719">
                  <v>13941</v>
                </pt>
                <pt idx="720">
                  <v>13474</v>
                </pt>
                <pt idx="721">
                  <v>13033</v>
                </pt>
                <pt idx="722">
                  <v>12570</v>
                </pt>
                <pt idx="723">
                  <v>12253</v>
                </pt>
                <pt idx="724">
                  <v>12668</v>
                </pt>
                <pt idx="725">
                  <v>13004</v>
                </pt>
                <pt idx="726">
                  <v>13040</v>
                </pt>
                <pt idx="727">
                  <v>13198</v>
                </pt>
                <pt idx="728">
                  <v>13907</v>
                </pt>
                <pt idx="729">
                  <v>15880</v>
                </pt>
                <pt idx="730">
                  <v>16228</v>
                </pt>
                <pt idx="731">
                  <v>17446</v>
                </pt>
                <pt idx="732">
                  <v>17931</v>
                </pt>
                <pt idx="733">
                  <v>19573</v>
                </pt>
                <pt idx="734">
                  <v>20232</v>
                </pt>
                <pt idx="735">
                  <v>21600</v>
                </pt>
                <pt idx="736">
                  <v>22220</v>
                </pt>
                <pt idx="737">
                  <v>21962</v>
                </pt>
                <pt idx="738">
                  <v>21934</v>
                </pt>
                <pt idx="739">
                  <v>21345</v>
                </pt>
                <pt idx="740">
                  <v>21054</v>
                </pt>
                <pt idx="741">
                  <v>20790</v>
                </pt>
                <pt idx="742">
                  <v>20726</v>
                </pt>
                <pt idx="743">
                  <v>20612</v>
                </pt>
                <pt idx="744">
                  <v>20438</v>
                </pt>
                <pt idx="745">
                  <v>20440</v>
                </pt>
                <pt idx="746">
                  <v>20402</v>
                </pt>
                <pt idx="747">
                  <v>20516</v>
                </pt>
                <pt idx="748">
                  <v>20554</v>
                </pt>
                <pt idx="749">
                  <v>20569</v>
                </pt>
                <pt idx="750">
                  <v>20569</v>
                </pt>
                <pt idx="751">
                  <v>20236</v>
                </pt>
                <pt idx="752">
                  <v>20236</v>
                </pt>
                <pt idx="753">
                  <v>19756</v>
                </pt>
                <pt idx="754">
                  <v>19756</v>
                </pt>
                <pt idx="755">
                  <v>19486</v>
                </pt>
                <pt idx="756">
                  <v>18514</v>
                </pt>
                <pt idx="757">
                  <v>17929</v>
                </pt>
                <pt idx="758">
                  <v>17305</v>
                </pt>
                <pt idx="759">
                  <v>17423</v>
                </pt>
                <pt idx="760">
                  <v>17324</v>
                </pt>
                <pt idx="761">
                  <v>17823</v>
                </pt>
                <pt idx="762">
                  <v>18367</v>
                </pt>
                <pt idx="763">
                  <v>17825</v>
                </pt>
                <pt idx="764">
                  <v>17452</v>
                </pt>
                <pt idx="765">
                  <v>17214</v>
                </pt>
                <pt idx="766">
                  <v>17062</v>
                </pt>
                <pt idx="767">
                  <v>16088</v>
                </pt>
                <pt idx="768">
                  <v>15800</v>
                </pt>
                <pt idx="769">
                  <v>15454</v>
                </pt>
                <pt idx="770">
                  <v>14982</v>
                </pt>
                <pt idx="771">
                  <v>14982</v>
                </pt>
                <pt idx="772">
                  <v>15088</v>
                </pt>
                <pt idx="773">
                  <v>15108</v>
                </pt>
                <pt idx="774">
                  <v>15262</v>
                </pt>
                <pt idx="775">
                  <v>15081</v>
                </pt>
                <pt idx="776">
                  <v>13943</v>
                </pt>
                <pt idx="777">
                  <v>13354</v>
                </pt>
                <pt idx="778">
                  <v>12812</v>
                </pt>
                <pt idx="779">
                  <v>11785</v>
                </pt>
                <pt idx="780">
                  <v>11521</v>
                </pt>
                <pt idx="781">
                  <v>11521</v>
                </pt>
                <pt idx="782">
                  <v>11521</v>
                </pt>
                <pt idx="783">
                  <v>10842</v>
                </pt>
                <pt idx="784">
                  <v>10871</v>
                </pt>
                <pt idx="785">
                  <v>10775</v>
                </pt>
                <pt idx="786">
                  <v>10775</v>
                </pt>
                <pt idx="787">
                  <v>10967</v>
                </pt>
                <pt idx="788">
                  <v>10584</v>
                </pt>
                <pt idx="789">
                  <v>10392</v>
                </pt>
                <pt idx="790">
                  <v>10954</v>
                </pt>
                <pt idx="791">
                  <v>11656</v>
                </pt>
                <pt idx="792">
                  <v>12688</v>
                </pt>
                <pt idx="793">
                  <v>13135</v>
                </pt>
                <pt idx="794">
                  <v>13506</v>
                </pt>
                <pt idx="795">
                  <v>14295</v>
                </pt>
                <pt idx="796">
                  <v>13869</v>
                </pt>
                <pt idx="797">
                  <v>14406</v>
                </pt>
                <pt idx="798">
                  <v>14348</v>
                </pt>
                <pt idx="799">
                  <v>15304</v>
                </pt>
                <pt idx="800">
                  <v>16274</v>
                </pt>
                <pt idx="801">
                  <v>16816</v>
                </pt>
                <pt idx="802">
                  <v>17392</v>
                </pt>
                <pt idx="803">
                  <v>17925</v>
                </pt>
                <pt idx="804">
                  <v>17887</v>
                </pt>
                <pt idx="805">
                  <v>18463</v>
                </pt>
                <pt idx="806">
                  <v>18463</v>
                </pt>
                <pt idx="807">
                  <v>18337</v>
                </pt>
                <pt idx="808">
                  <v>17270</v>
                </pt>
                <pt idx="809">
                  <v>16698</v>
                </pt>
                <pt idx="810">
                  <v>15922</v>
                </pt>
                <pt idx="811">
                  <v>15023</v>
                </pt>
                <pt idx="812">
                  <v>14782</v>
                </pt>
                <pt idx="813">
                  <v>13666</v>
                </pt>
                <pt idx="814">
                  <v>12577</v>
                </pt>
                <pt idx="815">
                  <v>11404</v>
                </pt>
                <pt idx="816">
                  <v>10444</v>
                </pt>
                <pt idx="817">
                  <v>9987</v>
                </pt>
                <pt idx="818">
                  <v>9544</v>
                </pt>
                <pt idx="819">
                  <v>8997</v>
                </pt>
                <pt idx="820">
                  <v>8994</v>
                </pt>
                <pt idx="821">
                  <v>8994</v>
                </pt>
                <pt idx="822">
                  <v>8994</v>
                </pt>
                <pt idx="823">
                  <v>9078</v>
                </pt>
                <pt idx="824">
                  <v>9925</v>
                </pt>
                <pt idx="825">
                  <v>12073</v>
                </pt>
                <pt idx="826">
                  <v>12739</v>
                </pt>
                <pt idx="827">
                  <v>13625</v>
                </pt>
                <pt idx="828">
                  <v>14037</v>
                </pt>
                <pt idx="829">
                  <v>15243</v>
                </pt>
                <pt idx="830">
                  <v>16178</v>
                </pt>
                <pt idx="831">
                  <v>16698</v>
                </pt>
                <pt idx="832">
                  <v>18011</v>
                </pt>
                <pt idx="833">
                  <v>18064</v>
                </pt>
                <pt idx="834">
                  <v>18233</v>
                </pt>
                <pt idx="835">
                  <v>19004</v>
                </pt>
                <pt idx="836">
                  <v>19685</v>
                </pt>
                <pt idx="837">
                  <v>19792</v>
                </pt>
                <pt idx="838">
                  <v>20499</v>
                </pt>
                <pt idx="839">
                  <v>21537</v>
                </pt>
                <pt idx="840">
                  <v>21939</v>
                </pt>
                <pt idx="841">
                  <v>21941</v>
                </pt>
                <pt idx="842">
                  <v>21903</v>
                </pt>
                <pt idx="843">
                  <v>22017</v>
                </pt>
                <pt idx="844">
                  <v>22055</v>
                </pt>
                <pt idx="845">
                  <v>22071</v>
                </pt>
                <pt idx="846">
                  <v>22071</v>
                </pt>
                <pt idx="847">
                  <v>21841</v>
                </pt>
                <pt idx="848">
                  <v>21359</v>
                </pt>
                <pt idx="849">
                  <v>20593</v>
                </pt>
                <pt idx="850">
                  <v>20593</v>
                </pt>
                <pt idx="851">
                  <v>20327</v>
                </pt>
                <pt idx="852">
                  <v>19363</v>
                </pt>
                <pt idx="853">
                  <v>18875</v>
                </pt>
                <pt idx="854">
                  <v>18418</v>
                </pt>
                <pt idx="855">
                  <v>17960</v>
                </pt>
                <pt idx="856">
                  <v>16507</v>
                </pt>
                <pt idx="857">
                  <v>15486</v>
                </pt>
                <pt idx="858">
                  <v>15646</v>
                </pt>
                <pt idx="859">
                  <v>15824</v>
                </pt>
                <pt idx="860">
                  <v>15944</v>
                </pt>
                <pt idx="861">
                  <v>15620</v>
                </pt>
                <pt idx="862">
                  <v>15620</v>
                </pt>
                <pt idx="863">
                  <v>16963</v>
                </pt>
                <pt idx="864">
                  <v>16113</v>
                </pt>
                <pt idx="865">
                  <v>15533</v>
                </pt>
                <pt idx="866">
                  <v>14340</v>
                </pt>
                <pt idx="867">
                  <v>14340</v>
                </pt>
                <pt idx="868">
                  <v>13779</v>
                </pt>
                <pt idx="869">
                  <v>13808</v>
                </pt>
                <pt idx="870">
                  <v>13828</v>
                </pt>
                <pt idx="871">
                  <v>13653</v>
                </pt>
                <pt idx="872">
                  <v>13173</v>
                </pt>
                <pt idx="873">
                  <v>12700</v>
                </pt>
                <pt idx="874">
                  <v>12294</v>
                </pt>
                <pt idx="875">
                  <v>12220</v>
                </pt>
                <pt idx="876">
                  <v>12225</v>
                </pt>
                <pt idx="877">
                  <v>12225</v>
                </pt>
                <pt idx="878">
                  <v>12225</v>
                </pt>
                <pt idx="879">
                  <v>11749</v>
                </pt>
                <pt idx="880">
                  <v>11749</v>
                </pt>
                <pt idx="881">
                  <v>11749</v>
                </pt>
                <pt idx="882">
                  <v>11729</v>
                </pt>
                <pt idx="883">
                  <v>11729</v>
                </pt>
                <pt idx="884">
                  <v>11729</v>
                </pt>
                <pt idx="885">
                  <v>11715</v>
                </pt>
                <pt idx="886">
                  <v>11715</v>
                </pt>
                <pt idx="887">
                  <v>11715</v>
                </pt>
                <pt idx="888">
                  <v>12285</v>
                </pt>
                <pt idx="889">
                  <v>12266</v>
                </pt>
                <pt idx="890">
                  <v>12697</v>
                </pt>
                <pt idx="891">
                  <v>13368</v>
                </pt>
                <pt idx="892">
                  <v>13683</v>
                </pt>
                <pt idx="893">
                  <v>13858</v>
                </pt>
                <pt idx="894">
                  <v>14086</v>
                </pt>
                <pt idx="895">
                  <v>15281</v>
                </pt>
                <pt idx="896">
                  <v>15601</v>
                </pt>
                <pt idx="897">
                  <v>16066</v>
                </pt>
                <pt idx="898">
                  <v>16142</v>
                </pt>
                <pt idx="899">
                  <v>16476</v>
                </pt>
                <pt idx="900">
                  <v>16433</v>
                </pt>
                <pt idx="901">
                  <v>16433</v>
                </pt>
                <pt idx="902">
                  <v>16433</v>
                </pt>
                <pt idx="903">
                  <v>16343</v>
                </pt>
                <pt idx="904">
                  <v>15649</v>
                </pt>
                <pt idx="905">
                  <v>15531</v>
                </pt>
                <pt idx="906">
                  <v>14662</v>
                </pt>
                <pt idx="907">
                  <v>13699</v>
                </pt>
                <pt idx="908">
                  <v>13699</v>
                </pt>
                <pt idx="909">
                  <v>12716</v>
                </pt>
                <pt idx="910">
                  <v>10463</v>
                </pt>
                <pt idx="911">
                  <v>10905</v>
                </pt>
                <pt idx="912">
                  <v>10466</v>
                </pt>
                <pt idx="913">
                  <v>10049</v>
                </pt>
                <pt idx="914">
                  <v>9621</v>
                </pt>
                <pt idx="915">
                  <v>9017</v>
                </pt>
                <pt idx="916">
                  <v>8977</v>
                </pt>
                <pt idx="917">
                  <v>8986</v>
                </pt>
                <pt idx="918">
                  <v>8977</v>
                </pt>
                <pt idx="919">
                  <v>9117</v>
                </pt>
                <pt idx="920">
                  <v>9688</v>
                </pt>
                <pt idx="921">
                  <v>10558</v>
                </pt>
                <pt idx="922">
                  <v>10531</v>
                </pt>
                <pt idx="923">
                  <v>11332</v>
                </pt>
                <pt idx="924">
                  <v>12240</v>
                </pt>
                <pt idx="925">
                  <v>13091</v>
                </pt>
                <pt idx="926">
                  <v>14758</v>
                </pt>
                <pt idx="927">
                  <v>16438</v>
                </pt>
                <pt idx="928">
                  <v>18376</v>
                </pt>
                <pt idx="929">
                  <v>19074</v>
                </pt>
                <pt idx="930">
                  <v>18781</v>
                </pt>
                <pt idx="931">
                  <v>19063</v>
                </pt>
                <pt idx="932">
                  <v>19298</v>
                </pt>
                <pt idx="933">
                  <v>19072</v>
                </pt>
                <pt idx="934">
                  <v>19417</v>
                </pt>
                <pt idx="935">
                  <v>19669</v>
                </pt>
                <pt idx="936">
                  <v>19880</v>
                </pt>
                <pt idx="937">
                  <v>20169</v>
                </pt>
                <pt idx="938">
                  <v>20169</v>
                </pt>
                <pt idx="939">
                  <v>20283</v>
                </pt>
                <pt idx="940">
                  <v>20283</v>
                </pt>
                <pt idx="941">
                  <v>20299</v>
                </pt>
                <pt idx="942">
                  <v>20299</v>
                </pt>
                <pt idx="943">
                  <v>20414</v>
                </pt>
                <pt idx="944">
                  <v>19932</v>
                </pt>
                <pt idx="945">
                  <v>19932</v>
                </pt>
                <pt idx="946">
                  <v>19685</v>
                </pt>
                <pt idx="947">
                  <v>19420</v>
                </pt>
                <pt idx="948">
                  <v>18938</v>
                </pt>
                <pt idx="949">
                  <v>18488</v>
                </pt>
                <pt idx="950">
                  <v>18080</v>
                </pt>
                <pt idx="951">
                  <v>18452</v>
                </pt>
                <pt idx="952">
                  <v>17400</v>
                </pt>
                <pt idx="953">
                  <v>17048</v>
                </pt>
                <pt idx="954">
                  <v>17207</v>
                </pt>
                <pt idx="955">
                  <v>17229</v>
                </pt>
                <pt idx="956">
                  <v>17308</v>
                </pt>
                <pt idx="957">
                  <v>16936</v>
                </pt>
                <pt idx="958">
                  <v>16634</v>
                </pt>
                <pt idx="959">
                  <v>17392</v>
                </pt>
                <pt idx="960">
                  <v>17013</v>
                </pt>
                <pt idx="961">
                  <v>16876</v>
                </pt>
                <pt idx="962">
                  <v>16966</v>
                </pt>
                <pt idx="963">
                  <v>16465</v>
                </pt>
                <pt idx="964">
                  <v>16294</v>
                </pt>
                <pt idx="965">
                  <v>16284</v>
                </pt>
                <pt idx="966">
                  <v>15765</v>
                </pt>
                <pt idx="967">
                  <v>14631</v>
                </pt>
                <pt idx="968">
                  <v>14129</v>
                </pt>
                <pt idx="969">
                  <v>13969</v>
                </pt>
                <pt idx="970">
                  <v>13498</v>
                </pt>
                <pt idx="971">
                  <v>13896</v>
                </pt>
                <pt idx="972">
                  <v>14200</v>
                </pt>
                <pt idx="973">
                  <v>14213</v>
                </pt>
                <pt idx="974">
                  <v>14124</v>
                </pt>
                <pt idx="975">
                  <v>14263</v>
                </pt>
                <pt idx="976">
                  <v>14091</v>
                </pt>
                <pt idx="977">
                  <v>14502</v>
                </pt>
                <pt idx="978">
                  <v>14898</v>
                </pt>
                <pt idx="979">
                  <v>14919</v>
                </pt>
                <pt idx="980">
                  <v>14919</v>
                </pt>
                <pt idx="981">
                  <v>14919</v>
                </pt>
                <pt idx="982">
                  <v>14783</v>
                </pt>
                <pt idx="983">
                  <v>14726</v>
                </pt>
                <pt idx="984">
                  <v>14616</v>
                </pt>
                <pt idx="985">
                  <v>14919</v>
                </pt>
                <pt idx="986">
                  <v>14680</v>
                </pt>
                <pt idx="987">
                  <v>14899</v>
                </pt>
                <pt idx="988">
                  <v>14919</v>
                </pt>
                <pt idx="989">
                  <v>15235</v>
                </pt>
                <pt idx="990">
                  <v>15725</v>
                </pt>
                <pt idx="991">
                  <v>16024</v>
                </pt>
                <pt idx="992">
                  <v>16024</v>
                </pt>
                <pt idx="993">
                  <v>16024</v>
                </pt>
                <pt idx="994">
                  <v>16024</v>
                </pt>
                <pt idx="995">
                  <v>16024</v>
                </pt>
                <pt idx="996">
                  <v>16024</v>
                </pt>
                <pt idx="997">
                  <v>16024</v>
                </pt>
                <pt idx="998">
                  <v>16024</v>
                </pt>
                <pt idx="999">
                  <v>15934</v>
                </pt>
                <pt idx="1000">
                  <v>15934</v>
                </pt>
                <pt idx="1001">
                  <v>15934</v>
                </pt>
                <pt idx="1002">
                  <v>15228</v>
                </pt>
                <pt idx="1003">
                  <v>14887</v>
                </pt>
                <pt idx="1004">
                  <v>14955</v>
                </pt>
                <pt idx="1005">
                  <v>14623</v>
                </pt>
                <pt idx="1006">
                  <v>14588</v>
                </pt>
                <pt idx="1007">
                  <v>13790</v>
                </pt>
                <pt idx="1008">
                  <v>13512</v>
                </pt>
                <pt idx="1009">
                  <v>13095</v>
                </pt>
                <pt idx="1010">
                  <v>13289</v>
                </pt>
                <pt idx="1011">
                  <v>13289</v>
                </pt>
                <pt idx="1012">
                  <v>13289</v>
                </pt>
                <pt idx="1013">
                  <v>13289</v>
                </pt>
                <pt idx="1014">
                  <v>13851</v>
                </pt>
                <pt idx="1015">
                  <v>14256</v>
                </pt>
                <pt idx="1016">
                  <v>15021</v>
                </pt>
                <pt idx="1017">
                  <v>15256</v>
                </pt>
                <pt idx="1018">
                  <v>15256</v>
                </pt>
                <pt idx="1019">
                  <v>15698</v>
                </pt>
                <pt idx="1020">
                  <v>16191</v>
                </pt>
                <pt idx="1021">
                  <v>16274</v>
                </pt>
                <pt idx="1022">
                  <v>16659</v>
                </pt>
                <pt idx="1023">
                  <v>16945</v>
                </pt>
                <pt idx="1024">
                  <v>17633</v>
                </pt>
                <pt idx="1025">
                  <v>17633</v>
                </pt>
                <pt idx="1026">
                  <v>17835</v>
                </pt>
                <pt idx="1027">
                  <v>17451</v>
                </pt>
                <pt idx="1028">
                  <v>18021</v>
                </pt>
                <pt idx="1029">
                  <v>17710</v>
                </pt>
                <pt idx="1030">
                  <v>18293</v>
                </pt>
                <pt idx="1031">
                  <v>18622</v>
                </pt>
                <pt idx="1032">
                  <v>18543</v>
                </pt>
                <pt idx="1033">
                  <v>19116</v>
                </pt>
                <pt idx="1034">
                  <v>19497</v>
                </pt>
                <pt idx="1035">
                  <v>19179</v>
                </pt>
                <pt idx="1036">
                  <v>19179</v>
                </pt>
                <pt idx="1037">
                  <v>19195</v>
                </pt>
                <pt idx="1038">
                  <v>19195</v>
                </pt>
                <pt idx="1039">
                  <v>19022</v>
                </pt>
                <pt idx="1040">
                  <v>18444</v>
                </pt>
                <pt idx="1041">
                  <v>18156</v>
                </pt>
                <pt idx="1042">
                  <v>17631</v>
                </pt>
                <pt idx="1043">
                  <v>17097</v>
                </pt>
                <pt idx="1044">
                  <v>16778</v>
                </pt>
                <pt idx="1045">
                  <v>16055</v>
                </pt>
                <pt idx="1046">
                  <v>15831</v>
                </pt>
                <pt idx="1047">
                  <v>15920</v>
                </pt>
                <pt idx="1048">
                  <v>14868</v>
                </pt>
                <pt idx="1049">
                  <v>14516</v>
                </pt>
                <pt idx="1050">
                  <v>14675</v>
                </pt>
                <pt idx="1051">
                  <v>14697</v>
                </pt>
                <pt idx="1052">
                  <v>14776</v>
                </pt>
                <pt idx="1053">
                  <v>14404</v>
                </pt>
                <pt idx="1054">
                  <v>14102</v>
                </pt>
                <pt idx="1055">
                  <v>14725</v>
                </pt>
                <pt idx="1056">
                  <v>14643</v>
                </pt>
                <pt idx="1057">
                  <v>14643</v>
                </pt>
                <pt idx="1058">
                  <v>14673</v>
                </pt>
                <pt idx="1059">
                  <v>14673</v>
                </pt>
                <pt idx="1060">
                  <v>14673</v>
                </pt>
                <pt idx="1061">
                  <v>14673</v>
                </pt>
                <pt idx="1062">
                  <v>14155</v>
                </pt>
                <pt idx="1063">
                  <v>13926</v>
                </pt>
                <pt idx="1064">
                  <v>13284</v>
                </pt>
                <pt idx="1065">
                  <v>13324</v>
                </pt>
                <pt idx="1066">
                  <v>12920</v>
                </pt>
                <pt idx="1067">
                  <v>12920</v>
                </pt>
                <pt idx="1068">
                  <v>12920</v>
                </pt>
                <pt idx="1069">
                  <v>12920</v>
                </pt>
                <pt idx="1070">
                  <v>12920</v>
                </pt>
                <pt idx="1071">
                  <v>12920</v>
                </pt>
                <pt idx="1072">
                  <v>12920</v>
                </pt>
                <pt idx="1073">
                  <v>12920</v>
                </pt>
                <pt idx="1074">
                  <v>12920</v>
                </pt>
                <pt idx="1075">
                  <v>12761</v>
                </pt>
                <pt idx="1076">
                  <v>12761</v>
                </pt>
                <pt idx="1077">
                  <v>12761</v>
                </pt>
                <pt idx="1078">
                  <v>12761</v>
                </pt>
                <pt idx="1079">
                  <v>12061</v>
                </pt>
                <pt idx="1080">
                  <v>11561</v>
                </pt>
                <pt idx="1081">
                  <v>11742</v>
                </pt>
                <pt idx="1082">
                  <v>11643</v>
                </pt>
                <pt idx="1083">
                  <v>11643</v>
                </pt>
                <pt idx="1084">
                  <v>11426</v>
                </pt>
                <pt idx="1085">
                  <v>11796</v>
                </pt>
                <pt idx="1086">
                  <v>11796</v>
                </pt>
                <pt idx="1087">
                  <v>12313</v>
                </pt>
                <pt idx="1088">
                  <v>12889</v>
                </pt>
                <pt idx="1089">
                  <v>13446</v>
                </pt>
                <pt idx="1090">
                  <v>14022</v>
                </pt>
                <pt idx="1091">
                  <v>14555</v>
                </pt>
                <pt idx="1092">
                  <v>14530</v>
                </pt>
                <pt idx="1093">
                  <v>14530</v>
                </pt>
                <pt idx="1094">
                  <v>14530</v>
                </pt>
                <pt idx="1095">
                  <v>14482</v>
                </pt>
                <pt idx="1096">
                  <v>14366</v>
                </pt>
                <pt idx="1097">
                  <v>14060</v>
                </pt>
                <pt idx="1098">
                  <v>13191</v>
                </pt>
                <pt idx="1099">
                  <v>12959</v>
                </pt>
                <pt idx="1100">
                  <v>13659</v>
                </pt>
                <pt idx="1101">
                  <v>12939</v>
                </pt>
                <pt idx="1102">
                  <v>12508</v>
                </pt>
                <pt idx="1103">
                  <v>11410</v>
                </pt>
                <pt idx="1104">
                  <v>10854</v>
                </pt>
                <pt idx="1105">
                  <v>10292</v>
                </pt>
                <pt idx="1106">
                  <v>10292</v>
                </pt>
                <pt idx="1107">
                  <v>10292</v>
                </pt>
                <pt idx="1108">
                  <v>10388</v>
                </pt>
                <pt idx="1109">
                  <v>10388</v>
                </pt>
                <pt idx="1110">
                  <v>10950</v>
                </pt>
                <pt idx="1111">
                  <v>11485</v>
                </pt>
                <pt idx="1112">
                  <v>12306</v>
                </pt>
                <pt idx="1113">
                  <v>13638</v>
                </pt>
                <pt idx="1114">
                  <v>13527</v>
                </pt>
                <pt idx="1115">
                  <v>12516</v>
                </pt>
                <pt idx="1116">
                  <v>13377</v>
                </pt>
                <pt idx="1117">
                  <v>13652</v>
                </pt>
                <pt idx="1118">
                  <v>14229</v>
                </pt>
                <pt idx="1119">
                  <v>14391</v>
                </pt>
                <pt idx="1120">
                  <v>15521</v>
                </pt>
                <pt idx="1121">
                  <v>15368</v>
                </pt>
                <pt idx="1122">
                  <v>15450</v>
                </pt>
                <pt idx="1123">
                  <v>15837</v>
                </pt>
                <pt idx="1124">
                  <v>16192</v>
                </pt>
                <pt idx="1125">
                  <v>16001</v>
                </pt>
                <pt idx="1126">
                  <v>16387</v>
                </pt>
                <pt idx="1127">
                  <v>16820</v>
                </pt>
                <pt idx="1128">
                  <v>17025</v>
                </pt>
                <pt idx="1129">
                  <v>17514</v>
                </pt>
                <pt idx="1130">
                  <v>17879</v>
                </pt>
                <pt idx="1131">
                  <v>17982</v>
                </pt>
                <pt idx="1132">
                  <v>17982</v>
                </pt>
                <pt idx="1133">
                  <v>18068</v>
                </pt>
                <pt idx="1134">
                  <v>18068</v>
                </pt>
                <pt idx="1135">
                  <v>17899</v>
                </pt>
                <pt idx="1136">
                  <v>17332</v>
                </pt>
                <pt idx="1137">
                  <v>17049</v>
                </pt>
                <pt idx="1138">
                  <v>16379</v>
                </pt>
                <pt idx="1139">
                  <v>16096</v>
                </pt>
                <pt idx="1140">
                  <v>15694</v>
                </pt>
                <pt idx="1141">
                  <v>15206</v>
                </pt>
                <pt idx="1142">
                  <v>14775</v>
                </pt>
                <pt idx="1143">
                  <v>14963</v>
                </pt>
                <pt idx="1144">
                  <v>13814</v>
                </pt>
                <pt idx="1145">
                  <v>13483</v>
                </pt>
                <pt idx="1146">
                  <v>13544</v>
                </pt>
                <pt idx="1147">
                  <v>13751</v>
                </pt>
                <pt idx="1148">
                  <v>13751</v>
                </pt>
                <pt idx="1149">
                  <v>13792</v>
                </pt>
                <pt idx="1150">
                  <v>13792</v>
                </pt>
                <pt idx="1151">
                  <v>14583</v>
                </pt>
                <pt idx="1152">
                  <v>14494</v>
                </pt>
                <pt idx="1153">
                  <v>14494</v>
                </pt>
                <pt idx="1154">
                  <v>14189</v>
                </pt>
                <pt idx="1155">
                  <v>14189</v>
                </pt>
                <pt idx="1156">
                  <v>13897</v>
                </pt>
                <pt idx="1157">
                  <v>13926</v>
                </pt>
                <pt idx="1158">
                  <v>13576</v>
                </pt>
                <pt idx="1159">
                  <v>12987</v>
                </pt>
                <pt idx="1160">
                  <v>12806</v>
                </pt>
                <pt idx="1161">
                  <v>12446</v>
                </pt>
                <pt idx="1162">
                  <v>12040</v>
                </pt>
                <pt idx="1163">
                  <v>12040</v>
                </pt>
                <pt idx="1164">
                  <v>12040</v>
                </pt>
                <pt idx="1165">
                  <v>12040</v>
                </pt>
                <pt idx="1166">
                  <v>12040</v>
                </pt>
                <pt idx="1167">
                  <v>12040</v>
                </pt>
                <pt idx="1168">
                  <v>12040</v>
                </pt>
                <pt idx="1169">
                  <v>12040</v>
                </pt>
                <pt idx="1170">
                  <v>12020</v>
                </pt>
                <pt idx="1171">
                  <v>11782</v>
                </pt>
                <pt idx="1172">
                  <v>11782</v>
                </pt>
                <pt idx="1173">
                  <v>11768</v>
                </pt>
                <pt idx="1174">
                  <v>11768</v>
                </pt>
                <pt idx="1175">
                  <v>11768</v>
                </pt>
                <pt idx="1176">
                  <v>11768</v>
                </pt>
                <pt idx="1177">
                  <v>11949</v>
                </pt>
                <pt idx="1178">
                  <v>12304</v>
                </pt>
                <pt idx="1179">
                  <v>12393</v>
                </pt>
                <pt idx="1180">
                  <v>12483</v>
                </pt>
                <pt idx="1181">
                  <v>13251</v>
                </pt>
                <pt idx="1182">
                  <v>13827</v>
                </pt>
                <pt idx="1183">
                  <v>14914</v>
                </pt>
                <pt idx="1184">
                  <v>15571</v>
                </pt>
                <pt idx="1185">
                  <v>15543</v>
                </pt>
                <pt idx="1186">
                  <v>15543</v>
                </pt>
                <pt idx="1187">
                  <v>16077</v>
                </pt>
                <pt idx="1188">
                  <v>16044</v>
                </pt>
                <pt idx="1189">
                  <v>15954</v>
                </pt>
                <pt idx="1190">
                  <v>15865</v>
                </pt>
                <pt idx="1191">
                  <v>15455</v>
                </pt>
                <pt idx="1192">
                  <v>14960</v>
                </pt>
                <pt idx="1193">
                  <v>14654</v>
                </pt>
                <pt idx="1194">
                  <v>14565</v>
                </pt>
                <pt idx="1195">
                  <v>14033</v>
                </pt>
                <pt idx="1196">
                  <v>14533</v>
                </pt>
                <pt idx="1197">
                  <v>14751</v>
                </pt>
                <pt idx="1198">
                  <v>14175</v>
                </pt>
                <pt idx="1199">
                  <v>13300</v>
                </pt>
                <pt idx="1200">
                  <v>12884</v>
                </pt>
                <pt idx="1201">
                  <v>13366</v>
                </pt>
                <pt idx="1202">
                  <v>13844</v>
                </pt>
                <pt idx="1203">
                  <v>13844</v>
                </pt>
                <pt idx="1204">
                  <v>13844</v>
                </pt>
                <pt idx="1205">
                  <v>13844</v>
                </pt>
                <pt idx="1206">
                  <v>13844</v>
                </pt>
                <pt idx="1207">
                  <v>14471</v>
                </pt>
                <pt idx="1208">
                  <v>14744</v>
                </pt>
                <pt idx="1209">
                  <v>15988</v>
                </pt>
                <pt idx="1210">
                  <v>16293</v>
                </pt>
                <pt idx="1211">
                  <v>16398</v>
                </pt>
                <pt idx="1212">
                  <v>16398</v>
                </pt>
                <pt idx="1213">
                  <v>17020</v>
                </pt>
                <pt idx="1214">
                  <v>17209</v>
                </pt>
                <pt idx="1215">
                  <v>17691</v>
                </pt>
                <pt idx="1216">
                  <v>16903</v>
                </pt>
                <pt idx="1217">
                  <v>15881</v>
                </pt>
                <pt idx="1218">
                  <v>15369</v>
                </pt>
                <pt idx="1219">
                  <v>15457</v>
                </pt>
                <pt idx="1220">
                  <v>16070</v>
                </pt>
                <pt idx="1221">
                  <v>16213</v>
                </pt>
                <pt idx="1222">
                  <v>16892</v>
                </pt>
                <pt idx="1223">
                  <v>16927</v>
                </pt>
                <pt idx="1224">
                  <v>17119</v>
                </pt>
                <pt idx="1225">
                  <v>17693</v>
                </pt>
                <pt idx="1226">
                  <v>18073</v>
                </pt>
                <pt idx="1227">
                  <v>18473</v>
                </pt>
                <pt idx="1228">
                  <v>18473</v>
                </pt>
                <pt idx="1229">
                  <v>18489</v>
                </pt>
                <pt idx="1230">
                  <v>18201</v>
                </pt>
                <pt idx="1231">
                  <v>18028</v>
                </pt>
                <pt idx="1232">
                  <v>17740</v>
                </pt>
                <pt idx="1233">
                  <v>17462</v>
                </pt>
                <pt idx="1234">
                  <v>16862</v>
                </pt>
                <pt idx="1235">
                  <v>16425</v>
                </pt>
                <pt idx="1236">
                  <v>15574</v>
                </pt>
                <pt idx="1237">
                  <v>14746</v>
                </pt>
                <pt idx="1238">
                  <v>14319</v>
                </pt>
                <pt idx="1239">
                  <v>14364</v>
                </pt>
                <pt idx="1240">
                  <v>13313</v>
                </pt>
                <pt idx="1241">
                  <v>12871</v>
                </pt>
                <pt idx="1242">
                  <v>13030</v>
                </pt>
                <pt idx="1243">
                  <v>13148</v>
                </pt>
                <pt idx="1244">
                  <v>13227</v>
                </pt>
                <pt idx="1245">
                  <v>13287</v>
                </pt>
                <pt idx="1246">
                  <v>13287</v>
                </pt>
                <pt idx="1247">
                  <v>14257</v>
                </pt>
                <pt idx="1248">
                  <v>14257</v>
                </pt>
                <pt idx="1249">
                  <v>14069</v>
                </pt>
                <pt idx="1250">
                  <v>13945</v>
                </pt>
                <pt idx="1251">
                  <v>13945</v>
                </pt>
                <pt idx="1252">
                  <v>13653</v>
                </pt>
                <pt idx="1253">
                  <v>13683</v>
                </pt>
                <pt idx="1254">
                  <v>13332</v>
                </pt>
                <pt idx="1255">
                  <v>12750</v>
                </pt>
                <pt idx="1256">
                  <v>12750</v>
                </pt>
                <pt idx="1257">
                  <v>12429</v>
                </pt>
                <pt idx="1258">
                  <v>12566</v>
                </pt>
                <pt idx="1259">
                  <v>12566</v>
                </pt>
                <pt idx="1260">
                  <v>12566</v>
                </pt>
                <pt idx="1261">
                  <v>12566</v>
                </pt>
                <pt idx="1262">
                  <v>12566</v>
                </pt>
                <pt idx="1263">
                  <v>12566</v>
                </pt>
                <pt idx="1264">
                  <v>12566</v>
                </pt>
                <pt idx="1265">
                  <v>12566</v>
                </pt>
                <pt idx="1266">
                  <v>12546</v>
                </pt>
                <pt idx="1267">
                  <v>12624</v>
                </pt>
                <pt idx="1268">
                  <v>12805</v>
                </pt>
                <pt idx="1269">
                  <v>12791</v>
                </pt>
                <pt idx="1270">
                  <v>12791</v>
                </pt>
                <pt idx="1271">
                  <v>12791</v>
                </pt>
                <pt idx="1272">
                  <v>12791</v>
                </pt>
                <pt idx="1273">
                  <v>12791</v>
                </pt>
                <pt idx="1274">
                  <v>12791</v>
                </pt>
                <pt idx="1275">
                  <v>12791</v>
                </pt>
                <pt idx="1276">
                  <v>12881</v>
                </pt>
                <pt idx="1277">
                  <v>13649</v>
                </pt>
                <pt idx="1278">
                  <v>14225</v>
                </pt>
                <pt idx="1279">
                  <v>15312</v>
                </pt>
                <pt idx="1280">
                  <v>16353</v>
                </pt>
                <pt idx="1281">
                  <v>16327</v>
                </pt>
                <pt idx="1282">
                  <v>16327</v>
                </pt>
                <pt idx="1283">
                  <v>16327</v>
                </pt>
                <pt idx="1284">
                  <v>16304</v>
                </pt>
                <pt idx="1285">
                  <v>16214</v>
                </pt>
                <pt idx="1286">
                  <v>16125</v>
                </pt>
                <pt idx="1287">
                  <v>15555</v>
                </pt>
                <pt idx="1288">
                  <v>15676</v>
                </pt>
                <pt idx="1289">
                  <v>15370</v>
                </pt>
                <pt idx="1290">
                  <v>14891</v>
                </pt>
                <pt idx="1291">
                  <v>13298</v>
                </pt>
                <pt idx="1292">
                  <v>12928</v>
                </pt>
                <pt idx="1293">
                  <v>13138</v>
                </pt>
                <pt idx="1294">
                  <v>12669</v>
                </pt>
                <pt idx="1295">
                  <v>12674</v>
                </pt>
                <pt idx="1296">
                  <v>12806</v>
                </pt>
                <pt idx="1297">
                  <v>13288</v>
                </pt>
                <pt idx="1298">
                  <v>13766</v>
                </pt>
                <pt idx="1299">
                  <v>13766</v>
                </pt>
                <pt idx="1300">
                  <v>13766</v>
                </pt>
                <pt idx="1301">
                  <v>13766</v>
                </pt>
                <pt idx="1302">
                  <v>13766</v>
                </pt>
                <pt idx="1303">
                  <v>13766</v>
                </pt>
                <pt idx="1304">
                  <v>14039</v>
                </pt>
                <pt idx="1305">
                  <v>14599</v>
                </pt>
                <pt idx="1306">
                  <v>14708</v>
                </pt>
                <pt idx="1307">
                  <v>14813</v>
                </pt>
                <pt idx="1308">
                  <v>14824</v>
                </pt>
                <pt idx="1309">
                  <v>15446</v>
                </pt>
                <pt idx="1310">
                  <v>15819</v>
                </pt>
                <pt idx="1311">
                  <v>16124</v>
                </pt>
                <pt idx="1312">
                  <v>15921</v>
                </pt>
                <pt idx="1313">
                  <v>15398</v>
                </pt>
                <pt idx="1314">
                  <v>15667</v>
                </pt>
                <pt idx="1315">
                  <v>16412</v>
                </pt>
                <pt idx="1316">
                  <v>17575</v>
                </pt>
                <pt idx="1317">
                  <v>17718</v>
                </pt>
                <pt idx="1318">
                  <v>18575</v>
                </pt>
                <pt idx="1319">
                  <v>18610</v>
                </pt>
                <pt idx="1320">
                  <v>18802</v>
                </pt>
                <pt idx="1321">
                  <v>19090</v>
                </pt>
                <pt idx="1322">
                  <v>19090</v>
                </pt>
                <pt idx="1323">
                  <v>19204</v>
                </pt>
                <pt idx="1324">
                  <v>19204</v>
                </pt>
                <pt idx="1325">
                  <v>19210</v>
                </pt>
                <pt idx="1326">
                  <v>19210</v>
                </pt>
                <pt idx="1327">
                  <v>19325</v>
                </pt>
                <pt idx="1328">
                  <v>19325</v>
                </pt>
                <pt idx="1329">
                  <v>19143</v>
                </pt>
                <pt idx="1330">
                  <v>18543</v>
                </pt>
                <pt idx="1331">
                  <v>18300</v>
                </pt>
                <pt idx="1332">
                  <v>17449</v>
                </pt>
                <pt idx="1333">
                  <v>16622</v>
                </pt>
                <pt idx="1334">
                  <v>16191</v>
                </pt>
                <pt idx="1335">
                  <v>16601</v>
                </pt>
                <pt idx="1336">
                  <v>15551</v>
                </pt>
                <pt idx="1337">
                  <v>15600</v>
                </pt>
                <pt idx="1338">
                  <v>15759</v>
                </pt>
                <pt idx="1339">
                  <v>15877</v>
                </pt>
                <pt idx="1340">
                  <v>15956</v>
                </pt>
                <pt idx="1341">
                  <v>16016</v>
                </pt>
                <pt idx="1342">
                  <v>16016</v>
                </pt>
                <pt idx="1343">
                  <v>14405</v>
                </pt>
                <pt idx="1344">
                  <v>13745</v>
                </pt>
                <pt idx="1345">
                  <v>13463</v>
                </pt>
                <pt idx="1346">
                  <v>13190</v>
                </pt>
                <pt idx="1347">
                  <v>13009</v>
                </pt>
                <pt idx="1348">
                  <v>12597</v>
                </pt>
                <pt idx="1349">
                  <v>11981</v>
                </pt>
                <pt idx="1350">
                  <v>11907</v>
                </pt>
                <pt idx="1351">
                  <v>11266</v>
                </pt>
                <pt idx="1352">
                  <v>11766</v>
                </pt>
                <pt idx="1353">
                  <v>11766</v>
                </pt>
                <pt idx="1354">
                  <v>12403</v>
                </pt>
                <pt idx="1355">
                  <v>12903</v>
                </pt>
                <pt idx="1356">
                  <v>12903</v>
                </pt>
                <pt idx="1357">
                  <v>13403</v>
                </pt>
                <pt idx="1358">
                  <v>13403</v>
                </pt>
                <pt idx="1359">
                  <v>13403</v>
                </pt>
                <pt idx="1360">
                  <v>13403</v>
                </pt>
                <pt idx="1361">
                  <v>13403</v>
                </pt>
                <pt idx="1362">
                  <v>13383</v>
                </pt>
                <pt idx="1363">
                  <v>13383</v>
                </pt>
                <pt idx="1364">
                  <v>13383</v>
                </pt>
                <pt idx="1365">
                  <v>13369</v>
                </pt>
                <pt idx="1366">
                  <v>13369</v>
                </pt>
                <pt idx="1367">
                  <v>12869</v>
                </pt>
                <pt idx="1368">
                  <v>12676</v>
                </pt>
                <pt idx="1369">
                  <v>12176</v>
                </pt>
                <pt idx="1370">
                  <v>11676</v>
                </pt>
                <pt idx="1371">
                  <v>12497</v>
                </pt>
                <pt idx="1372">
                  <v>12891</v>
                </pt>
                <pt idx="1373">
                  <v>13083</v>
                </pt>
                <pt idx="1374">
                  <v>13083</v>
                </pt>
                <pt idx="1375">
                  <v>13683</v>
                </pt>
                <pt idx="1376">
                  <v>14052</v>
                </pt>
                <pt idx="1377">
                  <v>14031</v>
                </pt>
                <pt idx="1378">
                  <v>14031</v>
                </pt>
                <pt idx="1379">
                  <v>14031</v>
                </pt>
                <pt idx="1380">
                  <v>14013</v>
                </pt>
                <pt idx="1381">
                  <v>13923</v>
                </pt>
                <pt idx="1382">
                  <v>13834</v>
                </pt>
                <pt idx="1383">
                  <v>13382</v>
                </pt>
                <pt idx="1384">
                  <v>12889</v>
                </pt>
                <pt idx="1385">
                  <v>12771</v>
                </pt>
                <pt idx="1386">
                  <v>12478</v>
                </pt>
                <pt idx="1387">
                  <v>12101</v>
                </pt>
                <pt idx="1388">
                  <v>12101</v>
                </pt>
                <pt idx="1389">
                  <v>11909</v>
                </pt>
                <pt idx="1390">
                  <v>11381</v>
                </pt>
                <pt idx="1391">
                  <v>11395</v>
                </pt>
                <pt idx="1392">
                  <v>11588</v>
                </pt>
                <pt idx="1393">
                  <v>12088</v>
                </pt>
                <pt idx="1394">
                  <v>12088</v>
                </pt>
                <pt idx="1395">
                  <v>12088</v>
                </pt>
                <pt idx="1396">
                  <v>12088</v>
                </pt>
                <pt idx="1397">
                  <v>12088</v>
                </pt>
                <pt idx="1398">
                  <v>12088</v>
                </pt>
                <pt idx="1399">
                  <v>12088</v>
                </pt>
                <pt idx="1400">
                  <v>12249</v>
                </pt>
                <pt idx="1401">
                  <v>12536</v>
                </pt>
                <pt idx="1402">
                  <v>13140</v>
                </pt>
                <pt idx="1403">
                  <v>13162</v>
                </pt>
                <pt idx="1404">
                  <v>13772</v>
                </pt>
                <pt idx="1405">
                  <v>13744</v>
                </pt>
                <pt idx="1406">
                  <v>13825</v>
                </pt>
                <pt idx="1407">
                  <v>13722</v>
                </pt>
                <pt idx="1408">
                  <v>14326</v>
                </pt>
                <pt idx="1409">
                  <v>14607</v>
                </pt>
                <pt idx="1410">
                  <v>15534</v>
                </pt>
                <pt idx="1411">
                  <v>16091</v>
                </pt>
                <pt idx="1412">
                  <v>17064</v>
                </pt>
                <pt idx="1413">
                  <v>17375</v>
                </pt>
                <pt idx="1414">
                  <v>18027</v>
                </pt>
                <pt idx="1415">
                  <v>18062</v>
                </pt>
                <pt idx="1416">
                  <v>18254</v>
                </pt>
                <pt idx="1417">
                  <v>18540</v>
                </pt>
                <pt idx="1418">
                  <v>18540</v>
                </pt>
                <pt idx="1419">
                  <v>18655</v>
                </pt>
                <pt idx="1420">
                  <v>18655</v>
                </pt>
                <pt idx="1421">
                  <v>18652</v>
                </pt>
                <pt idx="1422">
                  <v>18652</v>
                </pt>
                <pt idx="1423">
                  <v>18768</v>
                </pt>
                <pt idx="1424">
                  <v>18768</v>
                </pt>
                <pt idx="1425">
                  <v>18586</v>
                </pt>
                <pt idx="1426">
                  <v>17985</v>
                </pt>
                <pt idx="1427">
                  <v>17739</v>
                </pt>
                <pt idx="1428">
                  <v>16888</v>
                </pt>
                <pt idx="1429">
                  <v>16060</v>
                </pt>
                <pt idx="1430">
                  <v>15613</v>
                </pt>
                <pt idx="1431">
                  <v>15731</v>
                </pt>
                <pt idx="1432">
                  <v>14512</v>
                </pt>
                <pt idx="1433">
                  <v>14562</v>
                </pt>
                <pt idx="1434">
                  <v>14721</v>
                </pt>
                <pt idx="1435">
                  <v>14364</v>
                </pt>
                <pt idx="1436">
                  <v>13962</v>
                </pt>
                <pt idx="1437">
                  <v>14022</v>
                </pt>
                <pt idx="1438">
                  <v>14022</v>
                </pt>
                <pt idx="1439">
                  <v>13386</v>
                </pt>
                <pt idx="1440">
                  <v>12512</v>
                </pt>
                <pt idx="1441">
                  <v>12324</v>
                </pt>
                <pt idx="1442">
                  <v>11995</v>
                </pt>
                <pt idx="1443">
                  <v>11956</v>
                </pt>
                <pt idx="1444">
                  <v>11476</v>
                </pt>
                <pt idx="1445">
                  <v>10948</v>
                </pt>
                <pt idx="1446">
                  <v>10988</v>
                </pt>
                <pt idx="1447">
                  <v>10718</v>
                </pt>
                <pt idx="1448">
                  <v>10718</v>
                </pt>
                <pt idx="1449">
                  <v>10718</v>
                </pt>
                <pt idx="1450">
                  <v>10718</v>
                </pt>
                <pt idx="1451">
                  <v>10718</v>
                </pt>
                <pt idx="1452">
                  <v>10718</v>
                </pt>
                <pt idx="1453">
                  <v>10718</v>
                </pt>
                <pt idx="1454">
                  <v>10718</v>
                </pt>
                <pt idx="1455">
                  <v>10718</v>
                </pt>
                <pt idx="1456">
                  <v>10718</v>
                </pt>
                <pt idx="1457">
                  <v>10718</v>
                </pt>
                <pt idx="1458">
                  <v>10718</v>
                </pt>
                <pt idx="1459">
                  <v>10718</v>
                </pt>
                <pt idx="1460">
                  <v>11017</v>
                </pt>
                <pt idx="1461">
                  <v>11017</v>
                </pt>
                <pt idx="1462">
                  <v>10958</v>
                </pt>
                <pt idx="1463">
                  <v>10958</v>
                </pt>
                <pt idx="1464">
                  <v>10982</v>
                </pt>
                <pt idx="1465">
                  <v>10941</v>
                </pt>
                <pt idx="1466">
                  <v>10941</v>
                </pt>
                <pt idx="1467">
                  <v>11493</v>
                </pt>
                <pt idx="1468">
                  <v>12351</v>
                </pt>
                <pt idx="1469">
                  <v>13119</v>
                </pt>
                <pt idx="1470">
                  <v>13119</v>
                </pt>
                <pt idx="1471">
                  <v>13648</v>
                </pt>
                <pt idx="1472">
                  <v>13859</v>
                </pt>
                <pt idx="1473">
                  <v>13787</v>
                </pt>
                <pt idx="1474">
                  <v>13787</v>
                </pt>
                <pt idx="1475">
                  <v>13719</v>
                </pt>
                <pt idx="1476">
                  <v>13708</v>
                </pt>
                <pt idx="1477">
                  <v>13618</v>
                </pt>
                <pt idx="1478">
                  <v>13654</v>
                </pt>
                <pt idx="1479">
                  <v>13010</v>
                </pt>
                <pt idx="1480">
                  <v>12671</v>
                </pt>
                <pt idx="1481">
                  <v>12518</v>
                </pt>
                <pt idx="1482">
                  <v>12359</v>
                </pt>
                <pt idx="1483">
                  <v>12096</v>
                </pt>
                <pt idx="1484">
                  <v>11520</v>
                </pt>
                <pt idx="1485">
                  <v>11245</v>
                </pt>
                <pt idx="1486">
                  <v>10693</v>
                </pt>
                <pt idx="1487">
                  <v>10226</v>
                </pt>
                <pt idx="1488">
                  <v>10072</v>
                </pt>
                <pt idx="1489">
                  <v>10072</v>
                </pt>
                <pt idx="1490">
                  <v>10072</v>
                </pt>
                <pt idx="1491">
                  <v>10072</v>
                </pt>
                <pt idx="1492">
                  <v>10072</v>
                </pt>
                <pt idx="1493">
                  <v>10072</v>
                </pt>
                <pt idx="1494">
                  <v>10072</v>
                </pt>
                <pt idx="1495">
                  <v>10073</v>
                </pt>
                <pt idx="1496">
                  <v>10352</v>
                </pt>
                <pt idx="1497">
                  <v>10639</v>
                </pt>
                <pt idx="1498">
                  <v>10931</v>
                </pt>
                <pt idx="1499">
                  <v>11160</v>
                </pt>
                <pt idx="1500">
                  <v>11652</v>
                </pt>
                <pt idx="1501">
                  <v>12124</v>
                </pt>
                <pt idx="1502">
                  <v>12705</v>
                </pt>
                <pt idx="1503">
                  <v>12727</v>
                </pt>
                <pt idx="1504">
                  <v>13843</v>
                </pt>
                <pt idx="1505">
                  <v>13944</v>
                </pt>
                <pt idx="1506">
                  <v>14237</v>
                </pt>
                <pt idx="1507">
                  <v>14118</v>
                </pt>
                <pt idx="1508">
                  <v>15209</v>
                </pt>
                <pt idx="1509">
                  <v>14888</v>
                </pt>
                <pt idx="1510">
                  <v>15659</v>
                </pt>
                <pt idx="1511">
                  <v>15924</v>
                </pt>
                <pt idx="1512">
                  <v>16079</v>
                </pt>
                <pt idx="1513">
                  <v>16365</v>
                </pt>
                <pt idx="1514">
                  <v>16365</v>
                </pt>
                <pt idx="1515">
                  <v>16480</v>
                </pt>
                <pt idx="1516">
                  <v>16480</v>
                </pt>
                <pt idx="1517">
                  <v>16472</v>
                </pt>
                <pt idx="1518">
                  <v>16472</v>
                </pt>
                <pt idx="1519">
                  <v>16588</v>
                </pt>
                <pt idx="1520">
                  <v>16588</v>
                </pt>
                <pt idx="1521">
                  <v>16406</v>
                </pt>
                <pt idx="1522">
                  <v>15766</v>
                </pt>
                <pt idx="1523">
                  <v>15517</v>
                </pt>
                <pt idx="1524">
                  <v>14735</v>
                </pt>
                <pt idx="1525">
                  <v>13869</v>
                </pt>
                <pt idx="1526">
                  <v>13371</v>
                </pt>
                <pt idx="1527">
                  <v>13489</v>
                </pt>
                <pt idx="1528">
                  <v>12219</v>
                </pt>
                <pt idx="1529">
                  <v>12129</v>
                </pt>
                <pt idx="1530">
                  <v>12150</v>
                </pt>
                <pt idx="1531">
                  <v>12369</v>
                </pt>
                <pt idx="1532">
                  <v>12009</v>
                </pt>
                <pt idx="1533">
                  <v>12070</v>
                </pt>
                <pt idx="1534">
                  <v>12151</v>
                </pt>
                <pt idx="1535">
                  <v>12247</v>
                </pt>
                <pt idx="1536">
                  <v>11974</v>
                </pt>
                <pt idx="1537">
                  <v>11786</v>
                </pt>
                <pt idx="1538">
                  <v>11605</v>
                </pt>
                <pt idx="1539">
                  <v>11626</v>
                </pt>
                <pt idx="1540">
                  <v>10894</v>
                </pt>
                <pt idx="1541">
                  <v>10894</v>
                </pt>
                <pt idx="1542">
                  <v>10894</v>
                </pt>
                <pt idx="1543">
                  <v>10672</v>
                </pt>
                <pt idx="1544">
                  <v>10672</v>
                </pt>
                <pt idx="1545">
                  <v>10672</v>
                </pt>
                <pt idx="1546">
                  <v>10672</v>
                </pt>
                <pt idx="1547">
                  <v>10672</v>
                </pt>
                <pt idx="1548">
                  <v>10672</v>
                </pt>
                <pt idx="1549">
                  <v>10672</v>
                </pt>
                <pt idx="1550">
                  <v>10672</v>
                </pt>
                <pt idx="1551">
                  <v>10672</v>
                </pt>
                <pt idx="1552">
                  <v>10672</v>
                </pt>
                <pt idx="1553">
                  <v>10672</v>
                </pt>
                <pt idx="1554">
                  <v>10672</v>
                </pt>
                <pt idx="1555">
                  <v>10672</v>
                </pt>
                <pt idx="1556">
                  <v>10971</v>
                </pt>
                <pt idx="1557">
                  <v>10971</v>
                </pt>
                <pt idx="1558">
                  <v>10971</v>
                </pt>
                <pt idx="1559">
                  <v>10971</v>
                </pt>
                <pt idx="1560">
                  <v>10971</v>
                </pt>
                <pt idx="1561">
                  <v>10971</v>
                </pt>
                <pt idx="1562">
                  <v>10891</v>
                </pt>
                <pt idx="1563">
                  <v>11131</v>
                </pt>
                <pt idx="1564">
                  <v>11605</v>
                </pt>
                <pt idx="1565">
                  <v>12085</v>
                </pt>
                <pt idx="1566">
                  <v>12085</v>
                </pt>
                <pt idx="1567">
                  <v>12692</v>
                </pt>
                <pt idx="1568">
                  <v>13061</v>
                </pt>
                <pt idx="1569">
                  <v>13050</v>
                </pt>
                <pt idx="1570">
                  <v>13050</v>
                </pt>
                <pt idx="1571">
                  <v>13050</v>
                </pt>
                <pt idx="1572">
                  <v>13039</v>
                </pt>
                <pt idx="1573">
                  <v>12949</v>
                </pt>
                <pt idx="1574">
                  <v>12860</v>
                </pt>
                <pt idx="1575">
                  <v>13084</v>
                </pt>
                <pt idx="1576">
                  <v>12586</v>
                </pt>
                <pt idx="1577">
                  <v>12286</v>
                </pt>
                <pt idx="1578">
                  <v>12121</v>
                </pt>
                <pt idx="1579">
                  <v>12484</v>
                </pt>
                <pt idx="1580">
                  <v>12196</v>
                </pt>
                <pt idx="1581">
                  <v>11648</v>
                </pt>
                <pt idx="1582">
                  <v>10240</v>
                </pt>
                <pt idx="1583">
                  <v>9592</v>
                </pt>
                <pt idx="1584">
                  <v>8828</v>
                </pt>
                <pt idx="1585">
                  <v>8828</v>
                </pt>
                <pt idx="1586">
                  <v>8828</v>
                </pt>
                <pt idx="1587">
                  <v>8828</v>
                </pt>
                <pt idx="1588">
                  <v>8828</v>
                </pt>
                <pt idx="1589">
                  <v>8828</v>
                </pt>
                <pt idx="1590">
                  <v>8828</v>
                </pt>
                <pt idx="1591">
                  <v>8829</v>
                </pt>
                <pt idx="1592">
                  <v>9108</v>
                </pt>
                <pt idx="1593">
                  <v>10497</v>
                </pt>
                <pt idx="1594">
                  <v>11464</v>
                </pt>
                <pt idx="1595">
                  <v>12351</v>
                </pt>
                <pt idx="1596">
                  <v>12904</v>
                </pt>
                <pt idx="1597">
                  <v>12987</v>
                </pt>
                <pt idx="1598">
                  <v>13076</v>
                </pt>
                <pt idx="1599">
                  <v>13097</v>
                </pt>
                <pt idx="1600">
                  <v>13426</v>
                </pt>
                <pt idx="1601">
                  <v>13509</v>
                </pt>
                <pt idx="1602">
                  <v>14255</v>
                </pt>
                <pt idx="1603">
                  <v>14164</v>
                </pt>
                <pt idx="1604">
                  <v>15255</v>
                </pt>
                <pt idx="1605">
                  <v>15414</v>
                </pt>
                <pt idx="1606">
                  <v>16235</v>
                </pt>
                <pt idx="1607">
                  <v>16386</v>
                </pt>
                <pt idx="1608">
                  <v>16655</v>
                </pt>
                <pt idx="1609">
                  <v>16941</v>
                </pt>
                <pt idx="1610">
                  <v>16941</v>
                </pt>
                <pt idx="1611">
                  <v>17055</v>
                </pt>
                <pt idx="1612">
                  <v>17055</v>
                </pt>
                <pt idx="1613">
                  <v>17048</v>
                </pt>
                <pt idx="1614">
                  <v>17048</v>
                </pt>
                <pt idx="1615">
                  <v>17164</v>
                </pt>
                <pt idx="1616">
                  <v>17164</v>
                </pt>
                <pt idx="1617">
                  <v>17021</v>
                </pt>
                <pt idx="1618">
                  <v>16440</v>
                </pt>
                <pt idx="1619">
                  <v>16192</v>
                </pt>
                <pt idx="1620">
                  <v>15381</v>
                </pt>
                <pt idx="1621">
                  <v>14515</v>
                </pt>
                <pt idx="1622">
                  <v>14040</v>
                </pt>
                <pt idx="1623">
                  <v>14157</v>
                </pt>
                <pt idx="1624">
                  <v>12928</v>
                </pt>
                <pt idx="1625">
                  <v>12838</v>
                </pt>
                <pt idx="1626">
                  <v>12919</v>
                </pt>
                <pt idx="1627">
                  <v>13178</v>
                </pt>
                <pt idx="1628">
                  <v>12819</v>
                </pt>
                <pt idx="1629">
                  <v>12880</v>
                </pt>
                <pt idx="1630">
                  <v>12960</v>
                </pt>
                <pt idx="1631">
                  <v>12782</v>
                </pt>
                <pt idx="1632">
                  <v>13277</v>
                </pt>
                <pt idx="1633">
                  <v>12888</v>
                </pt>
                <pt idx="1634">
                  <v>12892</v>
                </pt>
                <pt idx="1635">
                  <v>13031</v>
                </pt>
                <pt idx="1636">
                  <v>12539</v>
                </pt>
                <pt idx="1637">
                  <v>11675</v>
                </pt>
                <pt idx="1638">
                  <v>11675</v>
                </pt>
                <pt idx="1639">
                  <v>10870</v>
                </pt>
                <pt idx="1640">
                  <v>10017</v>
                </pt>
                <pt idx="1641">
                  <v>10017</v>
                </pt>
                <pt idx="1642">
                  <v>10017</v>
                </pt>
                <pt idx="1643">
                  <v>10017</v>
                </pt>
                <pt idx="1644">
                  <v>10017</v>
                </pt>
                <pt idx="1645">
                  <v>10017</v>
                </pt>
                <pt idx="1646">
                  <v>10017</v>
                </pt>
                <pt idx="1647">
                  <v>10017</v>
                </pt>
                <pt idx="1648">
                  <v>10017</v>
                </pt>
                <pt idx="1649">
                  <v>10017</v>
                </pt>
                <pt idx="1650">
                  <v>10017</v>
                </pt>
                <pt idx="1651">
                  <v>10017</v>
                </pt>
                <pt idx="1652">
                  <v>10017</v>
                </pt>
                <pt idx="1653">
                  <v>10017</v>
                </pt>
                <pt idx="1654">
                  <v>10017</v>
                </pt>
                <pt idx="1655">
                  <v>10017</v>
                </pt>
                <pt idx="1656">
                  <v>10017</v>
                </pt>
                <pt idx="1657">
                  <v>10198</v>
                </pt>
                <pt idx="1658">
                  <v>10119</v>
                </pt>
                <pt idx="1659">
                  <v>10359</v>
                </pt>
                <pt idx="1660">
                  <v>11222</v>
                </pt>
                <pt idx="1661">
                  <v>11702</v>
                </pt>
                <pt idx="1662">
                  <v>11702</v>
                </pt>
                <pt idx="1663">
                  <v>12309</v>
                </pt>
                <pt idx="1664">
                  <v>12678</v>
                </pt>
                <pt idx="1665">
                  <v>12673</v>
                </pt>
                <pt idx="1666">
                  <v>12673</v>
                </pt>
                <pt idx="1667">
                  <v>12673</v>
                </pt>
                <pt idx="1668">
                  <v>12668</v>
                </pt>
                <pt idx="1669">
                  <v>12578</v>
                </pt>
                <pt idx="1670">
                  <v>12675</v>
                </pt>
                <pt idx="1671">
                  <v>12736</v>
                </pt>
                <pt idx="1672">
                  <v>12243</v>
                </pt>
                <pt idx="1673">
                  <v>12307</v>
                </pt>
                <pt idx="1674">
                  <v>12195</v>
                </pt>
                <pt idx="1675">
                  <v>12498</v>
                </pt>
                <pt idx="1676">
                  <v>12020</v>
                </pt>
                <pt idx="1677">
                  <v>11652</v>
                </pt>
                <pt idx="1678">
                  <v>9727</v>
                </pt>
                <pt idx="1679">
                  <v>9080</v>
                </pt>
                <pt idx="1680">
                  <v>8740</v>
                </pt>
                <pt idx="1681">
                  <v>8787</v>
                </pt>
                <pt idx="1682">
                  <v>8926</v>
                </pt>
                <pt idx="1683">
                  <v>8972</v>
                </pt>
                <pt idx="1684">
                  <v>8879</v>
                </pt>
                <pt idx="1685">
                  <v>8972</v>
                </pt>
                <pt idx="1686">
                  <v>9092</v>
                </pt>
                <pt idx="1687">
                  <v>9667</v>
                </pt>
                <pt idx="1688">
                  <v>10508</v>
                </pt>
                <pt idx="1689">
                  <v>10890</v>
                </pt>
                <pt idx="1690">
                  <v>12331</v>
                </pt>
                <pt idx="1691">
                  <v>12386</v>
                </pt>
                <pt idx="1692">
                  <v>13323</v>
                </pt>
                <pt idx="1693">
                  <v>12987</v>
                </pt>
                <pt idx="1694">
                  <v>13076</v>
                </pt>
                <pt idx="1695">
                  <v>15168</v>
                </pt>
                <pt idx="1696">
                  <v>15497</v>
                </pt>
                <pt idx="1697">
                  <v>15580</v>
                </pt>
                <pt idx="1698">
                  <v>16319</v>
                </pt>
                <pt idx="1699">
                  <v>16228</v>
                </pt>
                <pt idx="1700">
                  <v>17313</v>
                </pt>
                <pt idx="1701">
                  <v>17472</v>
                </pt>
                <pt idx="1702">
                  <v>17988</v>
                </pt>
                <pt idx="1703">
                  <v>18486</v>
                </pt>
                <pt idx="1704">
                  <v>18760</v>
                </pt>
                <pt idx="1705">
                  <v>18759</v>
                </pt>
                <pt idx="1706">
                  <v>18759</v>
                </pt>
                <pt idx="1707">
                  <v>18873</v>
                </pt>
                <pt idx="1708">
                  <v>18873</v>
                </pt>
                <pt idx="1709">
                  <v>18340</v>
                </pt>
                <pt idx="1710">
                  <v>18340</v>
                </pt>
                <pt idx="1711">
                  <v>18456</v>
                </pt>
                <pt idx="1712">
                  <v>18456</v>
                </pt>
                <pt idx="1713">
                  <v>18118</v>
                </pt>
                <pt idx="1714">
                  <v>17768</v>
                </pt>
                <pt idx="1715">
                  <v>17162</v>
                </pt>
                <pt idx="1716">
                  <v>15387</v>
                </pt>
                <pt idx="1717">
                  <v>14430</v>
                </pt>
                <pt idx="1718">
                  <v>13571</v>
                </pt>
                <pt idx="1719">
                  <v>13629</v>
                </pt>
                <pt idx="1720">
                  <v>12928</v>
                </pt>
                <pt idx="1721">
                  <v>12646</v>
                </pt>
                <pt idx="1722">
                  <v>12727</v>
                </pt>
                <pt idx="1723">
                  <v>12986</v>
                </pt>
                <pt idx="1724">
                  <v>12627</v>
                </pt>
                <pt idx="1725">
                  <v>12688</v>
                </pt>
                <pt idx="1726">
                  <v>12768</v>
                </pt>
                <pt idx="1727">
                  <v>12487</v>
                </pt>
                <pt idx="1728">
                  <v>12742</v>
                </pt>
                <pt idx="1729">
                  <v>12453</v>
                </pt>
                <pt idx="1730">
                  <v>12176</v>
                </pt>
                <pt idx="1731">
                  <v>12434</v>
                </pt>
                <pt idx="1732">
                  <v>11942</v>
                </pt>
                <pt idx="1733">
                  <v>11942</v>
                </pt>
                <pt idx="1734">
                  <v>11654</v>
                </pt>
                <pt idx="1735">
                  <v>10856</v>
                </pt>
                <pt idx="1736">
                  <v>10280</v>
                </pt>
                <pt idx="1737">
                  <v>10280</v>
                </pt>
                <pt idx="1738">
                  <v>10280</v>
                </pt>
                <pt idx="1739">
                  <v>10280</v>
                </pt>
                <pt idx="1740">
                  <v>10280</v>
                </pt>
                <pt idx="1741">
                  <v>10280</v>
                </pt>
                <pt idx="1742">
                  <v>10280</v>
                </pt>
                <pt idx="1743">
                  <v>10461</v>
                </pt>
                <pt idx="1744">
                  <v>10461</v>
                </pt>
                <pt idx="1745">
                  <v>10461</v>
                </pt>
                <pt idx="1746">
                  <v>10461</v>
                </pt>
                <pt idx="1747">
                  <v>10461</v>
                </pt>
                <pt idx="1748">
                  <v>10461</v>
                </pt>
                <pt idx="1749">
                  <v>10461</v>
                </pt>
                <pt idx="1750">
                  <v>10461</v>
                </pt>
                <pt idx="1751">
                  <v>10461</v>
                </pt>
                <pt idx="1752">
                  <v>10461</v>
                </pt>
                <pt idx="1753">
                  <v>10461</v>
                </pt>
                <pt idx="1754">
                  <v>10461</v>
                </pt>
                <pt idx="1755">
                  <v>10461</v>
                </pt>
                <pt idx="1756">
                  <v>10839</v>
                </pt>
                <pt idx="1757">
                  <v>11323</v>
                </pt>
                <pt idx="1758">
                  <v>11611</v>
                </pt>
                <pt idx="1759">
                  <v>12801</v>
                </pt>
                <pt idx="1760">
                  <v>13179</v>
                </pt>
                <pt idx="1761">
                  <v>13165</v>
                </pt>
                <pt idx="1762">
                  <v>13165</v>
                </pt>
                <pt idx="1763">
                  <v>13165</v>
                </pt>
                <pt idx="1764">
                  <v>13151</v>
                </pt>
                <pt idx="1765">
                  <v>13061</v>
                </pt>
                <pt idx="1766">
                  <v>12970</v>
                </pt>
                <pt idx="1767">
                  <v>12954</v>
                </pt>
                <pt idx="1768">
                  <v>12647</v>
                </pt>
                <pt idx="1769">
                  <v>12718</v>
                </pt>
                <pt idx="1770">
                  <v>12599</v>
                </pt>
                <pt idx="1771">
                  <v>12684</v>
                </pt>
                <pt idx="1772">
                  <v>12002</v>
                </pt>
                <pt idx="1773">
                  <v>11442</v>
                </pt>
                <pt idx="1774">
                  <v>10070</v>
                </pt>
                <pt idx="1775">
                  <v>9423</v>
                </pt>
                <pt idx="1776">
                  <v>8930</v>
                </pt>
                <pt idx="1777">
                  <v>8977</v>
                </pt>
                <pt idx="1778">
                  <v>9116</v>
                </pt>
                <pt idx="1779">
                  <v>9162</v>
                </pt>
                <pt idx="1780">
                  <v>9069</v>
                </pt>
                <pt idx="1781">
                  <v>9162</v>
                </pt>
                <pt idx="1782">
                  <v>9282</v>
                </pt>
                <pt idx="1783">
                  <v>9409</v>
                </pt>
                <pt idx="1784">
                  <v>10256</v>
                </pt>
                <pt idx="1785">
                  <v>11113</v>
                </pt>
                <pt idx="1786">
                  <v>12560</v>
                </pt>
                <pt idx="1787">
                  <v>12615</v>
                </pt>
                <pt idx="1788">
                  <v>13243</v>
                </pt>
                <pt idx="1789">
                  <v>12907</v>
                </pt>
                <pt idx="1790">
                  <v>12996</v>
                </pt>
                <pt idx="1791">
                  <v>14033</v>
                </pt>
                <pt idx="1792">
                  <v>14098</v>
                </pt>
                <pt idx="1793">
                  <v>14181</v>
                </pt>
                <pt idx="1794">
                  <v>14445</v>
                </pt>
                <pt idx="1795">
                  <v>14354</v>
                </pt>
                <pt idx="1796">
                  <v>15440</v>
                </pt>
                <pt idx="1797">
                  <v>15581</v>
                </pt>
                <pt idx="1798">
                  <v>16091</v>
                </pt>
                <pt idx="1799">
                  <v>16603</v>
                </pt>
                <pt idx="1800">
                  <v>16888</v>
                </pt>
                <pt idx="1801">
                  <v>16888</v>
                </pt>
                <pt idx="1802">
                  <v>16888</v>
                </pt>
                <pt idx="1803">
                  <v>17002</v>
                </pt>
                <pt idx="1804">
                  <v>16426</v>
                </pt>
                <pt idx="1805">
                  <v>16181</v>
                </pt>
                <pt idx="1806">
                  <v>16181</v>
                </pt>
                <pt idx="1807">
                  <v>16296</v>
                </pt>
                <pt idx="1808">
                  <v>16296</v>
                </pt>
                <pt idx="1809">
                  <v>16144</v>
                </pt>
                <pt idx="1810">
                  <v>16024</v>
                </pt>
                <pt idx="1811">
                  <v>15716</v>
                </pt>
                <pt idx="1812">
                  <v>15231</v>
                </pt>
                <pt idx="1813">
                  <v>14068</v>
                </pt>
                <pt idx="1814">
                  <v>12917</v>
                </pt>
                <pt idx="1815">
                  <v>12063</v>
                </pt>
                <pt idx="1816">
                  <v>11565</v>
                </pt>
                <pt idx="1817">
                  <v>11856</v>
                </pt>
                <pt idx="1818">
                  <v>11955</v>
                </pt>
                <pt idx="1819">
                  <v>12214</v>
                </pt>
                <pt idx="1820">
                  <v>12336</v>
                </pt>
                <pt idx="1821">
                  <v>12397</v>
                </pt>
                <pt idx="1822">
                  <v>12477</v>
                </pt>
                <pt idx="1823">
                  <v>11819</v>
                </pt>
                <pt idx="1824">
                  <v>11786</v>
                </pt>
                <pt idx="1825">
                  <v>11272</v>
                </pt>
                <pt idx="1826">
                  <v>11276</v>
                </pt>
                <pt idx="1827">
                  <v>11415</v>
                </pt>
                <pt idx="1828">
                  <v>10923</v>
                </pt>
                <pt idx="1829">
                  <v>10491</v>
                </pt>
                <pt idx="1830">
                  <v>10491</v>
                </pt>
                <pt idx="1831">
                  <v>9974</v>
                </pt>
                <pt idx="1832">
                  <v>9971</v>
                </pt>
                <pt idx="1833">
                  <v>9971</v>
                </pt>
                <pt idx="1834">
                  <v>9707</v>
                </pt>
                <pt idx="1835">
                  <v>9707</v>
                </pt>
                <pt idx="1836">
                  <v>9707</v>
                </pt>
                <pt idx="1837">
                  <v>9707</v>
                </pt>
                <pt idx="1838">
                  <v>9707</v>
                </pt>
                <pt idx="1839">
                  <v>9885</v>
                </pt>
                <pt idx="1840">
                  <v>9885</v>
                </pt>
                <pt idx="1841">
                  <v>9885</v>
                </pt>
                <pt idx="1842">
                  <v>9885</v>
                </pt>
                <pt idx="1843">
                  <v>9885</v>
                </pt>
                <pt idx="1844">
                  <v>9885</v>
                </pt>
                <pt idx="1845">
                  <v>9885</v>
                </pt>
                <pt idx="1846">
                  <v>9885</v>
                </pt>
                <pt idx="1847">
                  <v>9885</v>
                </pt>
                <pt idx="1848">
                  <v>10149</v>
                </pt>
                <pt idx="1849">
                  <v>10152</v>
                </pt>
                <pt idx="1850">
                  <v>10073</v>
                </pt>
                <pt idx="1851">
                  <v>10217</v>
                </pt>
                <pt idx="1852">
                  <v>10547</v>
                </pt>
                <pt idx="1853">
                  <v>11127</v>
                </pt>
                <pt idx="1854">
                  <v>11510</v>
                </pt>
                <pt idx="1855">
                  <v>12124</v>
                </pt>
                <pt idx="1856">
                  <v>12502</v>
                </pt>
                <pt idx="1857">
                  <v>12860</v>
                </pt>
                <pt idx="1858">
                  <v>12860</v>
                </pt>
                <pt idx="1859">
                  <v>12860</v>
                </pt>
                <pt idx="1860">
                  <v>12849</v>
                </pt>
                <pt idx="1861">
                  <v>12759</v>
                </pt>
                <pt idx="1862">
                  <v>12670</v>
                </pt>
                <pt idx="1863">
                  <v>12847</v>
                </pt>
                <pt idx="1864">
                  <v>12727</v>
                </pt>
                <pt idx="1865">
                  <v>12751</v>
                </pt>
                <pt idx="1866">
                  <v>12447</v>
                </pt>
                <pt idx="1867">
                  <v>12471</v>
                </pt>
                <pt idx="1868">
                  <v>12642</v>
                </pt>
                <pt idx="1869">
                  <v>11846</v>
                </pt>
                <pt idx="1870">
                  <v>10707</v>
                </pt>
                <pt idx="1871">
                  <v>10349</v>
                </pt>
                <pt idx="1872">
                  <v>10009</v>
                </pt>
                <pt idx="1873">
                  <v>10056</v>
                </pt>
                <pt idx="1874">
                  <v>10195</v>
                </pt>
                <pt idx="1875">
                  <v>10241</v>
                </pt>
                <pt idx="1876">
                  <v>10148</v>
                </pt>
                <pt idx="1877">
                  <v>10241</v>
                </pt>
                <pt idx="1878">
                  <v>10361</v>
                </pt>
                <pt idx="1879">
                  <v>10974</v>
                </pt>
                <pt idx="1880">
                  <v>11161</v>
                </pt>
                <pt idx="1881">
                  <v>11616</v>
                </pt>
                <pt idx="1882">
                  <v>12823</v>
                </pt>
                <pt idx="1883">
                  <v>12226</v>
                </pt>
                <pt idx="1884">
                  <v>12742</v>
                </pt>
                <pt idx="1885">
                  <v>12592</v>
                </pt>
                <pt idx="1886">
                  <v>13005</v>
                </pt>
                <pt idx="1887">
                  <v>13987</v>
                </pt>
                <pt idx="1888">
                  <v>14366</v>
                </pt>
                <pt idx="1889">
                  <v>14734</v>
                </pt>
                <pt idx="1890">
                  <v>15761</v>
                </pt>
                <pt idx="1891">
                  <v>15946</v>
                </pt>
                <pt idx="1892">
                  <v>16924</v>
                </pt>
                <pt idx="1893">
                  <v>16491</v>
                </pt>
                <pt idx="1894">
                  <v>16625</v>
                </pt>
                <pt idx="1895">
                  <v>17128</v>
                </pt>
                <pt idx="1896">
                  <v>17128</v>
                </pt>
                <pt idx="1897">
                  <v>17127</v>
                </pt>
                <pt idx="1898">
                  <v>17127</v>
                </pt>
                <pt idx="1899">
                  <v>17241</v>
                </pt>
                <pt idx="1900">
                  <v>16761</v>
                </pt>
                <pt idx="1901">
                  <v>16755</v>
                </pt>
                <pt idx="1902">
                  <v>16755</v>
                </pt>
                <pt idx="1903">
                  <v>16775</v>
                </pt>
                <pt idx="1904">
                  <v>16775</v>
                </pt>
                <pt idx="1905">
                  <v>16814</v>
                </pt>
                <pt idx="1906">
                  <v>16873</v>
                </pt>
                <pt idx="1907">
                  <v>16842</v>
                </pt>
                <pt idx="1908">
                  <v>15518</v>
                </pt>
                <pt idx="1909">
                  <v>14665</v>
                </pt>
                <pt idx="1910">
                  <v>13321</v>
                </pt>
                <pt idx="1911">
                  <v>13051</v>
                </pt>
                <pt idx="1912">
                  <v>11526</v>
                </pt>
                <pt idx="1913">
                  <v>11523</v>
                </pt>
                <pt idx="1914">
                  <v>11507</v>
                </pt>
                <pt idx="1915">
                  <v>11668</v>
                </pt>
                <pt idx="1916">
                  <v>11308</v>
                </pt>
                <pt idx="1917">
                  <v>11860</v>
                </pt>
                <pt idx="1918">
                  <v>12431</v>
                </pt>
                <pt idx="1919">
                  <v>11483</v>
                </pt>
                <pt idx="1920">
                  <v>11332</v>
                </pt>
                <pt idx="1921">
                  <v>11144</v>
                </pt>
                <pt idx="1922">
                  <v>11148</v>
                </pt>
                <pt idx="1923">
                  <v>11023</v>
                </pt>
                <pt idx="1924">
                  <v>10531</v>
                </pt>
                <pt idx="1925">
                  <v>10099</v>
                </pt>
                <pt idx="1926">
                  <v>10099</v>
                </pt>
                <pt idx="1927">
                  <v>9589</v>
                </pt>
                <pt idx="1928">
                  <v>9589</v>
                </pt>
                <pt idx="1929">
                  <v>9589</v>
                </pt>
                <pt idx="1930">
                  <v>8939</v>
                </pt>
                <pt idx="1931">
                  <v>8469</v>
                </pt>
                <pt idx="1932">
                  <v>8469</v>
                </pt>
                <pt idx="1933">
                  <v>8469</v>
                </pt>
                <pt idx="1934">
                  <v>8469</v>
                </pt>
                <pt idx="1935">
                  <v>8469</v>
                </pt>
                <pt idx="1936">
                  <v>8587</v>
                </pt>
                <pt idx="1937">
                  <v>8587</v>
                </pt>
                <pt idx="1938">
                  <v>8587</v>
                </pt>
                <pt idx="1939">
                  <v>8587</v>
                </pt>
                <pt idx="1940">
                  <v>8768</v>
                </pt>
                <pt idx="1941">
                  <v>8768</v>
                </pt>
                <pt idx="1942">
                  <v>8768</v>
                </pt>
                <pt idx="1943">
                  <v>9238</v>
                </pt>
                <pt idx="1944">
                  <v>9888</v>
                </pt>
                <pt idx="1945">
                  <v>9888</v>
                </pt>
                <pt idx="1946">
                  <v>9809</v>
                </pt>
                <pt idx="1947">
                  <v>10073</v>
                </pt>
                <pt idx="1948">
                  <v>10163</v>
                </pt>
                <pt idx="1949">
                  <v>10479</v>
                </pt>
                <pt idx="1950">
                  <v>10862</v>
                </pt>
                <pt idx="1951">
                  <v>11476</v>
                </pt>
                <pt idx="1952">
                  <v>11854</v>
                </pt>
                <pt idx="1953">
                  <v>12212</v>
                </pt>
                <pt idx="1954">
                  <v>12212</v>
                </pt>
                <pt idx="1955">
                  <v>12212</v>
                </pt>
                <pt idx="1956">
                  <v>12201</v>
                </pt>
                <pt idx="1957">
                  <v>12111</v>
                </pt>
                <pt idx="1958">
                  <v>12022</v>
                </pt>
                <pt idx="1959">
                  <v>11711</v>
                </pt>
                <pt idx="1960">
                  <v>11223</v>
                </pt>
                <pt idx="1961">
                  <v>11099</v>
                </pt>
                <pt idx="1962">
                  <v>10987</v>
                </pt>
                <pt idx="1963">
                  <v>11401</v>
                </pt>
                <pt idx="1964">
                  <v>11572</v>
                </pt>
                <pt idx="1965">
                  <v>11869</v>
                </pt>
                <pt idx="1966">
                  <v>10432</v>
                </pt>
                <pt idx="1967">
                  <v>10074</v>
                </pt>
                <pt idx="1968">
                  <v>9734</v>
                </pt>
                <pt idx="1969">
                  <v>9781</v>
                </pt>
                <pt idx="1970">
                  <v>9920</v>
                </pt>
                <pt idx="1971">
                  <v>9966</v>
                </pt>
                <pt idx="1972">
                  <v>9873</v>
                </pt>
                <pt idx="1973">
                  <v>9966</v>
                </pt>
                <pt idx="1974">
                  <v>10086</v>
                </pt>
                <pt idx="1975">
                  <v>10699</v>
                </pt>
                <pt idx="1976">
                  <v>11454</v>
                </pt>
                <pt idx="1977">
                  <v>11909</v>
                </pt>
                <pt idx="1978">
                  <v>12694</v>
                </pt>
                <pt idx="1979">
                  <v>12097</v>
                </pt>
                <pt idx="1980">
                  <v>12335</v>
                </pt>
                <pt idx="1981">
                  <v>12375</v>
                </pt>
                <pt idx="1982">
                  <v>13298</v>
                </pt>
                <pt idx="1983">
                  <v>14277</v>
                </pt>
                <pt idx="1984">
                  <v>14651</v>
                </pt>
                <pt idx="1985">
                  <v>14799</v>
                </pt>
                <pt idx="1986">
                  <v>15773</v>
                </pt>
                <pt idx="1987">
                  <v>15953</v>
                </pt>
                <pt idx="1988">
                  <v>16445</v>
                </pt>
                <pt idx="1989">
                  <v>16168</v>
                </pt>
                <pt idx="1990">
                  <v>15829</v>
                </pt>
                <pt idx="1991">
                  <v>16332</v>
                </pt>
                <pt idx="1992">
                  <v>16332</v>
                </pt>
                <pt idx="1993">
                  <v>16595</v>
                </pt>
                <pt idx="1994">
                  <v>16595</v>
                </pt>
                <pt idx="1995">
                  <v>16709</v>
                </pt>
                <pt idx="1996">
                  <v>16709</v>
                </pt>
                <pt idx="1997">
                  <v>16705</v>
                </pt>
                <pt idx="1998">
                  <v>16705</v>
                </pt>
                <pt idx="1999">
                  <v>16725</v>
                </pt>
                <pt idx="2000">
                  <v>16725</v>
                </pt>
                <pt idx="2001">
                  <v>16764</v>
                </pt>
                <pt idx="2002">
                  <v>16823</v>
                </pt>
                <pt idx="2003">
                  <v>16793</v>
                </pt>
                <pt idx="2004">
                  <v>15760</v>
                </pt>
                <pt idx="2005">
                  <v>14907</v>
                </pt>
                <pt idx="2006">
                  <v>14057</v>
                </pt>
                <pt idx="2007">
                  <v>13793</v>
                </pt>
                <pt idx="2008">
                  <v>12268</v>
                </pt>
                <pt idx="2009">
                  <v>11785</v>
                </pt>
                <pt idx="2010">
                  <v>11769</v>
                </pt>
                <pt idx="2011">
                  <v>11930</v>
                </pt>
                <pt idx="2012">
                  <v>11570</v>
                </pt>
                <pt idx="2013">
                  <v>12122</v>
                </pt>
                <pt idx="2014">
                  <v>12693</v>
                </pt>
                <pt idx="2015">
                  <v>11872</v>
                </pt>
                <pt idx="2016">
                  <v>11839</v>
                </pt>
                <pt idx="2017">
                  <v>11651</v>
                </pt>
                <pt idx="2018">
                  <v>11655</v>
                </pt>
                <pt idx="2019">
                  <v>11529</v>
                </pt>
                <pt idx="2020">
                  <v>11037</v>
                </pt>
                <pt idx="2021">
                  <v>10606</v>
                </pt>
                <pt idx="2022">
                  <v>10606</v>
                </pt>
                <pt idx="2023">
                  <v>10096</v>
                </pt>
                <pt idx="2024">
                  <v>10096</v>
                </pt>
                <pt idx="2025">
                  <v>10096</v>
                </pt>
                <pt idx="2026">
                  <v>9446</v>
                </pt>
                <pt idx="2027">
                  <v>8976</v>
                </pt>
                <pt idx="2028">
                  <v>8976</v>
                </pt>
                <pt idx="2029">
                  <v>8976</v>
                </pt>
                <pt idx="2030">
                  <v>8976</v>
                </pt>
                <pt idx="2031">
                  <v>9154</v>
                </pt>
                <pt idx="2032">
                  <v>9154</v>
                </pt>
                <pt idx="2033">
                  <v>9154</v>
                </pt>
                <pt idx="2034">
                  <v>9154</v>
                </pt>
                <pt idx="2035">
                  <v>9154</v>
                </pt>
                <pt idx="2036">
                  <v>9157</v>
                </pt>
                <pt idx="2037">
                  <v>9157</v>
                </pt>
                <pt idx="2038">
                  <v>9157</v>
                </pt>
                <pt idx="2039">
                  <v>9627</v>
                </pt>
                <pt idx="2040">
                  <v>10277</v>
                </pt>
                <pt idx="2041">
                  <v>10277</v>
                </pt>
                <pt idx="2042">
                  <v>10197</v>
                </pt>
                <pt idx="2043">
                  <v>10461</v>
                </pt>
                <pt idx="2044">
                  <v>10551</v>
                </pt>
                <pt idx="2045">
                  <v>10864</v>
                </pt>
                <pt idx="2046">
                  <v>11247</v>
                </pt>
                <pt idx="2047">
                  <v>11854</v>
                </pt>
                <pt idx="2048">
                  <v>12223</v>
                </pt>
                <pt idx="2049">
                  <v>12573</v>
                </pt>
                <pt idx="2050">
                  <v>12573</v>
                </pt>
                <pt idx="2051">
                  <v>12573</v>
                </pt>
                <pt idx="2052">
                  <v>12562</v>
                </pt>
                <pt idx="2053">
                  <v>12472</v>
                </pt>
                <pt idx="2054">
                  <v>12383</v>
                </pt>
                <pt idx="2055">
                  <v>12072</v>
                </pt>
                <pt idx="2056">
                  <v>11584</v>
                </pt>
                <pt idx="2057">
                  <v>11460</v>
                </pt>
                <pt idx="2058">
                  <v>11887</v>
                </pt>
                <pt idx="2059">
                  <v>11510</v>
                </pt>
                <pt idx="2060">
                  <v>11460</v>
                </pt>
                <pt idx="2061">
                  <v>11670</v>
                </pt>
                <pt idx="2062">
                  <v>10338</v>
                </pt>
                <pt idx="2063">
                  <v>10231</v>
                </pt>
                <pt idx="2064">
                  <v>9541</v>
                </pt>
                <pt idx="2065">
                  <v>9541</v>
                </pt>
                <pt idx="2066">
                  <v>9541</v>
                </pt>
                <pt idx="2067">
                  <v>9541</v>
                </pt>
                <pt idx="2068">
                  <v>9541</v>
                </pt>
                <pt idx="2069">
                  <v>9541</v>
                </pt>
                <pt idx="2070">
                  <v>9833</v>
                </pt>
                <pt idx="2071">
                  <v>10332</v>
                </pt>
                <pt idx="2072">
                  <v>11179</v>
                </pt>
                <pt idx="2073">
                  <v>12347</v>
                </pt>
                <pt idx="2074">
                  <v>13132</v>
                </pt>
                <pt idx="2075">
                  <v>12906</v>
                </pt>
                <pt idx="2076">
                  <v>12335</v>
                </pt>
                <pt idx="2077">
                  <v>12375</v>
                </pt>
                <pt idx="2078">
                  <v>13298</v>
                </pt>
                <pt idx="2079">
                  <v>14277</v>
                </pt>
                <pt idx="2080">
                  <v>14648</v>
                </pt>
                <pt idx="2081">
                  <v>14796</v>
                </pt>
                <pt idx="2082">
                  <v>15759</v>
                </pt>
                <pt idx="2083">
                  <v>15939</v>
                </pt>
                <pt idx="2084">
                  <v>16431</v>
                </pt>
                <pt idx="2085">
                  <v>16154</v>
                </pt>
                <pt idx="2086">
                  <v>15825</v>
                </pt>
                <pt idx="2087">
                  <v>16329</v>
                </pt>
                <pt idx="2088">
                  <v>16329</v>
                </pt>
                <pt idx="2089">
                  <v>16592</v>
                </pt>
                <pt idx="2090">
                  <v>16588</v>
                </pt>
                <pt idx="2091">
                  <v>16703</v>
                </pt>
                <pt idx="2092">
                  <v>16703</v>
                </pt>
                <pt idx="2093">
                  <v>16705</v>
                </pt>
                <pt idx="2094">
                  <v>16705</v>
                </pt>
                <pt idx="2095">
                  <v>16725</v>
                </pt>
                <pt idx="2096">
                  <v>16725</v>
                </pt>
                <pt idx="2097">
                  <v>16764</v>
                </pt>
                <pt idx="2098">
                  <v>16824</v>
                </pt>
                <pt idx="2099">
                  <v>16797</v>
                </pt>
                <pt idx="2100">
                  <v>15763</v>
                </pt>
                <pt idx="2101">
                  <v>15203</v>
                </pt>
                <pt idx="2102">
                  <v>14367</v>
                </pt>
                <pt idx="2103">
                  <v>14103</v>
                </pt>
                <pt idx="2104">
                  <v>12286</v>
                </pt>
                <pt idx="2105">
                  <v>11803</v>
                </pt>
                <pt idx="2106">
                  <v>11786</v>
                </pt>
                <pt idx="2107">
                  <v>11947</v>
                </pt>
                <pt idx="2108">
                  <v>11588</v>
                </pt>
                <pt idx="2109">
                  <v>12139</v>
                </pt>
                <pt idx="2110">
                  <v>12711</v>
                </pt>
                <pt idx="2111">
                  <v>11584</v>
                </pt>
                <pt idx="2112">
                  <v>11551</v>
                </pt>
                <pt idx="2113">
                  <v>11363</v>
                </pt>
                <pt idx="2114">
                  <v>11367</v>
                </pt>
                <pt idx="2115">
                  <v>11601</v>
                </pt>
                <pt idx="2116">
                  <v>11109</v>
                </pt>
                <pt idx="2117">
                  <v>10726</v>
                </pt>
                <pt idx="2118">
                  <v>10726</v>
                </pt>
                <pt idx="2119">
                  <v>10024</v>
                </pt>
                <pt idx="2120">
                  <v>10024</v>
                </pt>
                <pt idx="2121">
                  <v>10024</v>
                </pt>
                <pt idx="2122">
                  <v>9374</v>
                </pt>
                <pt idx="2123">
                  <v>8904</v>
                </pt>
                <pt idx="2124">
                  <v>8904</v>
                </pt>
                <pt idx="2125">
                  <v>8904</v>
                </pt>
                <pt idx="2126">
                  <v>8904</v>
                </pt>
                <pt idx="2127">
                  <v>9085</v>
                </pt>
                <pt idx="2128">
                  <v>9085</v>
                </pt>
                <pt idx="2129">
                  <v>9085</v>
                </pt>
                <pt idx="2130">
                  <v>9085</v>
                </pt>
                <pt idx="2131">
                  <v>9085</v>
                </pt>
                <pt idx="2132">
                  <v>9085</v>
                </pt>
                <pt idx="2133">
                  <v>9085</v>
                </pt>
                <pt idx="2134">
                  <v>9085</v>
                </pt>
                <pt idx="2135">
                  <v>9555</v>
                </pt>
                <pt idx="2136">
                  <v>10205</v>
                </pt>
                <pt idx="2137">
                  <v>10205</v>
                </pt>
                <pt idx="2138">
                  <v>10317</v>
                </pt>
                <pt idx="2139">
                  <v>10317</v>
                </pt>
                <pt idx="2140">
                  <v>10407</v>
                </pt>
                <pt idx="2141">
                  <v>10599</v>
                </pt>
                <pt idx="2142">
                  <v>10982</v>
                </pt>
                <pt idx="2143">
                  <v>11206</v>
                </pt>
                <pt idx="2144">
                  <v>11575</v>
                </pt>
                <pt idx="2145">
                  <v>11925</v>
                </pt>
                <pt idx="2146">
                  <v>11925</v>
                </pt>
                <pt idx="2147">
                  <v>11925</v>
                </pt>
                <pt idx="2148">
                  <v>11914</v>
                </pt>
                <pt idx="2149">
                  <v>11824</v>
                </pt>
                <pt idx="2150">
                  <v>11735</v>
                </pt>
                <pt idx="2151">
                  <v>11424</v>
                </pt>
                <pt idx="2152">
                  <v>10936</v>
                </pt>
                <pt idx="2153">
                  <v>10812</v>
                </pt>
                <pt idx="2154">
                  <v>11054</v>
                </pt>
                <pt idx="2155">
                  <v>10492</v>
                </pt>
                <pt idx="2156">
                  <v>10826</v>
                </pt>
                <pt idx="2157">
                  <v>11036</v>
                </pt>
                <pt idx="2158">
                  <v>10205</v>
                </pt>
                <pt idx="2159">
                  <v>9931</v>
                </pt>
                <pt idx="2160">
                  <v>9838</v>
                </pt>
                <pt idx="2161">
                  <v>9838</v>
                </pt>
                <pt idx="2162">
                  <v>9838</v>
                </pt>
                <pt idx="2163">
                  <v>9838</v>
                </pt>
                <pt idx="2164">
                  <v>9838</v>
                </pt>
                <pt idx="2165">
                  <v>9838</v>
                </pt>
                <pt idx="2166">
                  <v>10127</v>
                </pt>
                <pt idx="2167">
                  <v>10239</v>
                </pt>
                <pt idx="2168">
                  <v>11363</v>
                </pt>
                <pt idx="2169">
                  <v>12142</v>
                </pt>
                <pt idx="2170">
                  <v>12927</v>
                </pt>
                <pt idx="2171">
                  <v>13148</v>
                </pt>
                <pt idx="2172">
                  <v>12487</v>
                </pt>
                <pt idx="2173">
                  <v>12265</v>
                </pt>
                <pt idx="2174">
                  <v>13188</v>
                </pt>
                <pt idx="2175">
                  <v>14013</v>
                </pt>
                <pt idx="2176">
                  <v>14480</v>
                </pt>
                <pt idx="2177">
                  <v>14628</v>
                </pt>
                <pt idx="2178">
                  <v>15687</v>
                </pt>
                <pt idx="2179">
                  <v>15579</v>
                </pt>
                <pt idx="2180">
                  <v>16119</v>
                </pt>
                <pt idx="2181">
                  <v>16303</v>
                </pt>
                <pt idx="2182">
                  <v>15686</v>
                </pt>
                <pt idx="2183">
                  <v>16190</v>
                </pt>
                <pt idx="2184">
                  <v>16190</v>
                </pt>
                <pt idx="2185">
                  <v>16477</v>
                </pt>
                <pt idx="2186">
                  <v>16281</v>
                </pt>
                <pt idx="2187">
                  <v>16396</v>
                </pt>
                <pt idx="2188">
                  <v>16396</v>
                </pt>
                <pt idx="2189">
                  <v>16398</v>
                </pt>
                <pt idx="2190">
                  <v>16878</v>
                </pt>
                <pt idx="2191">
                  <v>16695</v>
                </pt>
                <pt idx="2192">
                  <v>16695</v>
                </pt>
                <pt idx="2193">
                  <v>16734</v>
                </pt>
                <pt idx="2194">
                  <v>16794</v>
                </pt>
                <pt idx="2195">
                  <v>16771</v>
                </pt>
                <pt idx="2196">
                  <v>15737</v>
                </pt>
                <pt idx="2197">
                  <v>15177</v>
                </pt>
                <pt idx="2198">
                  <v>14353</v>
                </pt>
                <pt idx="2199">
                  <v>14089</v>
                </pt>
                <pt idx="2200">
                  <v>13058</v>
                </pt>
                <pt idx="2201">
                  <v>12580</v>
                </pt>
                <pt idx="2202">
                  <v>12367</v>
                </pt>
                <pt idx="2203">
                  <v>12528</v>
                </pt>
                <pt idx="2204">
                  <v>12164</v>
                </pt>
                <pt idx="2205">
                  <v>12225</v>
                </pt>
                <pt idx="2206">
                  <v>12404</v>
                </pt>
                <pt idx="2207">
                  <v>13117</v>
                </pt>
                <pt idx="2208">
                  <v>13024</v>
                </pt>
                <pt idx="2209">
                  <v>13024</v>
                </pt>
                <pt idx="2210">
                  <v>13033</v>
                </pt>
                <pt idx="2211">
                  <v>13483</v>
                </pt>
                <pt idx="2212">
                  <v>13002</v>
                </pt>
                <pt idx="2213">
                  <v>12186</v>
                </pt>
                <pt idx="2214">
                  <v>12186</v>
                </pt>
                <pt idx="2215">
                  <v>11916</v>
                </pt>
                <pt idx="2216">
                  <v>11430</v>
                </pt>
                <pt idx="2217">
                  <v>11430</v>
                </pt>
                <pt idx="2218">
                  <v>10780</v>
                </pt>
                <pt idx="2219">
                  <v>10310</v>
                </pt>
                <pt idx="2220">
                  <v>10310</v>
                </pt>
                <pt idx="2221">
                  <v>10310</v>
                </pt>
                <pt idx="2222">
                  <v>10310</v>
                </pt>
                <pt idx="2223">
                  <v>10310</v>
                </pt>
                <pt idx="2224">
                  <v>10310</v>
                </pt>
                <pt idx="2225">
                  <v>10310</v>
                </pt>
                <pt idx="2226">
                  <v>10310</v>
                </pt>
                <pt idx="2227">
                  <v>10310</v>
                </pt>
                <pt idx="2228">
                  <v>10310</v>
                </pt>
                <pt idx="2229">
                  <v>9818</v>
                </pt>
                <pt idx="2230">
                  <v>9818</v>
                </pt>
                <pt idx="2231">
                  <v>10288</v>
                </pt>
                <pt idx="2232">
                  <v>10938</v>
                </pt>
                <pt idx="2233">
                  <v>10938</v>
                </pt>
                <pt idx="2234">
                  <v>11051</v>
                </pt>
                <pt idx="2235">
                  <v>11051</v>
                </pt>
                <pt idx="2236">
                  <v>11141</v>
                </pt>
                <pt idx="2237">
                  <v>11333</v>
                </pt>
                <pt idx="2238">
                  <v>11716</v>
                </pt>
                <pt idx="2239">
                  <v>11932</v>
                </pt>
                <pt idx="2240">
                  <v>12301</v>
                </pt>
                <pt idx="2241">
                  <v>12659</v>
                </pt>
                <pt idx="2242">
                  <v>12659</v>
                </pt>
                <pt idx="2243">
                  <v>12659</v>
                </pt>
                <pt idx="2244">
                  <v>12640</v>
                </pt>
                <pt idx="2245">
                  <v>12550</v>
                </pt>
                <pt idx="2246">
                  <v>12349</v>
                </pt>
                <pt idx="2247">
                  <v>12038</v>
                </pt>
                <pt idx="2248">
                  <v>11549</v>
                </pt>
                <pt idx="2249">
                  <v>11652</v>
                </pt>
                <pt idx="2250">
                  <v>11728</v>
                </pt>
                <pt idx="2251">
                  <v>11166</v>
                </pt>
                <pt idx="2252">
                  <v>11492</v>
                </pt>
                <pt idx="2253">
                  <v>11702</v>
                </pt>
                <pt idx="2254">
                  <v>10876</v>
                </pt>
                <pt idx="2255">
                  <v>10608</v>
                </pt>
                <pt idx="2256">
                  <v>10361</v>
                </pt>
                <pt idx="2257">
                  <v>10361</v>
                </pt>
                <pt idx="2258">
                  <v>10361</v>
                </pt>
                <pt idx="2259">
                  <v>10361</v>
                </pt>
                <pt idx="2260">
                  <v>10361</v>
                </pt>
                <pt idx="2261">
                  <v>10361</v>
                </pt>
                <pt idx="2262">
                  <v>10650</v>
                </pt>
                <pt idx="2263">
                  <v>10650</v>
                </pt>
                <pt idx="2264">
                  <v>11495</v>
                </pt>
                <pt idx="2265">
                  <v>11981</v>
                </pt>
                <pt idx="2266">
                  <v>12623</v>
                </pt>
                <pt idx="2267">
                  <v>13091</v>
                </pt>
                <pt idx="2268">
                  <v>12542</v>
                </pt>
                <pt idx="2269">
                  <v>12623</v>
                </pt>
                <pt idx="2270">
                  <v>13658</v>
                </pt>
                <pt idx="2271">
                  <v>14638</v>
                </pt>
                <pt idx="2272">
                  <v>15104</v>
                </pt>
                <pt idx="2273">
                  <v>15252</v>
                </pt>
                <pt idx="2274">
                  <v>16503</v>
                </pt>
                <pt idx="2275">
                  <v>16689</v>
                </pt>
                <pt idx="2276">
                  <v>17072</v>
                </pt>
                <pt idx="2277">
                  <v>16584</v>
                </pt>
                <pt idx="2278">
                  <v>16747</v>
                </pt>
                <pt idx="2279">
                  <v>17246</v>
                </pt>
                <pt idx="2280">
                  <v>17246</v>
                </pt>
                <pt idx="2281">
                  <v>17246</v>
                </pt>
                <pt idx="2282">
                  <v>17627</v>
                </pt>
                <pt idx="2283">
                  <v>17741</v>
                </pt>
                <pt idx="2284">
                  <v>17741</v>
                </pt>
                <pt idx="2285">
                  <v>17750</v>
                </pt>
                <pt idx="2286">
                  <v>18230</v>
                </pt>
                <pt idx="2287">
                  <v>17935</v>
                </pt>
                <pt idx="2288">
                  <v>17935</v>
                </pt>
                <pt idx="2289">
                  <v>17974</v>
                </pt>
                <pt idx="2290">
                  <v>18034</v>
                </pt>
                <pt idx="2291">
                  <v>18013</v>
                </pt>
                <pt idx="2292">
                  <v>17427</v>
                </pt>
                <pt idx="2293">
                  <v>16858</v>
                </pt>
                <pt idx="2294">
                  <v>16037</v>
                </pt>
                <pt idx="2295">
                  <v>16067</v>
                </pt>
                <pt idx="2296">
                  <v>15037</v>
                </pt>
                <pt idx="2297">
                  <v>14563</v>
                </pt>
                <pt idx="2298">
                  <v>14350</v>
                </pt>
                <pt idx="2299">
                  <v>14511</v>
                </pt>
                <pt idx="2300">
                  <v>14154</v>
                </pt>
                <pt idx="2301">
                  <v>14215</v>
                </pt>
                <pt idx="2302">
                  <v>14393</v>
                </pt>
                <pt idx="2303">
                  <v>12344</v>
                </pt>
                <pt idx="2304">
                  <v>12216</v>
                </pt>
                <pt idx="2305">
                  <v>12216</v>
                </pt>
                <pt idx="2306">
                  <v>12243</v>
                </pt>
                <pt idx="2307">
                  <v>11979</v>
                </pt>
                <pt idx="2308">
                  <v>11493</v>
                </pt>
                <pt idx="2309">
                  <v>11061</v>
                </pt>
                <pt idx="2310">
                  <v>11061</v>
                </pt>
                <pt idx="2311">
                  <v>11013</v>
                </pt>
                <pt idx="2312">
                  <v>10521</v>
                </pt>
                <pt idx="2313">
                  <v>10521</v>
                </pt>
                <pt idx="2314">
                  <v>9859</v>
                </pt>
                <pt idx="2315">
                  <v>9379</v>
                </pt>
                <pt idx="2316">
                  <v>9379</v>
                </pt>
                <pt idx="2317">
                  <v>9379</v>
                </pt>
                <pt idx="2318">
                  <v>9379</v>
                </pt>
                <pt idx="2319">
                  <v>9379</v>
                </pt>
                <pt idx="2320">
                  <v>9379</v>
                </pt>
                <pt idx="2321">
                  <v>9379</v>
                </pt>
                <pt idx="2322">
                  <v>9379</v>
                </pt>
                <pt idx="2323">
                  <v>9379</v>
                </pt>
                <pt idx="2324">
                  <v>9379</v>
                </pt>
                <pt idx="2325">
                  <v>9379</v>
                </pt>
                <pt idx="2326">
                  <v>9379</v>
                </pt>
                <pt idx="2327">
                  <v>9859</v>
                </pt>
                <pt idx="2328">
                  <v>10521</v>
                </pt>
                <pt idx="2329">
                  <v>10521</v>
                </pt>
                <pt idx="2330">
                  <v>10521</v>
                </pt>
                <pt idx="2331">
                  <v>10342</v>
                </pt>
                <pt idx="2332">
                  <v>10432</v>
                </pt>
                <pt idx="2333">
                  <v>10433</v>
                </pt>
                <pt idx="2334">
                  <v>10528</v>
                </pt>
                <pt idx="2335">
                  <v>10794</v>
                </pt>
                <pt idx="2336">
                  <v>11045</v>
                </pt>
                <pt idx="2337">
                  <v>11392</v>
                </pt>
                <pt idx="2338">
                  <v>11392</v>
                </pt>
                <pt idx="2339">
                  <v>11392</v>
                </pt>
                <pt idx="2340">
                  <v>11363</v>
                </pt>
                <pt idx="2341">
                  <v>11273</v>
                </pt>
                <pt idx="2342">
                  <v>11184</v>
                </pt>
                <pt idx="2343">
                  <v>10625</v>
                </pt>
                <pt idx="2344">
                  <v>10239</v>
                </pt>
                <pt idx="2345">
                  <v>9935</v>
                </pt>
                <pt idx="2346">
                  <v>9160</v>
                </pt>
                <pt idx="2347">
                  <v>9160</v>
                </pt>
                <pt idx="2348">
                  <v>9388</v>
                </pt>
                <pt idx="2349">
                  <v>9204</v>
                </pt>
                <pt idx="2350">
                  <v>7756</v>
                </pt>
                <pt idx="2351">
                  <v>7848</v>
                </pt>
                <pt idx="2352">
                  <v>7974</v>
                </pt>
                <pt idx="2353">
                  <v>9052</v>
                </pt>
                <pt idx="2354">
                  <v>9052</v>
                </pt>
                <pt idx="2355">
                  <v>9052</v>
                </pt>
                <pt idx="2356">
                  <v>9052</v>
                </pt>
                <pt idx="2357">
                  <v>8466</v>
                </pt>
                <pt idx="2358">
                  <v>7993</v>
                </pt>
                <pt idx="2359">
                  <v>7893</v>
                </pt>
                <pt idx="2360">
                  <v>8479</v>
                </pt>
                <pt idx="2361">
                  <v>8971</v>
                </pt>
                <pt idx="2362">
                  <v>9457</v>
                </pt>
                <pt idx="2363">
                  <v>9552</v>
                </pt>
                <pt idx="2364">
                  <v>9505</v>
                </pt>
                <pt idx="2365">
                  <v>10267</v>
                </pt>
                <pt idx="2366">
                  <v>12466</v>
                </pt>
                <pt idx="2367">
                  <v>13951</v>
                </pt>
                <pt idx="2368">
                  <v>14437</v>
                </pt>
                <pt idx="2369">
                  <v>14718</v>
                </pt>
                <pt idx="2370">
                  <v>15959</v>
                </pt>
                <pt idx="2371">
                  <v>16424</v>
                </pt>
                <pt idx="2372">
                  <v>17394</v>
                </pt>
                <pt idx="2373">
                  <v>18988</v>
                </pt>
                <pt idx="2374">
                  <v>19041</v>
                </pt>
                <pt idx="2375">
                  <v>19413</v>
                </pt>
                <pt idx="2376">
                  <v>19413</v>
                </pt>
                <pt idx="2377">
                  <v>19415</v>
                </pt>
                <pt idx="2378">
                  <v>19415</v>
                </pt>
                <pt idx="2379">
                  <v>19518</v>
                </pt>
                <pt idx="2380">
                  <v>19518</v>
                </pt>
                <pt idx="2381">
                  <v>19537</v>
                </pt>
                <pt idx="2382">
                  <v>19537</v>
                </pt>
                <pt idx="2383">
                  <v>19349</v>
                </pt>
                <pt idx="2384">
                  <v>19349</v>
                </pt>
                <pt idx="2385">
                  <v>19349</v>
                </pt>
                <pt idx="2386">
                  <v>19349</v>
                </pt>
                <pt idx="2387">
                  <v>19464</v>
                </pt>
                <pt idx="2388">
                  <v>16816</v>
                </pt>
                <pt idx="2389">
                  <v>15462</v>
                </pt>
                <pt idx="2390">
                  <v>14629</v>
                </pt>
                <pt idx="2391">
                  <v>14353</v>
                </pt>
                <pt idx="2392">
                  <v>12846</v>
                </pt>
                <pt idx="2393">
                  <v>12367</v>
                </pt>
                <pt idx="2394">
                  <v>12269</v>
                </pt>
                <pt idx="2395">
                  <v>12375</v>
                </pt>
                <pt idx="2396">
                  <v>11890</v>
                </pt>
                <pt idx="2397">
                  <v>11890</v>
                </pt>
                <pt idx="2398">
                  <v>11711</v>
                </pt>
                <pt idx="2399">
                  <v>11183</v>
                </pt>
                <pt idx="2400">
                  <v>11183</v>
                </pt>
                <pt idx="2401">
                  <v>11193</v>
                </pt>
                <pt idx="2402">
                  <v>11220</v>
                </pt>
                <pt idx="2403">
                  <v>10918</v>
                </pt>
                <pt idx="2404">
                  <v>10432</v>
                </pt>
                <pt idx="2405">
                  <v>10024</v>
                </pt>
                <pt idx="2406">
                  <v>10024</v>
                </pt>
                <pt idx="2407">
                  <v>9818</v>
                </pt>
                <pt idx="2408">
                  <v>9326</v>
                </pt>
                <pt idx="2409">
                  <v>9326</v>
                </pt>
                <pt idx="2410">
                  <v>8664</v>
                </pt>
                <pt idx="2411">
                  <v>8184</v>
                </pt>
                <pt idx="2412">
                  <v>8184</v>
                </pt>
                <pt idx="2413">
                  <v>8184</v>
                </pt>
                <pt idx="2414">
                  <v>8184</v>
                </pt>
                <pt idx="2415">
                  <v>8184</v>
                </pt>
                <pt idx="2416">
                  <v>8184</v>
                </pt>
                <pt idx="2417">
                  <v>8184</v>
                </pt>
                <pt idx="2418">
                  <v>8184</v>
                </pt>
                <pt idx="2419">
                  <v>8184</v>
                </pt>
                <pt idx="2420">
                  <v>8184</v>
                </pt>
                <pt idx="2421">
                  <v>8184</v>
                </pt>
                <pt idx="2422">
                  <v>8184</v>
                </pt>
                <pt idx="2423">
                  <v>8664</v>
                </pt>
                <pt idx="2424">
                  <v>9326</v>
                </pt>
                <pt idx="2425">
                  <v>9326</v>
                </pt>
                <pt idx="2426">
                  <v>9326</v>
                </pt>
                <pt idx="2427">
                  <v>9326</v>
                </pt>
                <pt idx="2428">
                  <v>9534</v>
                </pt>
                <pt idx="2429">
                  <v>9646</v>
                </pt>
                <pt idx="2430">
                  <v>9646</v>
                </pt>
                <pt idx="2431">
                  <v>10127</v>
                </pt>
                <pt idx="2432">
                  <v>10122</v>
                </pt>
                <pt idx="2433">
                  <v>10103</v>
                </pt>
                <pt idx="2434">
                  <v>10103</v>
                </pt>
                <pt idx="2435">
                  <v>10697</v>
                </pt>
                <pt idx="2436">
                  <v>10671</v>
                </pt>
                <pt idx="2437">
                  <v>10581</v>
                </pt>
                <pt idx="2438">
                  <v>10380</v>
                </pt>
                <pt idx="2439">
                  <v>9984</v>
                </pt>
                <pt idx="2440">
                  <v>9487</v>
                </pt>
                <pt idx="2441">
                  <v>9037</v>
                </pt>
                <pt idx="2442">
                  <v>8340</v>
                </pt>
                <pt idx="2443">
                  <v>8340</v>
                </pt>
                <pt idx="2444">
                  <v>8924</v>
                </pt>
                <pt idx="2445">
                  <v>8922</v>
                </pt>
                <pt idx="2446">
                  <v>8326</v>
                </pt>
                <pt idx="2447">
                  <v>7729</v>
                </pt>
                <pt idx="2448">
                  <v>8018</v>
                </pt>
                <pt idx="2449">
                  <v>9096</v>
                </pt>
                <pt idx="2450">
                  <v>9096</v>
                </pt>
                <pt idx="2451">
                  <v>9096</v>
                </pt>
                <pt idx="2452">
                  <v>9096</v>
                </pt>
                <pt idx="2453">
                  <v>8510</v>
                </pt>
                <pt idx="2454">
                  <v>8036</v>
                </pt>
                <pt idx="2455">
                  <v>7436</v>
                </pt>
                <pt idx="2456">
                  <v>7436</v>
                </pt>
                <pt idx="2457">
                  <v>7436</v>
                </pt>
                <pt idx="2458">
                  <v>8091</v>
                </pt>
                <pt idx="2459">
                  <v>8188</v>
                </pt>
                <pt idx="2460">
                  <v>9612</v>
                </pt>
                <pt idx="2461">
                  <v>10357</v>
                </pt>
                <pt idx="2462">
                  <v>12005</v>
                </pt>
                <pt idx="2463">
                  <v>14016</v>
                </pt>
                <pt idx="2464">
                  <v>14112</v>
                </pt>
                <pt idx="2465">
                  <v>14119</v>
                </pt>
                <pt idx="2466">
                  <v>14605</v>
                </pt>
                <pt idx="2467">
                  <v>14493</v>
                </pt>
                <pt idx="2468">
                  <v>15343</v>
                </pt>
                <pt idx="2469">
                  <v>15343</v>
                </pt>
                <pt idx="2470">
                  <v>15365</v>
                </pt>
                <pt idx="2471">
                  <v>15730</v>
                </pt>
                <pt idx="2472">
                  <v>15730</v>
                </pt>
                <pt idx="2473">
                  <v>15731</v>
                </pt>
                <pt idx="2474">
                  <v>15971</v>
                </pt>
                <pt idx="2475">
                  <v>16085</v>
                </pt>
                <pt idx="2476">
                  <v>16325</v>
                </pt>
                <pt idx="2477">
                  <v>16336</v>
                </pt>
                <pt idx="2478">
                  <v>16336</v>
                </pt>
                <pt idx="2479">
                  <v>16159</v>
                </pt>
                <pt idx="2480">
                  <v>16159</v>
                </pt>
                <pt idx="2481">
                  <v>16159</v>
                </pt>
                <pt idx="2482">
                  <v>16159</v>
                </pt>
                <pt idx="2483">
                  <v>15978</v>
                </pt>
                <pt idx="2484">
                  <v>15117</v>
                </pt>
                <pt idx="2485">
                  <v>13961</v>
                </pt>
                <pt idx="2486">
                  <v>13508</v>
                </pt>
                <pt idx="2487">
                  <v>13013</v>
                </pt>
                <pt idx="2488">
                  <v>11899</v>
                </pt>
                <pt idx="2489">
                  <v>12006</v>
                </pt>
                <pt idx="2490">
                  <v>12006</v>
                </pt>
                <pt idx="2491">
                  <v>12124</v>
                </pt>
                <pt idx="2492">
                  <v>11927</v>
                </pt>
                <pt idx="2493">
                  <v>11927</v>
                </pt>
                <pt idx="2494">
                  <v>11630</v>
                </pt>
                <pt idx="2495">
                  <v>9199</v>
                </pt>
                <pt idx="2496">
                  <v>10398</v>
                </pt>
                <pt idx="2497">
                  <v>10404</v>
                </pt>
                <pt idx="2498">
                  <v>10182</v>
                </pt>
                <pt idx="2499">
                  <v>8769</v>
                </pt>
                <pt idx="2500">
                  <v>7802</v>
                </pt>
                <pt idx="2501">
                  <v>7802</v>
                </pt>
                <pt idx="2502">
                  <v>7802</v>
                </pt>
                <pt idx="2503">
                  <v>7668</v>
                </pt>
                <pt idx="2504">
                  <v>7176</v>
                </pt>
                <pt idx="2505">
                  <v>7176</v>
                </pt>
                <pt idx="2506">
                  <v>7176</v>
                </pt>
                <pt idx="2507">
                  <v>6692</v>
                </pt>
                <pt idx="2508">
                  <v>6692</v>
                </pt>
                <pt idx="2509">
                  <v>6692</v>
                </pt>
                <pt idx="2510">
                  <v>6692</v>
                </pt>
                <pt idx="2511">
                  <v>6692</v>
                </pt>
                <pt idx="2512">
                  <v>6692</v>
                </pt>
                <pt idx="2513">
                  <v>6692</v>
                </pt>
                <pt idx="2514">
                  <v>6692</v>
                </pt>
                <pt idx="2515">
                  <v>6692</v>
                </pt>
                <pt idx="2516">
                  <v>6692</v>
                </pt>
                <pt idx="2517">
                  <v>6692</v>
                </pt>
                <pt idx="2518">
                  <v>6690</v>
                </pt>
                <pt idx="2519">
                  <v>6690</v>
                </pt>
                <pt idx="2520">
                  <v>6690</v>
                </pt>
                <pt idx="2521">
                  <v>6690</v>
                </pt>
                <pt idx="2522">
                  <v>6690</v>
                </pt>
                <pt idx="2523">
                  <v>6690</v>
                </pt>
                <pt idx="2524">
                  <v>6898</v>
                </pt>
                <pt idx="2525">
                  <v>7010</v>
                </pt>
                <pt idx="2526">
                  <v>7010</v>
                </pt>
                <pt idx="2527">
                  <v>7450</v>
                </pt>
                <pt idx="2528">
                  <v>7450</v>
                </pt>
                <pt idx="2529">
                  <v>7435</v>
                </pt>
                <pt idx="2530">
                  <v>7435</v>
                </pt>
                <pt idx="2531">
                  <v>7958</v>
                </pt>
                <pt idx="2532">
                  <v>7939</v>
                </pt>
                <pt idx="2533">
                  <v>7849</v>
                </pt>
                <pt idx="2534">
                  <v>7648</v>
                </pt>
                <pt idx="2535">
                  <v>7595</v>
                </pt>
                <pt idx="2536">
                  <v>7481</v>
                </pt>
                <pt idx="2537">
                  <v>7223</v>
                </pt>
                <pt idx="2538">
                  <v>7106</v>
                </pt>
                <pt idx="2539">
                  <v>7106</v>
                </pt>
                <pt idx="2540">
                  <v>7109</v>
                </pt>
                <pt idx="2541">
                  <v>7110</v>
                </pt>
                <pt idx="2542">
                  <v>7107</v>
                </pt>
                <pt idx="2543">
                  <v>5838</v>
                </pt>
                <pt idx="2544">
                  <v>5835</v>
                </pt>
                <pt idx="2545">
                  <v>6327</v>
                </pt>
                <pt idx="2546">
                  <v>6327</v>
                </pt>
                <pt idx="2547">
                  <v>6327</v>
                </pt>
                <pt idx="2548">
                  <v>5835</v>
                </pt>
                <pt idx="2549">
                  <v>5835</v>
                </pt>
                <pt idx="2550">
                  <v>5835</v>
                </pt>
                <pt idx="2551">
                  <v>5724</v>
                </pt>
                <pt idx="2552">
                  <v>5724</v>
                </pt>
                <pt idx="2553">
                  <v>5724</v>
                </pt>
                <pt idx="2554">
                  <v>6379</v>
                </pt>
                <pt idx="2555">
                  <v>6772</v>
                </pt>
                <pt idx="2556">
                  <v>8484</v>
                </pt>
                <pt idx="2557">
                  <v>8838</v>
                </pt>
                <pt idx="2558">
                  <v>9524</v>
                </pt>
                <pt idx="2559">
                  <v>11752</v>
                </pt>
                <pt idx="2560">
                  <v>11845</v>
                </pt>
                <pt idx="2561">
                  <v>11847</v>
                </pt>
                <pt idx="2562">
                  <v>11593</v>
                </pt>
                <pt idx="2563">
                  <v>11383</v>
                </pt>
                <pt idx="2564">
                  <v>12179</v>
                </pt>
                <pt idx="2565">
                  <v>12179</v>
                </pt>
                <pt idx="2566">
                  <v>12193</v>
                </pt>
                <pt idx="2567">
                  <v>13450</v>
                </pt>
                <pt idx="2568">
                  <v>13927</v>
                </pt>
                <pt idx="2569">
                  <v>14260</v>
                </pt>
                <pt idx="2570">
                  <v>14500</v>
                </pt>
                <pt idx="2571">
                  <v>14614</v>
                </pt>
                <pt idx="2572">
                  <v>14854</v>
                </pt>
                <pt idx="2573">
                  <v>14862</v>
                </pt>
                <pt idx="2574">
                  <v>14862</v>
                </pt>
                <pt idx="2575">
                  <v>14503</v>
                </pt>
                <pt idx="2576">
                  <v>14503</v>
                </pt>
                <pt idx="2577">
                  <v>14503</v>
                </pt>
                <pt idx="2578">
                  <v>14017</v>
                </pt>
                <pt idx="2579">
                  <v>13374</v>
                </pt>
                <pt idx="2580">
                  <v>13374</v>
                </pt>
                <pt idx="2581">
                  <v>12915</v>
                </pt>
                <pt idx="2582">
                  <v>12679</v>
                </pt>
                <pt idx="2583">
                  <v>11544</v>
                </pt>
                <pt idx="2584">
                  <v>10399</v>
                </pt>
                <pt idx="2585">
                  <v>9816</v>
                </pt>
                <pt idx="2586">
                  <v>9816</v>
                </pt>
                <pt idx="2587">
                  <v>9934</v>
                </pt>
                <pt idx="2588">
                  <v>9934</v>
                </pt>
                <pt idx="2589">
                  <v>9934</v>
                </pt>
                <pt idx="2590">
                  <v>9637</v>
                </pt>
                <pt idx="2591">
                  <v>9672</v>
                </pt>
                <pt idx="2592">
                  <v>9672</v>
                </pt>
                <pt idx="2593">
                  <v>8739</v>
                </pt>
                <pt idx="2594">
                  <v>8030</v>
                </pt>
                <pt idx="2595">
                  <v>8030</v>
                </pt>
                <pt idx="2596">
                  <v>7918</v>
                </pt>
                <pt idx="2597">
                  <v>7839</v>
                </pt>
                <pt idx="2598">
                  <v>7839</v>
                </pt>
                <pt idx="2599">
                  <v>7152</v>
                </pt>
                <pt idx="2600">
                  <v>7152</v>
                </pt>
                <pt idx="2601">
                  <v>7152</v>
                </pt>
                <pt idx="2602">
                  <v>7152</v>
                </pt>
                <pt idx="2603">
                  <v>7152</v>
                </pt>
                <pt idx="2604">
                  <v>7152</v>
                </pt>
                <pt idx="2605">
                  <v>7152</v>
                </pt>
                <pt idx="2606">
                  <v>7152</v>
                </pt>
                <pt idx="2607">
                  <v>5961</v>
                </pt>
                <pt idx="2608">
                  <v>5961</v>
                </pt>
                <pt idx="2609">
                  <v>5961</v>
                </pt>
                <pt idx="2610">
                  <v>5961</v>
                </pt>
                <pt idx="2611">
                  <v>5961</v>
                </pt>
                <pt idx="2612">
                  <v>5961</v>
                </pt>
                <pt idx="2613">
                  <v>5961</v>
                </pt>
                <pt idx="2614">
                  <v>5961</v>
                </pt>
                <pt idx="2615">
                  <v>5961</v>
                </pt>
                <pt idx="2616">
                  <v>5961</v>
                </pt>
                <pt idx="2617">
                  <v>5961</v>
                </pt>
                <pt idx="2618">
                  <v>5961</v>
                </pt>
                <pt idx="2619">
                  <v>5961</v>
                </pt>
                <pt idx="2620">
                  <v>6051</v>
                </pt>
                <pt idx="2621">
                  <v>6051</v>
                </pt>
                <pt idx="2622">
                  <v>6051</v>
                </pt>
                <pt idx="2623">
                  <v>6051</v>
                </pt>
                <pt idx="2624">
                  <v>6051</v>
                </pt>
                <pt idx="2625">
                  <v>6034</v>
                </pt>
                <pt idx="2626">
                  <v>6034</v>
                </pt>
                <pt idx="2627">
                  <v>6057</v>
                </pt>
                <pt idx="2628">
                  <v>6042</v>
                </pt>
                <pt idx="2629">
                  <v>5952</v>
                </pt>
                <pt idx="2630">
                  <v>5863</v>
                </pt>
                <pt idx="2631">
                  <v>5784</v>
                </pt>
                <pt idx="2632">
                  <v>5781</v>
                </pt>
                <pt idx="2633">
                  <v>5781</v>
                </pt>
                <pt idx="2634">
                  <v>5781</v>
                </pt>
                <pt idx="2635">
                  <v>5781</v>
                </pt>
                <pt idx="2636">
                  <v>5781</v>
                </pt>
                <pt idx="2637">
                  <v>5781</v>
                </pt>
                <pt idx="2638">
                  <v>5781</v>
                </pt>
                <pt idx="2639">
                  <v>5759</v>
                </pt>
                <pt idx="2640">
                  <v>5759</v>
                </pt>
                <pt idx="2641">
                  <v>5765</v>
                </pt>
                <pt idx="2642">
                  <v>5765</v>
                </pt>
                <pt idx="2643">
                  <v>5765</v>
                </pt>
                <pt idx="2644">
                  <v>5759</v>
                </pt>
                <pt idx="2645">
                  <v>5759</v>
                </pt>
                <pt idx="2646">
                  <v>5759</v>
                </pt>
                <pt idx="2647">
                  <v>5808</v>
                </pt>
                <pt idx="2648">
                  <v>5971</v>
                </pt>
                <pt idx="2649">
                  <v>5971</v>
                </pt>
                <pt idx="2650">
                  <v>6050</v>
                </pt>
                <pt idx="2651">
                  <v>6223</v>
                </pt>
                <pt idx="2652">
                  <v>6223</v>
                </pt>
                <pt idx="2653">
                  <v>6306</v>
                </pt>
                <pt idx="2654">
                  <v>7339</v>
                </pt>
                <pt idx="2655">
                  <v>8975</v>
                </pt>
                <pt idx="2656">
                  <v>9086</v>
                </pt>
                <pt idx="2657">
                  <v>9275</v>
                </pt>
                <pt idx="2658">
                  <v>10147</v>
                </pt>
                <pt idx="2659">
                  <v>10867</v>
                </pt>
                <pt idx="2660">
                  <v>12306</v>
                </pt>
                <pt idx="2661">
                  <v>12546</v>
                </pt>
                <pt idx="2662">
                  <v>12561</v>
                </pt>
                <pt idx="2663">
                  <v>13145</v>
                </pt>
                <pt idx="2664">
                  <v>13482</v>
                </pt>
                <pt idx="2665">
                  <v>13483</v>
                </pt>
                <pt idx="2666">
                  <v>13723</v>
                </pt>
                <pt idx="2667">
                  <v>14123</v>
                </pt>
                <pt idx="2668">
                  <v>14235</v>
                </pt>
                <pt idx="2669">
                  <v>14240</v>
                </pt>
                <pt idx="2670">
                  <v>14240</v>
                </pt>
                <pt idx="2671">
                  <v>14344</v>
                </pt>
                <pt idx="2672">
                  <v>13900</v>
                </pt>
                <pt idx="2673">
                  <v>13627</v>
                </pt>
                <pt idx="2674">
                  <v>13146</v>
                </pt>
                <pt idx="2675">
                  <v>12550</v>
                </pt>
                <pt idx="2676">
                  <v>12550</v>
                </pt>
                <pt idx="2677">
                  <v>12068</v>
                </pt>
                <pt idx="2678">
                  <v>11790</v>
                </pt>
                <pt idx="2679">
                  <v>10952</v>
                </pt>
                <pt idx="2680">
                  <v>10277</v>
                </pt>
                <pt idx="2681">
                  <v>10187</v>
                </pt>
                <pt idx="2682">
                  <v>10075</v>
                </pt>
                <pt idx="2683">
                  <v>9847</v>
                </pt>
                <pt idx="2684">
                  <v>9668</v>
                </pt>
                <pt idx="2685">
                  <v>9668</v>
                </pt>
                <pt idx="2686">
                  <v>9668</v>
                </pt>
                <pt idx="2687">
                  <v>10932</v>
                </pt>
                <pt idx="2688">
                  <v>10932</v>
                </pt>
                <pt idx="2689">
                  <v>10932</v>
                </pt>
                <pt idx="2690">
                  <v>9764</v>
                </pt>
                <pt idx="2691">
                  <v>9764</v>
                </pt>
                <pt idx="2692">
                  <v>8752</v>
                </pt>
                <pt idx="2693">
                  <v>8065</v>
                </pt>
                <pt idx="2694">
                  <v>7953</v>
                </pt>
                <pt idx="2695">
                  <v>7359</v>
                </pt>
                <pt idx="2696">
                  <v>7359</v>
                </pt>
                <pt idx="2697">
                  <v>7359</v>
                </pt>
                <pt idx="2698">
                  <v>7359</v>
                </pt>
                <pt idx="2699">
                  <v>6978</v>
                </pt>
                <pt idx="2700">
                  <v>6978</v>
                </pt>
                <pt idx="2701">
                  <v>6978</v>
                </pt>
                <pt idx="2702">
                  <v>6978</v>
                </pt>
                <pt idx="2703">
                  <v>5849</v>
                </pt>
                <pt idx="2704">
                  <v>5849</v>
                </pt>
                <pt idx="2705">
                  <v>5849</v>
                </pt>
                <pt idx="2706">
                  <v>5849</v>
                </pt>
                <pt idx="2707">
                  <v>5849</v>
                </pt>
                <pt idx="2708">
                  <v>5849</v>
                </pt>
                <pt idx="2709">
                  <v>5849</v>
                </pt>
                <pt idx="2710">
                  <v>5849</v>
                </pt>
                <pt idx="2711">
                  <v>5849</v>
                </pt>
                <pt idx="2712">
                  <v>5849</v>
                </pt>
                <pt idx="2713">
                  <v>5849</v>
                </pt>
                <pt idx="2714">
                  <v>5849</v>
                </pt>
                <pt idx="2715">
                  <v>5849</v>
                </pt>
                <pt idx="2716">
                  <v>5939</v>
                </pt>
                <pt idx="2717">
                  <v>6181</v>
                </pt>
                <pt idx="2718">
                  <v>6293</v>
                </pt>
                <pt idx="2719">
                  <v>6293</v>
                </pt>
                <pt idx="2720">
                  <v>6674</v>
                </pt>
                <pt idx="2721">
                  <v>6657</v>
                </pt>
                <pt idx="2722">
                  <v>6657</v>
                </pt>
                <pt idx="2723">
                  <v>6680</v>
                </pt>
                <pt idx="2724">
                  <v>6665</v>
                </pt>
                <pt idx="2725">
                  <v>6463</v>
                </pt>
                <pt idx="2726">
                  <v>6132</v>
                </pt>
                <pt idx="2727">
                  <v>6055</v>
                </pt>
                <pt idx="2728">
                  <v>6052</v>
                </pt>
                <pt idx="2729">
                  <v>6052</v>
                </pt>
                <pt idx="2730">
                  <v>5918</v>
                </pt>
                <pt idx="2731">
                  <v>5671</v>
                </pt>
                <pt idx="2732">
                  <v>5671</v>
                </pt>
                <pt idx="2733">
                  <v>5364</v>
                </pt>
                <pt idx="2734">
                  <v>5359</v>
                </pt>
                <pt idx="2735">
                  <v>5330</v>
                </pt>
                <pt idx="2736">
                  <v>5330</v>
                </pt>
                <pt idx="2737">
                  <v>5330</v>
                </pt>
                <pt idx="2738">
                  <v>5330</v>
                </pt>
                <pt idx="2739">
                  <v>5330</v>
                </pt>
                <pt idx="2740">
                  <v>5330</v>
                </pt>
                <pt idx="2741">
                  <v>5330</v>
                </pt>
                <pt idx="2742">
                  <v>5330</v>
                </pt>
                <pt idx="2743">
                  <v>5382</v>
                </pt>
                <pt idx="2744">
                  <v>5382</v>
                </pt>
                <pt idx="2745">
                  <v>5461</v>
                </pt>
                <pt idx="2746">
                  <v>5736</v>
                </pt>
                <pt idx="2747">
                  <v>6090</v>
                </pt>
                <pt idx="2748">
                  <v>6415</v>
                </pt>
                <pt idx="2749">
                  <v>6742</v>
                </pt>
                <pt idx="2750">
                  <v>7205</v>
                </pt>
                <pt idx="2751">
                  <v>8242</v>
                </pt>
                <pt idx="2752">
                  <v>8667</v>
                </pt>
                <pt idx="2753">
                  <v>9607</v>
                </pt>
                <pt idx="2754">
                  <v>9607</v>
                </pt>
                <pt idx="2755">
                  <v>10076</v>
                </pt>
                <pt idx="2756">
                  <v>9799</v>
                </pt>
                <pt idx="2757">
                  <v>9962</v>
                </pt>
                <pt idx="2758">
                  <v>10206</v>
                </pt>
                <pt idx="2759">
                  <v>10532</v>
                </pt>
                <pt idx="2760">
                  <v>10646</v>
                </pt>
                <pt idx="2761">
                  <v>10646</v>
                </pt>
                <pt idx="2762">
                  <v>10886</v>
                </pt>
                <pt idx="2763">
                  <v>11333</v>
                </pt>
                <pt idx="2764">
                  <v>11333</v>
                </pt>
                <pt idx="2765">
                  <v>11333</v>
                </pt>
                <pt idx="2766">
                  <v>11333</v>
                </pt>
                <pt idx="2767">
                  <v>11233</v>
                </pt>
                <pt idx="2768">
                  <v>11233</v>
                </pt>
                <pt idx="2769">
                  <v>11233</v>
                </pt>
                <pt idx="2770">
                  <v>11233</v>
                </pt>
                <pt idx="2771">
                  <v>11156</v>
                </pt>
                <pt idx="2772">
                  <v>11166</v>
                </pt>
                <pt idx="2773">
                  <v>11410</v>
                </pt>
                <pt idx="2774">
                  <v>11234</v>
                </pt>
                <pt idx="2775">
                  <v>11094</v>
                </pt>
                <pt idx="2776">
                  <v>11005</v>
                </pt>
                <pt idx="2777">
                  <v>10915</v>
                </pt>
                <pt idx="2778">
                  <v>10915</v>
                </pt>
                <pt idx="2779">
                  <v>10297</v>
                </pt>
                <pt idx="2780">
                  <v>10057</v>
                </pt>
                <pt idx="2781">
                  <v>9945</v>
                </pt>
                <pt idx="2782">
                  <v>9648</v>
                </pt>
                <pt idx="2783">
                  <v>10932</v>
                </pt>
                <pt idx="2784">
                  <v>10932</v>
                </pt>
                <pt idx="2785">
                  <v>10932</v>
                </pt>
                <pt idx="2786">
                  <v>9764</v>
                </pt>
                <pt idx="2787">
                  <v>9764</v>
                </pt>
                <pt idx="2788">
                  <v>8752</v>
                </pt>
                <pt idx="2789">
                  <v>8065</v>
                </pt>
                <pt idx="2790">
                  <v>7953</v>
                </pt>
                <pt idx="2791">
                  <v>7046</v>
                </pt>
                <pt idx="2792">
                  <v>7046</v>
                </pt>
                <pt idx="2793">
                  <v>7046</v>
                </pt>
                <pt idx="2794">
                  <v>7046</v>
                </pt>
                <pt idx="2795">
                  <v>6665</v>
                </pt>
                <pt idx="2796">
                  <v>6665</v>
                </pt>
                <pt idx="2797">
                  <v>6665</v>
                </pt>
                <pt idx="2798">
                  <v>6665</v>
                </pt>
                <pt idx="2799">
                  <v>5613</v>
                </pt>
                <pt idx="2800">
                  <v>5613</v>
                </pt>
                <pt idx="2801">
                  <v>5613</v>
                </pt>
                <pt idx="2802">
                  <v>5613</v>
                </pt>
                <pt idx="2803">
                  <v>5613</v>
                </pt>
                <pt idx="2804">
                  <v>5613</v>
                </pt>
                <pt idx="2805">
                  <v>5613</v>
                </pt>
                <pt idx="2806">
                  <v>5613</v>
                </pt>
                <pt idx="2807">
                  <v>5613</v>
                </pt>
                <pt idx="2808">
                  <v>5613</v>
                </pt>
                <pt idx="2809">
                  <v>5613</v>
                </pt>
                <pt idx="2810">
                  <v>5613</v>
                </pt>
                <pt idx="2811">
                  <v>5613</v>
                </pt>
                <pt idx="2812">
                  <v>5703</v>
                </pt>
                <pt idx="2813">
                  <v>5945</v>
                </pt>
                <pt idx="2814">
                  <v>6057</v>
                </pt>
                <pt idx="2815">
                  <v>6057</v>
                </pt>
                <pt idx="2816">
                  <v>6438</v>
                </pt>
                <pt idx="2817">
                  <v>6421</v>
                </pt>
                <pt idx="2818">
                  <v>6421</v>
                </pt>
                <pt idx="2819">
                  <v>6421</v>
                </pt>
                <pt idx="2820">
                  <v>6406</v>
                </pt>
                <pt idx="2821">
                  <v>6204</v>
                </pt>
                <pt idx="2822">
                  <v>5873</v>
                </pt>
                <pt idx="2823">
                  <v>5741</v>
                </pt>
                <pt idx="2824">
                  <v>5738</v>
                </pt>
                <pt idx="2825">
                  <v>5738</v>
                </pt>
                <pt idx="2826">
                  <v>5604</v>
                </pt>
                <pt idx="2827">
                  <v>5358</v>
                </pt>
                <pt idx="2828">
                  <v>5358</v>
                </pt>
                <pt idx="2829">
                  <v>5357</v>
                </pt>
                <pt idx="2830">
                  <v>5357</v>
                </pt>
                <pt idx="2831">
                  <v>5336</v>
                </pt>
                <pt idx="2832">
                  <v>5336</v>
                </pt>
                <pt idx="2833">
                  <v>5336</v>
                </pt>
                <pt idx="2834">
                  <v>5336</v>
                </pt>
                <pt idx="2835">
                  <v>5336</v>
                </pt>
                <pt idx="2836">
                  <v>5336</v>
                </pt>
                <pt idx="2837">
                  <v>5336</v>
                </pt>
                <pt idx="2838">
                  <v>5336</v>
                </pt>
                <pt idx="2839">
                  <v>5388</v>
                </pt>
                <pt idx="2840">
                  <v>5388</v>
                </pt>
                <pt idx="2841">
                  <v>5467</v>
                </pt>
                <pt idx="2842">
                  <v>5742</v>
                </pt>
                <pt idx="2843">
                  <v>6096</v>
                </pt>
                <pt idx="2844">
                  <v>6415</v>
                </pt>
                <pt idx="2845">
                  <v>6742</v>
                </pt>
                <pt idx="2846">
                  <v>7695</v>
                </pt>
                <pt idx="2847">
                  <v>8727</v>
                </pt>
                <pt idx="2848">
                  <v>9152</v>
                </pt>
                <pt idx="2849">
                  <v>10092</v>
                </pt>
                <pt idx="2850">
                  <v>10092</v>
                </pt>
                <pt idx="2851">
                  <v>10561</v>
                </pt>
                <pt idx="2852">
                  <v>10762</v>
                </pt>
                <pt idx="2853">
                  <v>10925</v>
                </pt>
                <pt idx="2854">
                  <v>11164</v>
                </pt>
                <pt idx="2855">
                  <v>11486</v>
                </pt>
                <pt idx="2856">
                  <v>11601</v>
                </pt>
                <pt idx="2857">
                  <v>11601</v>
                </pt>
                <pt idx="2858">
                  <v>11841</v>
                </pt>
                <pt idx="2859">
                  <v>12286</v>
                </pt>
                <pt idx="2860">
                  <v>12286</v>
                </pt>
                <pt idx="2861">
                  <v>12286</v>
                </pt>
                <pt idx="2862">
                  <v>12286</v>
                </pt>
                <pt idx="2863">
                  <v>12182</v>
                </pt>
                <pt idx="2864">
                  <v>12182</v>
                </pt>
                <pt idx="2865">
                  <v>12182</v>
                </pt>
                <pt idx="2866">
                  <v>12182</v>
                </pt>
                <pt idx="2867">
                  <v>12104</v>
                </pt>
                <pt idx="2868">
                  <v>12114</v>
                </pt>
                <pt idx="2869">
                  <v>12358</v>
                </pt>
                <pt idx="2870">
                  <v>12182</v>
                </pt>
                <pt idx="2871">
                  <v>12045</v>
                </pt>
                <pt idx="2872">
                  <v>11956</v>
                </pt>
                <pt idx="2873">
                  <v>11866</v>
                </pt>
                <pt idx="2874">
                  <v>11866</v>
                </pt>
                <pt idx="2875">
                  <v>11247</v>
                </pt>
                <pt idx="2876">
                  <v>11007</v>
                </pt>
                <pt idx="2877">
                  <v>10895</v>
                </pt>
                <pt idx="2878">
                  <v>10598</v>
                </pt>
              </numCache>
            </numRef>
          </val>
          <smooth val="0"/>
        </ser>
        <ser>
          <idx val="2"/>
          <order val="1"/>
          <tx>
            <strRef>
              <f>"西电实际"</f>
              <strCache>
                <ptCount val="1"/>
                <pt idx="0">
                  <v>西电实际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统调负荷!$AD$2:$AD$2881</f>
              <numCache>
                <formatCode>m/d;@</formatCode>
                <ptCount val="2880"/>
                <pt idx="0">
                  <v>45658</v>
                </pt>
                <pt idx="1">
                  <v>45658.0104166667</v>
                </pt>
                <pt idx="2">
                  <v>45658.0208333333</v>
                </pt>
                <pt idx="3">
                  <v>45658.03125</v>
                </pt>
                <pt idx="4">
                  <v>45658.0416666667</v>
                </pt>
                <pt idx="5">
                  <v>45658.0520833333</v>
                </pt>
                <pt idx="6">
                  <v>45658.0625</v>
                </pt>
                <pt idx="7">
                  <v>45658.0729166667</v>
                </pt>
                <pt idx="8">
                  <v>45658.0833333333</v>
                </pt>
                <pt idx="9">
                  <v>45658.09375</v>
                </pt>
                <pt idx="10">
                  <v>45658.1041666667</v>
                </pt>
                <pt idx="11">
                  <v>45658.1145833333</v>
                </pt>
                <pt idx="12">
                  <v>45658.125</v>
                </pt>
                <pt idx="13">
                  <v>45658.1354166667</v>
                </pt>
                <pt idx="14">
                  <v>45658.1458333333</v>
                </pt>
                <pt idx="15">
                  <v>45658.15625</v>
                </pt>
                <pt idx="16">
                  <v>45658.1666666667</v>
                </pt>
                <pt idx="17">
                  <v>45658.1770833333</v>
                </pt>
                <pt idx="18">
                  <v>45658.1875</v>
                </pt>
                <pt idx="19">
                  <v>45658.1979166667</v>
                </pt>
                <pt idx="20">
                  <v>45658.2083333333</v>
                </pt>
                <pt idx="21">
                  <v>45658.21875</v>
                </pt>
                <pt idx="22">
                  <v>45658.2291666667</v>
                </pt>
                <pt idx="23">
                  <v>45658.2395833333</v>
                </pt>
                <pt idx="24">
                  <v>45658.25</v>
                </pt>
                <pt idx="25">
                  <v>45658.2604166667</v>
                </pt>
                <pt idx="26">
                  <v>45658.2708333333</v>
                </pt>
                <pt idx="27">
                  <v>45658.28125</v>
                </pt>
                <pt idx="28">
                  <v>45658.2916666667</v>
                </pt>
                <pt idx="29">
                  <v>45658.3020833333</v>
                </pt>
                <pt idx="30">
                  <v>45658.3125</v>
                </pt>
                <pt idx="31">
                  <v>45658.3229166667</v>
                </pt>
                <pt idx="32">
                  <v>45658.3333333333</v>
                </pt>
                <pt idx="33">
                  <v>45658.34375</v>
                </pt>
                <pt idx="34">
                  <v>45658.3541666667</v>
                </pt>
                <pt idx="35">
                  <v>45658.3645833333</v>
                </pt>
                <pt idx="36">
                  <v>45658.375</v>
                </pt>
                <pt idx="37">
                  <v>45658.3854166667</v>
                </pt>
                <pt idx="38">
                  <v>45658.3958333333</v>
                </pt>
                <pt idx="39">
                  <v>45658.40625</v>
                </pt>
                <pt idx="40">
                  <v>45658.4166666667</v>
                </pt>
                <pt idx="41">
                  <v>45658.4270833333</v>
                </pt>
                <pt idx="42">
                  <v>45658.4375</v>
                </pt>
                <pt idx="43">
                  <v>45658.4479166667</v>
                </pt>
                <pt idx="44">
                  <v>45658.4583333333</v>
                </pt>
                <pt idx="45">
                  <v>45658.46875</v>
                </pt>
                <pt idx="46">
                  <v>45658.4791666667</v>
                </pt>
                <pt idx="47">
                  <v>45658.4895833333</v>
                </pt>
                <pt idx="48">
                  <v>45658.5</v>
                </pt>
                <pt idx="49">
                  <v>45658.5104166667</v>
                </pt>
                <pt idx="50">
                  <v>45658.5208333333</v>
                </pt>
                <pt idx="51">
                  <v>45658.53125</v>
                </pt>
                <pt idx="52">
                  <v>45658.5416666667</v>
                </pt>
                <pt idx="53">
                  <v>45658.5520833333</v>
                </pt>
                <pt idx="54">
                  <v>45658.5625</v>
                </pt>
                <pt idx="55">
                  <v>45658.5729166667</v>
                </pt>
                <pt idx="56">
                  <v>45658.5833333333</v>
                </pt>
                <pt idx="57">
                  <v>45658.59375</v>
                </pt>
                <pt idx="58">
                  <v>45658.6041666667</v>
                </pt>
                <pt idx="59">
                  <v>45658.6145833333</v>
                </pt>
                <pt idx="60">
                  <v>45658.625</v>
                </pt>
                <pt idx="61">
                  <v>45658.6354166667</v>
                </pt>
                <pt idx="62">
                  <v>45658.6458333333</v>
                </pt>
                <pt idx="63">
                  <v>45658.65625</v>
                </pt>
                <pt idx="64">
                  <v>45658.6666666667</v>
                </pt>
                <pt idx="65">
                  <v>45658.6770833333</v>
                </pt>
                <pt idx="66">
                  <v>45658.6875</v>
                </pt>
                <pt idx="67">
                  <v>45658.6979166667</v>
                </pt>
                <pt idx="68">
                  <v>45658.7083333333</v>
                </pt>
                <pt idx="69">
                  <v>45658.71875</v>
                </pt>
                <pt idx="70">
                  <v>45658.7291666667</v>
                </pt>
                <pt idx="71">
                  <v>45658.7395833333</v>
                </pt>
                <pt idx="72">
                  <v>45658.75</v>
                </pt>
                <pt idx="73">
                  <v>45658.7604166667</v>
                </pt>
                <pt idx="74">
                  <v>45658.7708333333</v>
                </pt>
                <pt idx="75">
                  <v>45658.78125</v>
                </pt>
                <pt idx="76">
                  <v>45658.7916666667</v>
                </pt>
                <pt idx="77">
                  <v>45658.8020833333</v>
                </pt>
                <pt idx="78">
                  <v>45658.8125</v>
                </pt>
                <pt idx="79">
                  <v>45658.8229166667</v>
                </pt>
                <pt idx="80">
                  <v>45658.8333333333</v>
                </pt>
                <pt idx="81">
                  <v>45658.84375</v>
                </pt>
                <pt idx="82">
                  <v>45658.8541666667</v>
                </pt>
                <pt idx="83">
                  <v>45658.8645833333</v>
                </pt>
                <pt idx="84">
                  <v>45658.875</v>
                </pt>
                <pt idx="85">
                  <v>45658.8854166667</v>
                </pt>
                <pt idx="86">
                  <v>45658.8958333333</v>
                </pt>
                <pt idx="87">
                  <v>45658.90625</v>
                </pt>
                <pt idx="88">
                  <v>45658.9166666667</v>
                </pt>
                <pt idx="89">
                  <v>45658.9270833333</v>
                </pt>
                <pt idx="90">
                  <v>45658.9375</v>
                </pt>
                <pt idx="91">
                  <v>45658.9479166667</v>
                </pt>
                <pt idx="92">
                  <v>45658.9583333333</v>
                </pt>
                <pt idx="93">
                  <v>45658.96875</v>
                </pt>
                <pt idx="94">
                  <v>45658.9791666667</v>
                </pt>
                <pt idx="95">
                  <v>45658.9895833333</v>
                </pt>
                <pt idx="96">
                  <v>45659</v>
                </pt>
                <pt idx="97">
                  <v>45659.0104166667</v>
                </pt>
                <pt idx="98">
                  <v>45659.0208333333</v>
                </pt>
                <pt idx="99">
                  <v>45659.03125</v>
                </pt>
                <pt idx="100">
                  <v>45659.0416666667</v>
                </pt>
                <pt idx="101">
                  <v>45659.0520833333</v>
                </pt>
                <pt idx="102">
                  <v>45659.0625</v>
                </pt>
                <pt idx="103">
                  <v>45659.0729166667</v>
                </pt>
                <pt idx="104">
                  <v>45659.0833333333</v>
                </pt>
                <pt idx="105">
                  <v>45659.09375</v>
                </pt>
                <pt idx="106">
                  <v>45659.1041666667</v>
                </pt>
                <pt idx="107">
                  <v>45659.1145833333</v>
                </pt>
                <pt idx="108">
                  <v>45659.125</v>
                </pt>
                <pt idx="109">
                  <v>45659.1354166667</v>
                </pt>
                <pt idx="110">
                  <v>45659.1458333333</v>
                </pt>
                <pt idx="111">
                  <v>45659.15625</v>
                </pt>
                <pt idx="112">
                  <v>45659.1666666667</v>
                </pt>
                <pt idx="113">
                  <v>45659.1770833333</v>
                </pt>
                <pt idx="114">
                  <v>45659.1875</v>
                </pt>
                <pt idx="115">
                  <v>45659.1979166667</v>
                </pt>
                <pt idx="116">
                  <v>45659.2083333333</v>
                </pt>
                <pt idx="117">
                  <v>45659.21875</v>
                </pt>
                <pt idx="118">
                  <v>45659.2291666667</v>
                </pt>
                <pt idx="119">
                  <v>45659.2395833333</v>
                </pt>
                <pt idx="120">
                  <v>45659.25</v>
                </pt>
                <pt idx="121">
                  <v>45659.2604166667</v>
                </pt>
                <pt idx="122">
                  <v>45659.2708333333</v>
                </pt>
                <pt idx="123">
                  <v>45659.28125</v>
                </pt>
                <pt idx="124">
                  <v>45659.2916666667</v>
                </pt>
                <pt idx="125">
                  <v>45659.3020833333</v>
                </pt>
                <pt idx="126">
                  <v>45659.3125</v>
                </pt>
                <pt idx="127">
                  <v>45659.3229166667</v>
                </pt>
                <pt idx="128">
                  <v>45659.3333333333</v>
                </pt>
                <pt idx="129">
                  <v>45659.34375</v>
                </pt>
                <pt idx="130">
                  <v>45659.3541666667</v>
                </pt>
                <pt idx="131">
                  <v>45659.3645833333</v>
                </pt>
                <pt idx="132">
                  <v>45659.375</v>
                </pt>
                <pt idx="133">
                  <v>45659.3854166667</v>
                </pt>
                <pt idx="134">
                  <v>45659.3958333333</v>
                </pt>
                <pt idx="135">
                  <v>45659.40625</v>
                </pt>
                <pt idx="136">
                  <v>45659.4166666667</v>
                </pt>
                <pt idx="137">
                  <v>45659.4270833333</v>
                </pt>
                <pt idx="138">
                  <v>45659.4375</v>
                </pt>
                <pt idx="139">
                  <v>45659.4479166667</v>
                </pt>
                <pt idx="140">
                  <v>45659.4583333333</v>
                </pt>
                <pt idx="141">
                  <v>45659.46875</v>
                </pt>
                <pt idx="142">
                  <v>45659.4791666667</v>
                </pt>
                <pt idx="143">
                  <v>45659.4895833333</v>
                </pt>
                <pt idx="144">
                  <v>45659.5</v>
                </pt>
                <pt idx="145">
                  <v>45659.5104166667</v>
                </pt>
                <pt idx="146">
                  <v>45659.5208333333</v>
                </pt>
                <pt idx="147">
                  <v>45659.53125</v>
                </pt>
                <pt idx="148">
                  <v>45659.5416666667</v>
                </pt>
                <pt idx="149">
                  <v>45659.5520833333</v>
                </pt>
                <pt idx="150">
                  <v>45659.5625</v>
                </pt>
                <pt idx="151">
                  <v>45659.5729166667</v>
                </pt>
                <pt idx="152">
                  <v>45659.5833333333</v>
                </pt>
                <pt idx="153">
                  <v>45659.59375</v>
                </pt>
                <pt idx="154">
                  <v>45659.6041666667</v>
                </pt>
                <pt idx="155">
                  <v>45659.6145833333</v>
                </pt>
                <pt idx="156">
                  <v>45659.625</v>
                </pt>
                <pt idx="157">
                  <v>45659.6354166667</v>
                </pt>
                <pt idx="158">
                  <v>45659.6458333333</v>
                </pt>
                <pt idx="159">
                  <v>45659.65625</v>
                </pt>
                <pt idx="160">
                  <v>45659.6666666667</v>
                </pt>
                <pt idx="161">
                  <v>45659.6770833333</v>
                </pt>
                <pt idx="162">
                  <v>45659.6875</v>
                </pt>
                <pt idx="163">
                  <v>45659.6979166667</v>
                </pt>
                <pt idx="164">
                  <v>45659.7083333333</v>
                </pt>
                <pt idx="165">
                  <v>45659.71875</v>
                </pt>
                <pt idx="166">
                  <v>45659.7291666667</v>
                </pt>
                <pt idx="167">
                  <v>45659.7395833333</v>
                </pt>
                <pt idx="168">
                  <v>45659.75</v>
                </pt>
                <pt idx="169">
                  <v>45659.7604166667</v>
                </pt>
                <pt idx="170">
                  <v>45659.7708333333</v>
                </pt>
                <pt idx="171">
                  <v>45659.78125</v>
                </pt>
                <pt idx="172">
                  <v>45659.7916666667</v>
                </pt>
                <pt idx="173">
                  <v>45659.8020833333</v>
                </pt>
                <pt idx="174">
                  <v>45659.8125</v>
                </pt>
                <pt idx="175">
                  <v>45659.8229166667</v>
                </pt>
                <pt idx="176">
                  <v>45659.8333333333</v>
                </pt>
                <pt idx="177">
                  <v>45659.84375</v>
                </pt>
                <pt idx="178">
                  <v>45659.8541666667</v>
                </pt>
                <pt idx="179">
                  <v>45659.8645833333</v>
                </pt>
                <pt idx="180">
                  <v>45659.875</v>
                </pt>
                <pt idx="181">
                  <v>45659.8854166667</v>
                </pt>
                <pt idx="182">
                  <v>45659.8958333333</v>
                </pt>
                <pt idx="183">
                  <v>45659.90625</v>
                </pt>
                <pt idx="184">
                  <v>45659.9166666667</v>
                </pt>
                <pt idx="185">
                  <v>45659.9270833333</v>
                </pt>
                <pt idx="186">
                  <v>45659.9375</v>
                </pt>
                <pt idx="187">
                  <v>45659.9479166667</v>
                </pt>
                <pt idx="188">
                  <v>45659.9583333333</v>
                </pt>
                <pt idx="189">
                  <v>45659.96875</v>
                </pt>
                <pt idx="190">
                  <v>45659.9791666667</v>
                </pt>
                <pt idx="191">
                  <v>45659.9895833333</v>
                </pt>
                <pt idx="192">
                  <v>45660</v>
                </pt>
                <pt idx="193">
                  <v>45660.0104166667</v>
                </pt>
                <pt idx="194">
                  <v>45660.0208333333</v>
                </pt>
                <pt idx="195">
                  <v>45660.03125</v>
                </pt>
                <pt idx="196">
                  <v>45660.0416666667</v>
                </pt>
                <pt idx="197">
                  <v>45660.0520833333</v>
                </pt>
                <pt idx="198">
                  <v>45660.0625</v>
                </pt>
                <pt idx="199">
                  <v>45660.0729166667</v>
                </pt>
                <pt idx="200">
                  <v>45660.0833333333</v>
                </pt>
                <pt idx="201">
                  <v>45660.09375</v>
                </pt>
                <pt idx="202">
                  <v>45660.1041666667</v>
                </pt>
                <pt idx="203">
                  <v>45660.1145833333</v>
                </pt>
                <pt idx="204">
                  <v>45660.125</v>
                </pt>
                <pt idx="205">
                  <v>45660.1354166667</v>
                </pt>
                <pt idx="206">
                  <v>45660.1458333333</v>
                </pt>
                <pt idx="207">
                  <v>45660.15625</v>
                </pt>
                <pt idx="208">
                  <v>45660.1666666667</v>
                </pt>
                <pt idx="209">
                  <v>45660.1770833333</v>
                </pt>
                <pt idx="210">
                  <v>45660.1875</v>
                </pt>
                <pt idx="211">
                  <v>45660.1979166667</v>
                </pt>
                <pt idx="212">
                  <v>45660.2083333333</v>
                </pt>
                <pt idx="213">
                  <v>45660.21875</v>
                </pt>
                <pt idx="214">
                  <v>45660.2291666667</v>
                </pt>
                <pt idx="215">
                  <v>45660.2395833333</v>
                </pt>
                <pt idx="216">
                  <v>45660.25</v>
                </pt>
                <pt idx="217">
                  <v>45660.2604166667</v>
                </pt>
                <pt idx="218">
                  <v>45660.2708333333</v>
                </pt>
                <pt idx="219">
                  <v>45660.28125</v>
                </pt>
                <pt idx="220">
                  <v>45660.2916666667</v>
                </pt>
                <pt idx="221">
                  <v>45660.3020833333</v>
                </pt>
                <pt idx="222">
                  <v>45660.3125</v>
                </pt>
                <pt idx="223">
                  <v>45660.3229166667</v>
                </pt>
                <pt idx="224">
                  <v>45660.3333333333</v>
                </pt>
                <pt idx="225">
                  <v>45660.34375</v>
                </pt>
                <pt idx="226">
                  <v>45660.3541666667</v>
                </pt>
                <pt idx="227">
                  <v>45660.3645833333</v>
                </pt>
                <pt idx="228">
                  <v>45660.375</v>
                </pt>
                <pt idx="229">
                  <v>45660.3854166667</v>
                </pt>
                <pt idx="230">
                  <v>45660.3958333333</v>
                </pt>
                <pt idx="231">
                  <v>45660.40625</v>
                </pt>
                <pt idx="232">
                  <v>45660.4166666667</v>
                </pt>
                <pt idx="233">
                  <v>45660.4270833333</v>
                </pt>
                <pt idx="234">
                  <v>45660.4375</v>
                </pt>
                <pt idx="235">
                  <v>45660.4479166667</v>
                </pt>
                <pt idx="236">
                  <v>45660.4583333333</v>
                </pt>
                <pt idx="237">
                  <v>45660.46875</v>
                </pt>
                <pt idx="238">
                  <v>45660.4791666667</v>
                </pt>
                <pt idx="239">
                  <v>45660.4895833333</v>
                </pt>
                <pt idx="240">
                  <v>45660.5</v>
                </pt>
                <pt idx="241">
                  <v>45660.5104166667</v>
                </pt>
                <pt idx="242">
                  <v>45660.5208333333</v>
                </pt>
                <pt idx="243">
                  <v>45660.53125</v>
                </pt>
                <pt idx="244">
                  <v>45660.5416666667</v>
                </pt>
                <pt idx="245">
                  <v>45660.5520833333</v>
                </pt>
                <pt idx="246">
                  <v>45660.5625</v>
                </pt>
                <pt idx="247">
                  <v>45660.5729166667</v>
                </pt>
                <pt idx="248">
                  <v>45660.5833333333</v>
                </pt>
                <pt idx="249">
                  <v>45660.59375</v>
                </pt>
                <pt idx="250">
                  <v>45660.6041666667</v>
                </pt>
                <pt idx="251">
                  <v>45660.6145833333</v>
                </pt>
                <pt idx="252">
                  <v>45660.625</v>
                </pt>
                <pt idx="253">
                  <v>45660.6354166667</v>
                </pt>
                <pt idx="254">
                  <v>45660.6458333333</v>
                </pt>
                <pt idx="255">
                  <v>45660.65625</v>
                </pt>
                <pt idx="256">
                  <v>45660.6666666667</v>
                </pt>
                <pt idx="257">
                  <v>45660.6770833333</v>
                </pt>
                <pt idx="258">
                  <v>45660.6875</v>
                </pt>
                <pt idx="259">
                  <v>45660.6979166667</v>
                </pt>
                <pt idx="260">
                  <v>45660.7083333333</v>
                </pt>
                <pt idx="261">
                  <v>45660.71875</v>
                </pt>
                <pt idx="262">
                  <v>45660.7291666667</v>
                </pt>
                <pt idx="263">
                  <v>45660.7395833333</v>
                </pt>
                <pt idx="264">
                  <v>45660.75</v>
                </pt>
                <pt idx="265">
                  <v>45660.7604166667</v>
                </pt>
                <pt idx="266">
                  <v>45660.7708333333</v>
                </pt>
                <pt idx="267">
                  <v>45660.78125</v>
                </pt>
                <pt idx="268">
                  <v>45660.7916666667</v>
                </pt>
                <pt idx="269">
                  <v>45660.8020833333</v>
                </pt>
                <pt idx="270">
                  <v>45660.8125</v>
                </pt>
                <pt idx="271">
                  <v>45660.8229166667</v>
                </pt>
                <pt idx="272">
                  <v>45660.8333333333</v>
                </pt>
                <pt idx="273">
                  <v>45660.84375</v>
                </pt>
                <pt idx="274">
                  <v>45660.8541666667</v>
                </pt>
                <pt idx="275">
                  <v>45660.8645833333</v>
                </pt>
                <pt idx="276">
                  <v>45660.875</v>
                </pt>
                <pt idx="277">
                  <v>45660.8854166667</v>
                </pt>
                <pt idx="278">
                  <v>45660.8958333333</v>
                </pt>
                <pt idx="279">
                  <v>45660.90625</v>
                </pt>
                <pt idx="280">
                  <v>45660.9166666667</v>
                </pt>
                <pt idx="281">
                  <v>45660.9270833333</v>
                </pt>
                <pt idx="282">
                  <v>45660.9375</v>
                </pt>
                <pt idx="283">
                  <v>45660.9479166667</v>
                </pt>
                <pt idx="284">
                  <v>45660.9583333333</v>
                </pt>
                <pt idx="285">
                  <v>45660.96875</v>
                </pt>
                <pt idx="286">
                  <v>45660.9791666667</v>
                </pt>
                <pt idx="287">
                  <v>45660.9895833333</v>
                </pt>
                <pt idx="288">
                  <v>45661</v>
                </pt>
                <pt idx="289">
                  <v>45661.0104166667</v>
                </pt>
                <pt idx="290">
                  <v>45661.0208333333</v>
                </pt>
                <pt idx="291">
                  <v>45661.03125</v>
                </pt>
                <pt idx="292">
                  <v>45661.0416666667</v>
                </pt>
                <pt idx="293">
                  <v>45661.0520833333</v>
                </pt>
                <pt idx="294">
                  <v>45661.0625</v>
                </pt>
                <pt idx="295">
                  <v>45661.0729166667</v>
                </pt>
                <pt idx="296">
                  <v>45661.0833333333</v>
                </pt>
                <pt idx="297">
                  <v>45661.09375</v>
                </pt>
                <pt idx="298">
                  <v>45661.1041666667</v>
                </pt>
                <pt idx="299">
                  <v>45661.1145833333</v>
                </pt>
                <pt idx="300">
                  <v>45661.125</v>
                </pt>
                <pt idx="301">
                  <v>45661.1354166667</v>
                </pt>
                <pt idx="302">
                  <v>45661.1458333333</v>
                </pt>
                <pt idx="303">
                  <v>45661.15625</v>
                </pt>
                <pt idx="304">
                  <v>45661.1666666667</v>
                </pt>
                <pt idx="305">
                  <v>45661.1770833333</v>
                </pt>
                <pt idx="306">
                  <v>45661.1875</v>
                </pt>
                <pt idx="307">
                  <v>45661.1979166667</v>
                </pt>
                <pt idx="308">
                  <v>45661.2083333333</v>
                </pt>
                <pt idx="309">
                  <v>45661.21875</v>
                </pt>
                <pt idx="310">
                  <v>45661.2291666667</v>
                </pt>
                <pt idx="311">
                  <v>45661.2395833333</v>
                </pt>
                <pt idx="312">
                  <v>45661.25</v>
                </pt>
                <pt idx="313">
                  <v>45661.2604166667</v>
                </pt>
                <pt idx="314">
                  <v>45661.2708333333</v>
                </pt>
                <pt idx="315">
                  <v>45661.28125</v>
                </pt>
                <pt idx="316">
                  <v>45661.2916666667</v>
                </pt>
                <pt idx="317">
                  <v>45661.3020833333</v>
                </pt>
                <pt idx="318">
                  <v>45661.3125</v>
                </pt>
                <pt idx="319">
                  <v>45661.3229166667</v>
                </pt>
                <pt idx="320">
                  <v>45661.3333333333</v>
                </pt>
                <pt idx="321">
                  <v>45661.34375</v>
                </pt>
                <pt idx="322">
                  <v>45661.3541666667</v>
                </pt>
                <pt idx="323">
                  <v>45661.3645833333</v>
                </pt>
                <pt idx="324">
                  <v>45661.375</v>
                </pt>
                <pt idx="325">
                  <v>45661.3854166667</v>
                </pt>
                <pt idx="326">
                  <v>45661.3958333333</v>
                </pt>
                <pt idx="327">
                  <v>45661.40625</v>
                </pt>
                <pt idx="328">
                  <v>45661.4166666667</v>
                </pt>
                <pt idx="329">
                  <v>45661.4270833333</v>
                </pt>
                <pt idx="330">
                  <v>45661.4375</v>
                </pt>
                <pt idx="331">
                  <v>45661.4479166667</v>
                </pt>
                <pt idx="332">
                  <v>45661.4583333333</v>
                </pt>
                <pt idx="333">
                  <v>45661.46875</v>
                </pt>
                <pt idx="334">
                  <v>45661.4791666667</v>
                </pt>
                <pt idx="335">
                  <v>45661.4895833333</v>
                </pt>
                <pt idx="336">
                  <v>45661.5</v>
                </pt>
                <pt idx="337">
                  <v>45661.5104166667</v>
                </pt>
                <pt idx="338">
                  <v>45661.5208333333</v>
                </pt>
                <pt idx="339">
                  <v>45661.53125</v>
                </pt>
                <pt idx="340">
                  <v>45661.5416666667</v>
                </pt>
                <pt idx="341">
                  <v>45661.5520833333</v>
                </pt>
                <pt idx="342">
                  <v>45661.5625</v>
                </pt>
                <pt idx="343">
                  <v>45661.5729166667</v>
                </pt>
                <pt idx="344">
                  <v>45661.5833333333</v>
                </pt>
                <pt idx="345">
                  <v>45661.59375</v>
                </pt>
                <pt idx="346">
                  <v>45661.6041666667</v>
                </pt>
                <pt idx="347">
                  <v>45661.6145833333</v>
                </pt>
                <pt idx="348">
                  <v>45661.625</v>
                </pt>
                <pt idx="349">
                  <v>45661.6354166667</v>
                </pt>
                <pt idx="350">
                  <v>45661.6458333333</v>
                </pt>
                <pt idx="351">
                  <v>45661.65625</v>
                </pt>
                <pt idx="352">
                  <v>45661.6666666667</v>
                </pt>
                <pt idx="353">
                  <v>45661.6770833333</v>
                </pt>
                <pt idx="354">
                  <v>45661.6875</v>
                </pt>
                <pt idx="355">
                  <v>45661.6979166667</v>
                </pt>
                <pt idx="356">
                  <v>45661.7083333333</v>
                </pt>
                <pt idx="357">
                  <v>45661.71875</v>
                </pt>
                <pt idx="358">
                  <v>45661.7291666667</v>
                </pt>
                <pt idx="359">
                  <v>45661.7395833333</v>
                </pt>
                <pt idx="360">
                  <v>45661.75</v>
                </pt>
                <pt idx="361">
                  <v>45661.7604166667</v>
                </pt>
                <pt idx="362">
                  <v>45661.7708333333</v>
                </pt>
                <pt idx="363">
                  <v>45661.78125</v>
                </pt>
                <pt idx="364">
                  <v>45661.7916666667</v>
                </pt>
                <pt idx="365">
                  <v>45661.8020833333</v>
                </pt>
                <pt idx="366">
                  <v>45661.8125</v>
                </pt>
                <pt idx="367">
                  <v>45661.8229166667</v>
                </pt>
                <pt idx="368">
                  <v>45661.8333333333</v>
                </pt>
                <pt idx="369">
                  <v>45661.84375</v>
                </pt>
                <pt idx="370">
                  <v>45661.8541666667</v>
                </pt>
                <pt idx="371">
                  <v>45661.8645833333</v>
                </pt>
                <pt idx="372">
                  <v>45661.875</v>
                </pt>
                <pt idx="373">
                  <v>45661.8854166667</v>
                </pt>
                <pt idx="374">
                  <v>45661.8958333333</v>
                </pt>
                <pt idx="375">
                  <v>45661.90625</v>
                </pt>
                <pt idx="376">
                  <v>45661.9166666667</v>
                </pt>
                <pt idx="377">
                  <v>45661.9270833333</v>
                </pt>
                <pt idx="378">
                  <v>45661.9375</v>
                </pt>
                <pt idx="379">
                  <v>45661.9479166667</v>
                </pt>
                <pt idx="380">
                  <v>45661.9583333333</v>
                </pt>
                <pt idx="381">
                  <v>45661.96875</v>
                </pt>
                <pt idx="382">
                  <v>45661.9791666667</v>
                </pt>
                <pt idx="383">
                  <v>45661.9895833333</v>
                </pt>
                <pt idx="384">
                  <v>45662</v>
                </pt>
                <pt idx="385">
                  <v>45662.0104166667</v>
                </pt>
                <pt idx="386">
                  <v>45662.0208333333</v>
                </pt>
                <pt idx="387">
                  <v>45662.03125</v>
                </pt>
                <pt idx="388">
                  <v>45662.0416666667</v>
                </pt>
                <pt idx="389">
                  <v>45662.0520833333</v>
                </pt>
                <pt idx="390">
                  <v>45662.0625</v>
                </pt>
                <pt idx="391">
                  <v>45662.0729166667</v>
                </pt>
                <pt idx="392">
                  <v>45662.0833333333</v>
                </pt>
                <pt idx="393">
                  <v>45662.09375</v>
                </pt>
                <pt idx="394">
                  <v>45662.1041666667</v>
                </pt>
                <pt idx="395">
                  <v>45662.1145833333</v>
                </pt>
                <pt idx="396">
                  <v>45662.125</v>
                </pt>
                <pt idx="397">
                  <v>45662.1354166667</v>
                </pt>
                <pt idx="398">
                  <v>45662.1458333333</v>
                </pt>
                <pt idx="399">
                  <v>45662.15625</v>
                </pt>
                <pt idx="400">
                  <v>45662.1666666667</v>
                </pt>
                <pt idx="401">
                  <v>45662.1770833333</v>
                </pt>
                <pt idx="402">
                  <v>45662.1875</v>
                </pt>
                <pt idx="403">
                  <v>45662.1979166667</v>
                </pt>
                <pt idx="404">
                  <v>45662.2083333333</v>
                </pt>
                <pt idx="405">
                  <v>45662.21875</v>
                </pt>
                <pt idx="406">
                  <v>45662.2291666667</v>
                </pt>
                <pt idx="407">
                  <v>45662.2395833333</v>
                </pt>
                <pt idx="408">
                  <v>45662.25</v>
                </pt>
                <pt idx="409">
                  <v>45662.2604166667</v>
                </pt>
                <pt idx="410">
                  <v>45662.2708333333</v>
                </pt>
                <pt idx="411">
                  <v>45662.28125</v>
                </pt>
                <pt idx="412">
                  <v>45662.2916666667</v>
                </pt>
                <pt idx="413">
                  <v>45662.3020833333</v>
                </pt>
                <pt idx="414">
                  <v>45662.3125</v>
                </pt>
                <pt idx="415">
                  <v>45662.3229166667</v>
                </pt>
                <pt idx="416">
                  <v>45662.3333333333</v>
                </pt>
                <pt idx="417">
                  <v>45662.34375</v>
                </pt>
                <pt idx="418">
                  <v>45662.3541666667</v>
                </pt>
                <pt idx="419">
                  <v>45662.3645833333</v>
                </pt>
                <pt idx="420">
                  <v>45662.375</v>
                </pt>
                <pt idx="421">
                  <v>45662.3854166667</v>
                </pt>
                <pt idx="422">
                  <v>45662.3958333333</v>
                </pt>
                <pt idx="423">
                  <v>45662.40625</v>
                </pt>
                <pt idx="424">
                  <v>45662.4166666667</v>
                </pt>
                <pt idx="425">
                  <v>45662.4270833333</v>
                </pt>
                <pt idx="426">
                  <v>45662.4375</v>
                </pt>
                <pt idx="427">
                  <v>45662.4479166667</v>
                </pt>
                <pt idx="428">
                  <v>45662.4583333333</v>
                </pt>
                <pt idx="429">
                  <v>45662.46875</v>
                </pt>
                <pt idx="430">
                  <v>45662.4791666667</v>
                </pt>
                <pt idx="431">
                  <v>45662.4895833333</v>
                </pt>
                <pt idx="432">
                  <v>45662.5</v>
                </pt>
                <pt idx="433">
                  <v>45662.5104166667</v>
                </pt>
                <pt idx="434">
                  <v>45662.5208333333</v>
                </pt>
                <pt idx="435">
                  <v>45662.53125</v>
                </pt>
                <pt idx="436">
                  <v>45662.5416666667</v>
                </pt>
                <pt idx="437">
                  <v>45662.5520833333</v>
                </pt>
                <pt idx="438">
                  <v>45662.5625</v>
                </pt>
                <pt idx="439">
                  <v>45662.5729166667</v>
                </pt>
                <pt idx="440">
                  <v>45662.5833333333</v>
                </pt>
                <pt idx="441">
                  <v>45662.59375</v>
                </pt>
                <pt idx="442">
                  <v>45662.6041666667</v>
                </pt>
                <pt idx="443">
                  <v>45662.6145833333</v>
                </pt>
                <pt idx="444">
                  <v>45662.625</v>
                </pt>
                <pt idx="445">
                  <v>45662.6354166667</v>
                </pt>
                <pt idx="446">
                  <v>45662.6458333333</v>
                </pt>
                <pt idx="447">
                  <v>45662.65625</v>
                </pt>
                <pt idx="448">
                  <v>45662.6666666667</v>
                </pt>
                <pt idx="449">
                  <v>45662.6770833333</v>
                </pt>
                <pt idx="450">
                  <v>45662.6875</v>
                </pt>
                <pt idx="451">
                  <v>45662.6979166667</v>
                </pt>
                <pt idx="452">
                  <v>45662.7083333333</v>
                </pt>
                <pt idx="453">
                  <v>45662.71875</v>
                </pt>
                <pt idx="454">
                  <v>45662.7291666667</v>
                </pt>
                <pt idx="455">
                  <v>45662.7395833333</v>
                </pt>
                <pt idx="456">
                  <v>45662.75</v>
                </pt>
                <pt idx="457">
                  <v>45662.7604166667</v>
                </pt>
                <pt idx="458">
                  <v>45662.7708333333</v>
                </pt>
                <pt idx="459">
                  <v>45662.78125</v>
                </pt>
                <pt idx="460">
                  <v>45662.7916666667</v>
                </pt>
                <pt idx="461">
                  <v>45662.8020833333</v>
                </pt>
                <pt idx="462">
                  <v>45662.8125</v>
                </pt>
                <pt idx="463">
                  <v>45662.8229166667</v>
                </pt>
                <pt idx="464">
                  <v>45662.8333333333</v>
                </pt>
                <pt idx="465">
                  <v>45662.84375</v>
                </pt>
                <pt idx="466">
                  <v>45662.8541666667</v>
                </pt>
                <pt idx="467">
                  <v>45662.8645833333</v>
                </pt>
                <pt idx="468">
                  <v>45662.875</v>
                </pt>
                <pt idx="469">
                  <v>45662.8854166667</v>
                </pt>
                <pt idx="470">
                  <v>45662.8958333333</v>
                </pt>
                <pt idx="471">
                  <v>45662.90625</v>
                </pt>
                <pt idx="472">
                  <v>45662.9166666667</v>
                </pt>
                <pt idx="473">
                  <v>45662.9270833333</v>
                </pt>
                <pt idx="474">
                  <v>45662.9375</v>
                </pt>
                <pt idx="475">
                  <v>45662.9479166667</v>
                </pt>
                <pt idx="476">
                  <v>45662.9583333333</v>
                </pt>
                <pt idx="477">
                  <v>45662.96875</v>
                </pt>
                <pt idx="478">
                  <v>45662.9791666667</v>
                </pt>
                <pt idx="479">
                  <v>45662.9895833333</v>
                </pt>
                <pt idx="480">
                  <v>45663</v>
                </pt>
                <pt idx="481">
                  <v>45663.0104166667</v>
                </pt>
                <pt idx="482">
                  <v>45663.0208333333</v>
                </pt>
                <pt idx="483">
                  <v>45663.03125</v>
                </pt>
                <pt idx="484">
                  <v>45663.0416666667</v>
                </pt>
                <pt idx="485">
                  <v>45663.0520833333</v>
                </pt>
                <pt idx="486">
                  <v>45663.0625</v>
                </pt>
                <pt idx="487">
                  <v>45663.0729166667</v>
                </pt>
                <pt idx="488">
                  <v>45663.0833333333</v>
                </pt>
                <pt idx="489">
                  <v>45663.09375</v>
                </pt>
                <pt idx="490">
                  <v>45663.1041666667</v>
                </pt>
                <pt idx="491">
                  <v>45663.1145833333</v>
                </pt>
                <pt idx="492">
                  <v>45663.125</v>
                </pt>
                <pt idx="493">
                  <v>45663.1354166667</v>
                </pt>
                <pt idx="494">
                  <v>45663.1458333333</v>
                </pt>
                <pt idx="495">
                  <v>45663.15625</v>
                </pt>
                <pt idx="496">
                  <v>45663.1666666667</v>
                </pt>
                <pt idx="497">
                  <v>45663.1770833333</v>
                </pt>
                <pt idx="498">
                  <v>45663.1875</v>
                </pt>
                <pt idx="499">
                  <v>45663.1979166667</v>
                </pt>
                <pt idx="500">
                  <v>45663.2083333333</v>
                </pt>
                <pt idx="501">
                  <v>45663.21875</v>
                </pt>
                <pt idx="502">
                  <v>45663.2291666667</v>
                </pt>
                <pt idx="503">
                  <v>45663.2395833333</v>
                </pt>
                <pt idx="504">
                  <v>45663.25</v>
                </pt>
                <pt idx="505">
                  <v>45663.2604166667</v>
                </pt>
                <pt idx="506">
                  <v>45663.2708333333</v>
                </pt>
                <pt idx="507">
                  <v>45663.28125</v>
                </pt>
                <pt idx="508">
                  <v>45663.2916666667</v>
                </pt>
                <pt idx="509">
                  <v>45663.3020833333</v>
                </pt>
                <pt idx="510">
                  <v>45663.3125</v>
                </pt>
                <pt idx="511">
                  <v>45663.3229166667</v>
                </pt>
                <pt idx="512">
                  <v>45663.3333333333</v>
                </pt>
                <pt idx="513">
                  <v>45663.34375</v>
                </pt>
                <pt idx="514">
                  <v>45663.3541666667</v>
                </pt>
                <pt idx="515">
                  <v>45663.3645833333</v>
                </pt>
                <pt idx="516">
                  <v>45663.375</v>
                </pt>
                <pt idx="517">
                  <v>45663.3854166667</v>
                </pt>
                <pt idx="518">
                  <v>45663.3958333333</v>
                </pt>
                <pt idx="519">
                  <v>45663.40625</v>
                </pt>
                <pt idx="520">
                  <v>45663.4166666667</v>
                </pt>
                <pt idx="521">
                  <v>45663.4270833333</v>
                </pt>
                <pt idx="522">
                  <v>45663.4375</v>
                </pt>
                <pt idx="523">
                  <v>45663.4479166667</v>
                </pt>
                <pt idx="524">
                  <v>45663.4583333333</v>
                </pt>
                <pt idx="525">
                  <v>45663.46875</v>
                </pt>
                <pt idx="526">
                  <v>45663.4791666667</v>
                </pt>
                <pt idx="527">
                  <v>45663.4895833333</v>
                </pt>
                <pt idx="528">
                  <v>45663.5</v>
                </pt>
                <pt idx="529">
                  <v>45663.5104166667</v>
                </pt>
                <pt idx="530">
                  <v>45663.5208333333</v>
                </pt>
                <pt idx="531">
                  <v>45663.53125</v>
                </pt>
                <pt idx="532">
                  <v>45663.5416666667</v>
                </pt>
                <pt idx="533">
                  <v>45663.5520833333</v>
                </pt>
                <pt idx="534">
                  <v>45663.5625</v>
                </pt>
                <pt idx="535">
                  <v>45663.5729166667</v>
                </pt>
                <pt idx="536">
                  <v>45663.5833333333</v>
                </pt>
                <pt idx="537">
                  <v>45663.59375</v>
                </pt>
                <pt idx="538">
                  <v>45663.6041666667</v>
                </pt>
                <pt idx="539">
                  <v>45663.6145833333</v>
                </pt>
                <pt idx="540">
                  <v>45663.625</v>
                </pt>
                <pt idx="541">
                  <v>45663.6354166667</v>
                </pt>
                <pt idx="542">
                  <v>45663.6458333333</v>
                </pt>
                <pt idx="543">
                  <v>45663.65625</v>
                </pt>
                <pt idx="544">
                  <v>45663.6666666667</v>
                </pt>
                <pt idx="545">
                  <v>45663.6770833333</v>
                </pt>
                <pt idx="546">
                  <v>45663.6875</v>
                </pt>
                <pt idx="547">
                  <v>45663.6979166667</v>
                </pt>
                <pt idx="548">
                  <v>45663.7083333333</v>
                </pt>
                <pt idx="549">
                  <v>45663.71875</v>
                </pt>
                <pt idx="550">
                  <v>45663.7291666667</v>
                </pt>
                <pt idx="551">
                  <v>45663.7395833333</v>
                </pt>
                <pt idx="552">
                  <v>45663.75</v>
                </pt>
                <pt idx="553">
                  <v>45663.7604166667</v>
                </pt>
                <pt idx="554">
                  <v>45663.7708333333</v>
                </pt>
                <pt idx="555">
                  <v>45663.78125</v>
                </pt>
                <pt idx="556">
                  <v>45663.7916666667</v>
                </pt>
                <pt idx="557">
                  <v>45663.8020833333</v>
                </pt>
                <pt idx="558">
                  <v>45663.8125</v>
                </pt>
                <pt idx="559">
                  <v>45663.8229166667</v>
                </pt>
                <pt idx="560">
                  <v>45663.8333333333</v>
                </pt>
                <pt idx="561">
                  <v>45663.84375</v>
                </pt>
                <pt idx="562">
                  <v>45663.8541666667</v>
                </pt>
                <pt idx="563">
                  <v>45663.8645833333</v>
                </pt>
                <pt idx="564">
                  <v>45663.875</v>
                </pt>
                <pt idx="565">
                  <v>45663.8854166667</v>
                </pt>
                <pt idx="566">
                  <v>45663.8958333333</v>
                </pt>
                <pt idx="567">
                  <v>45663.90625</v>
                </pt>
                <pt idx="568">
                  <v>45663.9166666667</v>
                </pt>
                <pt idx="569">
                  <v>45663.9270833333</v>
                </pt>
                <pt idx="570">
                  <v>45663.9375</v>
                </pt>
                <pt idx="571">
                  <v>45663.9479166667</v>
                </pt>
                <pt idx="572">
                  <v>45663.9583333333</v>
                </pt>
                <pt idx="573">
                  <v>45663.96875</v>
                </pt>
                <pt idx="574">
                  <v>45663.9791666667</v>
                </pt>
                <pt idx="575">
                  <v>45663.9895833333</v>
                </pt>
                <pt idx="576">
                  <v>45664</v>
                </pt>
                <pt idx="577">
                  <v>45664.0104166667</v>
                </pt>
                <pt idx="578">
                  <v>45664.0208333333</v>
                </pt>
                <pt idx="579">
                  <v>45664.03125</v>
                </pt>
                <pt idx="580">
                  <v>45664.0416666667</v>
                </pt>
                <pt idx="581">
                  <v>45664.0520833333</v>
                </pt>
                <pt idx="582">
                  <v>45664.0625</v>
                </pt>
                <pt idx="583">
                  <v>45664.0729166667</v>
                </pt>
                <pt idx="584">
                  <v>45664.0833333333</v>
                </pt>
                <pt idx="585">
                  <v>45664.09375</v>
                </pt>
                <pt idx="586">
                  <v>45664.1041666667</v>
                </pt>
                <pt idx="587">
                  <v>45664.1145833333</v>
                </pt>
                <pt idx="588">
                  <v>45664.125</v>
                </pt>
                <pt idx="589">
                  <v>45664.1354166667</v>
                </pt>
                <pt idx="590">
                  <v>45664.1458333333</v>
                </pt>
                <pt idx="591">
                  <v>45664.15625</v>
                </pt>
                <pt idx="592">
                  <v>45664.1666666667</v>
                </pt>
                <pt idx="593">
                  <v>45664.1770833333</v>
                </pt>
                <pt idx="594">
                  <v>45664.1875</v>
                </pt>
                <pt idx="595">
                  <v>45664.1979166667</v>
                </pt>
                <pt idx="596">
                  <v>45664.2083333333</v>
                </pt>
                <pt idx="597">
                  <v>45664.21875</v>
                </pt>
                <pt idx="598">
                  <v>45664.2291666667</v>
                </pt>
                <pt idx="599">
                  <v>45664.2395833333</v>
                </pt>
                <pt idx="600">
                  <v>45664.25</v>
                </pt>
                <pt idx="601">
                  <v>45664.2604166667</v>
                </pt>
                <pt idx="602">
                  <v>45664.2708333333</v>
                </pt>
                <pt idx="603">
                  <v>45664.28125</v>
                </pt>
                <pt idx="604">
                  <v>45664.2916666667</v>
                </pt>
                <pt idx="605">
                  <v>45664.3020833333</v>
                </pt>
                <pt idx="606">
                  <v>45664.3125</v>
                </pt>
                <pt idx="607">
                  <v>45664.3229166667</v>
                </pt>
                <pt idx="608">
                  <v>45664.3333333333</v>
                </pt>
                <pt idx="609">
                  <v>45664.34375</v>
                </pt>
                <pt idx="610">
                  <v>45664.3541666667</v>
                </pt>
                <pt idx="611">
                  <v>45664.3645833333</v>
                </pt>
                <pt idx="612">
                  <v>45664.375</v>
                </pt>
                <pt idx="613">
                  <v>45664.3854166667</v>
                </pt>
                <pt idx="614">
                  <v>45664.3958333333</v>
                </pt>
                <pt idx="615">
                  <v>45664.40625</v>
                </pt>
                <pt idx="616">
                  <v>45664.4166666667</v>
                </pt>
                <pt idx="617">
                  <v>45664.4270833333</v>
                </pt>
                <pt idx="618">
                  <v>45664.4375</v>
                </pt>
                <pt idx="619">
                  <v>45664.4479166667</v>
                </pt>
                <pt idx="620">
                  <v>45664.4583333333</v>
                </pt>
                <pt idx="621">
                  <v>45664.46875</v>
                </pt>
                <pt idx="622">
                  <v>45664.4791666667</v>
                </pt>
                <pt idx="623">
                  <v>45664.4895833333</v>
                </pt>
                <pt idx="624">
                  <v>45664.5</v>
                </pt>
                <pt idx="625">
                  <v>45664.5104166667</v>
                </pt>
                <pt idx="626">
                  <v>45664.5208333333</v>
                </pt>
                <pt idx="627">
                  <v>45664.53125</v>
                </pt>
                <pt idx="628">
                  <v>45664.5416666667</v>
                </pt>
                <pt idx="629">
                  <v>45664.5520833333</v>
                </pt>
                <pt idx="630">
                  <v>45664.5625</v>
                </pt>
                <pt idx="631">
                  <v>45664.5729166667</v>
                </pt>
                <pt idx="632">
                  <v>45664.5833333333</v>
                </pt>
                <pt idx="633">
                  <v>45664.59375</v>
                </pt>
                <pt idx="634">
                  <v>45664.6041666667</v>
                </pt>
                <pt idx="635">
                  <v>45664.6145833333</v>
                </pt>
                <pt idx="636">
                  <v>45664.625</v>
                </pt>
                <pt idx="637">
                  <v>45664.6354166667</v>
                </pt>
                <pt idx="638">
                  <v>45664.6458333333</v>
                </pt>
                <pt idx="639">
                  <v>45664.65625</v>
                </pt>
                <pt idx="640">
                  <v>45664.6666666667</v>
                </pt>
                <pt idx="641">
                  <v>45664.6770833333</v>
                </pt>
                <pt idx="642">
                  <v>45664.6875</v>
                </pt>
                <pt idx="643">
                  <v>45664.6979166667</v>
                </pt>
                <pt idx="644">
                  <v>45664.7083333333</v>
                </pt>
                <pt idx="645">
                  <v>45664.71875</v>
                </pt>
                <pt idx="646">
                  <v>45664.7291666667</v>
                </pt>
                <pt idx="647">
                  <v>45664.7395833333</v>
                </pt>
                <pt idx="648">
                  <v>45664.75</v>
                </pt>
                <pt idx="649">
                  <v>45664.7604166667</v>
                </pt>
                <pt idx="650">
                  <v>45664.7708333333</v>
                </pt>
                <pt idx="651">
                  <v>45664.78125</v>
                </pt>
                <pt idx="652">
                  <v>45664.7916666667</v>
                </pt>
                <pt idx="653">
                  <v>45664.8020833333</v>
                </pt>
                <pt idx="654">
                  <v>45664.8125</v>
                </pt>
                <pt idx="655">
                  <v>45664.8229166667</v>
                </pt>
                <pt idx="656">
                  <v>45664.8333333333</v>
                </pt>
                <pt idx="657">
                  <v>45664.84375</v>
                </pt>
                <pt idx="658">
                  <v>45664.8541666667</v>
                </pt>
                <pt idx="659">
                  <v>45664.8645833333</v>
                </pt>
                <pt idx="660">
                  <v>45664.875</v>
                </pt>
                <pt idx="661">
                  <v>45664.8854166667</v>
                </pt>
                <pt idx="662">
                  <v>45664.8958333333</v>
                </pt>
                <pt idx="663">
                  <v>45664.90625</v>
                </pt>
                <pt idx="664">
                  <v>45664.9166666667</v>
                </pt>
                <pt idx="665">
                  <v>45664.9270833333</v>
                </pt>
                <pt idx="666">
                  <v>45664.9375</v>
                </pt>
                <pt idx="667">
                  <v>45664.9479166667</v>
                </pt>
                <pt idx="668">
                  <v>45664.9583333333</v>
                </pt>
                <pt idx="669">
                  <v>45664.96875</v>
                </pt>
                <pt idx="670">
                  <v>45664.9791666667</v>
                </pt>
                <pt idx="671">
                  <v>45664.9895833333</v>
                </pt>
                <pt idx="672">
                  <v>45665</v>
                </pt>
                <pt idx="673">
                  <v>45665.0104166667</v>
                </pt>
                <pt idx="674">
                  <v>45665.0208333333</v>
                </pt>
                <pt idx="675">
                  <v>45665.03125</v>
                </pt>
                <pt idx="676">
                  <v>45665.0416666667</v>
                </pt>
                <pt idx="677">
                  <v>45665.0520833333</v>
                </pt>
                <pt idx="678">
                  <v>45665.0625</v>
                </pt>
                <pt idx="679">
                  <v>45665.0729166667</v>
                </pt>
                <pt idx="680">
                  <v>45665.0833333333</v>
                </pt>
                <pt idx="681">
                  <v>45665.09375</v>
                </pt>
                <pt idx="682">
                  <v>45665.1041666667</v>
                </pt>
                <pt idx="683">
                  <v>45665.1145833333</v>
                </pt>
                <pt idx="684">
                  <v>45665.125</v>
                </pt>
                <pt idx="685">
                  <v>45665.1354166667</v>
                </pt>
                <pt idx="686">
                  <v>45665.1458333333</v>
                </pt>
                <pt idx="687">
                  <v>45665.15625</v>
                </pt>
                <pt idx="688">
                  <v>45665.1666666667</v>
                </pt>
                <pt idx="689">
                  <v>45665.1770833333</v>
                </pt>
                <pt idx="690">
                  <v>45665.1875</v>
                </pt>
                <pt idx="691">
                  <v>45665.1979166667</v>
                </pt>
                <pt idx="692">
                  <v>45665.2083333333</v>
                </pt>
                <pt idx="693">
                  <v>45665.21875</v>
                </pt>
                <pt idx="694">
                  <v>45665.2291666667</v>
                </pt>
                <pt idx="695">
                  <v>45665.2395833333</v>
                </pt>
                <pt idx="696">
                  <v>45665.25</v>
                </pt>
                <pt idx="697">
                  <v>45665.2604166667</v>
                </pt>
                <pt idx="698">
                  <v>45665.2708333333</v>
                </pt>
                <pt idx="699">
                  <v>45665.28125</v>
                </pt>
                <pt idx="700">
                  <v>45665.2916666667</v>
                </pt>
                <pt idx="701">
                  <v>45665.3020833333</v>
                </pt>
                <pt idx="702">
                  <v>45665.3125</v>
                </pt>
                <pt idx="703">
                  <v>45665.3229166667</v>
                </pt>
                <pt idx="704">
                  <v>45665.3333333333</v>
                </pt>
                <pt idx="705">
                  <v>45665.34375</v>
                </pt>
                <pt idx="706">
                  <v>45665.3541666667</v>
                </pt>
                <pt idx="707">
                  <v>45665.3645833333</v>
                </pt>
                <pt idx="708">
                  <v>45665.375</v>
                </pt>
                <pt idx="709">
                  <v>45665.3854166667</v>
                </pt>
                <pt idx="710">
                  <v>45665.3958333333</v>
                </pt>
                <pt idx="711">
                  <v>45665.40625</v>
                </pt>
                <pt idx="712">
                  <v>45665.4166666667</v>
                </pt>
                <pt idx="713">
                  <v>45665.4270833333</v>
                </pt>
                <pt idx="714">
                  <v>45665.4375</v>
                </pt>
                <pt idx="715">
                  <v>45665.4479166667</v>
                </pt>
                <pt idx="716">
                  <v>45665.4583333333</v>
                </pt>
                <pt idx="717">
                  <v>45665.46875</v>
                </pt>
                <pt idx="718">
                  <v>45665.4791666667</v>
                </pt>
                <pt idx="719">
                  <v>45665.4895833333</v>
                </pt>
                <pt idx="720">
                  <v>45665.5</v>
                </pt>
                <pt idx="721">
                  <v>45665.5104166667</v>
                </pt>
                <pt idx="722">
                  <v>45665.5208333333</v>
                </pt>
                <pt idx="723">
                  <v>45665.53125</v>
                </pt>
                <pt idx="724">
                  <v>45665.5416666667</v>
                </pt>
                <pt idx="725">
                  <v>45665.5520833333</v>
                </pt>
                <pt idx="726">
                  <v>45665.5625</v>
                </pt>
                <pt idx="727">
                  <v>45665.5729166667</v>
                </pt>
                <pt idx="728">
                  <v>45665.5833333333</v>
                </pt>
                <pt idx="729">
                  <v>45665.59375</v>
                </pt>
                <pt idx="730">
                  <v>45665.6041666667</v>
                </pt>
                <pt idx="731">
                  <v>45665.6145833333</v>
                </pt>
                <pt idx="732">
                  <v>45665.625</v>
                </pt>
                <pt idx="733">
                  <v>45665.6354166667</v>
                </pt>
                <pt idx="734">
                  <v>45665.6458333333</v>
                </pt>
                <pt idx="735">
                  <v>45665.65625</v>
                </pt>
                <pt idx="736">
                  <v>45665.6666666667</v>
                </pt>
                <pt idx="737">
                  <v>45665.6770833333</v>
                </pt>
                <pt idx="738">
                  <v>45665.6875</v>
                </pt>
                <pt idx="739">
                  <v>45665.6979166667</v>
                </pt>
                <pt idx="740">
                  <v>45665.7083333333</v>
                </pt>
                <pt idx="741">
                  <v>45665.71875</v>
                </pt>
                <pt idx="742">
                  <v>45665.7291666667</v>
                </pt>
                <pt idx="743">
                  <v>45665.7395833333</v>
                </pt>
                <pt idx="744">
                  <v>45665.75</v>
                </pt>
                <pt idx="745">
                  <v>45665.7604166667</v>
                </pt>
                <pt idx="746">
                  <v>45665.7708333333</v>
                </pt>
                <pt idx="747">
                  <v>45665.78125</v>
                </pt>
                <pt idx="748">
                  <v>45665.7916666667</v>
                </pt>
                <pt idx="749">
                  <v>45665.8020833333</v>
                </pt>
                <pt idx="750">
                  <v>45665.8125</v>
                </pt>
                <pt idx="751">
                  <v>45665.8229166667</v>
                </pt>
                <pt idx="752">
                  <v>45665.8333333333</v>
                </pt>
                <pt idx="753">
                  <v>45665.84375</v>
                </pt>
                <pt idx="754">
                  <v>45665.8541666667</v>
                </pt>
                <pt idx="755">
                  <v>45665.8645833333</v>
                </pt>
                <pt idx="756">
                  <v>45665.875</v>
                </pt>
                <pt idx="757">
                  <v>45665.8854166667</v>
                </pt>
                <pt idx="758">
                  <v>45665.8958333333</v>
                </pt>
                <pt idx="759">
                  <v>45665.90625</v>
                </pt>
                <pt idx="760">
                  <v>45665.9166666667</v>
                </pt>
                <pt idx="761">
                  <v>45665.9270833333</v>
                </pt>
                <pt idx="762">
                  <v>45665.9375</v>
                </pt>
                <pt idx="763">
                  <v>45665.9479166667</v>
                </pt>
                <pt idx="764">
                  <v>45665.9583333333</v>
                </pt>
                <pt idx="765">
                  <v>45665.96875</v>
                </pt>
                <pt idx="766">
                  <v>45665.9791666667</v>
                </pt>
                <pt idx="767">
                  <v>45665.9895833333</v>
                </pt>
                <pt idx="768">
                  <v>45666</v>
                </pt>
                <pt idx="769">
                  <v>45666.0104166667</v>
                </pt>
                <pt idx="770">
                  <v>45666.0208333333</v>
                </pt>
                <pt idx="771">
                  <v>45666.03125</v>
                </pt>
                <pt idx="772">
                  <v>45666.0416666667</v>
                </pt>
                <pt idx="773">
                  <v>45666.0520833333</v>
                </pt>
                <pt idx="774">
                  <v>45666.0625</v>
                </pt>
                <pt idx="775">
                  <v>45666.0729166667</v>
                </pt>
                <pt idx="776">
                  <v>45666.0833333333</v>
                </pt>
                <pt idx="777">
                  <v>45666.09375</v>
                </pt>
                <pt idx="778">
                  <v>45666.1041666667</v>
                </pt>
                <pt idx="779">
                  <v>45666.1145833333</v>
                </pt>
                <pt idx="780">
                  <v>45666.125</v>
                </pt>
                <pt idx="781">
                  <v>45666.1354166667</v>
                </pt>
                <pt idx="782">
                  <v>45666.1458333333</v>
                </pt>
                <pt idx="783">
                  <v>45666.15625</v>
                </pt>
                <pt idx="784">
                  <v>45666.1666666667</v>
                </pt>
                <pt idx="785">
                  <v>45666.1770833333</v>
                </pt>
                <pt idx="786">
                  <v>45666.1875</v>
                </pt>
                <pt idx="787">
                  <v>45666.1979166667</v>
                </pt>
                <pt idx="788">
                  <v>45666.2083333333</v>
                </pt>
                <pt idx="789">
                  <v>45666.21875</v>
                </pt>
                <pt idx="790">
                  <v>45666.2291666667</v>
                </pt>
                <pt idx="791">
                  <v>45666.2395833333</v>
                </pt>
                <pt idx="792">
                  <v>45666.25</v>
                </pt>
                <pt idx="793">
                  <v>45666.2604166667</v>
                </pt>
                <pt idx="794">
                  <v>45666.2708333333</v>
                </pt>
                <pt idx="795">
                  <v>45666.28125</v>
                </pt>
                <pt idx="796">
                  <v>45666.2916666667</v>
                </pt>
                <pt idx="797">
                  <v>45666.3020833333</v>
                </pt>
                <pt idx="798">
                  <v>45666.3125</v>
                </pt>
                <pt idx="799">
                  <v>45666.3229166667</v>
                </pt>
                <pt idx="800">
                  <v>45666.3333333333</v>
                </pt>
                <pt idx="801">
                  <v>45666.34375</v>
                </pt>
                <pt idx="802">
                  <v>45666.3541666667</v>
                </pt>
                <pt idx="803">
                  <v>45666.3645833333</v>
                </pt>
                <pt idx="804">
                  <v>45666.375</v>
                </pt>
                <pt idx="805">
                  <v>45666.3854166667</v>
                </pt>
                <pt idx="806">
                  <v>45666.3958333333</v>
                </pt>
                <pt idx="807">
                  <v>45666.40625</v>
                </pt>
                <pt idx="808">
                  <v>45666.4166666667</v>
                </pt>
                <pt idx="809">
                  <v>45666.4270833333</v>
                </pt>
                <pt idx="810">
                  <v>45666.4375</v>
                </pt>
                <pt idx="811">
                  <v>45666.4479166667</v>
                </pt>
                <pt idx="812">
                  <v>45666.4583333333</v>
                </pt>
                <pt idx="813">
                  <v>45666.46875</v>
                </pt>
                <pt idx="814">
                  <v>45666.4791666667</v>
                </pt>
                <pt idx="815">
                  <v>45666.4895833333</v>
                </pt>
                <pt idx="816">
                  <v>45666.5</v>
                </pt>
                <pt idx="817">
                  <v>45666.5104166667</v>
                </pt>
                <pt idx="818">
                  <v>45666.5208333333</v>
                </pt>
                <pt idx="819">
                  <v>45666.53125</v>
                </pt>
                <pt idx="820">
                  <v>45666.5416666667</v>
                </pt>
                <pt idx="821">
                  <v>45666.5520833333</v>
                </pt>
                <pt idx="822">
                  <v>45666.5625</v>
                </pt>
                <pt idx="823">
                  <v>45666.5729166667</v>
                </pt>
                <pt idx="824">
                  <v>45666.5833333333</v>
                </pt>
                <pt idx="825">
                  <v>45666.59375</v>
                </pt>
                <pt idx="826">
                  <v>45666.6041666667</v>
                </pt>
                <pt idx="827">
                  <v>45666.6145833333</v>
                </pt>
                <pt idx="828">
                  <v>45666.625</v>
                </pt>
                <pt idx="829">
                  <v>45666.6354166667</v>
                </pt>
                <pt idx="830">
                  <v>45666.6458333333</v>
                </pt>
                <pt idx="831">
                  <v>45666.65625</v>
                </pt>
                <pt idx="832">
                  <v>45666.6666666667</v>
                </pt>
                <pt idx="833">
                  <v>45666.6770833333</v>
                </pt>
                <pt idx="834">
                  <v>45666.6875</v>
                </pt>
                <pt idx="835">
                  <v>45666.6979166667</v>
                </pt>
                <pt idx="836">
                  <v>45666.7083333333</v>
                </pt>
                <pt idx="837">
                  <v>45666.71875</v>
                </pt>
                <pt idx="838">
                  <v>45666.7291666667</v>
                </pt>
                <pt idx="839">
                  <v>45666.7395833333</v>
                </pt>
                <pt idx="840">
                  <v>45666.75</v>
                </pt>
                <pt idx="841">
                  <v>45666.7604166667</v>
                </pt>
                <pt idx="842">
                  <v>45666.7708333333</v>
                </pt>
                <pt idx="843">
                  <v>45666.78125</v>
                </pt>
                <pt idx="844">
                  <v>45666.7916666667</v>
                </pt>
                <pt idx="845">
                  <v>45666.8020833333</v>
                </pt>
                <pt idx="846">
                  <v>45666.8125</v>
                </pt>
                <pt idx="847">
                  <v>45666.8229166667</v>
                </pt>
                <pt idx="848">
                  <v>45666.8333333333</v>
                </pt>
                <pt idx="849">
                  <v>45666.84375</v>
                </pt>
                <pt idx="850">
                  <v>45666.8541666667</v>
                </pt>
                <pt idx="851">
                  <v>45666.8645833333</v>
                </pt>
                <pt idx="852">
                  <v>45666.875</v>
                </pt>
                <pt idx="853">
                  <v>45666.8854166667</v>
                </pt>
                <pt idx="854">
                  <v>45666.8958333333</v>
                </pt>
                <pt idx="855">
                  <v>45666.90625</v>
                </pt>
                <pt idx="856">
                  <v>45666.9166666667</v>
                </pt>
                <pt idx="857">
                  <v>45666.9270833333</v>
                </pt>
                <pt idx="858">
                  <v>45666.9375</v>
                </pt>
                <pt idx="859">
                  <v>45666.9479166667</v>
                </pt>
                <pt idx="860">
                  <v>45666.9583333333</v>
                </pt>
                <pt idx="861">
                  <v>45666.96875</v>
                </pt>
                <pt idx="862">
                  <v>45666.9791666667</v>
                </pt>
                <pt idx="863">
                  <v>45666.9895833333</v>
                </pt>
                <pt idx="864">
                  <v>45667</v>
                </pt>
                <pt idx="865">
                  <v>45667.0104166667</v>
                </pt>
                <pt idx="866">
                  <v>45667.0208333333</v>
                </pt>
                <pt idx="867">
                  <v>45667.03125</v>
                </pt>
                <pt idx="868">
                  <v>45667.0416666667</v>
                </pt>
                <pt idx="869">
                  <v>45667.0520833333</v>
                </pt>
                <pt idx="870">
                  <v>45667.0625</v>
                </pt>
                <pt idx="871">
                  <v>45667.0729166667</v>
                </pt>
                <pt idx="872">
                  <v>45667.0833333333</v>
                </pt>
                <pt idx="873">
                  <v>45667.09375</v>
                </pt>
                <pt idx="874">
                  <v>45667.1041666667</v>
                </pt>
                <pt idx="875">
                  <v>45667.1145833333</v>
                </pt>
                <pt idx="876">
                  <v>45667.125</v>
                </pt>
                <pt idx="877">
                  <v>45667.1354166667</v>
                </pt>
                <pt idx="878">
                  <v>45667.1458333333</v>
                </pt>
                <pt idx="879">
                  <v>45667.15625</v>
                </pt>
                <pt idx="880">
                  <v>45667.1666666667</v>
                </pt>
                <pt idx="881">
                  <v>45667.1770833333</v>
                </pt>
                <pt idx="882">
                  <v>45667.1875</v>
                </pt>
                <pt idx="883">
                  <v>45667.1979166667</v>
                </pt>
                <pt idx="884">
                  <v>45667.2083333333</v>
                </pt>
                <pt idx="885">
                  <v>45667.21875</v>
                </pt>
                <pt idx="886">
                  <v>45667.2291666667</v>
                </pt>
                <pt idx="887">
                  <v>45667.2395833333</v>
                </pt>
                <pt idx="888">
                  <v>45667.25</v>
                </pt>
                <pt idx="889">
                  <v>45667.2604166667</v>
                </pt>
                <pt idx="890">
                  <v>45667.2708333333</v>
                </pt>
                <pt idx="891">
                  <v>45667.28125</v>
                </pt>
                <pt idx="892">
                  <v>45667.2916666667</v>
                </pt>
                <pt idx="893">
                  <v>45667.3020833333</v>
                </pt>
                <pt idx="894">
                  <v>45667.3125</v>
                </pt>
                <pt idx="895">
                  <v>45667.3229166667</v>
                </pt>
                <pt idx="896">
                  <v>45667.3333333333</v>
                </pt>
                <pt idx="897">
                  <v>45667.34375</v>
                </pt>
                <pt idx="898">
                  <v>45667.3541666667</v>
                </pt>
                <pt idx="899">
                  <v>45667.3645833333</v>
                </pt>
                <pt idx="900">
                  <v>45667.375</v>
                </pt>
                <pt idx="901">
                  <v>45667.3854166667</v>
                </pt>
                <pt idx="902">
                  <v>45667.3958333333</v>
                </pt>
                <pt idx="903">
                  <v>45667.40625</v>
                </pt>
                <pt idx="904">
                  <v>45667.4166666667</v>
                </pt>
                <pt idx="905">
                  <v>45667.4270833333</v>
                </pt>
                <pt idx="906">
                  <v>45667.4375</v>
                </pt>
                <pt idx="907">
                  <v>45667.4479166667</v>
                </pt>
                <pt idx="908">
                  <v>45667.4583333333</v>
                </pt>
                <pt idx="909">
                  <v>45667.46875</v>
                </pt>
                <pt idx="910">
                  <v>45667.4791666667</v>
                </pt>
                <pt idx="911">
                  <v>45667.4895833333</v>
                </pt>
                <pt idx="912">
                  <v>45667.5</v>
                </pt>
                <pt idx="913">
                  <v>45667.5104166667</v>
                </pt>
                <pt idx="914">
                  <v>45667.5208333333</v>
                </pt>
                <pt idx="915">
                  <v>45667.53125</v>
                </pt>
                <pt idx="916">
                  <v>45667.5416666667</v>
                </pt>
                <pt idx="917">
                  <v>45667.5520833333</v>
                </pt>
                <pt idx="918">
                  <v>45667.5625</v>
                </pt>
                <pt idx="919">
                  <v>45667.5729166667</v>
                </pt>
                <pt idx="920">
                  <v>45667.5833333333</v>
                </pt>
                <pt idx="921">
                  <v>45667.59375</v>
                </pt>
                <pt idx="922">
                  <v>45667.6041666667</v>
                </pt>
                <pt idx="923">
                  <v>45667.6145833333</v>
                </pt>
                <pt idx="924">
                  <v>45667.625</v>
                </pt>
                <pt idx="925">
                  <v>45667.6354166667</v>
                </pt>
                <pt idx="926">
                  <v>45667.6458333333</v>
                </pt>
                <pt idx="927">
                  <v>45667.65625</v>
                </pt>
                <pt idx="928">
                  <v>45667.6666666667</v>
                </pt>
                <pt idx="929">
                  <v>45667.6770833333</v>
                </pt>
                <pt idx="930">
                  <v>45667.6875</v>
                </pt>
                <pt idx="931">
                  <v>45667.6979166667</v>
                </pt>
                <pt idx="932">
                  <v>45667.7083333333</v>
                </pt>
                <pt idx="933">
                  <v>45667.71875</v>
                </pt>
                <pt idx="934">
                  <v>45667.7291666667</v>
                </pt>
                <pt idx="935">
                  <v>45667.7395833333</v>
                </pt>
                <pt idx="936">
                  <v>45667.75</v>
                </pt>
                <pt idx="937">
                  <v>45667.7604166667</v>
                </pt>
                <pt idx="938">
                  <v>45667.7708333333</v>
                </pt>
                <pt idx="939">
                  <v>45667.78125</v>
                </pt>
                <pt idx="940">
                  <v>45667.7916666667</v>
                </pt>
                <pt idx="941">
                  <v>45667.8020833333</v>
                </pt>
                <pt idx="942">
                  <v>45667.8125</v>
                </pt>
                <pt idx="943">
                  <v>45667.8229166667</v>
                </pt>
                <pt idx="944">
                  <v>45667.8333333333</v>
                </pt>
                <pt idx="945">
                  <v>45667.84375</v>
                </pt>
                <pt idx="946">
                  <v>45667.8541666667</v>
                </pt>
                <pt idx="947">
                  <v>45667.8645833333</v>
                </pt>
                <pt idx="948">
                  <v>45667.875</v>
                </pt>
                <pt idx="949">
                  <v>45667.8854166667</v>
                </pt>
                <pt idx="950">
                  <v>45667.8958333333</v>
                </pt>
                <pt idx="951">
                  <v>45667.90625</v>
                </pt>
                <pt idx="952">
                  <v>45667.9166666667</v>
                </pt>
                <pt idx="953">
                  <v>45667.9270833333</v>
                </pt>
                <pt idx="954">
                  <v>45667.9375</v>
                </pt>
                <pt idx="955">
                  <v>45667.9479166667</v>
                </pt>
                <pt idx="956">
                  <v>45667.9583333333</v>
                </pt>
                <pt idx="957">
                  <v>45667.96875</v>
                </pt>
                <pt idx="958">
                  <v>45667.9791666667</v>
                </pt>
                <pt idx="959">
                  <v>45667.9895833333</v>
                </pt>
                <pt idx="960">
                  <v>45668</v>
                </pt>
                <pt idx="961">
                  <v>45668.0104166667</v>
                </pt>
                <pt idx="962">
                  <v>45668.0208333333</v>
                </pt>
                <pt idx="963">
                  <v>45668.03125</v>
                </pt>
                <pt idx="964">
                  <v>45668.0416666667</v>
                </pt>
                <pt idx="965">
                  <v>45668.0520833333</v>
                </pt>
                <pt idx="966">
                  <v>45668.0625</v>
                </pt>
                <pt idx="967">
                  <v>45668.0729166667</v>
                </pt>
                <pt idx="968">
                  <v>45668.0833333333</v>
                </pt>
                <pt idx="969">
                  <v>45668.09375</v>
                </pt>
                <pt idx="970">
                  <v>45668.1041666667</v>
                </pt>
                <pt idx="971">
                  <v>45668.1145833333</v>
                </pt>
                <pt idx="972">
                  <v>45668.125</v>
                </pt>
                <pt idx="973">
                  <v>45668.1354166667</v>
                </pt>
                <pt idx="974">
                  <v>45668.1458333333</v>
                </pt>
                <pt idx="975">
                  <v>45668.15625</v>
                </pt>
                <pt idx="976">
                  <v>45668.1666666667</v>
                </pt>
                <pt idx="977">
                  <v>45668.1770833333</v>
                </pt>
                <pt idx="978">
                  <v>45668.1875</v>
                </pt>
                <pt idx="979">
                  <v>45668.1979166667</v>
                </pt>
                <pt idx="980">
                  <v>45668.2083333333</v>
                </pt>
                <pt idx="981">
                  <v>45668.21875</v>
                </pt>
                <pt idx="982">
                  <v>45668.2291666667</v>
                </pt>
                <pt idx="983">
                  <v>45668.2395833333</v>
                </pt>
                <pt idx="984">
                  <v>45668.25</v>
                </pt>
                <pt idx="985">
                  <v>45668.2604166667</v>
                </pt>
                <pt idx="986">
                  <v>45668.2708333333</v>
                </pt>
                <pt idx="987">
                  <v>45668.28125</v>
                </pt>
                <pt idx="988">
                  <v>45668.2916666667</v>
                </pt>
                <pt idx="989">
                  <v>45668.3020833333</v>
                </pt>
                <pt idx="990">
                  <v>45668.3125</v>
                </pt>
                <pt idx="991">
                  <v>45668.3229166667</v>
                </pt>
                <pt idx="992">
                  <v>45668.3333333333</v>
                </pt>
                <pt idx="993">
                  <v>45668.34375</v>
                </pt>
                <pt idx="994">
                  <v>45668.3541666667</v>
                </pt>
                <pt idx="995">
                  <v>45668.3645833333</v>
                </pt>
                <pt idx="996">
                  <v>45668.375</v>
                </pt>
                <pt idx="997">
                  <v>45668.3854166667</v>
                </pt>
                <pt idx="998">
                  <v>45668.3958333333</v>
                </pt>
                <pt idx="999">
                  <v>45668.40625</v>
                </pt>
                <pt idx="1000">
                  <v>45668.4166666667</v>
                </pt>
                <pt idx="1001">
                  <v>45668.4270833333</v>
                </pt>
                <pt idx="1002">
                  <v>45668.4375</v>
                </pt>
                <pt idx="1003">
                  <v>45668.4479166667</v>
                </pt>
                <pt idx="1004">
                  <v>45668.4583333333</v>
                </pt>
                <pt idx="1005">
                  <v>45668.46875</v>
                </pt>
                <pt idx="1006">
                  <v>45668.4791666667</v>
                </pt>
                <pt idx="1007">
                  <v>45668.4895833333</v>
                </pt>
                <pt idx="1008">
                  <v>45668.5</v>
                </pt>
                <pt idx="1009">
                  <v>45668.5104166667</v>
                </pt>
                <pt idx="1010">
                  <v>45668.5208333333</v>
                </pt>
                <pt idx="1011">
                  <v>45668.53125</v>
                </pt>
                <pt idx="1012">
                  <v>45668.5416666667</v>
                </pt>
                <pt idx="1013">
                  <v>45668.5520833333</v>
                </pt>
                <pt idx="1014">
                  <v>45668.5625</v>
                </pt>
                <pt idx="1015">
                  <v>45668.5729166667</v>
                </pt>
                <pt idx="1016">
                  <v>45668.5833333333</v>
                </pt>
                <pt idx="1017">
                  <v>45668.59375</v>
                </pt>
                <pt idx="1018">
                  <v>45668.6041666667</v>
                </pt>
                <pt idx="1019">
                  <v>45668.6145833333</v>
                </pt>
                <pt idx="1020">
                  <v>45668.625</v>
                </pt>
                <pt idx="1021">
                  <v>45668.6354166667</v>
                </pt>
                <pt idx="1022">
                  <v>45668.6458333333</v>
                </pt>
                <pt idx="1023">
                  <v>45668.65625</v>
                </pt>
                <pt idx="1024">
                  <v>45668.6666666667</v>
                </pt>
                <pt idx="1025">
                  <v>45668.6770833333</v>
                </pt>
                <pt idx="1026">
                  <v>45668.6875</v>
                </pt>
                <pt idx="1027">
                  <v>45668.6979166667</v>
                </pt>
                <pt idx="1028">
                  <v>45668.7083333333</v>
                </pt>
                <pt idx="1029">
                  <v>45668.71875</v>
                </pt>
                <pt idx="1030">
                  <v>45668.7291666667</v>
                </pt>
                <pt idx="1031">
                  <v>45668.7395833333</v>
                </pt>
                <pt idx="1032">
                  <v>45668.75</v>
                </pt>
                <pt idx="1033">
                  <v>45668.7604166667</v>
                </pt>
                <pt idx="1034">
                  <v>45668.7708333333</v>
                </pt>
                <pt idx="1035">
                  <v>45668.78125</v>
                </pt>
                <pt idx="1036">
                  <v>45668.7916666667</v>
                </pt>
                <pt idx="1037">
                  <v>45668.8020833333</v>
                </pt>
                <pt idx="1038">
                  <v>45668.8125</v>
                </pt>
                <pt idx="1039">
                  <v>45668.8229166667</v>
                </pt>
                <pt idx="1040">
                  <v>45668.8333333333</v>
                </pt>
                <pt idx="1041">
                  <v>45668.84375</v>
                </pt>
                <pt idx="1042">
                  <v>45668.8541666667</v>
                </pt>
                <pt idx="1043">
                  <v>45668.8645833333</v>
                </pt>
                <pt idx="1044">
                  <v>45668.875</v>
                </pt>
                <pt idx="1045">
                  <v>45668.8854166667</v>
                </pt>
                <pt idx="1046">
                  <v>45668.8958333333</v>
                </pt>
                <pt idx="1047">
                  <v>45668.90625</v>
                </pt>
                <pt idx="1048">
                  <v>45668.9166666667</v>
                </pt>
                <pt idx="1049">
                  <v>45668.9270833333</v>
                </pt>
                <pt idx="1050">
                  <v>45668.9375</v>
                </pt>
                <pt idx="1051">
                  <v>45668.9479166667</v>
                </pt>
                <pt idx="1052">
                  <v>45668.9583333333</v>
                </pt>
                <pt idx="1053">
                  <v>45668.96875</v>
                </pt>
                <pt idx="1054">
                  <v>45668.9791666667</v>
                </pt>
                <pt idx="1055">
                  <v>45668.9895833333</v>
                </pt>
                <pt idx="1056">
                  <v>45669</v>
                </pt>
                <pt idx="1057">
                  <v>45669.0104166667</v>
                </pt>
                <pt idx="1058">
                  <v>45669.0208333333</v>
                </pt>
                <pt idx="1059">
                  <v>45669.03125</v>
                </pt>
                <pt idx="1060">
                  <v>45669.0416666667</v>
                </pt>
                <pt idx="1061">
                  <v>45669.0520833333</v>
                </pt>
                <pt idx="1062">
                  <v>45669.0625</v>
                </pt>
                <pt idx="1063">
                  <v>45669.0729166667</v>
                </pt>
                <pt idx="1064">
                  <v>45669.0833333333</v>
                </pt>
                <pt idx="1065">
                  <v>45669.09375</v>
                </pt>
                <pt idx="1066">
                  <v>45669.1041666667</v>
                </pt>
                <pt idx="1067">
                  <v>45669.1145833333</v>
                </pt>
                <pt idx="1068">
                  <v>45669.125</v>
                </pt>
                <pt idx="1069">
                  <v>45669.1354166667</v>
                </pt>
                <pt idx="1070">
                  <v>45669.1458333333</v>
                </pt>
                <pt idx="1071">
                  <v>45669.15625</v>
                </pt>
                <pt idx="1072">
                  <v>45669.1666666667</v>
                </pt>
                <pt idx="1073">
                  <v>45669.1770833333</v>
                </pt>
                <pt idx="1074">
                  <v>45669.1875</v>
                </pt>
                <pt idx="1075">
                  <v>45669.1979166667</v>
                </pt>
                <pt idx="1076">
                  <v>45669.2083333333</v>
                </pt>
                <pt idx="1077">
                  <v>45669.21875</v>
                </pt>
                <pt idx="1078">
                  <v>45669.2291666667</v>
                </pt>
                <pt idx="1079">
                  <v>45669.2395833333</v>
                </pt>
                <pt idx="1080">
                  <v>45669.25</v>
                </pt>
                <pt idx="1081">
                  <v>45669.2604166667</v>
                </pt>
                <pt idx="1082">
                  <v>45669.2708333333</v>
                </pt>
                <pt idx="1083">
                  <v>45669.28125</v>
                </pt>
                <pt idx="1084">
                  <v>45669.2916666667</v>
                </pt>
                <pt idx="1085">
                  <v>45669.3020833333</v>
                </pt>
                <pt idx="1086">
                  <v>45669.3125</v>
                </pt>
                <pt idx="1087">
                  <v>45669.3229166667</v>
                </pt>
                <pt idx="1088">
                  <v>45669.3333333333</v>
                </pt>
                <pt idx="1089">
                  <v>45669.34375</v>
                </pt>
                <pt idx="1090">
                  <v>45669.3541666667</v>
                </pt>
                <pt idx="1091">
                  <v>45669.3645833333</v>
                </pt>
                <pt idx="1092">
                  <v>45669.375</v>
                </pt>
                <pt idx="1093">
                  <v>45669.3854166667</v>
                </pt>
                <pt idx="1094">
                  <v>45669.3958333333</v>
                </pt>
                <pt idx="1095">
                  <v>45669.40625</v>
                </pt>
                <pt idx="1096">
                  <v>45669.4166666667</v>
                </pt>
                <pt idx="1097">
                  <v>45669.4270833333</v>
                </pt>
                <pt idx="1098">
                  <v>45669.4375</v>
                </pt>
                <pt idx="1099">
                  <v>45669.4479166667</v>
                </pt>
                <pt idx="1100">
                  <v>45669.4583333333</v>
                </pt>
                <pt idx="1101">
                  <v>45669.46875</v>
                </pt>
                <pt idx="1102">
                  <v>45669.4791666667</v>
                </pt>
                <pt idx="1103">
                  <v>45669.4895833333</v>
                </pt>
                <pt idx="1104">
                  <v>45669.5</v>
                </pt>
                <pt idx="1105">
                  <v>45669.5104166667</v>
                </pt>
                <pt idx="1106">
                  <v>45669.5208333333</v>
                </pt>
                <pt idx="1107">
                  <v>45669.53125</v>
                </pt>
                <pt idx="1108">
                  <v>45669.5416666667</v>
                </pt>
                <pt idx="1109">
                  <v>45669.5520833333</v>
                </pt>
                <pt idx="1110">
                  <v>45669.5625</v>
                </pt>
                <pt idx="1111">
                  <v>45669.5729166667</v>
                </pt>
                <pt idx="1112">
                  <v>45669.5833333333</v>
                </pt>
                <pt idx="1113">
                  <v>45669.59375</v>
                </pt>
                <pt idx="1114">
                  <v>45669.6041666667</v>
                </pt>
                <pt idx="1115">
                  <v>45669.6145833333</v>
                </pt>
                <pt idx="1116">
                  <v>45669.625</v>
                </pt>
                <pt idx="1117">
                  <v>45669.6354166667</v>
                </pt>
                <pt idx="1118">
                  <v>45669.6458333333</v>
                </pt>
                <pt idx="1119">
                  <v>45669.65625</v>
                </pt>
                <pt idx="1120">
                  <v>45669.6666666667</v>
                </pt>
                <pt idx="1121">
                  <v>45669.6770833333</v>
                </pt>
                <pt idx="1122">
                  <v>45669.6875</v>
                </pt>
                <pt idx="1123">
                  <v>45669.6979166667</v>
                </pt>
                <pt idx="1124">
                  <v>45669.7083333333</v>
                </pt>
                <pt idx="1125">
                  <v>45669.71875</v>
                </pt>
                <pt idx="1126">
                  <v>45669.7291666667</v>
                </pt>
                <pt idx="1127">
                  <v>45669.7395833333</v>
                </pt>
                <pt idx="1128">
                  <v>45669.75</v>
                </pt>
                <pt idx="1129">
                  <v>45669.7604166667</v>
                </pt>
                <pt idx="1130">
                  <v>45669.7708333333</v>
                </pt>
                <pt idx="1131">
                  <v>45669.78125</v>
                </pt>
                <pt idx="1132">
                  <v>45669.7916666667</v>
                </pt>
                <pt idx="1133">
                  <v>45669.8020833333</v>
                </pt>
                <pt idx="1134">
                  <v>45669.8125</v>
                </pt>
                <pt idx="1135">
                  <v>45669.8229166667</v>
                </pt>
                <pt idx="1136">
                  <v>45669.8333333333</v>
                </pt>
                <pt idx="1137">
                  <v>45669.84375</v>
                </pt>
                <pt idx="1138">
                  <v>45669.8541666667</v>
                </pt>
                <pt idx="1139">
                  <v>45669.8645833333</v>
                </pt>
                <pt idx="1140">
                  <v>45669.875</v>
                </pt>
                <pt idx="1141">
                  <v>45669.8854166667</v>
                </pt>
                <pt idx="1142">
                  <v>45669.8958333333</v>
                </pt>
                <pt idx="1143">
                  <v>45669.90625</v>
                </pt>
                <pt idx="1144">
                  <v>45669.9166666667</v>
                </pt>
                <pt idx="1145">
                  <v>45669.9270833333</v>
                </pt>
                <pt idx="1146">
                  <v>45669.9375</v>
                </pt>
                <pt idx="1147">
                  <v>45669.9479166667</v>
                </pt>
                <pt idx="1148">
                  <v>45669.9583333333</v>
                </pt>
                <pt idx="1149">
                  <v>45669.96875</v>
                </pt>
                <pt idx="1150">
                  <v>45669.9791666667</v>
                </pt>
                <pt idx="1151">
                  <v>45669.9895833333</v>
                </pt>
                <pt idx="1152">
                  <v>45670</v>
                </pt>
                <pt idx="1153">
                  <v>45670.0104166667</v>
                </pt>
                <pt idx="1154">
                  <v>45670.0208333333</v>
                </pt>
                <pt idx="1155">
                  <v>45670.03125</v>
                </pt>
                <pt idx="1156">
                  <v>45670.0416666667</v>
                </pt>
                <pt idx="1157">
                  <v>45670.0520833333</v>
                </pt>
                <pt idx="1158">
                  <v>45670.0625</v>
                </pt>
                <pt idx="1159">
                  <v>45670.0729166667</v>
                </pt>
                <pt idx="1160">
                  <v>45670.0833333333</v>
                </pt>
                <pt idx="1161">
                  <v>45670.09375</v>
                </pt>
                <pt idx="1162">
                  <v>45670.1041666667</v>
                </pt>
                <pt idx="1163">
                  <v>45670.1145833333</v>
                </pt>
                <pt idx="1164">
                  <v>45670.125</v>
                </pt>
                <pt idx="1165">
                  <v>45670.1354166667</v>
                </pt>
                <pt idx="1166">
                  <v>45670.1458333333</v>
                </pt>
                <pt idx="1167">
                  <v>45670.15625</v>
                </pt>
                <pt idx="1168">
                  <v>45670.1666666667</v>
                </pt>
                <pt idx="1169">
                  <v>45670.1770833333</v>
                </pt>
                <pt idx="1170">
                  <v>45670.1875</v>
                </pt>
                <pt idx="1171">
                  <v>45670.1979166667</v>
                </pt>
                <pt idx="1172">
                  <v>45670.2083333333</v>
                </pt>
                <pt idx="1173">
                  <v>45670.21875</v>
                </pt>
                <pt idx="1174">
                  <v>45670.2291666667</v>
                </pt>
                <pt idx="1175">
                  <v>45670.2395833333</v>
                </pt>
                <pt idx="1176">
                  <v>45670.25</v>
                </pt>
                <pt idx="1177">
                  <v>45670.2604166667</v>
                </pt>
                <pt idx="1178">
                  <v>45670.2708333333</v>
                </pt>
                <pt idx="1179">
                  <v>45670.28125</v>
                </pt>
                <pt idx="1180">
                  <v>45670.2916666667</v>
                </pt>
                <pt idx="1181">
                  <v>45670.3020833333</v>
                </pt>
                <pt idx="1182">
                  <v>45670.3125</v>
                </pt>
                <pt idx="1183">
                  <v>45670.3229166667</v>
                </pt>
                <pt idx="1184">
                  <v>45670.3333333333</v>
                </pt>
                <pt idx="1185">
                  <v>45670.34375</v>
                </pt>
                <pt idx="1186">
                  <v>45670.3541666667</v>
                </pt>
                <pt idx="1187">
                  <v>45670.3645833333</v>
                </pt>
                <pt idx="1188">
                  <v>45670.375</v>
                </pt>
                <pt idx="1189">
                  <v>45670.3854166667</v>
                </pt>
                <pt idx="1190">
                  <v>45670.3958333333</v>
                </pt>
                <pt idx="1191">
                  <v>45670.40625</v>
                </pt>
                <pt idx="1192">
                  <v>45670.4166666667</v>
                </pt>
                <pt idx="1193">
                  <v>45670.4270833333</v>
                </pt>
                <pt idx="1194">
                  <v>45670.4375</v>
                </pt>
                <pt idx="1195">
                  <v>45670.4479166667</v>
                </pt>
                <pt idx="1196">
                  <v>45670.4583333333</v>
                </pt>
                <pt idx="1197">
                  <v>45670.46875</v>
                </pt>
                <pt idx="1198">
                  <v>45670.4791666667</v>
                </pt>
                <pt idx="1199">
                  <v>45670.4895833333</v>
                </pt>
                <pt idx="1200">
                  <v>45670.5</v>
                </pt>
                <pt idx="1201">
                  <v>45670.5104166667</v>
                </pt>
                <pt idx="1202">
                  <v>45670.5208333333</v>
                </pt>
                <pt idx="1203">
                  <v>45670.53125</v>
                </pt>
                <pt idx="1204">
                  <v>45670.5416666667</v>
                </pt>
                <pt idx="1205">
                  <v>45670.5520833333</v>
                </pt>
                <pt idx="1206">
                  <v>45670.5625</v>
                </pt>
                <pt idx="1207">
                  <v>45670.5729166667</v>
                </pt>
                <pt idx="1208">
                  <v>45670.5833333333</v>
                </pt>
                <pt idx="1209">
                  <v>45670.59375</v>
                </pt>
                <pt idx="1210">
                  <v>45670.6041666667</v>
                </pt>
                <pt idx="1211">
                  <v>45670.6145833333</v>
                </pt>
                <pt idx="1212">
                  <v>45670.625</v>
                </pt>
                <pt idx="1213">
                  <v>45670.6354166667</v>
                </pt>
                <pt idx="1214">
                  <v>45670.6458333333</v>
                </pt>
                <pt idx="1215">
                  <v>45670.65625</v>
                </pt>
                <pt idx="1216">
                  <v>45670.6666666667</v>
                </pt>
                <pt idx="1217">
                  <v>45670.6770833333</v>
                </pt>
                <pt idx="1218">
                  <v>45670.6875</v>
                </pt>
                <pt idx="1219">
                  <v>45670.6979166667</v>
                </pt>
                <pt idx="1220">
                  <v>45670.7083333333</v>
                </pt>
                <pt idx="1221">
                  <v>45670.71875</v>
                </pt>
                <pt idx="1222">
                  <v>45670.7291666667</v>
                </pt>
                <pt idx="1223">
                  <v>45670.7395833333</v>
                </pt>
                <pt idx="1224">
                  <v>45670.75</v>
                </pt>
                <pt idx="1225">
                  <v>45670.7604166667</v>
                </pt>
                <pt idx="1226">
                  <v>45670.7708333333</v>
                </pt>
                <pt idx="1227">
                  <v>45670.78125</v>
                </pt>
                <pt idx="1228">
                  <v>45670.7916666667</v>
                </pt>
                <pt idx="1229">
                  <v>45670.8020833333</v>
                </pt>
                <pt idx="1230">
                  <v>45670.8125</v>
                </pt>
                <pt idx="1231">
                  <v>45670.8229166667</v>
                </pt>
                <pt idx="1232">
                  <v>45670.8333333333</v>
                </pt>
                <pt idx="1233">
                  <v>45670.84375</v>
                </pt>
                <pt idx="1234">
                  <v>45670.8541666667</v>
                </pt>
                <pt idx="1235">
                  <v>45670.8645833333</v>
                </pt>
                <pt idx="1236">
                  <v>45670.875</v>
                </pt>
                <pt idx="1237">
                  <v>45670.8854166667</v>
                </pt>
                <pt idx="1238">
                  <v>45670.8958333333</v>
                </pt>
                <pt idx="1239">
                  <v>45670.90625</v>
                </pt>
                <pt idx="1240">
                  <v>45670.9166666667</v>
                </pt>
                <pt idx="1241">
                  <v>45670.9270833333</v>
                </pt>
                <pt idx="1242">
                  <v>45670.9375</v>
                </pt>
                <pt idx="1243">
                  <v>45670.9479166667</v>
                </pt>
                <pt idx="1244">
                  <v>45670.9583333333</v>
                </pt>
                <pt idx="1245">
                  <v>45670.96875</v>
                </pt>
                <pt idx="1246">
                  <v>45670.9791666667</v>
                </pt>
                <pt idx="1247">
                  <v>45670.9895833333</v>
                </pt>
                <pt idx="1248">
                  <v>45671</v>
                </pt>
                <pt idx="1249">
                  <v>45671.0104166667</v>
                </pt>
                <pt idx="1250">
                  <v>45671.0208333333</v>
                </pt>
                <pt idx="1251">
                  <v>45671.03125</v>
                </pt>
                <pt idx="1252">
                  <v>45671.0416666667</v>
                </pt>
                <pt idx="1253">
                  <v>45671.0520833333</v>
                </pt>
                <pt idx="1254">
                  <v>45671.0625</v>
                </pt>
                <pt idx="1255">
                  <v>45671.0729166667</v>
                </pt>
                <pt idx="1256">
                  <v>45671.0833333333</v>
                </pt>
                <pt idx="1257">
                  <v>45671.09375</v>
                </pt>
                <pt idx="1258">
                  <v>45671.1041666667</v>
                </pt>
                <pt idx="1259">
                  <v>45671.1145833333</v>
                </pt>
                <pt idx="1260">
                  <v>45671.125</v>
                </pt>
                <pt idx="1261">
                  <v>45671.1354166667</v>
                </pt>
                <pt idx="1262">
                  <v>45671.1458333333</v>
                </pt>
                <pt idx="1263">
                  <v>45671.15625</v>
                </pt>
                <pt idx="1264">
                  <v>45671.1666666667</v>
                </pt>
                <pt idx="1265">
                  <v>45671.1770833333</v>
                </pt>
                <pt idx="1266">
                  <v>45671.1875</v>
                </pt>
                <pt idx="1267">
                  <v>45671.1979166667</v>
                </pt>
                <pt idx="1268">
                  <v>45671.2083333333</v>
                </pt>
                <pt idx="1269">
                  <v>45671.21875</v>
                </pt>
                <pt idx="1270">
                  <v>45671.2291666667</v>
                </pt>
                <pt idx="1271">
                  <v>45671.2395833333</v>
                </pt>
                <pt idx="1272">
                  <v>45671.25</v>
                </pt>
                <pt idx="1273">
                  <v>45671.2604166667</v>
                </pt>
                <pt idx="1274">
                  <v>45671.2708333333</v>
                </pt>
                <pt idx="1275">
                  <v>45671.28125</v>
                </pt>
                <pt idx="1276">
                  <v>45671.2916666667</v>
                </pt>
                <pt idx="1277">
                  <v>45671.3020833333</v>
                </pt>
                <pt idx="1278">
                  <v>45671.3125</v>
                </pt>
                <pt idx="1279">
                  <v>45671.3229166667</v>
                </pt>
                <pt idx="1280">
                  <v>45671.3333333333</v>
                </pt>
                <pt idx="1281">
                  <v>45671.34375</v>
                </pt>
                <pt idx="1282">
                  <v>45671.3541666667</v>
                </pt>
                <pt idx="1283">
                  <v>45671.3645833333</v>
                </pt>
                <pt idx="1284">
                  <v>45671.375</v>
                </pt>
                <pt idx="1285">
                  <v>45671.3854166667</v>
                </pt>
                <pt idx="1286">
                  <v>45671.3958333333</v>
                </pt>
                <pt idx="1287">
                  <v>45671.40625</v>
                </pt>
                <pt idx="1288">
                  <v>45671.4166666667</v>
                </pt>
                <pt idx="1289">
                  <v>45671.4270833333</v>
                </pt>
                <pt idx="1290">
                  <v>45671.4375</v>
                </pt>
                <pt idx="1291">
                  <v>45671.4479166667</v>
                </pt>
                <pt idx="1292">
                  <v>45671.4583333333</v>
                </pt>
                <pt idx="1293">
                  <v>45671.46875</v>
                </pt>
                <pt idx="1294">
                  <v>45671.4791666667</v>
                </pt>
                <pt idx="1295">
                  <v>45671.4895833333</v>
                </pt>
                <pt idx="1296">
                  <v>45671.5</v>
                </pt>
                <pt idx="1297">
                  <v>45671.5104166667</v>
                </pt>
                <pt idx="1298">
                  <v>45671.5208333333</v>
                </pt>
                <pt idx="1299">
                  <v>45671.53125</v>
                </pt>
                <pt idx="1300">
                  <v>45671.5416666667</v>
                </pt>
                <pt idx="1301">
                  <v>45671.5520833333</v>
                </pt>
                <pt idx="1302">
                  <v>45671.5625</v>
                </pt>
                <pt idx="1303">
                  <v>45671.5729166667</v>
                </pt>
                <pt idx="1304">
                  <v>45671.5833333333</v>
                </pt>
                <pt idx="1305">
                  <v>45671.59375</v>
                </pt>
                <pt idx="1306">
                  <v>45671.6041666667</v>
                </pt>
                <pt idx="1307">
                  <v>45671.6145833333</v>
                </pt>
                <pt idx="1308">
                  <v>45671.625</v>
                </pt>
                <pt idx="1309">
                  <v>45671.6354166667</v>
                </pt>
                <pt idx="1310">
                  <v>45671.6458333333</v>
                </pt>
                <pt idx="1311">
                  <v>45671.65625</v>
                </pt>
                <pt idx="1312">
                  <v>45671.6666666667</v>
                </pt>
                <pt idx="1313">
                  <v>45671.6770833333</v>
                </pt>
                <pt idx="1314">
                  <v>45671.6875</v>
                </pt>
                <pt idx="1315">
                  <v>45671.6979166667</v>
                </pt>
                <pt idx="1316">
                  <v>45671.7083333333</v>
                </pt>
                <pt idx="1317">
                  <v>45671.71875</v>
                </pt>
                <pt idx="1318">
                  <v>45671.7291666667</v>
                </pt>
                <pt idx="1319">
                  <v>45671.7395833333</v>
                </pt>
                <pt idx="1320">
                  <v>45671.75</v>
                </pt>
                <pt idx="1321">
                  <v>45671.7604166667</v>
                </pt>
                <pt idx="1322">
                  <v>45671.7708333333</v>
                </pt>
                <pt idx="1323">
                  <v>45671.78125</v>
                </pt>
                <pt idx="1324">
                  <v>45671.7916666667</v>
                </pt>
                <pt idx="1325">
                  <v>45671.8020833333</v>
                </pt>
                <pt idx="1326">
                  <v>45671.8125</v>
                </pt>
                <pt idx="1327">
                  <v>45671.8229166667</v>
                </pt>
                <pt idx="1328">
                  <v>45671.8333333333</v>
                </pt>
                <pt idx="1329">
                  <v>45671.84375</v>
                </pt>
                <pt idx="1330">
                  <v>45671.8541666667</v>
                </pt>
                <pt idx="1331">
                  <v>45671.8645833333</v>
                </pt>
                <pt idx="1332">
                  <v>45671.875</v>
                </pt>
                <pt idx="1333">
                  <v>45671.8854166667</v>
                </pt>
                <pt idx="1334">
                  <v>45671.8958333333</v>
                </pt>
                <pt idx="1335">
                  <v>45671.90625</v>
                </pt>
                <pt idx="1336">
                  <v>45671.9166666667</v>
                </pt>
                <pt idx="1337">
                  <v>45671.9270833333</v>
                </pt>
                <pt idx="1338">
                  <v>45671.9375</v>
                </pt>
                <pt idx="1339">
                  <v>45671.9479166667</v>
                </pt>
                <pt idx="1340">
                  <v>45671.9583333333</v>
                </pt>
                <pt idx="1341">
                  <v>45671.96875</v>
                </pt>
                <pt idx="1342">
                  <v>45671.9791666667</v>
                </pt>
                <pt idx="1343">
                  <v>45671.9895833333</v>
                </pt>
                <pt idx="1344">
                  <v>45672</v>
                </pt>
                <pt idx="1345">
                  <v>45672.0104166667</v>
                </pt>
                <pt idx="1346">
                  <v>45672.0208333333</v>
                </pt>
                <pt idx="1347">
                  <v>45672.03125</v>
                </pt>
                <pt idx="1348">
                  <v>45672.0416666667</v>
                </pt>
                <pt idx="1349">
                  <v>45672.0520833333</v>
                </pt>
                <pt idx="1350">
                  <v>45672.0625</v>
                </pt>
                <pt idx="1351">
                  <v>45672.0729166667</v>
                </pt>
                <pt idx="1352">
                  <v>45672.0833333333</v>
                </pt>
                <pt idx="1353">
                  <v>45672.09375</v>
                </pt>
                <pt idx="1354">
                  <v>45672.1041666667</v>
                </pt>
                <pt idx="1355">
                  <v>45672.1145833333</v>
                </pt>
                <pt idx="1356">
                  <v>45672.125</v>
                </pt>
                <pt idx="1357">
                  <v>45672.1354166667</v>
                </pt>
                <pt idx="1358">
                  <v>45672.1458333333</v>
                </pt>
                <pt idx="1359">
                  <v>45672.15625</v>
                </pt>
                <pt idx="1360">
                  <v>45672.1666666667</v>
                </pt>
                <pt idx="1361">
                  <v>45672.1770833333</v>
                </pt>
                <pt idx="1362">
                  <v>45672.1875</v>
                </pt>
                <pt idx="1363">
                  <v>45672.1979166667</v>
                </pt>
                <pt idx="1364">
                  <v>45672.2083333333</v>
                </pt>
                <pt idx="1365">
                  <v>45672.21875</v>
                </pt>
                <pt idx="1366">
                  <v>45672.2291666667</v>
                </pt>
                <pt idx="1367">
                  <v>45672.2395833333</v>
                </pt>
                <pt idx="1368">
                  <v>45672.25</v>
                </pt>
                <pt idx="1369">
                  <v>45672.2604166667</v>
                </pt>
                <pt idx="1370">
                  <v>45672.2708333333</v>
                </pt>
                <pt idx="1371">
                  <v>45672.28125</v>
                </pt>
                <pt idx="1372">
                  <v>45672.2916666667</v>
                </pt>
                <pt idx="1373">
                  <v>45672.3020833333</v>
                </pt>
                <pt idx="1374">
                  <v>45672.3125</v>
                </pt>
                <pt idx="1375">
                  <v>45672.3229166667</v>
                </pt>
                <pt idx="1376">
                  <v>45672.3333333333</v>
                </pt>
                <pt idx="1377">
                  <v>45672.34375</v>
                </pt>
                <pt idx="1378">
                  <v>45672.3541666667</v>
                </pt>
                <pt idx="1379">
                  <v>45672.3645833333</v>
                </pt>
                <pt idx="1380">
                  <v>45672.375</v>
                </pt>
                <pt idx="1381">
                  <v>45672.3854166667</v>
                </pt>
                <pt idx="1382">
                  <v>45672.3958333333</v>
                </pt>
                <pt idx="1383">
                  <v>45672.40625</v>
                </pt>
                <pt idx="1384">
                  <v>45672.4166666667</v>
                </pt>
                <pt idx="1385">
                  <v>45672.4270833333</v>
                </pt>
                <pt idx="1386">
                  <v>45672.4375</v>
                </pt>
                <pt idx="1387">
                  <v>45672.4479166667</v>
                </pt>
                <pt idx="1388">
                  <v>45672.4583333333</v>
                </pt>
                <pt idx="1389">
                  <v>45672.46875</v>
                </pt>
                <pt idx="1390">
                  <v>45672.4791666667</v>
                </pt>
                <pt idx="1391">
                  <v>45672.4895833333</v>
                </pt>
                <pt idx="1392">
                  <v>45672.5</v>
                </pt>
                <pt idx="1393">
                  <v>45672.5104166667</v>
                </pt>
                <pt idx="1394">
                  <v>45672.5208333333</v>
                </pt>
                <pt idx="1395">
                  <v>45672.53125</v>
                </pt>
                <pt idx="1396">
                  <v>45672.5416666667</v>
                </pt>
                <pt idx="1397">
                  <v>45672.5520833333</v>
                </pt>
                <pt idx="1398">
                  <v>45672.5625</v>
                </pt>
                <pt idx="1399">
                  <v>45672.5729166667</v>
                </pt>
                <pt idx="1400">
                  <v>45672.5833333333</v>
                </pt>
                <pt idx="1401">
                  <v>45672.59375</v>
                </pt>
                <pt idx="1402">
                  <v>45672.6041666667</v>
                </pt>
                <pt idx="1403">
                  <v>45672.6145833333</v>
                </pt>
                <pt idx="1404">
                  <v>45672.625</v>
                </pt>
                <pt idx="1405">
                  <v>45672.6354166667</v>
                </pt>
                <pt idx="1406">
                  <v>45672.6458333333</v>
                </pt>
                <pt idx="1407">
                  <v>45672.65625</v>
                </pt>
                <pt idx="1408">
                  <v>45672.6666666667</v>
                </pt>
                <pt idx="1409">
                  <v>45672.6770833333</v>
                </pt>
                <pt idx="1410">
                  <v>45672.6875</v>
                </pt>
                <pt idx="1411">
                  <v>45672.6979166667</v>
                </pt>
                <pt idx="1412">
                  <v>45672.7083333333</v>
                </pt>
                <pt idx="1413">
                  <v>45672.71875</v>
                </pt>
                <pt idx="1414">
                  <v>45672.7291666667</v>
                </pt>
                <pt idx="1415">
                  <v>45672.7395833333</v>
                </pt>
                <pt idx="1416">
                  <v>45672.75</v>
                </pt>
                <pt idx="1417">
                  <v>45672.7604166667</v>
                </pt>
                <pt idx="1418">
                  <v>45672.7708333333</v>
                </pt>
                <pt idx="1419">
                  <v>45672.78125</v>
                </pt>
                <pt idx="1420">
                  <v>45672.7916666667</v>
                </pt>
                <pt idx="1421">
                  <v>45672.8020833333</v>
                </pt>
                <pt idx="1422">
                  <v>45672.8125</v>
                </pt>
                <pt idx="1423">
                  <v>45672.8229166667</v>
                </pt>
                <pt idx="1424">
                  <v>45672.8333333333</v>
                </pt>
                <pt idx="1425">
                  <v>45672.84375</v>
                </pt>
                <pt idx="1426">
                  <v>45672.8541666667</v>
                </pt>
                <pt idx="1427">
                  <v>45672.8645833333</v>
                </pt>
                <pt idx="1428">
                  <v>45672.875</v>
                </pt>
                <pt idx="1429">
                  <v>45672.8854166667</v>
                </pt>
                <pt idx="1430">
                  <v>45672.8958333333</v>
                </pt>
                <pt idx="1431">
                  <v>45672.90625</v>
                </pt>
                <pt idx="1432">
                  <v>45672.9166666667</v>
                </pt>
                <pt idx="1433">
                  <v>45672.9270833333</v>
                </pt>
                <pt idx="1434">
                  <v>45672.9375</v>
                </pt>
                <pt idx="1435">
                  <v>45672.9479166667</v>
                </pt>
                <pt idx="1436">
                  <v>45672.9583333333</v>
                </pt>
                <pt idx="1437">
                  <v>45672.96875</v>
                </pt>
                <pt idx="1438">
                  <v>45672.9791666667</v>
                </pt>
                <pt idx="1439">
                  <v>45672.9895833333</v>
                </pt>
                <pt idx="1440">
                  <v>45673</v>
                </pt>
                <pt idx="1441">
                  <v>45673.0104166667</v>
                </pt>
                <pt idx="1442">
                  <v>45673.0208333333</v>
                </pt>
                <pt idx="1443">
                  <v>45673.03125</v>
                </pt>
                <pt idx="1444">
                  <v>45673.0416666667</v>
                </pt>
                <pt idx="1445">
                  <v>45673.0520833333</v>
                </pt>
                <pt idx="1446">
                  <v>45673.0625</v>
                </pt>
                <pt idx="1447">
                  <v>45673.0729166667</v>
                </pt>
                <pt idx="1448">
                  <v>45673.0833333333</v>
                </pt>
                <pt idx="1449">
                  <v>45673.09375</v>
                </pt>
                <pt idx="1450">
                  <v>45673.1041666667</v>
                </pt>
                <pt idx="1451">
                  <v>45673.1145833333</v>
                </pt>
                <pt idx="1452">
                  <v>45673.125</v>
                </pt>
                <pt idx="1453">
                  <v>45673.1354166667</v>
                </pt>
                <pt idx="1454">
                  <v>45673.1458333333</v>
                </pt>
                <pt idx="1455">
                  <v>45673.15625</v>
                </pt>
                <pt idx="1456">
                  <v>45673.1666666667</v>
                </pt>
                <pt idx="1457">
                  <v>45673.1770833333</v>
                </pt>
                <pt idx="1458">
                  <v>45673.1875</v>
                </pt>
                <pt idx="1459">
                  <v>45673.1979166667</v>
                </pt>
                <pt idx="1460">
                  <v>45673.2083333333</v>
                </pt>
                <pt idx="1461">
                  <v>45673.21875</v>
                </pt>
                <pt idx="1462">
                  <v>45673.2291666667</v>
                </pt>
                <pt idx="1463">
                  <v>45673.2395833333</v>
                </pt>
                <pt idx="1464">
                  <v>45673.25</v>
                </pt>
                <pt idx="1465">
                  <v>45673.2604166667</v>
                </pt>
                <pt idx="1466">
                  <v>45673.2708333333</v>
                </pt>
                <pt idx="1467">
                  <v>45673.28125</v>
                </pt>
                <pt idx="1468">
                  <v>45673.2916666667</v>
                </pt>
                <pt idx="1469">
                  <v>45673.3020833333</v>
                </pt>
                <pt idx="1470">
                  <v>45673.3125</v>
                </pt>
                <pt idx="1471">
                  <v>45673.3229166667</v>
                </pt>
                <pt idx="1472">
                  <v>45673.3333333333</v>
                </pt>
                <pt idx="1473">
                  <v>45673.34375</v>
                </pt>
                <pt idx="1474">
                  <v>45673.3541666667</v>
                </pt>
                <pt idx="1475">
                  <v>45673.3645833333</v>
                </pt>
                <pt idx="1476">
                  <v>45673.375</v>
                </pt>
                <pt idx="1477">
                  <v>45673.3854166667</v>
                </pt>
                <pt idx="1478">
                  <v>45673.3958333333</v>
                </pt>
                <pt idx="1479">
                  <v>45673.40625</v>
                </pt>
                <pt idx="1480">
                  <v>45673.4166666667</v>
                </pt>
                <pt idx="1481">
                  <v>45673.4270833333</v>
                </pt>
                <pt idx="1482">
                  <v>45673.4375</v>
                </pt>
                <pt idx="1483">
                  <v>45673.4479166667</v>
                </pt>
                <pt idx="1484">
                  <v>45673.4583333333</v>
                </pt>
                <pt idx="1485">
                  <v>45673.46875</v>
                </pt>
                <pt idx="1486">
                  <v>45673.4791666667</v>
                </pt>
                <pt idx="1487">
                  <v>45673.4895833333</v>
                </pt>
                <pt idx="1488">
                  <v>45673.5</v>
                </pt>
                <pt idx="1489">
                  <v>45673.5104166667</v>
                </pt>
                <pt idx="1490">
                  <v>45673.5208333333</v>
                </pt>
                <pt idx="1491">
                  <v>45673.53125</v>
                </pt>
                <pt idx="1492">
                  <v>45673.5416666667</v>
                </pt>
                <pt idx="1493">
                  <v>45673.5520833333</v>
                </pt>
                <pt idx="1494">
                  <v>45673.5625</v>
                </pt>
                <pt idx="1495">
                  <v>45673.5729166667</v>
                </pt>
                <pt idx="1496">
                  <v>45673.5833333333</v>
                </pt>
                <pt idx="1497">
                  <v>45673.59375</v>
                </pt>
                <pt idx="1498">
                  <v>45673.6041666667</v>
                </pt>
                <pt idx="1499">
                  <v>45673.6145833333</v>
                </pt>
                <pt idx="1500">
                  <v>45673.625</v>
                </pt>
                <pt idx="1501">
                  <v>45673.6354166667</v>
                </pt>
                <pt idx="1502">
                  <v>45673.6458333333</v>
                </pt>
                <pt idx="1503">
                  <v>45673.65625</v>
                </pt>
                <pt idx="1504">
                  <v>45673.6666666667</v>
                </pt>
                <pt idx="1505">
                  <v>45673.6770833333</v>
                </pt>
                <pt idx="1506">
                  <v>45673.6875</v>
                </pt>
                <pt idx="1507">
                  <v>45673.6979166667</v>
                </pt>
                <pt idx="1508">
                  <v>45673.7083333333</v>
                </pt>
                <pt idx="1509">
                  <v>45673.71875</v>
                </pt>
                <pt idx="1510">
                  <v>45673.7291666667</v>
                </pt>
                <pt idx="1511">
                  <v>45673.7395833333</v>
                </pt>
                <pt idx="1512">
                  <v>45673.75</v>
                </pt>
                <pt idx="1513">
                  <v>45673.7604166667</v>
                </pt>
                <pt idx="1514">
                  <v>45673.7708333333</v>
                </pt>
                <pt idx="1515">
                  <v>45673.78125</v>
                </pt>
                <pt idx="1516">
                  <v>45673.7916666667</v>
                </pt>
                <pt idx="1517">
                  <v>45673.8020833333</v>
                </pt>
                <pt idx="1518">
                  <v>45673.8125</v>
                </pt>
                <pt idx="1519">
                  <v>45673.8229166667</v>
                </pt>
                <pt idx="1520">
                  <v>45673.8333333333</v>
                </pt>
                <pt idx="1521">
                  <v>45673.84375</v>
                </pt>
                <pt idx="1522">
                  <v>45673.8541666667</v>
                </pt>
                <pt idx="1523">
                  <v>45673.8645833333</v>
                </pt>
                <pt idx="1524">
                  <v>45673.875</v>
                </pt>
                <pt idx="1525">
                  <v>45673.8854166667</v>
                </pt>
                <pt idx="1526">
                  <v>45673.8958333333</v>
                </pt>
                <pt idx="1527">
                  <v>45673.90625</v>
                </pt>
                <pt idx="1528">
                  <v>45673.9166666667</v>
                </pt>
                <pt idx="1529">
                  <v>45673.9270833333</v>
                </pt>
                <pt idx="1530">
                  <v>45673.9375</v>
                </pt>
                <pt idx="1531">
                  <v>45673.9479166667</v>
                </pt>
                <pt idx="1532">
                  <v>45673.9583333333</v>
                </pt>
                <pt idx="1533">
                  <v>45673.96875</v>
                </pt>
                <pt idx="1534">
                  <v>45673.9791666667</v>
                </pt>
                <pt idx="1535">
                  <v>45673.9895833333</v>
                </pt>
                <pt idx="1536">
                  <v>45674</v>
                </pt>
                <pt idx="1537">
                  <v>45674.0104166667</v>
                </pt>
                <pt idx="1538">
                  <v>45674.0208333333</v>
                </pt>
                <pt idx="1539">
                  <v>45674.03125</v>
                </pt>
                <pt idx="1540">
                  <v>45674.0416666667</v>
                </pt>
                <pt idx="1541">
                  <v>45674.0520833333</v>
                </pt>
                <pt idx="1542">
                  <v>45674.0625</v>
                </pt>
                <pt idx="1543">
                  <v>45674.0729166667</v>
                </pt>
                <pt idx="1544">
                  <v>45674.0833333333</v>
                </pt>
                <pt idx="1545">
                  <v>45674.09375</v>
                </pt>
                <pt idx="1546">
                  <v>45674.1041666667</v>
                </pt>
                <pt idx="1547">
                  <v>45674.1145833333</v>
                </pt>
                <pt idx="1548">
                  <v>45674.125</v>
                </pt>
                <pt idx="1549">
                  <v>45674.1354166667</v>
                </pt>
                <pt idx="1550">
                  <v>45674.1458333333</v>
                </pt>
                <pt idx="1551">
                  <v>45674.15625</v>
                </pt>
                <pt idx="1552">
                  <v>45674.1666666667</v>
                </pt>
                <pt idx="1553">
                  <v>45674.1770833333</v>
                </pt>
                <pt idx="1554">
                  <v>45674.1875</v>
                </pt>
                <pt idx="1555">
                  <v>45674.1979166667</v>
                </pt>
                <pt idx="1556">
                  <v>45674.2083333333</v>
                </pt>
                <pt idx="1557">
                  <v>45674.21875</v>
                </pt>
                <pt idx="1558">
                  <v>45674.2291666667</v>
                </pt>
                <pt idx="1559">
                  <v>45674.2395833333</v>
                </pt>
                <pt idx="1560">
                  <v>45674.25</v>
                </pt>
                <pt idx="1561">
                  <v>45674.2604166667</v>
                </pt>
                <pt idx="1562">
                  <v>45674.2708333333</v>
                </pt>
                <pt idx="1563">
                  <v>45674.28125</v>
                </pt>
                <pt idx="1564">
                  <v>45674.2916666667</v>
                </pt>
                <pt idx="1565">
                  <v>45674.3020833333</v>
                </pt>
                <pt idx="1566">
                  <v>45674.3125</v>
                </pt>
                <pt idx="1567">
                  <v>45674.3229166667</v>
                </pt>
                <pt idx="1568">
                  <v>45674.3333333333</v>
                </pt>
                <pt idx="1569">
                  <v>45674.34375</v>
                </pt>
                <pt idx="1570">
                  <v>45674.3541666667</v>
                </pt>
                <pt idx="1571">
                  <v>45674.3645833333</v>
                </pt>
                <pt idx="1572">
                  <v>45674.375</v>
                </pt>
                <pt idx="1573">
                  <v>45674.3854166667</v>
                </pt>
                <pt idx="1574">
                  <v>45674.3958333333</v>
                </pt>
                <pt idx="1575">
                  <v>45674.40625</v>
                </pt>
                <pt idx="1576">
                  <v>45674.4166666667</v>
                </pt>
                <pt idx="1577">
                  <v>45674.4270833333</v>
                </pt>
                <pt idx="1578">
                  <v>45674.4375</v>
                </pt>
                <pt idx="1579">
                  <v>45674.4479166667</v>
                </pt>
                <pt idx="1580">
                  <v>45674.4583333333</v>
                </pt>
                <pt idx="1581">
                  <v>45674.46875</v>
                </pt>
                <pt idx="1582">
                  <v>45674.4791666667</v>
                </pt>
                <pt idx="1583">
                  <v>45674.4895833333</v>
                </pt>
                <pt idx="1584">
                  <v>45674.5</v>
                </pt>
                <pt idx="1585">
                  <v>45674.5104166667</v>
                </pt>
                <pt idx="1586">
                  <v>45674.5208333333</v>
                </pt>
                <pt idx="1587">
                  <v>45674.53125</v>
                </pt>
                <pt idx="1588">
                  <v>45674.5416666667</v>
                </pt>
                <pt idx="1589">
                  <v>45674.5520833333</v>
                </pt>
                <pt idx="1590">
                  <v>45674.5625</v>
                </pt>
                <pt idx="1591">
                  <v>45674.5729166667</v>
                </pt>
                <pt idx="1592">
                  <v>45674.5833333333</v>
                </pt>
                <pt idx="1593">
                  <v>45674.59375</v>
                </pt>
                <pt idx="1594">
                  <v>45674.6041666667</v>
                </pt>
                <pt idx="1595">
                  <v>45674.6145833333</v>
                </pt>
                <pt idx="1596">
                  <v>45674.625</v>
                </pt>
                <pt idx="1597">
                  <v>45674.6354166667</v>
                </pt>
                <pt idx="1598">
                  <v>45674.6458333333</v>
                </pt>
                <pt idx="1599">
                  <v>45674.65625</v>
                </pt>
                <pt idx="1600">
                  <v>45674.6666666667</v>
                </pt>
                <pt idx="1601">
                  <v>45674.6770833333</v>
                </pt>
                <pt idx="1602">
                  <v>45674.6875</v>
                </pt>
                <pt idx="1603">
                  <v>45674.6979166667</v>
                </pt>
                <pt idx="1604">
                  <v>45674.7083333333</v>
                </pt>
                <pt idx="1605">
                  <v>45674.71875</v>
                </pt>
                <pt idx="1606">
                  <v>45674.7291666667</v>
                </pt>
                <pt idx="1607">
                  <v>45674.7395833333</v>
                </pt>
                <pt idx="1608">
                  <v>45674.75</v>
                </pt>
                <pt idx="1609">
                  <v>45674.7604166667</v>
                </pt>
                <pt idx="1610">
                  <v>45674.7708333333</v>
                </pt>
                <pt idx="1611">
                  <v>45674.78125</v>
                </pt>
                <pt idx="1612">
                  <v>45674.7916666667</v>
                </pt>
                <pt idx="1613">
                  <v>45674.8020833333</v>
                </pt>
                <pt idx="1614">
                  <v>45674.8125</v>
                </pt>
                <pt idx="1615">
                  <v>45674.8229166667</v>
                </pt>
                <pt idx="1616">
                  <v>45674.8333333333</v>
                </pt>
                <pt idx="1617">
                  <v>45674.84375</v>
                </pt>
                <pt idx="1618">
                  <v>45674.8541666667</v>
                </pt>
                <pt idx="1619">
                  <v>45674.8645833333</v>
                </pt>
                <pt idx="1620">
                  <v>45674.875</v>
                </pt>
                <pt idx="1621">
                  <v>45674.8854166667</v>
                </pt>
                <pt idx="1622">
                  <v>45674.8958333333</v>
                </pt>
                <pt idx="1623">
                  <v>45674.90625</v>
                </pt>
                <pt idx="1624">
                  <v>45674.9166666667</v>
                </pt>
                <pt idx="1625">
                  <v>45674.9270833333</v>
                </pt>
                <pt idx="1626">
                  <v>45674.9375</v>
                </pt>
                <pt idx="1627">
                  <v>45674.9479166667</v>
                </pt>
                <pt idx="1628">
                  <v>45674.9583333333</v>
                </pt>
                <pt idx="1629">
                  <v>45674.96875</v>
                </pt>
                <pt idx="1630">
                  <v>45674.9791666667</v>
                </pt>
                <pt idx="1631">
                  <v>45674.9895833333</v>
                </pt>
                <pt idx="1632">
                  <v>45675</v>
                </pt>
                <pt idx="1633">
                  <v>45675.0104166667</v>
                </pt>
                <pt idx="1634">
                  <v>45675.0208333333</v>
                </pt>
                <pt idx="1635">
                  <v>45675.03125</v>
                </pt>
                <pt idx="1636">
                  <v>45675.0416666667</v>
                </pt>
                <pt idx="1637">
                  <v>45675.0520833333</v>
                </pt>
                <pt idx="1638">
                  <v>45675.0625</v>
                </pt>
                <pt idx="1639">
                  <v>45675.0729166667</v>
                </pt>
                <pt idx="1640">
                  <v>45675.0833333333</v>
                </pt>
                <pt idx="1641">
                  <v>45675.09375</v>
                </pt>
                <pt idx="1642">
                  <v>45675.1041666667</v>
                </pt>
                <pt idx="1643">
                  <v>45675.1145833333</v>
                </pt>
                <pt idx="1644">
                  <v>45675.125</v>
                </pt>
                <pt idx="1645">
                  <v>45675.1354166667</v>
                </pt>
                <pt idx="1646">
                  <v>45675.1458333333</v>
                </pt>
                <pt idx="1647">
                  <v>45675.15625</v>
                </pt>
                <pt idx="1648">
                  <v>45675.1666666667</v>
                </pt>
                <pt idx="1649">
                  <v>45675.1770833333</v>
                </pt>
                <pt idx="1650">
                  <v>45675.1875</v>
                </pt>
                <pt idx="1651">
                  <v>45675.1979166667</v>
                </pt>
                <pt idx="1652">
                  <v>45675.2083333333</v>
                </pt>
                <pt idx="1653">
                  <v>45675.21875</v>
                </pt>
                <pt idx="1654">
                  <v>45675.2291666667</v>
                </pt>
                <pt idx="1655">
                  <v>45675.2395833333</v>
                </pt>
                <pt idx="1656">
                  <v>45675.25</v>
                </pt>
                <pt idx="1657">
                  <v>45675.2604166667</v>
                </pt>
                <pt idx="1658">
                  <v>45675.2708333333</v>
                </pt>
                <pt idx="1659">
                  <v>45675.28125</v>
                </pt>
                <pt idx="1660">
                  <v>45675.2916666667</v>
                </pt>
                <pt idx="1661">
                  <v>45675.3020833333</v>
                </pt>
                <pt idx="1662">
                  <v>45675.3125</v>
                </pt>
                <pt idx="1663">
                  <v>45675.3229166667</v>
                </pt>
                <pt idx="1664">
                  <v>45675.3333333333</v>
                </pt>
                <pt idx="1665">
                  <v>45675.34375</v>
                </pt>
                <pt idx="1666">
                  <v>45675.3541666667</v>
                </pt>
                <pt idx="1667">
                  <v>45675.3645833333</v>
                </pt>
                <pt idx="1668">
                  <v>45675.375</v>
                </pt>
                <pt idx="1669">
                  <v>45675.3854166667</v>
                </pt>
                <pt idx="1670">
                  <v>45675.3958333333</v>
                </pt>
                <pt idx="1671">
                  <v>45675.40625</v>
                </pt>
                <pt idx="1672">
                  <v>45675.4166666667</v>
                </pt>
                <pt idx="1673">
                  <v>45675.4270833333</v>
                </pt>
                <pt idx="1674">
                  <v>45675.4375</v>
                </pt>
                <pt idx="1675">
                  <v>45675.4479166667</v>
                </pt>
                <pt idx="1676">
                  <v>45675.4583333333</v>
                </pt>
                <pt idx="1677">
                  <v>45675.46875</v>
                </pt>
                <pt idx="1678">
                  <v>45675.4791666667</v>
                </pt>
                <pt idx="1679">
                  <v>45675.4895833333</v>
                </pt>
                <pt idx="1680">
                  <v>45675.5</v>
                </pt>
                <pt idx="1681">
                  <v>45675.5104166667</v>
                </pt>
                <pt idx="1682">
                  <v>45675.5208333333</v>
                </pt>
                <pt idx="1683">
                  <v>45675.53125</v>
                </pt>
                <pt idx="1684">
                  <v>45675.5416666667</v>
                </pt>
                <pt idx="1685">
                  <v>45675.5520833333</v>
                </pt>
                <pt idx="1686">
                  <v>45675.5625</v>
                </pt>
                <pt idx="1687">
                  <v>45675.5729166667</v>
                </pt>
                <pt idx="1688">
                  <v>45675.5833333333</v>
                </pt>
                <pt idx="1689">
                  <v>45675.59375</v>
                </pt>
                <pt idx="1690">
                  <v>45675.6041666667</v>
                </pt>
                <pt idx="1691">
                  <v>45675.6145833333</v>
                </pt>
                <pt idx="1692">
                  <v>45675.625</v>
                </pt>
                <pt idx="1693">
                  <v>45675.6354166667</v>
                </pt>
                <pt idx="1694">
                  <v>45675.6458333333</v>
                </pt>
                <pt idx="1695">
                  <v>45675.65625</v>
                </pt>
                <pt idx="1696">
                  <v>45675.6666666667</v>
                </pt>
                <pt idx="1697">
                  <v>45675.6770833333</v>
                </pt>
                <pt idx="1698">
                  <v>45675.6875</v>
                </pt>
                <pt idx="1699">
                  <v>45675.6979166667</v>
                </pt>
                <pt idx="1700">
                  <v>45675.7083333333</v>
                </pt>
                <pt idx="1701">
                  <v>45675.71875</v>
                </pt>
                <pt idx="1702">
                  <v>45675.7291666667</v>
                </pt>
                <pt idx="1703">
                  <v>45675.7395833333</v>
                </pt>
                <pt idx="1704">
                  <v>45675.75</v>
                </pt>
                <pt idx="1705">
                  <v>45675.7604166667</v>
                </pt>
                <pt idx="1706">
                  <v>45675.7708333333</v>
                </pt>
                <pt idx="1707">
                  <v>45675.78125</v>
                </pt>
                <pt idx="1708">
                  <v>45675.7916666667</v>
                </pt>
                <pt idx="1709">
                  <v>45675.8020833333</v>
                </pt>
                <pt idx="1710">
                  <v>45675.8125</v>
                </pt>
                <pt idx="1711">
                  <v>45675.8229166667</v>
                </pt>
                <pt idx="1712">
                  <v>45675.8333333333</v>
                </pt>
                <pt idx="1713">
                  <v>45675.84375</v>
                </pt>
                <pt idx="1714">
                  <v>45675.8541666667</v>
                </pt>
                <pt idx="1715">
                  <v>45675.8645833333</v>
                </pt>
                <pt idx="1716">
                  <v>45675.875</v>
                </pt>
                <pt idx="1717">
                  <v>45675.8854166667</v>
                </pt>
                <pt idx="1718">
                  <v>45675.8958333333</v>
                </pt>
                <pt idx="1719">
                  <v>45675.90625</v>
                </pt>
                <pt idx="1720">
                  <v>45675.9166666667</v>
                </pt>
                <pt idx="1721">
                  <v>45675.9270833333</v>
                </pt>
                <pt idx="1722">
                  <v>45675.9375</v>
                </pt>
                <pt idx="1723">
                  <v>45675.9479166667</v>
                </pt>
                <pt idx="1724">
                  <v>45675.9583333333</v>
                </pt>
                <pt idx="1725">
                  <v>45675.96875</v>
                </pt>
                <pt idx="1726">
                  <v>45675.9791666667</v>
                </pt>
                <pt idx="1727">
                  <v>45675.9895833333</v>
                </pt>
                <pt idx="1728">
                  <v>45676</v>
                </pt>
                <pt idx="1729">
                  <v>45676.0104166667</v>
                </pt>
                <pt idx="1730">
                  <v>45676.0208333333</v>
                </pt>
                <pt idx="1731">
                  <v>45676.03125</v>
                </pt>
                <pt idx="1732">
                  <v>45676.0416666667</v>
                </pt>
                <pt idx="1733">
                  <v>45676.0520833333</v>
                </pt>
                <pt idx="1734">
                  <v>45676.0625</v>
                </pt>
                <pt idx="1735">
                  <v>45676.0729166667</v>
                </pt>
                <pt idx="1736">
                  <v>45676.0833333333</v>
                </pt>
                <pt idx="1737">
                  <v>45676.09375</v>
                </pt>
                <pt idx="1738">
                  <v>45676.1041666667</v>
                </pt>
                <pt idx="1739">
                  <v>45676.1145833333</v>
                </pt>
                <pt idx="1740">
                  <v>45676.125</v>
                </pt>
                <pt idx="1741">
                  <v>45676.1354166667</v>
                </pt>
                <pt idx="1742">
                  <v>45676.1458333333</v>
                </pt>
                <pt idx="1743">
                  <v>45676.15625</v>
                </pt>
                <pt idx="1744">
                  <v>45676.1666666667</v>
                </pt>
                <pt idx="1745">
                  <v>45676.1770833333</v>
                </pt>
                <pt idx="1746">
                  <v>45676.1875</v>
                </pt>
                <pt idx="1747">
                  <v>45676.1979166667</v>
                </pt>
                <pt idx="1748">
                  <v>45676.2083333333</v>
                </pt>
                <pt idx="1749">
                  <v>45676.21875</v>
                </pt>
                <pt idx="1750">
                  <v>45676.2291666667</v>
                </pt>
                <pt idx="1751">
                  <v>45676.2395833333</v>
                </pt>
                <pt idx="1752">
                  <v>45676.25</v>
                </pt>
                <pt idx="1753">
                  <v>45676.2604166667</v>
                </pt>
                <pt idx="1754">
                  <v>45676.2708333333</v>
                </pt>
                <pt idx="1755">
                  <v>45676.28125</v>
                </pt>
                <pt idx="1756">
                  <v>45676.2916666667</v>
                </pt>
                <pt idx="1757">
                  <v>45676.3020833333</v>
                </pt>
                <pt idx="1758">
                  <v>45676.3125</v>
                </pt>
                <pt idx="1759">
                  <v>45676.3229166667</v>
                </pt>
                <pt idx="1760">
                  <v>45676.3333333333</v>
                </pt>
                <pt idx="1761">
                  <v>45676.34375</v>
                </pt>
                <pt idx="1762">
                  <v>45676.3541666667</v>
                </pt>
                <pt idx="1763">
                  <v>45676.3645833333</v>
                </pt>
                <pt idx="1764">
                  <v>45676.375</v>
                </pt>
                <pt idx="1765">
                  <v>45676.3854166667</v>
                </pt>
                <pt idx="1766">
                  <v>45676.3958333333</v>
                </pt>
                <pt idx="1767">
                  <v>45676.40625</v>
                </pt>
                <pt idx="1768">
                  <v>45676.4166666667</v>
                </pt>
                <pt idx="1769">
                  <v>45676.4270833333</v>
                </pt>
                <pt idx="1770">
                  <v>45676.4375</v>
                </pt>
                <pt idx="1771">
                  <v>45676.4479166667</v>
                </pt>
                <pt idx="1772">
                  <v>45676.4583333333</v>
                </pt>
                <pt idx="1773">
                  <v>45676.46875</v>
                </pt>
                <pt idx="1774">
                  <v>45676.4791666667</v>
                </pt>
                <pt idx="1775">
                  <v>45676.4895833333</v>
                </pt>
                <pt idx="1776">
                  <v>45676.5</v>
                </pt>
                <pt idx="1777">
                  <v>45676.5104166667</v>
                </pt>
                <pt idx="1778">
                  <v>45676.5208333333</v>
                </pt>
                <pt idx="1779">
                  <v>45676.53125</v>
                </pt>
                <pt idx="1780">
                  <v>45676.5416666667</v>
                </pt>
                <pt idx="1781">
                  <v>45676.5520833333</v>
                </pt>
                <pt idx="1782">
                  <v>45676.5625</v>
                </pt>
                <pt idx="1783">
                  <v>45676.5729166667</v>
                </pt>
                <pt idx="1784">
                  <v>45676.5833333333</v>
                </pt>
                <pt idx="1785">
                  <v>45676.59375</v>
                </pt>
                <pt idx="1786">
                  <v>45676.6041666667</v>
                </pt>
                <pt idx="1787">
                  <v>45676.6145833333</v>
                </pt>
                <pt idx="1788">
                  <v>45676.625</v>
                </pt>
                <pt idx="1789">
                  <v>45676.6354166667</v>
                </pt>
                <pt idx="1790">
                  <v>45676.6458333333</v>
                </pt>
                <pt idx="1791">
                  <v>45676.65625</v>
                </pt>
                <pt idx="1792">
                  <v>45676.6666666667</v>
                </pt>
                <pt idx="1793">
                  <v>45676.6770833333</v>
                </pt>
                <pt idx="1794">
                  <v>45676.6875</v>
                </pt>
                <pt idx="1795">
                  <v>45676.6979166667</v>
                </pt>
                <pt idx="1796">
                  <v>45676.7083333333</v>
                </pt>
                <pt idx="1797">
                  <v>45676.71875</v>
                </pt>
                <pt idx="1798">
                  <v>45676.7291666667</v>
                </pt>
                <pt idx="1799">
                  <v>45676.7395833333</v>
                </pt>
                <pt idx="1800">
                  <v>45676.75</v>
                </pt>
                <pt idx="1801">
                  <v>45676.7604166667</v>
                </pt>
                <pt idx="1802">
                  <v>45676.7708333333</v>
                </pt>
                <pt idx="1803">
                  <v>45676.78125</v>
                </pt>
                <pt idx="1804">
                  <v>45676.7916666667</v>
                </pt>
                <pt idx="1805">
                  <v>45676.8020833333</v>
                </pt>
                <pt idx="1806">
                  <v>45676.8125</v>
                </pt>
                <pt idx="1807">
                  <v>45676.8229166667</v>
                </pt>
                <pt idx="1808">
                  <v>45676.8333333333</v>
                </pt>
                <pt idx="1809">
                  <v>45676.84375</v>
                </pt>
                <pt idx="1810">
                  <v>45676.8541666667</v>
                </pt>
                <pt idx="1811">
                  <v>45676.8645833333</v>
                </pt>
                <pt idx="1812">
                  <v>45676.875</v>
                </pt>
                <pt idx="1813">
                  <v>45676.8854166667</v>
                </pt>
                <pt idx="1814">
                  <v>45676.8958333333</v>
                </pt>
                <pt idx="1815">
                  <v>45676.90625</v>
                </pt>
                <pt idx="1816">
                  <v>45676.9166666667</v>
                </pt>
                <pt idx="1817">
                  <v>45676.9270833333</v>
                </pt>
                <pt idx="1818">
                  <v>45676.9375</v>
                </pt>
                <pt idx="1819">
                  <v>45676.9479166667</v>
                </pt>
                <pt idx="1820">
                  <v>45676.9583333333</v>
                </pt>
                <pt idx="1821">
                  <v>45676.96875</v>
                </pt>
                <pt idx="1822">
                  <v>45676.9791666667</v>
                </pt>
                <pt idx="1823">
                  <v>45676.9895833333</v>
                </pt>
                <pt idx="1824">
                  <v>45677</v>
                </pt>
                <pt idx="1825">
                  <v>45677.0104166667</v>
                </pt>
                <pt idx="1826">
                  <v>45677.0208333333</v>
                </pt>
                <pt idx="1827">
                  <v>45677.03125</v>
                </pt>
                <pt idx="1828">
                  <v>45677.0416666667</v>
                </pt>
                <pt idx="1829">
                  <v>45677.0520833333</v>
                </pt>
                <pt idx="1830">
                  <v>45677.0625</v>
                </pt>
                <pt idx="1831">
                  <v>45677.0729166667</v>
                </pt>
                <pt idx="1832">
                  <v>45677.0833333333</v>
                </pt>
                <pt idx="1833">
                  <v>45677.09375</v>
                </pt>
                <pt idx="1834">
                  <v>45677.1041666667</v>
                </pt>
                <pt idx="1835">
                  <v>45677.1145833333</v>
                </pt>
                <pt idx="1836">
                  <v>45677.125</v>
                </pt>
                <pt idx="1837">
                  <v>45677.1354166667</v>
                </pt>
                <pt idx="1838">
                  <v>45677.1458333333</v>
                </pt>
                <pt idx="1839">
                  <v>45677.15625</v>
                </pt>
                <pt idx="1840">
                  <v>45677.1666666667</v>
                </pt>
                <pt idx="1841">
                  <v>45677.1770833333</v>
                </pt>
                <pt idx="1842">
                  <v>45677.1875</v>
                </pt>
                <pt idx="1843">
                  <v>45677.1979166667</v>
                </pt>
                <pt idx="1844">
                  <v>45677.2083333333</v>
                </pt>
                <pt idx="1845">
                  <v>45677.21875</v>
                </pt>
                <pt idx="1846">
                  <v>45677.2291666667</v>
                </pt>
                <pt idx="1847">
                  <v>45677.2395833333</v>
                </pt>
                <pt idx="1848">
                  <v>45677.25</v>
                </pt>
                <pt idx="1849">
                  <v>45677.2604166667</v>
                </pt>
                <pt idx="1850">
                  <v>45677.2708333333</v>
                </pt>
                <pt idx="1851">
                  <v>45677.28125</v>
                </pt>
                <pt idx="1852">
                  <v>45677.2916666667</v>
                </pt>
                <pt idx="1853">
                  <v>45677.3020833333</v>
                </pt>
                <pt idx="1854">
                  <v>45677.3125</v>
                </pt>
                <pt idx="1855">
                  <v>45677.3229166667</v>
                </pt>
                <pt idx="1856">
                  <v>45677.3333333333</v>
                </pt>
                <pt idx="1857">
                  <v>45677.34375</v>
                </pt>
                <pt idx="1858">
                  <v>45677.3541666667</v>
                </pt>
                <pt idx="1859">
                  <v>45677.3645833333</v>
                </pt>
                <pt idx="1860">
                  <v>45677.375</v>
                </pt>
                <pt idx="1861">
                  <v>45677.3854166667</v>
                </pt>
                <pt idx="1862">
                  <v>45677.3958333333</v>
                </pt>
                <pt idx="1863">
                  <v>45677.40625</v>
                </pt>
                <pt idx="1864">
                  <v>45677.4166666667</v>
                </pt>
                <pt idx="1865">
                  <v>45677.4270833333</v>
                </pt>
                <pt idx="1866">
                  <v>45677.4375</v>
                </pt>
                <pt idx="1867">
                  <v>45677.4479166667</v>
                </pt>
                <pt idx="1868">
                  <v>45677.4583333333</v>
                </pt>
                <pt idx="1869">
                  <v>45677.46875</v>
                </pt>
                <pt idx="1870">
                  <v>45677.4791666667</v>
                </pt>
                <pt idx="1871">
                  <v>45677.4895833333</v>
                </pt>
                <pt idx="1872">
                  <v>45677.5</v>
                </pt>
                <pt idx="1873">
                  <v>45677.5104166667</v>
                </pt>
                <pt idx="1874">
                  <v>45677.5208333333</v>
                </pt>
                <pt idx="1875">
                  <v>45677.53125</v>
                </pt>
                <pt idx="1876">
                  <v>45677.5416666667</v>
                </pt>
                <pt idx="1877">
                  <v>45677.5520833333</v>
                </pt>
                <pt idx="1878">
                  <v>45677.5625</v>
                </pt>
                <pt idx="1879">
                  <v>45677.5729166667</v>
                </pt>
                <pt idx="1880">
                  <v>45677.5833333333</v>
                </pt>
                <pt idx="1881">
                  <v>45677.59375</v>
                </pt>
                <pt idx="1882">
                  <v>45677.6041666667</v>
                </pt>
                <pt idx="1883">
                  <v>45677.6145833333</v>
                </pt>
                <pt idx="1884">
                  <v>45677.625</v>
                </pt>
                <pt idx="1885">
                  <v>45677.6354166667</v>
                </pt>
                <pt idx="1886">
                  <v>45677.6458333333</v>
                </pt>
                <pt idx="1887">
                  <v>45677.65625</v>
                </pt>
                <pt idx="1888">
                  <v>45677.6666666667</v>
                </pt>
                <pt idx="1889">
                  <v>45677.6770833333</v>
                </pt>
                <pt idx="1890">
                  <v>45677.6875</v>
                </pt>
                <pt idx="1891">
                  <v>45677.6979166667</v>
                </pt>
                <pt idx="1892">
                  <v>45677.7083333333</v>
                </pt>
                <pt idx="1893">
                  <v>45677.71875</v>
                </pt>
                <pt idx="1894">
                  <v>45677.7291666667</v>
                </pt>
                <pt idx="1895">
                  <v>45677.7395833333</v>
                </pt>
                <pt idx="1896">
                  <v>45677.75</v>
                </pt>
                <pt idx="1897">
                  <v>45677.7604166667</v>
                </pt>
                <pt idx="1898">
                  <v>45677.7708333333</v>
                </pt>
                <pt idx="1899">
                  <v>45677.78125</v>
                </pt>
                <pt idx="1900">
                  <v>45677.7916666667</v>
                </pt>
                <pt idx="1901">
                  <v>45677.8020833333</v>
                </pt>
                <pt idx="1902">
                  <v>45677.8125</v>
                </pt>
                <pt idx="1903">
                  <v>45677.8229166667</v>
                </pt>
                <pt idx="1904">
                  <v>45677.8333333333</v>
                </pt>
                <pt idx="1905">
                  <v>45677.84375</v>
                </pt>
                <pt idx="1906">
                  <v>45677.8541666667</v>
                </pt>
                <pt idx="1907">
                  <v>45677.8645833333</v>
                </pt>
                <pt idx="1908">
                  <v>45677.875</v>
                </pt>
                <pt idx="1909">
                  <v>45677.8854166667</v>
                </pt>
                <pt idx="1910">
                  <v>45677.8958333333</v>
                </pt>
                <pt idx="1911">
                  <v>45677.90625</v>
                </pt>
                <pt idx="1912">
                  <v>45677.9166666667</v>
                </pt>
                <pt idx="1913">
                  <v>45677.9270833333</v>
                </pt>
                <pt idx="1914">
                  <v>45677.9375</v>
                </pt>
                <pt idx="1915">
                  <v>45677.9479166667</v>
                </pt>
                <pt idx="1916">
                  <v>45677.9583333333</v>
                </pt>
                <pt idx="1917">
                  <v>45677.96875</v>
                </pt>
                <pt idx="1918">
                  <v>45677.9791666667</v>
                </pt>
                <pt idx="1919">
                  <v>45677.9895833333</v>
                </pt>
                <pt idx="1920">
                  <v>45678</v>
                </pt>
                <pt idx="1921">
                  <v>45678.0104166667</v>
                </pt>
                <pt idx="1922">
                  <v>45678.0208333333</v>
                </pt>
                <pt idx="1923">
                  <v>45678.03125</v>
                </pt>
                <pt idx="1924">
                  <v>45678.0416666667</v>
                </pt>
                <pt idx="1925">
                  <v>45678.0520833333</v>
                </pt>
                <pt idx="1926">
                  <v>45678.0625</v>
                </pt>
                <pt idx="1927">
                  <v>45678.0729166667</v>
                </pt>
                <pt idx="1928">
                  <v>45678.0833333333</v>
                </pt>
                <pt idx="1929">
                  <v>45678.09375</v>
                </pt>
                <pt idx="1930">
                  <v>45678.1041666667</v>
                </pt>
                <pt idx="1931">
                  <v>45678.1145833333</v>
                </pt>
                <pt idx="1932">
                  <v>45678.125</v>
                </pt>
                <pt idx="1933">
                  <v>45678.1354166667</v>
                </pt>
                <pt idx="1934">
                  <v>45678.1458333333</v>
                </pt>
                <pt idx="1935">
                  <v>45678.15625</v>
                </pt>
                <pt idx="1936">
                  <v>45678.1666666667</v>
                </pt>
                <pt idx="1937">
                  <v>45678.1770833333</v>
                </pt>
                <pt idx="1938">
                  <v>45678.1875</v>
                </pt>
                <pt idx="1939">
                  <v>45678.1979166667</v>
                </pt>
                <pt idx="1940">
                  <v>45678.2083333333</v>
                </pt>
                <pt idx="1941">
                  <v>45678.21875</v>
                </pt>
                <pt idx="1942">
                  <v>45678.2291666667</v>
                </pt>
                <pt idx="1943">
                  <v>45678.2395833333</v>
                </pt>
                <pt idx="1944">
                  <v>45678.25</v>
                </pt>
                <pt idx="1945">
                  <v>45678.2604166667</v>
                </pt>
                <pt idx="1946">
                  <v>45678.2708333333</v>
                </pt>
                <pt idx="1947">
                  <v>45678.28125</v>
                </pt>
                <pt idx="1948">
                  <v>45678.2916666667</v>
                </pt>
                <pt idx="1949">
                  <v>45678.3020833333</v>
                </pt>
                <pt idx="1950">
                  <v>45678.3125</v>
                </pt>
                <pt idx="1951">
                  <v>45678.3229166667</v>
                </pt>
                <pt idx="1952">
                  <v>45678.3333333333</v>
                </pt>
                <pt idx="1953">
                  <v>45678.34375</v>
                </pt>
                <pt idx="1954">
                  <v>45678.3541666667</v>
                </pt>
                <pt idx="1955">
                  <v>45678.3645833333</v>
                </pt>
                <pt idx="1956">
                  <v>45678.375</v>
                </pt>
                <pt idx="1957">
                  <v>45678.3854166667</v>
                </pt>
                <pt idx="1958">
                  <v>45678.3958333333</v>
                </pt>
                <pt idx="1959">
                  <v>45678.40625</v>
                </pt>
                <pt idx="1960">
                  <v>45678.4166666667</v>
                </pt>
                <pt idx="1961">
                  <v>45678.4270833333</v>
                </pt>
                <pt idx="1962">
                  <v>45678.4375</v>
                </pt>
                <pt idx="1963">
                  <v>45678.4479166667</v>
                </pt>
                <pt idx="1964">
                  <v>45678.4583333333</v>
                </pt>
                <pt idx="1965">
                  <v>45678.46875</v>
                </pt>
                <pt idx="1966">
                  <v>45678.4791666667</v>
                </pt>
                <pt idx="1967">
                  <v>45678.4895833333</v>
                </pt>
                <pt idx="1968">
                  <v>45678.5</v>
                </pt>
                <pt idx="1969">
                  <v>45678.5104166667</v>
                </pt>
                <pt idx="1970">
                  <v>45678.5208333333</v>
                </pt>
                <pt idx="1971">
                  <v>45678.53125</v>
                </pt>
                <pt idx="1972">
                  <v>45678.5416666667</v>
                </pt>
                <pt idx="1973">
                  <v>45678.5520833333</v>
                </pt>
                <pt idx="1974">
                  <v>45678.5625</v>
                </pt>
                <pt idx="1975">
                  <v>45678.5729166667</v>
                </pt>
                <pt idx="1976">
                  <v>45678.5833333333</v>
                </pt>
                <pt idx="1977">
                  <v>45678.59375</v>
                </pt>
                <pt idx="1978">
                  <v>45678.6041666667</v>
                </pt>
                <pt idx="1979">
                  <v>45678.6145833333</v>
                </pt>
                <pt idx="1980">
                  <v>45678.625</v>
                </pt>
                <pt idx="1981">
                  <v>45678.6354166667</v>
                </pt>
                <pt idx="1982">
                  <v>45678.6458333333</v>
                </pt>
                <pt idx="1983">
                  <v>45678.65625</v>
                </pt>
                <pt idx="1984">
                  <v>45678.6666666667</v>
                </pt>
                <pt idx="1985">
                  <v>45678.6770833333</v>
                </pt>
                <pt idx="1986">
                  <v>45678.6875</v>
                </pt>
                <pt idx="1987">
                  <v>45678.6979166667</v>
                </pt>
                <pt idx="1988">
                  <v>45678.7083333333</v>
                </pt>
                <pt idx="1989">
                  <v>45678.71875</v>
                </pt>
                <pt idx="1990">
                  <v>45678.7291666667</v>
                </pt>
                <pt idx="1991">
                  <v>45678.7395833333</v>
                </pt>
                <pt idx="1992">
                  <v>45678.75</v>
                </pt>
                <pt idx="1993">
                  <v>45678.7604166667</v>
                </pt>
                <pt idx="1994">
                  <v>45678.7708333333</v>
                </pt>
                <pt idx="1995">
                  <v>45678.78125</v>
                </pt>
                <pt idx="1996">
                  <v>45678.7916666667</v>
                </pt>
                <pt idx="1997">
                  <v>45678.8020833333</v>
                </pt>
                <pt idx="1998">
                  <v>45678.8125</v>
                </pt>
                <pt idx="1999">
                  <v>45678.8229166667</v>
                </pt>
                <pt idx="2000">
                  <v>45678.8333333333</v>
                </pt>
                <pt idx="2001">
                  <v>45678.84375</v>
                </pt>
                <pt idx="2002">
                  <v>45678.8541666667</v>
                </pt>
                <pt idx="2003">
                  <v>45678.8645833333</v>
                </pt>
                <pt idx="2004">
                  <v>45678.875</v>
                </pt>
                <pt idx="2005">
                  <v>45678.8854166667</v>
                </pt>
                <pt idx="2006">
                  <v>45678.8958333333</v>
                </pt>
                <pt idx="2007">
                  <v>45678.90625</v>
                </pt>
                <pt idx="2008">
                  <v>45678.9166666667</v>
                </pt>
                <pt idx="2009">
                  <v>45678.9270833333</v>
                </pt>
                <pt idx="2010">
                  <v>45678.9375</v>
                </pt>
                <pt idx="2011">
                  <v>45678.9479166667</v>
                </pt>
                <pt idx="2012">
                  <v>45678.9583333333</v>
                </pt>
                <pt idx="2013">
                  <v>45678.96875</v>
                </pt>
                <pt idx="2014">
                  <v>45678.9791666667</v>
                </pt>
                <pt idx="2015">
                  <v>45678.9895833333</v>
                </pt>
                <pt idx="2016">
                  <v>45679</v>
                </pt>
                <pt idx="2017">
                  <v>45679.0104166667</v>
                </pt>
                <pt idx="2018">
                  <v>45679.0208333333</v>
                </pt>
                <pt idx="2019">
                  <v>45679.03125</v>
                </pt>
                <pt idx="2020">
                  <v>45679.0416666667</v>
                </pt>
                <pt idx="2021">
                  <v>45679.0520833333</v>
                </pt>
                <pt idx="2022">
                  <v>45679.0625</v>
                </pt>
                <pt idx="2023">
                  <v>45679.0729166667</v>
                </pt>
                <pt idx="2024">
                  <v>45679.0833333333</v>
                </pt>
                <pt idx="2025">
                  <v>45679.09375</v>
                </pt>
                <pt idx="2026">
                  <v>45679.1041666667</v>
                </pt>
                <pt idx="2027">
                  <v>45679.1145833333</v>
                </pt>
                <pt idx="2028">
                  <v>45679.125</v>
                </pt>
                <pt idx="2029">
                  <v>45679.1354166667</v>
                </pt>
                <pt idx="2030">
                  <v>45679.1458333333</v>
                </pt>
                <pt idx="2031">
                  <v>45679.15625</v>
                </pt>
                <pt idx="2032">
                  <v>45679.1666666667</v>
                </pt>
                <pt idx="2033">
                  <v>45679.1770833333</v>
                </pt>
                <pt idx="2034">
                  <v>45679.1875</v>
                </pt>
                <pt idx="2035">
                  <v>45679.1979166667</v>
                </pt>
                <pt idx="2036">
                  <v>45679.2083333333</v>
                </pt>
                <pt idx="2037">
                  <v>45679.21875</v>
                </pt>
                <pt idx="2038">
                  <v>45679.2291666667</v>
                </pt>
                <pt idx="2039">
                  <v>45679.2395833333</v>
                </pt>
                <pt idx="2040">
                  <v>45679.25</v>
                </pt>
                <pt idx="2041">
                  <v>45679.2604166667</v>
                </pt>
                <pt idx="2042">
                  <v>45679.2708333333</v>
                </pt>
                <pt idx="2043">
                  <v>45679.28125</v>
                </pt>
                <pt idx="2044">
                  <v>45679.2916666667</v>
                </pt>
                <pt idx="2045">
                  <v>45679.3020833333</v>
                </pt>
                <pt idx="2046">
                  <v>45679.3125</v>
                </pt>
                <pt idx="2047">
                  <v>45679.3229166667</v>
                </pt>
                <pt idx="2048">
                  <v>45679.3333333333</v>
                </pt>
                <pt idx="2049">
                  <v>45679.34375</v>
                </pt>
                <pt idx="2050">
                  <v>45679.3541666667</v>
                </pt>
                <pt idx="2051">
                  <v>45679.3645833333</v>
                </pt>
                <pt idx="2052">
                  <v>45679.375</v>
                </pt>
                <pt idx="2053">
                  <v>45679.3854166667</v>
                </pt>
                <pt idx="2054">
                  <v>45679.3958333333</v>
                </pt>
                <pt idx="2055">
                  <v>45679.40625</v>
                </pt>
                <pt idx="2056">
                  <v>45679.4166666667</v>
                </pt>
                <pt idx="2057">
                  <v>45679.4270833333</v>
                </pt>
                <pt idx="2058">
                  <v>45679.4375</v>
                </pt>
                <pt idx="2059">
                  <v>45679.4479166667</v>
                </pt>
                <pt idx="2060">
                  <v>45679.4583333333</v>
                </pt>
                <pt idx="2061">
                  <v>45679.46875</v>
                </pt>
                <pt idx="2062">
                  <v>45679.4791666667</v>
                </pt>
                <pt idx="2063">
                  <v>45679.4895833333</v>
                </pt>
                <pt idx="2064">
                  <v>45679.5</v>
                </pt>
                <pt idx="2065">
                  <v>45679.5104166667</v>
                </pt>
                <pt idx="2066">
                  <v>45679.5208333333</v>
                </pt>
                <pt idx="2067">
                  <v>45679.53125</v>
                </pt>
                <pt idx="2068">
                  <v>45679.5416666667</v>
                </pt>
                <pt idx="2069">
                  <v>45679.5520833333</v>
                </pt>
                <pt idx="2070">
                  <v>45679.5625</v>
                </pt>
                <pt idx="2071">
                  <v>45679.5729166667</v>
                </pt>
                <pt idx="2072">
                  <v>45679.5833333333</v>
                </pt>
                <pt idx="2073">
                  <v>45679.59375</v>
                </pt>
                <pt idx="2074">
                  <v>45679.6041666667</v>
                </pt>
                <pt idx="2075">
                  <v>45679.6145833333</v>
                </pt>
                <pt idx="2076">
                  <v>45679.625</v>
                </pt>
                <pt idx="2077">
                  <v>45679.6354166667</v>
                </pt>
                <pt idx="2078">
                  <v>45679.6458333333</v>
                </pt>
                <pt idx="2079">
                  <v>45679.65625</v>
                </pt>
                <pt idx="2080">
                  <v>45679.6666666667</v>
                </pt>
                <pt idx="2081">
                  <v>45679.6770833333</v>
                </pt>
                <pt idx="2082">
                  <v>45679.6875</v>
                </pt>
                <pt idx="2083">
                  <v>45679.6979166667</v>
                </pt>
                <pt idx="2084">
                  <v>45679.7083333333</v>
                </pt>
                <pt idx="2085">
                  <v>45679.71875</v>
                </pt>
                <pt idx="2086">
                  <v>45679.7291666667</v>
                </pt>
                <pt idx="2087">
                  <v>45679.7395833333</v>
                </pt>
                <pt idx="2088">
                  <v>45679.75</v>
                </pt>
                <pt idx="2089">
                  <v>45679.7604166667</v>
                </pt>
                <pt idx="2090">
                  <v>45679.7708333333</v>
                </pt>
                <pt idx="2091">
                  <v>45679.78125</v>
                </pt>
                <pt idx="2092">
                  <v>45679.7916666667</v>
                </pt>
                <pt idx="2093">
                  <v>45679.8020833333</v>
                </pt>
                <pt idx="2094">
                  <v>45679.8125</v>
                </pt>
                <pt idx="2095">
                  <v>45679.8229166667</v>
                </pt>
                <pt idx="2096">
                  <v>45679.8333333333</v>
                </pt>
                <pt idx="2097">
                  <v>45679.84375</v>
                </pt>
                <pt idx="2098">
                  <v>45679.8541666667</v>
                </pt>
                <pt idx="2099">
                  <v>45679.8645833333</v>
                </pt>
                <pt idx="2100">
                  <v>45679.875</v>
                </pt>
                <pt idx="2101">
                  <v>45679.8854166667</v>
                </pt>
                <pt idx="2102">
                  <v>45679.8958333333</v>
                </pt>
                <pt idx="2103">
                  <v>45679.90625</v>
                </pt>
                <pt idx="2104">
                  <v>45679.9166666667</v>
                </pt>
                <pt idx="2105">
                  <v>45679.9270833333</v>
                </pt>
                <pt idx="2106">
                  <v>45679.9375</v>
                </pt>
                <pt idx="2107">
                  <v>45679.9479166667</v>
                </pt>
                <pt idx="2108">
                  <v>45679.9583333333</v>
                </pt>
                <pt idx="2109">
                  <v>45679.96875</v>
                </pt>
                <pt idx="2110">
                  <v>45679.9791666667</v>
                </pt>
                <pt idx="2111">
                  <v>45679.9895833333</v>
                </pt>
                <pt idx="2112">
                  <v>45680</v>
                </pt>
                <pt idx="2113">
                  <v>45680.0104166667</v>
                </pt>
                <pt idx="2114">
                  <v>45680.0208333333</v>
                </pt>
                <pt idx="2115">
                  <v>45680.03125</v>
                </pt>
                <pt idx="2116">
                  <v>45680.0416666667</v>
                </pt>
                <pt idx="2117">
                  <v>45680.0520833333</v>
                </pt>
                <pt idx="2118">
                  <v>45680.0625</v>
                </pt>
                <pt idx="2119">
                  <v>45680.0729166667</v>
                </pt>
                <pt idx="2120">
                  <v>45680.0833333333</v>
                </pt>
                <pt idx="2121">
                  <v>45680.09375</v>
                </pt>
                <pt idx="2122">
                  <v>45680.1041666667</v>
                </pt>
                <pt idx="2123">
                  <v>45680.1145833333</v>
                </pt>
                <pt idx="2124">
                  <v>45680.125</v>
                </pt>
                <pt idx="2125">
                  <v>45680.1354166667</v>
                </pt>
                <pt idx="2126">
                  <v>45680.1458333333</v>
                </pt>
                <pt idx="2127">
                  <v>45680.15625</v>
                </pt>
                <pt idx="2128">
                  <v>45680.1666666667</v>
                </pt>
                <pt idx="2129">
                  <v>45680.1770833333</v>
                </pt>
                <pt idx="2130">
                  <v>45680.1875</v>
                </pt>
                <pt idx="2131">
                  <v>45680.1979166667</v>
                </pt>
                <pt idx="2132">
                  <v>45680.2083333333</v>
                </pt>
                <pt idx="2133">
                  <v>45680.21875</v>
                </pt>
                <pt idx="2134">
                  <v>45680.2291666667</v>
                </pt>
                <pt idx="2135">
                  <v>45680.2395833333</v>
                </pt>
                <pt idx="2136">
                  <v>45680.25</v>
                </pt>
                <pt idx="2137">
                  <v>45680.2604166667</v>
                </pt>
                <pt idx="2138">
                  <v>45680.2708333333</v>
                </pt>
                <pt idx="2139">
                  <v>45680.28125</v>
                </pt>
                <pt idx="2140">
                  <v>45680.2916666667</v>
                </pt>
                <pt idx="2141">
                  <v>45680.3020833333</v>
                </pt>
                <pt idx="2142">
                  <v>45680.3125</v>
                </pt>
                <pt idx="2143">
                  <v>45680.3229166667</v>
                </pt>
                <pt idx="2144">
                  <v>45680.3333333333</v>
                </pt>
                <pt idx="2145">
                  <v>45680.34375</v>
                </pt>
                <pt idx="2146">
                  <v>45680.3541666667</v>
                </pt>
                <pt idx="2147">
                  <v>45680.3645833333</v>
                </pt>
                <pt idx="2148">
                  <v>45680.375</v>
                </pt>
                <pt idx="2149">
                  <v>45680.3854166667</v>
                </pt>
                <pt idx="2150">
                  <v>45680.3958333333</v>
                </pt>
                <pt idx="2151">
                  <v>45680.40625</v>
                </pt>
                <pt idx="2152">
                  <v>45680.4166666667</v>
                </pt>
                <pt idx="2153">
                  <v>45680.4270833333</v>
                </pt>
                <pt idx="2154">
                  <v>45680.4375</v>
                </pt>
                <pt idx="2155">
                  <v>45680.4479166667</v>
                </pt>
                <pt idx="2156">
                  <v>45680.4583333333</v>
                </pt>
                <pt idx="2157">
                  <v>45680.46875</v>
                </pt>
                <pt idx="2158">
                  <v>45680.4791666667</v>
                </pt>
                <pt idx="2159">
                  <v>45680.4895833333</v>
                </pt>
                <pt idx="2160">
                  <v>45680.5</v>
                </pt>
                <pt idx="2161">
                  <v>45680.5104166667</v>
                </pt>
                <pt idx="2162">
                  <v>45680.5208333333</v>
                </pt>
                <pt idx="2163">
                  <v>45680.53125</v>
                </pt>
                <pt idx="2164">
                  <v>45680.5416666667</v>
                </pt>
                <pt idx="2165">
                  <v>45680.5520833333</v>
                </pt>
                <pt idx="2166">
                  <v>45680.5625</v>
                </pt>
                <pt idx="2167">
                  <v>45680.5729166667</v>
                </pt>
                <pt idx="2168">
                  <v>45680.5833333333</v>
                </pt>
                <pt idx="2169">
                  <v>45680.59375</v>
                </pt>
                <pt idx="2170">
                  <v>45680.6041666667</v>
                </pt>
                <pt idx="2171">
                  <v>45680.6145833333</v>
                </pt>
                <pt idx="2172">
                  <v>45680.625</v>
                </pt>
                <pt idx="2173">
                  <v>45680.6354166667</v>
                </pt>
                <pt idx="2174">
                  <v>45680.6458333333</v>
                </pt>
                <pt idx="2175">
                  <v>45680.65625</v>
                </pt>
                <pt idx="2176">
                  <v>45680.6666666667</v>
                </pt>
                <pt idx="2177">
                  <v>45680.6770833333</v>
                </pt>
                <pt idx="2178">
                  <v>45680.6875</v>
                </pt>
                <pt idx="2179">
                  <v>45680.6979166667</v>
                </pt>
                <pt idx="2180">
                  <v>45680.7083333333</v>
                </pt>
                <pt idx="2181">
                  <v>45680.71875</v>
                </pt>
                <pt idx="2182">
                  <v>45680.7291666667</v>
                </pt>
                <pt idx="2183">
                  <v>45680.7395833333</v>
                </pt>
                <pt idx="2184">
                  <v>45680.75</v>
                </pt>
                <pt idx="2185">
                  <v>45680.7604166667</v>
                </pt>
                <pt idx="2186">
                  <v>45680.7708333333</v>
                </pt>
                <pt idx="2187">
                  <v>45680.78125</v>
                </pt>
                <pt idx="2188">
                  <v>45680.7916666667</v>
                </pt>
                <pt idx="2189">
                  <v>45680.8020833333</v>
                </pt>
                <pt idx="2190">
                  <v>45680.8125</v>
                </pt>
                <pt idx="2191">
                  <v>45680.8229166667</v>
                </pt>
                <pt idx="2192">
                  <v>45680.8333333333</v>
                </pt>
                <pt idx="2193">
                  <v>45680.84375</v>
                </pt>
                <pt idx="2194">
                  <v>45680.8541666667</v>
                </pt>
                <pt idx="2195">
                  <v>45680.8645833333</v>
                </pt>
                <pt idx="2196">
                  <v>45680.875</v>
                </pt>
                <pt idx="2197">
                  <v>45680.8854166667</v>
                </pt>
                <pt idx="2198">
                  <v>45680.8958333333</v>
                </pt>
                <pt idx="2199">
                  <v>45680.90625</v>
                </pt>
                <pt idx="2200">
                  <v>45680.9166666667</v>
                </pt>
                <pt idx="2201">
                  <v>45680.9270833333</v>
                </pt>
                <pt idx="2202">
                  <v>45680.9375</v>
                </pt>
                <pt idx="2203">
                  <v>45680.9479166667</v>
                </pt>
                <pt idx="2204">
                  <v>45680.9583333333</v>
                </pt>
                <pt idx="2205">
                  <v>45680.96875</v>
                </pt>
                <pt idx="2206">
                  <v>45680.9791666667</v>
                </pt>
                <pt idx="2207">
                  <v>45680.9895833333</v>
                </pt>
                <pt idx="2208">
                  <v>45681</v>
                </pt>
                <pt idx="2209">
                  <v>45681.0104166667</v>
                </pt>
                <pt idx="2210">
                  <v>45681.0208333333</v>
                </pt>
                <pt idx="2211">
                  <v>45681.03125</v>
                </pt>
                <pt idx="2212">
                  <v>45681.0416666667</v>
                </pt>
                <pt idx="2213">
                  <v>45681.0520833333</v>
                </pt>
                <pt idx="2214">
                  <v>45681.0625</v>
                </pt>
                <pt idx="2215">
                  <v>45681.0729166667</v>
                </pt>
                <pt idx="2216">
                  <v>45681.0833333333</v>
                </pt>
                <pt idx="2217">
                  <v>45681.09375</v>
                </pt>
                <pt idx="2218">
                  <v>45681.1041666667</v>
                </pt>
                <pt idx="2219">
                  <v>45681.1145833333</v>
                </pt>
                <pt idx="2220">
                  <v>45681.125</v>
                </pt>
                <pt idx="2221">
                  <v>45681.1354166667</v>
                </pt>
                <pt idx="2222">
                  <v>45681.1458333333</v>
                </pt>
                <pt idx="2223">
                  <v>45681.15625</v>
                </pt>
                <pt idx="2224">
                  <v>45681.1666666667</v>
                </pt>
                <pt idx="2225">
                  <v>45681.1770833333</v>
                </pt>
                <pt idx="2226">
                  <v>45681.1875</v>
                </pt>
                <pt idx="2227">
                  <v>45681.1979166667</v>
                </pt>
                <pt idx="2228">
                  <v>45681.2083333333</v>
                </pt>
                <pt idx="2229">
                  <v>45681.21875</v>
                </pt>
                <pt idx="2230">
                  <v>45681.2291666667</v>
                </pt>
                <pt idx="2231">
                  <v>45681.2395833333</v>
                </pt>
                <pt idx="2232">
                  <v>45681.25</v>
                </pt>
                <pt idx="2233">
                  <v>45681.2604166667</v>
                </pt>
                <pt idx="2234">
                  <v>45681.2708333333</v>
                </pt>
                <pt idx="2235">
                  <v>45681.28125</v>
                </pt>
                <pt idx="2236">
                  <v>45681.2916666667</v>
                </pt>
                <pt idx="2237">
                  <v>45681.3020833333</v>
                </pt>
                <pt idx="2238">
                  <v>45681.3125</v>
                </pt>
                <pt idx="2239">
                  <v>45681.3229166667</v>
                </pt>
                <pt idx="2240">
                  <v>45681.3333333333</v>
                </pt>
                <pt idx="2241">
                  <v>45681.34375</v>
                </pt>
                <pt idx="2242">
                  <v>45681.3541666667</v>
                </pt>
                <pt idx="2243">
                  <v>45681.3645833333</v>
                </pt>
                <pt idx="2244">
                  <v>45681.375</v>
                </pt>
                <pt idx="2245">
                  <v>45681.3854166667</v>
                </pt>
                <pt idx="2246">
                  <v>45681.3958333333</v>
                </pt>
                <pt idx="2247">
                  <v>45681.40625</v>
                </pt>
                <pt idx="2248">
                  <v>45681.4166666667</v>
                </pt>
                <pt idx="2249">
                  <v>45681.4270833333</v>
                </pt>
                <pt idx="2250">
                  <v>45681.4375</v>
                </pt>
                <pt idx="2251">
                  <v>45681.4479166667</v>
                </pt>
                <pt idx="2252">
                  <v>45681.4583333333</v>
                </pt>
                <pt idx="2253">
                  <v>45681.46875</v>
                </pt>
                <pt idx="2254">
                  <v>45681.4791666667</v>
                </pt>
                <pt idx="2255">
                  <v>45681.4895833333</v>
                </pt>
                <pt idx="2256">
                  <v>45681.5</v>
                </pt>
                <pt idx="2257">
                  <v>45681.5104166667</v>
                </pt>
                <pt idx="2258">
                  <v>45681.5208333333</v>
                </pt>
                <pt idx="2259">
                  <v>45681.53125</v>
                </pt>
                <pt idx="2260">
                  <v>45681.5416666667</v>
                </pt>
                <pt idx="2261">
                  <v>45681.5520833333</v>
                </pt>
                <pt idx="2262">
                  <v>45681.5625</v>
                </pt>
                <pt idx="2263">
                  <v>45681.5729166667</v>
                </pt>
                <pt idx="2264">
                  <v>45681.5833333333</v>
                </pt>
                <pt idx="2265">
                  <v>45681.59375</v>
                </pt>
                <pt idx="2266">
                  <v>45681.6041666667</v>
                </pt>
                <pt idx="2267">
                  <v>45681.6145833333</v>
                </pt>
                <pt idx="2268">
                  <v>45681.625</v>
                </pt>
                <pt idx="2269">
                  <v>45681.6354166667</v>
                </pt>
                <pt idx="2270">
                  <v>45681.6458333333</v>
                </pt>
                <pt idx="2271">
                  <v>45681.65625</v>
                </pt>
                <pt idx="2272">
                  <v>45681.6666666667</v>
                </pt>
                <pt idx="2273">
                  <v>45681.6770833333</v>
                </pt>
                <pt idx="2274">
                  <v>45681.6875</v>
                </pt>
                <pt idx="2275">
                  <v>45681.6979166667</v>
                </pt>
                <pt idx="2276">
                  <v>45681.7083333333</v>
                </pt>
                <pt idx="2277">
                  <v>45681.71875</v>
                </pt>
                <pt idx="2278">
                  <v>45681.7291666667</v>
                </pt>
                <pt idx="2279">
                  <v>45681.7395833333</v>
                </pt>
                <pt idx="2280">
                  <v>45681.75</v>
                </pt>
                <pt idx="2281">
                  <v>45681.7604166667</v>
                </pt>
                <pt idx="2282">
                  <v>45681.7708333333</v>
                </pt>
                <pt idx="2283">
                  <v>45681.78125</v>
                </pt>
                <pt idx="2284">
                  <v>45681.7916666667</v>
                </pt>
                <pt idx="2285">
                  <v>45681.8020833333</v>
                </pt>
                <pt idx="2286">
                  <v>45681.8125</v>
                </pt>
                <pt idx="2287">
                  <v>45681.8229166667</v>
                </pt>
                <pt idx="2288">
                  <v>45681.8333333333</v>
                </pt>
                <pt idx="2289">
                  <v>45681.84375</v>
                </pt>
                <pt idx="2290">
                  <v>45681.8541666667</v>
                </pt>
                <pt idx="2291">
                  <v>45681.8645833333</v>
                </pt>
                <pt idx="2292">
                  <v>45681.875</v>
                </pt>
                <pt idx="2293">
                  <v>45681.8854166667</v>
                </pt>
                <pt idx="2294">
                  <v>45681.8958333333</v>
                </pt>
                <pt idx="2295">
                  <v>45681.90625</v>
                </pt>
                <pt idx="2296">
                  <v>45681.9166666667</v>
                </pt>
                <pt idx="2297">
                  <v>45681.9270833333</v>
                </pt>
                <pt idx="2298">
                  <v>45681.9375</v>
                </pt>
                <pt idx="2299">
                  <v>45681.9479166667</v>
                </pt>
                <pt idx="2300">
                  <v>45681.9583333333</v>
                </pt>
                <pt idx="2301">
                  <v>45681.96875</v>
                </pt>
                <pt idx="2302">
                  <v>45681.9791666667</v>
                </pt>
                <pt idx="2303">
                  <v>45681.9895833333</v>
                </pt>
                <pt idx="2304">
                  <v>45682</v>
                </pt>
                <pt idx="2305">
                  <v>45682.0104166667</v>
                </pt>
                <pt idx="2306">
                  <v>45682.0208333333</v>
                </pt>
                <pt idx="2307">
                  <v>45682.03125</v>
                </pt>
                <pt idx="2308">
                  <v>45682.0416666667</v>
                </pt>
                <pt idx="2309">
                  <v>45682.0520833333</v>
                </pt>
                <pt idx="2310">
                  <v>45682.0625</v>
                </pt>
                <pt idx="2311">
                  <v>45682.0729166667</v>
                </pt>
                <pt idx="2312">
                  <v>45682.0833333333</v>
                </pt>
                <pt idx="2313">
                  <v>45682.09375</v>
                </pt>
                <pt idx="2314">
                  <v>45682.1041666667</v>
                </pt>
                <pt idx="2315">
                  <v>45682.1145833333</v>
                </pt>
                <pt idx="2316">
                  <v>45682.125</v>
                </pt>
                <pt idx="2317">
                  <v>45682.1354166667</v>
                </pt>
                <pt idx="2318">
                  <v>45682.1458333333</v>
                </pt>
                <pt idx="2319">
                  <v>45682.15625</v>
                </pt>
                <pt idx="2320">
                  <v>45682.1666666667</v>
                </pt>
                <pt idx="2321">
                  <v>45682.1770833333</v>
                </pt>
                <pt idx="2322">
                  <v>45682.1875</v>
                </pt>
                <pt idx="2323">
                  <v>45682.1979166667</v>
                </pt>
                <pt idx="2324">
                  <v>45682.2083333333</v>
                </pt>
                <pt idx="2325">
                  <v>45682.21875</v>
                </pt>
                <pt idx="2326">
                  <v>45682.2291666667</v>
                </pt>
                <pt idx="2327">
                  <v>45682.2395833333</v>
                </pt>
                <pt idx="2328">
                  <v>45682.25</v>
                </pt>
                <pt idx="2329">
                  <v>45682.2604166667</v>
                </pt>
                <pt idx="2330">
                  <v>45682.2708333333</v>
                </pt>
                <pt idx="2331">
                  <v>45682.28125</v>
                </pt>
                <pt idx="2332">
                  <v>45682.2916666667</v>
                </pt>
                <pt idx="2333">
                  <v>45682.3020833333</v>
                </pt>
                <pt idx="2334">
                  <v>45682.3125</v>
                </pt>
                <pt idx="2335">
                  <v>45682.3229166667</v>
                </pt>
                <pt idx="2336">
                  <v>45682.3333333333</v>
                </pt>
                <pt idx="2337">
                  <v>45682.34375</v>
                </pt>
                <pt idx="2338">
                  <v>45682.3541666667</v>
                </pt>
                <pt idx="2339">
                  <v>45682.3645833333</v>
                </pt>
                <pt idx="2340">
                  <v>45682.375</v>
                </pt>
                <pt idx="2341">
                  <v>45682.3854166667</v>
                </pt>
                <pt idx="2342">
                  <v>45682.3958333333</v>
                </pt>
                <pt idx="2343">
                  <v>45682.40625</v>
                </pt>
                <pt idx="2344">
                  <v>45682.4166666667</v>
                </pt>
                <pt idx="2345">
                  <v>45682.4270833333</v>
                </pt>
                <pt idx="2346">
                  <v>45682.4375</v>
                </pt>
                <pt idx="2347">
                  <v>45682.4479166667</v>
                </pt>
                <pt idx="2348">
                  <v>45682.4583333333</v>
                </pt>
                <pt idx="2349">
                  <v>45682.46875</v>
                </pt>
                <pt idx="2350">
                  <v>45682.4791666667</v>
                </pt>
                <pt idx="2351">
                  <v>45682.4895833333</v>
                </pt>
                <pt idx="2352">
                  <v>45682.5</v>
                </pt>
                <pt idx="2353">
                  <v>45682.5104166667</v>
                </pt>
                <pt idx="2354">
                  <v>45682.5208333333</v>
                </pt>
                <pt idx="2355">
                  <v>45682.53125</v>
                </pt>
                <pt idx="2356">
                  <v>45682.5416666667</v>
                </pt>
                <pt idx="2357">
                  <v>45682.5520833333</v>
                </pt>
                <pt idx="2358">
                  <v>45682.5625</v>
                </pt>
                <pt idx="2359">
                  <v>45682.5729166667</v>
                </pt>
                <pt idx="2360">
                  <v>45682.5833333333</v>
                </pt>
                <pt idx="2361">
                  <v>45682.59375</v>
                </pt>
                <pt idx="2362">
                  <v>45682.6041666667</v>
                </pt>
                <pt idx="2363">
                  <v>45682.6145833333</v>
                </pt>
                <pt idx="2364">
                  <v>45682.625</v>
                </pt>
                <pt idx="2365">
                  <v>45682.6354166667</v>
                </pt>
                <pt idx="2366">
                  <v>45682.6458333333</v>
                </pt>
                <pt idx="2367">
                  <v>45682.65625</v>
                </pt>
                <pt idx="2368">
                  <v>45682.6666666667</v>
                </pt>
                <pt idx="2369">
                  <v>45682.6770833333</v>
                </pt>
                <pt idx="2370">
                  <v>45682.6875</v>
                </pt>
                <pt idx="2371">
                  <v>45682.6979166667</v>
                </pt>
                <pt idx="2372">
                  <v>45682.7083333333</v>
                </pt>
                <pt idx="2373">
                  <v>45682.71875</v>
                </pt>
                <pt idx="2374">
                  <v>45682.7291666667</v>
                </pt>
                <pt idx="2375">
                  <v>45682.7395833333</v>
                </pt>
                <pt idx="2376">
                  <v>45682.75</v>
                </pt>
                <pt idx="2377">
                  <v>45682.7604166667</v>
                </pt>
                <pt idx="2378">
                  <v>45682.7708333333</v>
                </pt>
                <pt idx="2379">
                  <v>45682.78125</v>
                </pt>
                <pt idx="2380">
                  <v>45682.7916666667</v>
                </pt>
                <pt idx="2381">
                  <v>45682.8020833333</v>
                </pt>
                <pt idx="2382">
                  <v>45682.8125</v>
                </pt>
                <pt idx="2383">
                  <v>45682.8229166667</v>
                </pt>
                <pt idx="2384">
                  <v>45682.8333333333</v>
                </pt>
                <pt idx="2385">
                  <v>45682.84375</v>
                </pt>
                <pt idx="2386">
                  <v>45682.8541666667</v>
                </pt>
                <pt idx="2387">
                  <v>45682.8645833333</v>
                </pt>
                <pt idx="2388">
                  <v>45682.875</v>
                </pt>
                <pt idx="2389">
                  <v>45682.8854166667</v>
                </pt>
                <pt idx="2390">
                  <v>45682.8958333333</v>
                </pt>
                <pt idx="2391">
                  <v>45682.90625</v>
                </pt>
                <pt idx="2392">
                  <v>45682.9166666667</v>
                </pt>
                <pt idx="2393">
                  <v>45682.9270833333</v>
                </pt>
                <pt idx="2394">
                  <v>45682.9375</v>
                </pt>
                <pt idx="2395">
                  <v>45682.9479166667</v>
                </pt>
                <pt idx="2396">
                  <v>45682.9583333333</v>
                </pt>
                <pt idx="2397">
                  <v>45682.96875</v>
                </pt>
                <pt idx="2398">
                  <v>45682.9791666667</v>
                </pt>
                <pt idx="2399">
                  <v>45682.9895833333</v>
                </pt>
                <pt idx="2400">
                  <v>45683</v>
                </pt>
                <pt idx="2401">
                  <v>45683.0104166667</v>
                </pt>
                <pt idx="2402">
                  <v>45683.0208333333</v>
                </pt>
                <pt idx="2403">
                  <v>45683.03125</v>
                </pt>
                <pt idx="2404">
                  <v>45683.0416666667</v>
                </pt>
                <pt idx="2405">
                  <v>45683.0520833333</v>
                </pt>
                <pt idx="2406">
                  <v>45683.0625</v>
                </pt>
                <pt idx="2407">
                  <v>45683.0729166667</v>
                </pt>
                <pt idx="2408">
                  <v>45683.0833333333</v>
                </pt>
                <pt idx="2409">
                  <v>45683.09375</v>
                </pt>
                <pt idx="2410">
                  <v>45683.1041666667</v>
                </pt>
                <pt idx="2411">
                  <v>45683.1145833333</v>
                </pt>
                <pt idx="2412">
                  <v>45683.125</v>
                </pt>
                <pt idx="2413">
                  <v>45683.1354166667</v>
                </pt>
                <pt idx="2414">
                  <v>45683.1458333333</v>
                </pt>
                <pt idx="2415">
                  <v>45683.15625</v>
                </pt>
                <pt idx="2416">
                  <v>45683.1666666667</v>
                </pt>
                <pt idx="2417">
                  <v>45683.1770833333</v>
                </pt>
                <pt idx="2418">
                  <v>45683.1875</v>
                </pt>
                <pt idx="2419">
                  <v>45683.1979166667</v>
                </pt>
                <pt idx="2420">
                  <v>45683.2083333333</v>
                </pt>
                <pt idx="2421">
                  <v>45683.21875</v>
                </pt>
                <pt idx="2422">
                  <v>45683.2291666667</v>
                </pt>
                <pt idx="2423">
                  <v>45683.2395833333</v>
                </pt>
                <pt idx="2424">
                  <v>45683.25</v>
                </pt>
                <pt idx="2425">
                  <v>45683.2604166667</v>
                </pt>
                <pt idx="2426">
                  <v>45683.2708333333</v>
                </pt>
                <pt idx="2427">
                  <v>45683.28125</v>
                </pt>
                <pt idx="2428">
                  <v>45683.2916666667</v>
                </pt>
                <pt idx="2429">
                  <v>45683.3020833333</v>
                </pt>
                <pt idx="2430">
                  <v>45683.3125</v>
                </pt>
                <pt idx="2431">
                  <v>45683.3229166667</v>
                </pt>
                <pt idx="2432">
                  <v>45683.3333333333</v>
                </pt>
                <pt idx="2433">
                  <v>45683.34375</v>
                </pt>
                <pt idx="2434">
                  <v>45683.3541666667</v>
                </pt>
                <pt idx="2435">
                  <v>45683.3645833333</v>
                </pt>
                <pt idx="2436">
                  <v>45683.375</v>
                </pt>
                <pt idx="2437">
                  <v>45683.3854166667</v>
                </pt>
                <pt idx="2438">
                  <v>45683.3958333333</v>
                </pt>
                <pt idx="2439">
                  <v>45683.40625</v>
                </pt>
                <pt idx="2440">
                  <v>45683.4166666667</v>
                </pt>
                <pt idx="2441">
                  <v>45683.4270833333</v>
                </pt>
                <pt idx="2442">
                  <v>45683.4375</v>
                </pt>
                <pt idx="2443">
                  <v>45683.4479166667</v>
                </pt>
                <pt idx="2444">
                  <v>45683.4583333333</v>
                </pt>
                <pt idx="2445">
                  <v>45683.46875</v>
                </pt>
                <pt idx="2446">
                  <v>45683.4791666667</v>
                </pt>
                <pt idx="2447">
                  <v>45683.4895833333</v>
                </pt>
                <pt idx="2448">
                  <v>45683.5</v>
                </pt>
                <pt idx="2449">
                  <v>45683.5104166667</v>
                </pt>
                <pt idx="2450">
                  <v>45683.5208333333</v>
                </pt>
                <pt idx="2451">
                  <v>45683.53125</v>
                </pt>
                <pt idx="2452">
                  <v>45683.5416666667</v>
                </pt>
                <pt idx="2453">
                  <v>45683.5520833333</v>
                </pt>
                <pt idx="2454">
                  <v>45683.5625</v>
                </pt>
                <pt idx="2455">
                  <v>45683.5729166667</v>
                </pt>
                <pt idx="2456">
                  <v>45683.5833333333</v>
                </pt>
                <pt idx="2457">
                  <v>45683.59375</v>
                </pt>
                <pt idx="2458">
                  <v>45683.6041666667</v>
                </pt>
                <pt idx="2459">
                  <v>45683.6145833333</v>
                </pt>
                <pt idx="2460">
                  <v>45683.625</v>
                </pt>
                <pt idx="2461">
                  <v>45683.6354166667</v>
                </pt>
                <pt idx="2462">
                  <v>45683.6458333333</v>
                </pt>
                <pt idx="2463">
                  <v>45683.65625</v>
                </pt>
                <pt idx="2464">
                  <v>45683.6666666667</v>
                </pt>
                <pt idx="2465">
                  <v>45683.6770833333</v>
                </pt>
                <pt idx="2466">
                  <v>45683.6875</v>
                </pt>
                <pt idx="2467">
                  <v>45683.6979166667</v>
                </pt>
                <pt idx="2468">
                  <v>45683.7083333333</v>
                </pt>
                <pt idx="2469">
                  <v>45683.71875</v>
                </pt>
                <pt idx="2470">
                  <v>45683.7291666667</v>
                </pt>
                <pt idx="2471">
                  <v>45683.7395833333</v>
                </pt>
                <pt idx="2472">
                  <v>45683.75</v>
                </pt>
                <pt idx="2473">
                  <v>45683.7604166667</v>
                </pt>
                <pt idx="2474">
                  <v>45683.7708333333</v>
                </pt>
                <pt idx="2475">
                  <v>45683.78125</v>
                </pt>
                <pt idx="2476">
                  <v>45683.7916666667</v>
                </pt>
                <pt idx="2477">
                  <v>45683.8020833333</v>
                </pt>
                <pt idx="2478">
                  <v>45683.8125</v>
                </pt>
                <pt idx="2479">
                  <v>45683.8229166667</v>
                </pt>
                <pt idx="2480">
                  <v>45683.8333333333</v>
                </pt>
                <pt idx="2481">
                  <v>45683.84375</v>
                </pt>
                <pt idx="2482">
                  <v>45683.8541666667</v>
                </pt>
                <pt idx="2483">
                  <v>45683.8645833333</v>
                </pt>
                <pt idx="2484">
                  <v>45683.875</v>
                </pt>
                <pt idx="2485">
                  <v>45683.8854166667</v>
                </pt>
                <pt idx="2486">
                  <v>45683.8958333333</v>
                </pt>
                <pt idx="2487">
                  <v>45683.90625</v>
                </pt>
                <pt idx="2488">
                  <v>45683.9166666667</v>
                </pt>
                <pt idx="2489">
                  <v>45683.9270833333</v>
                </pt>
                <pt idx="2490">
                  <v>45683.9375</v>
                </pt>
                <pt idx="2491">
                  <v>45683.9479166667</v>
                </pt>
                <pt idx="2492">
                  <v>45683.9583333333</v>
                </pt>
                <pt idx="2493">
                  <v>45683.96875</v>
                </pt>
                <pt idx="2494">
                  <v>45683.9791666667</v>
                </pt>
                <pt idx="2495">
                  <v>45683.9895833333</v>
                </pt>
                <pt idx="2496">
                  <v>45684</v>
                </pt>
                <pt idx="2497">
                  <v>45684.0104166667</v>
                </pt>
                <pt idx="2498">
                  <v>45684.0208333333</v>
                </pt>
                <pt idx="2499">
                  <v>45684.03125</v>
                </pt>
                <pt idx="2500">
                  <v>45684.0416666667</v>
                </pt>
                <pt idx="2501">
                  <v>45684.0520833333</v>
                </pt>
                <pt idx="2502">
                  <v>45684.0625</v>
                </pt>
                <pt idx="2503">
                  <v>45684.0729166667</v>
                </pt>
                <pt idx="2504">
                  <v>45684.0833333333</v>
                </pt>
                <pt idx="2505">
                  <v>45684.09375</v>
                </pt>
                <pt idx="2506">
                  <v>45684.1041666667</v>
                </pt>
                <pt idx="2507">
                  <v>45684.1145833333</v>
                </pt>
                <pt idx="2508">
                  <v>45684.125</v>
                </pt>
                <pt idx="2509">
                  <v>45684.1354166667</v>
                </pt>
                <pt idx="2510">
                  <v>45684.1458333333</v>
                </pt>
                <pt idx="2511">
                  <v>45684.15625</v>
                </pt>
                <pt idx="2512">
                  <v>45684.1666666667</v>
                </pt>
                <pt idx="2513">
                  <v>45684.1770833333</v>
                </pt>
                <pt idx="2514">
                  <v>45684.1875</v>
                </pt>
                <pt idx="2515">
                  <v>45684.1979166667</v>
                </pt>
                <pt idx="2516">
                  <v>45684.2083333333</v>
                </pt>
                <pt idx="2517">
                  <v>45684.21875</v>
                </pt>
                <pt idx="2518">
                  <v>45684.2291666667</v>
                </pt>
                <pt idx="2519">
                  <v>45684.2395833333</v>
                </pt>
                <pt idx="2520">
                  <v>45684.25</v>
                </pt>
                <pt idx="2521">
                  <v>45684.2604166667</v>
                </pt>
                <pt idx="2522">
                  <v>45684.2708333333</v>
                </pt>
                <pt idx="2523">
                  <v>45684.28125</v>
                </pt>
                <pt idx="2524">
                  <v>45684.2916666667</v>
                </pt>
                <pt idx="2525">
                  <v>45684.3020833333</v>
                </pt>
                <pt idx="2526">
                  <v>45684.3125</v>
                </pt>
                <pt idx="2527">
                  <v>45684.3229166667</v>
                </pt>
                <pt idx="2528">
                  <v>45684.3333333333</v>
                </pt>
                <pt idx="2529">
                  <v>45684.34375</v>
                </pt>
                <pt idx="2530">
                  <v>45684.3541666667</v>
                </pt>
                <pt idx="2531">
                  <v>45684.3645833333</v>
                </pt>
                <pt idx="2532">
                  <v>45684.375</v>
                </pt>
                <pt idx="2533">
                  <v>45684.3854166667</v>
                </pt>
                <pt idx="2534">
                  <v>45684.3958333333</v>
                </pt>
                <pt idx="2535">
                  <v>45684.40625</v>
                </pt>
                <pt idx="2536">
                  <v>45684.4166666667</v>
                </pt>
                <pt idx="2537">
                  <v>45684.4270833333</v>
                </pt>
                <pt idx="2538">
                  <v>45684.4375</v>
                </pt>
                <pt idx="2539">
                  <v>45684.4479166667</v>
                </pt>
                <pt idx="2540">
                  <v>45684.4583333333</v>
                </pt>
                <pt idx="2541">
                  <v>45684.46875</v>
                </pt>
                <pt idx="2542">
                  <v>45684.4791666667</v>
                </pt>
                <pt idx="2543">
                  <v>45684.4895833333</v>
                </pt>
                <pt idx="2544">
                  <v>45684.5</v>
                </pt>
                <pt idx="2545">
                  <v>45684.5104166667</v>
                </pt>
                <pt idx="2546">
                  <v>45684.5208333333</v>
                </pt>
                <pt idx="2547">
                  <v>45684.53125</v>
                </pt>
                <pt idx="2548">
                  <v>45684.5416666667</v>
                </pt>
                <pt idx="2549">
                  <v>45684.5520833333</v>
                </pt>
                <pt idx="2550">
                  <v>45684.5625</v>
                </pt>
                <pt idx="2551">
                  <v>45684.5729166667</v>
                </pt>
                <pt idx="2552">
                  <v>45684.5833333333</v>
                </pt>
                <pt idx="2553">
                  <v>45684.59375</v>
                </pt>
                <pt idx="2554">
                  <v>45684.6041666667</v>
                </pt>
                <pt idx="2555">
                  <v>45684.6145833333</v>
                </pt>
                <pt idx="2556">
                  <v>45684.625</v>
                </pt>
                <pt idx="2557">
                  <v>45684.6354166667</v>
                </pt>
                <pt idx="2558">
                  <v>45684.6458333333</v>
                </pt>
                <pt idx="2559">
                  <v>45684.65625</v>
                </pt>
                <pt idx="2560">
                  <v>45684.6666666667</v>
                </pt>
                <pt idx="2561">
                  <v>45684.6770833333</v>
                </pt>
                <pt idx="2562">
                  <v>45684.6875</v>
                </pt>
                <pt idx="2563">
                  <v>45684.6979166667</v>
                </pt>
                <pt idx="2564">
                  <v>45684.7083333333</v>
                </pt>
                <pt idx="2565">
                  <v>45684.71875</v>
                </pt>
                <pt idx="2566">
                  <v>45684.7291666667</v>
                </pt>
                <pt idx="2567">
                  <v>45684.7395833333</v>
                </pt>
                <pt idx="2568">
                  <v>45684.75</v>
                </pt>
                <pt idx="2569">
                  <v>45684.7604166667</v>
                </pt>
                <pt idx="2570">
                  <v>45684.7708333333</v>
                </pt>
                <pt idx="2571">
                  <v>45684.78125</v>
                </pt>
                <pt idx="2572">
                  <v>45684.7916666667</v>
                </pt>
                <pt idx="2573">
                  <v>45684.8020833333</v>
                </pt>
                <pt idx="2574">
                  <v>45684.8125</v>
                </pt>
                <pt idx="2575">
                  <v>45684.8229166667</v>
                </pt>
                <pt idx="2576">
                  <v>45684.8333333333</v>
                </pt>
                <pt idx="2577">
                  <v>45684.84375</v>
                </pt>
                <pt idx="2578">
                  <v>45684.8541666667</v>
                </pt>
                <pt idx="2579">
                  <v>45684.8645833333</v>
                </pt>
                <pt idx="2580">
                  <v>45684.875</v>
                </pt>
                <pt idx="2581">
                  <v>45684.8854166667</v>
                </pt>
                <pt idx="2582">
                  <v>45684.8958333333</v>
                </pt>
                <pt idx="2583">
                  <v>45684.90625</v>
                </pt>
                <pt idx="2584">
                  <v>45684.9166666667</v>
                </pt>
                <pt idx="2585">
                  <v>45684.9270833333</v>
                </pt>
                <pt idx="2586">
                  <v>45684.9375</v>
                </pt>
                <pt idx="2587">
                  <v>45684.9479166667</v>
                </pt>
                <pt idx="2588">
                  <v>45684.9583333333</v>
                </pt>
                <pt idx="2589">
                  <v>45684.96875</v>
                </pt>
                <pt idx="2590">
                  <v>45684.9791666667</v>
                </pt>
                <pt idx="2591">
                  <v>45684.9895833333</v>
                </pt>
                <pt idx="2592">
                  <v>45685</v>
                </pt>
                <pt idx="2593">
                  <v>45685.0104166667</v>
                </pt>
                <pt idx="2594">
                  <v>45685.0208333333</v>
                </pt>
                <pt idx="2595">
                  <v>45685.03125</v>
                </pt>
                <pt idx="2596">
                  <v>45685.0416666667</v>
                </pt>
                <pt idx="2597">
                  <v>45685.0520833333</v>
                </pt>
                <pt idx="2598">
                  <v>45685.0625</v>
                </pt>
                <pt idx="2599">
                  <v>45685.0729166667</v>
                </pt>
                <pt idx="2600">
                  <v>45685.0833333333</v>
                </pt>
                <pt idx="2601">
                  <v>45685.09375</v>
                </pt>
                <pt idx="2602">
                  <v>45685.1041666667</v>
                </pt>
                <pt idx="2603">
                  <v>45685.1145833333</v>
                </pt>
                <pt idx="2604">
                  <v>45685.125</v>
                </pt>
                <pt idx="2605">
                  <v>45685.1354166667</v>
                </pt>
                <pt idx="2606">
                  <v>45685.1458333333</v>
                </pt>
                <pt idx="2607">
                  <v>45685.15625</v>
                </pt>
                <pt idx="2608">
                  <v>45685.1666666667</v>
                </pt>
                <pt idx="2609">
                  <v>45685.1770833333</v>
                </pt>
                <pt idx="2610">
                  <v>45685.1875</v>
                </pt>
                <pt idx="2611">
                  <v>45685.1979166667</v>
                </pt>
                <pt idx="2612">
                  <v>45685.2083333333</v>
                </pt>
                <pt idx="2613">
                  <v>45685.21875</v>
                </pt>
                <pt idx="2614">
                  <v>45685.2291666667</v>
                </pt>
                <pt idx="2615">
                  <v>45685.2395833333</v>
                </pt>
                <pt idx="2616">
                  <v>45685.25</v>
                </pt>
                <pt idx="2617">
                  <v>45685.2604166667</v>
                </pt>
                <pt idx="2618">
                  <v>45685.2708333333</v>
                </pt>
                <pt idx="2619">
                  <v>45685.28125</v>
                </pt>
                <pt idx="2620">
                  <v>45685.2916666667</v>
                </pt>
                <pt idx="2621">
                  <v>45685.3020833333</v>
                </pt>
                <pt idx="2622">
                  <v>45685.3125</v>
                </pt>
                <pt idx="2623">
                  <v>45685.3229166667</v>
                </pt>
                <pt idx="2624">
                  <v>45685.3333333333</v>
                </pt>
                <pt idx="2625">
                  <v>45685.34375</v>
                </pt>
                <pt idx="2626">
                  <v>45685.3541666667</v>
                </pt>
                <pt idx="2627">
                  <v>45685.3645833333</v>
                </pt>
                <pt idx="2628">
                  <v>45685.375</v>
                </pt>
                <pt idx="2629">
                  <v>45685.3854166667</v>
                </pt>
                <pt idx="2630">
                  <v>45685.3958333333</v>
                </pt>
                <pt idx="2631">
                  <v>45685.40625</v>
                </pt>
                <pt idx="2632">
                  <v>45685.4166666667</v>
                </pt>
                <pt idx="2633">
                  <v>45685.4270833333</v>
                </pt>
                <pt idx="2634">
                  <v>45685.4375</v>
                </pt>
                <pt idx="2635">
                  <v>45685.4479166667</v>
                </pt>
                <pt idx="2636">
                  <v>45685.4583333333</v>
                </pt>
                <pt idx="2637">
                  <v>45685.46875</v>
                </pt>
                <pt idx="2638">
                  <v>45685.4791666667</v>
                </pt>
                <pt idx="2639">
                  <v>45685.4895833333</v>
                </pt>
                <pt idx="2640">
                  <v>45685.5</v>
                </pt>
                <pt idx="2641">
                  <v>45685.5104166667</v>
                </pt>
                <pt idx="2642">
                  <v>45685.5208333333</v>
                </pt>
                <pt idx="2643">
                  <v>45685.53125</v>
                </pt>
                <pt idx="2644">
                  <v>45685.5416666667</v>
                </pt>
                <pt idx="2645">
                  <v>45685.5520833333</v>
                </pt>
                <pt idx="2646">
                  <v>45685.5625</v>
                </pt>
                <pt idx="2647">
                  <v>45685.5729166667</v>
                </pt>
                <pt idx="2648">
                  <v>45685.5833333333</v>
                </pt>
                <pt idx="2649">
                  <v>45685.59375</v>
                </pt>
                <pt idx="2650">
                  <v>45685.6041666667</v>
                </pt>
                <pt idx="2651">
                  <v>45685.6145833333</v>
                </pt>
                <pt idx="2652">
                  <v>45685.625</v>
                </pt>
                <pt idx="2653">
                  <v>45685.6354166667</v>
                </pt>
                <pt idx="2654">
                  <v>45685.6458333333</v>
                </pt>
                <pt idx="2655">
                  <v>45685.65625</v>
                </pt>
                <pt idx="2656">
                  <v>45685.6666666667</v>
                </pt>
                <pt idx="2657">
                  <v>45685.6770833333</v>
                </pt>
                <pt idx="2658">
                  <v>45685.6875</v>
                </pt>
                <pt idx="2659">
                  <v>45685.6979166667</v>
                </pt>
                <pt idx="2660">
                  <v>45685.7083333333</v>
                </pt>
                <pt idx="2661">
                  <v>45685.71875</v>
                </pt>
                <pt idx="2662">
                  <v>45685.7291666667</v>
                </pt>
                <pt idx="2663">
                  <v>45685.7395833333</v>
                </pt>
                <pt idx="2664">
                  <v>45685.75</v>
                </pt>
                <pt idx="2665">
                  <v>45685.7604166667</v>
                </pt>
                <pt idx="2666">
                  <v>45685.7708333333</v>
                </pt>
                <pt idx="2667">
                  <v>45685.78125</v>
                </pt>
                <pt idx="2668">
                  <v>45685.7916666667</v>
                </pt>
                <pt idx="2669">
                  <v>45685.8020833333</v>
                </pt>
                <pt idx="2670">
                  <v>45685.8125</v>
                </pt>
                <pt idx="2671">
                  <v>45685.8229166667</v>
                </pt>
                <pt idx="2672">
                  <v>45685.8333333333</v>
                </pt>
                <pt idx="2673">
                  <v>45685.84375</v>
                </pt>
                <pt idx="2674">
                  <v>45685.8541666667</v>
                </pt>
                <pt idx="2675">
                  <v>45685.8645833333</v>
                </pt>
                <pt idx="2676">
                  <v>45685.875</v>
                </pt>
                <pt idx="2677">
                  <v>45685.8854166667</v>
                </pt>
                <pt idx="2678">
                  <v>45685.8958333333</v>
                </pt>
                <pt idx="2679">
                  <v>45685.90625</v>
                </pt>
                <pt idx="2680">
                  <v>45685.9166666667</v>
                </pt>
                <pt idx="2681">
                  <v>45685.9270833333</v>
                </pt>
                <pt idx="2682">
                  <v>45685.9375</v>
                </pt>
                <pt idx="2683">
                  <v>45685.9479166667</v>
                </pt>
                <pt idx="2684">
                  <v>45685.9583333333</v>
                </pt>
                <pt idx="2685">
                  <v>45685.96875</v>
                </pt>
                <pt idx="2686">
                  <v>45685.9791666667</v>
                </pt>
                <pt idx="2687">
                  <v>45685.9895833333</v>
                </pt>
                <pt idx="2688">
                  <v>45686</v>
                </pt>
                <pt idx="2689">
                  <v>45686.0104166667</v>
                </pt>
                <pt idx="2690">
                  <v>45686.0208333333</v>
                </pt>
                <pt idx="2691">
                  <v>45686.03125</v>
                </pt>
                <pt idx="2692">
                  <v>45686.0416666667</v>
                </pt>
                <pt idx="2693">
                  <v>45686.0520833333</v>
                </pt>
                <pt idx="2694">
                  <v>45686.0625</v>
                </pt>
                <pt idx="2695">
                  <v>45686.0729166667</v>
                </pt>
                <pt idx="2696">
                  <v>45686.0833333333</v>
                </pt>
                <pt idx="2697">
                  <v>45686.09375</v>
                </pt>
                <pt idx="2698">
                  <v>45686.1041666667</v>
                </pt>
                <pt idx="2699">
                  <v>45686.1145833333</v>
                </pt>
                <pt idx="2700">
                  <v>45686.125</v>
                </pt>
                <pt idx="2701">
                  <v>45686.1354166667</v>
                </pt>
                <pt idx="2702">
                  <v>45686.1458333333</v>
                </pt>
                <pt idx="2703">
                  <v>45686.15625</v>
                </pt>
                <pt idx="2704">
                  <v>45686.1666666667</v>
                </pt>
                <pt idx="2705">
                  <v>45686.1770833333</v>
                </pt>
                <pt idx="2706">
                  <v>45686.1875</v>
                </pt>
                <pt idx="2707">
                  <v>45686.1979166667</v>
                </pt>
                <pt idx="2708">
                  <v>45686.2083333333</v>
                </pt>
                <pt idx="2709">
                  <v>45686.21875</v>
                </pt>
                <pt idx="2710">
                  <v>45686.2291666667</v>
                </pt>
                <pt idx="2711">
                  <v>45686.2395833333</v>
                </pt>
                <pt idx="2712">
                  <v>45686.25</v>
                </pt>
                <pt idx="2713">
                  <v>45686.2604166667</v>
                </pt>
                <pt idx="2714">
                  <v>45686.2708333333</v>
                </pt>
                <pt idx="2715">
                  <v>45686.28125</v>
                </pt>
                <pt idx="2716">
                  <v>45686.2916666667</v>
                </pt>
                <pt idx="2717">
                  <v>45686.3020833333</v>
                </pt>
                <pt idx="2718">
                  <v>45686.3125</v>
                </pt>
                <pt idx="2719">
                  <v>45686.3229166667</v>
                </pt>
                <pt idx="2720">
                  <v>45686.3333333333</v>
                </pt>
                <pt idx="2721">
                  <v>45686.34375</v>
                </pt>
                <pt idx="2722">
                  <v>45686.3541666667</v>
                </pt>
                <pt idx="2723">
                  <v>45686.3645833333</v>
                </pt>
                <pt idx="2724">
                  <v>45686.375</v>
                </pt>
                <pt idx="2725">
                  <v>45686.3854166667</v>
                </pt>
                <pt idx="2726">
                  <v>45686.3958333333</v>
                </pt>
                <pt idx="2727">
                  <v>45686.40625</v>
                </pt>
                <pt idx="2728">
                  <v>45686.4166666667</v>
                </pt>
                <pt idx="2729">
                  <v>45686.4270833333</v>
                </pt>
                <pt idx="2730">
                  <v>45686.4375</v>
                </pt>
                <pt idx="2731">
                  <v>45686.4479166667</v>
                </pt>
                <pt idx="2732">
                  <v>45686.4583333333</v>
                </pt>
                <pt idx="2733">
                  <v>45686.46875</v>
                </pt>
                <pt idx="2734">
                  <v>45686.4791666667</v>
                </pt>
                <pt idx="2735">
                  <v>45686.4895833333</v>
                </pt>
                <pt idx="2736">
                  <v>45686.5</v>
                </pt>
                <pt idx="2737">
                  <v>45686.5104166667</v>
                </pt>
                <pt idx="2738">
                  <v>45686.5208333333</v>
                </pt>
                <pt idx="2739">
                  <v>45686.53125</v>
                </pt>
                <pt idx="2740">
                  <v>45686.5416666667</v>
                </pt>
                <pt idx="2741">
                  <v>45686.5520833333</v>
                </pt>
                <pt idx="2742">
                  <v>45686.5625</v>
                </pt>
                <pt idx="2743">
                  <v>45686.5729166667</v>
                </pt>
                <pt idx="2744">
                  <v>45686.5833333333</v>
                </pt>
                <pt idx="2745">
                  <v>45686.59375</v>
                </pt>
                <pt idx="2746">
                  <v>45686.6041666667</v>
                </pt>
                <pt idx="2747">
                  <v>45686.6145833333</v>
                </pt>
                <pt idx="2748">
                  <v>45686.625</v>
                </pt>
                <pt idx="2749">
                  <v>45686.6354166667</v>
                </pt>
                <pt idx="2750">
                  <v>45686.6458333333</v>
                </pt>
                <pt idx="2751">
                  <v>45686.65625</v>
                </pt>
                <pt idx="2752">
                  <v>45686.6666666667</v>
                </pt>
                <pt idx="2753">
                  <v>45686.6770833333</v>
                </pt>
                <pt idx="2754">
                  <v>45686.6875</v>
                </pt>
                <pt idx="2755">
                  <v>45686.6979166667</v>
                </pt>
                <pt idx="2756">
                  <v>45686.7083333333</v>
                </pt>
                <pt idx="2757">
                  <v>45686.71875</v>
                </pt>
                <pt idx="2758">
                  <v>45686.7291666667</v>
                </pt>
                <pt idx="2759">
                  <v>45686.7395833333</v>
                </pt>
                <pt idx="2760">
                  <v>45686.75</v>
                </pt>
                <pt idx="2761">
                  <v>45686.7604166667</v>
                </pt>
                <pt idx="2762">
                  <v>45686.7708333333</v>
                </pt>
                <pt idx="2763">
                  <v>45686.78125</v>
                </pt>
                <pt idx="2764">
                  <v>45686.7916666667</v>
                </pt>
                <pt idx="2765">
                  <v>45686.8020833333</v>
                </pt>
                <pt idx="2766">
                  <v>45686.8125</v>
                </pt>
                <pt idx="2767">
                  <v>45686.8229166667</v>
                </pt>
                <pt idx="2768">
                  <v>45686.8333333333</v>
                </pt>
                <pt idx="2769">
                  <v>45686.84375</v>
                </pt>
                <pt idx="2770">
                  <v>45686.8541666667</v>
                </pt>
                <pt idx="2771">
                  <v>45686.8645833333</v>
                </pt>
                <pt idx="2772">
                  <v>45686.875</v>
                </pt>
                <pt idx="2773">
                  <v>45686.8854166667</v>
                </pt>
                <pt idx="2774">
                  <v>45686.8958333333</v>
                </pt>
                <pt idx="2775">
                  <v>45686.90625</v>
                </pt>
                <pt idx="2776">
                  <v>45686.9166666667</v>
                </pt>
                <pt idx="2777">
                  <v>45686.9270833333</v>
                </pt>
                <pt idx="2778">
                  <v>45686.9375</v>
                </pt>
                <pt idx="2779">
                  <v>45686.9479166667</v>
                </pt>
                <pt idx="2780">
                  <v>45686.9583333333</v>
                </pt>
                <pt idx="2781">
                  <v>45686.96875</v>
                </pt>
                <pt idx="2782">
                  <v>45686.9791666667</v>
                </pt>
                <pt idx="2783">
                  <v>45686.9895833333</v>
                </pt>
                <pt idx="2784">
                  <v>45687</v>
                </pt>
                <pt idx="2785">
                  <v>45687.0104166667</v>
                </pt>
                <pt idx="2786">
                  <v>45687.0208333333</v>
                </pt>
                <pt idx="2787">
                  <v>45687.03125</v>
                </pt>
                <pt idx="2788">
                  <v>45687.0416666667</v>
                </pt>
                <pt idx="2789">
                  <v>45687.0520833333</v>
                </pt>
                <pt idx="2790">
                  <v>45687.0625</v>
                </pt>
                <pt idx="2791">
                  <v>45687.0729166667</v>
                </pt>
                <pt idx="2792">
                  <v>45687.0833333333</v>
                </pt>
                <pt idx="2793">
                  <v>45687.09375</v>
                </pt>
                <pt idx="2794">
                  <v>45687.1041666667</v>
                </pt>
                <pt idx="2795">
                  <v>45687.1145833333</v>
                </pt>
                <pt idx="2796">
                  <v>45687.125</v>
                </pt>
                <pt idx="2797">
                  <v>45687.1354166667</v>
                </pt>
                <pt idx="2798">
                  <v>45687.1458333333</v>
                </pt>
                <pt idx="2799">
                  <v>45687.15625</v>
                </pt>
                <pt idx="2800">
                  <v>45687.1666666667</v>
                </pt>
                <pt idx="2801">
                  <v>45687.1770833333</v>
                </pt>
                <pt idx="2802">
                  <v>45687.1875</v>
                </pt>
                <pt idx="2803">
                  <v>45687.1979166667</v>
                </pt>
                <pt idx="2804">
                  <v>45687.2083333333</v>
                </pt>
                <pt idx="2805">
                  <v>45687.21875</v>
                </pt>
                <pt idx="2806">
                  <v>45687.2291666667</v>
                </pt>
                <pt idx="2807">
                  <v>45687.2395833333</v>
                </pt>
                <pt idx="2808">
                  <v>45687.25</v>
                </pt>
                <pt idx="2809">
                  <v>45687.2604166667</v>
                </pt>
                <pt idx="2810">
                  <v>45687.2708333333</v>
                </pt>
                <pt idx="2811">
                  <v>45687.28125</v>
                </pt>
                <pt idx="2812">
                  <v>45687.2916666667</v>
                </pt>
                <pt idx="2813">
                  <v>45687.3020833333</v>
                </pt>
                <pt idx="2814">
                  <v>45687.3125</v>
                </pt>
                <pt idx="2815">
                  <v>45687.3229166667</v>
                </pt>
                <pt idx="2816">
                  <v>45687.3333333333</v>
                </pt>
                <pt idx="2817">
                  <v>45687.34375</v>
                </pt>
                <pt idx="2818">
                  <v>45687.3541666667</v>
                </pt>
                <pt idx="2819">
                  <v>45687.3645833333</v>
                </pt>
                <pt idx="2820">
                  <v>45687.375</v>
                </pt>
                <pt idx="2821">
                  <v>45687.3854166667</v>
                </pt>
                <pt idx="2822">
                  <v>45687.3958333333</v>
                </pt>
                <pt idx="2823">
                  <v>45687.40625</v>
                </pt>
                <pt idx="2824">
                  <v>45687.4166666667</v>
                </pt>
                <pt idx="2825">
                  <v>45687.4270833333</v>
                </pt>
                <pt idx="2826">
                  <v>45687.4375</v>
                </pt>
                <pt idx="2827">
                  <v>45687.4479166667</v>
                </pt>
                <pt idx="2828">
                  <v>45687.4583333333</v>
                </pt>
                <pt idx="2829">
                  <v>45687.46875</v>
                </pt>
                <pt idx="2830">
                  <v>45687.4791666667</v>
                </pt>
                <pt idx="2831">
                  <v>45687.4895833333</v>
                </pt>
                <pt idx="2832">
                  <v>45687.5</v>
                </pt>
                <pt idx="2833">
                  <v>45687.5104166667</v>
                </pt>
                <pt idx="2834">
                  <v>45687.5208333333</v>
                </pt>
                <pt idx="2835">
                  <v>45687.53125</v>
                </pt>
                <pt idx="2836">
                  <v>45687.5416666667</v>
                </pt>
                <pt idx="2837">
                  <v>45687.5520833333</v>
                </pt>
                <pt idx="2838">
                  <v>45687.5625</v>
                </pt>
                <pt idx="2839">
                  <v>45687.5729166667</v>
                </pt>
                <pt idx="2840">
                  <v>45687.5833333333</v>
                </pt>
                <pt idx="2841">
                  <v>45687.59375</v>
                </pt>
                <pt idx="2842">
                  <v>45687.6041666667</v>
                </pt>
                <pt idx="2843">
                  <v>45687.6145833333</v>
                </pt>
                <pt idx="2844">
                  <v>45687.625</v>
                </pt>
                <pt idx="2845">
                  <v>45687.6354166667</v>
                </pt>
                <pt idx="2846">
                  <v>45687.6458333333</v>
                </pt>
                <pt idx="2847">
                  <v>45687.65625</v>
                </pt>
                <pt idx="2848">
                  <v>45687.6666666667</v>
                </pt>
                <pt idx="2849">
                  <v>45687.6770833333</v>
                </pt>
                <pt idx="2850">
                  <v>45687.6875</v>
                </pt>
                <pt idx="2851">
                  <v>45687.6979166667</v>
                </pt>
                <pt idx="2852">
                  <v>45687.7083333333</v>
                </pt>
                <pt idx="2853">
                  <v>45687.71875</v>
                </pt>
                <pt idx="2854">
                  <v>45687.7291666667</v>
                </pt>
                <pt idx="2855">
                  <v>45687.7395833333</v>
                </pt>
                <pt idx="2856">
                  <v>45687.75</v>
                </pt>
                <pt idx="2857">
                  <v>45687.7604166667</v>
                </pt>
                <pt idx="2858">
                  <v>45687.7708333333</v>
                </pt>
                <pt idx="2859">
                  <v>45687.78125</v>
                </pt>
                <pt idx="2860">
                  <v>45687.7916666667</v>
                </pt>
                <pt idx="2861">
                  <v>45687.8020833333</v>
                </pt>
                <pt idx="2862">
                  <v>45687.8125</v>
                </pt>
                <pt idx="2863">
                  <v>45687.8229166667</v>
                </pt>
                <pt idx="2864">
                  <v>45687.8333333333</v>
                </pt>
                <pt idx="2865">
                  <v>45687.84375</v>
                </pt>
                <pt idx="2866">
                  <v>45687.8541666667</v>
                </pt>
                <pt idx="2867">
                  <v>45687.8645833333</v>
                </pt>
                <pt idx="2868">
                  <v>45687.875</v>
                </pt>
                <pt idx="2869">
                  <v>45687.8854166667</v>
                </pt>
                <pt idx="2870">
                  <v>45687.8958333333</v>
                </pt>
                <pt idx="2871">
                  <v>45687.90625</v>
                </pt>
                <pt idx="2872">
                  <v>45687.9166666667</v>
                </pt>
                <pt idx="2873">
                  <v>45687.9270833333</v>
                </pt>
                <pt idx="2874">
                  <v>45687.9375</v>
                </pt>
                <pt idx="2875">
                  <v>45687.9479166667</v>
                </pt>
                <pt idx="2876">
                  <v>45687.9583333333</v>
                </pt>
                <pt idx="2877">
                  <v>45687.96875</v>
                </pt>
                <pt idx="2878">
                  <v>45687.9791666667</v>
                </pt>
                <pt idx="2879">
                  <v>45687.9895833333</v>
                </pt>
              </numCache>
            </numRef>
          </cat>
          <val>
            <numRef>
              <f>统调负荷!$P$3:$P$2881</f>
              <numCache>
                <formatCode>General</formatCode>
                <ptCount val="2879"/>
                <pt idx="0">
                  <v>11986.8</v>
                </pt>
                <pt idx="1">
                  <v>12633.1</v>
                </pt>
                <pt idx="2">
                  <v>12022.7</v>
                </pt>
                <pt idx="3">
                  <v>11170</v>
                </pt>
                <pt idx="4">
                  <v>10678.2</v>
                </pt>
                <pt idx="5">
                  <v>10189.2</v>
                </pt>
                <pt idx="6">
                  <v>9640.01</v>
                </pt>
                <pt idx="7">
                  <v>8547.75</v>
                </pt>
                <pt idx="8">
                  <v>8461.049999999999</v>
                </pt>
                <pt idx="9">
                  <v>7951.56</v>
                </pt>
                <pt idx="10">
                  <v>8299.629999999999</v>
                </pt>
                <pt idx="11">
                  <v>7987.48</v>
                </pt>
                <pt idx="12">
                  <v>8052.4</v>
                </pt>
                <pt idx="13">
                  <v>7590.81</v>
                </pt>
                <pt idx="14">
                  <v>7821.79</v>
                </pt>
                <pt idx="15">
                  <v>7255.15</v>
                </pt>
                <pt idx="16">
                  <v>7478.68</v>
                </pt>
                <pt idx="17">
                  <v>7540.89</v>
                </pt>
                <pt idx="18">
                  <v>7430.56</v>
                </pt>
                <pt idx="19">
                  <v>7788.45</v>
                </pt>
                <pt idx="20">
                  <v>7965.66</v>
                </pt>
                <pt idx="21">
                  <v>7376.52</v>
                </pt>
                <pt idx="22">
                  <v>7808.06</v>
                </pt>
                <pt idx="23">
                  <v>7583.39</v>
                </pt>
                <pt idx="24">
                  <v>7803.58</v>
                </pt>
                <pt idx="25">
                  <v>7723.71</v>
                </pt>
                <pt idx="26">
                  <v>7869.83</v>
                </pt>
                <pt idx="27">
                  <v>8725.110000000001</v>
                </pt>
                <pt idx="28">
                  <v>7964.1</v>
                </pt>
                <pt idx="29">
                  <v>8005.42</v>
                </pt>
                <pt idx="30">
                  <v>8453.67</v>
                </pt>
                <pt idx="31">
                  <v>9806.5</v>
                </pt>
                <pt idx="32">
                  <v>10436.7</v>
                </pt>
                <pt idx="33">
                  <v>10538.2</v>
                </pt>
                <pt idx="34">
                  <v>10677.3</v>
                </pt>
                <pt idx="35">
                  <v>11913.6</v>
                </pt>
                <pt idx="36">
                  <v>12766.1</v>
                </pt>
                <pt idx="37">
                  <v>12769.6</v>
                </pt>
                <pt idx="38">
                  <v>13277.8</v>
                </pt>
                <pt idx="39">
                  <v>13159.9</v>
                </pt>
                <pt idx="40">
                  <v>13286.6</v>
                </pt>
                <pt idx="41">
                  <v>13375.8</v>
                </pt>
                <pt idx="42">
                  <v>13848.3</v>
                </pt>
                <pt idx="43">
                  <v>13575.1</v>
                </pt>
                <pt idx="44">
                  <v>13257</v>
                </pt>
                <pt idx="45">
                  <v>13025.7</v>
                </pt>
                <pt idx="46">
                  <v>12388.8</v>
                </pt>
                <pt idx="47">
                  <v>9995.379999999999</v>
                </pt>
                <pt idx="48">
                  <v>9107.129999999999</v>
                </pt>
                <pt idx="49">
                  <v>9736.870000000001</v>
                </pt>
                <pt idx="50">
                  <v>8896.66</v>
                </pt>
                <pt idx="51">
                  <v>8872.120000000001</v>
                </pt>
                <pt idx="52">
                  <v>9263.620000000001</v>
                </pt>
                <pt idx="53">
                  <v>9457.860000000001</v>
                </pt>
                <pt idx="54">
                  <v>9350.219999999999</v>
                </pt>
                <pt idx="55">
                  <v>10111.7</v>
                </pt>
                <pt idx="56">
                  <v>10037.6</v>
                </pt>
                <pt idx="57">
                  <v>10328.1</v>
                </pt>
                <pt idx="58">
                  <v>10392.5</v>
                </pt>
                <pt idx="59">
                  <v>9517.530000000001</v>
                </pt>
                <pt idx="60">
                  <v>9497.75</v>
                </pt>
                <pt idx="61">
                  <v>10324.9</v>
                </pt>
                <pt idx="62">
                  <v>11687.5</v>
                </pt>
                <pt idx="63">
                  <v>12650</v>
                </pt>
                <pt idx="64">
                  <v>15179.9</v>
                </pt>
                <pt idx="65">
                  <v>15560.5</v>
                </pt>
                <pt idx="66">
                  <v>16098.3</v>
                </pt>
                <pt idx="67">
                  <v>15705.2</v>
                </pt>
                <pt idx="68">
                  <v>15199.7</v>
                </pt>
                <pt idx="69">
                  <v>15186.3</v>
                </pt>
                <pt idx="70">
                  <v>15178.6</v>
                </pt>
                <pt idx="71">
                  <v>16153.7</v>
                </pt>
                <pt idx="72">
                  <v>15681.9</v>
                </pt>
                <pt idx="73">
                  <v>16325.8</v>
                </pt>
                <pt idx="74">
                  <v>16274.5</v>
                </pt>
                <pt idx="75">
                  <v>16181.7</v>
                </pt>
                <pt idx="76">
                  <v>16276.8</v>
                </pt>
                <pt idx="77">
                  <v>16245.1</v>
                </pt>
                <pt idx="78">
                  <v>16417</v>
                </pt>
                <pt idx="79">
                  <v>16147.7</v>
                </pt>
                <pt idx="80">
                  <v>15743.3</v>
                </pt>
                <pt idx="81">
                  <v>15907.3</v>
                </pt>
                <pt idx="82">
                  <v>15778.6</v>
                </pt>
                <pt idx="83">
                  <v>15565.7</v>
                </pt>
                <pt idx="84">
                  <v>14913.8</v>
                </pt>
                <pt idx="85">
                  <v>15055.5</v>
                </pt>
                <pt idx="86">
                  <v>14264.1</v>
                </pt>
                <pt idx="87">
                  <v>13461.1</v>
                </pt>
                <pt idx="88">
                  <v>12552.9</v>
                </pt>
                <pt idx="89">
                  <v>12784.1</v>
                </pt>
                <pt idx="90">
                  <v>13208.4</v>
                </pt>
                <pt idx="91">
                  <v>11794.3</v>
                </pt>
                <pt idx="92">
                  <v>11383.1</v>
                </pt>
                <pt idx="93">
                  <v>11318.9</v>
                </pt>
                <pt idx="94">
                  <v>11548.3</v>
                </pt>
                <pt idx="95">
                  <v>12154.7</v>
                </pt>
                <pt idx="96">
                  <v>12507.1</v>
                </pt>
                <pt idx="97">
                  <v>12555.9</v>
                </pt>
                <pt idx="98">
                  <v>12686.2</v>
                </pt>
                <pt idx="99">
                  <v>12933.1</v>
                </pt>
                <pt idx="100">
                  <v>11897.5</v>
                </pt>
                <pt idx="101">
                  <v>11341.8</v>
                </pt>
                <pt idx="102">
                  <v>10908.6</v>
                </pt>
                <pt idx="103">
                  <v>10501</v>
                </pt>
                <pt idx="104">
                  <v>10031.7</v>
                </pt>
                <pt idx="105">
                  <v>10053.3</v>
                </pt>
                <pt idx="106">
                  <v>9640.879999999999</v>
                </pt>
                <pt idx="107">
                  <v>9673.209999999999</v>
                </pt>
                <pt idx="108">
                  <v>9627.809999999999</v>
                </pt>
                <pt idx="109">
                  <v>9448.32</v>
                </pt>
                <pt idx="110">
                  <v>9321.889999999999</v>
                </pt>
                <pt idx="111">
                  <v>9052.690000000001</v>
                </pt>
                <pt idx="112">
                  <v>9045.040000000001</v>
                </pt>
                <pt idx="113">
                  <v>9185.99</v>
                </pt>
                <pt idx="114">
                  <v>9162.08</v>
                </pt>
                <pt idx="115">
                  <v>9131</v>
                </pt>
                <pt idx="116">
                  <v>9376.190000000001</v>
                </pt>
                <pt idx="117">
                  <v>9193.030000000001</v>
                </pt>
                <pt idx="118">
                  <v>9121.290000000001</v>
                </pt>
                <pt idx="119">
                  <v>8832.02</v>
                </pt>
                <pt idx="120">
                  <v>8822</v>
                </pt>
                <pt idx="121">
                  <v>9073.16</v>
                </pt>
                <pt idx="122">
                  <v>9583.639999999999</v>
                </pt>
                <pt idx="123">
                  <v>9984.65</v>
                </pt>
                <pt idx="124">
                  <v>10306</v>
                </pt>
                <pt idx="125">
                  <v>10758.7</v>
                </pt>
                <pt idx="126">
                  <v>11911.6</v>
                </pt>
                <pt idx="127">
                  <v>14559.2</v>
                </pt>
                <pt idx="128">
                  <v>16842.4</v>
                </pt>
                <pt idx="129">
                  <v>16912.2</v>
                </pt>
                <pt idx="130">
                  <v>16937.3</v>
                </pt>
                <pt idx="131">
                  <v>18500.4</v>
                </pt>
                <pt idx="132">
                  <v>18640.4</v>
                </pt>
                <pt idx="133">
                  <v>18577.7</v>
                </pt>
                <pt idx="134">
                  <v>18883.6</v>
                </pt>
                <pt idx="135">
                  <v>18891.1</v>
                </pt>
                <pt idx="136">
                  <v>19474.2</v>
                </pt>
                <pt idx="137">
                  <v>19221.9</v>
                </pt>
                <pt idx="138">
                  <v>19320.4</v>
                </pt>
                <pt idx="139">
                  <v>19846.5</v>
                </pt>
                <pt idx="140">
                  <v>18611.5</v>
                </pt>
                <pt idx="141">
                  <v>17943.1</v>
                </pt>
                <pt idx="142">
                  <v>16917.3</v>
                </pt>
                <pt idx="143">
                  <v>15170.3</v>
                </pt>
                <pt idx="144">
                  <v>13377.8</v>
                </pt>
                <pt idx="145">
                  <v>13653.8</v>
                </pt>
                <pt idx="146">
                  <v>13129.1</v>
                </pt>
                <pt idx="147">
                  <v>13258.6</v>
                </pt>
                <pt idx="148">
                  <v>12754.7</v>
                </pt>
                <pt idx="149">
                  <v>13393</v>
                </pt>
                <pt idx="150">
                  <v>13328.6</v>
                </pt>
                <pt idx="151">
                  <v>12723.8</v>
                </pt>
                <pt idx="152">
                  <v>12466.6</v>
                </pt>
                <pt idx="153">
                  <v>12463.6</v>
                </pt>
                <pt idx="154">
                  <v>13126.1</v>
                </pt>
                <pt idx="155">
                  <v>13020.4</v>
                </pt>
                <pt idx="156">
                  <v>13540.9</v>
                </pt>
                <pt idx="157">
                  <v>13594.5</v>
                </pt>
                <pt idx="158">
                  <v>14827.2</v>
                </pt>
                <pt idx="159">
                  <v>16498</v>
                </pt>
                <pt idx="160">
                  <v>18020.8</v>
                </pt>
                <pt idx="161">
                  <v>18358.6</v>
                </pt>
                <pt idx="162">
                  <v>18934.9</v>
                </pt>
                <pt idx="163">
                  <v>19278.2</v>
                </pt>
                <pt idx="164">
                  <v>19260.1</v>
                </pt>
                <pt idx="165">
                  <v>18634.2</v>
                </pt>
                <pt idx="166">
                  <v>19045.2</v>
                </pt>
                <pt idx="167">
                  <v>19786.2</v>
                </pt>
                <pt idx="168">
                  <v>20411.8</v>
                </pt>
                <pt idx="169">
                  <v>19856.7</v>
                </pt>
                <pt idx="170">
                  <v>19965.6</v>
                </pt>
                <pt idx="171">
                  <v>20507.6</v>
                </pt>
                <pt idx="172">
                  <v>20495.9</v>
                </pt>
                <pt idx="173">
                  <v>20640.2</v>
                </pt>
                <pt idx="174">
                  <v>20419.6</v>
                </pt>
                <pt idx="175">
                  <v>20270.3</v>
                </pt>
                <pt idx="176">
                  <v>20563.9</v>
                </pt>
                <pt idx="177">
                  <v>20397.1</v>
                </pt>
                <pt idx="178">
                  <v>20249.2</v>
                </pt>
                <pt idx="179">
                  <v>19984</v>
                </pt>
                <pt idx="180">
                  <v>19340.9</v>
                </pt>
                <pt idx="181">
                  <v>18372.2</v>
                </pt>
                <pt idx="182">
                  <v>17818.2</v>
                </pt>
                <pt idx="183">
                  <v>17254.1</v>
                </pt>
                <pt idx="184">
                  <v>16368.8</v>
                </pt>
                <pt idx="185">
                  <v>16657.4</v>
                </pt>
                <pt idx="186">
                  <v>16292.2</v>
                </pt>
                <pt idx="187">
                  <v>16202.8</v>
                </pt>
                <pt idx="188">
                  <v>15456.8</v>
                </pt>
                <pt idx="189">
                  <v>15106.1</v>
                </pt>
                <pt idx="190">
                  <v>15726</v>
                </pt>
                <pt idx="191">
                  <v>15425.9</v>
                </pt>
                <pt idx="192">
                  <v>14687.4</v>
                </pt>
                <pt idx="193">
                  <v>16047.4</v>
                </pt>
                <pt idx="194">
                  <v>15871.6</v>
                </pt>
                <pt idx="195">
                  <v>16755</v>
                </pt>
                <pt idx="196">
                  <v>16221.7</v>
                </pt>
                <pt idx="197">
                  <v>16267.4</v>
                </pt>
                <pt idx="198">
                  <v>16375.5</v>
                </pt>
                <pt idx="199">
                  <v>15780.2</v>
                </pt>
                <pt idx="200">
                  <v>15019.5</v>
                </pt>
                <pt idx="201">
                  <v>13201</v>
                </pt>
                <pt idx="202">
                  <v>12210.6</v>
                </pt>
                <pt idx="203">
                  <v>11899.5</v>
                </pt>
                <pt idx="204">
                  <v>11623.1</v>
                </pt>
                <pt idx="205">
                  <v>11516.4</v>
                </pt>
                <pt idx="206">
                  <v>11708.1</v>
                </pt>
                <pt idx="207">
                  <v>11993</v>
                </pt>
                <pt idx="208">
                  <v>12422.2</v>
                </pt>
                <pt idx="209">
                  <v>13200.2</v>
                </pt>
                <pt idx="210">
                  <v>13029.5</v>
                </pt>
                <pt idx="211">
                  <v>13034.6</v>
                </pt>
                <pt idx="212">
                  <v>12970.9</v>
                </pt>
                <pt idx="213">
                  <v>12540.7</v>
                </pt>
                <pt idx="214">
                  <v>11994.1</v>
                </pt>
                <pt idx="215">
                  <v>12315.2</v>
                </pt>
                <pt idx="216">
                  <v>12232.8</v>
                </pt>
                <pt idx="217">
                  <v>11919.6</v>
                </pt>
                <pt idx="218">
                  <v>11607</v>
                </pt>
                <pt idx="219">
                  <v>11619.7</v>
                </pt>
                <pt idx="220">
                  <v>12439.7</v>
                </pt>
                <pt idx="221">
                  <v>14741.9</v>
                </pt>
                <pt idx="222">
                  <v>16894.4</v>
                </pt>
                <pt idx="223">
                  <v>20398.1</v>
                </pt>
                <pt idx="224">
                  <v>21561</v>
                </pt>
                <pt idx="225">
                  <v>22823.7</v>
                </pt>
                <pt idx="226">
                  <v>22663.6</v>
                </pt>
                <pt idx="227">
                  <v>22788.2</v>
                </pt>
                <pt idx="228">
                  <v>23262.9</v>
                </pt>
                <pt idx="229">
                  <v>22763.2</v>
                </pt>
                <pt idx="230">
                  <v>23127</v>
                </pt>
                <pt idx="231">
                  <v>23515</v>
                </pt>
                <pt idx="232">
                  <v>21581.5</v>
                </pt>
                <pt idx="233">
                  <v>20717.5</v>
                </pt>
                <pt idx="234">
                  <v>21096.5</v>
                </pt>
                <pt idx="235">
                  <v>19630.3</v>
                </pt>
                <pt idx="236">
                  <v>18272.8</v>
                </pt>
                <pt idx="237">
                  <v>17432.4</v>
                </pt>
                <pt idx="238">
                  <v>16345.4</v>
                </pt>
                <pt idx="239">
                  <v>15552.1</v>
                </pt>
                <pt idx="240">
                  <v>15623</v>
                </pt>
                <pt idx="241">
                  <v>14672.2</v>
                </pt>
                <pt idx="242">
                  <v>14604.1</v>
                </pt>
                <pt idx="243">
                  <v>14621.2</v>
                </pt>
                <pt idx="244">
                  <v>14887.1</v>
                </pt>
                <pt idx="245">
                  <v>14835.3</v>
                </pt>
                <pt idx="246">
                  <v>14962</v>
                </pt>
                <pt idx="247">
                  <v>15109.7</v>
                </pt>
                <pt idx="248">
                  <v>14443.6</v>
                </pt>
                <pt idx="249">
                  <v>13817.1</v>
                </pt>
                <pt idx="250">
                  <v>13728.8</v>
                </pt>
                <pt idx="251">
                  <v>14210.4</v>
                </pt>
                <pt idx="252">
                  <v>14039.5</v>
                </pt>
                <pt idx="253">
                  <v>15628.6</v>
                </pt>
                <pt idx="254">
                  <v>17947.9</v>
                </pt>
                <pt idx="255">
                  <v>20253.8</v>
                </pt>
                <pt idx="256">
                  <v>21221.2</v>
                </pt>
                <pt idx="257">
                  <v>21574.5</v>
                </pt>
                <pt idx="258">
                  <v>21586.9</v>
                </pt>
                <pt idx="259">
                  <v>21803.3</v>
                </pt>
                <pt idx="260">
                  <v>20941.5</v>
                </pt>
                <pt idx="261">
                  <v>20616</v>
                </pt>
                <pt idx="262">
                  <v>20317.1</v>
                </pt>
                <pt idx="263">
                  <v>20557.8</v>
                </pt>
                <pt idx="264">
                  <v>20629</v>
                </pt>
                <pt idx="265">
                  <v>20759.1</v>
                </pt>
                <pt idx="266">
                  <v>20267.1</v>
                </pt>
                <pt idx="267">
                  <v>20301.4</v>
                </pt>
                <pt idx="268">
                  <v>20029.7</v>
                </pt>
                <pt idx="269">
                  <v>20071.5</v>
                </pt>
                <pt idx="270">
                  <v>20133.8</v>
                </pt>
                <pt idx="271">
                  <v>19899.5</v>
                </pt>
                <pt idx="272">
                  <v>20217.7</v>
                </pt>
                <pt idx="273">
                  <v>20626.7</v>
                </pt>
                <pt idx="274">
                  <v>20292.7</v>
                </pt>
                <pt idx="275">
                  <v>19963.6</v>
                </pt>
                <pt idx="276">
                  <v>18617.6</v>
                </pt>
                <pt idx="277">
                  <v>18030.8</v>
                </pt>
                <pt idx="278">
                  <v>17936.2</v>
                </pt>
                <pt idx="279">
                  <v>17602.4</v>
                </pt>
                <pt idx="280">
                  <v>16940.1</v>
                </pt>
                <pt idx="281">
                  <v>17365.8</v>
                </pt>
                <pt idx="282">
                  <v>16032.3</v>
                </pt>
                <pt idx="283">
                  <v>16124.4</v>
                </pt>
                <pt idx="284">
                  <v>15290.6</v>
                </pt>
                <pt idx="285">
                  <v>15430.6</v>
                </pt>
                <pt idx="286">
                  <v>15784.9</v>
                </pt>
                <pt idx="287">
                  <v>14889.7</v>
                </pt>
                <pt idx="288">
                  <v>15125.8</v>
                </pt>
                <pt idx="289">
                  <v>14982.3</v>
                </pt>
                <pt idx="290">
                  <v>16229.8</v>
                </pt>
                <pt idx="291">
                  <v>16766.8</v>
                </pt>
                <pt idx="292">
                  <v>16650</v>
                </pt>
                <pt idx="293">
                  <v>16627</v>
                </pt>
                <pt idx="294">
                  <v>16104.1</v>
                </pt>
                <pt idx="295">
                  <v>16447.3</v>
                </pt>
                <pt idx="296">
                  <v>15297.1</v>
                </pt>
                <pt idx="297">
                  <v>14205</v>
                </pt>
                <pt idx="298">
                  <v>12638.8</v>
                </pt>
                <pt idx="299">
                  <v>11746.6</v>
                </pt>
                <pt idx="300">
                  <v>11633.2</v>
                </pt>
                <pt idx="301">
                  <v>11630.2</v>
                </pt>
                <pt idx="302">
                  <v>11032.9</v>
                </pt>
                <pt idx="303">
                  <v>11533.1</v>
                </pt>
                <pt idx="304">
                  <v>11412.6</v>
                </pt>
                <pt idx="305">
                  <v>11495.2</v>
                </pt>
                <pt idx="306">
                  <v>11478.8</v>
                </pt>
                <pt idx="307">
                  <v>11308</v>
                </pt>
                <pt idx="308">
                  <v>11538.4</v>
                </pt>
                <pt idx="309">
                  <v>11201.1</v>
                </pt>
                <pt idx="310">
                  <v>11887.1</v>
                </pt>
                <pt idx="311">
                  <v>11479.6</v>
                </pt>
                <pt idx="312">
                  <v>11505.9</v>
                </pt>
                <pt idx="313">
                  <v>11369.2</v>
                </pt>
                <pt idx="314">
                  <v>11801.1</v>
                </pt>
                <pt idx="315">
                  <v>13011.4</v>
                </pt>
                <pt idx="316">
                  <v>13945.8</v>
                </pt>
                <pt idx="317">
                  <v>15268.3</v>
                </pt>
                <pt idx="318">
                  <v>16527.6</v>
                </pt>
                <pt idx="319">
                  <v>18679.1</v>
                </pt>
                <pt idx="320">
                  <v>19748.3</v>
                </pt>
                <pt idx="321">
                  <v>20034</v>
                </pt>
                <pt idx="322">
                  <v>19314.6</v>
                </pt>
                <pt idx="323">
                  <v>19989.7</v>
                </pt>
                <pt idx="324">
                  <v>20228.9</v>
                </pt>
                <pt idx="325">
                  <v>20601.2</v>
                </pt>
                <pt idx="326">
                  <v>20764.1</v>
                </pt>
                <pt idx="327">
                  <v>21236.7</v>
                </pt>
                <pt idx="328">
                  <v>21081</v>
                </pt>
                <pt idx="329">
                  <v>19879.6</v>
                </pt>
                <pt idx="330">
                  <v>20623.3</v>
                </pt>
                <pt idx="331">
                  <v>20096.3</v>
                </pt>
                <pt idx="332">
                  <v>20255.2</v>
                </pt>
                <pt idx="333">
                  <v>18985.3</v>
                </pt>
                <pt idx="334">
                  <v>17848.3</v>
                </pt>
                <pt idx="335">
                  <v>16015.1</v>
                </pt>
                <pt idx="336">
                  <v>16031.4</v>
                </pt>
                <pt idx="337">
                  <v>16018.5</v>
                </pt>
                <pt idx="338">
                  <v>15564.5</v>
                </pt>
                <pt idx="339">
                  <v>15267.9</v>
                </pt>
                <pt idx="340">
                  <v>15134.4</v>
                </pt>
                <pt idx="341">
                  <v>15322.7</v>
                </pt>
                <pt idx="342">
                  <v>15633.8</v>
                </pt>
                <pt idx="343">
                  <v>15540.7</v>
                </pt>
                <pt idx="344">
                  <v>15500.1</v>
                </pt>
                <pt idx="345">
                  <v>15369.1</v>
                </pt>
                <pt idx="346">
                  <v>15267.1</v>
                </pt>
                <pt idx="347">
                  <v>15860.8</v>
                </pt>
                <pt idx="348">
                  <v>17184.6</v>
                </pt>
                <pt idx="349">
                  <v>19151.1</v>
                </pt>
                <pt idx="350">
                  <v>20073</v>
                </pt>
                <pt idx="351">
                  <v>21340.3</v>
                </pt>
                <pt idx="352">
                  <v>22444</v>
                </pt>
                <pt idx="353">
                  <v>22345.3</v>
                </pt>
                <pt idx="354">
                  <v>21991.8</v>
                </pt>
                <pt idx="355">
                  <v>21474.3</v>
                </pt>
                <pt idx="356">
                  <v>21105.6</v>
                </pt>
                <pt idx="357">
                  <v>20891.7</v>
                </pt>
                <pt idx="358">
                  <v>21060.5</v>
                </pt>
                <pt idx="359">
                  <v>20330</v>
                </pt>
                <pt idx="360">
                  <v>20074.3</v>
                </pt>
                <pt idx="361">
                  <v>20619.6</v>
                </pt>
                <pt idx="362">
                  <v>20240.8</v>
                </pt>
                <pt idx="363">
                  <v>20294.2</v>
                </pt>
                <pt idx="364">
                  <v>20146.2</v>
                </pt>
                <pt idx="365">
                  <v>20101.8</v>
                </pt>
                <pt idx="366">
                  <v>19917.5</v>
                </pt>
                <pt idx="367">
                  <v>19515.4</v>
                </pt>
                <pt idx="368">
                  <v>19663.8</v>
                </pt>
                <pt idx="369">
                  <v>19580.4</v>
                </pt>
                <pt idx="370">
                  <v>19840.1</v>
                </pt>
                <pt idx="371">
                  <v>19482.9</v>
                </pt>
                <pt idx="372">
                  <v>19517.1</v>
                </pt>
                <pt idx="373">
                  <v>18600.6</v>
                </pt>
                <pt idx="374">
                  <v>17362.7</v>
                </pt>
                <pt idx="375">
                  <v>17649</v>
                </pt>
                <pt idx="376">
                  <v>17450.1</v>
                </pt>
                <pt idx="377">
                  <v>17416.2</v>
                </pt>
                <pt idx="378">
                  <v>17466.9</v>
                </pt>
                <pt idx="379">
                  <v>16605</v>
                </pt>
                <pt idx="380">
                  <v>16133.8</v>
                </pt>
                <pt idx="381">
                  <v>15899.3</v>
                </pt>
                <pt idx="382">
                  <v>15884.8</v>
                </pt>
                <pt idx="383">
                  <v>15680.8</v>
                </pt>
                <pt idx="384">
                  <v>15874.8</v>
                </pt>
                <pt idx="385">
                  <v>16208.2</v>
                </pt>
                <pt idx="386">
                  <v>16380.2</v>
                </pt>
                <pt idx="387">
                  <v>16650.9</v>
                </pt>
                <pt idx="388">
                  <v>17099.7</v>
                </pt>
                <pt idx="389">
                  <v>16755.6</v>
                </pt>
                <pt idx="390">
                  <v>16987.7</v>
                </pt>
                <pt idx="391">
                  <v>17297.1</v>
                </pt>
                <pt idx="392">
                  <v>15542.4</v>
                </pt>
                <pt idx="393">
                  <v>14108.5</v>
                </pt>
                <pt idx="394">
                  <v>13045.6</v>
                </pt>
                <pt idx="395">
                  <v>13160.8</v>
                </pt>
                <pt idx="396">
                  <v>13365.8</v>
                </pt>
                <pt idx="397">
                  <v>13541.3</v>
                </pt>
                <pt idx="398">
                  <v>13474.8</v>
                </pt>
                <pt idx="399">
                  <v>13644.1</v>
                </pt>
                <pt idx="400">
                  <v>13382.8</v>
                </pt>
                <pt idx="401">
                  <v>13459.1</v>
                </pt>
                <pt idx="402">
                  <v>13296.8</v>
                </pt>
                <pt idx="403">
                  <v>13322.1</v>
                </pt>
                <pt idx="404">
                  <v>12972.8</v>
                </pt>
                <pt idx="405">
                  <v>12309.6</v>
                </pt>
                <pt idx="406">
                  <v>12877.7</v>
                </pt>
                <pt idx="407">
                  <v>12547.9</v>
                </pt>
                <pt idx="408">
                  <v>13454.3</v>
                </pt>
                <pt idx="409">
                  <v>13504.3</v>
                </pt>
                <pt idx="410">
                  <v>14052.3</v>
                </pt>
                <pt idx="411">
                  <v>14638.6</v>
                </pt>
                <pt idx="412">
                  <v>15648.3</v>
                </pt>
                <pt idx="413">
                  <v>15197.4</v>
                </pt>
                <pt idx="414">
                  <v>15429.7</v>
                </pt>
                <pt idx="415">
                  <v>16962.4</v>
                </pt>
                <pt idx="416">
                  <v>16592</v>
                </pt>
                <pt idx="417">
                  <v>17530</v>
                </pt>
                <pt idx="418">
                  <v>17587.4</v>
                </pt>
                <pt idx="419">
                  <v>17810.1</v>
                </pt>
                <pt idx="420">
                  <v>17825.6</v>
                </pt>
                <pt idx="421">
                  <v>18201.9</v>
                </pt>
                <pt idx="422">
                  <v>17683.1</v>
                </pt>
                <pt idx="423">
                  <v>17071</v>
                </pt>
                <pt idx="424">
                  <v>16207.5</v>
                </pt>
                <pt idx="425">
                  <v>16588.8</v>
                </pt>
                <pt idx="426">
                  <v>16912.8</v>
                </pt>
                <pt idx="427">
                  <v>17611.6</v>
                </pt>
                <pt idx="428">
                  <v>17761.4</v>
                </pt>
                <pt idx="429">
                  <v>17232.5</v>
                </pt>
                <pt idx="430">
                  <v>15857</v>
                </pt>
                <pt idx="431">
                  <v>15342.2</v>
                </pt>
                <pt idx="432">
                  <v>14554.2</v>
                </pt>
                <pt idx="433">
                  <v>14313.1</v>
                </pt>
                <pt idx="434">
                  <v>13413.7</v>
                </pt>
                <pt idx="435">
                  <v>13544.3</v>
                </pt>
                <pt idx="436">
                  <v>13106.2</v>
                </pt>
                <pt idx="437">
                  <v>13162.3</v>
                </pt>
                <pt idx="438">
                  <v>13070.4</v>
                </pt>
                <pt idx="439">
                  <v>12620.4</v>
                </pt>
                <pt idx="440">
                  <v>11948.8</v>
                </pt>
                <pt idx="441">
                  <v>12938.4</v>
                </pt>
                <pt idx="442">
                  <v>13498.6</v>
                </pt>
                <pt idx="443">
                  <v>13586.6</v>
                </pt>
                <pt idx="444">
                  <v>14962.5</v>
                </pt>
                <pt idx="445">
                  <v>16899.5</v>
                </pt>
                <pt idx="446">
                  <v>17062.3</v>
                </pt>
                <pt idx="447">
                  <v>19085.2</v>
                </pt>
                <pt idx="448">
                  <v>20855.8</v>
                </pt>
                <pt idx="449">
                  <v>20471.4</v>
                </pt>
                <pt idx="450">
                  <v>20997.2</v>
                </pt>
                <pt idx="451">
                  <v>21226.5</v>
                </pt>
                <pt idx="452">
                  <v>21143.8</v>
                </pt>
                <pt idx="453">
                  <v>20593.7</v>
                </pt>
                <pt idx="454">
                  <v>20185</v>
                </pt>
                <pt idx="455">
                  <v>19480.8</v>
                </pt>
                <pt idx="456">
                  <v>19714.2</v>
                </pt>
                <pt idx="457">
                  <v>20329.5</v>
                </pt>
                <pt idx="458">
                  <v>20225.8</v>
                </pt>
                <pt idx="459">
                  <v>20142.7</v>
                </pt>
                <pt idx="460">
                  <v>19544.6</v>
                </pt>
                <pt idx="461">
                  <v>19821.3</v>
                </pt>
                <pt idx="462">
                  <v>19685.6</v>
                </pt>
                <pt idx="463">
                  <v>19274</v>
                </pt>
                <pt idx="464">
                  <v>19747.4</v>
                </pt>
                <pt idx="465">
                  <v>20123.4</v>
                </pt>
                <pt idx="466">
                  <v>19567.7</v>
                </pt>
                <pt idx="467">
                  <v>20253.4</v>
                </pt>
                <pt idx="468">
                  <v>20143.5</v>
                </pt>
                <pt idx="469">
                  <v>19730.4</v>
                </pt>
                <pt idx="470">
                  <v>18959.6</v>
                </pt>
                <pt idx="471">
                  <v>19128.8</v>
                </pt>
                <pt idx="472">
                  <v>18271.3</v>
                </pt>
                <pt idx="473">
                  <v>18102.7</v>
                </pt>
                <pt idx="474">
                  <v>17774.6</v>
                </pt>
                <pt idx="475">
                  <v>17233.5</v>
                </pt>
                <pt idx="476">
                  <v>16319.8</v>
                </pt>
                <pt idx="477">
                  <v>16896.1</v>
                </pt>
                <pt idx="478">
                  <v>16705.2</v>
                </pt>
                <pt idx="479">
                  <v>15523.2</v>
                </pt>
                <pt idx="480">
                  <v>15363.2</v>
                </pt>
                <pt idx="481">
                  <v>16235.4</v>
                </pt>
                <pt idx="482">
                  <v>16443</v>
                </pt>
                <pt idx="483">
                  <v>16592.2</v>
                </pt>
                <pt idx="484">
                  <v>16786.5</v>
                </pt>
                <pt idx="485">
                  <v>16376.4</v>
                </pt>
                <pt idx="486">
                  <v>16682.4</v>
                </pt>
                <pt idx="487">
                  <v>16512</v>
                </pt>
                <pt idx="488">
                  <v>14922.8</v>
                </pt>
                <pt idx="489">
                  <v>13879.4</v>
                </pt>
                <pt idx="490">
                  <v>11700</v>
                </pt>
                <pt idx="491">
                  <v>11377.6</v>
                </pt>
                <pt idx="492">
                  <v>11655.7</v>
                </pt>
                <pt idx="493">
                  <v>11338.7</v>
                </pt>
                <pt idx="494">
                  <v>11765.3</v>
                </pt>
                <pt idx="495">
                  <v>11554.7</v>
                </pt>
                <pt idx="496">
                  <v>11424</v>
                </pt>
                <pt idx="497">
                  <v>11473.9</v>
                </pt>
                <pt idx="498">
                  <v>11321.3</v>
                </pt>
                <pt idx="499">
                  <v>11462.9</v>
                </pt>
                <pt idx="500">
                  <v>10869.5</v>
                </pt>
                <pt idx="501">
                  <v>11685.7</v>
                </pt>
                <pt idx="502">
                  <v>11409.8</v>
                </pt>
                <pt idx="503">
                  <v>11188</v>
                </pt>
                <pt idx="504">
                  <v>11369.1</v>
                </pt>
                <pt idx="505">
                  <v>11950.3</v>
                </pt>
                <pt idx="506">
                  <v>12475.9</v>
                </pt>
                <pt idx="507">
                  <v>13095</v>
                </pt>
                <pt idx="508">
                  <v>14487.2</v>
                </pt>
                <pt idx="509">
                  <v>14726.7</v>
                </pt>
                <pt idx="510">
                  <v>16788.2</v>
                </pt>
                <pt idx="511">
                  <v>18796.7</v>
                </pt>
                <pt idx="512">
                  <v>18591.1</v>
                </pt>
                <pt idx="513">
                  <v>19137.1</v>
                </pt>
                <pt idx="514">
                  <v>19849</v>
                </pt>
                <pt idx="515">
                  <v>20488.4</v>
                </pt>
                <pt idx="516">
                  <v>20709.4</v>
                </pt>
                <pt idx="517">
                  <v>21021.2</v>
                </pt>
                <pt idx="518">
                  <v>20921.7</v>
                </pt>
                <pt idx="519">
                  <v>21436.8</v>
                </pt>
                <pt idx="520">
                  <v>20994.8</v>
                </pt>
                <pt idx="521">
                  <v>20480.6</v>
                </pt>
                <pt idx="522">
                  <v>20152.7</v>
                </pt>
                <pt idx="523">
                  <v>19272.8</v>
                </pt>
                <pt idx="524">
                  <v>18567</v>
                </pt>
                <pt idx="525">
                  <v>16928.2</v>
                </pt>
                <pt idx="526">
                  <v>15629</v>
                </pt>
                <pt idx="527">
                  <v>14915.1</v>
                </pt>
                <pt idx="528">
                  <v>13635.5</v>
                </pt>
                <pt idx="529">
                  <v>13958.3</v>
                </pt>
                <pt idx="530">
                  <v>13910.4</v>
                </pt>
                <pt idx="531">
                  <v>13416.6</v>
                </pt>
                <pt idx="532">
                  <v>13294.5</v>
                </pt>
                <pt idx="533">
                  <v>13933.5</v>
                </pt>
                <pt idx="534">
                  <v>14466.3</v>
                </pt>
                <pt idx="535">
                  <v>14568</v>
                </pt>
                <pt idx="536">
                  <v>14212.9</v>
                </pt>
                <pt idx="537">
                  <v>15305.4</v>
                </pt>
                <pt idx="538">
                  <v>15349.6</v>
                </pt>
                <pt idx="539">
                  <v>16176.9</v>
                </pt>
                <pt idx="540">
                  <v>16665</v>
                </pt>
                <pt idx="541">
                  <v>18265</v>
                </pt>
                <pt idx="542">
                  <v>18781</v>
                </pt>
                <pt idx="543">
                  <v>20486</v>
                </pt>
                <pt idx="544">
                  <v>20801.6</v>
                </pt>
                <pt idx="545">
                  <v>20615.8</v>
                </pt>
                <pt idx="546">
                  <v>21053.8</v>
                </pt>
                <pt idx="547">
                  <v>21428.9</v>
                </pt>
                <pt idx="548">
                  <v>20168.4</v>
                </pt>
                <pt idx="549">
                  <v>20122.6</v>
                </pt>
                <pt idx="550">
                  <v>19743.6</v>
                </pt>
                <pt idx="551">
                  <v>20192.5</v>
                </pt>
                <pt idx="552">
                  <v>20590.9</v>
                </pt>
                <pt idx="553">
                  <v>20379.3</v>
                </pt>
                <pt idx="554">
                  <v>20130.5</v>
                </pt>
                <pt idx="555">
                  <v>20096.8</v>
                </pt>
                <pt idx="556">
                  <v>20344</v>
                </pt>
                <pt idx="557">
                  <v>20823.9</v>
                </pt>
                <pt idx="558">
                  <v>20866.8</v>
                </pt>
                <pt idx="559">
                  <v>20353.9</v>
                </pt>
                <pt idx="560">
                  <v>20305.3</v>
                </pt>
                <pt idx="561">
                  <v>19801.4</v>
                </pt>
                <pt idx="562">
                  <v>19212.7</v>
                </pt>
                <pt idx="563">
                  <v>18924.4</v>
                </pt>
                <pt idx="564">
                  <v>17960.7</v>
                </pt>
                <pt idx="565">
                  <v>17096.6</v>
                </pt>
                <pt idx="566">
                  <v>16641.6</v>
                </pt>
                <pt idx="567">
                  <v>16724.7</v>
                </pt>
                <pt idx="568">
                  <v>17002.4</v>
                </pt>
                <pt idx="569">
                  <v>17068.6</v>
                </pt>
                <pt idx="570">
                  <v>17601.5</v>
                </pt>
                <pt idx="571">
                  <v>17158.9</v>
                </pt>
                <pt idx="572">
                  <v>16394.9</v>
                </pt>
                <pt idx="573">
                  <v>16059.1</v>
                </pt>
                <pt idx="574">
                  <v>16425.4</v>
                </pt>
                <pt idx="575">
                  <v>16494.8</v>
                </pt>
                <pt idx="576">
                  <v>16066.4</v>
                </pt>
                <pt idx="577">
                  <v>16840</v>
                </pt>
                <pt idx="578">
                  <v>16898</v>
                </pt>
                <pt idx="579">
                  <v>17003.5</v>
                </pt>
                <pt idx="580">
                  <v>16989</v>
                </pt>
                <pt idx="581">
                  <v>17001</v>
                </pt>
                <pt idx="582">
                  <v>17021.7</v>
                </pt>
                <pt idx="583">
                  <v>16710.1</v>
                </pt>
                <pt idx="584">
                  <v>15617.7</v>
                </pt>
                <pt idx="585">
                  <v>14588</v>
                </pt>
                <pt idx="586">
                  <v>12922.6</v>
                </pt>
                <pt idx="587">
                  <v>12141.3</v>
                </pt>
                <pt idx="588">
                  <v>12236.4</v>
                </pt>
                <pt idx="589">
                  <v>12124.1</v>
                </pt>
                <pt idx="590">
                  <v>12185.1</v>
                </pt>
                <pt idx="591">
                  <v>12428.2</v>
                </pt>
                <pt idx="592">
                  <v>11932</v>
                </pt>
                <pt idx="593">
                  <v>11982.5</v>
                </pt>
                <pt idx="594">
                  <v>12037.4</v>
                </pt>
                <pt idx="595">
                  <v>12618.5</v>
                </pt>
                <pt idx="596">
                  <v>12321.3</v>
                </pt>
                <pt idx="597">
                  <v>12354.5</v>
                </pt>
                <pt idx="598">
                  <v>12070.7</v>
                </pt>
                <pt idx="599">
                  <v>12285.3</v>
                </pt>
                <pt idx="600">
                  <v>12062.6</v>
                </pt>
                <pt idx="601">
                  <v>11963.5</v>
                </pt>
                <pt idx="602">
                  <v>13014.1</v>
                </pt>
                <pt idx="603">
                  <v>14310.4</v>
                </pt>
                <pt idx="604">
                  <v>14274.8</v>
                </pt>
                <pt idx="605">
                  <v>15282.7</v>
                </pt>
                <pt idx="606">
                  <v>16283.5</v>
                </pt>
                <pt idx="607">
                  <v>18329.8</v>
                </pt>
                <pt idx="608">
                  <v>18811.7</v>
                </pt>
                <pt idx="609">
                  <v>19454.8</v>
                </pt>
                <pt idx="610">
                  <v>20138.2</v>
                </pt>
                <pt idx="611">
                  <v>20153.4</v>
                </pt>
                <pt idx="612">
                  <v>20629.4</v>
                </pt>
                <pt idx="613">
                  <v>21090.5</v>
                </pt>
                <pt idx="614">
                  <v>21153.5</v>
                </pt>
                <pt idx="615">
                  <v>21638.8</v>
                </pt>
                <pt idx="616">
                  <v>21847.8</v>
                </pt>
                <pt idx="617">
                  <v>21305.6</v>
                </pt>
                <pt idx="618">
                  <v>20291</v>
                </pt>
                <pt idx="619">
                  <v>19226.6</v>
                </pt>
                <pt idx="620">
                  <v>18455.4</v>
                </pt>
                <pt idx="621">
                  <v>17867.4</v>
                </pt>
                <pt idx="622">
                  <v>16775.4</v>
                </pt>
                <pt idx="623">
                  <v>16182.1</v>
                </pt>
                <pt idx="624">
                  <v>15170.3</v>
                </pt>
                <pt idx="625">
                  <v>14670.5</v>
                </pt>
                <pt idx="626">
                  <v>14586.8</v>
                </pt>
                <pt idx="627">
                  <v>14827.3</v>
                </pt>
                <pt idx="628">
                  <v>14319.8</v>
                </pt>
                <pt idx="629">
                  <v>15207.3</v>
                </pt>
                <pt idx="630">
                  <v>15024.8</v>
                </pt>
                <pt idx="631">
                  <v>15037.9</v>
                </pt>
                <pt idx="632">
                  <v>15506.2</v>
                </pt>
                <pt idx="633">
                  <v>16914.5</v>
                </pt>
                <pt idx="634">
                  <v>17632</v>
                </pt>
                <pt idx="635">
                  <v>18517.2</v>
                </pt>
                <pt idx="636">
                  <v>19265.8</v>
                </pt>
                <pt idx="637">
                  <v>20068.3</v>
                </pt>
                <pt idx="638">
                  <v>20780.2</v>
                </pt>
                <pt idx="639">
                  <v>21887.5</v>
                </pt>
                <pt idx="640">
                  <v>22293</v>
                </pt>
                <pt idx="641">
                  <v>21771.7</v>
                </pt>
                <pt idx="642">
                  <v>22193.2</v>
                </pt>
                <pt idx="643">
                  <v>20898.7</v>
                </pt>
                <pt idx="644">
                  <v>20902.4</v>
                </pt>
                <pt idx="645">
                  <v>20346.6</v>
                </pt>
                <pt idx="646">
                  <v>20475</v>
                </pt>
                <pt idx="647">
                  <v>20221.5</v>
                </pt>
                <pt idx="648">
                  <v>19815.3</v>
                </pt>
                <pt idx="649">
                  <v>19609</v>
                </pt>
                <pt idx="650">
                  <v>19672.9</v>
                </pt>
                <pt idx="651">
                  <v>20273.4</v>
                </pt>
                <pt idx="652">
                  <v>20236.3</v>
                </pt>
                <pt idx="653">
                  <v>20453.1</v>
                </pt>
                <pt idx="654">
                  <v>20349.4</v>
                </pt>
                <pt idx="655">
                  <v>20038.9</v>
                </pt>
                <pt idx="656">
                  <v>19537.9</v>
                </pt>
                <pt idx="657">
                  <v>19290.7</v>
                </pt>
                <pt idx="658">
                  <v>19326.6</v>
                </pt>
                <pt idx="659">
                  <v>19309.5</v>
                </pt>
                <pt idx="660">
                  <v>18583.1</v>
                </pt>
                <pt idx="661">
                  <v>18607.4</v>
                </pt>
                <pt idx="662">
                  <v>17619.9</v>
                </pt>
                <pt idx="663">
                  <v>17105.5</v>
                </pt>
                <pt idx="664">
                  <v>16705.5</v>
                </pt>
                <pt idx="665">
                  <v>17244.8</v>
                </pt>
                <pt idx="666">
                  <v>17801.3</v>
                </pt>
                <pt idx="667">
                  <v>17783.1</v>
                </pt>
                <pt idx="668">
                  <v>17689.1</v>
                </pt>
                <pt idx="669">
                  <v>16547.5</v>
                </pt>
                <pt idx="670">
                  <v>16826.9</v>
                </pt>
                <pt idx="671">
                  <v>15449.6</v>
                </pt>
                <pt idx="672">
                  <v>15285.2</v>
                </pt>
                <pt idx="673">
                  <v>15624.1</v>
                </pt>
                <pt idx="674">
                  <v>15848.5</v>
                </pt>
                <pt idx="675">
                  <v>15676.1</v>
                </pt>
                <pt idx="676">
                  <v>15811.1</v>
                </pt>
                <pt idx="677">
                  <v>16191.4</v>
                </pt>
                <pt idx="678">
                  <v>16117.8</v>
                </pt>
                <pt idx="679">
                  <v>16146.2</v>
                </pt>
                <pt idx="680">
                  <v>15250.9</v>
                </pt>
                <pt idx="681">
                  <v>14100.7</v>
                </pt>
                <pt idx="682">
                  <v>13029.5</v>
                </pt>
                <pt idx="683">
                  <v>12625.5</v>
                </pt>
                <pt idx="684">
                  <v>12442.5</v>
                </pt>
                <pt idx="685">
                  <v>12630.1</v>
                </pt>
                <pt idx="686">
                  <v>12691.8</v>
                </pt>
                <pt idx="687">
                  <v>12218.5</v>
                </pt>
                <pt idx="688">
                  <v>12671.5</v>
                </pt>
                <pt idx="689">
                  <v>12818</v>
                </pt>
                <pt idx="690">
                  <v>13173.6</v>
                </pt>
                <pt idx="691">
                  <v>13003.7</v>
                </pt>
                <pt idx="692">
                  <v>13128.1</v>
                </pt>
                <pt idx="693">
                  <v>12464.2</v>
                </pt>
                <pt idx="694">
                  <v>12255.8</v>
                </pt>
                <pt idx="695">
                  <v>12753.8</v>
                </pt>
                <pt idx="696">
                  <v>12443.8</v>
                </pt>
                <pt idx="697">
                  <v>12974.8</v>
                </pt>
                <pt idx="698">
                  <v>12853</v>
                </pt>
                <pt idx="699">
                  <v>13702.6</v>
                </pt>
                <pt idx="700">
                  <v>13562.9</v>
                </pt>
                <pt idx="701">
                  <v>14652.7</v>
                </pt>
                <pt idx="702">
                  <v>15245.5</v>
                </pt>
                <pt idx="703">
                  <v>16528.5</v>
                </pt>
                <pt idx="704">
                  <v>17804.7</v>
                </pt>
                <pt idx="705">
                  <v>17953.9</v>
                </pt>
                <pt idx="706">
                  <v>18494.9</v>
                </pt>
                <pt idx="707">
                  <v>18850.4</v>
                </pt>
                <pt idx="708">
                  <v>19388.5</v>
                </pt>
                <pt idx="709">
                  <v>19327.4</v>
                </pt>
                <pt idx="710">
                  <v>19245.6</v>
                </pt>
                <pt idx="711">
                  <v>18951</v>
                </pt>
                <pt idx="712">
                  <v>18227.6</v>
                </pt>
                <pt idx="713">
                  <v>17308.6</v>
                </pt>
                <pt idx="714">
                  <v>16616.2</v>
                </pt>
                <pt idx="715">
                  <v>16078.3</v>
                </pt>
                <pt idx="716">
                  <v>15170.4</v>
                </pt>
                <pt idx="717">
                  <v>14589.6</v>
                </pt>
                <pt idx="718">
                  <v>13861.7</v>
                </pt>
                <pt idx="719">
                  <v>12884.3</v>
                </pt>
                <pt idx="720">
                  <v>11444</v>
                </pt>
                <pt idx="721">
                  <v>10890.3</v>
                </pt>
                <pt idx="722">
                  <v>10417.1</v>
                </pt>
                <pt idx="723">
                  <v>9613.76</v>
                </pt>
                <pt idx="724">
                  <v>9291.040000000001</v>
                </pt>
                <pt idx="725">
                  <v>9649.450000000001</v>
                </pt>
                <pt idx="726">
                  <v>9316.43</v>
                </pt>
                <pt idx="727">
                  <v>9347.719999999999</v>
                </pt>
                <pt idx="728">
                  <v>10483.1</v>
                </pt>
                <pt idx="729">
                  <v>12286.9</v>
                </pt>
                <pt idx="730">
                  <v>13125.8</v>
                </pt>
                <pt idx="731">
                  <v>13203.8</v>
                </pt>
                <pt idx="732">
                  <v>13705</v>
                </pt>
                <pt idx="733">
                  <v>14317.2</v>
                </pt>
                <pt idx="734">
                  <v>15395</v>
                </pt>
                <pt idx="735">
                  <v>16040.7</v>
                </pt>
                <pt idx="736">
                  <v>17972.9</v>
                </pt>
                <pt idx="737">
                  <v>17747</v>
                </pt>
                <pt idx="738">
                  <v>18377.9</v>
                </pt>
                <pt idx="739">
                  <v>19267.8</v>
                </pt>
                <pt idx="740">
                  <v>19362.2</v>
                </pt>
                <pt idx="741">
                  <v>19904.6</v>
                </pt>
                <pt idx="742">
                  <v>20174.3</v>
                </pt>
                <pt idx="743">
                  <v>20234.9</v>
                </pt>
                <pt idx="744">
                  <v>20440.6</v>
                </pt>
                <pt idx="745">
                  <v>20296.5</v>
                </pt>
                <pt idx="746">
                  <v>19684.8</v>
                </pt>
                <pt idx="747">
                  <v>20201</v>
                </pt>
                <pt idx="748">
                  <v>19823.2</v>
                </pt>
                <pt idx="749">
                  <v>20205.9</v>
                </pt>
                <pt idx="750">
                  <v>20215.9</v>
                </pt>
                <pt idx="751">
                  <v>19684.8</v>
                </pt>
                <pt idx="752">
                  <v>19640.8</v>
                </pt>
                <pt idx="753">
                  <v>20036.9</v>
                </pt>
                <pt idx="754">
                  <v>20026</v>
                </pt>
                <pt idx="755">
                  <v>19893.1</v>
                </pt>
                <pt idx="756">
                  <v>19301.5</v>
                </pt>
                <pt idx="757">
                  <v>18834.5</v>
                </pt>
                <pt idx="758">
                  <v>18325.5</v>
                </pt>
                <pt idx="759">
                  <v>18055.6</v>
                </pt>
                <pt idx="760">
                  <v>16818.2</v>
                </pt>
                <pt idx="761">
                  <v>16094.8</v>
                </pt>
                <pt idx="762">
                  <v>15960.2</v>
                </pt>
                <pt idx="763">
                  <v>15900.8</v>
                </pt>
                <pt idx="764">
                  <v>15946.7</v>
                </pt>
                <pt idx="765">
                  <v>16506.7</v>
                </pt>
                <pt idx="766">
                  <v>15701.4</v>
                </pt>
                <pt idx="767">
                  <v>16390.1</v>
                </pt>
                <pt idx="768">
                  <v>15766</v>
                </pt>
                <pt idx="769">
                  <v>15716.5</v>
                </pt>
                <pt idx="770">
                  <v>15121.1</v>
                </pt>
                <pt idx="771">
                  <v>15351.6</v>
                </pt>
                <pt idx="772">
                  <v>15147.2</v>
                </pt>
                <pt idx="773">
                  <v>14969.2</v>
                </pt>
                <pt idx="774">
                  <v>15042.6</v>
                </pt>
                <pt idx="775">
                  <v>14685.3</v>
                </pt>
                <pt idx="776">
                  <v>14098.1</v>
                </pt>
                <pt idx="777">
                  <v>13932</v>
                </pt>
                <pt idx="778">
                  <v>12926.9</v>
                </pt>
                <pt idx="779">
                  <v>11577.1</v>
                </pt>
                <pt idx="780">
                  <v>10827.8</v>
                </pt>
                <pt idx="781">
                  <v>10833.6</v>
                </pt>
                <pt idx="782">
                  <v>11144.8</v>
                </pt>
                <pt idx="783">
                  <v>10525.3</v>
                </pt>
                <pt idx="784">
                  <v>10439.1</v>
                </pt>
                <pt idx="785">
                  <v>9950.75</v>
                </pt>
                <pt idx="786">
                  <v>10637.6</v>
                </pt>
                <pt idx="787">
                  <v>10793.3</v>
                </pt>
                <pt idx="788">
                  <v>10601.8</v>
                </pt>
                <pt idx="789">
                  <v>10319.9</v>
                </pt>
                <pt idx="790">
                  <v>10725.3</v>
                </pt>
                <pt idx="791">
                  <v>11518.1</v>
                </pt>
                <pt idx="792">
                  <v>12185.9</v>
                </pt>
                <pt idx="793">
                  <v>13093.9</v>
                </pt>
                <pt idx="794">
                  <v>13167.9</v>
                </pt>
                <pt idx="795">
                  <v>14266.4</v>
                </pt>
                <pt idx="796">
                  <v>13993.2</v>
                </pt>
                <pt idx="797">
                  <v>13616.2</v>
                </pt>
                <pt idx="798">
                  <v>13225.4</v>
                </pt>
                <pt idx="799">
                  <v>14697.6</v>
                </pt>
                <pt idx="800">
                  <v>16530.6</v>
                </pt>
                <pt idx="801">
                  <v>17244.1</v>
                </pt>
                <pt idx="802">
                  <v>17012.4</v>
                </pt>
                <pt idx="803">
                  <v>17839</v>
                </pt>
                <pt idx="804">
                  <v>17748</v>
                </pt>
                <pt idx="805">
                  <v>18577.5</v>
                </pt>
                <pt idx="806">
                  <v>18563</v>
                </pt>
                <pt idx="807">
                  <v>18446.7</v>
                </pt>
                <pt idx="808">
                  <v>17147.3</v>
                </pt>
                <pt idx="809">
                  <v>16808.3</v>
                </pt>
                <pt idx="810">
                  <v>16463.4</v>
                </pt>
                <pt idx="811">
                  <v>15439</v>
                </pt>
                <pt idx="812">
                  <v>15146</v>
                </pt>
                <pt idx="813">
                  <v>14366.7</v>
                </pt>
                <pt idx="814">
                  <v>13193</v>
                </pt>
                <pt idx="815">
                  <v>12088.7</v>
                </pt>
                <pt idx="816">
                  <v>11351.5</v>
                </pt>
                <pt idx="817">
                  <v>11122.9</v>
                </pt>
                <pt idx="818">
                  <v>10514.5</v>
                </pt>
                <pt idx="819">
                  <v>9937.98</v>
                </pt>
                <pt idx="820">
                  <v>10145.8</v>
                </pt>
                <pt idx="821">
                  <v>9842.52</v>
                </pt>
                <pt idx="822">
                  <v>9275.25</v>
                </pt>
                <pt idx="823">
                  <v>9968.719999999999</v>
                </pt>
                <pt idx="824">
                  <v>11515.5</v>
                </pt>
                <pt idx="825">
                  <v>13857.3</v>
                </pt>
                <pt idx="826">
                  <v>14486.3</v>
                </pt>
                <pt idx="827">
                  <v>15050.4</v>
                </pt>
                <pt idx="828">
                  <v>15621.3</v>
                </pt>
                <pt idx="829">
                  <v>16172.6</v>
                </pt>
                <pt idx="830">
                  <v>17109.6</v>
                </pt>
                <pt idx="831">
                  <v>19007.8</v>
                </pt>
                <pt idx="832">
                  <v>19120</v>
                </pt>
                <pt idx="833">
                  <v>18998.2</v>
                </pt>
                <pt idx="834">
                  <v>19245.4</v>
                </pt>
                <pt idx="835">
                  <v>20084.1</v>
                </pt>
                <pt idx="836">
                  <v>19322.5</v>
                </pt>
                <pt idx="837">
                  <v>19416</v>
                </pt>
                <pt idx="838">
                  <v>20394.3</v>
                </pt>
                <pt idx="839">
                  <v>20562.6</v>
                </pt>
                <pt idx="840">
                  <v>20649.8</v>
                </pt>
                <pt idx="841">
                  <v>20694.3</v>
                </pt>
                <pt idx="842">
                  <v>20560.3</v>
                </pt>
                <pt idx="843">
                  <v>20890.4</v>
                </pt>
                <pt idx="844">
                  <v>21003.5</v>
                </pt>
                <pt idx="845">
                  <v>20749.3</v>
                </pt>
                <pt idx="846">
                  <v>21078.1</v>
                </pt>
                <pt idx="847">
                  <v>20939.9</v>
                </pt>
                <pt idx="848">
                  <v>20761.1</v>
                </pt>
                <pt idx="849">
                  <v>20492.8</v>
                </pt>
                <pt idx="850">
                  <v>20011.5</v>
                </pt>
                <pt idx="851">
                  <v>19668</v>
                </pt>
                <pt idx="852">
                  <v>18965</v>
                </pt>
                <pt idx="853">
                  <v>18179.3</v>
                </pt>
                <pt idx="854">
                  <v>17562.3</v>
                </pt>
                <pt idx="855">
                  <v>16871.5</v>
                </pt>
                <pt idx="856">
                  <v>15581.5</v>
                </pt>
                <pt idx="857">
                  <v>15921.9</v>
                </pt>
                <pt idx="858">
                  <v>16442.3</v>
                </pt>
                <pt idx="859">
                  <v>16788</v>
                </pt>
                <pt idx="860">
                  <v>17027.1</v>
                </pt>
                <pt idx="861">
                  <v>16391.6</v>
                </pt>
                <pt idx="862">
                  <v>17124.6</v>
                </pt>
                <pt idx="863">
                  <v>17176.8</v>
                </pt>
                <pt idx="864">
                  <v>16363.8</v>
                </pt>
                <pt idx="865">
                  <v>16169.1</v>
                </pt>
                <pt idx="866">
                  <v>15715.9</v>
                </pt>
                <pt idx="867">
                  <v>15622.6</v>
                </pt>
                <pt idx="868">
                  <v>15619.5</v>
                </pt>
                <pt idx="869">
                  <v>15208.8</v>
                </pt>
                <pt idx="870">
                  <v>15546.4</v>
                </pt>
                <pt idx="871">
                  <v>15350.9</v>
                </pt>
                <pt idx="872">
                  <v>15192.1</v>
                </pt>
                <pt idx="873">
                  <v>14314.2</v>
                </pt>
                <pt idx="874">
                  <v>14114.3</v>
                </pt>
                <pt idx="875">
                  <v>13624.7</v>
                </pt>
                <pt idx="876">
                  <v>13994.6</v>
                </pt>
                <pt idx="877">
                  <v>14115.6</v>
                </pt>
                <pt idx="878">
                  <v>13635.6</v>
                </pt>
                <pt idx="879">
                  <v>13528.8</v>
                </pt>
                <pt idx="880">
                  <v>13010.9</v>
                </pt>
                <pt idx="881">
                  <v>12722.4</v>
                </pt>
                <pt idx="882">
                  <v>12728.8</v>
                </pt>
                <pt idx="883">
                  <v>12856.7</v>
                </pt>
                <pt idx="884">
                  <v>12938.6</v>
                </pt>
                <pt idx="885">
                  <v>12486.2</v>
                </pt>
                <pt idx="886">
                  <v>12825.5</v>
                </pt>
                <pt idx="887">
                  <v>13035.1</v>
                </pt>
                <pt idx="888">
                  <v>13566.4</v>
                </pt>
                <pt idx="889">
                  <v>13794.3</v>
                </pt>
                <pt idx="890">
                  <v>13772.2</v>
                </pt>
                <pt idx="891">
                  <v>14575.3</v>
                </pt>
                <pt idx="892">
                  <v>14959.5</v>
                </pt>
                <pt idx="893">
                  <v>14948.5</v>
                </pt>
                <pt idx="894">
                  <v>15550.1</v>
                </pt>
                <pt idx="895">
                  <v>16934.2</v>
                </pt>
                <pt idx="896">
                  <v>16915.3</v>
                </pt>
                <pt idx="897">
                  <v>17019.1</v>
                </pt>
                <pt idx="898">
                  <v>17479.4</v>
                </pt>
                <pt idx="899">
                  <v>18032.2</v>
                </pt>
                <pt idx="900">
                  <v>17833.7</v>
                </pt>
                <pt idx="901">
                  <v>18189.5</v>
                </pt>
                <pt idx="902">
                  <v>17929</v>
                </pt>
                <pt idx="903">
                  <v>18165.2</v>
                </pt>
                <pt idx="904">
                  <v>16303.5</v>
                </pt>
                <pt idx="905">
                  <v>16151.3</v>
                </pt>
                <pt idx="906">
                  <v>15018.5</v>
                </pt>
                <pt idx="907">
                  <v>14684.8</v>
                </pt>
                <pt idx="908">
                  <v>14505.1</v>
                </pt>
                <pt idx="909">
                  <v>13198.7</v>
                </pt>
                <pt idx="910">
                  <v>11632.8</v>
                </pt>
                <pt idx="911">
                  <v>11673.9</v>
                </pt>
                <pt idx="912">
                  <v>11168.8</v>
                </pt>
                <pt idx="913">
                  <v>11356.8</v>
                </pt>
                <pt idx="914">
                  <v>10669</v>
                </pt>
                <pt idx="915">
                  <v>10125.2</v>
                </pt>
                <pt idx="916">
                  <v>8816.049999999999</v>
                </pt>
                <pt idx="917">
                  <v>8996.07</v>
                </pt>
                <pt idx="918">
                  <v>9260.15</v>
                </pt>
                <pt idx="919">
                  <v>10089.6</v>
                </pt>
                <pt idx="920">
                  <v>10658.2</v>
                </pt>
                <pt idx="921">
                  <v>12029.9</v>
                </pt>
                <pt idx="922">
                  <v>11720.4</v>
                </pt>
                <pt idx="923">
                  <v>13252.3</v>
                </pt>
                <pt idx="924">
                  <v>13883.3</v>
                </pt>
                <pt idx="925">
                  <v>14590</v>
                </pt>
                <pt idx="926">
                  <v>15594.1</v>
                </pt>
                <pt idx="927">
                  <v>17775.6</v>
                </pt>
                <pt idx="928">
                  <v>18892.3</v>
                </pt>
                <pt idx="929">
                  <v>18809.1</v>
                </pt>
                <pt idx="930">
                  <v>19407.7</v>
                </pt>
                <pt idx="931">
                  <v>19987.1</v>
                </pt>
                <pt idx="932">
                  <v>19752.6</v>
                </pt>
                <pt idx="933">
                  <v>19590.6</v>
                </pt>
                <pt idx="934">
                  <v>19791.1</v>
                </pt>
                <pt idx="935">
                  <v>19958.8</v>
                </pt>
                <pt idx="936">
                  <v>19485.9</v>
                </pt>
                <pt idx="937">
                  <v>20404.3</v>
                </pt>
                <pt idx="938">
                  <v>20075.7</v>
                </pt>
                <pt idx="939">
                  <v>19999.5</v>
                </pt>
                <pt idx="940">
                  <v>19839.3</v>
                </pt>
                <pt idx="941">
                  <v>19853.5</v>
                </pt>
                <pt idx="942">
                  <v>19482.4</v>
                </pt>
                <pt idx="943">
                  <v>20154.2</v>
                </pt>
                <pt idx="944">
                  <v>19144.2</v>
                </pt>
                <pt idx="945">
                  <v>19126.8</v>
                </pt>
                <pt idx="946">
                  <v>18910.8</v>
                </pt>
                <pt idx="947">
                  <v>18521</v>
                </pt>
                <pt idx="948">
                  <v>17902.2</v>
                </pt>
                <pt idx="949">
                  <v>17973.2</v>
                </pt>
                <pt idx="950">
                  <v>17898</v>
                </pt>
                <pt idx="951">
                  <v>18147.1</v>
                </pt>
                <pt idx="952">
                  <v>17386.6</v>
                </pt>
                <pt idx="953">
                  <v>17379.4</v>
                </pt>
                <pt idx="954">
                  <v>16518.6</v>
                </pt>
                <pt idx="955">
                  <v>17355.9</v>
                </pt>
                <pt idx="956">
                  <v>17065.2</v>
                </pt>
                <pt idx="957">
                  <v>16807.9</v>
                </pt>
                <pt idx="958">
                  <v>16677</v>
                </pt>
                <pt idx="959">
                  <v>15935</v>
                </pt>
                <pt idx="960">
                  <v>15773.4</v>
                </pt>
                <pt idx="961">
                  <v>16494.1</v>
                </pt>
                <pt idx="962">
                  <v>16134.9</v>
                </pt>
                <pt idx="963">
                  <v>15455.5</v>
                </pt>
                <pt idx="964">
                  <v>14964.2</v>
                </pt>
                <pt idx="965">
                  <v>14929.2</v>
                </pt>
                <pt idx="966">
                  <v>15046.7</v>
                </pt>
                <pt idx="967">
                  <v>14017.1</v>
                </pt>
                <pt idx="968">
                  <v>13481.3</v>
                </pt>
                <pt idx="969">
                  <v>12976.7</v>
                </pt>
                <pt idx="970">
                  <v>12790.9</v>
                </pt>
                <pt idx="971">
                  <v>12614.4</v>
                </pt>
                <pt idx="972">
                  <v>13171.3</v>
                </pt>
                <pt idx="973">
                  <v>13389</v>
                </pt>
                <pt idx="974">
                  <v>13277.7</v>
                </pt>
                <pt idx="975">
                  <v>13242.8</v>
                </pt>
                <pt idx="976">
                  <v>13227.9</v>
                </pt>
                <pt idx="977">
                  <v>13790.5</v>
                </pt>
                <pt idx="978">
                  <v>14401</v>
                </pt>
                <pt idx="979">
                  <v>14714.2</v>
                </pt>
                <pt idx="980">
                  <v>15022.5</v>
                </pt>
                <pt idx="981">
                  <v>14441.4</v>
                </pt>
                <pt idx="982">
                  <v>14224.6</v>
                </pt>
                <pt idx="983">
                  <v>14194.5</v>
                </pt>
                <pt idx="984">
                  <v>13917.2</v>
                </pt>
                <pt idx="985">
                  <v>14241.7</v>
                </pt>
                <pt idx="986">
                  <v>13861.8</v>
                </pt>
                <pt idx="987">
                  <v>14301</v>
                </pt>
                <pt idx="988">
                  <v>14309.5</v>
                </pt>
                <pt idx="989">
                  <v>14057.3</v>
                </pt>
                <pt idx="990">
                  <v>14901.5</v>
                </pt>
                <pt idx="991">
                  <v>15757.5</v>
                </pt>
                <pt idx="992">
                  <v>15959.1</v>
                </pt>
                <pt idx="993">
                  <v>16589.6</v>
                </pt>
                <pt idx="994">
                  <v>16873.2</v>
                </pt>
                <pt idx="995">
                  <v>17650.5</v>
                </pt>
                <pt idx="996">
                  <v>17349.1</v>
                </pt>
                <pt idx="997">
                  <v>18125.9</v>
                </pt>
                <pt idx="998">
                  <v>18029.4</v>
                </pt>
                <pt idx="999">
                  <v>18045.9</v>
                </pt>
                <pt idx="1000">
                  <v>17140.5</v>
                </pt>
                <pt idx="1001">
                  <v>16706.2</v>
                </pt>
                <pt idx="1002">
                  <v>15106.1</v>
                </pt>
                <pt idx="1003">
                  <v>14029.3</v>
                </pt>
                <pt idx="1004">
                  <v>14503.2</v>
                </pt>
                <pt idx="1005">
                  <v>14052.2</v>
                </pt>
                <pt idx="1006">
                  <v>14844</v>
                </pt>
                <pt idx="1007">
                  <v>13736.4</v>
                </pt>
                <pt idx="1008">
                  <v>13186.7</v>
                </pt>
                <pt idx="1009">
                  <v>11739.3</v>
                </pt>
                <pt idx="1010">
                  <v>12590.1</v>
                </pt>
                <pt idx="1011">
                  <v>12415.1</v>
                </pt>
                <pt idx="1012">
                  <v>12047.5</v>
                </pt>
                <pt idx="1013">
                  <v>12406.8</v>
                </pt>
                <pt idx="1014">
                  <v>12203.3</v>
                </pt>
                <pt idx="1015">
                  <v>12717.1</v>
                </pt>
                <pt idx="1016">
                  <v>13854.6</v>
                </pt>
                <pt idx="1017">
                  <v>15685.3</v>
                </pt>
                <pt idx="1018">
                  <v>15759.1</v>
                </pt>
                <pt idx="1019">
                  <v>15029.8</v>
                </pt>
                <pt idx="1020">
                  <v>15574.1</v>
                </pt>
                <pt idx="1021">
                  <v>15590.8</v>
                </pt>
                <pt idx="1022">
                  <v>15414.7</v>
                </pt>
                <pt idx="1023">
                  <v>15875.4</v>
                </pt>
                <pt idx="1024">
                  <v>16465</v>
                </pt>
                <pt idx="1025">
                  <v>15547.9</v>
                </pt>
                <pt idx="1026">
                  <v>15342.4</v>
                </pt>
                <pt idx="1027">
                  <v>15150.1</v>
                </pt>
                <pt idx="1028">
                  <v>15521.2</v>
                </pt>
                <pt idx="1029">
                  <v>14872.9</v>
                </pt>
                <pt idx="1030">
                  <v>15851.9</v>
                </pt>
                <pt idx="1031">
                  <v>16798.7</v>
                </pt>
                <pt idx="1032">
                  <v>16368.2</v>
                </pt>
                <pt idx="1033">
                  <v>16666.8</v>
                </pt>
                <pt idx="1034">
                  <v>16438.4</v>
                </pt>
                <pt idx="1035">
                  <v>16328.5</v>
                </pt>
                <pt idx="1036">
                  <v>16769.9</v>
                </pt>
                <pt idx="1037">
                  <v>15928.3</v>
                </pt>
                <pt idx="1038">
                  <v>15173.7</v>
                </pt>
                <pt idx="1039">
                  <v>15204.9</v>
                </pt>
                <pt idx="1040">
                  <v>15280.6</v>
                </pt>
                <pt idx="1041">
                  <v>14917.3</v>
                </pt>
                <pt idx="1042">
                  <v>14545.3</v>
                </pt>
                <pt idx="1043">
                  <v>15128.4</v>
                </pt>
                <pt idx="1044">
                  <v>15881.4</v>
                </pt>
                <pt idx="1045">
                  <v>15564.5</v>
                </pt>
                <pt idx="1046">
                  <v>15735.9</v>
                </pt>
                <pt idx="1047">
                  <v>15153.9</v>
                </pt>
                <pt idx="1048">
                  <v>15263</v>
                </pt>
                <pt idx="1049">
                  <v>14865.4</v>
                </pt>
                <pt idx="1050">
                  <v>14634</v>
                </pt>
                <pt idx="1051">
                  <v>14908.4</v>
                </pt>
                <pt idx="1052">
                  <v>14873.3</v>
                </pt>
                <pt idx="1053">
                  <v>14660.5</v>
                </pt>
                <pt idx="1054">
                  <v>14743.8</v>
                </pt>
                <pt idx="1055">
                  <v>14818.5</v>
                </pt>
                <pt idx="1056">
                  <v>14677.1</v>
                </pt>
                <pt idx="1057">
                  <v>14407.6</v>
                </pt>
                <pt idx="1058">
                  <v>14570.8</v>
                </pt>
                <pt idx="1059">
                  <v>15050.1</v>
                </pt>
                <pt idx="1060">
                  <v>15335.9</v>
                </pt>
                <pt idx="1061">
                  <v>14920.2</v>
                </pt>
                <pt idx="1062">
                  <v>14652.5</v>
                </pt>
                <pt idx="1063">
                  <v>14524</v>
                </pt>
                <pt idx="1064">
                  <v>13751.1</v>
                </pt>
                <pt idx="1065">
                  <v>13963.5</v>
                </pt>
                <pt idx="1066">
                  <v>13719.7</v>
                </pt>
                <pt idx="1067">
                  <v>13444.5</v>
                </pt>
                <pt idx="1068">
                  <v>13513.5</v>
                </pt>
                <pt idx="1069">
                  <v>13718.2</v>
                </pt>
                <pt idx="1070">
                  <v>13592.3</v>
                </pt>
                <pt idx="1071">
                  <v>14342.6</v>
                </pt>
                <pt idx="1072">
                  <v>14185.1</v>
                </pt>
                <pt idx="1073">
                  <v>13852.5</v>
                </pt>
                <pt idx="1074">
                  <v>14125</v>
                </pt>
                <pt idx="1075">
                  <v>13837.9</v>
                </pt>
                <pt idx="1076">
                  <v>13667.3</v>
                </pt>
                <pt idx="1077">
                  <v>13802.7</v>
                </pt>
                <pt idx="1078">
                  <v>13645.6</v>
                </pt>
                <pt idx="1079">
                  <v>12933.6</v>
                </pt>
                <pt idx="1080">
                  <v>12898.4</v>
                </pt>
                <pt idx="1081">
                  <v>12749.7</v>
                </pt>
                <pt idx="1082">
                  <v>11996.6</v>
                </pt>
                <pt idx="1083">
                  <v>12258.5</v>
                </pt>
                <pt idx="1084">
                  <v>12580.2</v>
                </pt>
                <pt idx="1085">
                  <v>11842.6</v>
                </pt>
                <pt idx="1086">
                  <v>11893.4</v>
                </pt>
                <pt idx="1087">
                  <v>12533.7</v>
                </pt>
                <pt idx="1088">
                  <v>12902.6</v>
                </pt>
                <pt idx="1089">
                  <v>13522.3</v>
                </pt>
                <pt idx="1090">
                  <v>14165.7</v>
                </pt>
                <pt idx="1091">
                  <v>14714.7</v>
                </pt>
                <pt idx="1092">
                  <v>14305.4</v>
                </pt>
                <pt idx="1093">
                  <v>14284.4</v>
                </pt>
                <pt idx="1094">
                  <v>14522</v>
                </pt>
                <pt idx="1095">
                  <v>14089.8</v>
                </pt>
                <pt idx="1096">
                  <v>14032.4</v>
                </pt>
                <pt idx="1097">
                  <v>13942.2</v>
                </pt>
                <pt idx="1098">
                  <v>13634.5</v>
                </pt>
                <pt idx="1099">
                  <v>12725.4</v>
                </pt>
                <pt idx="1100">
                  <v>12990.6</v>
                </pt>
                <pt idx="1101">
                  <v>13001.2</v>
                </pt>
                <pt idx="1102">
                  <v>12922.5</v>
                </pt>
                <pt idx="1103">
                  <v>11523.8</v>
                </pt>
                <pt idx="1104">
                  <v>10711.3</v>
                </pt>
                <pt idx="1105">
                  <v>10807.7</v>
                </pt>
                <pt idx="1106">
                  <v>10707.8</v>
                </pt>
                <pt idx="1107">
                  <v>10048.9</v>
                </pt>
                <pt idx="1108">
                  <v>9700.700000000001</v>
                </pt>
                <pt idx="1109">
                  <v>9413.389999999999</v>
                </pt>
                <pt idx="1110">
                  <v>10137.6</v>
                </pt>
                <pt idx="1111">
                  <v>11342.3</v>
                </pt>
                <pt idx="1112">
                  <v>11901.4</v>
                </pt>
                <pt idx="1113">
                  <v>13217.4</v>
                </pt>
                <pt idx="1114">
                  <v>13321.5</v>
                </pt>
                <pt idx="1115">
                  <v>12589.9</v>
                </pt>
                <pt idx="1116">
                  <v>13342.6</v>
                </pt>
                <pt idx="1117">
                  <v>13995.2</v>
                </pt>
                <pt idx="1118">
                  <v>14305.2</v>
                </pt>
                <pt idx="1119">
                  <v>14476.2</v>
                </pt>
                <pt idx="1120">
                  <v>15700.1</v>
                </pt>
                <pt idx="1121">
                  <v>15084.9</v>
                </pt>
                <pt idx="1122">
                  <v>15566.7</v>
                </pt>
                <pt idx="1123">
                  <v>15831.2</v>
                </pt>
                <pt idx="1124">
                  <v>15679.5</v>
                </pt>
                <pt idx="1125">
                  <v>16767.9</v>
                </pt>
                <pt idx="1126">
                  <v>16599.9</v>
                </pt>
                <pt idx="1127">
                  <v>17454.8</v>
                </pt>
                <pt idx="1128">
                  <v>17647.2</v>
                </pt>
                <pt idx="1129">
                  <v>17662.8</v>
                </pt>
                <pt idx="1130">
                  <v>17652.3</v>
                </pt>
                <pt idx="1131">
                  <v>17958</v>
                </pt>
                <pt idx="1132">
                  <v>18148.7</v>
                </pt>
                <pt idx="1133">
                  <v>18170.2</v>
                </pt>
                <pt idx="1134">
                  <v>17685.2</v>
                </pt>
                <pt idx="1135">
                  <v>17756.8</v>
                </pt>
                <pt idx="1136">
                  <v>17258.7</v>
                </pt>
                <pt idx="1137">
                  <v>16227.1</v>
                </pt>
                <pt idx="1138">
                  <v>16367.1</v>
                </pt>
                <pt idx="1139">
                  <v>16075.2</v>
                </pt>
                <pt idx="1140">
                  <v>15040.3</v>
                </pt>
                <pt idx="1141">
                  <v>15028.9</v>
                </pt>
                <pt idx="1142">
                  <v>14494</v>
                </pt>
                <pt idx="1143">
                  <v>14706.3</v>
                </pt>
                <pt idx="1144">
                  <v>13730</v>
                </pt>
                <pt idx="1145">
                  <v>13335.6</v>
                </pt>
                <pt idx="1146">
                  <v>13462.8</v>
                </pt>
                <pt idx="1147">
                  <v>13744.2</v>
                </pt>
                <pt idx="1148">
                  <v>13727.1</v>
                </pt>
                <pt idx="1149">
                  <v>13402.7</v>
                </pt>
                <pt idx="1150">
                  <v>14085.3</v>
                </pt>
                <pt idx="1151">
                  <v>14826.6</v>
                </pt>
                <pt idx="1152">
                  <v>14166.1</v>
                </pt>
                <pt idx="1153">
                  <v>14508.9</v>
                </pt>
                <pt idx="1154">
                  <v>14193.3</v>
                </pt>
                <pt idx="1155">
                  <v>13958.9</v>
                </pt>
                <pt idx="1156">
                  <v>13920.2</v>
                </pt>
                <pt idx="1157">
                  <v>13388.7</v>
                </pt>
                <pt idx="1158">
                  <v>13239.1</v>
                </pt>
                <pt idx="1159">
                  <v>12880.4</v>
                </pt>
                <pt idx="1160">
                  <v>12846</v>
                </pt>
                <pt idx="1161">
                  <v>12558.6</v>
                </pt>
                <pt idx="1162">
                  <v>12736.1</v>
                </pt>
                <pt idx="1163">
                  <v>11936.7</v>
                </pt>
                <pt idx="1164">
                  <v>12444.7</v>
                </pt>
                <pt idx="1165">
                  <v>12574.9</v>
                </pt>
                <pt idx="1166">
                  <v>12427</v>
                </pt>
                <pt idx="1167">
                  <v>12451.6</v>
                </pt>
                <pt idx="1168">
                  <v>12124.2</v>
                </pt>
                <pt idx="1169">
                  <v>12521.7</v>
                </pt>
                <pt idx="1170">
                  <v>12352.6</v>
                </pt>
                <pt idx="1171">
                  <v>11748.6</v>
                </pt>
                <pt idx="1172">
                  <v>11884.4</v>
                </pt>
                <pt idx="1173">
                  <v>11282.5</v>
                </pt>
                <pt idx="1174">
                  <v>11751.6</v>
                </pt>
                <pt idx="1175">
                  <v>11616.2</v>
                </pt>
                <pt idx="1176">
                  <v>11759.9</v>
                </pt>
                <pt idx="1177">
                  <v>12080.2</v>
                </pt>
                <pt idx="1178">
                  <v>12669.4</v>
                </pt>
                <pt idx="1179">
                  <v>13679.6</v>
                </pt>
                <pt idx="1180">
                  <v>13962.3</v>
                </pt>
                <pt idx="1181">
                  <v>14205</v>
                </pt>
                <pt idx="1182">
                  <v>14152.6</v>
                </pt>
                <pt idx="1183">
                  <v>15952.2</v>
                </pt>
                <pt idx="1184">
                  <v>16368.3</v>
                </pt>
                <pt idx="1185">
                  <v>16829.9</v>
                </pt>
                <pt idx="1186">
                  <v>16426.6</v>
                </pt>
                <pt idx="1187">
                  <v>17055</v>
                </pt>
                <pt idx="1188">
                  <v>17476.2</v>
                </pt>
                <pt idx="1189">
                  <v>17713.3</v>
                </pt>
                <pt idx="1190">
                  <v>17644.2</v>
                </pt>
                <pt idx="1191">
                  <v>17257.7</v>
                </pt>
                <pt idx="1192">
                  <v>16342.8</v>
                </pt>
                <pt idx="1193">
                  <v>15358.2</v>
                </pt>
                <pt idx="1194">
                  <v>15615.8</v>
                </pt>
                <pt idx="1195">
                  <v>14632.3</v>
                </pt>
                <pt idx="1196">
                  <v>15484.3</v>
                </pt>
                <pt idx="1197">
                  <v>15446.6</v>
                </pt>
                <pt idx="1198">
                  <v>15279.9</v>
                </pt>
                <pt idx="1199">
                  <v>14725.6</v>
                </pt>
                <pt idx="1200">
                  <v>15109.8</v>
                </pt>
                <pt idx="1201">
                  <v>15568.7</v>
                </pt>
                <pt idx="1202">
                  <v>16627.7</v>
                </pt>
                <pt idx="1203">
                  <v>16217</v>
                </pt>
                <pt idx="1204">
                  <v>15707.9</v>
                </pt>
                <pt idx="1205">
                  <v>16023.6</v>
                </pt>
                <pt idx="1206">
                  <v>15985.5</v>
                </pt>
                <pt idx="1207">
                  <v>16219.1</v>
                </pt>
                <pt idx="1208">
                  <v>16590.9</v>
                </pt>
                <pt idx="1209">
                  <v>17982.5</v>
                </pt>
                <pt idx="1210">
                  <v>18358.1</v>
                </pt>
                <pt idx="1211">
                  <v>18880.8</v>
                </pt>
                <pt idx="1212">
                  <v>18162.9</v>
                </pt>
                <pt idx="1213">
                  <v>18563.6</v>
                </pt>
                <pt idx="1214">
                  <v>19002.2</v>
                </pt>
                <pt idx="1215">
                  <v>19389.2</v>
                </pt>
                <pt idx="1216">
                  <v>18679.8</v>
                </pt>
                <pt idx="1217">
                  <v>16646.8</v>
                </pt>
                <pt idx="1218">
                  <v>16475.8</v>
                </pt>
                <pt idx="1219">
                  <v>16223.7</v>
                </pt>
                <pt idx="1220">
                  <v>16677.9</v>
                </pt>
                <pt idx="1221">
                  <v>16554.2</v>
                </pt>
                <pt idx="1222">
                  <v>17584.8</v>
                </pt>
                <pt idx="1223">
                  <v>18866.1</v>
                </pt>
                <pt idx="1224">
                  <v>18534.5</v>
                </pt>
                <pt idx="1225">
                  <v>19255.3</v>
                </pt>
                <pt idx="1226">
                  <v>19494.5</v>
                </pt>
                <pt idx="1227">
                  <v>18833.9</v>
                </pt>
                <pt idx="1228">
                  <v>18948.2</v>
                </pt>
                <pt idx="1229">
                  <v>19092.1</v>
                </pt>
                <pt idx="1230">
                  <v>18647</v>
                </pt>
                <pt idx="1231">
                  <v>17837.7</v>
                </pt>
                <pt idx="1232">
                  <v>17417.4</v>
                </pt>
                <pt idx="1233">
                  <v>16862.5</v>
                </pt>
                <pt idx="1234">
                  <v>16995.2</v>
                </pt>
                <pt idx="1235">
                  <v>16801</v>
                </pt>
                <pt idx="1236">
                  <v>15670.6</v>
                </pt>
                <pt idx="1237">
                  <v>15303.2</v>
                </pt>
                <pt idx="1238">
                  <v>14306</v>
                </pt>
                <pt idx="1239">
                  <v>14296.7</v>
                </pt>
                <pt idx="1240">
                  <v>13586.2</v>
                </pt>
                <pt idx="1241">
                  <v>13131.4</v>
                </pt>
                <pt idx="1242">
                  <v>13097.8</v>
                </pt>
                <pt idx="1243">
                  <v>13468.1</v>
                </pt>
                <pt idx="1244">
                  <v>13023.5</v>
                </pt>
                <pt idx="1245">
                  <v>13444.6</v>
                </pt>
                <pt idx="1246">
                  <v>13015.3</v>
                </pt>
                <pt idx="1247">
                  <v>14409.7</v>
                </pt>
                <pt idx="1248">
                  <v>14655.2</v>
                </pt>
                <pt idx="1249">
                  <v>14113.2</v>
                </pt>
                <pt idx="1250">
                  <v>14013.5</v>
                </pt>
                <pt idx="1251">
                  <v>14229.1</v>
                </pt>
                <pt idx="1252">
                  <v>14118.7</v>
                </pt>
                <pt idx="1253">
                  <v>14021.1</v>
                </pt>
                <pt idx="1254">
                  <v>14111.2</v>
                </pt>
                <pt idx="1255">
                  <v>13395.7</v>
                </pt>
                <pt idx="1256">
                  <v>13478.1</v>
                </pt>
                <pt idx="1257">
                  <v>13306.6</v>
                </pt>
                <pt idx="1258">
                  <v>13380</v>
                </pt>
                <pt idx="1259">
                  <v>13400.5</v>
                </pt>
                <pt idx="1260">
                  <v>13371.4</v>
                </pt>
                <pt idx="1261">
                  <v>13392.9</v>
                </pt>
                <pt idx="1262">
                  <v>13328.4</v>
                </pt>
                <pt idx="1263">
                  <v>13204.2</v>
                </pt>
                <pt idx="1264">
                  <v>13220.2</v>
                </pt>
                <pt idx="1265">
                  <v>12760.3</v>
                </pt>
                <pt idx="1266">
                  <v>12853.5</v>
                </pt>
                <pt idx="1267">
                  <v>12815.1</v>
                </pt>
                <pt idx="1268">
                  <v>13086</v>
                </pt>
                <pt idx="1269">
                  <v>12866.8</v>
                </pt>
                <pt idx="1270">
                  <v>12778.8</v>
                </pt>
                <pt idx="1271">
                  <v>13194.2</v>
                </pt>
                <pt idx="1272">
                  <v>13482.4</v>
                </pt>
                <pt idx="1273">
                  <v>12969.6</v>
                </pt>
                <pt idx="1274">
                  <v>12727.9</v>
                </pt>
                <pt idx="1275">
                  <v>12945.9</v>
                </pt>
                <pt idx="1276">
                  <v>13482.4</v>
                </pt>
                <pt idx="1277">
                  <v>13861.6</v>
                </pt>
                <pt idx="1278">
                  <v>14351.8</v>
                </pt>
                <pt idx="1279">
                  <v>15034.4</v>
                </pt>
                <pt idx="1280">
                  <v>16055.4</v>
                </pt>
                <pt idx="1281">
                  <v>16311.7</v>
                </pt>
                <pt idx="1282">
                  <v>16469.5</v>
                </pt>
                <pt idx="1283">
                  <v>16697.9</v>
                </pt>
                <pt idx="1284">
                  <v>16440.8</v>
                </pt>
                <pt idx="1285">
                  <v>16237</v>
                </pt>
                <pt idx="1286">
                  <v>16561.4</v>
                </pt>
                <pt idx="1287">
                  <v>16370.3</v>
                </pt>
                <pt idx="1288">
                  <v>15933</v>
                </pt>
                <pt idx="1289">
                  <v>16206.7</v>
                </pt>
                <pt idx="1290">
                  <v>16429.7</v>
                </pt>
                <pt idx="1291">
                  <v>14467.5</v>
                </pt>
                <pt idx="1292">
                  <v>14749.5</v>
                </pt>
                <pt idx="1293">
                  <v>14006.9</v>
                </pt>
                <pt idx="1294">
                  <v>12885.1</v>
                </pt>
                <pt idx="1295">
                  <v>12593</v>
                </pt>
                <pt idx="1296">
                  <v>11521.1</v>
                </pt>
                <pt idx="1297">
                  <v>11412.6</v>
                </pt>
                <pt idx="1298">
                  <v>11608.7</v>
                </pt>
                <pt idx="1299">
                  <v>11427.2</v>
                </pt>
                <pt idx="1300">
                  <v>10990.6</v>
                </pt>
                <pt idx="1301">
                  <v>11205.9</v>
                </pt>
                <pt idx="1302">
                  <v>10708.2</v>
                </pt>
                <pt idx="1303">
                  <v>11075</v>
                </pt>
                <pt idx="1304">
                  <v>10937.9</v>
                </pt>
                <pt idx="1305">
                  <v>11313.2</v>
                </pt>
                <pt idx="1306">
                  <v>12129.5</v>
                </pt>
                <pt idx="1307">
                  <v>12282.5</v>
                </pt>
                <pt idx="1308">
                  <v>12972.9</v>
                </pt>
                <pt idx="1309">
                  <v>13490.8</v>
                </pt>
                <pt idx="1310">
                  <v>14095.6</v>
                </pt>
                <pt idx="1311">
                  <v>14722.5</v>
                </pt>
                <pt idx="1312">
                  <v>15410.2</v>
                </pt>
                <pt idx="1313">
                  <v>15036.1</v>
                </pt>
                <pt idx="1314">
                  <v>15368.2</v>
                </pt>
                <pt idx="1315">
                  <v>16292.5</v>
                </pt>
                <pt idx="1316">
                  <v>17558.3</v>
                </pt>
                <pt idx="1317">
                  <v>17759.8</v>
                </pt>
                <pt idx="1318">
                  <v>18560.6</v>
                </pt>
                <pt idx="1319">
                  <v>19052</v>
                </pt>
                <pt idx="1320">
                  <v>19126.8</v>
                </pt>
                <pt idx="1321">
                  <v>19730.6</v>
                </pt>
                <pt idx="1322">
                  <v>19918.2</v>
                </pt>
                <pt idx="1323">
                  <v>19837.9</v>
                </pt>
                <pt idx="1324">
                  <v>19782.3</v>
                </pt>
                <pt idx="1325">
                  <v>19935.7</v>
                </pt>
                <pt idx="1326">
                  <v>19727.5</v>
                </pt>
                <pt idx="1327">
                  <v>19533.9</v>
                </pt>
                <pt idx="1328">
                  <v>19654.6</v>
                </pt>
                <pt idx="1329">
                  <v>20051.5</v>
                </pt>
                <pt idx="1330">
                  <v>19502.3</v>
                </pt>
                <pt idx="1331">
                  <v>18889.3</v>
                </pt>
                <pt idx="1332">
                  <v>18286.6</v>
                </pt>
                <pt idx="1333">
                  <v>17642.3</v>
                </pt>
                <pt idx="1334">
                  <v>16990.3</v>
                </pt>
                <pt idx="1335">
                  <v>17160.3</v>
                </pt>
                <pt idx="1336">
                  <v>15943.3</v>
                </pt>
                <pt idx="1337">
                  <v>16255.2</v>
                </pt>
                <pt idx="1338">
                  <v>16216.2</v>
                </pt>
                <pt idx="1339">
                  <v>16419.2</v>
                </pt>
                <pt idx="1340">
                  <v>15918.9</v>
                </pt>
                <pt idx="1341">
                  <v>16620.8</v>
                </pt>
                <pt idx="1342">
                  <v>16662.6</v>
                </pt>
                <pt idx="1343">
                  <v>15209</v>
                </pt>
                <pt idx="1344">
                  <v>14175.3</v>
                </pt>
                <pt idx="1345">
                  <v>14501</v>
                </pt>
                <pt idx="1346">
                  <v>14402</v>
                </pt>
                <pt idx="1347">
                  <v>14441.4</v>
                </pt>
                <pt idx="1348">
                  <v>13847</v>
                </pt>
                <pt idx="1349">
                  <v>13344.5</v>
                </pt>
                <pt idx="1350">
                  <v>13606.1</v>
                </pt>
                <pt idx="1351">
                  <v>13120.1</v>
                </pt>
                <pt idx="1352">
                  <v>12758.7</v>
                </pt>
                <pt idx="1353">
                  <v>12994.8</v>
                </pt>
                <pt idx="1354">
                  <v>13415.9</v>
                </pt>
                <pt idx="1355">
                  <v>14209.2</v>
                </pt>
                <pt idx="1356">
                  <v>13908.4</v>
                </pt>
                <pt idx="1357">
                  <v>14321.9</v>
                </pt>
                <pt idx="1358">
                  <v>14058.7</v>
                </pt>
                <pt idx="1359">
                  <v>14421.4</v>
                </pt>
                <pt idx="1360">
                  <v>14798.2</v>
                </pt>
                <pt idx="1361">
                  <v>14826.6</v>
                </pt>
                <pt idx="1362">
                  <v>14473.8</v>
                </pt>
                <pt idx="1363">
                  <v>14035.3</v>
                </pt>
                <pt idx="1364">
                  <v>14157.4</v>
                </pt>
                <pt idx="1365">
                  <v>14558.9</v>
                </pt>
                <pt idx="1366">
                  <v>14179.1</v>
                </pt>
                <pt idx="1367">
                  <v>13964.5</v>
                </pt>
                <pt idx="1368">
                  <v>13498.9</v>
                </pt>
                <pt idx="1369">
                  <v>13348.2</v>
                </pt>
                <pt idx="1370">
                  <v>13366.1</v>
                </pt>
                <pt idx="1371">
                  <v>13946.6</v>
                </pt>
                <pt idx="1372">
                  <v>13802.9</v>
                </pt>
                <pt idx="1373">
                  <v>14604.8</v>
                </pt>
                <pt idx="1374">
                  <v>14828.8</v>
                </pt>
                <pt idx="1375">
                  <v>15300.7</v>
                </pt>
                <pt idx="1376">
                  <v>15682.7</v>
                </pt>
                <pt idx="1377">
                  <v>15712.3</v>
                </pt>
                <pt idx="1378">
                  <v>15528.6</v>
                </pt>
                <pt idx="1379">
                  <v>15942.7</v>
                </pt>
                <pt idx="1380">
                  <v>15570.6</v>
                </pt>
                <pt idx="1381">
                  <v>15803.8</v>
                </pt>
                <pt idx="1382">
                  <v>15310.6</v>
                </pt>
                <pt idx="1383">
                  <v>15521.7</v>
                </pt>
                <pt idx="1384">
                  <v>14731.9</v>
                </pt>
                <pt idx="1385">
                  <v>14219.3</v>
                </pt>
                <pt idx="1386">
                  <v>13423.9</v>
                </pt>
                <pt idx="1387">
                  <v>12999.4</v>
                </pt>
                <pt idx="1388">
                  <v>13390.4</v>
                </pt>
                <pt idx="1389">
                  <v>14722.2</v>
                </pt>
                <pt idx="1390">
                  <v>13735.7</v>
                </pt>
                <pt idx="1391">
                  <v>13868.6</v>
                </pt>
                <pt idx="1392">
                  <v>13714.2</v>
                </pt>
                <pt idx="1393">
                  <v>13646.2</v>
                </pt>
                <pt idx="1394">
                  <v>12996.7</v>
                </pt>
                <pt idx="1395">
                  <v>13772.1</v>
                </pt>
                <pt idx="1396">
                  <v>13130.1</v>
                </pt>
                <pt idx="1397">
                  <v>13936.9</v>
                </pt>
                <pt idx="1398">
                  <v>14052.6</v>
                </pt>
                <pt idx="1399">
                  <v>14256.2</v>
                </pt>
                <pt idx="1400">
                  <v>14130.7</v>
                </pt>
                <pt idx="1401">
                  <v>14524.1</v>
                </pt>
                <pt idx="1402">
                  <v>14938.5</v>
                </pt>
                <pt idx="1403">
                  <v>14434.4</v>
                </pt>
                <pt idx="1404">
                  <v>14349.9</v>
                </pt>
                <pt idx="1405">
                  <v>14603.7</v>
                </pt>
                <pt idx="1406">
                  <v>14913.7</v>
                </pt>
                <pt idx="1407">
                  <v>15036.1</v>
                </pt>
                <pt idx="1408">
                  <v>15340.3</v>
                </pt>
                <pt idx="1409">
                  <v>15877.3</v>
                </pt>
                <pt idx="1410">
                  <v>16037.2</v>
                </pt>
                <pt idx="1411">
                  <v>16830</v>
                </pt>
                <pt idx="1412">
                  <v>17032</v>
                </pt>
                <pt idx="1413">
                  <v>17635.3</v>
                </pt>
                <pt idx="1414">
                  <v>17445.8</v>
                </pt>
                <pt idx="1415">
                  <v>17338.3</v>
                </pt>
                <pt idx="1416">
                  <v>17416.9</v>
                </pt>
                <pt idx="1417">
                  <v>18252.6</v>
                </pt>
                <pt idx="1418">
                  <v>17892.7</v>
                </pt>
                <pt idx="1419">
                  <v>18163.1</v>
                </pt>
                <pt idx="1420">
                  <v>18538.4</v>
                </pt>
                <pt idx="1421">
                  <v>18453.2</v>
                </pt>
                <pt idx="1422">
                  <v>18241.3</v>
                </pt>
                <pt idx="1423">
                  <v>18484.4</v>
                </pt>
                <pt idx="1424">
                  <v>18447.3</v>
                </pt>
                <pt idx="1425">
                  <v>18300.5</v>
                </pt>
                <pt idx="1426">
                  <v>17505.5</v>
                </pt>
                <pt idx="1427">
                  <v>17471.1</v>
                </pt>
                <pt idx="1428">
                  <v>16954.5</v>
                </pt>
                <pt idx="1429">
                  <v>16133.8</v>
                </pt>
                <pt idx="1430">
                  <v>15882.8</v>
                </pt>
                <pt idx="1431">
                  <v>16248.4</v>
                </pt>
                <pt idx="1432">
                  <v>15089.8</v>
                </pt>
                <pt idx="1433">
                  <v>14478.4</v>
                </pt>
                <pt idx="1434">
                  <v>15021.1</v>
                </pt>
                <pt idx="1435">
                  <v>14610.6</v>
                </pt>
                <pt idx="1436">
                  <v>14574.8</v>
                </pt>
                <pt idx="1437">
                  <v>14951.8</v>
                </pt>
                <pt idx="1438">
                  <v>15695.5</v>
                </pt>
                <pt idx="1439">
                  <v>15308.8</v>
                </pt>
                <pt idx="1440">
                  <v>13641.7</v>
                </pt>
                <pt idx="1441">
                  <v>13984</v>
                </pt>
                <pt idx="1442">
                  <v>14029.6</v>
                </pt>
                <pt idx="1443">
                  <v>13839.7</v>
                </pt>
                <pt idx="1444">
                  <v>13667.7</v>
                </pt>
                <pt idx="1445">
                  <v>13412.3</v>
                </pt>
                <pt idx="1446">
                  <v>13193.1</v>
                </pt>
                <pt idx="1447">
                  <v>13056.1</v>
                </pt>
                <pt idx="1448">
                  <v>13026</v>
                </pt>
                <pt idx="1449">
                  <v>12540.7</v>
                </pt>
                <pt idx="1450">
                  <v>12820.3</v>
                </pt>
                <pt idx="1451">
                  <v>12916.1</v>
                </pt>
                <pt idx="1452">
                  <v>13026.1</v>
                </pt>
                <pt idx="1453">
                  <v>13176.2</v>
                </pt>
                <pt idx="1454">
                  <v>12445.7</v>
                </pt>
                <pt idx="1455">
                  <v>12647.4</v>
                </pt>
                <pt idx="1456">
                  <v>12693.4</v>
                </pt>
                <pt idx="1457">
                  <v>12933.8</v>
                </pt>
                <pt idx="1458">
                  <v>13198.5</v>
                </pt>
                <pt idx="1459">
                  <v>13007.8</v>
                </pt>
                <pt idx="1460">
                  <v>13083.8</v>
                </pt>
                <pt idx="1461">
                  <v>13299.7</v>
                </pt>
                <pt idx="1462">
                  <v>13129.9</v>
                </pt>
                <pt idx="1463">
                  <v>12877.4</v>
                </pt>
                <pt idx="1464">
                  <v>12880</v>
                </pt>
                <pt idx="1465">
                  <v>13050.8</v>
                </pt>
                <pt idx="1466">
                  <v>12908.2</v>
                </pt>
                <pt idx="1467">
                  <v>13493.5</v>
                </pt>
                <pt idx="1468">
                  <v>13862.7</v>
                </pt>
                <pt idx="1469">
                  <v>14707.4</v>
                </pt>
                <pt idx="1470">
                  <v>13265.7</v>
                </pt>
                <pt idx="1471">
                  <v>13620.9</v>
                </pt>
                <pt idx="1472">
                  <v>13433.7</v>
                </pt>
                <pt idx="1473">
                  <v>13538</v>
                </pt>
                <pt idx="1474">
                  <v>13761.3</v>
                </pt>
                <pt idx="1475">
                  <v>13751</v>
                </pt>
                <pt idx="1476">
                  <v>13311.9</v>
                </pt>
                <pt idx="1477">
                  <v>13309.6</v>
                </pt>
                <pt idx="1478">
                  <v>13418</v>
                </pt>
                <pt idx="1479">
                  <v>12998.2</v>
                </pt>
                <pt idx="1480">
                  <v>12847.5</v>
                </pt>
                <pt idx="1481">
                  <v>13020.5</v>
                </pt>
                <pt idx="1482">
                  <v>12905.4</v>
                </pt>
                <pt idx="1483">
                  <v>12456.6</v>
                </pt>
                <pt idx="1484">
                  <v>12304.3</v>
                </pt>
                <pt idx="1485">
                  <v>11605.1</v>
                </pt>
                <pt idx="1486">
                  <v>10996.8</v>
                </pt>
                <pt idx="1487">
                  <v>10658.1</v>
                </pt>
                <pt idx="1488">
                  <v>9705.67</v>
                </pt>
                <pt idx="1489">
                  <v>9618.809999999999</v>
                </pt>
                <pt idx="1490">
                  <v>8972.799999999999</v>
                </pt>
                <pt idx="1491">
                  <v>9368.620000000001</v>
                </pt>
                <pt idx="1492">
                  <v>10134.9</v>
                </pt>
                <pt idx="1493">
                  <v>10272.5</v>
                </pt>
                <pt idx="1494">
                  <v>10604.3</v>
                </pt>
                <pt idx="1495">
                  <v>10548.5</v>
                </pt>
                <pt idx="1496">
                  <v>10799.7</v>
                </pt>
                <pt idx="1497">
                  <v>10928.5</v>
                </pt>
                <pt idx="1498">
                  <v>11106</v>
                </pt>
                <pt idx="1499">
                  <v>11652.1</v>
                </pt>
                <pt idx="1500">
                  <v>11472.9</v>
                </pt>
                <pt idx="1501">
                  <v>12460.2</v>
                </pt>
                <pt idx="1502">
                  <v>12615.9</v>
                </pt>
                <pt idx="1503">
                  <v>13263.4</v>
                </pt>
                <pt idx="1504">
                  <v>13765.7</v>
                </pt>
                <pt idx="1505">
                  <v>13666.7</v>
                </pt>
                <pt idx="1506">
                  <v>14070.7</v>
                </pt>
                <pt idx="1507">
                  <v>14113</v>
                </pt>
                <pt idx="1508">
                  <v>14211.1</v>
                </pt>
                <pt idx="1509">
                  <v>14370.8</v>
                </pt>
                <pt idx="1510">
                  <v>15392.7</v>
                </pt>
                <pt idx="1511">
                  <v>16231.3</v>
                </pt>
                <pt idx="1512">
                  <v>16817.7</v>
                </pt>
                <pt idx="1513">
                  <v>17311.8</v>
                </pt>
                <pt idx="1514">
                  <v>17167.9</v>
                </pt>
                <pt idx="1515">
                  <v>17261.8</v>
                </pt>
                <pt idx="1516">
                  <v>17723.4</v>
                </pt>
                <pt idx="1517">
                  <v>17667.8</v>
                </pt>
                <pt idx="1518">
                  <v>17615.5</v>
                </pt>
                <pt idx="1519">
                  <v>17755.8</v>
                </pt>
                <pt idx="1520">
                  <v>17733.7</v>
                </pt>
                <pt idx="1521">
                  <v>17231.7</v>
                </pt>
                <pt idx="1522">
                  <v>16084.6</v>
                </pt>
                <pt idx="1523">
                  <v>15438.7</v>
                </pt>
                <pt idx="1524">
                  <v>15219.4</v>
                </pt>
                <pt idx="1525">
                  <v>14222.5</v>
                </pt>
                <pt idx="1526">
                  <v>13343.5</v>
                </pt>
                <pt idx="1527">
                  <v>14009.5</v>
                </pt>
                <pt idx="1528">
                  <v>12836.1</v>
                </pt>
                <pt idx="1529">
                  <v>12016.6</v>
                </pt>
                <pt idx="1530">
                  <v>12094.1</v>
                </pt>
                <pt idx="1531">
                  <v>12369.5</v>
                </pt>
                <pt idx="1532">
                  <v>12036.8</v>
                </pt>
                <pt idx="1533">
                  <v>12016.9</v>
                </pt>
                <pt idx="1534">
                  <v>12233.9</v>
                </pt>
                <pt idx="1535">
                  <v>12512.2</v>
                </pt>
                <pt idx="1536">
                  <v>12312.5</v>
                </pt>
                <pt idx="1537">
                  <v>12075.5</v>
                </pt>
                <pt idx="1538">
                  <v>12364</v>
                </pt>
                <pt idx="1539">
                  <v>12398.7</v>
                </pt>
                <pt idx="1540">
                  <v>11400</v>
                </pt>
                <pt idx="1541">
                  <v>11583.3</v>
                </pt>
                <pt idx="1542">
                  <v>11019.1</v>
                </pt>
                <pt idx="1543">
                  <v>10854.3</v>
                </pt>
                <pt idx="1544">
                  <v>10374.8</v>
                </pt>
                <pt idx="1545">
                  <v>11085.8</v>
                </pt>
                <pt idx="1546">
                  <v>10736.9</v>
                </pt>
                <pt idx="1547">
                  <v>10522.2</v>
                </pt>
                <pt idx="1548">
                  <v>10704.8</v>
                </pt>
                <pt idx="1549">
                  <v>10663.5</v>
                </pt>
                <pt idx="1550">
                  <v>10612.9</v>
                </pt>
                <pt idx="1551">
                  <v>10362.3</v>
                </pt>
                <pt idx="1552">
                  <v>10895.8</v>
                </pt>
                <pt idx="1553">
                  <v>11032.1</v>
                </pt>
                <pt idx="1554">
                  <v>10972.8</v>
                </pt>
                <pt idx="1555">
                  <v>11474.2</v>
                </pt>
                <pt idx="1556">
                  <v>11574.2</v>
                </pt>
                <pt idx="1557">
                  <v>11680.6</v>
                </pt>
                <pt idx="1558">
                  <v>11877.7</v>
                </pt>
                <pt idx="1559">
                  <v>11732.5</v>
                </pt>
                <pt idx="1560">
                  <v>12420.1</v>
                </pt>
                <pt idx="1561">
                  <v>12380.6</v>
                </pt>
                <pt idx="1562">
                  <v>12396.4</v>
                </pt>
                <pt idx="1563">
                  <v>12845.1</v>
                </pt>
                <pt idx="1564">
                  <v>12422.6</v>
                </pt>
                <pt idx="1565">
                  <v>13756.2</v>
                </pt>
                <pt idx="1566">
                  <v>13491.6</v>
                </pt>
                <pt idx="1567">
                  <v>14901.8</v>
                </pt>
                <pt idx="1568">
                  <v>14632.5</v>
                </pt>
                <pt idx="1569">
                  <v>15006.6</v>
                </pt>
                <pt idx="1570">
                  <v>15140.1</v>
                </pt>
                <pt idx="1571">
                  <v>15275.7</v>
                </pt>
                <pt idx="1572">
                  <v>15181</v>
                </pt>
                <pt idx="1573">
                  <v>15256.4</v>
                </pt>
                <pt idx="1574">
                  <v>14971.8</v>
                </pt>
                <pt idx="1575">
                  <v>15758</v>
                </pt>
                <pt idx="1576">
                  <v>15468.9</v>
                </pt>
                <pt idx="1577">
                  <v>15130.5</v>
                </pt>
                <pt idx="1578">
                  <v>14831.1</v>
                </pt>
                <pt idx="1579">
                  <v>14052.8</v>
                </pt>
                <pt idx="1580">
                  <v>12877.1</v>
                </pt>
                <pt idx="1581">
                  <v>10948.9</v>
                </pt>
                <pt idx="1582">
                  <v>10100</v>
                </pt>
                <pt idx="1583">
                  <v>9492.4</v>
                </pt>
                <pt idx="1584">
                  <v>8786.889999999999</v>
                </pt>
                <pt idx="1585">
                  <v>8433.27</v>
                </pt>
                <pt idx="1586">
                  <v>9840.709999999999</v>
                </pt>
                <pt idx="1587">
                  <v>9800.370000000001</v>
                </pt>
                <pt idx="1588">
                  <v>10292.8</v>
                </pt>
                <pt idx="1589">
                  <v>9652.1</v>
                </pt>
                <pt idx="1590">
                  <v>9478.07</v>
                </pt>
                <pt idx="1591">
                  <v>10606.8</v>
                </pt>
                <pt idx="1592">
                  <v>11704.9</v>
                </pt>
                <pt idx="1593">
                  <v>12330.7</v>
                </pt>
                <pt idx="1594">
                  <v>12995</v>
                </pt>
                <pt idx="1595">
                  <v>13782</v>
                </pt>
                <pt idx="1596">
                  <v>14633.7</v>
                </pt>
                <pt idx="1597">
                  <v>14611.6</v>
                </pt>
                <pt idx="1598">
                  <v>15177.8</v>
                </pt>
                <pt idx="1599">
                  <v>15573.6</v>
                </pt>
                <pt idx="1600">
                  <v>15481.2</v>
                </pt>
                <pt idx="1601">
                  <v>16049.8</v>
                </pt>
                <pt idx="1602">
                  <v>16300.9</v>
                </pt>
                <pt idx="1603">
                  <v>16538</v>
                </pt>
                <pt idx="1604">
                  <v>16983</v>
                </pt>
                <pt idx="1605">
                  <v>17096.5</v>
                </pt>
                <pt idx="1606">
                  <v>18150.8</v>
                </pt>
                <pt idx="1607">
                  <v>18885.6</v>
                </pt>
                <pt idx="1608">
                  <v>18318.9</v>
                </pt>
                <pt idx="1609">
                  <v>19091.7</v>
                </pt>
                <pt idx="1610">
                  <v>19125.5</v>
                </pt>
                <pt idx="1611">
                  <v>18941.3</v>
                </pt>
                <pt idx="1612">
                  <v>18594.5</v>
                </pt>
                <pt idx="1613">
                  <v>18267.5</v>
                </pt>
                <pt idx="1614">
                  <v>17872</v>
                </pt>
                <pt idx="1615">
                  <v>18089.1</v>
                </pt>
                <pt idx="1616">
                  <v>18114.1</v>
                </pt>
                <pt idx="1617">
                  <v>18312</v>
                </pt>
                <pt idx="1618">
                  <v>17920.4</v>
                </pt>
                <pt idx="1619">
                  <v>17675.3</v>
                </pt>
                <pt idx="1620">
                  <v>17028.3</v>
                </pt>
                <pt idx="1621">
                  <v>16506.2</v>
                </pt>
                <pt idx="1622">
                  <v>15843.6</v>
                </pt>
                <pt idx="1623">
                  <v>15948.4</v>
                </pt>
                <pt idx="1624">
                  <v>14693</v>
                </pt>
                <pt idx="1625">
                  <v>14598.7</v>
                </pt>
                <pt idx="1626">
                  <v>14488.5</v>
                </pt>
                <pt idx="1627">
                  <v>14826.5</v>
                </pt>
                <pt idx="1628">
                  <v>14452.6</v>
                </pt>
                <pt idx="1629">
                  <v>15002.7</v>
                </pt>
                <pt idx="1630">
                  <v>14722.2</v>
                </pt>
                <pt idx="1631">
                  <v>14833</v>
                </pt>
                <pt idx="1632">
                  <v>14171.3</v>
                </pt>
                <pt idx="1633">
                  <v>13917.8</v>
                </pt>
                <pt idx="1634">
                  <v>14093.8</v>
                </pt>
                <pt idx="1635">
                  <v>14321.3</v>
                </pt>
                <pt idx="1636">
                  <v>13696</v>
                </pt>
                <pt idx="1637">
                  <v>13209.2</v>
                </pt>
                <pt idx="1638">
                  <v>13188.7</v>
                </pt>
                <pt idx="1639">
                  <v>12892.3</v>
                </pt>
                <pt idx="1640">
                  <v>11980.3</v>
                </pt>
                <pt idx="1641">
                  <v>11696</v>
                </pt>
                <pt idx="1642">
                  <v>11819.3</v>
                </pt>
                <pt idx="1643">
                  <v>12003.8</v>
                </pt>
                <pt idx="1644">
                  <v>11574.8</v>
                </pt>
                <pt idx="1645">
                  <v>11755.6</v>
                </pt>
                <pt idx="1646">
                  <v>11645</v>
                </pt>
                <pt idx="1647">
                  <v>11612.9</v>
                </pt>
                <pt idx="1648">
                  <v>11408.1</v>
                </pt>
                <pt idx="1649">
                  <v>11176</v>
                </pt>
                <pt idx="1650">
                  <v>11147.7</v>
                </pt>
                <pt idx="1651">
                  <v>11268.5</v>
                </pt>
                <pt idx="1652">
                  <v>11292.7</v>
                </pt>
                <pt idx="1653">
                  <v>10955.7</v>
                </pt>
                <pt idx="1654">
                  <v>11269.8</v>
                </pt>
                <pt idx="1655">
                  <v>11555.1</v>
                </pt>
                <pt idx="1656">
                  <v>11188.7</v>
                </pt>
                <pt idx="1657">
                  <v>11222.2</v>
                </pt>
                <pt idx="1658">
                  <v>11283.9</v>
                </pt>
                <pt idx="1659">
                  <v>11170.3</v>
                </pt>
                <pt idx="1660">
                  <v>11648.1</v>
                </pt>
                <pt idx="1661">
                  <v>12246.8</v>
                </pt>
                <pt idx="1662">
                  <v>11926.5</v>
                </pt>
                <pt idx="1663">
                  <v>12531.8</v>
                </pt>
                <pt idx="1664">
                  <v>12693.8</v>
                </pt>
                <pt idx="1665">
                  <v>13340.5</v>
                </pt>
                <pt idx="1666">
                  <v>13362.1</v>
                </pt>
                <pt idx="1667">
                  <v>13378.3</v>
                </pt>
                <pt idx="1668">
                  <v>13098.5</v>
                </pt>
                <pt idx="1669">
                  <v>12518.6</v>
                </pt>
                <pt idx="1670">
                  <v>12850.5</v>
                </pt>
                <pt idx="1671">
                  <v>12855.5</v>
                </pt>
                <pt idx="1672">
                  <v>12525.3</v>
                </pt>
                <pt idx="1673">
                  <v>12618.8</v>
                </pt>
                <pt idx="1674">
                  <v>12825.1</v>
                </pt>
                <pt idx="1675">
                  <v>12830.8</v>
                </pt>
                <pt idx="1676">
                  <v>12654</v>
                </pt>
                <pt idx="1677">
                  <v>11858.1</v>
                </pt>
                <pt idx="1678">
                  <v>10777.4</v>
                </pt>
                <pt idx="1679">
                  <v>9656.110000000001</v>
                </pt>
                <pt idx="1680">
                  <v>9187.370000000001</v>
                </pt>
                <pt idx="1681">
                  <v>9980.59</v>
                </pt>
                <pt idx="1682">
                  <v>10074.1</v>
                </pt>
                <pt idx="1683">
                  <v>10391.1</v>
                </pt>
                <pt idx="1684">
                  <v>10244.5</v>
                </pt>
                <pt idx="1685">
                  <v>10384.9</v>
                </pt>
                <pt idx="1686">
                  <v>10682.3</v>
                </pt>
                <pt idx="1687">
                  <v>10388.1</v>
                </pt>
                <pt idx="1688">
                  <v>11036.5</v>
                </pt>
                <pt idx="1689">
                  <v>11605.7</v>
                </pt>
                <pt idx="1690">
                  <v>13142.6</v>
                </pt>
                <pt idx="1691">
                  <v>13772.4</v>
                </pt>
                <pt idx="1692">
                  <v>14685.9</v>
                </pt>
                <pt idx="1693">
                  <v>14850</v>
                </pt>
                <pt idx="1694">
                  <v>14250.6</v>
                </pt>
                <pt idx="1695">
                  <v>16242.6</v>
                </pt>
                <pt idx="1696">
                  <v>16752.9</v>
                </pt>
                <pt idx="1697">
                  <v>15949.5</v>
                </pt>
                <pt idx="1698">
                  <v>16917</v>
                </pt>
                <pt idx="1699">
                  <v>16553.9</v>
                </pt>
                <pt idx="1700">
                  <v>16921.8</v>
                </pt>
                <pt idx="1701">
                  <v>16273.7</v>
                </pt>
                <pt idx="1702">
                  <v>17536.2</v>
                </pt>
                <pt idx="1703">
                  <v>18287.2</v>
                </pt>
                <pt idx="1704">
                  <v>18551.1</v>
                </pt>
                <pt idx="1705">
                  <v>18304.8</v>
                </pt>
                <pt idx="1706">
                  <v>18258.7</v>
                </pt>
                <pt idx="1707">
                  <v>18689.3</v>
                </pt>
                <pt idx="1708">
                  <v>18588.9</v>
                </pt>
                <pt idx="1709">
                  <v>18140.8</v>
                </pt>
                <pt idx="1710">
                  <v>17759</v>
                </pt>
                <pt idx="1711">
                  <v>17580.5</v>
                </pt>
                <pt idx="1712">
                  <v>17707.7</v>
                </pt>
                <pt idx="1713">
                  <v>17645.9</v>
                </pt>
                <pt idx="1714">
                  <v>17380.1</v>
                </pt>
                <pt idx="1715">
                  <v>17151.8</v>
                </pt>
                <pt idx="1716">
                  <v>15635.7</v>
                </pt>
                <pt idx="1717">
                  <v>14352.5</v>
                </pt>
                <pt idx="1718">
                  <v>13826.2</v>
                </pt>
                <pt idx="1719">
                  <v>13247.6</v>
                </pt>
                <pt idx="1720">
                  <v>12505.4</v>
                </pt>
                <pt idx="1721">
                  <v>12495.3</v>
                </pt>
                <pt idx="1722">
                  <v>12591.6</v>
                </pt>
                <pt idx="1723">
                  <v>12978.3</v>
                </pt>
                <pt idx="1724">
                  <v>12517.9</v>
                </pt>
                <pt idx="1725">
                  <v>12736.4</v>
                </pt>
                <pt idx="1726">
                  <v>12900.3</v>
                </pt>
                <pt idx="1727">
                  <v>12513.3</v>
                </pt>
                <pt idx="1728">
                  <v>12887.5</v>
                </pt>
                <pt idx="1729">
                  <v>12984.6</v>
                </pt>
                <pt idx="1730">
                  <v>12644.3</v>
                </pt>
                <pt idx="1731">
                  <v>12895.6</v>
                </pt>
                <pt idx="1732">
                  <v>11958.2</v>
                </pt>
                <pt idx="1733">
                  <v>12085.2</v>
                </pt>
                <pt idx="1734">
                  <v>11710.2</v>
                </pt>
                <pt idx="1735">
                  <v>10695.3</v>
                </pt>
                <pt idx="1736">
                  <v>10647.3</v>
                </pt>
                <pt idx="1737">
                  <v>10099.7</v>
                </pt>
                <pt idx="1738">
                  <v>10198.6</v>
                </pt>
                <pt idx="1739">
                  <v>10336.9</v>
                </pt>
                <pt idx="1740">
                  <v>10505</v>
                </pt>
                <pt idx="1741">
                  <v>10480.2</v>
                </pt>
                <pt idx="1742">
                  <v>10443.3</v>
                </pt>
                <pt idx="1743">
                  <v>10705.3</v>
                </pt>
                <pt idx="1744">
                  <v>10739.3</v>
                </pt>
                <pt idx="1745">
                  <v>10737.3</v>
                </pt>
                <pt idx="1746">
                  <v>10371.5</v>
                </pt>
                <pt idx="1747">
                  <v>10649.3</v>
                </pt>
                <pt idx="1748">
                  <v>10380.7</v>
                </pt>
                <pt idx="1749">
                  <v>10535.5</v>
                </pt>
                <pt idx="1750">
                  <v>10553.6</v>
                </pt>
                <pt idx="1751">
                  <v>10021.6</v>
                </pt>
                <pt idx="1752">
                  <v>10159.4</v>
                </pt>
                <pt idx="1753">
                  <v>10234.5</v>
                </pt>
                <pt idx="1754">
                  <v>10216.5</v>
                </pt>
                <pt idx="1755">
                  <v>10302.6</v>
                </pt>
                <pt idx="1756">
                  <v>10697</v>
                </pt>
                <pt idx="1757">
                  <v>10560</v>
                </pt>
                <pt idx="1758">
                  <v>10534.5</v>
                </pt>
                <pt idx="1759">
                  <v>11889.7</v>
                </pt>
                <pt idx="1760">
                  <v>12688.2</v>
                </pt>
                <pt idx="1761">
                  <v>12277.2</v>
                </pt>
                <pt idx="1762">
                  <v>12446.2</v>
                </pt>
                <pt idx="1763">
                  <v>13101.8</v>
                </pt>
                <pt idx="1764">
                  <v>13051.4</v>
                </pt>
                <pt idx="1765">
                  <v>13079.4</v>
                </pt>
                <pt idx="1766">
                  <v>13053.9</v>
                </pt>
                <pt idx="1767">
                  <v>13899.6</v>
                </pt>
                <pt idx="1768">
                  <v>12946.7</v>
                </pt>
                <pt idx="1769">
                  <v>13508.6</v>
                </pt>
                <pt idx="1770">
                  <v>13416.2</v>
                </pt>
                <pt idx="1771">
                  <v>13539.2</v>
                </pt>
                <pt idx="1772">
                  <v>12162.8</v>
                </pt>
                <pt idx="1773">
                  <v>11924.7</v>
                </pt>
                <pt idx="1774">
                  <v>10863.8</v>
                </pt>
                <pt idx="1775">
                  <v>10367.6</v>
                </pt>
                <pt idx="1776">
                  <v>10439.7</v>
                </pt>
                <pt idx="1777">
                  <v>10832.6</v>
                </pt>
                <pt idx="1778">
                  <v>10772.8</v>
                </pt>
                <pt idx="1779">
                  <v>11101.9</v>
                </pt>
                <pt idx="1780">
                  <v>10707.4</v>
                </pt>
                <pt idx="1781">
                  <v>10235.9</v>
                </pt>
                <pt idx="1782">
                  <v>10327.7</v>
                </pt>
                <pt idx="1783">
                  <v>11269.5</v>
                </pt>
                <pt idx="1784">
                  <v>12138.9</v>
                </pt>
                <pt idx="1785">
                  <v>13345.9</v>
                </pt>
                <pt idx="1786">
                  <v>14502.5</v>
                </pt>
                <pt idx="1787">
                  <v>14554.8</v>
                </pt>
                <pt idx="1788">
                  <v>14900.5</v>
                </pt>
                <pt idx="1789">
                  <v>15138</v>
                </pt>
                <pt idx="1790">
                  <v>14506.5</v>
                </pt>
                <pt idx="1791">
                  <v>15626.2</v>
                </pt>
                <pt idx="1792">
                  <v>15298.6</v>
                </pt>
                <pt idx="1793">
                  <v>15068.1</v>
                </pt>
                <pt idx="1794">
                  <v>15041.9</v>
                </pt>
                <pt idx="1795">
                  <v>15159.1</v>
                </pt>
                <pt idx="1796">
                  <v>14648.1</v>
                </pt>
                <pt idx="1797">
                  <v>15501.7</v>
                </pt>
                <pt idx="1798">
                  <v>16217.8</v>
                </pt>
                <pt idx="1799">
                  <v>16435.9</v>
                </pt>
                <pt idx="1800">
                  <v>16624.6</v>
                </pt>
                <pt idx="1801">
                  <v>16652.1</v>
                </pt>
                <pt idx="1802">
                  <v>16352.9</v>
                </pt>
                <pt idx="1803">
                  <v>17011.2</v>
                </pt>
                <pt idx="1804">
                  <v>16747.4</v>
                </pt>
                <pt idx="1805">
                  <v>15882.9</v>
                </pt>
                <pt idx="1806">
                  <v>15813.7</v>
                </pt>
                <pt idx="1807">
                  <v>15890.8</v>
                </pt>
                <pt idx="1808">
                  <v>15744.3</v>
                </pt>
                <pt idx="1809">
                  <v>15913.5</v>
                </pt>
                <pt idx="1810">
                  <v>15582</v>
                </pt>
                <pt idx="1811">
                  <v>15687.3</v>
                </pt>
                <pt idx="1812">
                  <v>15404.8</v>
                </pt>
                <pt idx="1813">
                  <v>13779.7</v>
                </pt>
                <pt idx="1814">
                  <v>12721.9</v>
                </pt>
                <pt idx="1815">
                  <v>12089.3</v>
                </pt>
                <pt idx="1816">
                  <v>11011.5</v>
                </pt>
                <pt idx="1817">
                  <v>11608.3</v>
                </pt>
                <pt idx="1818">
                  <v>11708.3</v>
                </pt>
                <pt idx="1819">
                  <v>12241.2</v>
                </pt>
                <pt idx="1820">
                  <v>12394.1</v>
                </pt>
                <pt idx="1821">
                  <v>12457.9</v>
                </pt>
                <pt idx="1822">
                  <v>12721.3</v>
                </pt>
                <pt idx="1823">
                  <v>12263.2</v>
                </pt>
                <pt idx="1824">
                  <v>11907.5</v>
                </pt>
                <pt idx="1825">
                  <v>11897.7</v>
                </pt>
                <pt idx="1826">
                  <v>11613.3</v>
                </pt>
                <pt idx="1827">
                  <v>11806.2</v>
                </pt>
                <pt idx="1828">
                  <v>11081.8</v>
                </pt>
                <pt idx="1829">
                  <v>10848.2</v>
                </pt>
                <pt idx="1830">
                  <v>10861.9</v>
                </pt>
                <pt idx="1831">
                  <v>10272.2</v>
                </pt>
                <pt idx="1832">
                  <v>9959.92</v>
                </pt>
                <pt idx="1833">
                  <v>10253.4</v>
                </pt>
                <pt idx="1834">
                  <v>9910.629999999999</v>
                </pt>
                <pt idx="1835">
                  <v>10101.8</v>
                </pt>
                <pt idx="1836">
                  <v>10175.8</v>
                </pt>
                <pt idx="1837">
                  <v>9943.219999999999</v>
                </pt>
                <pt idx="1838">
                  <v>9880.02</v>
                </pt>
                <pt idx="1839">
                  <v>10068.1</v>
                </pt>
                <pt idx="1840">
                  <v>10656.5</v>
                </pt>
                <pt idx="1841">
                  <v>10504.9</v>
                </pt>
                <pt idx="1842">
                  <v>10641.5</v>
                </pt>
                <pt idx="1843">
                  <v>10531.5</v>
                </pt>
                <pt idx="1844">
                  <v>10774.7</v>
                </pt>
                <pt idx="1845">
                  <v>10574.2</v>
                </pt>
                <pt idx="1846">
                  <v>10919.1</v>
                </pt>
                <pt idx="1847">
                  <v>10791</v>
                </pt>
                <pt idx="1848">
                  <v>10587</v>
                </pt>
                <pt idx="1849">
                  <v>10728.1</v>
                </pt>
                <pt idx="1850">
                  <v>10637.3</v>
                </pt>
                <pt idx="1851">
                  <v>10905.9</v>
                </pt>
                <pt idx="1852">
                  <v>10765.8</v>
                </pt>
                <pt idx="1853">
                  <v>10492.2</v>
                </pt>
                <pt idx="1854">
                  <v>11030.6</v>
                </pt>
                <pt idx="1855">
                  <v>11035.1</v>
                </pt>
                <pt idx="1856">
                  <v>11366.6</v>
                </pt>
                <pt idx="1857">
                  <v>12384.6</v>
                </pt>
                <pt idx="1858">
                  <v>12897.7</v>
                </pt>
                <pt idx="1859">
                  <v>12653.2</v>
                </pt>
                <pt idx="1860">
                  <v>12823.2</v>
                </pt>
                <pt idx="1861">
                  <v>12523.2</v>
                </pt>
                <pt idx="1862">
                  <v>12490.8</v>
                </pt>
                <pt idx="1863">
                  <v>13013.2</v>
                </pt>
                <pt idx="1864">
                  <v>12606.8</v>
                </pt>
                <pt idx="1865">
                  <v>12664.7</v>
                </pt>
                <pt idx="1866">
                  <v>12152.3</v>
                </pt>
                <pt idx="1867">
                  <v>12095.1</v>
                </pt>
                <pt idx="1868">
                  <v>11115.6</v>
                </pt>
                <pt idx="1869">
                  <v>10960</v>
                </pt>
                <pt idx="1870">
                  <v>9946.17</v>
                </pt>
                <pt idx="1871">
                  <v>9470.02</v>
                </pt>
                <pt idx="1872">
                  <v>9024.76</v>
                </pt>
                <pt idx="1873">
                  <v>8895.76</v>
                </pt>
                <pt idx="1874">
                  <v>9187.6</v>
                </pt>
                <pt idx="1875">
                  <v>9192.77</v>
                </pt>
                <pt idx="1876">
                  <v>9338.030000000001</v>
                </pt>
                <pt idx="1877">
                  <v>9918.6</v>
                </pt>
                <pt idx="1878">
                  <v>9889.75</v>
                </pt>
                <pt idx="1879">
                  <v>11009.9</v>
                </pt>
                <pt idx="1880">
                  <v>11800.2</v>
                </pt>
                <pt idx="1881">
                  <v>12163.1</v>
                </pt>
                <pt idx="1882">
                  <v>13538.5</v>
                </pt>
                <pt idx="1883">
                  <v>13070.3</v>
                </pt>
                <pt idx="1884">
                  <v>12505.1</v>
                </pt>
                <pt idx="1885">
                  <v>12775.3</v>
                </pt>
                <pt idx="1886">
                  <v>13067.5</v>
                </pt>
                <pt idx="1887">
                  <v>13698.8</v>
                </pt>
                <pt idx="1888">
                  <v>13556.2</v>
                </pt>
                <pt idx="1889">
                  <v>14210.1</v>
                </pt>
                <pt idx="1890">
                  <v>15302.8</v>
                </pt>
                <pt idx="1891">
                  <v>16291</v>
                </pt>
                <pt idx="1892">
                  <v>16115.5</v>
                </pt>
                <pt idx="1893">
                  <v>17176</v>
                </pt>
                <pt idx="1894">
                  <v>17341.5</v>
                </pt>
                <pt idx="1895">
                  <v>17899.6</v>
                </pt>
                <pt idx="1896">
                  <v>17956.5</v>
                </pt>
                <pt idx="1897">
                  <v>18047</v>
                </pt>
                <pt idx="1898">
                  <v>17618.5</v>
                </pt>
                <pt idx="1899">
                  <v>17859.4</v>
                </pt>
                <pt idx="1900">
                  <v>17024.4</v>
                </pt>
                <pt idx="1901">
                  <v>17289.7</v>
                </pt>
                <pt idx="1902">
                  <v>16994.6</v>
                </pt>
                <pt idx="1903">
                  <v>16749.5</v>
                </pt>
                <pt idx="1904">
                  <v>16627.3</v>
                </pt>
                <pt idx="1905">
                  <v>16366.7</v>
                </pt>
                <pt idx="1906">
                  <v>16347.3</v>
                </pt>
                <pt idx="1907">
                  <v>16162</v>
                </pt>
                <pt idx="1908">
                  <v>15614.4</v>
                </pt>
                <pt idx="1909">
                  <v>14570.9</v>
                </pt>
                <pt idx="1910">
                  <v>13329.2</v>
                </pt>
                <pt idx="1911">
                  <v>12846</v>
                </pt>
                <pt idx="1912">
                  <v>11378.4</v>
                </pt>
                <pt idx="1913">
                  <v>11386.6</v>
                </pt>
                <pt idx="1914">
                  <v>11508.8</v>
                </pt>
                <pt idx="1915">
                  <v>11664.2</v>
                </pt>
                <pt idx="1916">
                  <v>11854.4</v>
                </pt>
                <pt idx="1917">
                  <v>11957</v>
                </pt>
                <pt idx="1918">
                  <v>12492</v>
                </pt>
                <pt idx="1919">
                  <v>12107.7</v>
                </pt>
                <pt idx="1920">
                  <v>11585.2</v>
                </pt>
                <pt idx="1921">
                  <v>10889.2</v>
                </pt>
                <pt idx="1922">
                  <v>10615.6</v>
                </pt>
                <pt idx="1923">
                  <v>10348.4</v>
                </pt>
                <pt idx="1924">
                  <v>10389.2</v>
                </pt>
                <pt idx="1925">
                  <v>10589.7</v>
                </pt>
                <pt idx="1926">
                  <v>10271.7</v>
                </pt>
                <pt idx="1927">
                  <v>9808.290000000001</v>
                </pt>
                <pt idx="1928">
                  <v>9983.76</v>
                </pt>
                <pt idx="1929">
                  <v>9935.23</v>
                </pt>
                <pt idx="1930">
                  <v>9497.120000000001</v>
                </pt>
                <pt idx="1931">
                  <v>9193.790000000001</v>
                </pt>
                <pt idx="1932">
                  <v>9025.379999999999</v>
                </pt>
                <pt idx="1933">
                  <v>9080.85</v>
                </pt>
                <pt idx="1934">
                  <v>8939.6</v>
                </pt>
                <pt idx="1935">
                  <v>9160.129999999999</v>
                </pt>
                <pt idx="1936">
                  <v>9018.08</v>
                </pt>
                <pt idx="1937">
                  <v>9384.530000000001</v>
                </pt>
                <pt idx="1938">
                  <v>9257.200000000001</v>
                </pt>
                <pt idx="1939">
                  <v>8918.43</v>
                </pt>
                <pt idx="1940">
                  <v>9330.07</v>
                </pt>
                <pt idx="1941">
                  <v>9186.5</v>
                </pt>
                <pt idx="1942">
                  <v>9389.01</v>
                </pt>
                <pt idx="1943">
                  <v>9897.129999999999</v>
                </pt>
                <pt idx="1944">
                  <v>10747.4</v>
                </pt>
                <pt idx="1945">
                  <v>10292.8</v>
                </pt>
                <pt idx="1946">
                  <v>10175.6</v>
                </pt>
                <pt idx="1947">
                  <v>10624.5</v>
                </pt>
                <pt idx="1948">
                  <v>10368</v>
                </pt>
                <pt idx="1949">
                  <v>10437.2</v>
                </pt>
                <pt idx="1950">
                  <v>10863</v>
                </pt>
                <pt idx="1951">
                  <v>11090.4</v>
                </pt>
                <pt idx="1952">
                  <v>11848.7</v>
                </pt>
                <pt idx="1953">
                  <v>12526.2</v>
                </pt>
                <pt idx="1954">
                  <v>12220.9</v>
                </pt>
                <pt idx="1955">
                  <v>12797.9</v>
                </pt>
                <pt idx="1956">
                  <v>12591.1</v>
                </pt>
                <pt idx="1957">
                  <v>12189.1</v>
                </pt>
                <pt idx="1958">
                  <v>11838.7</v>
                </pt>
                <pt idx="1959">
                  <v>12124.4</v>
                </pt>
                <pt idx="1960">
                  <v>10804.7</v>
                </pt>
                <pt idx="1961">
                  <v>11238.8</v>
                </pt>
                <pt idx="1962">
                  <v>10969.5</v>
                </pt>
                <pt idx="1963">
                  <v>11360.9</v>
                </pt>
                <pt idx="1964">
                  <v>11528</v>
                </pt>
                <pt idx="1965">
                  <v>11309.8</v>
                </pt>
                <pt idx="1966">
                  <v>11026</v>
                </pt>
                <pt idx="1967">
                  <v>10131.7</v>
                </pt>
                <pt idx="1968">
                  <v>9917.190000000001</v>
                </pt>
                <pt idx="1969">
                  <v>10358.9</v>
                </pt>
                <pt idx="1970">
                  <v>10128.8</v>
                </pt>
                <pt idx="1971">
                  <v>10297.5</v>
                </pt>
                <pt idx="1972">
                  <v>9892.15</v>
                </pt>
                <pt idx="1973">
                  <v>10458.4</v>
                </pt>
                <pt idx="1974">
                  <v>10277.7</v>
                </pt>
                <pt idx="1975">
                  <v>10676.2</v>
                </pt>
                <pt idx="1976">
                  <v>11581.8</v>
                </pt>
                <pt idx="1977">
                  <v>12659</v>
                </pt>
                <pt idx="1978">
                  <v>13588.3</v>
                </pt>
                <pt idx="1979">
                  <v>13004</v>
                </pt>
                <pt idx="1980">
                  <v>12569.9</v>
                </pt>
                <pt idx="1981">
                  <v>12905</v>
                </pt>
                <pt idx="1982">
                  <v>13369.9</v>
                </pt>
                <pt idx="1983">
                  <v>14240.9</v>
                </pt>
                <pt idx="1984">
                  <v>14814.4</v>
                </pt>
                <pt idx="1985">
                  <v>15594.3</v>
                </pt>
                <pt idx="1986">
                  <v>15687.4</v>
                </pt>
                <pt idx="1987">
                  <v>16026.9</v>
                </pt>
                <pt idx="1988">
                  <v>16560.1</v>
                </pt>
                <pt idx="1989">
                  <v>16015.9</v>
                </pt>
                <pt idx="1990">
                  <v>15645.7</v>
                </pt>
                <pt idx="1991">
                  <v>15648.4</v>
                </pt>
                <pt idx="1992">
                  <v>15931.8</v>
                </pt>
                <pt idx="1993">
                  <v>16639.1</v>
                </pt>
                <pt idx="1994">
                  <v>16207.2</v>
                </pt>
                <pt idx="1995">
                  <v>15849.8</v>
                </pt>
                <pt idx="1996">
                  <v>16184.4</v>
                </pt>
                <pt idx="1997">
                  <v>16480.2</v>
                </pt>
                <pt idx="1998">
                  <v>16559.8</v>
                </pt>
                <pt idx="1999">
                  <v>16169.5</v>
                </pt>
                <pt idx="2000">
                  <v>15960.9</v>
                </pt>
                <pt idx="2001">
                  <v>15951.9</v>
                </pt>
                <pt idx="2002">
                  <v>15942.9</v>
                </pt>
                <pt idx="2003">
                  <v>16432.3</v>
                </pt>
                <pt idx="2004">
                  <v>16433</v>
                </pt>
                <pt idx="2005">
                  <v>15208.2</v>
                </pt>
                <pt idx="2006">
                  <v>14795.8</v>
                </pt>
                <pt idx="2007">
                  <v>14362.4</v>
                </pt>
                <pt idx="2008">
                  <v>12593.2</v>
                </pt>
                <pt idx="2009">
                  <v>11910.7</v>
                </pt>
                <pt idx="2010">
                  <v>11841.4</v>
                </pt>
                <pt idx="2011">
                  <v>11687.1</v>
                </pt>
                <pt idx="2012">
                  <v>11458.2</v>
                </pt>
                <pt idx="2013">
                  <v>11550.4</v>
                </pt>
                <pt idx="2014">
                  <v>12743.4</v>
                </pt>
                <pt idx="2015">
                  <v>12224.7</v>
                </pt>
                <pt idx="2016">
                  <v>12008.4</v>
                </pt>
                <pt idx="2017">
                  <v>11387.9</v>
                </pt>
                <pt idx="2018">
                  <v>11942.3</v>
                </pt>
                <pt idx="2019">
                  <v>11618</v>
                </pt>
                <pt idx="2020">
                  <v>11412.9</v>
                </pt>
                <pt idx="2021">
                  <v>10436.4</v>
                </pt>
                <pt idx="2022">
                  <v>10446.8</v>
                </pt>
                <pt idx="2023">
                  <v>10158.1</v>
                </pt>
                <pt idx="2024">
                  <v>10172.7</v>
                </pt>
                <pt idx="2025">
                  <v>10019.3</v>
                </pt>
                <pt idx="2026">
                  <v>9558.6</v>
                </pt>
                <pt idx="2027">
                  <v>8929.27</v>
                </pt>
                <pt idx="2028">
                  <v>8796.91</v>
                </pt>
                <pt idx="2029">
                  <v>8853.440000000001</v>
                </pt>
                <pt idx="2030">
                  <v>9061.92</v>
                </pt>
                <pt idx="2031">
                  <v>9417.200000000001</v>
                </pt>
                <pt idx="2032">
                  <v>9390.92</v>
                </pt>
                <pt idx="2033">
                  <v>9792.549999999999</v>
                </pt>
                <pt idx="2034">
                  <v>9712.67</v>
                </pt>
                <pt idx="2035">
                  <v>9713.379999999999</v>
                </pt>
                <pt idx="2036">
                  <v>9324.18</v>
                </pt>
                <pt idx="2037">
                  <v>9214.360000000001</v>
                </pt>
                <pt idx="2038">
                  <v>9419.57</v>
                </pt>
                <pt idx="2039">
                  <v>9377.639999999999</v>
                </pt>
                <pt idx="2040">
                  <v>10138.2</v>
                </pt>
                <pt idx="2041">
                  <v>10000.9</v>
                </pt>
                <pt idx="2042">
                  <v>9951.27</v>
                </pt>
                <pt idx="2043">
                  <v>10324.5</v>
                </pt>
                <pt idx="2044">
                  <v>10322.2</v>
                </pt>
                <pt idx="2045">
                  <v>10874.1</v>
                </pt>
                <pt idx="2046">
                  <v>11136</v>
                </pt>
                <pt idx="2047">
                  <v>11201.3</v>
                </pt>
                <pt idx="2048">
                  <v>11506.1</v>
                </pt>
                <pt idx="2049">
                  <v>12391.5</v>
                </pt>
                <pt idx="2050">
                  <v>12622.8</v>
                </pt>
                <pt idx="2051">
                  <v>12824.5</v>
                </pt>
                <pt idx="2052">
                  <v>12459.6</v>
                </pt>
                <pt idx="2053">
                  <v>12475.2</v>
                </pt>
                <pt idx="2054">
                  <v>12630.9</v>
                </pt>
                <pt idx="2055">
                  <v>12678.4</v>
                </pt>
                <pt idx="2056">
                  <v>11181.6</v>
                </pt>
                <pt idx="2057">
                  <v>11623.3</v>
                </pt>
                <pt idx="2058">
                  <v>11915.4</v>
                </pt>
                <pt idx="2059">
                  <v>11941.2</v>
                </pt>
                <pt idx="2060">
                  <v>11946.4</v>
                </pt>
                <pt idx="2061">
                  <v>12065.9</v>
                </pt>
                <pt idx="2062">
                  <v>11218.4</v>
                </pt>
                <pt idx="2063">
                  <v>11608</v>
                </pt>
                <pt idx="2064">
                  <v>11520.5</v>
                </pt>
                <pt idx="2065">
                  <v>10519.5</v>
                </pt>
                <pt idx="2066">
                  <v>10487.1</v>
                </pt>
                <pt idx="2067">
                  <v>11061.1</v>
                </pt>
                <pt idx="2068">
                  <v>11445.4</v>
                </pt>
                <pt idx="2069">
                  <v>11704.4</v>
                </pt>
                <pt idx="2070">
                  <v>11942.7</v>
                </pt>
                <pt idx="2071">
                  <v>12849.8</v>
                </pt>
                <pt idx="2072">
                  <v>13156.2</v>
                </pt>
                <pt idx="2073">
                  <v>14518.3</v>
                </pt>
                <pt idx="2074">
                  <v>15009.6</v>
                </pt>
                <pt idx="2075">
                  <v>14787</v>
                </pt>
                <pt idx="2076">
                  <v>14579.2</v>
                </pt>
                <pt idx="2077">
                  <v>14716.9</v>
                </pt>
                <pt idx="2078">
                  <v>14792.4</v>
                </pt>
                <pt idx="2079">
                  <v>15432.6</v>
                </pt>
                <pt idx="2080">
                  <v>16598.9</v>
                </pt>
                <pt idx="2081">
                  <v>16380.5</v>
                </pt>
                <pt idx="2082">
                  <v>17146.2</v>
                </pt>
                <pt idx="2083">
                  <v>17688.8</v>
                </pt>
                <pt idx="2084">
                  <v>17065.9</v>
                </pt>
                <pt idx="2085">
                  <v>17243.2</v>
                </pt>
                <pt idx="2086">
                  <v>16291.5</v>
                </pt>
                <pt idx="2087">
                  <v>16889.4</v>
                </pt>
                <pt idx="2088">
                  <v>17274.5</v>
                </pt>
                <pt idx="2089">
                  <v>17879.6</v>
                </pt>
                <pt idx="2090">
                  <v>17508.2</v>
                </pt>
                <pt idx="2091">
                  <v>17275.3</v>
                </pt>
                <pt idx="2092">
                  <v>17109.3</v>
                </pt>
                <pt idx="2093">
                  <v>16871.1</v>
                </pt>
                <pt idx="2094">
                  <v>16601.4</v>
                </pt>
                <pt idx="2095">
                  <v>16768.7</v>
                </pt>
                <pt idx="2096">
                  <v>16776.2</v>
                </pt>
                <pt idx="2097">
                  <v>16361.7</v>
                </pt>
                <pt idx="2098">
                  <v>16557.3</v>
                </pt>
                <pt idx="2099">
                  <v>16868.2</v>
                </pt>
                <pt idx="2100">
                  <v>16324.1</v>
                </pt>
                <pt idx="2101">
                  <v>15961.1</v>
                </pt>
                <pt idx="2102">
                  <v>15025</v>
                </pt>
                <pt idx="2103">
                  <v>14477.3</v>
                </pt>
                <pt idx="2104">
                  <v>13063.9</v>
                </pt>
                <pt idx="2105">
                  <v>12402.9</v>
                </pt>
                <pt idx="2106">
                  <v>12366.9</v>
                </pt>
                <pt idx="2107">
                  <v>12436.8</v>
                </pt>
                <pt idx="2108">
                  <v>11834.5</v>
                </pt>
                <pt idx="2109">
                  <v>12197.9</v>
                </pt>
                <pt idx="2110">
                  <v>13402.3</v>
                </pt>
                <pt idx="2111">
                  <v>12065</v>
                </pt>
                <pt idx="2112">
                  <v>12518</v>
                </pt>
                <pt idx="2113">
                  <v>12330</v>
                </pt>
                <pt idx="2114">
                  <v>12334</v>
                </pt>
                <pt idx="2115">
                  <v>12568</v>
                </pt>
                <pt idx="2116">
                  <v>12087</v>
                </pt>
                <pt idx="2117">
                  <v>11704</v>
                </pt>
                <pt idx="2118">
                  <v>11704</v>
                </pt>
                <pt idx="2119">
                  <v>11002</v>
                </pt>
                <pt idx="2120">
                  <v>10516</v>
                </pt>
                <pt idx="2121">
                  <v>10516</v>
                </pt>
                <pt idx="2122">
                  <v>9866</v>
                </pt>
                <pt idx="2123">
                  <v>9396</v>
                </pt>
                <pt idx="2124">
                  <v>9396</v>
                </pt>
                <pt idx="2125">
                  <v>9396</v>
                </pt>
                <pt idx="2126">
                  <v>9396</v>
                </pt>
                <pt idx="2127">
                  <v>9577</v>
                </pt>
                <pt idx="2128">
                  <v>9577</v>
                </pt>
                <pt idx="2129">
                  <v>9577</v>
                </pt>
                <pt idx="2130">
                  <v>9577</v>
                </pt>
                <pt idx="2131">
                  <v>9577</v>
                </pt>
                <pt idx="2132">
                  <v>9577</v>
                </pt>
                <pt idx="2133">
                  <v>9085</v>
                </pt>
                <pt idx="2134">
                  <v>9085</v>
                </pt>
                <pt idx="2135">
                  <v>9555</v>
                </pt>
                <pt idx="2136">
                  <v>10205</v>
                </pt>
                <pt idx="2137">
                  <v>10205</v>
                </pt>
                <pt idx="2138">
                  <v>10317</v>
                </pt>
                <pt idx="2139">
                  <v>10317</v>
                </pt>
                <pt idx="2140">
                  <v>10407</v>
                </pt>
                <pt idx="2141">
                  <v>10599</v>
                </pt>
                <pt idx="2142">
                  <v>10982</v>
                </pt>
                <pt idx="2143">
                  <v>11206</v>
                </pt>
                <pt idx="2144">
                  <v>11575</v>
                </pt>
                <pt idx="2145">
                  <v>11925</v>
                </pt>
                <pt idx="2146">
                  <v>11925</v>
                </pt>
                <pt idx="2147">
                  <v>11925</v>
                </pt>
                <pt idx="2148">
                  <v>11914</v>
                </pt>
                <pt idx="2149">
                  <v>11824</v>
                </pt>
                <pt idx="2150">
                  <v>11735</v>
                </pt>
                <pt idx="2151">
                  <v>11424</v>
                </pt>
                <pt idx="2152">
                  <v>10936</v>
                </pt>
                <pt idx="2153">
                  <v>10812</v>
                </pt>
                <pt idx="2154">
                  <v>11054</v>
                </pt>
                <pt idx="2155">
                  <v>10492</v>
                </pt>
                <pt idx="2156">
                  <v>10826</v>
                </pt>
                <pt idx="2157">
                  <v>11036</v>
                </pt>
                <pt idx="2158">
                  <v>10205</v>
                </pt>
                <pt idx="2159">
                  <v>9931</v>
                </pt>
                <pt idx="2160">
                  <v>9838</v>
                </pt>
                <pt idx="2161">
                  <v>9838</v>
                </pt>
                <pt idx="2162">
                  <v>9838</v>
                </pt>
                <pt idx="2163">
                  <v>9838</v>
                </pt>
                <pt idx="2164">
                  <v>9838</v>
                </pt>
                <pt idx="2165">
                  <v>9838</v>
                </pt>
                <pt idx="2166">
                  <v>10127</v>
                </pt>
                <pt idx="2167">
                  <v>10239</v>
                </pt>
                <pt idx="2168">
                  <v>11363</v>
                </pt>
                <pt idx="2169">
                  <v>12142</v>
                </pt>
                <pt idx="2170">
                  <v>12927</v>
                </pt>
                <pt idx="2171">
                  <v>13148</v>
                </pt>
                <pt idx="2172">
                  <v>12487</v>
                </pt>
                <pt idx="2173">
                  <v>12265</v>
                </pt>
                <pt idx="2174">
                  <v>13188</v>
                </pt>
                <pt idx="2175">
                  <v>14013</v>
                </pt>
                <pt idx="2176">
                  <v>14480</v>
                </pt>
                <pt idx="2177">
                  <v>14628</v>
                </pt>
                <pt idx="2178">
                  <v>15687</v>
                </pt>
                <pt idx="2179">
                  <v>15579</v>
                </pt>
                <pt idx="2180">
                  <v>16119</v>
                </pt>
                <pt idx="2181">
                  <v>16303</v>
                </pt>
                <pt idx="2182">
                  <v>16161</v>
                </pt>
                <pt idx="2183">
                  <v>16660</v>
                </pt>
                <pt idx="2184">
                  <v>16660</v>
                </pt>
                <pt idx="2185">
                  <v>16947</v>
                </pt>
                <pt idx="2186">
                  <v>16751</v>
                </pt>
                <pt idx="2187">
                  <v>16866</v>
                </pt>
                <pt idx="2188">
                  <v>16866</v>
                </pt>
                <pt idx="2189">
                  <v>16868</v>
                </pt>
                <pt idx="2190">
                  <v>17348</v>
                </pt>
                <pt idx="2191">
                  <v>17165</v>
                </pt>
                <pt idx="2192">
                  <v>17165</v>
                </pt>
                <pt idx="2193">
                  <v>17204</v>
                </pt>
                <pt idx="2194">
                  <v>17264</v>
                </pt>
                <pt idx="2195">
                  <v>17241</v>
                </pt>
                <pt idx="2196">
                  <v>16682</v>
                </pt>
                <pt idx="2197">
                  <v>16122</v>
                </pt>
                <pt idx="2198">
                  <v>15298</v>
                </pt>
                <pt idx="2199">
                  <v>15524</v>
                </pt>
                <pt idx="2200">
                  <v>14974</v>
                </pt>
                <pt idx="2201">
                  <v>14500</v>
                </pt>
                <pt idx="2202">
                  <v>14287</v>
                </pt>
                <pt idx="2203">
                  <v>14448</v>
                </pt>
                <pt idx="2204">
                  <v>14091</v>
                </pt>
                <pt idx="2205">
                  <v>14152</v>
                </pt>
                <pt idx="2206">
                  <v>14330</v>
                </pt>
                <pt idx="2207">
                  <v>14221.3</v>
                </pt>
                <pt idx="2208">
                  <v>13078.3</v>
                </pt>
                <pt idx="2209">
                  <v>13464.8</v>
                </pt>
                <pt idx="2210">
                  <v>13970.4</v>
                </pt>
                <pt idx="2211">
                  <v>14132.3</v>
                </pt>
                <pt idx="2212">
                  <v>14403.6</v>
                </pt>
                <pt idx="2213">
                  <v>13833</v>
                </pt>
                <pt idx="2214">
                  <v>12956.5</v>
                </pt>
                <pt idx="2215">
                  <v>12070.2</v>
                </pt>
                <pt idx="2216">
                  <v>10353.3</v>
                </pt>
                <pt idx="2217">
                  <v>10600.6</v>
                </pt>
                <pt idx="2218">
                  <v>9744.84</v>
                </pt>
                <pt idx="2219">
                  <v>9624.059999999999</v>
                </pt>
                <pt idx="2220">
                  <v>9584.32</v>
                </pt>
                <pt idx="2221">
                  <v>9402.57</v>
                </pt>
                <pt idx="2222">
                  <v>9367.32</v>
                </pt>
                <pt idx="2223">
                  <v>9238.9</v>
                </pt>
                <pt idx="2224">
                  <v>9278.540000000001</v>
                </pt>
                <pt idx="2225">
                  <v>9235.08</v>
                </pt>
                <pt idx="2226">
                  <v>8937.85</v>
                </pt>
                <pt idx="2227">
                  <v>8952.450000000001</v>
                </pt>
                <pt idx="2228">
                  <v>8683.91</v>
                </pt>
                <pt idx="2229">
                  <v>8750.879999999999</v>
                </pt>
                <pt idx="2230">
                  <v>8834.99</v>
                </pt>
                <pt idx="2231">
                  <v>9234.889999999999</v>
                </pt>
                <pt idx="2232">
                  <v>9841.190000000001</v>
                </pt>
                <pt idx="2233">
                  <v>9937.459999999999</v>
                </pt>
                <pt idx="2234">
                  <v>10162.3</v>
                </pt>
                <pt idx="2235">
                  <v>9770.139999999999</v>
                </pt>
                <pt idx="2236">
                  <v>10327.1</v>
                </pt>
                <pt idx="2237">
                  <v>9632.870000000001</v>
                </pt>
                <pt idx="2238">
                  <v>9516.860000000001</v>
                </pt>
                <pt idx="2239">
                  <v>9781.35</v>
                </pt>
                <pt idx="2240">
                  <v>9855.280000000001</v>
                </pt>
                <pt idx="2241">
                  <v>11050.8</v>
                </pt>
                <pt idx="2242">
                  <v>11310.5</v>
                </pt>
                <pt idx="2243">
                  <v>11760.2</v>
                </pt>
                <pt idx="2244">
                  <v>11626.5</v>
                </pt>
                <pt idx="2245">
                  <v>11234.2</v>
                </pt>
                <pt idx="2246">
                  <v>11061.7</v>
                </pt>
                <pt idx="2247">
                  <v>11126.2</v>
                </pt>
                <pt idx="2248">
                  <v>11188.1</v>
                </pt>
                <pt idx="2249">
                  <v>10847.2</v>
                </pt>
                <pt idx="2250">
                  <v>10446.5</v>
                </pt>
                <pt idx="2251">
                  <v>9777.01</v>
                </pt>
                <pt idx="2252">
                  <v>10463.5</v>
                </pt>
                <pt idx="2253">
                  <v>9832.219999999999</v>
                </pt>
                <pt idx="2254">
                  <v>9337.99</v>
                </pt>
                <pt idx="2255">
                  <v>9389.42</v>
                </pt>
                <pt idx="2256">
                  <v>8800.620000000001</v>
                </pt>
                <pt idx="2257">
                  <v>9184.870000000001</v>
                </pt>
                <pt idx="2258">
                  <v>9874.549999999999</v>
                </pt>
                <pt idx="2259">
                  <v>9727.23</v>
                </pt>
                <pt idx="2260">
                  <v>9554.25</v>
                </pt>
                <pt idx="2261">
                  <v>8018.57</v>
                </pt>
                <pt idx="2262">
                  <v>7992.43</v>
                </pt>
                <pt idx="2263">
                  <v>8532.690000000001</v>
                </pt>
                <pt idx="2264">
                  <v>9870.629999999999</v>
                </pt>
                <pt idx="2265">
                  <v>10541.6</v>
                </pt>
                <pt idx="2266">
                  <v>10995.5</v>
                </pt>
                <pt idx="2267">
                  <v>10831.3</v>
                </pt>
                <pt idx="2268">
                  <v>11793.8</v>
                </pt>
                <pt idx="2269">
                  <v>11255.8</v>
                </pt>
                <pt idx="2270">
                  <v>12770.7</v>
                </pt>
                <pt idx="2271">
                  <v>13471.9</v>
                </pt>
                <pt idx="2272">
                  <v>14307.9</v>
                </pt>
                <pt idx="2273">
                  <v>13926.1</v>
                </pt>
                <pt idx="2274">
                  <v>14489.6</v>
                </pt>
                <pt idx="2275">
                  <v>15597.6</v>
                </pt>
                <pt idx="2276">
                  <v>15571.5</v>
                </pt>
                <pt idx="2277">
                  <v>16576.6</v>
                </pt>
                <pt idx="2278">
                  <v>16532.4</v>
                </pt>
                <pt idx="2279">
                  <v>16494.6</v>
                </pt>
                <pt idx="2280">
                  <v>18241.6</v>
                </pt>
                <pt idx="2281">
                  <v>18302.1</v>
                </pt>
                <pt idx="2282">
                  <v>18738.9</v>
                </pt>
                <pt idx="2283">
                  <v>18362.6</v>
                </pt>
                <pt idx="2284">
                  <v>18827.6</v>
                </pt>
                <pt idx="2285">
                  <v>18803.5</v>
                </pt>
                <pt idx="2286">
                  <v>19325</v>
                </pt>
                <pt idx="2287">
                  <v>19628.6</v>
                </pt>
                <pt idx="2288">
                  <v>19371.6</v>
                </pt>
                <pt idx="2289">
                  <v>19302.4</v>
                </pt>
                <pt idx="2290">
                  <v>19015.7</v>
                </pt>
                <pt idx="2291">
                  <v>18833.2</v>
                </pt>
                <pt idx="2292">
                  <v>17329.9</v>
                </pt>
                <pt idx="2293">
                  <v>16644.6</v>
                </pt>
                <pt idx="2294">
                  <v>15700.7</v>
                </pt>
                <pt idx="2295">
                  <v>15161.7</v>
                </pt>
                <pt idx="2296">
                  <v>15152.6</v>
                </pt>
                <pt idx="2297">
                  <v>14701</v>
                </pt>
                <pt idx="2298">
                  <v>13896.5</v>
                </pt>
                <pt idx="2299">
                  <v>13561.5</v>
                </pt>
                <pt idx="2300">
                  <v>13394</v>
                </pt>
                <pt idx="2301">
                  <v>13545.5</v>
                </pt>
                <pt idx="2302">
                  <v>14388.1</v>
                </pt>
                <pt idx="2303">
                  <v>14265.1</v>
                </pt>
                <pt idx="2304">
                  <v>15454.9</v>
                </pt>
                <pt idx="2305">
                  <v>15263.2</v>
                </pt>
                <pt idx="2306">
                  <v>14732.4</v>
                </pt>
                <pt idx="2307">
                  <v>12967.8</v>
                </pt>
                <pt idx="2308">
                  <v>11348.8</v>
                </pt>
                <pt idx="2309">
                  <v>10967.8</v>
                </pt>
                <pt idx="2310">
                  <v>9959.209999999999</v>
                </pt>
                <pt idx="2311">
                  <v>9784.48</v>
                </pt>
                <pt idx="2312">
                  <v>9497.700000000001</v>
                </pt>
                <pt idx="2313">
                  <v>9325.969999999999</v>
                </pt>
                <pt idx="2314">
                  <v>9385.15</v>
                </pt>
                <pt idx="2315">
                  <v>8893.73</v>
                </pt>
                <pt idx="2316">
                  <v>8349.16</v>
                </pt>
                <pt idx="2317">
                  <v>8192.120000000001</v>
                </pt>
                <pt idx="2318">
                  <v>8279.290000000001</v>
                </pt>
                <pt idx="2319">
                  <v>7943.56</v>
                </pt>
                <pt idx="2320">
                  <v>7832.88</v>
                </pt>
                <pt idx="2321">
                  <v>8183.51</v>
                </pt>
                <pt idx="2322">
                  <v>8090.28</v>
                </pt>
                <pt idx="2323">
                  <v>8229.139999999999</v>
                </pt>
                <pt idx="2324">
                  <v>8024.52</v>
                </pt>
                <pt idx="2325">
                  <v>8255.85</v>
                </pt>
                <pt idx="2326">
                  <v>8565.18</v>
                </pt>
                <pt idx="2327">
                  <v>8291</v>
                </pt>
                <pt idx="2328">
                  <v>8677.389999999999</v>
                </pt>
                <pt idx="2329">
                  <v>8903.940000000001</v>
                </pt>
                <pt idx="2330">
                  <v>8995.18</v>
                </pt>
                <pt idx="2331">
                  <v>8641.209999999999</v>
                </pt>
                <pt idx="2332">
                  <v>8959.299999999999</v>
                </pt>
                <pt idx="2333">
                  <v>9005.57</v>
                </pt>
                <pt idx="2334">
                  <v>8890.4</v>
                </pt>
                <pt idx="2335">
                  <v>9769.85</v>
                </pt>
                <pt idx="2336">
                  <v>10466.8</v>
                </pt>
                <pt idx="2337">
                  <v>10381.3</v>
                </pt>
                <pt idx="2338">
                  <v>10504.4</v>
                </pt>
                <pt idx="2339">
                  <v>10185.2</v>
                </pt>
                <pt idx="2340">
                  <v>9403.77</v>
                </pt>
                <pt idx="2341">
                  <v>9073.67</v>
                </pt>
                <pt idx="2342">
                  <v>8949.379999999999</v>
                </pt>
                <pt idx="2343">
                  <v>8155.61</v>
                </pt>
                <pt idx="2344">
                  <v>8150.86</v>
                </pt>
                <pt idx="2345">
                  <v>7885.44</v>
                </pt>
                <pt idx="2346">
                  <v>8115.7</v>
                </pt>
                <pt idx="2347">
                  <v>8261.59</v>
                </pt>
                <pt idx="2348">
                  <v>8738.91</v>
                </pt>
                <pt idx="2349">
                  <v>8705.26</v>
                </pt>
                <pt idx="2350">
                  <v>7193.28</v>
                </pt>
                <pt idx="2351">
                  <v>6165.93</v>
                </pt>
                <pt idx="2352">
                  <v>7142.34</v>
                </pt>
                <pt idx="2353">
                  <v>7768.06</v>
                </pt>
                <pt idx="2354">
                  <v>8761.209999999999</v>
                </pt>
                <pt idx="2355">
                  <v>8615.879999999999</v>
                </pt>
                <pt idx="2356">
                  <v>8356.530000000001</v>
                </pt>
                <pt idx="2357">
                  <v>8372.83</v>
                </pt>
                <pt idx="2358">
                  <v>7841.86</v>
                </pt>
                <pt idx="2359">
                  <v>7159.66</v>
                </pt>
                <pt idx="2360">
                  <v>7537.49</v>
                </pt>
                <pt idx="2361">
                  <v>8121.28</v>
                </pt>
                <pt idx="2362">
                  <v>8614.01</v>
                </pt>
                <pt idx="2363">
                  <v>9109.370000000001</v>
                </pt>
                <pt idx="2364">
                  <v>9426.26</v>
                </pt>
                <pt idx="2365">
                  <v>9852.32</v>
                </pt>
                <pt idx="2366">
                  <v>10526.8</v>
                </pt>
                <pt idx="2367">
                  <v>11160</v>
                </pt>
                <pt idx="2368">
                  <v>12802.1</v>
                </pt>
                <pt idx="2369">
                  <v>13532.6</v>
                </pt>
                <pt idx="2370">
                  <v>14452.1</v>
                </pt>
                <pt idx="2371">
                  <v>15045.2</v>
                </pt>
                <pt idx="2372">
                  <v>15636.2</v>
                </pt>
                <pt idx="2373">
                  <v>16138.2</v>
                </pt>
                <pt idx="2374">
                  <v>16265.6</v>
                </pt>
                <pt idx="2375">
                  <v>16285.5</v>
                </pt>
                <pt idx="2376">
                  <v>16656.6</v>
                </pt>
                <pt idx="2377">
                  <v>16894.5</v>
                </pt>
                <pt idx="2378">
                  <v>17140.1</v>
                </pt>
                <pt idx="2379">
                  <v>17034.2</v>
                </pt>
                <pt idx="2380">
                  <v>17485.8</v>
                </pt>
                <pt idx="2381">
                  <v>17032.5</v>
                </pt>
                <pt idx="2382">
                  <v>16878.1</v>
                </pt>
                <pt idx="2383">
                  <v>16643.3</v>
                </pt>
                <pt idx="2384">
                  <v>16893.6</v>
                </pt>
                <pt idx="2385">
                  <v>16314.7</v>
                </pt>
                <pt idx="2386">
                  <v>16747.5</v>
                </pt>
                <pt idx="2387">
                  <v>17032.2</v>
                </pt>
                <pt idx="2388">
                  <v>16527.7</v>
                </pt>
                <pt idx="2389">
                  <v>15013.3</v>
                </pt>
                <pt idx="2390">
                  <v>14396.3</v>
                </pt>
                <pt idx="2391">
                  <v>13589.8</v>
                </pt>
                <pt idx="2392">
                  <v>12895.3</v>
                </pt>
                <pt idx="2393">
                  <v>12756.1</v>
                </pt>
                <pt idx="2394">
                  <v>13141.7</v>
                </pt>
                <pt idx="2395">
                  <v>13471</v>
                </pt>
                <pt idx="2396">
                  <v>13103.3</v>
                </pt>
                <pt idx="2397">
                  <v>12717.4</v>
                </pt>
                <pt idx="2398">
                  <v>13664.5</v>
                </pt>
                <pt idx="2399">
                  <v>12873</v>
                </pt>
                <pt idx="2400">
                  <v>11898.4</v>
                </pt>
                <pt idx="2401">
                  <v>12214.9</v>
                </pt>
                <pt idx="2402">
                  <v>12251.7</v>
                </pt>
                <pt idx="2403">
                  <v>11738.3</v>
                </pt>
                <pt idx="2404">
                  <v>10945.4</v>
                </pt>
                <pt idx="2405">
                  <v>10484.7</v>
                </pt>
                <pt idx="2406">
                  <v>10252.8</v>
                </pt>
                <pt idx="2407">
                  <v>9711.65</v>
                </pt>
                <pt idx="2408">
                  <v>9573.58</v>
                </pt>
                <pt idx="2409">
                  <v>9465.360000000001</v>
                </pt>
                <pt idx="2410">
                  <v>8655.629999999999</v>
                </pt>
                <pt idx="2411">
                  <v>8181.6</v>
                </pt>
                <pt idx="2412">
                  <v>7706.09</v>
                </pt>
                <pt idx="2413">
                  <v>7260.69</v>
                </pt>
                <pt idx="2414">
                  <v>7661.8</v>
                </pt>
                <pt idx="2415">
                  <v>7410.63</v>
                </pt>
                <pt idx="2416">
                  <v>7577.9</v>
                </pt>
                <pt idx="2417">
                  <v>7804.46</v>
                </pt>
                <pt idx="2418">
                  <v>7444.74</v>
                </pt>
                <pt idx="2419">
                  <v>7265.35</v>
                </pt>
                <pt idx="2420">
                  <v>7114.71</v>
                </pt>
                <pt idx="2421">
                  <v>7070.59</v>
                </pt>
                <pt idx="2422">
                  <v>7563.86</v>
                </pt>
                <pt idx="2423">
                  <v>8211.42</v>
                </pt>
                <pt idx="2424">
                  <v>8739.870000000001</v>
                </pt>
                <pt idx="2425">
                  <v>9085.040000000001</v>
                </pt>
                <pt idx="2426">
                  <v>9094.67</v>
                </pt>
                <pt idx="2427">
                  <v>9442.42</v>
                </pt>
                <pt idx="2428">
                  <v>10265.9</v>
                </pt>
                <pt idx="2429">
                  <v>9964.690000000001</v>
                </pt>
                <pt idx="2430">
                  <v>9538.76</v>
                </pt>
                <pt idx="2431">
                  <v>9296.860000000001</v>
                </pt>
                <pt idx="2432">
                  <v>8906.129999999999</v>
                </pt>
                <pt idx="2433">
                  <v>9007.620000000001</v>
                </pt>
                <pt idx="2434">
                  <v>8699.799999999999</v>
                </pt>
                <pt idx="2435">
                  <v>9294.08</v>
                </pt>
                <pt idx="2436">
                  <v>9429.23</v>
                </pt>
                <pt idx="2437">
                  <v>9646.25</v>
                </pt>
                <pt idx="2438">
                  <v>9499.889999999999</v>
                </pt>
                <pt idx="2439">
                  <v>9541.84</v>
                </pt>
                <pt idx="2440">
                  <v>9416.84</v>
                </pt>
                <pt idx="2441">
                  <v>8830.549999999999</v>
                </pt>
                <pt idx="2442">
                  <v>8428.809999999999</v>
                </pt>
                <pt idx="2443">
                  <v>7120.49</v>
                </pt>
                <pt idx="2444">
                  <v>8335.889999999999</v>
                </pt>
                <pt idx="2445">
                  <v>8536.41</v>
                </pt>
                <pt idx="2446">
                  <v>8759.690000000001</v>
                </pt>
                <pt idx="2447">
                  <v>9530.5</v>
                </pt>
                <pt idx="2448">
                  <v>9419.200000000001</v>
                </pt>
                <pt idx="2449">
                  <v>10177.9</v>
                </pt>
                <pt idx="2450">
                  <v>11034.3</v>
                </pt>
                <pt idx="2451">
                  <v>10592.5</v>
                </pt>
                <pt idx="2452">
                  <v>9934.68</v>
                </pt>
                <pt idx="2453">
                  <v>10413</v>
                </pt>
                <pt idx="2454">
                  <v>10112.8</v>
                </pt>
                <pt idx="2455">
                  <v>9670.48</v>
                </pt>
                <pt idx="2456">
                  <v>9571.17</v>
                </pt>
                <pt idx="2457">
                  <v>9942.049999999999</v>
                </pt>
                <pt idx="2458">
                  <v>10636.1</v>
                </pt>
                <pt idx="2459">
                  <v>10609.5</v>
                </pt>
                <pt idx="2460">
                  <v>11741</v>
                </pt>
                <pt idx="2461">
                  <v>12136.5</v>
                </pt>
                <pt idx="2462">
                  <v>12737</v>
                </pt>
                <pt idx="2463">
                  <v>14829</v>
                </pt>
                <pt idx="2464">
                  <v>15012</v>
                </pt>
                <pt idx="2465">
                  <v>14196.7</v>
                </pt>
                <pt idx="2466">
                  <v>13924.7</v>
                </pt>
                <pt idx="2467">
                  <v>14268.6</v>
                </pt>
                <pt idx="2468">
                  <v>14774.2</v>
                </pt>
                <pt idx="2469">
                  <v>15327.4</v>
                </pt>
                <pt idx="2470">
                  <v>14982.3</v>
                </pt>
                <pt idx="2471">
                  <v>15362</v>
                </pt>
                <pt idx="2472">
                  <v>15429.3</v>
                </pt>
                <pt idx="2473">
                  <v>14997.1</v>
                </pt>
                <pt idx="2474">
                  <v>15436.2</v>
                </pt>
                <pt idx="2475">
                  <v>15412.2</v>
                </pt>
                <pt idx="2476">
                  <v>15856.9</v>
                </pt>
                <pt idx="2477">
                  <v>15920</v>
                </pt>
                <pt idx="2478">
                  <v>16187.8</v>
                </pt>
                <pt idx="2479">
                  <v>16210.8</v>
                </pt>
                <pt idx="2480">
                  <v>15981.2</v>
                </pt>
                <pt idx="2481">
                  <v>15989.7</v>
                </pt>
                <pt idx="2482">
                  <v>16006.1</v>
                </pt>
                <pt idx="2483">
                  <v>16140.5</v>
                </pt>
                <pt idx="2484">
                  <v>15351</v>
                </pt>
                <pt idx="2485">
                  <v>14203.3</v>
                </pt>
                <pt idx="2486">
                  <v>13703</v>
                </pt>
                <pt idx="2487">
                  <v>13128</v>
                </pt>
                <pt idx="2488">
                  <v>11988.6</v>
                </pt>
                <pt idx="2489">
                  <v>12128</v>
                </pt>
                <pt idx="2490">
                  <v>12164.2</v>
                </pt>
                <pt idx="2491">
                  <v>11934.9</v>
                </pt>
                <pt idx="2492">
                  <v>11753.6</v>
                </pt>
                <pt idx="2493">
                  <v>11981.2</v>
                </pt>
                <pt idx="2494">
                  <v>11765.7</v>
                </pt>
                <pt idx="2495">
                  <v>9446.32</v>
                </pt>
                <pt idx="2496">
                  <v>9722.01</v>
                </pt>
                <pt idx="2497">
                  <v>10226.5</v>
                </pt>
                <pt idx="2498">
                  <v>10460</v>
                </pt>
                <pt idx="2499">
                  <v>9286.610000000001</v>
                </pt>
                <pt idx="2500">
                  <v>8120.31</v>
                </pt>
                <pt idx="2501">
                  <v>7280.75</v>
                </pt>
                <pt idx="2502">
                  <v>7381.9</v>
                </pt>
                <pt idx="2503">
                  <v>7460.5</v>
                </pt>
                <pt idx="2504">
                  <v>7512.92</v>
                </pt>
                <pt idx="2505">
                  <v>7481.67</v>
                </pt>
                <pt idx="2506">
                  <v>7702.1</v>
                </pt>
                <pt idx="2507">
                  <v>6566.07</v>
                </pt>
                <pt idx="2508">
                  <v>6795.12</v>
                </pt>
                <pt idx="2509">
                  <v>6227.26</v>
                </pt>
                <pt idx="2510">
                  <v>6697.12</v>
                </pt>
                <pt idx="2511">
                  <v>6464.54</v>
                </pt>
                <pt idx="2512">
                  <v>6926.08</v>
                </pt>
                <pt idx="2513">
                  <v>6847.35</v>
                </pt>
                <pt idx="2514">
                  <v>6862.16</v>
                </pt>
                <pt idx="2515">
                  <v>6299.49</v>
                </pt>
                <pt idx="2516">
                  <v>6427.1</v>
                </pt>
                <pt idx="2517">
                  <v>6644.38</v>
                </pt>
                <pt idx="2518">
                  <v>6780.5</v>
                </pt>
                <pt idx="2519">
                  <v>6631.16</v>
                </pt>
                <pt idx="2520">
                  <v>6343.22</v>
                </pt>
                <pt idx="2521">
                  <v>6528.3</v>
                </pt>
                <pt idx="2522">
                  <v>6377.52</v>
                </pt>
                <pt idx="2523">
                  <v>6630.2</v>
                </pt>
                <pt idx="2524">
                  <v>6359.79</v>
                </pt>
                <pt idx="2525">
                  <v>7096.92</v>
                </pt>
                <pt idx="2526">
                  <v>6956.26</v>
                </pt>
                <pt idx="2527">
                  <v>7853.65</v>
                </pt>
                <pt idx="2528">
                  <v>7530.17</v>
                </pt>
                <pt idx="2529">
                  <v>7464.36</v>
                </pt>
                <pt idx="2530">
                  <v>8076.69</v>
                </pt>
                <pt idx="2531">
                  <v>7604.12</v>
                </pt>
                <pt idx="2532">
                  <v>8819.299999999999</v>
                </pt>
                <pt idx="2533">
                  <v>8218</v>
                </pt>
                <pt idx="2534">
                  <v>7575.01</v>
                </pt>
                <pt idx="2535">
                  <v>7318.63</v>
                </pt>
                <pt idx="2536">
                  <v>7432.79</v>
                </pt>
                <pt idx="2537">
                  <v>7452.02</v>
                </pt>
                <pt idx="2538">
                  <v>5936.42</v>
                </pt>
                <pt idx="2539">
                  <v>5899.34</v>
                </pt>
                <pt idx="2540">
                  <v>7295.81</v>
                </pt>
                <pt idx="2541">
                  <v>6863.08</v>
                </pt>
                <pt idx="2542">
                  <v>6583.27</v>
                </pt>
                <pt idx="2543">
                  <v>6241.17</v>
                </pt>
                <pt idx="2544">
                  <v>6277.42</v>
                </pt>
                <pt idx="2545">
                  <v>6291.29</v>
                </pt>
                <pt idx="2546">
                  <v>6117.23</v>
                </pt>
                <pt idx="2547">
                  <v>6143.13</v>
                </pt>
                <pt idx="2548">
                  <v>5494.31</v>
                </pt>
                <pt idx="2549">
                  <v>5359.2</v>
                </pt>
                <pt idx="2550">
                  <v>5453.55</v>
                </pt>
                <pt idx="2551">
                  <v>6066.68</v>
                </pt>
                <pt idx="2552">
                  <v>5506.66</v>
                </pt>
                <pt idx="2553">
                  <v>6027.26</v>
                </pt>
                <pt idx="2554">
                  <v>6006.83</v>
                </pt>
                <pt idx="2555">
                  <v>5963.87</v>
                </pt>
                <pt idx="2556">
                  <v>7170.5</v>
                </pt>
                <pt idx="2557">
                  <v>7791.28</v>
                </pt>
                <pt idx="2558">
                  <v>8307.09</v>
                </pt>
                <pt idx="2559">
                  <v>10058.6</v>
                </pt>
                <pt idx="2560">
                  <v>10626</v>
                </pt>
                <pt idx="2561">
                  <v>11244.1</v>
                </pt>
                <pt idx="2562">
                  <v>10905.8</v>
                </pt>
                <pt idx="2563">
                  <v>11198.2</v>
                </pt>
                <pt idx="2564">
                  <v>11978.6</v>
                </pt>
                <pt idx="2565">
                  <v>12077.8</v>
                </pt>
                <pt idx="2566">
                  <v>12283.3</v>
                </pt>
                <pt idx="2567">
                  <v>13276.6</v>
                </pt>
                <pt idx="2568">
                  <v>13761.7</v>
                </pt>
                <pt idx="2569">
                  <v>13950.9</v>
                </pt>
                <pt idx="2570">
                  <v>14025.4</v>
                </pt>
                <pt idx="2571">
                  <v>14278</v>
                </pt>
                <pt idx="2572">
                  <v>14686.8</v>
                </pt>
                <pt idx="2573">
                  <v>14997.5</v>
                </pt>
                <pt idx="2574">
                  <v>14423.5</v>
                </pt>
                <pt idx="2575">
                  <v>14403.3</v>
                </pt>
                <pt idx="2576">
                  <v>13938.7</v>
                </pt>
                <pt idx="2577">
                  <v>13910.6</v>
                </pt>
                <pt idx="2578">
                  <v>13620.9</v>
                </pt>
                <pt idx="2579">
                  <v>13143.6</v>
                </pt>
                <pt idx="2580">
                  <v>12754.7</v>
                </pt>
                <pt idx="2581">
                  <v>12659.3</v>
                </pt>
                <pt idx="2582">
                  <v>12720.8</v>
                </pt>
                <pt idx="2583">
                  <v>11067.8</v>
                </pt>
                <pt idx="2584">
                  <v>10120.9</v>
                </pt>
                <pt idx="2585">
                  <v>9598.33</v>
                </pt>
                <pt idx="2586">
                  <v>9869.780000000001</v>
                </pt>
                <pt idx="2587">
                  <v>9841.58</v>
                </pt>
                <pt idx="2588">
                  <v>9716.809999999999</v>
                </pt>
                <pt idx="2589">
                  <v>10197.7</v>
                </pt>
                <pt idx="2590">
                  <v>9964.360000000001</v>
                </pt>
                <pt idx="2591">
                  <v>9493.48</v>
                </pt>
                <pt idx="2592">
                  <v>10379.3</v>
                </pt>
                <pt idx="2593">
                  <v>10362.4</v>
                </pt>
                <pt idx="2594">
                  <v>10379.7</v>
                </pt>
                <pt idx="2595">
                  <v>9988.620000000001</v>
                </pt>
                <pt idx="2596">
                  <v>9009.469999999999</v>
                </pt>
                <pt idx="2597">
                  <v>8497.09</v>
                </pt>
                <pt idx="2598">
                  <v>8173.77</v>
                </pt>
                <pt idx="2599">
                  <v>7630.01</v>
                </pt>
                <pt idx="2600">
                  <v>7494.24</v>
                </pt>
                <pt idx="2601">
                  <v>7200.17</v>
                </pt>
                <pt idx="2602">
                  <v>7343.54</v>
                </pt>
                <pt idx="2603">
                  <v>7297.51</v>
                </pt>
                <pt idx="2604">
                  <v>7398.22</v>
                </pt>
                <pt idx="2605">
                  <v>7891.44</v>
                </pt>
                <pt idx="2606">
                  <v>7065.17</v>
                </pt>
                <pt idx="2607">
                  <v>6065.48</v>
                </pt>
                <pt idx="2608">
                  <v>6441.04</v>
                </pt>
                <pt idx="2609">
                  <v>6363.79</v>
                </pt>
                <pt idx="2610">
                  <v>6355.18</v>
                </pt>
                <pt idx="2611">
                  <v>6427.52</v>
                </pt>
                <pt idx="2612">
                  <v>6175.52</v>
                </pt>
                <pt idx="2613">
                  <v>5537.16</v>
                </pt>
                <pt idx="2614">
                  <v>5858.1</v>
                </pt>
                <pt idx="2615">
                  <v>5622.38</v>
                </pt>
                <pt idx="2616">
                  <v>5670.96</v>
                </pt>
                <pt idx="2617">
                  <v>5916.38</v>
                </pt>
                <pt idx="2618">
                  <v>5578.94</v>
                </pt>
                <pt idx="2619">
                  <v>5737.79</v>
                </pt>
                <pt idx="2620">
                  <v>6234.26</v>
                </pt>
                <pt idx="2621">
                  <v>5723.58</v>
                </pt>
                <pt idx="2622">
                  <v>5475.16</v>
                </pt>
                <pt idx="2623">
                  <v>5429.93</v>
                </pt>
                <pt idx="2624">
                  <v>4985.49</v>
                </pt>
                <pt idx="2625">
                  <v>5617.83</v>
                </pt>
                <pt idx="2626">
                  <v>6083.27</v>
                </pt>
                <pt idx="2627">
                  <v>6028.18</v>
                </pt>
                <pt idx="2628">
                  <v>5647</v>
                </pt>
                <pt idx="2629">
                  <v>5579.09</v>
                </pt>
                <pt idx="2630">
                  <v>5630.65</v>
                </pt>
                <pt idx="2631">
                  <v>5874.47</v>
                </pt>
                <pt idx="2632">
                  <v>5968.64</v>
                </pt>
                <pt idx="2633">
                  <v>5361.73</v>
                </pt>
                <pt idx="2634">
                  <v>5281.67</v>
                </pt>
                <pt idx="2635">
                  <v>5681.05</v>
                </pt>
                <pt idx="2636">
                  <v>5228.66</v>
                </pt>
                <pt idx="2637">
                  <v>5113.16</v>
                </pt>
                <pt idx="2638">
                  <v>5813.44</v>
                </pt>
                <pt idx="2639">
                  <v>5338.03</v>
                </pt>
                <pt idx="2640">
                  <v>5345.54</v>
                </pt>
                <pt idx="2641">
                  <v>4909.81</v>
                </pt>
                <pt idx="2642">
                  <v>4817.23</v>
                </pt>
                <pt idx="2643">
                  <v>4679.67</v>
                </pt>
                <pt idx="2644">
                  <v>5515.42</v>
                </pt>
                <pt idx="2645">
                  <v>4950.76</v>
                </pt>
                <pt idx="2646">
                  <v>4118.4</v>
                </pt>
                <pt idx="2647">
                  <v>5172.23</v>
                </pt>
                <pt idx="2648">
                  <v>5269.44</v>
                </pt>
                <pt idx="2649">
                  <v>5222.25</v>
                </pt>
                <pt idx="2650">
                  <v>5900.47</v>
                </pt>
                <pt idx="2651">
                  <v>4600.96</v>
                </pt>
                <pt idx="2652">
                  <v>5642.34</v>
                </pt>
                <pt idx="2653">
                  <v>6550.76</v>
                </pt>
                <pt idx="2654">
                  <v>7866.63</v>
                </pt>
                <pt idx="2655">
                  <v>9704.209999999999</v>
                </pt>
                <pt idx="2656">
                  <v>9989.110000000001</v>
                </pt>
                <pt idx="2657">
                  <v>10209.4</v>
                </pt>
                <pt idx="2658">
                  <v>11279.3</v>
                </pt>
                <pt idx="2659">
                  <v>12105.7</v>
                </pt>
                <pt idx="2660">
                  <v>14028.8</v>
                </pt>
                <pt idx="2661">
                  <v>14783.9</v>
                </pt>
                <pt idx="2662">
                  <v>14456.3</v>
                </pt>
                <pt idx="2663">
                  <v>15010.9</v>
                </pt>
                <pt idx="2664">
                  <v>14867</v>
                </pt>
                <pt idx="2665">
                  <v>14912.1</v>
                </pt>
                <pt idx="2666">
                  <v>14361.7</v>
                </pt>
                <pt idx="2667">
                  <v>14803.6</v>
                </pt>
                <pt idx="2668">
                  <v>14671.3</v>
                </pt>
                <pt idx="2669">
                  <v>15333.8</v>
                </pt>
                <pt idx="2670">
                  <v>14856.6</v>
                </pt>
                <pt idx="2671">
                  <v>14329.9</v>
                </pt>
                <pt idx="2672">
                  <v>12821.8</v>
                </pt>
                <pt idx="2673">
                  <v>12482.3</v>
                </pt>
                <pt idx="2674">
                  <v>12209.7</v>
                </pt>
                <pt idx="2675">
                  <v>11746.1</v>
                </pt>
                <pt idx="2676">
                  <v>11623.7</v>
                </pt>
                <pt idx="2677">
                  <v>12087.8</v>
                </pt>
                <pt idx="2678">
                  <v>11933</v>
                </pt>
                <pt idx="2679">
                  <v>11027</v>
                </pt>
                <pt idx="2680">
                  <v>10443.6</v>
                </pt>
                <pt idx="2681">
                  <v>10480.4</v>
                </pt>
                <pt idx="2682">
                  <v>9872.25</v>
                </pt>
                <pt idx="2683">
                  <v>9322.59</v>
                </pt>
                <pt idx="2684">
                  <v>8062.46</v>
                </pt>
                <pt idx="2685">
                  <v>8548.99</v>
                </pt>
                <pt idx="2686">
                  <v>8644.610000000001</v>
                </pt>
                <pt idx="2687">
                  <v>9391.09</v>
                </pt>
                <pt idx="2688">
                  <v>10086.7</v>
                </pt>
                <pt idx="2689">
                  <v>10742.3</v>
                </pt>
                <pt idx="2690">
                  <v>9668.290000000001</v>
                </pt>
                <pt idx="2691">
                  <v>9978.389999999999</v>
                </pt>
                <pt idx="2692">
                  <v>8473.540000000001</v>
                </pt>
                <pt idx="2693">
                  <v>7893.82</v>
                </pt>
                <pt idx="2694">
                  <v>7772.84</v>
                </pt>
                <pt idx="2695">
                  <v>7285.57</v>
                </pt>
                <pt idx="2696">
                  <v>7112.71</v>
                </pt>
                <pt idx="2697">
                  <v>7222.43</v>
                </pt>
                <pt idx="2698">
                  <v>7045.57</v>
                </pt>
                <pt idx="2699">
                  <v>6504.06</v>
                </pt>
                <pt idx="2700">
                  <v>6819.88</v>
                </pt>
                <pt idx="2701">
                  <v>6863.31</v>
                </pt>
                <pt idx="2702">
                  <v>6765.35</v>
                </pt>
                <pt idx="2703">
                  <v>5817.27</v>
                </pt>
                <pt idx="2704">
                  <v>5786.36</v>
                </pt>
                <pt idx="2705">
                  <v>5534.21</v>
                </pt>
                <pt idx="2706">
                  <v>5713.3</v>
                </pt>
                <pt idx="2707">
                  <v>5541.83</v>
                </pt>
                <pt idx="2708">
                  <v>6067.05</v>
                </pt>
                <pt idx="2709">
                  <v>5970.9</v>
                </pt>
                <pt idx="2710">
                  <v>5808.74</v>
                </pt>
                <pt idx="2711">
                  <v>6032.21</v>
                </pt>
                <pt idx="2712">
                  <v>6413.51</v>
                </pt>
                <pt idx="2713">
                  <v>5371.82</v>
                </pt>
                <pt idx="2714">
                  <v>5859.57</v>
                </pt>
                <pt idx="2715">
                  <v>5833.38</v>
                </pt>
                <pt idx="2716">
                  <v>6023.33</v>
                </pt>
                <pt idx="2717">
                  <v>6089.55</v>
                </pt>
                <pt idx="2718">
                  <v>6560.54</v>
                </pt>
                <pt idx="2719">
                  <v>6026.66</v>
                </pt>
                <pt idx="2720">
                  <v>6688.32</v>
                </pt>
                <pt idx="2721">
                  <v>7019.81</v>
                </pt>
                <pt idx="2722">
                  <v>6391.55</v>
                </pt>
                <pt idx="2723">
                  <v>6788.82</v>
                </pt>
                <pt idx="2724">
                  <v>7083.47</v>
                </pt>
                <pt idx="2725">
                  <v>6627.92</v>
                </pt>
                <pt idx="2726">
                  <v>6143.78</v>
                </pt>
                <pt idx="2727">
                  <v>6014.67</v>
                </pt>
                <pt idx="2728">
                  <v>6179.02</v>
                </pt>
                <pt idx="2729">
                  <v>6256.57</v>
                </pt>
                <pt idx="2730">
                  <v>6528.65</v>
                </pt>
                <pt idx="2731">
                  <v>6350.13</v>
                </pt>
                <pt idx="2732">
                  <v>6373.23</v>
                </pt>
                <pt idx="2733">
                  <v>6242</v>
                </pt>
                <pt idx="2734">
                  <v>5813.1</v>
                </pt>
                <pt idx="2735">
                  <v>5892.47</v>
                </pt>
                <pt idx="2736">
                  <v>5575.42</v>
                </pt>
                <pt idx="2737">
                  <v>5612.27</v>
                </pt>
                <pt idx="2738">
                  <v>5593.61</v>
                </pt>
                <pt idx="2739">
                  <v>6018.21</v>
                </pt>
                <pt idx="2740">
                  <v>5296.01</v>
                </pt>
                <pt idx="2741">
                  <v>6080.32</v>
                </pt>
                <pt idx="2742">
                  <v>5760.23</v>
                </pt>
                <pt idx="2743">
                  <v>5227.39</v>
                </pt>
                <pt idx="2744">
                  <v>5735.67</v>
                </pt>
                <pt idx="2745">
                  <v>5405.69</v>
                </pt>
                <pt idx="2746">
                  <v>5346.4</v>
                </pt>
                <pt idx="2747">
                  <v>5971.06</v>
                </pt>
                <pt idx="2748">
                  <v>5493.32</v>
                </pt>
                <pt idx="2749">
                  <v>6328.92</v>
                </pt>
                <pt idx="2750">
                  <v>6733.2</v>
                </pt>
                <pt idx="2751">
                  <v>7991.06</v>
                </pt>
                <pt idx="2752">
                  <v>7827.51</v>
                </pt>
                <pt idx="2753">
                  <v>8459.110000000001</v>
                </pt>
                <pt idx="2754">
                  <v>8468.9</v>
                </pt>
                <pt idx="2755">
                  <v>9825.889999999999</v>
                </pt>
                <pt idx="2756">
                  <v>8876.48</v>
                </pt>
                <pt idx="2757">
                  <v>8650.620000000001</v>
                </pt>
                <pt idx="2758">
                  <v>8891.950000000001</v>
                </pt>
                <pt idx="2759">
                  <v>8928.889999999999</v>
                </pt>
                <pt idx="2760">
                  <v>9338.879999999999</v>
                </pt>
                <pt idx="2761">
                  <v>9297.4</v>
                </pt>
                <pt idx="2762">
                  <v>9902.950000000001</v>
                </pt>
                <pt idx="2763">
                  <v>10277.4</v>
                </pt>
                <pt idx="2764">
                  <v>10385.3</v>
                </pt>
                <pt idx="2765">
                  <v>10637</v>
                </pt>
                <pt idx="2766">
                  <v>10037.6</v>
                </pt>
                <pt idx="2767">
                  <v>9996.74</v>
                </pt>
                <pt idx="2768">
                  <v>9885.5</v>
                </pt>
                <pt idx="2769">
                  <v>9728.129999999999</v>
                </pt>
                <pt idx="2770">
                  <v>9825.120000000001</v>
                </pt>
                <pt idx="2771">
                  <v>9754.280000000001</v>
                </pt>
                <pt idx="2772">
                  <v>9600.41</v>
                </pt>
                <pt idx="2773">
                  <v>10239.2</v>
                </pt>
                <pt idx="2774">
                  <v>10645.9</v>
                </pt>
                <pt idx="2775">
                  <v>11121.6</v>
                </pt>
                <pt idx="2776">
                  <v>10880.8</v>
                </pt>
                <pt idx="2777">
                  <v>10502.9</v>
                </pt>
                <pt idx="2778">
                  <v>10949.8</v>
                </pt>
                <pt idx="2779">
                  <v>10714.6</v>
                </pt>
                <pt idx="2780">
                  <v>10112.9</v>
                </pt>
                <pt idx="2781">
                  <v>9812.43</v>
                </pt>
                <pt idx="2782">
                  <v>9692.41</v>
                </pt>
                <pt idx="2783">
                  <v>10856.9</v>
                </pt>
                <pt idx="2784">
                  <v>11279.7</v>
                </pt>
                <pt idx="2785">
                  <v>10958.5</v>
                </pt>
                <pt idx="2786">
                  <v>9778.99</v>
                </pt>
                <pt idx="2787">
                  <v>9412.030000000001</v>
                </pt>
                <pt idx="2788">
                  <v>8375.57</v>
                </pt>
                <pt idx="2789">
                  <v>8177.13</v>
                </pt>
                <pt idx="2790">
                  <v>7775.1</v>
                </pt>
                <pt idx="2791">
                  <v>7527.76</v>
                </pt>
                <pt idx="2792">
                  <v>7531.98</v>
                </pt>
                <pt idx="2793">
                  <v>6680.78</v>
                </pt>
                <pt idx="2794">
                  <v>6757.76</v>
                </pt>
                <pt idx="2795">
                  <v>6490.39</v>
                </pt>
                <pt idx="2796">
                  <v>6528.59</v>
                </pt>
                <pt idx="2797">
                  <v>6537.52</v>
                </pt>
                <pt idx="2798">
                  <v>6667.31</v>
                </pt>
                <pt idx="2799">
                  <v>5918.77</v>
                </pt>
                <pt idx="2800">
                  <v>5673.25</v>
                </pt>
                <pt idx="2801">
                  <v>5827.45</v>
                </pt>
                <pt idx="2802">
                  <v>5734.79</v>
                </pt>
                <pt idx="2803">
                  <v>5952.08</v>
                </pt>
                <pt idx="2804">
                  <v>5715.93</v>
                </pt>
                <pt idx="2805">
                  <v>5681.12</v>
                </pt>
                <pt idx="2806">
                  <v>5702.47</v>
                </pt>
                <pt idx="2807">
                  <v>5924.36</v>
                </pt>
                <pt idx="2808">
                  <v>5852.07</v>
                </pt>
                <pt idx="2809">
                  <v>5462.9</v>
                </pt>
                <pt idx="2810">
                  <v>5890.39</v>
                </pt>
                <pt idx="2811">
                  <v>6043.31</v>
                </pt>
                <pt idx="2812">
                  <v>5953.44</v>
                </pt>
                <pt idx="2813">
                  <v>5910.26</v>
                </pt>
                <pt idx="2814">
                  <v>5846.6</v>
                </pt>
                <pt idx="2815">
                  <v>5827.02</v>
                </pt>
                <pt idx="2816">
                  <v>5952.03</v>
                </pt>
                <pt idx="2817">
                  <v>6020.08</v>
                </pt>
                <pt idx="2818">
                  <v>5910.75</v>
                </pt>
                <pt idx="2819">
                  <v>5762.92</v>
                </pt>
                <pt idx="2820">
                  <v>6067.7</v>
                </pt>
                <pt idx="2821">
                  <v>5685.23</v>
                </pt>
                <pt idx="2822">
                  <v>5803.15</v>
                </pt>
                <pt idx="2823">
                  <v>5365.29</v>
                </pt>
                <pt idx="2824">
                  <v>5743.34</v>
                </pt>
                <pt idx="2825">
                  <v>5867.48</v>
                </pt>
                <pt idx="2826">
                  <v>5493.09</v>
                </pt>
                <pt idx="2827">
                  <v>5113.08</v>
                </pt>
                <pt idx="2828">
                  <v>5293.74</v>
                </pt>
                <pt idx="2829">
                  <v>5387.11</v>
                </pt>
                <pt idx="2830">
                  <v>5470.06</v>
                </pt>
                <pt idx="2831">
                  <v>5334.53</v>
                </pt>
                <pt idx="2832">
                  <v>5215.31</v>
                </pt>
                <pt idx="2833">
                  <v>5160.18</v>
                </pt>
                <pt idx="2834">
                  <v>5237.98</v>
                </pt>
                <pt idx="2835">
                  <v>4809.66</v>
                </pt>
                <pt idx="2836">
                  <v>4826.87</v>
                </pt>
                <pt idx="2837">
                  <v>5300.35</v>
                </pt>
                <pt idx="2838">
                  <v>5175.19</v>
                </pt>
                <pt idx="2839">
                  <v>6244.36</v>
                </pt>
                <pt idx="2840">
                  <v>5097.78</v>
                </pt>
                <pt idx="2841">
                  <v>5390.61</v>
                </pt>
                <pt idx="2842">
                  <v>5866.23</v>
                </pt>
                <pt idx="2843">
                  <v>6197.56</v>
                </pt>
                <pt idx="2844">
                  <v>6655.58</v>
                </pt>
                <pt idx="2845">
                  <v>6565.14</v>
                </pt>
                <pt idx="2846">
                  <v>7640.68</v>
                </pt>
                <pt idx="2847">
                  <v>8073.27</v>
                </pt>
                <pt idx="2848">
                  <v>9228.870000000001</v>
                </pt>
                <pt idx="2849">
                  <v>9918.58</v>
                </pt>
                <pt idx="2850">
                  <v>9617.41</v>
                </pt>
                <pt idx="2851">
                  <v>10316.4</v>
                </pt>
                <pt idx="2852">
                  <v>10949.3</v>
                </pt>
                <pt idx="2853">
                  <v>11667.5</v>
                </pt>
                <pt idx="2854">
                  <v>12181.3</v>
                </pt>
                <pt idx="2855">
                  <v>11851.9</v>
                </pt>
                <pt idx="2856">
                  <v>12496.1</v>
                </pt>
                <pt idx="2857">
                  <v>11802.3</v>
                </pt>
                <pt idx="2858">
                  <v>12442.4</v>
                </pt>
                <pt idx="2859">
                  <v>12414.4</v>
                </pt>
                <pt idx="2860">
                  <v>12327.8</v>
                </pt>
                <pt idx="2861">
                  <v>12376.1</v>
                </pt>
                <pt idx="2862">
                  <v>12940.9</v>
                </pt>
                <pt idx="2863">
                  <v>12324</v>
                </pt>
                <pt idx="2864">
                  <v>12315.5</v>
                </pt>
                <pt idx="2865">
                  <v>11821.3</v>
                </pt>
                <pt idx="2866">
                  <v>11550.4</v>
                </pt>
                <pt idx="2867">
                  <v>11477.8</v>
                </pt>
                <pt idx="2868">
                  <v>11421</v>
                </pt>
                <pt idx="2869">
                  <v>11796.3</v>
                </pt>
                <pt idx="2870">
                  <v>12273.9</v>
                </pt>
                <pt idx="2871">
                  <v>12249.6</v>
                </pt>
                <pt idx="2872">
                  <v>11307</v>
                </pt>
                <pt idx="2873">
                  <v>11542.5</v>
                </pt>
                <pt idx="2874">
                  <v>11854.4</v>
                </pt>
                <pt idx="2875">
                  <v>11511.9</v>
                </pt>
                <pt idx="2876">
                  <v>11015</v>
                </pt>
                <pt idx="2877">
                  <v>10733.3</v>
                </pt>
                <pt idx="2878">
                  <v>10646.4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10463727"/>
        <axId val="10449999"/>
      </lineChart>
      <catAx>
        <axId val="10463727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m/d;@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49999"/>
        <crosses val="autoZero"/>
        <auto val="0"/>
        <lblAlgn val="ctr"/>
        <lblOffset val="100"/>
        <tickLblSkip val="96"/>
        <tickMarkSkip val="96"/>
        <noMultiLvlLbl val="0"/>
      </catAx>
      <valAx>
        <axId val="1044999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0463727"/>
        <crosses val="autoZero"/>
        <crossBetween val="between"/>
      </valAx>
    </plotArea>
    <legend>
      <legendPos val="b"/>
      <layout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/Relationships>
</file>

<file path=xl/drawings/drawing1.xml><?xml version="1.0" encoding="utf-8"?>
<wsDr xmlns="http://schemas.openxmlformats.org/drawingml/2006/spreadsheetDrawing">
  <twoCellAnchor>
    <from>
      <col>0</col>
      <colOff>0</colOff>
      <row>0</row>
      <rowOff>123825</rowOff>
    </from>
    <to>
      <col>36</col>
      <colOff>476250</colOff>
      <row>14</row>
      <rowOff>133351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19050</colOff>
      <row>15</row>
      <rowOff>14605</rowOff>
    </from>
    <to>
      <col>36</col>
      <colOff>495301</colOff>
      <row>31</row>
      <rowOff>167005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61</row>
      <rowOff>167528</rowOff>
    </from>
    <to>
      <col>36</col>
      <colOff>257175</colOff>
      <row>81</row>
      <rowOff>35858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635</colOff>
      <row>46</row>
      <rowOff>142875</rowOff>
    </from>
    <to>
      <col>36</col>
      <colOff>467360</colOff>
      <row>61</row>
      <rowOff>171450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0</col>
      <colOff>0</colOff>
      <row>81</row>
      <rowOff>38660</rowOff>
    </from>
    <to>
      <col>36</col>
      <colOff>476250</colOff>
      <row>96</row>
      <rowOff>65555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0</col>
      <colOff>0</colOff>
      <row>96</row>
      <rowOff>44824</rowOff>
    </from>
    <to>
      <col>36</col>
      <colOff>466725</colOff>
      <row>111</row>
      <rowOff>73399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0</col>
      <colOff>22860</colOff>
      <row>33</row>
      <rowOff>12065</rowOff>
    </from>
    <to>
      <col>36</col>
      <colOff>499111</colOff>
      <row>46</row>
      <rowOff>45683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3">
    <outlinePr summaryBelow="1" summaryRight="1"/>
    <pageSetUpPr/>
  </sheetPr>
  <dimension ref="A1:A1"/>
  <sheetViews>
    <sheetView zoomScale="85" zoomScaleNormal="85" workbookViewId="0">
      <selection activeCell="P34" sqref="P34"/>
    </sheetView>
  </sheetViews>
  <sheetFormatPr baseColWidth="8" defaultColWidth="9" defaultRowHeight="13.8"/>
  <cols>
    <col width="9" customWidth="1" style="81" min="1" max="16384"/>
  </cols>
  <sheetData/>
  <pageMargins left="0.7" right="0.7" top="0.75" bottom="0.75" header="0.3" footer="0.3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1:AL2977"/>
  <sheetViews>
    <sheetView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Z25" sqref="Z25"/>
    </sheetView>
  </sheetViews>
  <sheetFormatPr baseColWidth="8" defaultColWidth="9" defaultRowHeight="10.8"/>
  <cols>
    <col width="7.37037037037037" customWidth="1" style="80" min="1" max="1"/>
    <col width="4.37037037037037" customWidth="1" style="80" min="2" max="2"/>
    <col width="13.5" customWidth="1" style="80" min="3" max="3"/>
    <col width="5.25" customWidth="1" style="75" min="4" max="4"/>
    <col width="8" customWidth="1" style="80" min="5" max="5"/>
    <col width="7.5" customWidth="1" style="80" min="6" max="6"/>
    <col width="8" customWidth="1" style="80" min="7" max="7"/>
    <col width="7.5" customWidth="1" style="80" min="8" max="8"/>
    <col width="8.62962962962963" customWidth="1" style="80" min="9" max="9"/>
    <col width="6.5" customWidth="1" style="80" min="10" max="10"/>
    <col width="7.37037037037037" customWidth="1" style="80" min="11" max="11"/>
    <col width="6.37037037037037" customWidth="1" style="82" min="12" max="12"/>
    <col width="5.25" customWidth="1" style="75" min="13" max="13"/>
    <col width="8" customWidth="1" style="80" min="14" max="14"/>
    <col width="8.37037037037037" customWidth="1" style="80" min="15" max="15"/>
    <col width="8" customWidth="1" style="80" min="16" max="16"/>
    <col width="7.5" customWidth="1" style="80" min="17" max="17"/>
    <col width="9.5" customWidth="1" style="80" min="18" max="18"/>
    <col width="6.77777777777778" customWidth="1" style="80" min="19" max="19"/>
    <col width="8.37037037037037" customWidth="1" style="80" min="20" max="20"/>
    <col width="11.1203703703704" customWidth="1" style="82" min="21" max="21"/>
    <col width="10.3703703703704" customWidth="1" style="80" min="22" max="22"/>
    <col width="7.87962962962963" customWidth="1" style="80" min="23" max="24"/>
    <col width="6.75" customWidth="1" style="80" min="25" max="25"/>
    <col width="5.62962962962963" customWidth="1" style="80" min="26" max="26"/>
    <col width="7.5" customWidth="1" style="80" min="27" max="27"/>
    <col width="8.37037037037037" customWidth="1" style="80" min="28" max="28"/>
    <col width="9.25" customWidth="1" style="80" min="29" max="29"/>
    <col width="7.37037037037037" customWidth="1" style="83" min="30" max="30"/>
    <col width="9.75" customWidth="1" style="82" min="31" max="31"/>
    <col width="8.87962962962963" customWidth="1" style="82" min="32" max="34"/>
    <col width="9.5" customWidth="1" style="82" min="35" max="35"/>
    <col width="12.75" customWidth="1" style="82" min="36" max="36"/>
    <col width="11.1203703703704" customWidth="1" style="80" min="37" max="37"/>
    <col width="12" customWidth="1" style="82" min="38" max="38"/>
    <col width="9" customWidth="1" style="80" min="39" max="16384"/>
  </cols>
  <sheetData>
    <row r="1" ht="25" customFormat="1" customHeight="1" s="28">
      <c r="A1" s="28" t="inlineStr">
        <is>
          <t>日期类型</t>
        </is>
      </c>
      <c r="B1" s="28" t="inlineStr">
        <is>
          <t>时点</t>
        </is>
      </c>
      <c r="C1" s="28" t="inlineStr">
        <is>
          <t>运行日</t>
        </is>
      </c>
      <c r="D1" s="77" t="inlineStr">
        <is>
          <t>时刻</t>
        </is>
      </c>
      <c r="E1" s="28" t="inlineStr">
        <is>
          <t>统调(MW)</t>
        </is>
      </c>
      <c r="F1" s="28" t="inlineStr">
        <is>
          <t>B类(MW)</t>
        </is>
      </c>
      <c r="G1" s="28" t="inlineStr">
        <is>
          <t>西电(MW)</t>
        </is>
      </c>
      <c r="H1" s="28" t="inlineStr">
        <is>
          <t>A类(MW)</t>
        </is>
      </c>
      <c r="I1" s="28" t="inlineStr">
        <is>
          <t>地方电(MW)</t>
        </is>
      </c>
      <c r="J1" s="28" t="inlineStr">
        <is>
          <t>粤港联络线(MW)</t>
        </is>
      </c>
      <c r="K1" s="28" t="inlineStr">
        <is>
          <t>竞价空间</t>
        </is>
      </c>
      <c r="L1" s="84" t="inlineStr">
        <is>
          <t>供需比</t>
        </is>
      </c>
      <c r="M1" s="77" t="inlineStr">
        <is>
          <t>时刻</t>
        </is>
      </c>
      <c r="N1" s="28" t="inlineStr">
        <is>
          <t>统调(MW)</t>
        </is>
      </c>
      <c r="O1" s="28" t="inlineStr">
        <is>
          <t>B类(MW)</t>
        </is>
      </c>
      <c r="P1" s="28" t="inlineStr">
        <is>
          <t>西电(MW)</t>
        </is>
      </c>
      <c r="Q1" s="28" t="inlineStr">
        <is>
          <t>A类(MW)</t>
        </is>
      </c>
      <c r="R1" s="28" t="inlineStr">
        <is>
          <t>地方电(MW)</t>
        </is>
      </c>
      <c r="S1" s="28" t="inlineStr">
        <is>
          <t>粤港联络线(MW)</t>
        </is>
      </c>
      <c r="T1" s="28" t="inlineStr">
        <is>
          <t>竞价空间</t>
        </is>
      </c>
      <c r="U1" s="84" t="inlineStr">
        <is>
          <t>供需比</t>
        </is>
      </c>
      <c r="V1" s="28" t="inlineStr">
        <is>
          <t>机组检修容量</t>
        </is>
      </c>
      <c r="W1" s="28" t="inlineStr">
        <is>
          <t>正备-预测</t>
        </is>
      </c>
      <c r="X1" s="28" t="inlineStr">
        <is>
          <t>正备-实际</t>
        </is>
      </c>
      <c r="Y1" s="28" t="inlineStr">
        <is>
          <t>必开机组总容量(MW)</t>
        </is>
      </c>
      <c r="Z1" s="28" t="inlineStr">
        <is>
          <t>必停机组总容量(MW)</t>
        </is>
      </c>
      <c r="AA1" s="28" t="inlineStr">
        <is>
          <t>供给容量</t>
        </is>
      </c>
      <c r="AB1" s="28" t="inlineStr">
        <is>
          <t>日前价格</t>
        </is>
      </c>
      <c r="AC1" s="28" t="inlineStr">
        <is>
          <t>实时价格</t>
        </is>
      </c>
      <c r="AD1" s="85" t="inlineStr">
        <is>
          <t>时间标签</t>
        </is>
      </c>
      <c r="AE1" s="84" t="inlineStr">
        <is>
          <t>统调(MW)</t>
        </is>
      </c>
      <c r="AF1" s="84" t="inlineStr">
        <is>
          <t>B类(MW)</t>
        </is>
      </c>
      <c r="AG1" s="84" t="inlineStr">
        <is>
          <t>西电(MW)</t>
        </is>
      </c>
      <c r="AH1" s="84" t="inlineStr">
        <is>
          <t>A类(MW)</t>
        </is>
      </c>
      <c r="AI1" s="84" t="inlineStr">
        <is>
          <t>地方电(MW)</t>
        </is>
      </c>
      <c r="AJ1" s="84" t="inlineStr">
        <is>
          <t>粤港联络线(MW)</t>
        </is>
      </c>
      <c r="AK1" s="28" t="inlineStr">
        <is>
          <t>最小技术出力</t>
        </is>
      </c>
      <c r="AL1" s="84" t="n"/>
    </row>
    <row r="2" ht="13.8" customHeight="1">
      <c r="A2" s="80">
        <f>WEEKDAY(C2,2)</f>
        <v/>
      </c>
      <c r="B2" s="80">
        <f>HOUR(D2)</f>
        <v/>
      </c>
      <c r="C2" s="86" t="n">
        <v>45717</v>
      </c>
      <c r="D2" s="75" t="n">
        <v>0</v>
      </c>
      <c r="E2" s="80" t="n">
        <v>82330</v>
      </c>
      <c r="F2" s="80" t="n">
        <v>42645</v>
      </c>
      <c r="G2" s="80" t="n">
        <v>18238</v>
      </c>
      <c r="H2" s="80" t="n">
        <v>16944</v>
      </c>
      <c r="I2" s="80" t="n">
        <v>5796</v>
      </c>
      <c r="J2" s="80" t="n">
        <v>-1293</v>
      </c>
      <c r="K2" s="80">
        <f>F2-Y2</f>
        <v/>
      </c>
      <c r="L2" s="82">
        <f>AA2/(K2+W2)</f>
        <v/>
      </c>
      <c r="M2" s="75" t="n">
        <v>0</v>
      </c>
      <c r="N2" s="80" t="n">
        <v>76795.3</v>
      </c>
      <c r="O2" s="80" t="n">
        <v>38740.1</v>
      </c>
      <c r="P2" s="80" t="n">
        <v>10790.7</v>
      </c>
      <c r="Q2" s="80" t="n">
        <v>22741.5</v>
      </c>
      <c r="R2" s="80" t="n">
        <v>5627</v>
      </c>
      <c r="S2" s="80" t="n">
        <v>-1104</v>
      </c>
      <c r="T2" s="80">
        <f>O2-Y2</f>
        <v/>
      </c>
      <c r="U2" s="82">
        <f>AA2/(T2+X2)</f>
        <v/>
      </c>
      <c r="V2" s="80">
        <f>INDEX(检修、备用和必开!B:B,MATCH(统调负荷!$C2,检修、备用和必开!$A:$A,0))</f>
        <v/>
      </c>
      <c r="W2" s="80">
        <f>INDEX(检修、备用和必开!C:C,MATCH(统调负荷!$C2,检修、备用和必开!$A:$A,0))</f>
        <v/>
      </c>
      <c r="X2" s="80">
        <f>INDEX(检修、备用和必开!D:D,MATCH(统调负荷!$C2,检修、备用和必开!$A:$A,0))</f>
        <v/>
      </c>
      <c r="Y2" s="80">
        <f>INDEX(检修、备用和必开!E:E,MATCH(统调负荷!$C2,检修、备用和必开!$A:$A,0))</f>
        <v/>
      </c>
      <c r="Z2" s="80">
        <f>INDEX(检修、备用和必开!F:F,MATCH(统调负荷!$C2,检修、备用和必开!$A:$A,0))</f>
        <v/>
      </c>
      <c r="AA2" s="80">
        <f>94492.4-V2-Z2</f>
        <v/>
      </c>
      <c r="AB2" s="80" t="n">
        <v>0</v>
      </c>
      <c r="AC2" s="80" t="n">
        <v>205.29</v>
      </c>
      <c r="AD2" s="83">
        <f>C2+D2</f>
        <v/>
      </c>
      <c r="AE2" s="82">
        <f>N2-E2</f>
        <v/>
      </c>
      <c r="AF2" s="82">
        <f>O2-F2</f>
        <v/>
      </c>
      <c r="AG2" s="82">
        <f>P2-G2</f>
        <v/>
      </c>
      <c r="AH2" s="82">
        <f>Q2-H2</f>
        <v/>
      </c>
      <c r="AI2" s="82">
        <f>R2-I2</f>
        <v/>
      </c>
      <c r="AJ2" s="82">
        <f>S2-J2</f>
        <v/>
      </c>
      <c r="AK2" s="80">
        <f>INDEX(检修、备用和必开!I:I,MATCH(统调负荷!$C2,检修、备用和必开!$A:$A,0))</f>
        <v/>
      </c>
    </row>
    <row r="3" ht="13.8" customHeight="1">
      <c r="A3" s="80">
        <f>WEEKDAY(C3,2)</f>
        <v/>
      </c>
      <c r="B3" s="80">
        <f>HOUR(D3)</f>
        <v/>
      </c>
      <c r="C3" s="86" t="n">
        <v>45717</v>
      </c>
      <c r="D3" s="75" t="n">
        <v>0.01041666666666667</v>
      </c>
      <c r="E3" s="80" t="n">
        <v>87485</v>
      </c>
      <c r="F3" s="80" t="n">
        <v>47061</v>
      </c>
      <c r="G3" s="80" t="n">
        <v>18952</v>
      </c>
      <c r="H3" s="80" t="n">
        <v>16930</v>
      </c>
      <c r="I3" s="80" t="n">
        <v>5835</v>
      </c>
      <c r="J3" s="80" t="n">
        <v>-1293</v>
      </c>
      <c r="K3" s="80">
        <f>F3-Y3</f>
        <v/>
      </c>
      <c r="L3" s="82">
        <f>AA3/(K3+W3)</f>
        <v/>
      </c>
      <c r="M3" s="75" t="n">
        <v>0.01041666666666667</v>
      </c>
      <c r="N3" s="80" t="n">
        <v>80916.2</v>
      </c>
      <c r="O3" s="80" t="n">
        <v>40266.9</v>
      </c>
      <c r="P3" s="80" t="n">
        <v>11986.8</v>
      </c>
      <c r="Q3" s="80" t="n">
        <v>24572.5</v>
      </c>
      <c r="R3" s="80" t="n">
        <v>5350</v>
      </c>
      <c r="S3" s="80" t="n">
        <v>-1260</v>
      </c>
      <c r="T3" s="80">
        <f>O3-Y3</f>
        <v/>
      </c>
      <c r="U3" s="82">
        <f>AA3/(T3+X3)</f>
        <v/>
      </c>
      <c r="V3" s="80">
        <f>INDEX(检修、备用和必开!B:B,MATCH(统调负荷!$C3,检修、备用和必开!$A:$A,0))</f>
        <v/>
      </c>
      <c r="W3" s="80">
        <f>INDEX(检修、备用和必开!C:C,MATCH(统调负荷!$C3,检修、备用和必开!$A:$A,0))</f>
        <v/>
      </c>
      <c r="X3" s="80">
        <f>INDEX(检修、备用和必开!D:D,MATCH(统调负荷!$C3,检修、备用和必开!$A:$A,0))</f>
        <v/>
      </c>
      <c r="Y3" s="80">
        <f>INDEX(检修、备用和必开!E:E,MATCH(统调负荷!$C3,检修、备用和必开!$A:$A,0))</f>
        <v/>
      </c>
      <c r="Z3" s="80">
        <f>INDEX(检修、备用和必开!F:F,MATCH(统调负荷!$C3,检修、备用和必开!$A:$A,0))</f>
        <v/>
      </c>
      <c r="AA3" s="80">
        <f>94492.4-V3-Z3</f>
        <v/>
      </c>
      <c r="AB3" s="80" t="n">
        <v>300.08</v>
      </c>
      <c r="AC3" s="80" t="n">
        <v>503.73</v>
      </c>
      <c r="AD3" s="83">
        <f>C3+D3</f>
        <v/>
      </c>
      <c r="AE3" s="82">
        <f>N3-E3</f>
        <v/>
      </c>
      <c r="AF3" s="82">
        <f>O3-F3</f>
        <v/>
      </c>
      <c r="AG3" s="82">
        <f>P3-G3</f>
        <v/>
      </c>
      <c r="AH3" s="82">
        <f>Q3-H3</f>
        <v/>
      </c>
      <c r="AI3" s="82">
        <f>R3-I3</f>
        <v/>
      </c>
      <c r="AJ3" s="82">
        <f>S3-J3</f>
        <v/>
      </c>
      <c r="AK3" s="80">
        <f>INDEX(检修、备用和必开!I:I,MATCH(统调负荷!$C3,检修、备用和必开!$A:$A,0))</f>
        <v/>
      </c>
    </row>
    <row r="4" ht="13.8" customHeight="1">
      <c r="A4" s="80">
        <f>WEEKDAY(C4,2)</f>
        <v/>
      </c>
      <c r="B4" s="80">
        <f>HOUR(D4)</f>
        <v/>
      </c>
      <c r="C4" s="86" t="n">
        <v>45717</v>
      </c>
      <c r="D4" s="75" t="n">
        <v>0.02083333333333333</v>
      </c>
      <c r="E4" s="80" t="n">
        <v>86910</v>
      </c>
      <c r="F4" s="80" t="n">
        <v>46500</v>
      </c>
      <c r="G4" s="80" t="n">
        <v>18952</v>
      </c>
      <c r="H4" s="80" t="n">
        <v>16905</v>
      </c>
      <c r="I4" s="80" t="n">
        <v>5846</v>
      </c>
      <c r="J4" s="80" t="n">
        <v>-1293</v>
      </c>
      <c r="K4" s="80">
        <f>F4-Y4</f>
        <v/>
      </c>
      <c r="L4" s="82">
        <f>AA4/(K4+W4)</f>
        <v/>
      </c>
      <c r="M4" s="75" t="n">
        <v>0.02083333333333333</v>
      </c>
      <c r="N4" s="80" t="n">
        <v>80492.3</v>
      </c>
      <c r="O4" s="80" t="n">
        <v>39435.4</v>
      </c>
      <c r="P4" s="80" t="n">
        <v>12633.1</v>
      </c>
      <c r="Q4" s="80" t="n">
        <v>24337.8</v>
      </c>
      <c r="R4" s="80" t="n">
        <v>5339</v>
      </c>
      <c r="S4" s="80" t="n">
        <v>-1253</v>
      </c>
      <c r="T4" s="80">
        <f>O4-Y4</f>
        <v/>
      </c>
      <c r="U4" s="82">
        <f>AA4/(T4+X4)</f>
        <v/>
      </c>
      <c r="V4" s="80">
        <f>INDEX(检修、备用和必开!B:B,MATCH(统调负荷!$C4,检修、备用和必开!$A:$A,0))</f>
        <v/>
      </c>
      <c r="W4" s="80">
        <f>INDEX(检修、备用和必开!C:C,MATCH(统调负荷!$C4,检修、备用和必开!$A:$A,0))</f>
        <v/>
      </c>
      <c r="X4" s="80">
        <f>INDEX(检修、备用和必开!D:D,MATCH(统调负荷!$C4,检修、备用和必开!$A:$A,0))</f>
        <v/>
      </c>
      <c r="Y4" s="80">
        <f>INDEX(检修、备用和必开!E:E,MATCH(统调负荷!$C4,检修、备用和必开!$A:$A,0))</f>
        <v/>
      </c>
      <c r="Z4" s="80">
        <f>INDEX(检修、备用和必开!F:F,MATCH(统调负荷!$C4,检修、备用和必开!$A:$A,0))</f>
        <v/>
      </c>
      <c r="AA4" s="80">
        <f>94492.4-V4-Z4</f>
        <v/>
      </c>
      <c r="AB4" s="80" t="n">
        <v>295.28</v>
      </c>
      <c r="AC4" s="80" t="n">
        <v>303</v>
      </c>
      <c r="AD4" s="83">
        <f>C4+D4</f>
        <v/>
      </c>
      <c r="AE4" s="82">
        <f>N4-E4</f>
        <v/>
      </c>
      <c r="AF4" s="82">
        <f>O4-F4</f>
        <v/>
      </c>
      <c r="AG4" s="82">
        <f>P4-G4</f>
        <v/>
      </c>
      <c r="AH4" s="82">
        <f>Q4-H4</f>
        <v/>
      </c>
      <c r="AI4" s="82">
        <f>R4-I4</f>
        <v/>
      </c>
      <c r="AJ4" s="82">
        <f>S4-J4</f>
        <v/>
      </c>
      <c r="AK4" s="80">
        <f>INDEX(检修、备用和必开!I:I,MATCH(统调负荷!$C4,检修、备用和必开!$A:$A,0))</f>
        <v/>
      </c>
    </row>
    <row r="5" ht="13.8" customHeight="1">
      <c r="A5" s="80">
        <f>WEEKDAY(C5,2)</f>
        <v/>
      </c>
      <c r="B5" s="80">
        <f>HOUR(D5)</f>
        <v/>
      </c>
      <c r="C5" s="86" t="n">
        <v>45717</v>
      </c>
      <c r="D5" s="75" t="n">
        <v>0.03125</v>
      </c>
      <c r="E5" s="80" t="n">
        <v>85665</v>
      </c>
      <c r="F5" s="80" t="n">
        <v>45922</v>
      </c>
      <c r="G5" s="80" t="n">
        <v>19003</v>
      </c>
      <c r="H5" s="80" t="n">
        <v>16199</v>
      </c>
      <c r="I5" s="80" t="n">
        <v>5834</v>
      </c>
      <c r="J5" s="80" t="n">
        <v>-1293</v>
      </c>
      <c r="K5" s="80">
        <f>F5-Y5</f>
        <v/>
      </c>
      <c r="L5" s="82">
        <f>AA5/(K5+W5)</f>
        <v/>
      </c>
      <c r="M5" s="75" t="n">
        <v>0.03125</v>
      </c>
      <c r="N5" s="80" t="n">
        <v>79670.7</v>
      </c>
      <c r="O5" s="80" t="n">
        <v>38978</v>
      </c>
      <c r="P5" s="80" t="n">
        <v>12022.7</v>
      </c>
      <c r="Q5" s="80" t="n">
        <v>24656</v>
      </c>
      <c r="R5" s="80" t="n">
        <v>5283</v>
      </c>
      <c r="S5" s="80" t="n">
        <v>-1269</v>
      </c>
      <c r="T5" s="80">
        <f>O5-Y5</f>
        <v/>
      </c>
      <c r="U5" s="82">
        <f>AA5/(T5+X5)</f>
        <v/>
      </c>
      <c r="V5" s="80">
        <f>INDEX(检修、备用和必开!B:B,MATCH(统调负荷!$C5,检修、备用和必开!$A:$A,0))</f>
        <v/>
      </c>
      <c r="W5" s="80">
        <f>INDEX(检修、备用和必开!C:C,MATCH(统调负荷!$C5,检修、备用和必开!$A:$A,0))</f>
        <v/>
      </c>
      <c r="X5" s="80">
        <f>INDEX(检修、备用和必开!D:D,MATCH(统调负荷!$C5,检修、备用和必开!$A:$A,0))</f>
        <v/>
      </c>
      <c r="Y5" s="80">
        <f>INDEX(检修、备用和必开!E:E,MATCH(统调负荷!$C5,检修、备用和必开!$A:$A,0))</f>
        <v/>
      </c>
      <c r="Z5" s="80">
        <f>INDEX(检修、备用和必开!F:F,MATCH(统调负荷!$C5,检修、备用和必开!$A:$A,0))</f>
        <v/>
      </c>
      <c r="AA5" s="80">
        <f>94492.4-V5-Z5</f>
        <v/>
      </c>
      <c r="AB5" s="80" t="n">
        <v>296.99</v>
      </c>
      <c r="AC5" s="80" t="n">
        <v>304.49</v>
      </c>
      <c r="AD5" s="83">
        <f>C5+D5</f>
        <v/>
      </c>
      <c r="AE5" s="82">
        <f>N5-E5</f>
        <v/>
      </c>
      <c r="AF5" s="82">
        <f>O5-F5</f>
        <v/>
      </c>
      <c r="AG5" s="82">
        <f>P5-G5</f>
        <v/>
      </c>
      <c r="AH5" s="82">
        <f>Q5-H5</f>
        <v/>
      </c>
      <c r="AI5" s="82">
        <f>R5-I5</f>
        <v/>
      </c>
      <c r="AJ5" s="82">
        <f>S5-J5</f>
        <v/>
      </c>
      <c r="AK5" s="80">
        <f>INDEX(检修、备用和必开!I:I,MATCH(统调负荷!$C5,检修、备用和必开!$A:$A,0))</f>
        <v/>
      </c>
    </row>
    <row r="6" ht="13.8" customHeight="1">
      <c r="A6" s="80">
        <f>WEEKDAY(C6,2)</f>
        <v/>
      </c>
      <c r="B6" s="80">
        <f>HOUR(D6)</f>
        <v/>
      </c>
      <c r="C6" s="86" t="n">
        <v>45717</v>
      </c>
      <c r="D6" s="75" t="n">
        <v>0.04166666666666666</v>
      </c>
      <c r="E6" s="80" t="n">
        <v>83905</v>
      </c>
      <c r="F6" s="80" t="n">
        <v>44282</v>
      </c>
      <c r="G6" s="80" t="n">
        <v>18885</v>
      </c>
      <c r="H6" s="80" t="n">
        <v>16214</v>
      </c>
      <c r="I6" s="80" t="n">
        <v>5817</v>
      </c>
      <c r="J6" s="80" t="n">
        <v>-1293</v>
      </c>
      <c r="K6" s="80">
        <f>F6-Y6</f>
        <v/>
      </c>
      <c r="L6" s="82">
        <f>AA6/(K6+W6)</f>
        <v/>
      </c>
      <c r="M6" s="75" t="n">
        <v>0.04166666666666666</v>
      </c>
      <c r="N6" s="80" t="n">
        <v>78105.89999999999</v>
      </c>
      <c r="O6" s="80" t="n">
        <v>37742.4</v>
      </c>
      <c r="P6" s="80" t="n">
        <v>11170</v>
      </c>
      <c r="Q6" s="80" t="n">
        <v>25191.5</v>
      </c>
      <c r="R6" s="80" t="n">
        <v>5247</v>
      </c>
      <c r="S6" s="80" t="n">
        <v>-1245</v>
      </c>
      <c r="T6" s="80">
        <f>O6-Y6</f>
        <v/>
      </c>
      <c r="U6" s="82">
        <f>AA6/(T6+X6)</f>
        <v/>
      </c>
      <c r="V6" s="80">
        <f>INDEX(检修、备用和必开!B:B,MATCH(统调负荷!$C6,检修、备用和必开!$A:$A,0))</f>
        <v/>
      </c>
      <c r="W6" s="80">
        <f>INDEX(检修、备用和必开!C:C,MATCH(统调负荷!$C6,检修、备用和必开!$A:$A,0))</f>
        <v/>
      </c>
      <c r="X6" s="80">
        <f>INDEX(检修、备用和必开!D:D,MATCH(统调负荷!$C6,检修、备用和必开!$A:$A,0))</f>
        <v/>
      </c>
      <c r="Y6" s="80">
        <f>INDEX(检修、备用和必开!E:E,MATCH(统调负荷!$C6,检修、备用和必开!$A:$A,0))</f>
        <v/>
      </c>
      <c r="Z6" s="80">
        <f>INDEX(检修、备用和必开!F:F,MATCH(统调负荷!$C6,检修、备用和必开!$A:$A,0))</f>
        <v/>
      </c>
      <c r="AA6" s="80">
        <f>94492.4-V6-Z6</f>
        <v/>
      </c>
      <c r="AB6" s="80" t="n">
        <v>290.15</v>
      </c>
      <c r="AC6" s="80" t="n">
        <v>320.92</v>
      </c>
      <c r="AD6" s="83">
        <f>C6+D6</f>
        <v/>
      </c>
      <c r="AE6" s="82">
        <f>N6-E6</f>
        <v/>
      </c>
      <c r="AF6" s="82">
        <f>O6-F6</f>
        <v/>
      </c>
      <c r="AG6" s="82">
        <f>P6-G6</f>
        <v/>
      </c>
      <c r="AH6" s="82">
        <f>Q6-H6</f>
        <v/>
      </c>
      <c r="AI6" s="82">
        <f>R6-I6</f>
        <v/>
      </c>
      <c r="AJ6" s="82">
        <f>S6-J6</f>
        <v/>
      </c>
      <c r="AK6" s="80">
        <f>INDEX(检修、备用和必开!I:I,MATCH(统调负荷!$C6,检修、备用和必开!$A:$A,0))</f>
        <v/>
      </c>
    </row>
    <row r="7" ht="13.8" customHeight="1">
      <c r="A7" s="80">
        <f>WEEKDAY(C7,2)</f>
        <v/>
      </c>
      <c r="B7" s="80">
        <f>HOUR(D7)</f>
        <v/>
      </c>
      <c r="C7" s="86" t="n">
        <v>45717</v>
      </c>
      <c r="D7" s="75" t="n">
        <v>0.05208333333333334</v>
      </c>
      <c r="E7" s="80" t="n">
        <v>82555</v>
      </c>
      <c r="F7" s="80" t="n">
        <v>44966</v>
      </c>
      <c r="G7" s="80" t="n">
        <v>17610</v>
      </c>
      <c r="H7" s="80" t="n">
        <v>15478</v>
      </c>
      <c r="I7" s="80" t="n">
        <v>5794</v>
      </c>
      <c r="J7" s="80" t="n">
        <v>-1293</v>
      </c>
      <c r="K7" s="80">
        <f>F7-Y7</f>
        <v/>
      </c>
      <c r="L7" s="82">
        <f>AA7/(K7+W7)</f>
        <v/>
      </c>
      <c r="M7" s="75" t="n">
        <v>0.05208333333333334</v>
      </c>
      <c r="N7" s="80" t="n">
        <v>77032.89999999999</v>
      </c>
      <c r="O7" s="80" t="n">
        <v>37865.1</v>
      </c>
      <c r="P7" s="80" t="n">
        <v>10678.2</v>
      </c>
      <c r="Q7" s="80" t="n">
        <v>24632.6</v>
      </c>
      <c r="R7" s="80" t="n">
        <v>5135</v>
      </c>
      <c r="S7" s="80" t="n">
        <v>-1278</v>
      </c>
      <c r="T7" s="80">
        <f>O7-Y7</f>
        <v/>
      </c>
      <c r="U7" s="82">
        <f>AA7/(T7+X7)</f>
        <v/>
      </c>
      <c r="V7" s="80">
        <f>INDEX(检修、备用和必开!B:B,MATCH(统调负荷!$C7,检修、备用和必开!$A:$A,0))</f>
        <v/>
      </c>
      <c r="W7" s="80">
        <f>INDEX(检修、备用和必开!C:C,MATCH(统调负荷!$C7,检修、备用和必开!$A:$A,0))</f>
        <v/>
      </c>
      <c r="X7" s="80">
        <f>INDEX(检修、备用和必开!D:D,MATCH(统调负荷!$C7,检修、备用和必开!$A:$A,0))</f>
        <v/>
      </c>
      <c r="Y7" s="80">
        <f>INDEX(检修、备用和必开!E:E,MATCH(统调负荷!$C7,检修、备用和必开!$A:$A,0))</f>
        <v/>
      </c>
      <c r="Z7" s="80">
        <f>INDEX(检修、备用和必开!F:F,MATCH(统调负荷!$C7,检修、备用和必开!$A:$A,0))</f>
        <v/>
      </c>
      <c r="AA7" s="80">
        <f>94492.4-V7-Z7</f>
        <v/>
      </c>
      <c r="AB7" s="80" t="n">
        <v>295</v>
      </c>
      <c r="AC7" s="80" t="n">
        <v>335</v>
      </c>
      <c r="AD7" s="83">
        <f>C7+D7</f>
        <v/>
      </c>
      <c r="AE7" s="82">
        <f>N7-E7</f>
        <v/>
      </c>
      <c r="AF7" s="82">
        <f>O7-F7</f>
        <v/>
      </c>
      <c r="AG7" s="82">
        <f>P7-G7</f>
        <v/>
      </c>
      <c r="AH7" s="82">
        <f>Q7-H7</f>
        <v/>
      </c>
      <c r="AI7" s="82">
        <f>R7-I7</f>
        <v/>
      </c>
      <c r="AJ7" s="82">
        <f>S7-J7</f>
        <v/>
      </c>
      <c r="AK7" s="80">
        <f>INDEX(检修、备用和必开!I:I,MATCH(统调负荷!$C7,检修、备用和必开!$A:$A,0))</f>
        <v/>
      </c>
    </row>
    <row r="8" ht="13.8" customHeight="1">
      <c r="A8" s="80">
        <f>WEEKDAY(C8,2)</f>
        <v/>
      </c>
      <c r="B8" s="80">
        <f>HOUR(D8)</f>
        <v/>
      </c>
      <c r="C8" s="86" t="n">
        <v>45717</v>
      </c>
      <c r="D8" s="75" t="n">
        <v>0.0625</v>
      </c>
      <c r="E8" s="80" t="n">
        <v>81320</v>
      </c>
      <c r="F8" s="80" t="n">
        <v>44975</v>
      </c>
      <c r="G8" s="80" t="n">
        <v>16788</v>
      </c>
      <c r="H8" s="80" t="n">
        <v>15072</v>
      </c>
      <c r="I8" s="80" t="n">
        <v>5778</v>
      </c>
      <c r="J8" s="80" t="n">
        <v>-1293</v>
      </c>
      <c r="K8" s="80">
        <f>F8-Y8</f>
        <v/>
      </c>
      <c r="L8" s="82">
        <f>AA8/(K8+W8)</f>
        <v/>
      </c>
      <c r="M8" s="75" t="n">
        <v>0.0625</v>
      </c>
      <c r="N8" s="80" t="n">
        <v>75510.5</v>
      </c>
      <c r="O8" s="80" t="n">
        <v>37437.7</v>
      </c>
      <c r="P8" s="80" t="n">
        <v>10189.2</v>
      </c>
      <c r="Q8" s="80" t="n">
        <v>24019.6</v>
      </c>
      <c r="R8" s="80" t="n">
        <v>5097</v>
      </c>
      <c r="S8" s="80" t="n">
        <v>-1233</v>
      </c>
      <c r="T8" s="80">
        <f>O8-Y8</f>
        <v/>
      </c>
      <c r="U8" s="82">
        <f>AA8/(T8+X8)</f>
        <v/>
      </c>
      <c r="V8" s="80">
        <f>INDEX(检修、备用和必开!B:B,MATCH(统调负荷!$C8,检修、备用和必开!$A:$A,0))</f>
        <v/>
      </c>
      <c r="W8" s="80">
        <f>INDEX(检修、备用和必开!C:C,MATCH(统调负荷!$C8,检修、备用和必开!$A:$A,0))</f>
        <v/>
      </c>
      <c r="X8" s="80">
        <f>INDEX(检修、备用和必开!D:D,MATCH(统调负荷!$C8,检修、备用和必开!$A:$A,0))</f>
        <v/>
      </c>
      <c r="Y8" s="80">
        <f>INDEX(检修、备用和必开!E:E,MATCH(统调负荷!$C8,检修、备用和必开!$A:$A,0))</f>
        <v/>
      </c>
      <c r="Z8" s="80">
        <f>INDEX(检修、备用和必开!F:F,MATCH(统调负荷!$C8,检修、备用和必开!$A:$A,0))</f>
        <v/>
      </c>
      <c r="AA8" s="80">
        <f>94492.4-V8-Z8</f>
        <v/>
      </c>
      <c r="AB8" s="80" t="n">
        <v>290.15</v>
      </c>
      <c r="AC8" s="80" t="n">
        <v>308.13</v>
      </c>
      <c r="AD8" s="83">
        <f>C8+D8</f>
        <v/>
      </c>
      <c r="AE8" s="82">
        <f>N8-E8</f>
        <v/>
      </c>
      <c r="AF8" s="82">
        <f>O8-F8</f>
        <v/>
      </c>
      <c r="AG8" s="82">
        <f>P8-G8</f>
        <v/>
      </c>
      <c r="AH8" s="82">
        <f>Q8-H8</f>
        <v/>
      </c>
      <c r="AI8" s="82">
        <f>R8-I8</f>
        <v/>
      </c>
      <c r="AJ8" s="82">
        <f>S8-J8</f>
        <v/>
      </c>
      <c r="AK8" s="80">
        <f>INDEX(检修、备用和必开!I:I,MATCH(统调负荷!$C8,检修、备用和必开!$A:$A,0))</f>
        <v/>
      </c>
    </row>
    <row r="9" ht="13.8" customHeight="1">
      <c r="A9" s="80">
        <f>WEEKDAY(C9,2)</f>
        <v/>
      </c>
      <c r="B9" s="80">
        <f>HOUR(D9)</f>
        <v/>
      </c>
      <c r="C9" s="86" t="n">
        <v>45717</v>
      </c>
      <c r="D9" s="75" t="n">
        <v>0.07291666666666667</v>
      </c>
      <c r="E9" s="80" t="n">
        <v>80205</v>
      </c>
      <c r="F9" s="80" t="n">
        <v>43886</v>
      </c>
      <c r="G9" s="80" t="n">
        <v>16788</v>
      </c>
      <c r="H9" s="80" t="n">
        <v>15075</v>
      </c>
      <c r="I9" s="80" t="n">
        <v>5749</v>
      </c>
      <c r="J9" s="80" t="n">
        <v>-1293</v>
      </c>
      <c r="K9" s="80">
        <f>F9-Y9</f>
        <v/>
      </c>
      <c r="L9" s="82">
        <f>AA9/(K9+W9)</f>
        <v/>
      </c>
      <c r="M9" s="75" t="n">
        <v>0.07291666666666667</v>
      </c>
      <c r="N9" s="80" t="n">
        <v>74614</v>
      </c>
      <c r="O9" s="80" t="n">
        <v>37149.19</v>
      </c>
      <c r="P9" s="80" t="n">
        <v>9640.01</v>
      </c>
      <c r="Q9" s="80" t="n">
        <v>23968.8</v>
      </c>
      <c r="R9" s="80" t="n">
        <v>5121</v>
      </c>
      <c r="S9" s="80" t="n">
        <v>-1265</v>
      </c>
      <c r="T9" s="80">
        <f>O9-Y9</f>
        <v/>
      </c>
      <c r="U9" s="82">
        <f>AA9/(T9+X9)</f>
        <v/>
      </c>
      <c r="V9" s="80">
        <f>INDEX(检修、备用和必开!B:B,MATCH(统调负荷!$C9,检修、备用和必开!$A:$A,0))</f>
        <v/>
      </c>
      <c r="W9" s="80">
        <f>INDEX(检修、备用和必开!C:C,MATCH(统调负荷!$C9,检修、备用和必开!$A:$A,0))</f>
        <v/>
      </c>
      <c r="X9" s="80">
        <f>INDEX(检修、备用和必开!D:D,MATCH(统调负荷!$C9,检修、备用和必开!$A:$A,0))</f>
        <v/>
      </c>
      <c r="Y9" s="80">
        <f>INDEX(检修、备用和必开!E:E,MATCH(统调负荷!$C9,检修、备用和必开!$A:$A,0))</f>
        <v/>
      </c>
      <c r="Z9" s="80">
        <f>INDEX(检修、备用和必开!F:F,MATCH(统调负荷!$C9,检修、备用和必开!$A:$A,0))</f>
        <v/>
      </c>
      <c r="AA9" s="80">
        <f>94492.4-V9-Z9</f>
        <v/>
      </c>
      <c r="AB9" s="80" t="n">
        <v>290.12</v>
      </c>
      <c r="AC9" s="80" t="n">
        <v>303</v>
      </c>
      <c r="AD9" s="83">
        <f>C9+D9</f>
        <v/>
      </c>
      <c r="AE9" s="82">
        <f>N9-E9</f>
        <v/>
      </c>
      <c r="AF9" s="82">
        <f>O9-F9</f>
        <v/>
      </c>
      <c r="AG9" s="82">
        <f>P9-G9</f>
        <v/>
      </c>
      <c r="AH9" s="82">
        <f>Q9-H9</f>
        <v/>
      </c>
      <c r="AI9" s="82">
        <f>R9-I9</f>
        <v/>
      </c>
      <c r="AJ9" s="82">
        <f>S9-J9</f>
        <v/>
      </c>
      <c r="AK9" s="80">
        <f>INDEX(检修、备用和必开!I:I,MATCH(统调负荷!$C9,检修、备用和必开!$A:$A,0))</f>
        <v/>
      </c>
    </row>
    <row r="10" ht="13.8" customHeight="1">
      <c r="A10" s="80">
        <f>WEEKDAY(C10,2)</f>
        <v/>
      </c>
      <c r="B10" s="80">
        <f>HOUR(D10)</f>
        <v/>
      </c>
      <c r="C10" s="86" t="n">
        <v>45717</v>
      </c>
      <c r="D10" s="75" t="n">
        <v>0.08333333333333333</v>
      </c>
      <c r="E10" s="80" t="n">
        <v>79010</v>
      </c>
      <c r="F10" s="80" t="n">
        <v>43073</v>
      </c>
      <c r="G10" s="80" t="n">
        <v>16788</v>
      </c>
      <c r="H10" s="80" t="n">
        <v>14706</v>
      </c>
      <c r="I10" s="80" t="n">
        <v>5736</v>
      </c>
      <c r="J10" s="80" t="n">
        <v>-1293</v>
      </c>
      <c r="K10" s="80">
        <f>F10-Y10</f>
        <v/>
      </c>
      <c r="L10" s="82">
        <f>AA10/(K10+W10)</f>
        <v/>
      </c>
      <c r="M10" s="75" t="n">
        <v>0.08333333333333333</v>
      </c>
      <c r="N10" s="80" t="n">
        <v>73598.2</v>
      </c>
      <c r="O10" s="80" t="n">
        <v>36775.25</v>
      </c>
      <c r="P10" s="80" t="n">
        <v>8547.75</v>
      </c>
      <c r="Q10" s="80" t="n">
        <v>24399.2</v>
      </c>
      <c r="R10" s="80" t="n">
        <v>5179</v>
      </c>
      <c r="S10" s="80" t="n">
        <v>-1303</v>
      </c>
      <c r="T10" s="80">
        <f>O10-Y10</f>
        <v/>
      </c>
      <c r="U10" s="82">
        <f>AA10/(T10+X10)</f>
        <v/>
      </c>
      <c r="V10" s="80">
        <f>INDEX(检修、备用和必开!B:B,MATCH(统调负荷!$C10,检修、备用和必开!$A:$A,0))</f>
        <v/>
      </c>
      <c r="W10" s="80">
        <f>INDEX(检修、备用和必开!C:C,MATCH(统调负荷!$C10,检修、备用和必开!$A:$A,0))</f>
        <v/>
      </c>
      <c r="X10" s="80">
        <f>INDEX(检修、备用和必开!D:D,MATCH(统调负荷!$C10,检修、备用和必开!$A:$A,0))</f>
        <v/>
      </c>
      <c r="Y10" s="80">
        <f>INDEX(检修、备用和必开!E:E,MATCH(统调负荷!$C10,检修、备用和必开!$A:$A,0))</f>
        <v/>
      </c>
      <c r="Z10" s="80">
        <f>INDEX(检修、备用和必开!F:F,MATCH(统调负荷!$C10,检修、备用和必开!$A:$A,0))</f>
        <v/>
      </c>
      <c r="AA10" s="80">
        <f>94492.4-V10-Z10</f>
        <v/>
      </c>
      <c r="AB10" s="80" t="n">
        <v>297.97</v>
      </c>
      <c r="AC10" s="80" t="n">
        <v>310.66</v>
      </c>
      <c r="AD10" s="83">
        <f>C10+D10</f>
        <v/>
      </c>
      <c r="AE10" s="82">
        <f>N10-E10</f>
        <v/>
      </c>
      <c r="AF10" s="82">
        <f>O10-F10</f>
        <v/>
      </c>
      <c r="AG10" s="82">
        <f>P10-G10</f>
        <v/>
      </c>
      <c r="AH10" s="82">
        <f>Q10-H10</f>
        <v/>
      </c>
      <c r="AI10" s="82">
        <f>R10-I10</f>
        <v/>
      </c>
      <c r="AJ10" s="82">
        <f>S10-J10</f>
        <v/>
      </c>
      <c r="AK10" s="80">
        <f>INDEX(检修、备用和必开!I:I,MATCH(统调负荷!$C10,检修、备用和必开!$A:$A,0))</f>
        <v/>
      </c>
    </row>
    <row r="11" ht="13.8" customHeight="1">
      <c r="A11" s="80">
        <f>WEEKDAY(C11,2)</f>
        <v/>
      </c>
      <c r="B11" s="80">
        <f>HOUR(D11)</f>
        <v/>
      </c>
      <c r="C11" s="86" t="n">
        <v>45717</v>
      </c>
      <c r="D11" s="75" t="n">
        <v>0.09375</v>
      </c>
      <c r="E11" s="80" t="n">
        <v>78230</v>
      </c>
      <c r="F11" s="80" t="n">
        <v>42321</v>
      </c>
      <c r="G11" s="80" t="n">
        <v>16788</v>
      </c>
      <c r="H11" s="80" t="n">
        <v>14708</v>
      </c>
      <c r="I11" s="80" t="n">
        <v>5706</v>
      </c>
      <c r="J11" s="80" t="n">
        <v>-1293</v>
      </c>
      <c r="K11" s="80">
        <f>F11-Y11</f>
        <v/>
      </c>
      <c r="L11" s="82">
        <f>AA11/(K11+W11)</f>
        <v/>
      </c>
      <c r="M11" s="75" t="n">
        <v>0.09375</v>
      </c>
      <c r="N11" s="80" t="n">
        <v>72593.89999999999</v>
      </c>
      <c r="O11" s="80" t="n">
        <v>36457.75</v>
      </c>
      <c r="P11" s="80" t="n">
        <v>8461.049999999999</v>
      </c>
      <c r="Q11" s="80" t="n">
        <v>23911.1</v>
      </c>
      <c r="R11" s="80" t="n">
        <v>5161</v>
      </c>
      <c r="S11" s="80" t="n">
        <v>-1397</v>
      </c>
      <c r="T11" s="80">
        <f>O11-Y11</f>
        <v/>
      </c>
      <c r="U11" s="82">
        <f>AA11/(T11+X11)</f>
        <v/>
      </c>
      <c r="V11" s="80">
        <f>INDEX(检修、备用和必开!B:B,MATCH(统调负荷!$C11,检修、备用和必开!$A:$A,0))</f>
        <v/>
      </c>
      <c r="W11" s="80">
        <f>INDEX(检修、备用和必开!C:C,MATCH(统调负荷!$C11,检修、备用和必开!$A:$A,0))</f>
        <v/>
      </c>
      <c r="X11" s="80">
        <f>INDEX(检修、备用和必开!D:D,MATCH(统调负荷!$C11,检修、备用和必开!$A:$A,0))</f>
        <v/>
      </c>
      <c r="Y11" s="80">
        <f>INDEX(检修、备用和必开!E:E,MATCH(统调负荷!$C11,检修、备用和必开!$A:$A,0))</f>
        <v/>
      </c>
      <c r="Z11" s="80">
        <f>INDEX(检修、备用和必开!F:F,MATCH(统调负荷!$C11,检修、备用和必开!$A:$A,0))</f>
        <v/>
      </c>
      <c r="AA11" s="80">
        <f>94492.4-V11-Z11</f>
        <v/>
      </c>
      <c r="AB11" s="80" t="n">
        <v>292.23</v>
      </c>
      <c r="AC11" s="80" t="n">
        <v>308.24</v>
      </c>
      <c r="AD11" s="83">
        <f>C11+D11</f>
        <v/>
      </c>
      <c r="AE11" s="82">
        <f>N11-E11</f>
        <v/>
      </c>
      <c r="AF11" s="82">
        <f>O11-F11</f>
        <v/>
      </c>
      <c r="AG11" s="82">
        <f>P11-G11</f>
        <v/>
      </c>
      <c r="AH11" s="82">
        <f>Q11-H11</f>
        <v/>
      </c>
      <c r="AI11" s="82">
        <f>R11-I11</f>
        <v/>
      </c>
      <c r="AJ11" s="82">
        <f>S11-J11</f>
        <v/>
      </c>
      <c r="AK11" s="80">
        <f>INDEX(检修、备用和必开!I:I,MATCH(统调负荷!$C11,检修、备用和必开!$A:$A,0))</f>
        <v/>
      </c>
    </row>
    <row r="12" ht="13.8" customHeight="1">
      <c r="A12" s="80">
        <f>WEEKDAY(C12,2)</f>
        <v/>
      </c>
      <c r="B12" s="80">
        <f>HOUR(D12)</f>
        <v/>
      </c>
      <c r="C12" s="86" t="n">
        <v>45717</v>
      </c>
      <c r="D12" s="75" t="n">
        <v>0.1041666666666667</v>
      </c>
      <c r="E12" s="80" t="n">
        <v>77110</v>
      </c>
      <c r="F12" s="80" t="n">
        <v>41225</v>
      </c>
      <c r="G12" s="80" t="n">
        <v>16788</v>
      </c>
      <c r="H12" s="80" t="n">
        <v>14707</v>
      </c>
      <c r="I12" s="80" t="n">
        <v>5683</v>
      </c>
      <c r="J12" s="80" t="n">
        <v>-1293</v>
      </c>
      <c r="K12" s="80">
        <f>F12-Y12</f>
        <v/>
      </c>
      <c r="L12" s="82">
        <f>AA12/(K12+W12)</f>
        <v/>
      </c>
      <c r="M12" s="75" t="n">
        <v>0.1041666666666667</v>
      </c>
      <c r="N12" s="80" t="n">
        <v>71346.39999999999</v>
      </c>
      <c r="O12" s="80" t="n">
        <v>36376.24</v>
      </c>
      <c r="P12" s="80" t="n">
        <v>7951.56</v>
      </c>
      <c r="Q12" s="80" t="n">
        <v>23255.6</v>
      </c>
      <c r="R12" s="80" t="n">
        <v>5104</v>
      </c>
      <c r="S12" s="80" t="n">
        <v>-1341</v>
      </c>
      <c r="T12" s="80">
        <f>O12-Y12</f>
        <v/>
      </c>
      <c r="U12" s="82">
        <f>AA12/(T12+X12)</f>
        <v/>
      </c>
      <c r="V12" s="80">
        <f>INDEX(检修、备用和必开!B:B,MATCH(统调负荷!$C12,检修、备用和必开!$A:$A,0))</f>
        <v/>
      </c>
      <c r="W12" s="80">
        <f>INDEX(检修、备用和必开!C:C,MATCH(统调负荷!$C12,检修、备用和必开!$A:$A,0))</f>
        <v/>
      </c>
      <c r="X12" s="80">
        <f>INDEX(检修、备用和必开!D:D,MATCH(统调负荷!$C12,检修、备用和必开!$A:$A,0))</f>
        <v/>
      </c>
      <c r="Y12" s="80">
        <f>INDEX(检修、备用和必开!E:E,MATCH(统调负荷!$C12,检修、备用和必开!$A:$A,0))</f>
        <v/>
      </c>
      <c r="Z12" s="80">
        <f>INDEX(检修、备用和必开!F:F,MATCH(统调负荷!$C12,检修、备用和必开!$A:$A,0))</f>
        <v/>
      </c>
      <c r="AA12" s="80">
        <f>94492.4-V12-Z12</f>
        <v/>
      </c>
      <c r="AB12" s="80" t="n">
        <v>292</v>
      </c>
      <c r="AC12" s="80" t="n">
        <v>342.4</v>
      </c>
      <c r="AD12" s="83">
        <f>C12+D12</f>
        <v/>
      </c>
      <c r="AE12" s="82">
        <f>N12-E12</f>
        <v/>
      </c>
      <c r="AF12" s="82">
        <f>O12-F12</f>
        <v/>
      </c>
      <c r="AG12" s="82">
        <f>P12-G12</f>
        <v/>
      </c>
      <c r="AH12" s="82">
        <f>Q12-H12</f>
        <v/>
      </c>
      <c r="AI12" s="82">
        <f>R12-I12</f>
        <v/>
      </c>
      <c r="AJ12" s="82">
        <f>S12-J12</f>
        <v/>
      </c>
      <c r="AK12" s="80">
        <f>INDEX(检修、备用和必开!I:I,MATCH(统调负荷!$C12,检修、备用和必开!$A:$A,0))</f>
        <v/>
      </c>
    </row>
    <row r="13" ht="13.8" customHeight="1">
      <c r="A13" s="80">
        <f>WEEKDAY(C13,2)</f>
        <v/>
      </c>
      <c r="B13" s="80">
        <f>HOUR(D13)</f>
        <v/>
      </c>
      <c r="C13" s="86" t="n">
        <v>45717</v>
      </c>
      <c r="D13" s="75" t="n">
        <v>0.1145833333333333</v>
      </c>
      <c r="E13" s="80" t="n">
        <v>76070</v>
      </c>
      <c r="F13" s="80" t="n">
        <v>40224</v>
      </c>
      <c r="G13" s="80" t="n">
        <v>16788</v>
      </c>
      <c r="H13" s="80" t="n">
        <v>14703</v>
      </c>
      <c r="I13" s="80" t="n">
        <v>5648</v>
      </c>
      <c r="J13" s="80" t="n">
        <v>-1293</v>
      </c>
      <c r="K13" s="80">
        <f>F13-Y13</f>
        <v/>
      </c>
      <c r="L13" s="82">
        <f>AA13/(K13+W13)</f>
        <v/>
      </c>
      <c r="M13" s="75" t="n">
        <v>0.1145833333333333</v>
      </c>
      <c r="N13" s="80" t="n">
        <v>70804.7</v>
      </c>
      <c r="O13" s="80" t="n">
        <v>35973.17</v>
      </c>
      <c r="P13" s="80" t="n">
        <v>8299.629999999999</v>
      </c>
      <c r="Q13" s="80" t="n">
        <v>22724.9</v>
      </c>
      <c r="R13" s="80" t="n">
        <v>5119</v>
      </c>
      <c r="S13" s="80" t="n">
        <v>-1312</v>
      </c>
      <c r="T13" s="80">
        <f>O13-Y13</f>
        <v/>
      </c>
      <c r="U13" s="82">
        <f>AA13/(T13+X13)</f>
        <v/>
      </c>
      <c r="V13" s="80">
        <f>INDEX(检修、备用和必开!B:B,MATCH(统调负荷!$C13,检修、备用和必开!$A:$A,0))</f>
        <v/>
      </c>
      <c r="W13" s="80">
        <f>INDEX(检修、备用和必开!C:C,MATCH(统调负荷!$C13,检修、备用和必开!$A:$A,0))</f>
        <v/>
      </c>
      <c r="X13" s="80">
        <f>INDEX(检修、备用和必开!D:D,MATCH(统调负荷!$C13,检修、备用和必开!$A:$A,0))</f>
        <v/>
      </c>
      <c r="Y13" s="80">
        <f>INDEX(检修、备用和必开!E:E,MATCH(统调负荷!$C13,检修、备用和必开!$A:$A,0))</f>
        <v/>
      </c>
      <c r="Z13" s="80">
        <f>INDEX(检修、备用和必开!F:F,MATCH(统调负荷!$C13,检修、备用和必开!$A:$A,0))</f>
        <v/>
      </c>
      <c r="AA13" s="80">
        <f>94492.4-V13-Z13</f>
        <v/>
      </c>
      <c r="AB13" s="80" t="n">
        <v>290.45</v>
      </c>
      <c r="AC13" s="80" t="n">
        <v>295</v>
      </c>
      <c r="AD13" s="83">
        <f>C13+D13</f>
        <v/>
      </c>
      <c r="AE13" s="82">
        <f>N13-E13</f>
        <v/>
      </c>
      <c r="AF13" s="82">
        <f>O13-F13</f>
        <v/>
      </c>
      <c r="AG13" s="82">
        <f>P13-G13</f>
        <v/>
      </c>
      <c r="AH13" s="82">
        <f>Q13-H13</f>
        <v/>
      </c>
      <c r="AI13" s="82">
        <f>R13-I13</f>
        <v/>
      </c>
      <c r="AJ13" s="82">
        <f>S13-J13</f>
        <v/>
      </c>
      <c r="AK13" s="80">
        <f>INDEX(检修、备用和必开!I:I,MATCH(统调负荷!$C13,检修、备用和必开!$A:$A,0))</f>
        <v/>
      </c>
    </row>
    <row r="14" ht="13.8" customHeight="1">
      <c r="A14" s="80">
        <f>WEEKDAY(C14,2)</f>
        <v/>
      </c>
      <c r="B14" s="80">
        <f>HOUR(D14)</f>
        <v/>
      </c>
      <c r="C14" s="86" t="n">
        <v>45717</v>
      </c>
      <c r="D14" s="75" t="n">
        <v>0.125</v>
      </c>
      <c r="E14" s="80" t="n">
        <v>75495</v>
      </c>
      <c r="F14" s="80" t="n">
        <v>40389</v>
      </c>
      <c r="G14" s="80" t="n">
        <v>16371</v>
      </c>
      <c r="H14" s="80" t="n">
        <v>14396</v>
      </c>
      <c r="I14" s="80" t="n">
        <v>5632</v>
      </c>
      <c r="J14" s="80" t="n">
        <v>-1293</v>
      </c>
      <c r="K14" s="80">
        <f>F14-Y14</f>
        <v/>
      </c>
      <c r="L14" s="82">
        <f>AA14/(K14+W14)</f>
        <v/>
      </c>
      <c r="M14" s="75" t="n">
        <v>0.125</v>
      </c>
      <c r="N14" s="80" t="n">
        <v>69531.60000000001</v>
      </c>
      <c r="O14" s="80" t="n">
        <v>34889.92</v>
      </c>
      <c r="P14" s="80" t="n">
        <v>7987.48</v>
      </c>
      <c r="Q14" s="80" t="n">
        <v>22829.2</v>
      </c>
      <c r="R14" s="80" t="n">
        <v>5088</v>
      </c>
      <c r="S14" s="80" t="n">
        <v>-1263</v>
      </c>
      <c r="T14" s="80">
        <f>O14-Y14</f>
        <v/>
      </c>
      <c r="U14" s="82">
        <f>AA14/(T14+X14)</f>
        <v/>
      </c>
      <c r="V14" s="80">
        <f>INDEX(检修、备用和必开!B:B,MATCH(统调负荷!$C14,检修、备用和必开!$A:$A,0))</f>
        <v/>
      </c>
      <c r="W14" s="80">
        <f>INDEX(检修、备用和必开!C:C,MATCH(统调负荷!$C14,检修、备用和必开!$A:$A,0))</f>
        <v/>
      </c>
      <c r="X14" s="80">
        <f>INDEX(检修、备用和必开!D:D,MATCH(统调负荷!$C14,检修、备用和必开!$A:$A,0))</f>
        <v/>
      </c>
      <c r="Y14" s="80">
        <f>INDEX(检修、备用和必开!E:E,MATCH(统调负荷!$C14,检修、备用和必开!$A:$A,0))</f>
        <v/>
      </c>
      <c r="Z14" s="80">
        <f>INDEX(检修、备用和必开!F:F,MATCH(统调负荷!$C14,检修、备用和必开!$A:$A,0))</f>
        <v/>
      </c>
      <c r="AA14" s="80">
        <f>94492.4-V14-Z14</f>
        <v/>
      </c>
      <c r="AB14" s="80" t="n">
        <v>290.11</v>
      </c>
      <c r="AC14" s="80" t="n">
        <v>300</v>
      </c>
      <c r="AD14" s="83">
        <f>C14+D14</f>
        <v/>
      </c>
      <c r="AE14" s="82">
        <f>N14-E14</f>
        <v/>
      </c>
      <c r="AF14" s="82">
        <f>O14-F14</f>
        <v/>
      </c>
      <c r="AG14" s="82">
        <f>P14-G14</f>
        <v/>
      </c>
      <c r="AH14" s="82">
        <f>Q14-H14</f>
        <v/>
      </c>
      <c r="AI14" s="82">
        <f>R14-I14</f>
        <v/>
      </c>
      <c r="AJ14" s="82">
        <f>S14-J14</f>
        <v/>
      </c>
      <c r="AK14" s="80">
        <f>INDEX(检修、备用和必开!I:I,MATCH(统调负荷!$C14,检修、备用和必开!$A:$A,0))</f>
        <v/>
      </c>
    </row>
    <row r="15" ht="13.8" customHeight="1">
      <c r="A15" s="80">
        <f>WEEKDAY(C15,2)</f>
        <v/>
      </c>
      <c r="B15" s="80">
        <f>HOUR(D15)</f>
        <v/>
      </c>
      <c r="C15" s="86" t="n">
        <v>45717</v>
      </c>
      <c r="D15" s="75" t="n">
        <v>0.1354166666666667</v>
      </c>
      <c r="E15" s="80" t="n">
        <v>74710</v>
      </c>
      <c r="F15" s="80" t="n">
        <v>39939</v>
      </c>
      <c r="G15" s="80" t="n">
        <v>16371</v>
      </c>
      <c r="H15" s="80" t="n">
        <v>14094</v>
      </c>
      <c r="I15" s="80" t="n">
        <v>5599</v>
      </c>
      <c r="J15" s="80" t="n">
        <v>-1293</v>
      </c>
      <c r="K15" s="80">
        <f>F15-Y15</f>
        <v/>
      </c>
      <c r="L15" s="82">
        <f>AA15/(K15+W15)</f>
        <v/>
      </c>
      <c r="M15" s="75" t="n">
        <v>0.1354166666666667</v>
      </c>
      <c r="N15" s="80" t="n">
        <v>69345</v>
      </c>
      <c r="O15" s="80" t="n">
        <v>34885.2</v>
      </c>
      <c r="P15" s="80" t="n">
        <v>8052.4</v>
      </c>
      <c r="Q15" s="80" t="n">
        <v>22552.4</v>
      </c>
      <c r="R15" s="80" t="n">
        <v>5094</v>
      </c>
      <c r="S15" s="80" t="n">
        <v>-1239</v>
      </c>
      <c r="T15" s="80">
        <f>O15-Y15</f>
        <v/>
      </c>
      <c r="U15" s="82">
        <f>AA15/(T15+X15)</f>
        <v/>
      </c>
      <c r="V15" s="80">
        <f>INDEX(检修、备用和必开!B:B,MATCH(统调负荷!$C15,检修、备用和必开!$A:$A,0))</f>
        <v/>
      </c>
      <c r="W15" s="80">
        <f>INDEX(检修、备用和必开!C:C,MATCH(统调负荷!$C15,检修、备用和必开!$A:$A,0))</f>
        <v/>
      </c>
      <c r="X15" s="80">
        <f>INDEX(检修、备用和必开!D:D,MATCH(统调负荷!$C15,检修、备用和必开!$A:$A,0))</f>
        <v/>
      </c>
      <c r="Y15" s="80">
        <f>INDEX(检修、备用和必开!E:E,MATCH(统调负荷!$C15,检修、备用和必开!$A:$A,0))</f>
        <v/>
      </c>
      <c r="Z15" s="80">
        <f>INDEX(检修、备用和必开!F:F,MATCH(统调负荷!$C15,检修、备用和必开!$A:$A,0))</f>
        <v/>
      </c>
      <c r="AA15" s="80">
        <f>94492.4-V15-Z15</f>
        <v/>
      </c>
      <c r="AB15" s="80" t="n">
        <v>290.45</v>
      </c>
      <c r="AC15" s="80" t="n">
        <v>303</v>
      </c>
      <c r="AD15" s="83">
        <f>C15+D15</f>
        <v/>
      </c>
      <c r="AE15" s="82">
        <f>N15-E15</f>
        <v/>
      </c>
      <c r="AF15" s="82">
        <f>O15-F15</f>
        <v/>
      </c>
      <c r="AG15" s="82">
        <f>P15-G15</f>
        <v/>
      </c>
      <c r="AH15" s="82">
        <f>Q15-H15</f>
        <v/>
      </c>
      <c r="AI15" s="82">
        <f>R15-I15</f>
        <v/>
      </c>
      <c r="AJ15" s="82">
        <f>S15-J15</f>
        <v/>
      </c>
      <c r="AK15" s="80">
        <f>INDEX(检修、备用和必开!I:I,MATCH(统调负荷!$C15,检修、备用和必开!$A:$A,0))</f>
        <v/>
      </c>
    </row>
    <row r="16" ht="13.8" customHeight="1">
      <c r="A16" s="80">
        <f>WEEKDAY(C16,2)</f>
        <v/>
      </c>
      <c r="B16" s="80">
        <f>HOUR(D16)</f>
        <v/>
      </c>
      <c r="C16" s="86" t="n">
        <v>45717</v>
      </c>
      <c r="D16" s="75" t="n">
        <v>0.1458333333333333</v>
      </c>
      <c r="E16" s="80" t="n">
        <v>73955</v>
      </c>
      <c r="F16" s="80" t="n">
        <v>39221</v>
      </c>
      <c r="G16" s="80" t="n">
        <v>16371</v>
      </c>
      <c r="H16" s="80" t="n">
        <v>14085</v>
      </c>
      <c r="I16" s="80" t="n">
        <v>5571</v>
      </c>
      <c r="J16" s="80" t="n">
        <v>-1293</v>
      </c>
      <c r="K16" s="80">
        <f>F16-Y16</f>
        <v/>
      </c>
      <c r="L16" s="82">
        <f>AA16/(K16+W16)</f>
        <v/>
      </c>
      <c r="M16" s="75" t="n">
        <v>0.1458333333333333</v>
      </c>
      <c r="N16" s="80" t="n">
        <v>68166.60000000001</v>
      </c>
      <c r="O16" s="80" t="n">
        <v>34508.49</v>
      </c>
      <c r="P16" s="80" t="n">
        <v>7590.81</v>
      </c>
      <c r="Q16" s="80" t="n">
        <v>22253.3</v>
      </c>
      <c r="R16" s="80" t="n">
        <v>5035</v>
      </c>
      <c r="S16" s="80" t="n">
        <v>-1221</v>
      </c>
      <c r="T16" s="80">
        <f>O16-Y16</f>
        <v/>
      </c>
      <c r="U16" s="82">
        <f>AA16/(T16+X16)</f>
        <v/>
      </c>
      <c r="V16" s="80">
        <f>INDEX(检修、备用和必开!B:B,MATCH(统调负荷!$C16,检修、备用和必开!$A:$A,0))</f>
        <v/>
      </c>
      <c r="W16" s="80">
        <f>INDEX(检修、备用和必开!C:C,MATCH(统调负荷!$C16,检修、备用和必开!$A:$A,0))</f>
        <v/>
      </c>
      <c r="X16" s="80">
        <f>INDEX(检修、备用和必开!D:D,MATCH(统调负荷!$C16,检修、备用和必开!$A:$A,0))</f>
        <v/>
      </c>
      <c r="Y16" s="80">
        <f>INDEX(检修、备用和必开!E:E,MATCH(统调负荷!$C16,检修、备用和必开!$A:$A,0))</f>
        <v/>
      </c>
      <c r="Z16" s="80">
        <f>INDEX(检修、备用和必开!F:F,MATCH(统调负荷!$C16,检修、备用和必开!$A:$A,0))</f>
        <v/>
      </c>
      <c r="AA16" s="80">
        <f>94492.4-V16-Z16</f>
        <v/>
      </c>
      <c r="AB16" s="80" t="n">
        <v>290</v>
      </c>
      <c r="AC16" s="80" t="n">
        <v>300</v>
      </c>
      <c r="AD16" s="83">
        <f>C16+D16</f>
        <v/>
      </c>
      <c r="AE16" s="82">
        <f>N16-E16</f>
        <v/>
      </c>
      <c r="AF16" s="82">
        <f>O16-F16</f>
        <v/>
      </c>
      <c r="AG16" s="82">
        <f>P16-G16</f>
        <v/>
      </c>
      <c r="AH16" s="82">
        <f>Q16-H16</f>
        <v/>
      </c>
      <c r="AI16" s="82">
        <f>R16-I16</f>
        <v/>
      </c>
      <c r="AJ16" s="82">
        <f>S16-J16</f>
        <v/>
      </c>
      <c r="AK16" s="80">
        <f>INDEX(检修、备用和必开!I:I,MATCH(统调负荷!$C16,检修、备用和必开!$A:$A,0))</f>
        <v/>
      </c>
    </row>
    <row r="17" ht="13.8" customHeight="1">
      <c r="A17" s="80">
        <f>WEEKDAY(C17,2)</f>
        <v/>
      </c>
      <c r="B17" s="80">
        <f>HOUR(D17)</f>
        <v/>
      </c>
      <c r="C17" s="86" t="n">
        <v>45717</v>
      </c>
      <c r="D17" s="75" t="n">
        <v>0.15625</v>
      </c>
      <c r="E17" s="80" t="n">
        <v>73475</v>
      </c>
      <c r="F17" s="80" t="n">
        <v>38793</v>
      </c>
      <c r="G17" s="80" t="n">
        <v>16371</v>
      </c>
      <c r="H17" s="80" t="n">
        <v>14073</v>
      </c>
      <c r="I17" s="80" t="n">
        <v>5531</v>
      </c>
      <c r="J17" s="80" t="n">
        <v>-1293</v>
      </c>
      <c r="K17" s="80">
        <f>F17-Y17</f>
        <v/>
      </c>
      <c r="L17" s="82">
        <f>AA17/(K17+W17)</f>
        <v/>
      </c>
      <c r="M17" s="75" t="n">
        <v>0.15625</v>
      </c>
      <c r="N17" s="80" t="n">
        <v>67676.89999999999</v>
      </c>
      <c r="O17" s="80" t="n">
        <v>34201.31</v>
      </c>
      <c r="P17" s="80" t="n">
        <v>7821.79</v>
      </c>
      <c r="Q17" s="80" t="n">
        <v>21892.8</v>
      </c>
      <c r="R17" s="80" t="n">
        <v>4979</v>
      </c>
      <c r="S17" s="80" t="n">
        <v>-1218</v>
      </c>
      <c r="T17" s="80">
        <f>O17-Y17</f>
        <v/>
      </c>
      <c r="U17" s="82">
        <f>AA17/(T17+X17)</f>
        <v/>
      </c>
      <c r="V17" s="80">
        <f>INDEX(检修、备用和必开!B:B,MATCH(统调负荷!$C17,检修、备用和必开!$A:$A,0))</f>
        <v/>
      </c>
      <c r="W17" s="80">
        <f>INDEX(检修、备用和必开!C:C,MATCH(统调负荷!$C17,检修、备用和必开!$A:$A,0))</f>
        <v/>
      </c>
      <c r="X17" s="80">
        <f>INDEX(检修、备用和必开!D:D,MATCH(统调负荷!$C17,检修、备用和必开!$A:$A,0))</f>
        <v/>
      </c>
      <c r="Y17" s="80">
        <f>INDEX(检修、备用和必开!E:E,MATCH(统调负荷!$C17,检修、备用和必开!$A:$A,0))</f>
        <v/>
      </c>
      <c r="Z17" s="80">
        <f>INDEX(检修、备用和必开!F:F,MATCH(统调负荷!$C17,检修、备用和必开!$A:$A,0))</f>
        <v/>
      </c>
      <c r="AA17" s="80">
        <f>94492.4-V17-Z17</f>
        <v/>
      </c>
      <c r="AB17" s="80" t="n">
        <v>285.13</v>
      </c>
      <c r="AC17" s="80" t="n">
        <v>299</v>
      </c>
      <c r="AD17" s="83">
        <f>C17+D17</f>
        <v/>
      </c>
      <c r="AE17" s="82">
        <f>N17-E17</f>
        <v/>
      </c>
      <c r="AF17" s="82">
        <f>O17-F17</f>
        <v/>
      </c>
      <c r="AG17" s="82">
        <f>P17-G17</f>
        <v/>
      </c>
      <c r="AH17" s="82">
        <f>Q17-H17</f>
        <v/>
      </c>
      <c r="AI17" s="82">
        <f>R17-I17</f>
        <v/>
      </c>
      <c r="AJ17" s="82">
        <f>S17-J17</f>
        <v/>
      </c>
      <c r="AK17" s="80">
        <f>INDEX(检修、备用和必开!I:I,MATCH(统调负荷!$C17,检修、备用和必开!$A:$A,0))</f>
        <v/>
      </c>
    </row>
    <row r="18" ht="13.8" customHeight="1">
      <c r="A18" s="80">
        <f>WEEKDAY(C18,2)</f>
        <v/>
      </c>
      <c r="B18" s="80">
        <f>HOUR(D18)</f>
        <v/>
      </c>
      <c r="C18" s="86" t="n">
        <v>45717</v>
      </c>
      <c r="D18" s="75" t="n">
        <v>0.1666666666666667</v>
      </c>
      <c r="E18" s="80" t="n">
        <v>73040</v>
      </c>
      <c r="F18" s="80" t="n">
        <v>38396</v>
      </c>
      <c r="G18" s="80" t="n">
        <v>16371</v>
      </c>
      <c r="H18" s="80" t="n">
        <v>14067</v>
      </c>
      <c r="I18" s="80" t="n">
        <v>5499</v>
      </c>
      <c r="J18" s="80" t="n">
        <v>-1293</v>
      </c>
      <c r="K18" s="80">
        <f>F18-Y18</f>
        <v/>
      </c>
      <c r="L18" s="82">
        <f>AA18/(K18+W18)</f>
        <v/>
      </c>
      <c r="M18" s="75" t="n">
        <v>0.1666666666666667</v>
      </c>
      <c r="N18" s="80" t="n">
        <v>66570</v>
      </c>
      <c r="O18" s="80" t="n">
        <v>33575.65</v>
      </c>
      <c r="P18" s="80" t="n">
        <v>7255.15</v>
      </c>
      <c r="Q18" s="80" t="n">
        <v>21942.2</v>
      </c>
      <c r="R18" s="80" t="n">
        <v>4965</v>
      </c>
      <c r="S18" s="80" t="n">
        <v>-1168</v>
      </c>
      <c r="T18" s="80">
        <f>O18-Y18</f>
        <v/>
      </c>
      <c r="U18" s="82">
        <f>AA18/(T18+X18)</f>
        <v/>
      </c>
      <c r="V18" s="80">
        <f>INDEX(检修、备用和必开!B:B,MATCH(统调负荷!$C18,检修、备用和必开!$A:$A,0))</f>
        <v/>
      </c>
      <c r="W18" s="80">
        <f>INDEX(检修、备用和必开!C:C,MATCH(统调负荷!$C18,检修、备用和必开!$A:$A,0))</f>
        <v/>
      </c>
      <c r="X18" s="80">
        <f>INDEX(检修、备用和必开!D:D,MATCH(统调负荷!$C18,检修、备用和必开!$A:$A,0))</f>
        <v/>
      </c>
      <c r="Y18" s="80">
        <f>INDEX(检修、备用和必开!E:E,MATCH(统调负荷!$C18,检修、备用和必开!$A:$A,0))</f>
        <v/>
      </c>
      <c r="Z18" s="80">
        <f>INDEX(检修、备用和必开!F:F,MATCH(统调负荷!$C18,检修、备用和必开!$A:$A,0))</f>
        <v/>
      </c>
      <c r="AA18" s="80">
        <f>94492.4-V18-Z18</f>
        <v/>
      </c>
      <c r="AB18" s="80" t="n">
        <v>255.01</v>
      </c>
      <c r="AC18" s="80" t="n">
        <v>292.93</v>
      </c>
      <c r="AD18" s="83">
        <f>C18+D18</f>
        <v/>
      </c>
      <c r="AE18" s="82">
        <f>N18-E18</f>
        <v/>
      </c>
      <c r="AF18" s="82">
        <f>O18-F18</f>
        <v/>
      </c>
      <c r="AG18" s="82">
        <f>P18-G18</f>
        <v/>
      </c>
      <c r="AH18" s="82">
        <f>Q18-H18</f>
        <v/>
      </c>
      <c r="AI18" s="82">
        <f>R18-I18</f>
        <v/>
      </c>
      <c r="AJ18" s="82">
        <f>S18-J18</f>
        <v/>
      </c>
      <c r="AK18" s="80">
        <f>INDEX(检修、备用和必开!I:I,MATCH(统调负荷!$C18,检修、备用和必开!$A:$A,0))</f>
        <v/>
      </c>
    </row>
    <row r="19" ht="13.8" customHeight="1">
      <c r="A19" s="80">
        <f>WEEKDAY(C19,2)</f>
        <v/>
      </c>
      <c r="B19" s="80">
        <f>HOUR(D19)</f>
        <v/>
      </c>
      <c r="C19" s="86" t="n">
        <v>45717</v>
      </c>
      <c r="D19" s="75" t="n">
        <v>0.1770833333333333</v>
      </c>
      <c r="E19" s="80" t="n">
        <v>72790</v>
      </c>
      <c r="F19" s="80" t="n">
        <v>38183</v>
      </c>
      <c r="G19" s="80" t="n">
        <v>16371</v>
      </c>
      <c r="H19" s="80" t="n">
        <v>14054</v>
      </c>
      <c r="I19" s="80" t="n">
        <v>5475</v>
      </c>
      <c r="J19" s="80" t="n">
        <v>-1293</v>
      </c>
      <c r="K19" s="80">
        <f>F19-Y19</f>
        <v/>
      </c>
      <c r="L19" s="82">
        <f>AA19/(K19+W19)</f>
        <v/>
      </c>
      <c r="M19" s="75" t="n">
        <v>0.1770833333333333</v>
      </c>
      <c r="N19" s="80" t="n">
        <v>66094.5</v>
      </c>
      <c r="O19" s="80" t="n">
        <v>32906.62</v>
      </c>
      <c r="P19" s="80" t="n">
        <v>7478.68</v>
      </c>
      <c r="Q19" s="80" t="n">
        <v>21956.2</v>
      </c>
      <c r="R19" s="80" t="n">
        <v>4911</v>
      </c>
      <c r="S19" s="80" t="n">
        <v>-1158</v>
      </c>
      <c r="T19" s="80">
        <f>O19-Y19</f>
        <v/>
      </c>
      <c r="U19" s="82">
        <f>AA19/(T19+X19)</f>
        <v/>
      </c>
      <c r="V19" s="80">
        <f>INDEX(检修、备用和必开!B:B,MATCH(统调负荷!$C19,检修、备用和必开!$A:$A,0))</f>
        <v/>
      </c>
      <c r="W19" s="80">
        <f>INDEX(检修、备用和必开!C:C,MATCH(统调负荷!$C19,检修、备用和必开!$A:$A,0))</f>
        <v/>
      </c>
      <c r="X19" s="80">
        <f>INDEX(检修、备用和必开!D:D,MATCH(统调负荷!$C19,检修、备用和必开!$A:$A,0))</f>
        <v/>
      </c>
      <c r="Y19" s="80">
        <f>INDEX(检修、备用和必开!E:E,MATCH(统调负荷!$C19,检修、备用和必开!$A:$A,0))</f>
        <v/>
      </c>
      <c r="Z19" s="80">
        <f>INDEX(检修、备用和必开!F:F,MATCH(统调负荷!$C19,检修、备用和必开!$A:$A,0))</f>
        <v/>
      </c>
      <c r="AA19" s="80">
        <f>94492.4-V19-Z19</f>
        <v/>
      </c>
      <c r="AB19" s="80" t="n">
        <v>255.01</v>
      </c>
      <c r="AC19" s="80" t="n">
        <v>280</v>
      </c>
      <c r="AD19" s="83">
        <f>C19+D19</f>
        <v/>
      </c>
      <c r="AE19" s="82">
        <f>N19-E19</f>
        <v/>
      </c>
      <c r="AF19" s="82">
        <f>O19-F19</f>
        <v/>
      </c>
      <c r="AG19" s="82">
        <f>P19-G19</f>
        <v/>
      </c>
      <c r="AH19" s="82">
        <f>Q19-H19</f>
        <v/>
      </c>
      <c r="AI19" s="82">
        <f>R19-I19</f>
        <v/>
      </c>
      <c r="AJ19" s="82">
        <f>S19-J19</f>
        <v/>
      </c>
      <c r="AK19" s="80">
        <f>INDEX(检修、备用和必开!I:I,MATCH(统调负荷!$C19,检修、备用和必开!$A:$A,0))</f>
        <v/>
      </c>
    </row>
    <row r="20" ht="13.8" customHeight="1">
      <c r="A20" s="80">
        <f>WEEKDAY(C20,2)</f>
        <v/>
      </c>
      <c r="B20" s="80">
        <f>HOUR(D20)</f>
        <v/>
      </c>
      <c r="C20" s="86" t="n">
        <v>45717</v>
      </c>
      <c r="D20" s="75" t="n">
        <v>0.1875</v>
      </c>
      <c r="E20" s="80" t="n">
        <v>72480</v>
      </c>
      <c r="F20" s="80" t="n">
        <v>37917</v>
      </c>
      <c r="G20" s="80" t="n">
        <v>16371</v>
      </c>
      <c r="H20" s="80" t="n">
        <v>14039</v>
      </c>
      <c r="I20" s="80" t="n">
        <v>5446</v>
      </c>
      <c r="J20" s="80" t="n">
        <v>-1293</v>
      </c>
      <c r="K20" s="80">
        <f>F20-Y20</f>
        <v/>
      </c>
      <c r="L20" s="82">
        <f>AA20/(K20+W20)</f>
        <v/>
      </c>
      <c r="M20" s="75" t="n">
        <v>0.1875</v>
      </c>
      <c r="N20" s="80" t="n">
        <v>65611.39999999999</v>
      </c>
      <c r="O20" s="80" t="n">
        <v>32398.91</v>
      </c>
      <c r="P20" s="80" t="n">
        <v>7540.89</v>
      </c>
      <c r="Q20" s="80" t="n">
        <v>21945.6</v>
      </c>
      <c r="R20" s="80" t="n">
        <v>4900</v>
      </c>
      <c r="S20" s="80" t="n">
        <v>-1174</v>
      </c>
      <c r="T20" s="80">
        <f>O20-Y20</f>
        <v/>
      </c>
      <c r="U20" s="82">
        <f>AA20/(T20+X20)</f>
        <v/>
      </c>
      <c r="V20" s="80">
        <f>INDEX(检修、备用和必开!B:B,MATCH(统调负荷!$C20,检修、备用和必开!$A:$A,0))</f>
        <v/>
      </c>
      <c r="W20" s="80">
        <f>INDEX(检修、备用和必开!C:C,MATCH(统调负荷!$C20,检修、备用和必开!$A:$A,0))</f>
        <v/>
      </c>
      <c r="X20" s="80">
        <f>INDEX(检修、备用和必开!D:D,MATCH(统调负荷!$C20,检修、备用和必开!$A:$A,0))</f>
        <v/>
      </c>
      <c r="Y20" s="80">
        <f>INDEX(检修、备用和必开!E:E,MATCH(统调负荷!$C20,检修、备用和必开!$A:$A,0))</f>
        <v/>
      </c>
      <c r="Z20" s="80">
        <f>INDEX(检修、备用和必开!F:F,MATCH(统调负荷!$C20,检修、备用和必开!$A:$A,0))</f>
        <v/>
      </c>
      <c r="AA20" s="80">
        <f>94492.4-V20-Z20</f>
        <v/>
      </c>
      <c r="AB20" s="80" t="n">
        <v>228</v>
      </c>
      <c r="AC20" s="80" t="n">
        <v>306.42</v>
      </c>
      <c r="AD20" s="83">
        <f>C20+D20</f>
        <v/>
      </c>
      <c r="AE20" s="82">
        <f>N20-E20</f>
        <v/>
      </c>
      <c r="AF20" s="82">
        <f>O20-F20</f>
        <v/>
      </c>
      <c r="AG20" s="82">
        <f>P20-G20</f>
        <v/>
      </c>
      <c r="AH20" s="82">
        <f>Q20-H20</f>
        <v/>
      </c>
      <c r="AI20" s="82">
        <f>R20-I20</f>
        <v/>
      </c>
      <c r="AJ20" s="82">
        <f>S20-J20</f>
        <v/>
      </c>
      <c r="AK20" s="80">
        <f>INDEX(检修、备用和必开!I:I,MATCH(统调负荷!$C20,检修、备用和必开!$A:$A,0))</f>
        <v/>
      </c>
    </row>
    <row r="21" ht="13.8" customHeight="1">
      <c r="A21" s="80">
        <f>WEEKDAY(C21,2)</f>
        <v/>
      </c>
      <c r="B21" s="80">
        <f>HOUR(D21)</f>
        <v/>
      </c>
      <c r="C21" s="86" t="n">
        <v>45717</v>
      </c>
      <c r="D21" s="75" t="n">
        <v>0.1979166666666667</v>
      </c>
      <c r="E21" s="80" t="n">
        <v>72125</v>
      </c>
      <c r="F21" s="80" t="n">
        <v>37902</v>
      </c>
      <c r="G21" s="80" t="n">
        <v>16371</v>
      </c>
      <c r="H21" s="80" t="n">
        <v>13727</v>
      </c>
      <c r="I21" s="80" t="n">
        <v>5418</v>
      </c>
      <c r="J21" s="80" t="n">
        <v>-1293</v>
      </c>
      <c r="K21" s="80">
        <f>F21-Y21</f>
        <v/>
      </c>
      <c r="L21" s="82">
        <f>AA21/(K21+W21)</f>
        <v/>
      </c>
      <c r="M21" s="75" t="n">
        <v>0.1979166666666667</v>
      </c>
      <c r="N21" s="80" t="n">
        <v>65188.8</v>
      </c>
      <c r="O21" s="80" t="n">
        <v>32159.64</v>
      </c>
      <c r="P21" s="80" t="n">
        <v>7430.56</v>
      </c>
      <c r="Q21" s="80" t="n">
        <v>21897.6</v>
      </c>
      <c r="R21" s="80" t="n">
        <v>4865</v>
      </c>
      <c r="S21" s="80" t="n">
        <v>-1164</v>
      </c>
      <c r="T21" s="80">
        <f>O21-Y21</f>
        <v/>
      </c>
      <c r="U21" s="82">
        <f>AA21/(T21+X21)</f>
        <v/>
      </c>
      <c r="V21" s="80">
        <f>INDEX(检修、备用和必开!B:B,MATCH(统调负荷!$C21,检修、备用和必开!$A:$A,0))</f>
        <v/>
      </c>
      <c r="W21" s="80">
        <f>INDEX(检修、备用和必开!C:C,MATCH(统调负荷!$C21,检修、备用和必开!$A:$A,0))</f>
        <v/>
      </c>
      <c r="X21" s="80">
        <f>INDEX(检修、备用和必开!D:D,MATCH(统调负荷!$C21,检修、备用和必开!$A:$A,0))</f>
        <v/>
      </c>
      <c r="Y21" s="80">
        <f>INDEX(检修、备用和必开!E:E,MATCH(统调负荷!$C21,检修、备用和必开!$A:$A,0))</f>
        <v/>
      </c>
      <c r="Z21" s="80">
        <f>INDEX(检修、备用和必开!F:F,MATCH(统调负荷!$C21,检修、备用和必开!$A:$A,0))</f>
        <v/>
      </c>
      <c r="AA21" s="80">
        <f>94492.4-V21-Z21</f>
        <v/>
      </c>
      <c r="AB21" s="80" t="n">
        <v>200.45</v>
      </c>
      <c r="AC21" s="80" t="n">
        <v>299.42</v>
      </c>
      <c r="AD21" s="83">
        <f>C21+D21</f>
        <v/>
      </c>
      <c r="AE21" s="82">
        <f>N21-E21</f>
        <v/>
      </c>
      <c r="AF21" s="82">
        <f>O21-F21</f>
        <v/>
      </c>
      <c r="AG21" s="82">
        <f>P21-G21</f>
        <v/>
      </c>
      <c r="AH21" s="82">
        <f>Q21-H21</f>
        <v/>
      </c>
      <c r="AI21" s="82">
        <f>R21-I21</f>
        <v/>
      </c>
      <c r="AJ21" s="82">
        <f>S21-J21</f>
        <v/>
      </c>
      <c r="AK21" s="80">
        <f>INDEX(检修、备用和必开!I:I,MATCH(统调负荷!$C21,检修、备用和必开!$A:$A,0))</f>
        <v/>
      </c>
    </row>
    <row r="22" ht="13.8" customHeight="1">
      <c r="A22" s="80">
        <f>WEEKDAY(C22,2)</f>
        <v/>
      </c>
      <c r="B22" s="80">
        <f>HOUR(D22)</f>
        <v/>
      </c>
      <c r="C22" s="86" t="n">
        <v>45717</v>
      </c>
      <c r="D22" s="75" t="n">
        <v>0.2083333333333333</v>
      </c>
      <c r="E22" s="80" t="n">
        <v>72000</v>
      </c>
      <c r="F22" s="80" t="n">
        <v>37811</v>
      </c>
      <c r="G22" s="80" t="n">
        <v>16371</v>
      </c>
      <c r="H22" s="80" t="n">
        <v>13712</v>
      </c>
      <c r="I22" s="80" t="n">
        <v>5398</v>
      </c>
      <c r="J22" s="80" t="n">
        <v>-1292</v>
      </c>
      <c r="K22" s="80">
        <f>F22-Y22</f>
        <v/>
      </c>
      <c r="L22" s="82">
        <f>AA22/(K22+W22)</f>
        <v/>
      </c>
      <c r="M22" s="75" t="n">
        <v>0.2083333333333333</v>
      </c>
      <c r="N22" s="80" t="n">
        <v>64479.3</v>
      </c>
      <c r="O22" s="80" t="n">
        <v>31710.95</v>
      </c>
      <c r="P22" s="80" t="n">
        <v>7788.45</v>
      </c>
      <c r="Q22" s="80" t="n">
        <v>21361.9</v>
      </c>
      <c r="R22" s="80" t="n">
        <v>4831</v>
      </c>
      <c r="S22" s="80" t="n">
        <v>-1213</v>
      </c>
      <c r="T22" s="80">
        <f>O22-Y22</f>
        <v/>
      </c>
      <c r="U22" s="82">
        <f>AA22/(T22+X22)</f>
        <v/>
      </c>
      <c r="V22" s="80">
        <f>INDEX(检修、备用和必开!B:B,MATCH(统调负荷!$C22,检修、备用和必开!$A:$A,0))</f>
        <v/>
      </c>
      <c r="W22" s="80">
        <f>INDEX(检修、备用和必开!C:C,MATCH(统调负荷!$C22,检修、备用和必开!$A:$A,0))</f>
        <v/>
      </c>
      <c r="X22" s="80">
        <f>INDEX(检修、备用和必开!D:D,MATCH(统调负荷!$C22,检修、备用和必开!$A:$A,0))</f>
        <v/>
      </c>
      <c r="Y22" s="80">
        <f>INDEX(检修、备用和必开!E:E,MATCH(统调负荷!$C22,检修、备用和必开!$A:$A,0))</f>
        <v/>
      </c>
      <c r="Z22" s="80">
        <f>INDEX(检修、备用和必开!F:F,MATCH(统调负荷!$C22,检修、备用和必开!$A:$A,0))</f>
        <v/>
      </c>
      <c r="AA22" s="80">
        <f>94492.4-V22-Z22</f>
        <v/>
      </c>
      <c r="AB22" s="80" t="n">
        <v>205</v>
      </c>
      <c r="AC22" s="80" t="n">
        <v>290</v>
      </c>
      <c r="AD22" s="83">
        <f>C22+D22</f>
        <v/>
      </c>
      <c r="AE22" s="82">
        <f>N22-E22</f>
        <v/>
      </c>
      <c r="AF22" s="82">
        <f>O22-F22</f>
        <v/>
      </c>
      <c r="AG22" s="82">
        <f>P22-G22</f>
        <v/>
      </c>
      <c r="AH22" s="82">
        <f>Q22-H22</f>
        <v/>
      </c>
      <c r="AI22" s="82">
        <f>R22-I22</f>
        <v/>
      </c>
      <c r="AJ22" s="82">
        <f>S22-J22</f>
        <v/>
      </c>
      <c r="AK22" s="80">
        <f>INDEX(检修、备用和必开!I:I,MATCH(统调负荷!$C22,检修、备用和必开!$A:$A,0))</f>
        <v/>
      </c>
    </row>
    <row r="23" ht="13.8" customHeight="1">
      <c r="A23" s="80">
        <f>WEEKDAY(C23,2)</f>
        <v/>
      </c>
      <c r="B23" s="80">
        <f>HOUR(D23)</f>
        <v/>
      </c>
      <c r="C23" s="86" t="n">
        <v>45717</v>
      </c>
      <c r="D23" s="75" t="n">
        <v>0.21875</v>
      </c>
      <c r="E23" s="80" t="n">
        <v>72200</v>
      </c>
      <c r="F23" s="80" t="n">
        <v>38041</v>
      </c>
      <c r="G23" s="80" t="n">
        <v>16371</v>
      </c>
      <c r="H23" s="80" t="n">
        <v>13706</v>
      </c>
      <c r="I23" s="80" t="n">
        <v>5375</v>
      </c>
      <c r="J23" s="80" t="n">
        <v>-1293</v>
      </c>
      <c r="K23" s="80">
        <f>F23-Y23</f>
        <v/>
      </c>
      <c r="L23" s="82">
        <f>AA23/(K23+W23)</f>
        <v/>
      </c>
      <c r="M23" s="75" t="n">
        <v>0.21875</v>
      </c>
      <c r="N23" s="80" t="n">
        <v>64699.4</v>
      </c>
      <c r="O23" s="80" t="n">
        <v>31641.64</v>
      </c>
      <c r="P23" s="80" t="n">
        <v>7965.66</v>
      </c>
      <c r="Q23" s="80" t="n">
        <v>21345.1</v>
      </c>
      <c r="R23" s="80" t="n">
        <v>4897</v>
      </c>
      <c r="S23" s="80" t="n">
        <v>-1150</v>
      </c>
      <c r="T23" s="80">
        <f>O23-Y23</f>
        <v/>
      </c>
      <c r="U23" s="82">
        <f>AA23/(T23+X23)</f>
        <v/>
      </c>
      <c r="V23" s="80">
        <f>INDEX(检修、备用和必开!B:B,MATCH(统调负荷!$C23,检修、备用和必开!$A:$A,0))</f>
        <v/>
      </c>
      <c r="W23" s="80">
        <f>INDEX(检修、备用和必开!C:C,MATCH(统调负荷!$C23,检修、备用和必开!$A:$A,0))</f>
        <v/>
      </c>
      <c r="X23" s="80">
        <f>INDEX(检修、备用和必开!D:D,MATCH(统调负荷!$C23,检修、备用和必开!$A:$A,0))</f>
        <v/>
      </c>
      <c r="Y23" s="80">
        <f>INDEX(检修、备用和必开!E:E,MATCH(统调负荷!$C23,检修、备用和必开!$A:$A,0))</f>
        <v/>
      </c>
      <c r="Z23" s="80">
        <f>INDEX(检修、备用和必开!F:F,MATCH(统调负荷!$C23,检修、备用和必开!$A:$A,0))</f>
        <v/>
      </c>
      <c r="AA23" s="80">
        <f>94492.4-V23-Z23</f>
        <v/>
      </c>
      <c r="AB23" s="80" t="n">
        <v>228</v>
      </c>
      <c r="AC23" s="80" t="n">
        <v>290</v>
      </c>
      <c r="AD23" s="83">
        <f>C23+D23</f>
        <v/>
      </c>
      <c r="AE23" s="82">
        <f>N23-E23</f>
        <v/>
      </c>
      <c r="AF23" s="82">
        <f>O23-F23</f>
        <v/>
      </c>
      <c r="AG23" s="82">
        <f>P23-G23</f>
        <v/>
      </c>
      <c r="AH23" s="82">
        <f>Q23-H23</f>
        <v/>
      </c>
      <c r="AI23" s="82">
        <f>R23-I23</f>
        <v/>
      </c>
      <c r="AJ23" s="82">
        <f>S23-J23</f>
        <v/>
      </c>
      <c r="AK23" s="80">
        <f>INDEX(检修、备用和必开!I:I,MATCH(统调负荷!$C23,检修、备用和必开!$A:$A,0))</f>
        <v/>
      </c>
    </row>
    <row r="24" ht="13.8" customHeight="1">
      <c r="A24" s="80">
        <f>WEEKDAY(C24,2)</f>
        <v/>
      </c>
      <c r="B24" s="80">
        <f>HOUR(D24)</f>
        <v/>
      </c>
      <c r="C24" s="86" t="n">
        <v>45717</v>
      </c>
      <c r="D24" s="75" t="n">
        <v>0.2291666666666667</v>
      </c>
      <c r="E24" s="80" t="n">
        <v>72445</v>
      </c>
      <c r="F24" s="80" t="n">
        <v>37999</v>
      </c>
      <c r="G24" s="80" t="n">
        <v>16371</v>
      </c>
      <c r="H24" s="80" t="n">
        <v>13999</v>
      </c>
      <c r="I24" s="80" t="n">
        <v>5369</v>
      </c>
      <c r="J24" s="80" t="n">
        <v>-1293</v>
      </c>
      <c r="K24" s="80">
        <f>F24-Y24</f>
        <v/>
      </c>
      <c r="L24" s="82">
        <f>AA24/(K24+W24)</f>
        <v/>
      </c>
      <c r="M24" s="75" t="n">
        <v>0.2291666666666667</v>
      </c>
      <c r="N24" s="80" t="n">
        <v>64263.3</v>
      </c>
      <c r="O24" s="80" t="n">
        <v>31624.48</v>
      </c>
      <c r="P24" s="80" t="n">
        <v>7376.52</v>
      </c>
      <c r="Q24" s="80" t="n">
        <v>21549.3</v>
      </c>
      <c r="R24" s="80" t="n">
        <v>4887</v>
      </c>
      <c r="S24" s="80" t="n">
        <v>-1174</v>
      </c>
      <c r="T24" s="80">
        <f>O24-Y24</f>
        <v/>
      </c>
      <c r="U24" s="82">
        <f>AA24/(T24+X24)</f>
        <v/>
      </c>
      <c r="V24" s="80">
        <f>INDEX(检修、备用和必开!B:B,MATCH(统调负荷!$C24,检修、备用和必开!$A:$A,0))</f>
        <v/>
      </c>
      <c r="W24" s="80">
        <f>INDEX(检修、备用和必开!C:C,MATCH(统调负荷!$C24,检修、备用和必开!$A:$A,0))</f>
        <v/>
      </c>
      <c r="X24" s="80">
        <f>INDEX(检修、备用和必开!D:D,MATCH(统调负荷!$C24,检修、备用和必开!$A:$A,0))</f>
        <v/>
      </c>
      <c r="Y24" s="80">
        <f>INDEX(检修、备用和必开!E:E,MATCH(统调负荷!$C24,检修、备用和必开!$A:$A,0))</f>
        <v/>
      </c>
      <c r="Z24" s="80">
        <f>INDEX(检修、备用和必开!F:F,MATCH(统调负荷!$C24,检修、备用和必开!$A:$A,0))</f>
        <v/>
      </c>
      <c r="AA24" s="80">
        <f>94492.4-V24-Z24</f>
        <v/>
      </c>
      <c r="AB24" s="80" t="n">
        <v>200.12</v>
      </c>
      <c r="AC24" s="80" t="n">
        <v>290</v>
      </c>
      <c r="AD24" s="83">
        <f>C24+D24</f>
        <v/>
      </c>
      <c r="AE24" s="82">
        <f>N24-E24</f>
        <v/>
      </c>
      <c r="AF24" s="82">
        <f>O24-F24</f>
        <v/>
      </c>
      <c r="AG24" s="82">
        <f>P24-G24</f>
        <v/>
      </c>
      <c r="AH24" s="82">
        <f>Q24-H24</f>
        <v/>
      </c>
      <c r="AI24" s="82">
        <f>R24-I24</f>
        <v/>
      </c>
      <c r="AJ24" s="82">
        <f>S24-J24</f>
        <v/>
      </c>
      <c r="AK24" s="80">
        <f>INDEX(检修、备用和必开!I:I,MATCH(统调负荷!$C24,检修、备用和必开!$A:$A,0))</f>
        <v/>
      </c>
    </row>
    <row r="25" ht="13.8" customHeight="1">
      <c r="A25" s="80">
        <f>WEEKDAY(C25,2)</f>
        <v/>
      </c>
      <c r="B25" s="80">
        <f>HOUR(D25)</f>
        <v/>
      </c>
      <c r="C25" s="86" t="n">
        <v>45717</v>
      </c>
      <c r="D25" s="75" t="n">
        <v>0.2395833333333333</v>
      </c>
      <c r="E25" s="80" t="n">
        <v>72945</v>
      </c>
      <c r="F25" s="80" t="n">
        <v>38501</v>
      </c>
      <c r="G25" s="80" t="n">
        <v>16371</v>
      </c>
      <c r="H25" s="80" t="n">
        <v>14006</v>
      </c>
      <c r="I25" s="80" t="n">
        <v>5360</v>
      </c>
      <c r="J25" s="80" t="n">
        <v>-1293</v>
      </c>
      <c r="K25" s="80">
        <f>F25-Y25</f>
        <v/>
      </c>
      <c r="L25" s="82">
        <f>AA25/(K25+W25)</f>
        <v/>
      </c>
      <c r="M25" s="75" t="n">
        <v>0.2395833333333333</v>
      </c>
      <c r="N25" s="80" t="n">
        <v>64842.8</v>
      </c>
      <c r="O25" s="80" t="n">
        <v>31699.04</v>
      </c>
      <c r="P25" s="80" t="n">
        <v>7808.06</v>
      </c>
      <c r="Q25" s="80" t="n">
        <v>21649.7</v>
      </c>
      <c r="R25" s="80" t="n">
        <v>4891</v>
      </c>
      <c r="S25" s="80" t="n">
        <v>-1205</v>
      </c>
      <c r="T25" s="80">
        <f>O25-Y25</f>
        <v/>
      </c>
      <c r="U25" s="82">
        <f>AA25/(T25+X25)</f>
        <v/>
      </c>
      <c r="V25" s="80">
        <f>INDEX(检修、备用和必开!B:B,MATCH(统调负荷!$C25,检修、备用和必开!$A:$A,0))</f>
        <v/>
      </c>
      <c r="W25" s="80">
        <f>INDEX(检修、备用和必开!C:C,MATCH(统调负荷!$C25,检修、备用和必开!$A:$A,0))</f>
        <v/>
      </c>
      <c r="X25" s="80">
        <f>INDEX(检修、备用和必开!D:D,MATCH(统调负荷!$C25,检修、备用和必开!$A:$A,0))</f>
        <v/>
      </c>
      <c r="Y25" s="80">
        <f>INDEX(检修、备用和必开!E:E,MATCH(统调负荷!$C25,检修、备用和必开!$A:$A,0))</f>
        <v/>
      </c>
      <c r="Z25" s="80">
        <f>INDEX(检修、备用和必开!F:F,MATCH(统调负荷!$C25,检修、备用和必开!$A:$A,0))</f>
        <v/>
      </c>
      <c r="AA25" s="80">
        <f>94492.4-V25-Z25</f>
        <v/>
      </c>
      <c r="AB25" s="80" t="n">
        <v>205</v>
      </c>
      <c r="AC25" s="80" t="n">
        <v>290</v>
      </c>
      <c r="AD25" s="83">
        <f>C25+D25</f>
        <v/>
      </c>
      <c r="AE25" s="82">
        <f>N25-E25</f>
        <v/>
      </c>
      <c r="AF25" s="82">
        <f>O25-F25</f>
        <v/>
      </c>
      <c r="AG25" s="82">
        <f>P25-G25</f>
        <v/>
      </c>
      <c r="AH25" s="82">
        <f>Q25-H25</f>
        <v/>
      </c>
      <c r="AI25" s="82">
        <f>R25-I25</f>
        <v/>
      </c>
      <c r="AJ25" s="82">
        <f>S25-J25</f>
        <v/>
      </c>
      <c r="AK25" s="80">
        <f>INDEX(检修、备用和必开!I:I,MATCH(统调负荷!$C25,检修、备用和必开!$A:$A,0))</f>
        <v/>
      </c>
    </row>
    <row r="26" ht="13.8" customHeight="1">
      <c r="A26" s="80">
        <f>WEEKDAY(C26,2)</f>
        <v/>
      </c>
      <c r="B26" s="80">
        <f>HOUR(D26)</f>
        <v/>
      </c>
      <c r="C26" s="86" t="n">
        <v>45717</v>
      </c>
      <c r="D26" s="75" t="n">
        <v>0.25</v>
      </c>
      <c r="E26" s="80" t="n">
        <v>73810</v>
      </c>
      <c r="F26" s="80" t="n">
        <v>38996</v>
      </c>
      <c r="G26" s="80" t="n">
        <v>16788</v>
      </c>
      <c r="H26" s="80" t="n">
        <v>13983</v>
      </c>
      <c r="I26" s="80" t="n">
        <v>5336</v>
      </c>
      <c r="J26" s="80" t="n">
        <v>-1293</v>
      </c>
      <c r="K26" s="80">
        <f>F26-Y26</f>
        <v/>
      </c>
      <c r="L26" s="82">
        <f>AA26/(K26+W26)</f>
        <v/>
      </c>
      <c r="M26" s="75" t="n">
        <v>0.25</v>
      </c>
      <c r="N26" s="80" t="n">
        <v>64465.9</v>
      </c>
      <c r="O26" s="80" t="n">
        <v>31469.11</v>
      </c>
      <c r="P26" s="80" t="n">
        <v>7583.39</v>
      </c>
      <c r="Q26" s="80" t="n">
        <v>21697.4</v>
      </c>
      <c r="R26" s="80" t="n">
        <v>4886</v>
      </c>
      <c r="S26" s="80" t="n">
        <v>-1170</v>
      </c>
      <c r="T26" s="80">
        <f>O26-Y26</f>
        <v/>
      </c>
      <c r="U26" s="82">
        <f>AA26/(T26+X26)</f>
        <v/>
      </c>
      <c r="V26" s="80">
        <f>INDEX(检修、备用和必开!B:B,MATCH(统调负荷!$C26,检修、备用和必开!$A:$A,0))</f>
        <v/>
      </c>
      <c r="W26" s="80">
        <f>INDEX(检修、备用和必开!C:C,MATCH(统调负荷!$C26,检修、备用和必开!$A:$A,0))</f>
        <v/>
      </c>
      <c r="X26" s="80">
        <f>INDEX(检修、备用和必开!D:D,MATCH(统调负荷!$C26,检修、备用和必开!$A:$A,0))</f>
        <v/>
      </c>
      <c r="Y26" s="80">
        <f>INDEX(检修、备用和必开!E:E,MATCH(统调负荷!$C26,检修、备用和必开!$A:$A,0))</f>
        <v/>
      </c>
      <c r="Z26" s="80">
        <f>INDEX(检修、备用和必开!F:F,MATCH(统调负荷!$C26,检修、备用和必开!$A:$A,0))</f>
        <v/>
      </c>
      <c r="AA26" s="80">
        <f>94492.4-V26-Z26</f>
        <v/>
      </c>
      <c r="AB26" s="80" t="n">
        <v>250.21</v>
      </c>
      <c r="AC26" s="80" t="n">
        <v>291</v>
      </c>
      <c r="AD26" s="83">
        <f>C26+D26</f>
        <v/>
      </c>
      <c r="AE26" s="82">
        <f>N26-E26</f>
        <v/>
      </c>
      <c r="AF26" s="82">
        <f>O26-F26</f>
        <v/>
      </c>
      <c r="AG26" s="82">
        <f>P26-G26</f>
        <v/>
      </c>
      <c r="AH26" s="82">
        <f>Q26-H26</f>
        <v/>
      </c>
      <c r="AI26" s="82">
        <f>R26-I26</f>
        <v/>
      </c>
      <c r="AJ26" s="82">
        <f>S26-J26</f>
        <v/>
      </c>
      <c r="AK26" s="80">
        <f>INDEX(检修、备用和必开!I:I,MATCH(统调负荷!$C26,检修、备用和必开!$A:$A,0))</f>
        <v/>
      </c>
    </row>
    <row r="27" ht="13.8" customHeight="1">
      <c r="A27" s="80">
        <f>WEEKDAY(C27,2)</f>
        <v/>
      </c>
      <c r="B27" s="80">
        <f>HOUR(D27)</f>
        <v/>
      </c>
      <c r="C27" s="86" t="n">
        <v>45717</v>
      </c>
      <c r="D27" s="75" t="n">
        <v>0.2604166666666667</v>
      </c>
      <c r="E27" s="80" t="n">
        <v>75355</v>
      </c>
      <c r="F27" s="80" t="n">
        <v>40584</v>
      </c>
      <c r="G27" s="80" t="n">
        <v>16788</v>
      </c>
      <c r="H27" s="80" t="n">
        <v>13990</v>
      </c>
      <c r="I27" s="80" t="n">
        <v>5286</v>
      </c>
      <c r="J27" s="80" t="n">
        <v>-1293</v>
      </c>
      <c r="K27" s="80">
        <f>F27-Y27</f>
        <v/>
      </c>
      <c r="L27" s="82">
        <f>AA27/(K27+W27)</f>
        <v/>
      </c>
      <c r="M27" s="75" t="n">
        <v>0.2604166666666667</v>
      </c>
      <c r="N27" s="80" t="n">
        <v>64809.4</v>
      </c>
      <c r="O27" s="80" t="n">
        <v>31402.82</v>
      </c>
      <c r="P27" s="80" t="n">
        <v>7803.58</v>
      </c>
      <c r="Q27" s="80" t="n">
        <v>21741</v>
      </c>
      <c r="R27" s="80" t="n">
        <v>4914</v>
      </c>
      <c r="S27" s="80" t="n">
        <v>-1052</v>
      </c>
      <c r="T27" s="80">
        <f>O27-Y27</f>
        <v/>
      </c>
      <c r="U27" s="82">
        <f>AA27/(T27+X27)</f>
        <v/>
      </c>
      <c r="V27" s="80">
        <f>INDEX(检修、备用和必开!B:B,MATCH(统调负荷!$C27,检修、备用和必开!$A:$A,0))</f>
        <v/>
      </c>
      <c r="W27" s="80">
        <f>INDEX(检修、备用和必开!C:C,MATCH(统调负荷!$C27,检修、备用和必开!$A:$A,0))</f>
        <v/>
      </c>
      <c r="X27" s="80">
        <f>INDEX(检修、备用和必开!D:D,MATCH(统调负荷!$C27,检修、备用和必开!$A:$A,0))</f>
        <v/>
      </c>
      <c r="Y27" s="80">
        <f>INDEX(检修、备用和必开!E:E,MATCH(统调负荷!$C27,检修、备用和必开!$A:$A,0))</f>
        <v/>
      </c>
      <c r="Z27" s="80">
        <f>INDEX(检修、备用和必开!F:F,MATCH(统调负荷!$C27,检修、备用和必开!$A:$A,0))</f>
        <v/>
      </c>
      <c r="AA27" s="80">
        <f>94492.4-V27-Z27</f>
        <v/>
      </c>
      <c r="AB27" s="80" t="n">
        <v>275</v>
      </c>
      <c r="AC27" s="80" t="n">
        <v>304.53</v>
      </c>
      <c r="AD27" s="83">
        <f>C27+D27</f>
        <v/>
      </c>
      <c r="AE27" s="82">
        <f>N27-E27</f>
        <v/>
      </c>
      <c r="AF27" s="82">
        <f>O27-F27</f>
        <v/>
      </c>
      <c r="AG27" s="82">
        <f>P27-G27</f>
        <v/>
      </c>
      <c r="AH27" s="82">
        <f>Q27-H27</f>
        <v/>
      </c>
      <c r="AI27" s="82">
        <f>R27-I27</f>
        <v/>
      </c>
      <c r="AJ27" s="82">
        <f>S27-J27</f>
        <v/>
      </c>
      <c r="AK27" s="80">
        <f>INDEX(检修、备用和必开!I:I,MATCH(统调负荷!$C27,检修、备用和必开!$A:$A,0))</f>
        <v/>
      </c>
    </row>
    <row r="28" ht="13.8" customHeight="1">
      <c r="A28" s="80">
        <f>WEEKDAY(C28,2)</f>
        <v/>
      </c>
      <c r="B28" s="80">
        <f>HOUR(D28)</f>
        <v/>
      </c>
      <c r="C28" s="86" t="n">
        <v>45717</v>
      </c>
      <c r="D28" s="75" t="n">
        <v>0.2708333333333333</v>
      </c>
      <c r="E28" s="80" t="n">
        <v>76810</v>
      </c>
      <c r="F28" s="80" t="n">
        <v>42004</v>
      </c>
      <c r="G28" s="80" t="n">
        <v>16788</v>
      </c>
      <c r="H28" s="80" t="n">
        <v>14009</v>
      </c>
      <c r="I28" s="80" t="n">
        <v>5302</v>
      </c>
      <c r="J28" s="80" t="n">
        <v>-1293</v>
      </c>
      <c r="K28" s="80">
        <f>F28-Y28</f>
        <v/>
      </c>
      <c r="L28" s="82">
        <f>AA28/(K28+W28)</f>
        <v/>
      </c>
      <c r="M28" s="75" t="n">
        <v>0.2708333333333333</v>
      </c>
      <c r="N28" s="80" t="n">
        <v>65124.2</v>
      </c>
      <c r="O28" s="80" t="n">
        <v>31672.69</v>
      </c>
      <c r="P28" s="80" t="n">
        <v>7723.71</v>
      </c>
      <c r="Q28" s="80" t="n">
        <v>21763.8</v>
      </c>
      <c r="R28" s="80" t="n">
        <v>4925</v>
      </c>
      <c r="S28" s="80" t="n">
        <v>-961</v>
      </c>
      <c r="T28" s="80">
        <f>O28-Y28</f>
        <v/>
      </c>
      <c r="U28" s="82">
        <f>AA28/(T28+X28)</f>
        <v/>
      </c>
      <c r="V28" s="80">
        <f>INDEX(检修、备用和必开!B:B,MATCH(统调负荷!$C28,检修、备用和必开!$A:$A,0))</f>
        <v/>
      </c>
      <c r="W28" s="80">
        <f>INDEX(检修、备用和必开!C:C,MATCH(统调负荷!$C28,检修、备用和必开!$A:$A,0))</f>
        <v/>
      </c>
      <c r="X28" s="80">
        <f>INDEX(检修、备用和必开!D:D,MATCH(统调负荷!$C28,检修、备用和必开!$A:$A,0))</f>
        <v/>
      </c>
      <c r="Y28" s="80">
        <f>INDEX(检修、备用和必开!E:E,MATCH(统调负荷!$C28,检修、备用和必开!$A:$A,0))</f>
        <v/>
      </c>
      <c r="Z28" s="80">
        <f>INDEX(检修、备用和必开!F:F,MATCH(统调负荷!$C28,检修、备用和必开!$A:$A,0))</f>
        <v/>
      </c>
      <c r="AA28" s="80">
        <f>94492.4-V28-Z28</f>
        <v/>
      </c>
      <c r="AB28" s="80" t="n">
        <v>278</v>
      </c>
      <c r="AC28" s="80" t="n">
        <v>295</v>
      </c>
      <c r="AD28" s="83">
        <f>C28+D28</f>
        <v/>
      </c>
      <c r="AE28" s="82">
        <f>N28-E28</f>
        <v/>
      </c>
      <c r="AF28" s="82">
        <f>O28-F28</f>
        <v/>
      </c>
      <c r="AG28" s="82">
        <f>P28-G28</f>
        <v/>
      </c>
      <c r="AH28" s="82">
        <f>Q28-H28</f>
        <v/>
      </c>
      <c r="AI28" s="82">
        <f>R28-I28</f>
        <v/>
      </c>
      <c r="AJ28" s="82">
        <f>S28-J28</f>
        <v/>
      </c>
      <c r="AK28" s="80">
        <f>INDEX(检修、备用和必开!I:I,MATCH(统调负荷!$C28,检修、备用和必开!$A:$A,0))</f>
        <v/>
      </c>
    </row>
    <row r="29" ht="13.8" customHeight="1">
      <c r="A29" s="80">
        <f>WEEKDAY(C29,2)</f>
        <v/>
      </c>
      <c r="B29" s="80">
        <f>HOUR(D29)</f>
        <v/>
      </c>
      <c r="C29" s="86" t="n">
        <v>45717</v>
      </c>
      <c r="D29" s="75" t="n">
        <v>0.28125</v>
      </c>
      <c r="E29" s="80" t="n">
        <v>78890</v>
      </c>
      <c r="F29" s="80" t="n">
        <v>43211</v>
      </c>
      <c r="G29" s="80" t="n">
        <v>16889</v>
      </c>
      <c r="H29" s="80" t="n">
        <v>14742</v>
      </c>
      <c r="I29" s="80" t="n">
        <v>5341</v>
      </c>
      <c r="J29" s="80" t="n">
        <v>-1293</v>
      </c>
      <c r="K29" s="80">
        <f>F29-Y29</f>
        <v/>
      </c>
      <c r="L29" s="82">
        <f>AA29/(K29+W29)</f>
        <v/>
      </c>
      <c r="M29" s="75" t="n">
        <v>0.28125</v>
      </c>
      <c r="N29" s="80" t="n">
        <v>65305</v>
      </c>
      <c r="O29" s="80" t="n">
        <v>32240.07</v>
      </c>
      <c r="P29" s="80" t="n">
        <v>7869.83</v>
      </c>
      <c r="Q29" s="80" t="n">
        <v>21235.1</v>
      </c>
      <c r="R29" s="80" t="n">
        <v>4979</v>
      </c>
      <c r="S29" s="80" t="n">
        <v>-1019</v>
      </c>
      <c r="T29" s="80">
        <f>O29-Y29</f>
        <v/>
      </c>
      <c r="U29" s="82">
        <f>AA29/(T29+X29)</f>
        <v/>
      </c>
      <c r="V29" s="80">
        <f>INDEX(检修、备用和必开!B:B,MATCH(统调负荷!$C29,检修、备用和必开!$A:$A,0))</f>
        <v/>
      </c>
      <c r="W29" s="80">
        <f>INDEX(检修、备用和必开!C:C,MATCH(统调负荷!$C29,检修、备用和必开!$A:$A,0))</f>
        <v/>
      </c>
      <c r="X29" s="80">
        <f>INDEX(检修、备用和必开!D:D,MATCH(统调负荷!$C29,检修、备用和必开!$A:$A,0))</f>
        <v/>
      </c>
      <c r="Y29" s="80">
        <f>INDEX(检修、备用和必开!E:E,MATCH(统调负荷!$C29,检修、备用和必开!$A:$A,0))</f>
        <v/>
      </c>
      <c r="Z29" s="80">
        <f>INDEX(检修、备用和必开!F:F,MATCH(统调负荷!$C29,检修、备用和必开!$A:$A,0))</f>
        <v/>
      </c>
      <c r="AA29" s="80">
        <f>94492.4-V29-Z29</f>
        <v/>
      </c>
      <c r="AB29" s="80" t="n">
        <v>280</v>
      </c>
      <c r="AC29" s="80" t="n">
        <v>312.38</v>
      </c>
      <c r="AD29" s="83">
        <f>C29+D29</f>
        <v/>
      </c>
      <c r="AE29" s="82">
        <f>N29-E29</f>
        <v/>
      </c>
      <c r="AF29" s="82">
        <f>O29-F29</f>
        <v/>
      </c>
      <c r="AG29" s="82">
        <f>P29-G29</f>
        <v/>
      </c>
      <c r="AH29" s="82">
        <f>Q29-H29</f>
        <v/>
      </c>
      <c r="AI29" s="82">
        <f>R29-I29</f>
        <v/>
      </c>
      <c r="AJ29" s="82">
        <f>S29-J29</f>
        <v/>
      </c>
      <c r="AK29" s="80">
        <f>INDEX(检修、备用和必开!I:I,MATCH(统调负荷!$C29,检修、备用和必开!$A:$A,0))</f>
        <v/>
      </c>
    </row>
    <row r="30" ht="13.8" customHeight="1">
      <c r="A30" s="80">
        <f>WEEKDAY(C30,2)</f>
        <v/>
      </c>
      <c r="B30" s="80">
        <f>HOUR(D30)</f>
        <v/>
      </c>
      <c r="C30" s="86" t="n">
        <v>45717</v>
      </c>
      <c r="D30" s="75" t="n">
        <v>0.2916666666666667</v>
      </c>
      <c r="E30" s="80" t="n">
        <v>80330</v>
      </c>
      <c r="F30" s="80" t="n">
        <v>42953</v>
      </c>
      <c r="G30" s="80" t="n">
        <v>17380</v>
      </c>
      <c r="H30" s="80" t="n">
        <v>15844</v>
      </c>
      <c r="I30" s="80" t="n">
        <v>5446</v>
      </c>
      <c r="J30" s="80" t="n">
        <v>-1293</v>
      </c>
      <c r="K30" s="80">
        <f>F30-Y30</f>
        <v/>
      </c>
      <c r="L30" s="82">
        <f>AA30/(K30+W30)</f>
        <v/>
      </c>
      <c r="M30" s="75" t="n">
        <v>0.2916666666666667</v>
      </c>
      <c r="N30" s="80" t="n">
        <v>66026.8</v>
      </c>
      <c r="O30" s="80" t="n">
        <v>32682.19</v>
      </c>
      <c r="P30" s="80" t="n">
        <v>8725.110000000001</v>
      </c>
      <c r="Q30" s="80" t="n">
        <v>20602.5</v>
      </c>
      <c r="R30" s="80" t="n">
        <v>5027</v>
      </c>
      <c r="S30" s="80" t="n">
        <v>-1010</v>
      </c>
      <c r="T30" s="80">
        <f>O30-Y30</f>
        <v/>
      </c>
      <c r="U30" s="82">
        <f>AA30/(T30+X30)</f>
        <v/>
      </c>
      <c r="V30" s="80">
        <f>INDEX(检修、备用和必开!B:B,MATCH(统调负荷!$C30,检修、备用和必开!$A:$A,0))</f>
        <v/>
      </c>
      <c r="W30" s="80">
        <f>INDEX(检修、备用和必开!C:C,MATCH(统调负荷!$C30,检修、备用和必开!$A:$A,0))</f>
        <v/>
      </c>
      <c r="X30" s="80">
        <f>INDEX(检修、备用和必开!D:D,MATCH(统调负荷!$C30,检修、备用和必开!$A:$A,0))</f>
        <v/>
      </c>
      <c r="Y30" s="80">
        <f>INDEX(检修、备用和必开!E:E,MATCH(统调负荷!$C30,检修、备用和必开!$A:$A,0))</f>
        <v/>
      </c>
      <c r="Z30" s="80">
        <f>INDEX(检修、备用和必开!F:F,MATCH(统调负荷!$C30,检修、备用和必开!$A:$A,0))</f>
        <v/>
      </c>
      <c r="AA30" s="80">
        <f>94492.4-V30-Z30</f>
        <v/>
      </c>
      <c r="AB30" s="80" t="n">
        <v>285</v>
      </c>
      <c r="AC30" s="80" t="n">
        <v>309.41</v>
      </c>
      <c r="AD30" s="83">
        <f>C30+D30</f>
        <v/>
      </c>
      <c r="AE30" s="82">
        <f>N30-E30</f>
        <v/>
      </c>
      <c r="AF30" s="82">
        <f>O30-F30</f>
        <v/>
      </c>
      <c r="AG30" s="82">
        <f>P30-G30</f>
        <v/>
      </c>
      <c r="AH30" s="82">
        <f>Q30-H30</f>
        <v/>
      </c>
      <c r="AI30" s="82">
        <f>R30-I30</f>
        <v/>
      </c>
      <c r="AJ30" s="82">
        <f>S30-J30</f>
        <v/>
      </c>
      <c r="AK30" s="80">
        <f>INDEX(检修、备用和必开!I:I,MATCH(统调负荷!$C30,检修、备用和必开!$A:$A,0))</f>
        <v/>
      </c>
    </row>
    <row r="31" ht="13.8" customHeight="1">
      <c r="A31" s="80">
        <f>WEEKDAY(C31,2)</f>
        <v/>
      </c>
      <c r="B31" s="80">
        <f>HOUR(D31)</f>
        <v/>
      </c>
      <c r="C31" s="86" t="n">
        <v>45717</v>
      </c>
      <c r="D31" s="75" t="n">
        <v>0.3020833333333333</v>
      </c>
      <c r="E31" s="80" t="n">
        <v>82135</v>
      </c>
      <c r="F31" s="80" t="n">
        <v>43688</v>
      </c>
      <c r="G31" s="80" t="n">
        <v>17498</v>
      </c>
      <c r="H31" s="80" t="n">
        <v>16597</v>
      </c>
      <c r="I31" s="80" t="n">
        <v>5645</v>
      </c>
      <c r="J31" s="80" t="n">
        <v>-1293</v>
      </c>
      <c r="K31" s="80">
        <f>F31-Y31</f>
        <v/>
      </c>
      <c r="L31" s="82">
        <f>AA31/(K31+W31)</f>
        <v/>
      </c>
      <c r="M31" s="75" t="n">
        <v>0.3020833333333333</v>
      </c>
      <c r="N31" s="80" t="n">
        <v>67018.3</v>
      </c>
      <c r="O31" s="80" t="n">
        <v>33953.2</v>
      </c>
      <c r="P31" s="80" t="n">
        <v>7964.1</v>
      </c>
      <c r="Q31" s="80" t="n">
        <v>21161</v>
      </c>
      <c r="R31" s="80" t="n">
        <v>5014</v>
      </c>
      <c r="S31" s="80" t="n">
        <v>-1074</v>
      </c>
      <c r="T31" s="80">
        <f>O31-Y31</f>
        <v/>
      </c>
      <c r="U31" s="82">
        <f>AA31/(T31+X31)</f>
        <v/>
      </c>
      <c r="V31" s="80">
        <f>INDEX(检修、备用和必开!B:B,MATCH(统调负荷!$C31,检修、备用和必开!$A:$A,0))</f>
        <v/>
      </c>
      <c r="W31" s="80">
        <f>INDEX(检修、备用和必开!C:C,MATCH(统调负荷!$C31,检修、备用和必开!$A:$A,0))</f>
        <v/>
      </c>
      <c r="X31" s="80">
        <f>INDEX(检修、备用和必开!D:D,MATCH(统调负荷!$C31,检修、备用和必开!$A:$A,0))</f>
        <v/>
      </c>
      <c r="Y31" s="80">
        <f>INDEX(检修、备用和必开!E:E,MATCH(统调负荷!$C31,检修、备用和必开!$A:$A,0))</f>
        <v/>
      </c>
      <c r="Z31" s="80">
        <f>INDEX(检修、备用和必开!F:F,MATCH(统调负荷!$C31,检修、备用和必开!$A:$A,0))</f>
        <v/>
      </c>
      <c r="AA31" s="80">
        <f>94492.4-V31-Z31</f>
        <v/>
      </c>
      <c r="AB31" s="80" t="n">
        <v>290</v>
      </c>
      <c r="AC31" s="80" t="n">
        <v>319.87</v>
      </c>
      <c r="AD31" s="83">
        <f>C31+D31</f>
        <v/>
      </c>
      <c r="AE31" s="82">
        <f>N31-E31</f>
        <v/>
      </c>
      <c r="AF31" s="82">
        <f>O31-F31</f>
        <v/>
      </c>
      <c r="AG31" s="82">
        <f>P31-G31</f>
        <v/>
      </c>
      <c r="AH31" s="82">
        <f>Q31-H31</f>
        <v/>
      </c>
      <c r="AI31" s="82">
        <f>R31-I31</f>
        <v/>
      </c>
      <c r="AJ31" s="82">
        <f>S31-J31</f>
        <v/>
      </c>
      <c r="AK31" s="80">
        <f>INDEX(检修、备用和必开!I:I,MATCH(统调负荷!$C31,检修、备用和必开!$A:$A,0))</f>
        <v/>
      </c>
    </row>
    <row r="32" ht="13.8" customHeight="1">
      <c r="A32" s="80">
        <f>WEEKDAY(C32,2)</f>
        <v/>
      </c>
      <c r="B32" s="80">
        <f>HOUR(D32)</f>
        <v/>
      </c>
      <c r="C32" s="86" t="n">
        <v>45717</v>
      </c>
      <c r="D32" s="75" t="n">
        <v>0.3125</v>
      </c>
      <c r="E32" s="80" t="n">
        <v>83530</v>
      </c>
      <c r="F32" s="80" t="n">
        <v>43595</v>
      </c>
      <c r="G32" s="80" t="n">
        <v>17649</v>
      </c>
      <c r="H32" s="80" t="n">
        <v>17741</v>
      </c>
      <c r="I32" s="80" t="n">
        <v>5838</v>
      </c>
      <c r="J32" s="80" t="n">
        <v>-1293</v>
      </c>
      <c r="K32" s="80">
        <f>F32-Y32</f>
        <v/>
      </c>
      <c r="L32" s="82">
        <f>AA32/(K32+W32)</f>
        <v/>
      </c>
      <c r="M32" s="75" t="n">
        <v>0.3125</v>
      </c>
      <c r="N32" s="80" t="n">
        <v>67739.60000000001</v>
      </c>
      <c r="O32" s="80" t="n">
        <v>34355.08</v>
      </c>
      <c r="P32" s="80" t="n">
        <v>8005.42</v>
      </c>
      <c r="Q32" s="80" t="n">
        <v>21335.1</v>
      </c>
      <c r="R32" s="80" t="n">
        <v>5175</v>
      </c>
      <c r="S32" s="80" t="n">
        <v>-1131</v>
      </c>
      <c r="T32" s="80">
        <f>O32-Y32</f>
        <v/>
      </c>
      <c r="U32" s="82">
        <f>AA32/(T32+X32)</f>
        <v/>
      </c>
      <c r="V32" s="80">
        <f>INDEX(检修、备用和必开!B:B,MATCH(统调负荷!$C32,检修、备用和必开!$A:$A,0))</f>
        <v/>
      </c>
      <c r="W32" s="80">
        <f>INDEX(检修、备用和必开!C:C,MATCH(统调负荷!$C32,检修、备用和必开!$A:$A,0))</f>
        <v/>
      </c>
      <c r="X32" s="80">
        <f>INDEX(检修、备用和必开!D:D,MATCH(统调负荷!$C32,检修、备用和必开!$A:$A,0))</f>
        <v/>
      </c>
      <c r="Y32" s="80">
        <f>INDEX(检修、备用和必开!E:E,MATCH(统调负荷!$C32,检修、备用和必开!$A:$A,0))</f>
        <v/>
      </c>
      <c r="Z32" s="80">
        <f>INDEX(检修、备用和必开!F:F,MATCH(统调负荷!$C32,检修、备用和必开!$A:$A,0))</f>
        <v/>
      </c>
      <c r="AA32" s="80">
        <f>94492.4-V32-Z32</f>
        <v/>
      </c>
      <c r="AB32" s="80" t="n">
        <v>280</v>
      </c>
      <c r="AC32" s="80" t="n">
        <v>382.97</v>
      </c>
      <c r="AD32" s="83">
        <f>C32+D32</f>
        <v/>
      </c>
      <c r="AE32" s="82">
        <f>N32-E32</f>
        <v/>
      </c>
      <c r="AF32" s="82">
        <f>O32-F32</f>
        <v/>
      </c>
      <c r="AG32" s="82">
        <f>P32-G32</f>
        <v/>
      </c>
      <c r="AH32" s="82">
        <f>Q32-H32</f>
        <v/>
      </c>
      <c r="AI32" s="82">
        <f>R32-I32</f>
        <v/>
      </c>
      <c r="AJ32" s="82">
        <f>S32-J32</f>
        <v/>
      </c>
      <c r="AK32" s="80">
        <f>INDEX(检修、备用和必开!I:I,MATCH(统调负荷!$C32,检修、备用和必开!$A:$A,0))</f>
        <v/>
      </c>
    </row>
    <row r="33" ht="13.8" customHeight="1">
      <c r="A33" s="80">
        <f>WEEKDAY(C33,2)</f>
        <v/>
      </c>
      <c r="B33" s="80">
        <f>HOUR(D33)</f>
        <v/>
      </c>
      <c r="C33" s="86" t="n">
        <v>45717</v>
      </c>
      <c r="D33" s="75" t="n">
        <v>0.3229166666666667</v>
      </c>
      <c r="E33" s="80" t="n">
        <v>85390</v>
      </c>
      <c r="F33" s="80" t="n">
        <v>43904</v>
      </c>
      <c r="G33" s="80" t="n">
        <v>18883</v>
      </c>
      <c r="H33" s="80" t="n">
        <v>17831</v>
      </c>
      <c r="I33" s="80" t="n">
        <v>6064</v>
      </c>
      <c r="J33" s="80" t="n">
        <v>-1292</v>
      </c>
      <c r="K33" s="80">
        <f>F33-Y33</f>
        <v/>
      </c>
      <c r="L33" s="82">
        <f>AA33/(K33+W33)</f>
        <v/>
      </c>
      <c r="M33" s="75" t="n">
        <v>0.3229166666666667</v>
      </c>
      <c r="N33" s="80" t="n">
        <v>67474.2</v>
      </c>
      <c r="O33" s="80" t="n">
        <v>33384.43</v>
      </c>
      <c r="P33" s="80" t="n">
        <v>8453.67</v>
      </c>
      <c r="Q33" s="80" t="n">
        <v>21402.1</v>
      </c>
      <c r="R33" s="80" t="n">
        <v>5394</v>
      </c>
      <c r="S33" s="80" t="n">
        <v>-1160</v>
      </c>
      <c r="T33" s="80">
        <f>O33-Y33</f>
        <v/>
      </c>
      <c r="U33" s="82">
        <f>AA33/(T33+X33)</f>
        <v/>
      </c>
      <c r="V33" s="80">
        <f>INDEX(检修、备用和必开!B:B,MATCH(统调负荷!$C33,检修、备用和必开!$A:$A,0))</f>
        <v/>
      </c>
      <c r="W33" s="80">
        <f>INDEX(检修、备用和必开!C:C,MATCH(统调负荷!$C33,检修、备用和必开!$A:$A,0))</f>
        <v/>
      </c>
      <c r="X33" s="80">
        <f>INDEX(检修、备用和必开!D:D,MATCH(统调负荷!$C33,检修、备用和必开!$A:$A,0))</f>
        <v/>
      </c>
      <c r="Y33" s="80">
        <f>INDEX(检修、备用和必开!E:E,MATCH(统调负荷!$C33,检修、备用和必开!$A:$A,0))</f>
        <v/>
      </c>
      <c r="Z33" s="80">
        <f>INDEX(检修、备用和必开!F:F,MATCH(统调负荷!$C33,检修、备用和必开!$A:$A,0))</f>
        <v/>
      </c>
      <c r="AA33" s="80">
        <f>94492.4-V33-Z33</f>
        <v/>
      </c>
      <c r="AB33" s="80" t="n">
        <v>228</v>
      </c>
      <c r="AC33" s="80" t="n">
        <v>364.34</v>
      </c>
      <c r="AD33" s="83">
        <f>C33+D33</f>
        <v/>
      </c>
      <c r="AE33" s="82">
        <f>N33-E33</f>
        <v/>
      </c>
      <c r="AF33" s="82">
        <f>O33-F33</f>
        <v/>
      </c>
      <c r="AG33" s="82">
        <f>P33-G33</f>
        <v/>
      </c>
      <c r="AH33" s="82">
        <f>Q33-H33</f>
        <v/>
      </c>
      <c r="AI33" s="82">
        <f>R33-I33</f>
        <v/>
      </c>
      <c r="AJ33" s="82">
        <f>S33-J33</f>
        <v/>
      </c>
      <c r="AK33" s="80">
        <f>INDEX(检修、备用和必开!I:I,MATCH(统调负荷!$C33,检修、备用和必开!$A:$A,0))</f>
        <v/>
      </c>
    </row>
    <row r="34" ht="13.8" customHeight="1">
      <c r="A34" s="80">
        <f>WEEKDAY(C34,2)</f>
        <v/>
      </c>
      <c r="B34" s="80">
        <f>HOUR(D34)</f>
        <v/>
      </c>
      <c r="C34" s="86" t="n">
        <v>45717</v>
      </c>
      <c r="D34" s="75" t="n">
        <v>0.3333333333333333</v>
      </c>
      <c r="E34" s="80" t="n">
        <v>88885</v>
      </c>
      <c r="F34" s="80" t="n">
        <v>44349</v>
      </c>
      <c r="G34" s="80" t="n">
        <v>20680</v>
      </c>
      <c r="H34" s="80" t="n">
        <v>18831</v>
      </c>
      <c r="I34" s="80" t="n">
        <v>6318</v>
      </c>
      <c r="J34" s="80" t="n">
        <v>-1293</v>
      </c>
      <c r="K34" s="80">
        <f>F34-Y34</f>
        <v/>
      </c>
      <c r="L34" s="82">
        <f>AA34/(K34+W34)</f>
        <v/>
      </c>
      <c r="M34" s="75" t="n">
        <v>0.3333333333333333</v>
      </c>
      <c r="N34" s="80" t="n">
        <v>65956.5</v>
      </c>
      <c r="O34" s="80" t="n">
        <v>31355.1</v>
      </c>
      <c r="P34" s="80" t="n">
        <v>9806.5</v>
      </c>
      <c r="Q34" s="80" t="n">
        <v>20295.9</v>
      </c>
      <c r="R34" s="80" t="n">
        <v>5725</v>
      </c>
      <c r="S34" s="80" t="n">
        <v>-1226</v>
      </c>
      <c r="T34" s="80">
        <f>O34-Y34</f>
        <v/>
      </c>
      <c r="U34" s="82">
        <f>AA34/(T34+X34)</f>
        <v/>
      </c>
      <c r="V34" s="80">
        <f>INDEX(检修、备用和必开!B:B,MATCH(统调负荷!$C34,检修、备用和必开!$A:$A,0))</f>
        <v/>
      </c>
      <c r="W34" s="80">
        <f>INDEX(检修、备用和必开!C:C,MATCH(统调负荷!$C34,检修、备用和必开!$A:$A,0))</f>
        <v/>
      </c>
      <c r="X34" s="80">
        <f>INDEX(检修、备用和必开!D:D,MATCH(统调负荷!$C34,检修、备用和必开!$A:$A,0))</f>
        <v/>
      </c>
      <c r="Y34" s="80">
        <f>INDEX(检修、备用和必开!E:E,MATCH(统调负荷!$C34,检修、备用和必开!$A:$A,0))</f>
        <v/>
      </c>
      <c r="Z34" s="80">
        <f>INDEX(检修、备用和必开!F:F,MATCH(统调负荷!$C34,检修、备用和必开!$A:$A,0))</f>
        <v/>
      </c>
      <c r="AA34" s="80">
        <f>94492.4-V34-Z34</f>
        <v/>
      </c>
      <c r="AB34" s="80" t="n">
        <v>0</v>
      </c>
      <c r="AC34" s="80" t="n">
        <v>314.83</v>
      </c>
      <c r="AD34" s="83">
        <f>C34+D34</f>
        <v/>
      </c>
      <c r="AE34" s="82">
        <f>N34-E34</f>
        <v/>
      </c>
      <c r="AF34" s="82">
        <f>O34-F34</f>
        <v/>
      </c>
      <c r="AG34" s="82">
        <f>P34-G34</f>
        <v/>
      </c>
      <c r="AH34" s="82">
        <f>Q34-H34</f>
        <v/>
      </c>
      <c r="AI34" s="82">
        <f>R34-I34</f>
        <v/>
      </c>
      <c r="AJ34" s="82">
        <f>S34-J34</f>
        <v/>
      </c>
      <c r="AK34" s="80">
        <f>INDEX(检修、备用和必开!I:I,MATCH(统调负荷!$C34,检修、备用和必开!$A:$A,0))</f>
        <v/>
      </c>
    </row>
    <row r="35" ht="13.8" customHeight="1">
      <c r="A35" s="80">
        <f>WEEKDAY(C35,2)</f>
        <v/>
      </c>
      <c r="B35" s="80">
        <f>HOUR(D35)</f>
        <v/>
      </c>
      <c r="C35" s="86" t="n">
        <v>45717</v>
      </c>
      <c r="D35" s="75" t="n">
        <v>0.34375</v>
      </c>
      <c r="E35" s="80" t="n">
        <v>92830</v>
      </c>
      <c r="F35" s="80" t="n">
        <v>47036</v>
      </c>
      <c r="G35" s="80" t="n">
        <v>21276</v>
      </c>
      <c r="H35" s="80" t="n">
        <v>19347</v>
      </c>
      <c r="I35" s="80" t="n">
        <v>6637</v>
      </c>
      <c r="J35" s="80" t="n">
        <v>-1466</v>
      </c>
      <c r="K35" s="80">
        <f>F35-Y35</f>
        <v/>
      </c>
      <c r="L35" s="82">
        <f>AA35/(K35+W35)</f>
        <v/>
      </c>
      <c r="M35" s="75" t="n">
        <v>0.34375</v>
      </c>
      <c r="N35" s="80" t="n">
        <v>65644.39999999999</v>
      </c>
      <c r="O35" s="80" t="n">
        <v>30091.9</v>
      </c>
      <c r="P35" s="80" t="n">
        <v>10436.7</v>
      </c>
      <c r="Q35" s="80" t="n">
        <v>20303.8</v>
      </c>
      <c r="R35" s="80" t="n">
        <v>6175</v>
      </c>
      <c r="S35" s="80" t="n">
        <v>-1363</v>
      </c>
      <c r="T35" s="80">
        <f>O35-Y35</f>
        <v/>
      </c>
      <c r="U35" s="82">
        <f>AA35/(T35+X35)</f>
        <v/>
      </c>
      <c r="V35" s="80">
        <f>INDEX(检修、备用和必开!B:B,MATCH(统调负荷!$C35,检修、备用和必开!$A:$A,0))</f>
        <v/>
      </c>
      <c r="W35" s="80">
        <f>INDEX(检修、备用和必开!C:C,MATCH(统调负荷!$C35,检修、备用和必开!$A:$A,0))</f>
        <v/>
      </c>
      <c r="X35" s="80">
        <f>INDEX(检修、备用和必开!D:D,MATCH(统调负荷!$C35,检修、备用和必开!$A:$A,0))</f>
        <v/>
      </c>
      <c r="Y35" s="80">
        <f>INDEX(检修、备用和必开!E:E,MATCH(统调负荷!$C35,检修、备用和必开!$A:$A,0))</f>
        <v/>
      </c>
      <c r="Z35" s="80">
        <f>INDEX(检修、备用和必开!F:F,MATCH(统调负荷!$C35,检修、备用和必开!$A:$A,0))</f>
        <v/>
      </c>
      <c r="AA35" s="80">
        <f>94492.4-V35-Z35</f>
        <v/>
      </c>
      <c r="AB35" s="80" t="n">
        <v>0</v>
      </c>
      <c r="AC35" s="80" t="n">
        <v>0</v>
      </c>
      <c r="AD35" s="83">
        <f>C35+D35</f>
        <v/>
      </c>
      <c r="AE35" s="82">
        <f>N35-E35</f>
        <v/>
      </c>
      <c r="AF35" s="82">
        <f>O35-F35</f>
        <v/>
      </c>
      <c r="AG35" s="82">
        <f>P35-G35</f>
        <v/>
      </c>
      <c r="AH35" s="82">
        <f>Q35-H35</f>
        <v/>
      </c>
      <c r="AI35" s="82">
        <f>R35-I35</f>
        <v/>
      </c>
      <c r="AJ35" s="82">
        <f>S35-J35</f>
        <v/>
      </c>
      <c r="AK35" s="80">
        <f>INDEX(检修、备用和必开!I:I,MATCH(统调负荷!$C35,检修、备用和必开!$A:$A,0))</f>
        <v/>
      </c>
    </row>
    <row r="36" ht="13.8" customHeight="1">
      <c r="A36" s="80">
        <f>WEEKDAY(C36,2)</f>
        <v/>
      </c>
      <c r="B36" s="80">
        <f>HOUR(D36)</f>
        <v/>
      </c>
      <c r="C36" s="86" t="n">
        <v>45717</v>
      </c>
      <c r="D36" s="75" t="n">
        <v>0.3541666666666667</v>
      </c>
      <c r="E36" s="80" t="n">
        <v>94190</v>
      </c>
      <c r="F36" s="80" t="n">
        <v>47396</v>
      </c>
      <c r="G36" s="80" t="n">
        <v>21236</v>
      </c>
      <c r="H36" s="80" t="n">
        <v>20039</v>
      </c>
      <c r="I36" s="80" t="n">
        <v>6985</v>
      </c>
      <c r="J36" s="80" t="n">
        <v>-1466</v>
      </c>
      <c r="K36" s="80">
        <f>F36-Y36</f>
        <v/>
      </c>
      <c r="L36" s="82">
        <f>AA36/(K36+W36)</f>
        <v/>
      </c>
      <c r="M36" s="75" t="n">
        <v>0.3541666666666667</v>
      </c>
      <c r="N36" s="80" t="n">
        <v>65331.8</v>
      </c>
      <c r="O36" s="80" t="n">
        <v>28613.1</v>
      </c>
      <c r="P36" s="80" t="n">
        <v>10538.2</v>
      </c>
      <c r="Q36" s="80" t="n">
        <v>20829.5</v>
      </c>
      <c r="R36" s="80" t="n">
        <v>6726</v>
      </c>
      <c r="S36" s="80" t="n">
        <v>-1375</v>
      </c>
      <c r="T36" s="80">
        <f>O36-Y36</f>
        <v/>
      </c>
      <c r="U36" s="82">
        <f>AA36/(T36+X36)</f>
        <v/>
      </c>
      <c r="V36" s="80">
        <f>INDEX(检修、备用和必开!B:B,MATCH(统调负荷!$C36,检修、备用和必开!$A:$A,0))</f>
        <v/>
      </c>
      <c r="W36" s="80">
        <f>INDEX(检修、备用和必开!C:C,MATCH(统调负荷!$C36,检修、备用和必开!$A:$A,0))</f>
        <v/>
      </c>
      <c r="X36" s="80">
        <f>INDEX(检修、备用和必开!D:D,MATCH(统调负荷!$C36,检修、备用和必开!$A:$A,0))</f>
        <v/>
      </c>
      <c r="Y36" s="80">
        <f>INDEX(检修、备用和必开!E:E,MATCH(统调负荷!$C36,检修、备用和必开!$A:$A,0))</f>
        <v/>
      </c>
      <c r="Z36" s="80">
        <f>INDEX(检修、备用和必开!F:F,MATCH(统调负荷!$C36,检修、备用和必开!$A:$A,0))</f>
        <v/>
      </c>
      <c r="AA36" s="80">
        <f>94492.4-V36-Z36</f>
        <v/>
      </c>
      <c r="AB36" s="80" t="n">
        <v>0</v>
      </c>
      <c r="AC36" s="80" t="n">
        <v>64.41</v>
      </c>
      <c r="AD36" s="83">
        <f>C36+D36</f>
        <v/>
      </c>
      <c r="AE36" s="82">
        <f>N36-E36</f>
        <v/>
      </c>
      <c r="AF36" s="82">
        <f>O36-F36</f>
        <v/>
      </c>
      <c r="AG36" s="82">
        <f>P36-G36</f>
        <v/>
      </c>
      <c r="AH36" s="82">
        <f>Q36-H36</f>
        <v/>
      </c>
      <c r="AI36" s="82">
        <f>R36-I36</f>
        <v/>
      </c>
      <c r="AJ36" s="82">
        <f>S36-J36</f>
        <v/>
      </c>
      <c r="AK36" s="80">
        <f>INDEX(检修、备用和必开!I:I,MATCH(统调负荷!$C36,检修、备用和必开!$A:$A,0))</f>
        <v/>
      </c>
    </row>
    <row r="37" ht="13.8" customHeight="1">
      <c r="A37" s="80">
        <f>WEEKDAY(C37,2)</f>
        <v/>
      </c>
      <c r="B37" s="80">
        <f>HOUR(D37)</f>
        <v/>
      </c>
      <c r="C37" s="86" t="n">
        <v>45717</v>
      </c>
      <c r="D37" s="75" t="n">
        <v>0.3645833333333333</v>
      </c>
      <c r="E37" s="80" t="n">
        <v>95770</v>
      </c>
      <c r="F37" s="80" t="n">
        <v>48473</v>
      </c>
      <c r="G37" s="80" t="n">
        <v>21236</v>
      </c>
      <c r="H37" s="80" t="n">
        <v>20160</v>
      </c>
      <c r="I37" s="80" t="n">
        <v>7367</v>
      </c>
      <c r="J37" s="80" t="n">
        <v>-1466</v>
      </c>
      <c r="K37" s="80">
        <f>F37-Y37</f>
        <v/>
      </c>
      <c r="L37" s="82">
        <f>AA37/(K37+W37)</f>
        <v/>
      </c>
      <c r="M37" s="75" t="n">
        <v>0.3645833333333333</v>
      </c>
      <c r="N37" s="80" t="n">
        <v>65550.7</v>
      </c>
      <c r="O37" s="80" t="n">
        <v>28451.6</v>
      </c>
      <c r="P37" s="80" t="n">
        <v>10677.3</v>
      </c>
      <c r="Q37" s="80" t="n">
        <v>20543.8</v>
      </c>
      <c r="R37" s="80" t="n">
        <v>7296</v>
      </c>
      <c r="S37" s="80" t="n">
        <v>-1418</v>
      </c>
      <c r="T37" s="80">
        <f>O37-Y37</f>
        <v/>
      </c>
      <c r="U37" s="82">
        <f>AA37/(T37+X37)</f>
        <v/>
      </c>
      <c r="V37" s="80">
        <f>INDEX(检修、备用和必开!B:B,MATCH(统调负荷!$C37,检修、备用和必开!$A:$A,0))</f>
        <v/>
      </c>
      <c r="W37" s="80">
        <f>INDEX(检修、备用和必开!C:C,MATCH(统调负荷!$C37,检修、备用和必开!$A:$A,0))</f>
        <v/>
      </c>
      <c r="X37" s="80">
        <f>INDEX(检修、备用和必开!D:D,MATCH(统调负荷!$C37,检修、备用和必开!$A:$A,0))</f>
        <v/>
      </c>
      <c r="Y37" s="80">
        <f>INDEX(检修、备用和必开!E:E,MATCH(统调负荷!$C37,检修、备用和必开!$A:$A,0))</f>
        <v/>
      </c>
      <c r="Z37" s="80">
        <f>INDEX(检修、备用和必开!F:F,MATCH(统调负荷!$C37,检修、备用和必开!$A:$A,0))</f>
        <v/>
      </c>
      <c r="AA37" s="80">
        <f>94492.4-V37-Z37</f>
        <v/>
      </c>
      <c r="AB37" s="80" t="n">
        <v>0</v>
      </c>
      <c r="AC37" s="80" t="n">
        <v>59.41</v>
      </c>
      <c r="AD37" s="83">
        <f>C37+D37</f>
        <v/>
      </c>
      <c r="AE37" s="82">
        <f>N37-E37</f>
        <v/>
      </c>
      <c r="AF37" s="82">
        <f>O37-F37</f>
        <v/>
      </c>
      <c r="AG37" s="82">
        <f>P37-G37</f>
        <v/>
      </c>
      <c r="AH37" s="82">
        <f>Q37-H37</f>
        <v/>
      </c>
      <c r="AI37" s="82">
        <f>R37-I37</f>
        <v/>
      </c>
      <c r="AJ37" s="82">
        <f>S37-J37</f>
        <v/>
      </c>
      <c r="AK37" s="80">
        <f>INDEX(检修、备用和必开!I:I,MATCH(统调负荷!$C37,检修、备用和必开!$A:$A,0))</f>
        <v/>
      </c>
    </row>
    <row r="38" ht="13.8" customHeight="1">
      <c r="A38" s="80">
        <f>WEEKDAY(C38,2)</f>
        <v/>
      </c>
      <c r="B38" s="80">
        <f>HOUR(D38)</f>
        <v/>
      </c>
      <c r="C38" s="86" t="n">
        <v>45717</v>
      </c>
      <c r="D38" s="75" t="n">
        <v>0.375</v>
      </c>
      <c r="E38" s="80" t="n">
        <v>96970</v>
      </c>
      <c r="F38" s="80" t="n">
        <v>48223</v>
      </c>
      <c r="G38" s="80" t="n">
        <v>21631</v>
      </c>
      <c r="H38" s="80" t="n">
        <v>20820</v>
      </c>
      <c r="I38" s="80" t="n">
        <v>7762</v>
      </c>
      <c r="J38" s="80" t="n">
        <v>-1466</v>
      </c>
      <c r="K38" s="80">
        <f>F38-Y38</f>
        <v/>
      </c>
      <c r="L38" s="82">
        <f>AA38/(K38+W38)</f>
        <v/>
      </c>
      <c r="M38" s="75" t="n">
        <v>0.375</v>
      </c>
      <c r="N38" s="80" t="n">
        <v>65958.7</v>
      </c>
      <c r="O38" s="80" t="n">
        <v>27422.8</v>
      </c>
      <c r="P38" s="80" t="n">
        <v>11913.6</v>
      </c>
      <c r="Q38" s="80" t="n">
        <v>20063.3</v>
      </c>
      <c r="R38" s="80" t="n">
        <v>7951</v>
      </c>
      <c r="S38" s="80" t="n">
        <v>-1392</v>
      </c>
      <c r="T38" s="80">
        <f>O38-Y38</f>
        <v/>
      </c>
      <c r="U38" s="82">
        <f>AA38/(T38+X38)</f>
        <v/>
      </c>
      <c r="V38" s="80">
        <f>INDEX(检修、备用和必开!B:B,MATCH(统调负荷!$C38,检修、备用和必开!$A:$A,0))</f>
        <v/>
      </c>
      <c r="W38" s="80">
        <f>INDEX(检修、备用和必开!C:C,MATCH(统调负荷!$C38,检修、备用和必开!$A:$A,0))</f>
        <v/>
      </c>
      <c r="X38" s="80">
        <f>INDEX(检修、备用和必开!D:D,MATCH(统调负荷!$C38,检修、备用和必开!$A:$A,0))</f>
        <v/>
      </c>
      <c r="Y38" s="80">
        <f>INDEX(检修、备用和必开!E:E,MATCH(统调负荷!$C38,检修、备用和必开!$A:$A,0))</f>
        <v/>
      </c>
      <c r="Z38" s="80">
        <f>INDEX(检修、备用和必开!F:F,MATCH(统调负荷!$C38,检修、备用和必开!$A:$A,0))</f>
        <v/>
      </c>
      <c r="AA38" s="80">
        <f>94492.4-V38-Z38</f>
        <v/>
      </c>
      <c r="AB38" s="80" t="n">
        <v>0</v>
      </c>
      <c r="AC38" s="80" t="n">
        <v>0</v>
      </c>
      <c r="AD38" s="83">
        <f>C38+D38</f>
        <v/>
      </c>
      <c r="AE38" s="82">
        <f>N38-E38</f>
        <v/>
      </c>
      <c r="AF38" s="82">
        <f>O38-F38</f>
        <v/>
      </c>
      <c r="AG38" s="82">
        <f>P38-G38</f>
        <v/>
      </c>
      <c r="AH38" s="82">
        <f>Q38-H38</f>
        <v/>
      </c>
      <c r="AI38" s="82">
        <f>R38-I38</f>
        <v/>
      </c>
      <c r="AJ38" s="82">
        <f>S38-J38</f>
        <v/>
      </c>
      <c r="AK38" s="80">
        <f>INDEX(检修、备用和必开!I:I,MATCH(统调负荷!$C38,检修、备用和必开!$A:$A,0))</f>
        <v/>
      </c>
    </row>
    <row r="39" ht="13.8" customHeight="1">
      <c r="A39" s="80">
        <f>WEEKDAY(C39,2)</f>
        <v/>
      </c>
      <c r="B39" s="80">
        <f>HOUR(D39)</f>
        <v/>
      </c>
      <c r="C39" s="86" t="n">
        <v>45717</v>
      </c>
      <c r="D39" s="75" t="n">
        <v>0.3854166666666667</v>
      </c>
      <c r="E39" s="80" t="n">
        <v>97685</v>
      </c>
      <c r="F39" s="80" t="n">
        <v>47864</v>
      </c>
      <c r="G39" s="80" t="n">
        <v>21676</v>
      </c>
      <c r="H39" s="80" t="n">
        <v>21477</v>
      </c>
      <c r="I39" s="80" t="n">
        <v>8134</v>
      </c>
      <c r="J39" s="80" t="n">
        <v>-1466</v>
      </c>
      <c r="K39" s="80">
        <f>F39-Y39</f>
        <v/>
      </c>
      <c r="L39" s="82">
        <f>AA39/(K39+W39)</f>
        <v/>
      </c>
      <c r="M39" s="75" t="n">
        <v>0.3854166666666667</v>
      </c>
      <c r="N39" s="80" t="n">
        <v>66592.10000000001</v>
      </c>
      <c r="O39" s="80" t="n">
        <v>26577.5</v>
      </c>
      <c r="P39" s="80" t="n">
        <v>12766.1</v>
      </c>
      <c r="Q39" s="80" t="n">
        <v>20082.5</v>
      </c>
      <c r="R39" s="80" t="n">
        <v>8558</v>
      </c>
      <c r="S39" s="80" t="n">
        <v>-1392</v>
      </c>
      <c r="T39" s="80">
        <f>O39-Y39</f>
        <v/>
      </c>
      <c r="U39" s="82">
        <f>AA39/(T39+X39)</f>
        <v/>
      </c>
      <c r="V39" s="80">
        <f>INDEX(检修、备用和必开!B:B,MATCH(统调负荷!$C39,检修、备用和必开!$A:$A,0))</f>
        <v/>
      </c>
      <c r="W39" s="80">
        <f>INDEX(检修、备用和必开!C:C,MATCH(统调负荷!$C39,检修、备用和必开!$A:$A,0))</f>
        <v/>
      </c>
      <c r="X39" s="80">
        <f>INDEX(检修、备用和必开!D:D,MATCH(统调负荷!$C39,检修、备用和必开!$A:$A,0))</f>
        <v/>
      </c>
      <c r="Y39" s="80">
        <f>INDEX(检修、备用和必开!E:E,MATCH(统调负荷!$C39,检修、备用和必开!$A:$A,0))</f>
        <v/>
      </c>
      <c r="Z39" s="80">
        <f>INDEX(检修、备用和必开!F:F,MATCH(统调负荷!$C39,检修、备用和必开!$A:$A,0))</f>
        <v/>
      </c>
      <c r="AA39" s="80">
        <f>94492.4-V39-Z39</f>
        <v/>
      </c>
      <c r="AB39" s="80" t="n">
        <v>0</v>
      </c>
      <c r="AC39" s="80" t="n">
        <v>15.69</v>
      </c>
      <c r="AD39" s="83">
        <f>C39+D39</f>
        <v/>
      </c>
      <c r="AE39" s="82">
        <f>N39-E39</f>
        <v/>
      </c>
      <c r="AF39" s="82">
        <f>O39-F39</f>
        <v/>
      </c>
      <c r="AG39" s="82">
        <f>P39-G39</f>
        <v/>
      </c>
      <c r="AH39" s="82">
        <f>Q39-H39</f>
        <v/>
      </c>
      <c r="AI39" s="82">
        <f>R39-I39</f>
        <v/>
      </c>
      <c r="AJ39" s="82">
        <f>S39-J39</f>
        <v/>
      </c>
      <c r="AK39" s="80">
        <f>INDEX(检修、备用和必开!I:I,MATCH(统调负荷!$C39,检修、备用和必开!$A:$A,0))</f>
        <v/>
      </c>
    </row>
    <row r="40" ht="13.8" customHeight="1">
      <c r="A40" s="80">
        <f>WEEKDAY(C40,2)</f>
        <v/>
      </c>
      <c r="B40" s="80">
        <f>HOUR(D40)</f>
        <v/>
      </c>
      <c r="C40" s="86" t="n">
        <v>45717</v>
      </c>
      <c r="D40" s="75" t="n">
        <v>0.3958333333333333</v>
      </c>
      <c r="E40" s="80" t="n">
        <v>98050</v>
      </c>
      <c r="F40" s="80" t="n">
        <v>48329</v>
      </c>
      <c r="G40" s="80" t="n">
        <v>21676</v>
      </c>
      <c r="H40" s="80" t="n">
        <v>21007</v>
      </c>
      <c r="I40" s="80" t="n">
        <v>8504</v>
      </c>
      <c r="J40" s="80" t="n">
        <v>-1466</v>
      </c>
      <c r="K40" s="80">
        <f>F40-Y40</f>
        <v/>
      </c>
      <c r="L40" s="82">
        <f>AA40/(K40+W40)</f>
        <v/>
      </c>
      <c r="M40" s="75" t="n">
        <v>0.3958333333333333</v>
      </c>
      <c r="N40" s="80" t="n">
        <v>66500.39999999999</v>
      </c>
      <c r="O40" s="80" t="n">
        <v>25626.7</v>
      </c>
      <c r="P40" s="80" t="n">
        <v>12769.6</v>
      </c>
      <c r="Q40" s="80" t="n">
        <v>20418.1</v>
      </c>
      <c r="R40" s="80" t="n">
        <v>9107</v>
      </c>
      <c r="S40" s="80" t="n">
        <v>-1421</v>
      </c>
      <c r="T40" s="80">
        <f>O40-Y40</f>
        <v/>
      </c>
      <c r="U40" s="82">
        <f>AA40/(T40+X40)</f>
        <v/>
      </c>
      <c r="V40" s="80">
        <f>INDEX(检修、备用和必开!B:B,MATCH(统调负荷!$C40,检修、备用和必开!$A:$A,0))</f>
        <v/>
      </c>
      <c r="W40" s="80">
        <f>INDEX(检修、备用和必开!C:C,MATCH(统调负荷!$C40,检修、备用和必开!$A:$A,0))</f>
        <v/>
      </c>
      <c r="X40" s="80">
        <f>INDEX(检修、备用和必开!D:D,MATCH(统调负荷!$C40,检修、备用和必开!$A:$A,0))</f>
        <v/>
      </c>
      <c r="Y40" s="80">
        <f>INDEX(检修、备用和必开!E:E,MATCH(统调负荷!$C40,检修、备用和必开!$A:$A,0))</f>
        <v/>
      </c>
      <c r="Z40" s="80">
        <f>INDEX(检修、备用和必开!F:F,MATCH(统调负荷!$C40,检修、备用和必开!$A:$A,0))</f>
        <v/>
      </c>
      <c r="AA40" s="80">
        <f>94492.4-V40-Z40</f>
        <v/>
      </c>
      <c r="AB40" s="80" t="n">
        <v>0</v>
      </c>
      <c r="AC40" s="80" t="n">
        <v>0</v>
      </c>
      <c r="AD40" s="83">
        <f>C40+D40</f>
        <v/>
      </c>
      <c r="AE40" s="82">
        <f>N40-E40</f>
        <v/>
      </c>
      <c r="AF40" s="82">
        <f>O40-F40</f>
        <v/>
      </c>
      <c r="AG40" s="82">
        <f>P40-G40</f>
        <v/>
      </c>
      <c r="AH40" s="82">
        <f>Q40-H40</f>
        <v/>
      </c>
      <c r="AI40" s="82">
        <f>R40-I40</f>
        <v/>
      </c>
      <c r="AJ40" s="82">
        <f>S40-J40</f>
        <v/>
      </c>
      <c r="AK40" s="80">
        <f>INDEX(检修、备用和必开!I:I,MATCH(统调负荷!$C40,检修、备用和必开!$A:$A,0))</f>
        <v/>
      </c>
    </row>
    <row r="41" ht="13.8" customHeight="1">
      <c r="A41" s="80">
        <f>WEEKDAY(C41,2)</f>
        <v/>
      </c>
      <c r="B41" s="80">
        <f>HOUR(D41)</f>
        <v/>
      </c>
      <c r="C41" s="86" t="n">
        <v>45717</v>
      </c>
      <c r="D41" s="75" t="n">
        <v>0.40625</v>
      </c>
      <c r="E41" s="80" t="n">
        <v>98520</v>
      </c>
      <c r="F41" s="80" t="n">
        <v>48392</v>
      </c>
      <c r="G41" s="80" t="n">
        <v>21591</v>
      </c>
      <c r="H41" s="80" t="n">
        <v>21146</v>
      </c>
      <c r="I41" s="80" t="n">
        <v>8857</v>
      </c>
      <c r="J41" s="80" t="n">
        <v>-1466</v>
      </c>
      <c r="K41" s="80">
        <f>F41-Y41</f>
        <v/>
      </c>
      <c r="L41" s="82">
        <f>AA41/(K41+W41)</f>
        <v/>
      </c>
      <c r="M41" s="75" t="n">
        <v>0.40625</v>
      </c>
      <c r="N41" s="80" t="n">
        <v>66424.10000000001</v>
      </c>
      <c r="O41" s="80" t="n">
        <v>25154.2</v>
      </c>
      <c r="P41" s="80" t="n">
        <v>13277.8</v>
      </c>
      <c r="Q41" s="80" t="n">
        <v>19739.1</v>
      </c>
      <c r="R41" s="80" t="n">
        <v>9527</v>
      </c>
      <c r="S41" s="80" t="n">
        <v>-1274</v>
      </c>
      <c r="T41" s="80">
        <f>O41-Y41</f>
        <v/>
      </c>
      <c r="U41" s="82">
        <f>AA41/(T41+X41)</f>
        <v/>
      </c>
      <c r="V41" s="80">
        <f>INDEX(检修、备用和必开!B:B,MATCH(统调负荷!$C41,检修、备用和必开!$A:$A,0))</f>
        <v/>
      </c>
      <c r="W41" s="80">
        <f>INDEX(检修、备用和必开!C:C,MATCH(统调负荷!$C41,检修、备用和必开!$A:$A,0))</f>
        <v/>
      </c>
      <c r="X41" s="80">
        <f>INDEX(检修、备用和必开!D:D,MATCH(统调负荷!$C41,检修、备用和必开!$A:$A,0))</f>
        <v/>
      </c>
      <c r="Y41" s="80">
        <f>INDEX(检修、备用和必开!E:E,MATCH(统调负荷!$C41,检修、备用和必开!$A:$A,0))</f>
        <v/>
      </c>
      <c r="Z41" s="80">
        <f>INDEX(检修、备用和必开!F:F,MATCH(统调负荷!$C41,检修、备用和必开!$A:$A,0))</f>
        <v/>
      </c>
      <c r="AA41" s="80">
        <f>94492.4-V41-Z41</f>
        <v/>
      </c>
      <c r="AB41" s="80" t="n">
        <v>0</v>
      </c>
      <c r="AC41" s="80" t="n">
        <v>3.21</v>
      </c>
      <c r="AD41" s="83">
        <f>C41+D41</f>
        <v/>
      </c>
      <c r="AE41" s="82">
        <f>N41-E41</f>
        <v/>
      </c>
      <c r="AF41" s="82">
        <f>O41-F41</f>
        <v/>
      </c>
      <c r="AG41" s="82">
        <f>P41-G41</f>
        <v/>
      </c>
      <c r="AH41" s="82">
        <f>Q41-H41</f>
        <v/>
      </c>
      <c r="AI41" s="82">
        <f>R41-I41</f>
        <v/>
      </c>
      <c r="AJ41" s="82">
        <f>S41-J41</f>
        <v/>
      </c>
      <c r="AK41" s="80">
        <f>INDEX(检修、备用和必开!I:I,MATCH(统调负荷!$C41,检修、备用和必开!$A:$A,0))</f>
        <v/>
      </c>
    </row>
    <row r="42" ht="13.8" customHeight="1">
      <c r="A42" s="80">
        <f>WEEKDAY(C42,2)</f>
        <v/>
      </c>
      <c r="B42" s="80">
        <f>HOUR(D42)</f>
        <v/>
      </c>
      <c r="C42" s="86" t="n">
        <v>45717</v>
      </c>
      <c r="D42" s="75" t="n">
        <v>0.4166666666666667</v>
      </c>
      <c r="E42" s="80" t="n">
        <v>97595</v>
      </c>
      <c r="F42" s="80" t="n">
        <v>46611</v>
      </c>
      <c r="G42" s="80" t="n">
        <v>21969</v>
      </c>
      <c r="H42" s="80" t="n">
        <v>21250</v>
      </c>
      <c r="I42" s="80" t="n">
        <v>9231</v>
      </c>
      <c r="J42" s="80" t="n">
        <v>-1466</v>
      </c>
      <c r="K42" s="80">
        <f>F42-Y42</f>
        <v/>
      </c>
      <c r="L42" s="82">
        <f>AA42/(K42+W42)</f>
        <v/>
      </c>
      <c r="M42" s="75" t="n">
        <v>0.4166666666666667</v>
      </c>
      <c r="N42" s="80" t="n">
        <v>66239</v>
      </c>
      <c r="O42" s="80" t="n">
        <v>24896.9</v>
      </c>
      <c r="P42" s="80" t="n">
        <v>13159.9</v>
      </c>
      <c r="Q42" s="80" t="n">
        <v>19601.2</v>
      </c>
      <c r="R42" s="80" t="n">
        <v>10006</v>
      </c>
      <c r="S42" s="80" t="n">
        <v>-1425</v>
      </c>
      <c r="T42" s="80">
        <f>O42-Y42</f>
        <v/>
      </c>
      <c r="U42" s="82">
        <f>AA42/(T42+X42)</f>
        <v/>
      </c>
      <c r="V42" s="80">
        <f>INDEX(检修、备用和必开!B:B,MATCH(统调负荷!$C42,检修、备用和必开!$A:$A,0))</f>
        <v/>
      </c>
      <c r="W42" s="80">
        <f>INDEX(检修、备用和必开!C:C,MATCH(统调负荷!$C42,检修、备用和必开!$A:$A,0))</f>
        <v/>
      </c>
      <c r="X42" s="80">
        <f>INDEX(检修、备用和必开!D:D,MATCH(统调负荷!$C42,检修、备用和必开!$A:$A,0))</f>
        <v/>
      </c>
      <c r="Y42" s="80">
        <f>INDEX(检修、备用和必开!E:E,MATCH(统调负荷!$C42,检修、备用和必开!$A:$A,0))</f>
        <v/>
      </c>
      <c r="Z42" s="80">
        <f>INDEX(检修、备用和必开!F:F,MATCH(统调负荷!$C42,检修、备用和必开!$A:$A,0))</f>
        <v/>
      </c>
      <c r="AA42" s="80">
        <f>94492.4-V42-Z42</f>
        <v/>
      </c>
      <c r="AB42" s="80" t="n">
        <v>8.42</v>
      </c>
      <c r="AC42" s="80" t="n">
        <v>3.21</v>
      </c>
      <c r="AD42" s="83">
        <f>C42+D42</f>
        <v/>
      </c>
      <c r="AE42" s="82">
        <f>N42-E42</f>
        <v/>
      </c>
      <c r="AF42" s="82">
        <f>O42-F42</f>
        <v/>
      </c>
      <c r="AG42" s="82">
        <f>P42-G42</f>
        <v/>
      </c>
      <c r="AH42" s="82">
        <f>Q42-H42</f>
        <v/>
      </c>
      <c r="AI42" s="82">
        <f>R42-I42</f>
        <v/>
      </c>
      <c r="AJ42" s="82">
        <f>S42-J42</f>
        <v/>
      </c>
      <c r="AK42" s="80">
        <f>INDEX(检修、备用和必开!I:I,MATCH(统调负荷!$C42,检修、备用和必开!$A:$A,0))</f>
        <v/>
      </c>
    </row>
    <row r="43" ht="13.8" customHeight="1">
      <c r="A43" s="80">
        <f>WEEKDAY(C43,2)</f>
        <v/>
      </c>
      <c r="B43" s="80">
        <f>HOUR(D43)</f>
        <v/>
      </c>
      <c r="C43" s="86" t="n">
        <v>45717</v>
      </c>
      <c r="D43" s="75" t="n">
        <v>0.4270833333333333</v>
      </c>
      <c r="E43" s="80" t="n">
        <v>96390</v>
      </c>
      <c r="F43" s="80" t="n">
        <v>46935</v>
      </c>
      <c r="G43" s="80" t="n">
        <v>20715</v>
      </c>
      <c r="H43" s="80" t="n">
        <v>20607</v>
      </c>
      <c r="I43" s="80" t="n">
        <v>9599</v>
      </c>
      <c r="J43" s="80" t="n">
        <v>-1466</v>
      </c>
      <c r="K43" s="80">
        <f>F43-Y43</f>
        <v/>
      </c>
      <c r="L43" s="82">
        <f>AA43/(K43+W43)</f>
        <v/>
      </c>
      <c r="M43" s="75" t="n">
        <v>0.4270833333333333</v>
      </c>
      <c r="N43" s="80" t="n">
        <v>65294.8</v>
      </c>
      <c r="O43" s="80" t="n">
        <v>24560.3</v>
      </c>
      <c r="P43" s="80" t="n">
        <v>13286.6</v>
      </c>
      <c r="Q43" s="80" t="n">
        <v>18259.9</v>
      </c>
      <c r="R43" s="80" t="n">
        <v>10550</v>
      </c>
      <c r="S43" s="80" t="n">
        <v>-1362</v>
      </c>
      <c r="T43" s="80">
        <f>O43-Y43</f>
        <v/>
      </c>
      <c r="U43" s="82">
        <f>AA43/(T43+X43)</f>
        <v/>
      </c>
      <c r="V43" s="80">
        <f>INDEX(检修、备用和必开!B:B,MATCH(统调负荷!$C43,检修、备用和必开!$A:$A,0))</f>
        <v/>
      </c>
      <c r="W43" s="80">
        <f>INDEX(检修、备用和必开!C:C,MATCH(统调负荷!$C43,检修、备用和必开!$A:$A,0))</f>
        <v/>
      </c>
      <c r="X43" s="80">
        <f>INDEX(检修、备用和必开!D:D,MATCH(统调负荷!$C43,检修、备用和必开!$A:$A,0))</f>
        <v/>
      </c>
      <c r="Y43" s="80">
        <f>INDEX(检修、备用和必开!E:E,MATCH(统调负荷!$C43,检修、备用和必开!$A:$A,0))</f>
        <v/>
      </c>
      <c r="Z43" s="80">
        <f>INDEX(检修、备用和必开!F:F,MATCH(统调负荷!$C43,检修、备用和必开!$A:$A,0))</f>
        <v/>
      </c>
      <c r="AA43" s="80">
        <f>94492.4-V43-Z43</f>
        <v/>
      </c>
      <c r="AB43" s="80" t="n">
        <v>7.38</v>
      </c>
      <c r="AC43" s="80" t="n">
        <v>0</v>
      </c>
      <c r="AD43" s="83">
        <f>C43+D43</f>
        <v/>
      </c>
      <c r="AE43" s="82">
        <f>N43-E43</f>
        <v/>
      </c>
      <c r="AF43" s="82">
        <f>O43-F43</f>
        <v/>
      </c>
      <c r="AG43" s="82">
        <f>P43-G43</f>
        <v/>
      </c>
      <c r="AH43" s="82">
        <f>Q43-H43</f>
        <v/>
      </c>
      <c r="AI43" s="82">
        <f>R43-I43</f>
        <v/>
      </c>
      <c r="AJ43" s="82">
        <f>S43-J43</f>
        <v/>
      </c>
      <c r="AK43" s="80">
        <f>INDEX(检修、备用和必开!I:I,MATCH(统调负荷!$C43,检修、备用和必开!$A:$A,0))</f>
        <v/>
      </c>
    </row>
    <row r="44" ht="13.8" customHeight="1">
      <c r="A44" s="80">
        <f>WEEKDAY(C44,2)</f>
        <v/>
      </c>
      <c r="B44" s="80">
        <f>HOUR(D44)</f>
        <v/>
      </c>
      <c r="C44" s="86" t="n">
        <v>45717</v>
      </c>
      <c r="D44" s="75" t="n">
        <v>0.4375</v>
      </c>
      <c r="E44" s="80" t="n">
        <v>96380</v>
      </c>
      <c r="F44" s="80" t="n">
        <v>47744</v>
      </c>
      <c r="G44" s="80" t="n">
        <v>19820</v>
      </c>
      <c r="H44" s="80" t="n">
        <v>20311</v>
      </c>
      <c r="I44" s="80" t="n">
        <v>9971</v>
      </c>
      <c r="J44" s="80" t="n">
        <v>-1466</v>
      </c>
      <c r="K44" s="80">
        <f>F44-Y44</f>
        <v/>
      </c>
      <c r="L44" s="82">
        <f>AA44/(K44+W44)</f>
        <v/>
      </c>
      <c r="M44" s="75" t="n">
        <v>0.4375</v>
      </c>
      <c r="N44" s="80" t="n">
        <v>64779.8</v>
      </c>
      <c r="O44" s="80" t="n">
        <v>23645.2</v>
      </c>
      <c r="P44" s="80" t="n">
        <v>13375.8</v>
      </c>
      <c r="Q44" s="80" t="n">
        <v>18076.8</v>
      </c>
      <c r="R44" s="80" t="n">
        <v>11071</v>
      </c>
      <c r="S44" s="80" t="n">
        <v>-1389</v>
      </c>
      <c r="T44" s="80">
        <f>O44-Y44</f>
        <v/>
      </c>
      <c r="U44" s="82">
        <f>AA44/(T44+X44)</f>
        <v/>
      </c>
      <c r="V44" s="80">
        <f>INDEX(检修、备用和必开!B:B,MATCH(统调负荷!$C44,检修、备用和必开!$A:$A,0))</f>
        <v/>
      </c>
      <c r="W44" s="80">
        <f>INDEX(检修、备用和必开!C:C,MATCH(统调负荷!$C44,检修、备用和必开!$A:$A,0))</f>
        <v/>
      </c>
      <c r="X44" s="80">
        <f>INDEX(检修、备用和必开!D:D,MATCH(统调负荷!$C44,检修、备用和必开!$A:$A,0))</f>
        <v/>
      </c>
      <c r="Y44" s="80">
        <f>INDEX(检修、备用和必开!E:E,MATCH(统调负荷!$C44,检修、备用和必开!$A:$A,0))</f>
        <v/>
      </c>
      <c r="Z44" s="80">
        <f>INDEX(检修、备用和必开!F:F,MATCH(统调负荷!$C44,检修、备用和必开!$A:$A,0))</f>
        <v/>
      </c>
      <c r="AA44" s="80">
        <f>94492.4-V44-Z44</f>
        <v/>
      </c>
      <c r="AB44" s="80" t="n">
        <v>7.67</v>
      </c>
      <c r="AC44" s="80" t="n">
        <v>0</v>
      </c>
      <c r="AD44" s="83">
        <f>C44+D44</f>
        <v/>
      </c>
      <c r="AE44" s="82">
        <f>N44-E44</f>
        <v/>
      </c>
      <c r="AF44" s="82">
        <f>O44-F44</f>
        <v/>
      </c>
      <c r="AG44" s="82">
        <f>P44-G44</f>
        <v/>
      </c>
      <c r="AH44" s="82">
        <f>Q44-H44</f>
        <v/>
      </c>
      <c r="AI44" s="82">
        <f>R44-I44</f>
        <v/>
      </c>
      <c r="AJ44" s="82">
        <f>S44-J44</f>
        <v/>
      </c>
      <c r="AK44" s="80">
        <f>INDEX(检修、备用和必开!I:I,MATCH(统调负荷!$C44,检修、备用和必开!$A:$A,0))</f>
        <v/>
      </c>
    </row>
    <row r="45" ht="13.8" customHeight="1">
      <c r="A45" s="80">
        <f>WEEKDAY(C45,2)</f>
        <v/>
      </c>
      <c r="B45" s="80">
        <f>HOUR(D45)</f>
        <v/>
      </c>
      <c r="C45" s="86" t="n">
        <v>45717</v>
      </c>
      <c r="D45" s="75" t="n">
        <v>0.4479166666666667</v>
      </c>
      <c r="E45" s="80" t="n">
        <v>96125</v>
      </c>
      <c r="F45" s="80" t="n">
        <v>47418</v>
      </c>
      <c r="G45" s="80" t="n">
        <v>19447</v>
      </c>
      <c r="H45" s="80" t="n">
        <v>20424</v>
      </c>
      <c r="I45" s="80" t="n">
        <v>10302</v>
      </c>
      <c r="J45" s="80" t="n">
        <v>-1466</v>
      </c>
      <c r="K45" s="80">
        <f>F45-Y45</f>
        <v/>
      </c>
      <c r="L45" s="82">
        <f>AA45/(K45+W45)</f>
        <v/>
      </c>
      <c r="M45" s="75" t="n">
        <v>0.4479166666666667</v>
      </c>
      <c r="N45" s="80" t="n">
        <v>64930.3</v>
      </c>
      <c r="O45" s="80" t="n">
        <v>23174.5</v>
      </c>
      <c r="P45" s="80" t="n">
        <v>13848.3</v>
      </c>
      <c r="Q45" s="80" t="n">
        <v>17913.5</v>
      </c>
      <c r="R45" s="80" t="n">
        <v>11356</v>
      </c>
      <c r="S45" s="80" t="n">
        <v>-1362</v>
      </c>
      <c r="T45" s="80">
        <f>O45-Y45</f>
        <v/>
      </c>
      <c r="U45" s="82">
        <f>AA45/(T45+X45)</f>
        <v/>
      </c>
      <c r="V45" s="80">
        <f>INDEX(检修、备用和必开!B:B,MATCH(统调负荷!$C45,检修、备用和必开!$A:$A,0))</f>
        <v/>
      </c>
      <c r="W45" s="80">
        <f>INDEX(检修、备用和必开!C:C,MATCH(统调负荷!$C45,检修、备用和必开!$A:$A,0))</f>
        <v/>
      </c>
      <c r="X45" s="80">
        <f>INDEX(检修、备用和必开!D:D,MATCH(统调负荷!$C45,检修、备用和必开!$A:$A,0))</f>
        <v/>
      </c>
      <c r="Y45" s="80">
        <f>INDEX(检修、备用和必开!E:E,MATCH(统调负荷!$C45,检修、备用和必开!$A:$A,0))</f>
        <v/>
      </c>
      <c r="Z45" s="80">
        <f>INDEX(检修、备用和必开!F:F,MATCH(统调负荷!$C45,检修、备用和必开!$A:$A,0))</f>
        <v/>
      </c>
      <c r="AA45" s="80">
        <f>94492.4-V45-Z45</f>
        <v/>
      </c>
      <c r="AB45" s="80" t="n">
        <v>8.51</v>
      </c>
      <c r="AC45" s="80" t="n">
        <v>0</v>
      </c>
      <c r="AD45" s="83">
        <f>C45+D45</f>
        <v/>
      </c>
      <c r="AE45" s="82">
        <f>N45-E45</f>
        <v/>
      </c>
      <c r="AF45" s="82">
        <f>O45-F45</f>
        <v/>
      </c>
      <c r="AG45" s="82">
        <f>P45-G45</f>
        <v/>
      </c>
      <c r="AH45" s="82">
        <f>Q45-H45</f>
        <v/>
      </c>
      <c r="AI45" s="82">
        <f>R45-I45</f>
        <v/>
      </c>
      <c r="AJ45" s="82">
        <f>S45-J45</f>
        <v/>
      </c>
      <c r="AK45" s="80">
        <f>INDEX(检修、备用和必开!I:I,MATCH(统调负荷!$C45,检修、备用和必开!$A:$A,0))</f>
        <v/>
      </c>
    </row>
    <row r="46" ht="13.8" customHeight="1">
      <c r="A46" s="80">
        <f>WEEKDAY(C46,2)</f>
        <v/>
      </c>
      <c r="B46" s="80">
        <f>HOUR(D46)</f>
        <v/>
      </c>
      <c r="C46" s="86" t="n">
        <v>45717</v>
      </c>
      <c r="D46" s="75" t="n">
        <v>0.4583333333333333</v>
      </c>
      <c r="E46" s="80" t="n">
        <v>96260</v>
      </c>
      <c r="F46" s="80" t="n">
        <v>47978</v>
      </c>
      <c r="G46" s="80" t="n">
        <v>18710</v>
      </c>
      <c r="H46" s="80" t="n">
        <v>20448</v>
      </c>
      <c r="I46" s="80" t="n">
        <v>10590</v>
      </c>
      <c r="J46" s="80" t="n">
        <v>-1466</v>
      </c>
      <c r="K46" s="80">
        <f>F46-Y46</f>
        <v/>
      </c>
      <c r="L46" s="82">
        <f>AA46/(K46+W46)</f>
        <v/>
      </c>
      <c r="M46" s="75" t="n">
        <v>0.4583333333333333</v>
      </c>
      <c r="N46" s="80" t="n">
        <v>65661.39999999999</v>
      </c>
      <c r="O46" s="80" t="n">
        <v>23237.7</v>
      </c>
      <c r="P46" s="80" t="n">
        <v>13575.1</v>
      </c>
      <c r="Q46" s="80" t="n">
        <v>18582.6</v>
      </c>
      <c r="R46" s="80" t="n">
        <v>11653</v>
      </c>
      <c r="S46" s="80" t="n">
        <v>-1387</v>
      </c>
      <c r="T46" s="80">
        <f>O46-Y46</f>
        <v/>
      </c>
      <c r="U46" s="82">
        <f>AA46/(T46+X46)</f>
        <v/>
      </c>
      <c r="V46" s="80">
        <f>INDEX(检修、备用和必开!B:B,MATCH(统调负荷!$C46,检修、备用和必开!$A:$A,0))</f>
        <v/>
      </c>
      <c r="W46" s="80">
        <f>INDEX(检修、备用和必开!C:C,MATCH(统调负荷!$C46,检修、备用和必开!$A:$A,0))</f>
        <v/>
      </c>
      <c r="X46" s="80">
        <f>INDEX(检修、备用和必开!D:D,MATCH(统调负荷!$C46,检修、备用和必开!$A:$A,0))</f>
        <v/>
      </c>
      <c r="Y46" s="80">
        <f>INDEX(检修、备用和必开!E:E,MATCH(统调负荷!$C46,检修、备用和必开!$A:$A,0))</f>
        <v/>
      </c>
      <c r="Z46" s="80">
        <f>INDEX(检修、备用和必开!F:F,MATCH(统调负荷!$C46,检修、备用和必开!$A:$A,0))</f>
        <v/>
      </c>
      <c r="AA46" s="80">
        <f>94492.4-V46-Z46</f>
        <v/>
      </c>
      <c r="AB46" s="80" t="n">
        <v>0.85</v>
      </c>
      <c r="AC46" s="80" t="n">
        <v>0</v>
      </c>
      <c r="AD46" s="83">
        <f>C46+D46</f>
        <v/>
      </c>
      <c r="AE46" s="82">
        <f>N46-E46</f>
        <v/>
      </c>
      <c r="AF46" s="82">
        <f>O46-F46</f>
        <v/>
      </c>
      <c r="AG46" s="82">
        <f>P46-G46</f>
        <v/>
      </c>
      <c r="AH46" s="82">
        <f>Q46-H46</f>
        <v/>
      </c>
      <c r="AI46" s="82">
        <f>R46-I46</f>
        <v/>
      </c>
      <c r="AJ46" s="82">
        <f>S46-J46</f>
        <v/>
      </c>
      <c r="AK46" s="80">
        <f>INDEX(检修、备用和必开!I:I,MATCH(统调负荷!$C46,检修、备用和必开!$A:$A,0))</f>
        <v/>
      </c>
    </row>
    <row r="47" ht="13.8" customHeight="1">
      <c r="A47" s="80">
        <f>WEEKDAY(C47,2)</f>
        <v/>
      </c>
      <c r="B47" s="80">
        <f>HOUR(D47)</f>
        <v/>
      </c>
      <c r="C47" s="86" t="n">
        <v>45717</v>
      </c>
      <c r="D47" s="75" t="n">
        <v>0.46875</v>
      </c>
      <c r="E47" s="80" t="n">
        <v>96300</v>
      </c>
      <c r="F47" s="80" t="n">
        <v>49050</v>
      </c>
      <c r="G47" s="80" t="n">
        <v>17772</v>
      </c>
      <c r="H47" s="80" t="n">
        <v>20018</v>
      </c>
      <c r="I47" s="80" t="n">
        <v>10926</v>
      </c>
      <c r="J47" s="80" t="n">
        <v>-1466</v>
      </c>
      <c r="K47" s="80">
        <f>F47-Y47</f>
        <v/>
      </c>
      <c r="L47" s="82">
        <f>AA47/(K47+W47)</f>
        <v/>
      </c>
      <c r="M47" s="75" t="n">
        <v>0.46875</v>
      </c>
      <c r="N47" s="80" t="n">
        <v>65864</v>
      </c>
      <c r="O47" s="80" t="n">
        <v>23533.6</v>
      </c>
      <c r="P47" s="80" t="n">
        <v>13257</v>
      </c>
      <c r="Q47" s="80" t="n">
        <v>18429.4</v>
      </c>
      <c r="R47" s="80" t="n">
        <v>12056</v>
      </c>
      <c r="S47" s="80" t="n">
        <v>-1412</v>
      </c>
      <c r="T47" s="80">
        <f>O47-Y47</f>
        <v/>
      </c>
      <c r="U47" s="82">
        <f>AA47/(T47+X47)</f>
        <v/>
      </c>
      <c r="V47" s="80">
        <f>INDEX(检修、备用和必开!B:B,MATCH(统调负荷!$C47,检修、备用和必开!$A:$A,0))</f>
        <v/>
      </c>
      <c r="W47" s="80">
        <f>INDEX(检修、备用和必开!C:C,MATCH(统调负荷!$C47,检修、备用和必开!$A:$A,0))</f>
        <v/>
      </c>
      <c r="X47" s="80">
        <f>INDEX(检修、备用和必开!D:D,MATCH(统调负荷!$C47,检修、备用和必开!$A:$A,0))</f>
        <v/>
      </c>
      <c r="Y47" s="80">
        <f>INDEX(检修、备用和必开!E:E,MATCH(统调负荷!$C47,检修、备用和必开!$A:$A,0))</f>
        <v/>
      </c>
      <c r="Z47" s="80">
        <f>INDEX(检修、备用和必开!F:F,MATCH(统调负荷!$C47,检修、备用和必开!$A:$A,0))</f>
        <v/>
      </c>
      <c r="AA47" s="80">
        <f>94492.4-V47-Z47</f>
        <v/>
      </c>
      <c r="AB47" s="80" t="n">
        <v>0</v>
      </c>
      <c r="AC47" s="80" t="n">
        <v>290</v>
      </c>
      <c r="AD47" s="83">
        <f>C47+D47</f>
        <v/>
      </c>
      <c r="AE47" s="82">
        <f>N47-E47</f>
        <v/>
      </c>
      <c r="AF47" s="82">
        <f>O47-F47</f>
        <v/>
      </c>
      <c r="AG47" s="82">
        <f>P47-G47</f>
        <v/>
      </c>
      <c r="AH47" s="82">
        <f>Q47-H47</f>
        <v/>
      </c>
      <c r="AI47" s="82">
        <f>R47-I47</f>
        <v/>
      </c>
      <c r="AJ47" s="82">
        <f>S47-J47</f>
        <v/>
      </c>
      <c r="AK47" s="80">
        <f>INDEX(检修、备用和必开!I:I,MATCH(统调负荷!$C47,检修、备用和必开!$A:$A,0))</f>
        <v/>
      </c>
    </row>
    <row r="48" ht="13.8" customHeight="1">
      <c r="A48" s="80">
        <f>WEEKDAY(C48,2)</f>
        <v/>
      </c>
      <c r="B48" s="80">
        <f>HOUR(D48)</f>
        <v/>
      </c>
      <c r="C48" s="86" t="n">
        <v>45717</v>
      </c>
      <c r="D48" s="75" t="n">
        <v>0.4791666666666667</v>
      </c>
      <c r="E48" s="80" t="n">
        <v>94580</v>
      </c>
      <c r="F48" s="80" t="n">
        <v>47724</v>
      </c>
      <c r="G48" s="80" t="n">
        <v>16958</v>
      </c>
      <c r="H48" s="80" t="n">
        <v>20097</v>
      </c>
      <c r="I48" s="80" t="n">
        <v>11267</v>
      </c>
      <c r="J48" s="80" t="n">
        <v>-1466</v>
      </c>
      <c r="K48" s="80">
        <f>F48-Y48</f>
        <v/>
      </c>
      <c r="L48" s="82">
        <f>AA48/(K48+W48)</f>
        <v/>
      </c>
      <c r="M48" s="75" t="n">
        <v>0.4791666666666667</v>
      </c>
      <c r="N48" s="80" t="n">
        <v>65805.60000000001</v>
      </c>
      <c r="O48" s="80" t="n">
        <v>23666.3</v>
      </c>
      <c r="P48" s="80" t="n">
        <v>13025.7</v>
      </c>
      <c r="Q48" s="80" t="n">
        <v>18203.6</v>
      </c>
      <c r="R48" s="80" t="n">
        <v>12257</v>
      </c>
      <c r="S48" s="80" t="n">
        <v>-1347</v>
      </c>
      <c r="T48" s="80">
        <f>O48-Y48</f>
        <v/>
      </c>
      <c r="U48" s="82">
        <f>AA48/(T48+X48)</f>
        <v/>
      </c>
      <c r="V48" s="80">
        <f>INDEX(检修、备用和必开!B:B,MATCH(统调负荷!$C48,检修、备用和必开!$A:$A,0))</f>
        <v/>
      </c>
      <c r="W48" s="80">
        <f>INDEX(检修、备用和必开!C:C,MATCH(统调负荷!$C48,检修、备用和必开!$A:$A,0))</f>
        <v/>
      </c>
      <c r="X48" s="80">
        <f>INDEX(检修、备用和必开!D:D,MATCH(统调负荷!$C48,检修、备用和必开!$A:$A,0))</f>
        <v/>
      </c>
      <c r="Y48" s="80">
        <f>INDEX(检修、备用和必开!E:E,MATCH(统调负荷!$C48,检修、备用和必开!$A:$A,0))</f>
        <v/>
      </c>
      <c r="Z48" s="80">
        <f>INDEX(检修、备用和必开!F:F,MATCH(统调负荷!$C48,检修、备用和必开!$A:$A,0))</f>
        <v/>
      </c>
      <c r="AA48" s="80">
        <f>94492.4-V48-Z48</f>
        <v/>
      </c>
      <c r="AB48" s="80" t="n">
        <v>0</v>
      </c>
      <c r="AC48" s="80" t="n">
        <v>0</v>
      </c>
      <c r="AD48" s="83">
        <f>C48+D48</f>
        <v/>
      </c>
      <c r="AE48" s="82">
        <f>N48-E48</f>
        <v/>
      </c>
      <c r="AF48" s="82">
        <f>O48-F48</f>
        <v/>
      </c>
      <c r="AG48" s="82">
        <f>P48-G48</f>
        <v/>
      </c>
      <c r="AH48" s="82">
        <f>Q48-H48</f>
        <v/>
      </c>
      <c r="AI48" s="82">
        <f>R48-I48</f>
        <v/>
      </c>
      <c r="AJ48" s="82">
        <f>S48-J48</f>
        <v/>
      </c>
      <c r="AK48" s="80">
        <f>INDEX(检修、备用和必开!I:I,MATCH(统调负荷!$C48,检修、备用和必开!$A:$A,0))</f>
        <v/>
      </c>
    </row>
    <row r="49" ht="13.8" customHeight="1">
      <c r="A49" s="80">
        <f>WEEKDAY(C49,2)</f>
        <v/>
      </c>
      <c r="B49" s="80">
        <f>HOUR(D49)</f>
        <v/>
      </c>
      <c r="C49" s="86" t="n">
        <v>45717</v>
      </c>
      <c r="D49" s="75" t="n">
        <v>0.4895833333333333</v>
      </c>
      <c r="E49" s="80" t="n">
        <v>92100</v>
      </c>
      <c r="F49" s="80" t="n">
        <v>45647</v>
      </c>
      <c r="G49" s="80" t="n">
        <v>16506</v>
      </c>
      <c r="H49" s="80" t="n">
        <v>19868</v>
      </c>
      <c r="I49" s="80" t="n">
        <v>11545</v>
      </c>
      <c r="J49" s="80" t="n">
        <v>-1466</v>
      </c>
      <c r="K49" s="80">
        <f>F49-Y49</f>
        <v/>
      </c>
      <c r="L49" s="82">
        <f>AA49/(K49+W49)</f>
        <v/>
      </c>
      <c r="M49" s="75" t="n">
        <v>0.4895833333333333</v>
      </c>
      <c r="N49" s="80" t="n">
        <v>64865.2</v>
      </c>
      <c r="O49" s="80" t="n">
        <v>23971.2</v>
      </c>
      <c r="P49" s="80" t="n">
        <v>12388.8</v>
      </c>
      <c r="Q49" s="80" t="n">
        <v>17571.2</v>
      </c>
      <c r="R49" s="80" t="n">
        <v>12312</v>
      </c>
      <c r="S49" s="80" t="n">
        <v>-1378</v>
      </c>
      <c r="T49" s="80">
        <f>O49-Y49</f>
        <v/>
      </c>
      <c r="U49" s="82">
        <f>AA49/(T49+X49)</f>
        <v/>
      </c>
      <c r="V49" s="80">
        <f>INDEX(检修、备用和必开!B:B,MATCH(统调负荷!$C49,检修、备用和必开!$A:$A,0))</f>
        <v/>
      </c>
      <c r="W49" s="80">
        <f>INDEX(检修、备用和必开!C:C,MATCH(统调负荷!$C49,检修、备用和必开!$A:$A,0))</f>
        <v/>
      </c>
      <c r="X49" s="80">
        <f>INDEX(检修、备用和必开!D:D,MATCH(统调负荷!$C49,检修、备用和必开!$A:$A,0))</f>
        <v/>
      </c>
      <c r="Y49" s="80">
        <f>INDEX(检修、备用和必开!E:E,MATCH(统调负荷!$C49,检修、备用和必开!$A:$A,0))</f>
        <v/>
      </c>
      <c r="Z49" s="80">
        <f>INDEX(检修、备用和必开!F:F,MATCH(统调负荷!$C49,检修、备用和必开!$A:$A,0))</f>
        <v/>
      </c>
      <c r="AA49" s="80">
        <f>94492.4-V49-Z49</f>
        <v/>
      </c>
      <c r="AB49" s="80" t="n">
        <v>0</v>
      </c>
      <c r="AC49" s="80" t="n">
        <v>0</v>
      </c>
      <c r="AD49" s="83">
        <f>C49+D49</f>
        <v/>
      </c>
      <c r="AE49" s="82">
        <f>N49-E49</f>
        <v/>
      </c>
      <c r="AF49" s="82">
        <f>O49-F49</f>
        <v/>
      </c>
      <c r="AG49" s="82">
        <f>P49-G49</f>
        <v/>
      </c>
      <c r="AH49" s="82">
        <f>Q49-H49</f>
        <v/>
      </c>
      <c r="AI49" s="82">
        <f>R49-I49</f>
        <v/>
      </c>
      <c r="AJ49" s="82">
        <f>S49-J49</f>
        <v/>
      </c>
      <c r="AK49" s="80">
        <f>INDEX(检修、备用和必开!I:I,MATCH(统调负荷!$C49,检修、备用和必开!$A:$A,0))</f>
        <v/>
      </c>
    </row>
    <row r="50" ht="13.8" customHeight="1">
      <c r="A50" s="80">
        <f>WEEKDAY(C50,2)</f>
        <v/>
      </c>
      <c r="B50" s="80">
        <f>HOUR(D50)</f>
        <v/>
      </c>
      <c r="C50" s="86" t="n">
        <v>45717</v>
      </c>
      <c r="D50" s="75" t="n">
        <v>0.5</v>
      </c>
      <c r="E50" s="80" t="n">
        <v>86095</v>
      </c>
      <c r="F50" s="80" t="n">
        <v>41528</v>
      </c>
      <c r="G50" s="80" t="n">
        <v>15568</v>
      </c>
      <c r="H50" s="80" t="n">
        <v>18686</v>
      </c>
      <c r="I50" s="80" t="n">
        <v>11778</v>
      </c>
      <c r="J50" s="80" t="n">
        <v>-1465</v>
      </c>
      <c r="K50" s="80">
        <f>F50-Y50</f>
        <v/>
      </c>
      <c r="L50" s="82">
        <f>AA50/(K50+W50)</f>
        <v/>
      </c>
      <c r="M50" s="75" t="n">
        <v>0.5</v>
      </c>
      <c r="N50" s="80" t="n">
        <v>63629.7</v>
      </c>
      <c r="O50" s="80" t="n">
        <v>24991.62</v>
      </c>
      <c r="P50" s="80" t="n">
        <v>9995.379999999999</v>
      </c>
      <c r="Q50" s="80" t="n">
        <v>17413.7</v>
      </c>
      <c r="R50" s="80" t="n">
        <v>12602</v>
      </c>
      <c r="S50" s="80" t="n">
        <v>-1373</v>
      </c>
      <c r="T50" s="80">
        <f>O50-Y50</f>
        <v/>
      </c>
      <c r="U50" s="82">
        <f>AA50/(T50+X50)</f>
        <v/>
      </c>
      <c r="V50" s="80">
        <f>INDEX(检修、备用和必开!B:B,MATCH(统调负荷!$C50,检修、备用和必开!$A:$A,0))</f>
        <v/>
      </c>
      <c r="W50" s="80">
        <f>INDEX(检修、备用和必开!C:C,MATCH(统调负荷!$C50,检修、备用和必开!$A:$A,0))</f>
        <v/>
      </c>
      <c r="X50" s="80">
        <f>INDEX(检修、备用和必开!D:D,MATCH(统调负荷!$C50,检修、备用和必开!$A:$A,0))</f>
        <v/>
      </c>
      <c r="Y50" s="80">
        <f>INDEX(检修、备用和必开!E:E,MATCH(统调负荷!$C50,检修、备用和必开!$A:$A,0))</f>
        <v/>
      </c>
      <c r="Z50" s="80">
        <f>INDEX(检修、备用和必开!F:F,MATCH(统调负荷!$C50,检修、备用和必开!$A:$A,0))</f>
        <v/>
      </c>
      <c r="AA50" s="80">
        <f>94492.4-V50-Z50</f>
        <v/>
      </c>
      <c r="AB50" s="80" t="n">
        <v>61</v>
      </c>
      <c r="AC50" s="80" t="n">
        <v>35.52</v>
      </c>
      <c r="AD50" s="83">
        <f>C50+D50</f>
        <v/>
      </c>
      <c r="AE50" s="82">
        <f>N50-E50</f>
        <v/>
      </c>
      <c r="AF50" s="82">
        <f>O50-F50</f>
        <v/>
      </c>
      <c r="AG50" s="82">
        <f>P50-G50</f>
        <v/>
      </c>
      <c r="AH50" s="82">
        <f>Q50-H50</f>
        <v/>
      </c>
      <c r="AI50" s="82">
        <f>R50-I50</f>
        <v/>
      </c>
      <c r="AJ50" s="82">
        <f>S50-J50</f>
        <v/>
      </c>
      <c r="AK50" s="80">
        <f>INDEX(检修、备用和必开!I:I,MATCH(统调负荷!$C50,检修、备用和必开!$A:$A,0))</f>
        <v/>
      </c>
    </row>
    <row r="51" ht="13.8" customHeight="1">
      <c r="A51" s="80">
        <f>WEEKDAY(C51,2)</f>
        <v/>
      </c>
      <c r="B51" s="80">
        <f>HOUR(D51)</f>
        <v/>
      </c>
      <c r="C51" s="86" t="n">
        <v>45717</v>
      </c>
      <c r="D51" s="75" t="n">
        <v>0.5104166666666666</v>
      </c>
      <c r="E51" s="80" t="n">
        <v>86055</v>
      </c>
      <c r="F51" s="80" t="n">
        <v>41676</v>
      </c>
      <c r="G51" s="80" t="n">
        <v>15356</v>
      </c>
      <c r="H51" s="80" t="n">
        <v>18531</v>
      </c>
      <c r="I51" s="80" t="n">
        <v>11958</v>
      </c>
      <c r="J51" s="80" t="n">
        <v>-1466</v>
      </c>
      <c r="K51" s="80">
        <f>F51-Y51</f>
        <v/>
      </c>
      <c r="L51" s="82">
        <f>AA51/(K51+W51)</f>
        <v/>
      </c>
      <c r="M51" s="75" t="n">
        <v>0.5104166666666666</v>
      </c>
      <c r="N51" s="80" t="n">
        <v>64470.4</v>
      </c>
      <c r="O51" s="80" t="n">
        <v>27194.57</v>
      </c>
      <c r="P51" s="80" t="n">
        <v>9107.129999999999</v>
      </c>
      <c r="Q51" s="80" t="n">
        <v>16702.7</v>
      </c>
      <c r="R51" s="80" t="n">
        <v>12823</v>
      </c>
      <c r="S51" s="80" t="n">
        <v>-1357</v>
      </c>
      <c r="T51" s="80">
        <f>O51-Y51</f>
        <v/>
      </c>
      <c r="U51" s="82">
        <f>AA51/(T51+X51)</f>
        <v/>
      </c>
      <c r="V51" s="80">
        <f>INDEX(检修、备用和必开!B:B,MATCH(统调负荷!$C51,检修、备用和必开!$A:$A,0))</f>
        <v/>
      </c>
      <c r="W51" s="80">
        <f>INDEX(检修、备用和必开!C:C,MATCH(统调负荷!$C51,检修、备用和必开!$A:$A,0))</f>
        <v/>
      </c>
      <c r="X51" s="80">
        <f>INDEX(检修、备用和必开!D:D,MATCH(统调负荷!$C51,检修、备用和必开!$A:$A,0))</f>
        <v/>
      </c>
      <c r="Y51" s="80">
        <f>INDEX(检修、备用和必开!E:E,MATCH(统调负荷!$C51,检修、备用和必开!$A:$A,0))</f>
        <v/>
      </c>
      <c r="Z51" s="80">
        <f>INDEX(检修、备用和必开!F:F,MATCH(统调负荷!$C51,检修、备用和必开!$A:$A,0))</f>
        <v/>
      </c>
      <c r="AA51" s="80">
        <f>94492.4-V51-Z51</f>
        <v/>
      </c>
      <c r="AB51" s="80" t="n">
        <v>0</v>
      </c>
      <c r="AC51" s="80" t="n">
        <v>287.46</v>
      </c>
      <c r="AD51" s="83">
        <f>C51+D51</f>
        <v/>
      </c>
      <c r="AE51" s="82">
        <f>N51-E51</f>
        <v/>
      </c>
      <c r="AF51" s="82">
        <f>O51-F51</f>
        <v/>
      </c>
      <c r="AG51" s="82">
        <f>P51-G51</f>
        <v/>
      </c>
      <c r="AH51" s="82">
        <f>Q51-H51</f>
        <v/>
      </c>
      <c r="AI51" s="82">
        <f>R51-I51</f>
        <v/>
      </c>
      <c r="AJ51" s="82">
        <f>S51-J51</f>
        <v/>
      </c>
      <c r="AK51" s="80">
        <f>INDEX(检修、备用和必开!I:I,MATCH(统调负荷!$C51,检修、备用和必开!$A:$A,0))</f>
        <v/>
      </c>
    </row>
    <row r="52" ht="13.8" customHeight="1">
      <c r="A52" s="80">
        <f>WEEKDAY(C52,2)</f>
        <v/>
      </c>
      <c r="B52" s="80">
        <f>HOUR(D52)</f>
        <v/>
      </c>
      <c r="C52" s="86" t="n">
        <v>45717</v>
      </c>
      <c r="D52" s="75" t="n">
        <v>0.5208333333333334</v>
      </c>
      <c r="E52" s="80" t="n">
        <v>85190</v>
      </c>
      <c r="F52" s="80" t="n">
        <v>40486</v>
      </c>
      <c r="G52" s="80" t="n">
        <v>15356</v>
      </c>
      <c r="H52" s="80" t="n">
        <v>18723</v>
      </c>
      <c r="I52" s="80" t="n">
        <v>12091</v>
      </c>
      <c r="J52" s="80" t="n">
        <v>-1466</v>
      </c>
      <c r="K52" s="80">
        <f>F52-Y52</f>
        <v/>
      </c>
      <c r="L52" s="82">
        <f>AA52/(K52+W52)</f>
        <v/>
      </c>
      <c r="M52" s="75" t="n">
        <v>0.5208333333333334</v>
      </c>
      <c r="N52" s="80" t="n">
        <v>63872.3</v>
      </c>
      <c r="O52" s="80" t="n">
        <v>26668.43</v>
      </c>
      <c r="P52" s="80" t="n">
        <v>9736.870000000001</v>
      </c>
      <c r="Q52" s="80" t="n">
        <v>16057</v>
      </c>
      <c r="R52" s="80" t="n">
        <v>12797</v>
      </c>
      <c r="S52" s="80" t="n">
        <v>-1387</v>
      </c>
      <c r="T52" s="80">
        <f>O52-Y52</f>
        <v/>
      </c>
      <c r="U52" s="82">
        <f>AA52/(T52+X52)</f>
        <v/>
      </c>
      <c r="V52" s="80">
        <f>INDEX(检修、备用和必开!B:B,MATCH(统调负荷!$C52,检修、备用和必开!$A:$A,0))</f>
        <v/>
      </c>
      <c r="W52" s="80">
        <f>INDEX(检修、备用和必开!C:C,MATCH(统调负荷!$C52,检修、备用和必开!$A:$A,0))</f>
        <v/>
      </c>
      <c r="X52" s="80">
        <f>INDEX(检修、备用和必开!D:D,MATCH(统调负荷!$C52,检修、备用和必开!$A:$A,0))</f>
        <v/>
      </c>
      <c r="Y52" s="80">
        <f>INDEX(检修、备用和必开!E:E,MATCH(统调负荷!$C52,检修、备用和必开!$A:$A,0))</f>
        <v/>
      </c>
      <c r="Z52" s="80">
        <f>INDEX(检修、备用和必开!F:F,MATCH(统调负荷!$C52,检修、备用和必开!$A:$A,0))</f>
        <v/>
      </c>
      <c r="AA52" s="80">
        <f>94492.4-V52-Z52</f>
        <v/>
      </c>
      <c r="AB52" s="80" t="n">
        <v>9.140000000000001</v>
      </c>
      <c r="AC52" s="80" t="n">
        <v>100.35</v>
      </c>
      <c r="AD52" s="83">
        <f>C52+D52</f>
        <v/>
      </c>
      <c r="AE52" s="82">
        <f>N52-E52</f>
        <v/>
      </c>
      <c r="AF52" s="82">
        <f>O52-F52</f>
        <v/>
      </c>
      <c r="AG52" s="82">
        <f>P52-G52</f>
        <v/>
      </c>
      <c r="AH52" s="82">
        <f>Q52-H52</f>
        <v/>
      </c>
      <c r="AI52" s="82">
        <f>R52-I52</f>
        <v/>
      </c>
      <c r="AJ52" s="82">
        <f>S52-J52</f>
        <v/>
      </c>
      <c r="AK52" s="80">
        <f>INDEX(检修、备用和必开!I:I,MATCH(统调负荷!$C52,检修、备用和必开!$A:$A,0))</f>
        <v/>
      </c>
    </row>
    <row r="53" ht="13.8" customHeight="1">
      <c r="A53" s="80">
        <f>WEEKDAY(C53,2)</f>
        <v/>
      </c>
      <c r="B53" s="80">
        <f>HOUR(D53)</f>
        <v/>
      </c>
      <c r="C53" s="86" t="n">
        <v>45717</v>
      </c>
      <c r="D53" s="75" t="n">
        <v>0.53125</v>
      </c>
      <c r="E53" s="80" t="n">
        <v>84755</v>
      </c>
      <c r="F53" s="80" t="n">
        <v>39891</v>
      </c>
      <c r="G53" s="80" t="n">
        <v>15356</v>
      </c>
      <c r="H53" s="80" t="n">
        <v>18722</v>
      </c>
      <c r="I53" s="80" t="n">
        <v>12252</v>
      </c>
      <c r="J53" s="80" t="n">
        <v>-1466</v>
      </c>
      <c r="K53" s="80">
        <f>F53-Y53</f>
        <v/>
      </c>
      <c r="L53" s="82">
        <f>AA53/(K53+W53)</f>
        <v/>
      </c>
      <c r="M53" s="75" t="n">
        <v>0.53125</v>
      </c>
      <c r="N53" s="80" t="n">
        <v>62996.9</v>
      </c>
      <c r="O53" s="80" t="n">
        <v>26706.64</v>
      </c>
      <c r="P53" s="80" t="n">
        <v>8896.66</v>
      </c>
      <c r="Q53" s="80" t="n">
        <v>15893.6</v>
      </c>
      <c r="R53" s="80" t="n">
        <v>12819</v>
      </c>
      <c r="S53" s="80" t="n">
        <v>-1319</v>
      </c>
      <c r="T53" s="80">
        <f>O53-Y53</f>
        <v/>
      </c>
      <c r="U53" s="82">
        <f>AA53/(T53+X53)</f>
        <v/>
      </c>
      <c r="V53" s="80">
        <f>INDEX(检修、备用和必开!B:B,MATCH(统调负荷!$C53,检修、备用和必开!$A:$A,0))</f>
        <v/>
      </c>
      <c r="W53" s="80">
        <f>INDEX(检修、备用和必开!C:C,MATCH(统调负荷!$C53,检修、备用和必开!$A:$A,0))</f>
        <v/>
      </c>
      <c r="X53" s="80">
        <f>INDEX(检修、备用和必开!D:D,MATCH(统调负荷!$C53,检修、备用和必开!$A:$A,0))</f>
        <v/>
      </c>
      <c r="Y53" s="80">
        <f>INDEX(检修、备用和必开!E:E,MATCH(统调负荷!$C53,检修、备用和必开!$A:$A,0))</f>
        <v/>
      </c>
      <c r="Z53" s="80">
        <f>INDEX(检修、备用和必开!F:F,MATCH(统调负荷!$C53,检修、备用和必开!$A:$A,0))</f>
        <v/>
      </c>
      <c r="AA53" s="80">
        <f>94492.4-V53-Z53</f>
        <v/>
      </c>
      <c r="AB53" s="80" t="n">
        <v>8.1</v>
      </c>
      <c r="AC53" s="80" t="n">
        <v>276.08</v>
      </c>
      <c r="AD53" s="83">
        <f>C53+D53</f>
        <v/>
      </c>
      <c r="AE53" s="82">
        <f>N53-E53</f>
        <v/>
      </c>
      <c r="AF53" s="82">
        <f>O53-F53</f>
        <v/>
      </c>
      <c r="AG53" s="82">
        <f>P53-G53</f>
        <v/>
      </c>
      <c r="AH53" s="82">
        <f>Q53-H53</f>
        <v/>
      </c>
      <c r="AI53" s="82">
        <f>R53-I53</f>
        <v/>
      </c>
      <c r="AJ53" s="82">
        <f>S53-J53</f>
        <v/>
      </c>
      <c r="AK53" s="80">
        <f>INDEX(检修、备用和必开!I:I,MATCH(统调负荷!$C53,检修、备用和必开!$A:$A,0))</f>
        <v/>
      </c>
    </row>
    <row r="54" ht="13.8" customHeight="1">
      <c r="A54" s="80">
        <f>WEEKDAY(C54,2)</f>
        <v/>
      </c>
      <c r="B54" s="80">
        <f>HOUR(D54)</f>
        <v/>
      </c>
      <c r="C54" s="86" t="n">
        <v>45717</v>
      </c>
      <c r="D54" s="75" t="n">
        <v>0.5416666666666666</v>
      </c>
      <c r="E54" s="80" t="n">
        <v>84805</v>
      </c>
      <c r="F54" s="80" t="n">
        <v>39834</v>
      </c>
      <c r="G54" s="80" t="n">
        <v>15356</v>
      </c>
      <c r="H54" s="80" t="n">
        <v>18723</v>
      </c>
      <c r="I54" s="80" t="n">
        <v>12358</v>
      </c>
      <c r="J54" s="80" t="n">
        <v>-1466</v>
      </c>
      <c r="K54" s="80">
        <f>F54-Y54</f>
        <v/>
      </c>
      <c r="L54" s="82">
        <f>AA54/(K54+W54)</f>
        <v/>
      </c>
      <c r="M54" s="75" t="n">
        <v>0.5416666666666666</v>
      </c>
      <c r="N54" s="80" t="n">
        <v>62600</v>
      </c>
      <c r="O54" s="80" t="n">
        <v>26620.58</v>
      </c>
      <c r="P54" s="80" t="n">
        <v>8872.120000000001</v>
      </c>
      <c r="Q54" s="80" t="n">
        <v>15652.3</v>
      </c>
      <c r="R54" s="80" t="n">
        <v>12828</v>
      </c>
      <c r="S54" s="80" t="n">
        <v>-1373</v>
      </c>
      <c r="T54" s="80">
        <f>O54-Y54</f>
        <v/>
      </c>
      <c r="U54" s="82">
        <f>AA54/(T54+X54)</f>
        <v/>
      </c>
      <c r="V54" s="80">
        <f>INDEX(检修、备用和必开!B:B,MATCH(统调负荷!$C54,检修、备用和必开!$A:$A,0))</f>
        <v/>
      </c>
      <c r="W54" s="80">
        <f>INDEX(检修、备用和必开!C:C,MATCH(统调负荷!$C54,检修、备用和必开!$A:$A,0))</f>
        <v/>
      </c>
      <c r="X54" s="80">
        <f>INDEX(检修、备用和必开!D:D,MATCH(统调负荷!$C54,检修、备用和必开!$A:$A,0))</f>
        <v/>
      </c>
      <c r="Y54" s="80">
        <f>INDEX(检修、备用和必开!E:E,MATCH(统调负荷!$C54,检修、备用和必开!$A:$A,0))</f>
        <v/>
      </c>
      <c r="Z54" s="80">
        <f>INDEX(检修、备用和必开!F:F,MATCH(统调负荷!$C54,检修、备用和必开!$A:$A,0))</f>
        <v/>
      </c>
      <c r="AA54" s="80">
        <f>94492.4-V54-Z54</f>
        <v/>
      </c>
      <c r="AB54" s="80" t="n">
        <v>8.050000000000001</v>
      </c>
      <c r="AC54" s="80" t="n">
        <v>92.95999999999999</v>
      </c>
      <c r="AD54" s="83">
        <f>C54+D54</f>
        <v/>
      </c>
      <c r="AE54" s="82">
        <f>N54-E54</f>
        <v/>
      </c>
      <c r="AF54" s="82">
        <f>O54-F54</f>
        <v/>
      </c>
      <c r="AG54" s="82">
        <f>P54-G54</f>
        <v/>
      </c>
      <c r="AH54" s="82">
        <f>Q54-H54</f>
        <v/>
      </c>
      <c r="AI54" s="82">
        <f>R54-I54</f>
        <v/>
      </c>
      <c r="AJ54" s="82">
        <f>S54-J54</f>
        <v/>
      </c>
      <c r="AK54" s="80">
        <f>INDEX(检修、备用和必开!I:I,MATCH(统调负荷!$C54,检修、备用和必开!$A:$A,0))</f>
        <v/>
      </c>
    </row>
    <row r="55" ht="13.8" customHeight="1">
      <c r="A55" s="80">
        <f>WEEKDAY(C55,2)</f>
        <v/>
      </c>
      <c r="B55" s="80">
        <f>HOUR(D55)</f>
        <v/>
      </c>
      <c r="C55" s="86" t="n">
        <v>45717</v>
      </c>
      <c r="D55" s="75" t="n">
        <v>0.5520833333333334</v>
      </c>
      <c r="E55" s="80" t="n">
        <v>85640</v>
      </c>
      <c r="F55" s="80" t="n">
        <v>40618</v>
      </c>
      <c r="G55" s="80" t="n">
        <v>15356</v>
      </c>
      <c r="H55" s="80" t="n">
        <v>18713</v>
      </c>
      <c r="I55" s="80" t="n">
        <v>12419</v>
      </c>
      <c r="J55" s="80" t="n">
        <v>-1466</v>
      </c>
      <c r="K55" s="80">
        <f>F55-Y55</f>
        <v/>
      </c>
      <c r="L55" s="82">
        <f>AA55/(K55+W55)</f>
        <v/>
      </c>
      <c r="M55" s="75" t="n">
        <v>0.5520833333333334</v>
      </c>
      <c r="N55" s="80" t="n">
        <v>62682.1</v>
      </c>
      <c r="O55" s="80" t="n">
        <v>26843.58</v>
      </c>
      <c r="P55" s="80" t="n">
        <v>9263.620000000001</v>
      </c>
      <c r="Q55" s="80" t="n">
        <v>15331.9</v>
      </c>
      <c r="R55" s="80" t="n">
        <v>12562</v>
      </c>
      <c r="S55" s="80" t="n">
        <v>-1319</v>
      </c>
      <c r="T55" s="80">
        <f>O55-Y55</f>
        <v/>
      </c>
      <c r="U55" s="82">
        <f>AA55/(T55+X55)</f>
        <v/>
      </c>
      <c r="V55" s="80">
        <f>INDEX(检修、备用和必开!B:B,MATCH(统调负荷!$C55,检修、备用和必开!$A:$A,0))</f>
        <v/>
      </c>
      <c r="W55" s="80">
        <f>INDEX(检修、备用和必开!C:C,MATCH(统调负荷!$C55,检修、备用和必开!$A:$A,0))</f>
        <v/>
      </c>
      <c r="X55" s="80">
        <f>INDEX(检修、备用和必开!D:D,MATCH(统调负荷!$C55,检修、备用和必开!$A:$A,0))</f>
        <v/>
      </c>
      <c r="Y55" s="80">
        <f>INDEX(检修、备用和必开!E:E,MATCH(统调负荷!$C55,检修、备用和必开!$A:$A,0))</f>
        <v/>
      </c>
      <c r="Z55" s="80">
        <f>INDEX(检修、备用和必开!F:F,MATCH(统调负荷!$C55,检修、备用和必开!$A:$A,0))</f>
        <v/>
      </c>
      <c r="AA55" s="80">
        <f>94492.4-V55-Z55</f>
        <v/>
      </c>
      <c r="AB55" s="80" t="n">
        <v>8.49</v>
      </c>
      <c r="AC55" s="80" t="n">
        <v>0</v>
      </c>
      <c r="AD55" s="83">
        <f>C55+D55</f>
        <v/>
      </c>
      <c r="AE55" s="82">
        <f>N55-E55</f>
        <v/>
      </c>
      <c r="AF55" s="82">
        <f>O55-F55</f>
        <v/>
      </c>
      <c r="AG55" s="82">
        <f>P55-G55</f>
        <v/>
      </c>
      <c r="AH55" s="82">
        <f>Q55-H55</f>
        <v/>
      </c>
      <c r="AI55" s="82">
        <f>R55-I55</f>
        <v/>
      </c>
      <c r="AJ55" s="82">
        <f>S55-J55</f>
        <v/>
      </c>
      <c r="AK55" s="80">
        <f>INDEX(检修、备用和必开!I:I,MATCH(统调负荷!$C55,检修、备用和必开!$A:$A,0))</f>
        <v/>
      </c>
    </row>
    <row r="56" ht="13.8" customHeight="1">
      <c r="A56" s="80">
        <f>WEEKDAY(C56,2)</f>
        <v/>
      </c>
      <c r="B56" s="80">
        <f>HOUR(D56)</f>
        <v/>
      </c>
      <c r="C56" s="86" t="n">
        <v>45717</v>
      </c>
      <c r="D56" s="75" t="n">
        <v>0.5625</v>
      </c>
      <c r="E56" s="80" t="n">
        <v>88395</v>
      </c>
      <c r="F56" s="80" t="n">
        <v>42585</v>
      </c>
      <c r="G56" s="80" t="n">
        <v>15356</v>
      </c>
      <c r="H56" s="80" t="n">
        <v>19463</v>
      </c>
      <c r="I56" s="80" t="n">
        <v>12457</v>
      </c>
      <c r="J56" s="80" t="n">
        <v>-1466</v>
      </c>
      <c r="K56" s="80">
        <f>F56-Y56</f>
        <v/>
      </c>
      <c r="L56" s="82">
        <f>AA56/(K56+W56)</f>
        <v/>
      </c>
      <c r="M56" s="75" t="n">
        <v>0.5625</v>
      </c>
      <c r="N56" s="80" t="n">
        <v>62909.1</v>
      </c>
      <c r="O56" s="80" t="n">
        <v>27350.64</v>
      </c>
      <c r="P56" s="80" t="n">
        <v>9457.860000000001</v>
      </c>
      <c r="Q56" s="80" t="n">
        <v>15211.6</v>
      </c>
      <c r="R56" s="80" t="n">
        <v>12284</v>
      </c>
      <c r="S56" s="80" t="n">
        <v>-1395</v>
      </c>
      <c r="T56" s="80">
        <f>O56-Y56</f>
        <v/>
      </c>
      <c r="U56" s="82">
        <f>AA56/(T56+X56)</f>
        <v/>
      </c>
      <c r="V56" s="80">
        <f>INDEX(检修、备用和必开!B:B,MATCH(统调负荷!$C56,检修、备用和必开!$A:$A,0))</f>
        <v/>
      </c>
      <c r="W56" s="80">
        <f>INDEX(检修、备用和必开!C:C,MATCH(统调负荷!$C56,检修、备用和必开!$A:$A,0))</f>
        <v/>
      </c>
      <c r="X56" s="80">
        <f>INDEX(检修、备用和必开!D:D,MATCH(统调负荷!$C56,检修、备用和必开!$A:$A,0))</f>
        <v/>
      </c>
      <c r="Y56" s="80">
        <f>INDEX(检修、备用和必开!E:E,MATCH(统调负荷!$C56,检修、备用和必开!$A:$A,0))</f>
        <v/>
      </c>
      <c r="Z56" s="80">
        <f>INDEX(检修、备用和必开!F:F,MATCH(统调负荷!$C56,检修、备用和必开!$A:$A,0))</f>
        <v/>
      </c>
      <c r="AA56" s="80">
        <f>94492.4-V56-Z56</f>
        <v/>
      </c>
      <c r="AB56" s="80" t="n">
        <v>8.49</v>
      </c>
      <c r="AC56" s="80" t="n">
        <v>228</v>
      </c>
      <c r="AD56" s="83">
        <f>C56+D56</f>
        <v/>
      </c>
      <c r="AE56" s="82">
        <f>N56-E56</f>
        <v/>
      </c>
      <c r="AF56" s="82">
        <f>O56-F56</f>
        <v/>
      </c>
      <c r="AG56" s="82">
        <f>P56-G56</f>
        <v/>
      </c>
      <c r="AH56" s="82">
        <f>Q56-H56</f>
        <v/>
      </c>
      <c r="AI56" s="82">
        <f>R56-I56</f>
        <v/>
      </c>
      <c r="AJ56" s="82">
        <f>S56-J56</f>
        <v/>
      </c>
      <c r="AK56" s="80">
        <f>INDEX(检修、备用和必开!I:I,MATCH(统调负荷!$C56,检修、备用和必开!$A:$A,0))</f>
        <v/>
      </c>
    </row>
    <row r="57" ht="13.8" customHeight="1">
      <c r="A57" s="80">
        <f>WEEKDAY(C57,2)</f>
        <v/>
      </c>
      <c r="B57" s="80">
        <f>HOUR(D57)</f>
        <v/>
      </c>
      <c r="C57" s="86" t="n">
        <v>45717</v>
      </c>
      <c r="D57" s="75" t="n">
        <v>0.5729166666666666</v>
      </c>
      <c r="E57" s="80" t="n">
        <v>91250</v>
      </c>
      <c r="F57" s="80" t="n">
        <v>45390</v>
      </c>
      <c r="G57" s="80" t="n">
        <v>15356</v>
      </c>
      <c r="H57" s="80" t="n">
        <v>19572</v>
      </c>
      <c r="I57" s="80" t="n">
        <v>12397</v>
      </c>
      <c r="J57" s="80" t="n">
        <v>-1465</v>
      </c>
      <c r="K57" s="80">
        <f>F57-Y57</f>
        <v/>
      </c>
      <c r="L57" s="82">
        <f>AA57/(K57+W57)</f>
        <v/>
      </c>
      <c r="M57" s="75" t="n">
        <v>0.5729166666666666</v>
      </c>
      <c r="N57" s="80" t="n">
        <v>63393</v>
      </c>
      <c r="O57" s="80" t="n">
        <v>28332.68</v>
      </c>
      <c r="P57" s="80" t="n">
        <v>9350.219999999999</v>
      </c>
      <c r="Q57" s="80" t="n">
        <v>15046.1</v>
      </c>
      <c r="R57" s="80" t="n">
        <v>11995</v>
      </c>
      <c r="S57" s="80" t="n">
        <v>-1331</v>
      </c>
      <c r="T57" s="80">
        <f>O57-Y57</f>
        <v/>
      </c>
      <c r="U57" s="82">
        <f>AA57/(T57+X57)</f>
        <v/>
      </c>
      <c r="V57" s="80">
        <f>INDEX(检修、备用和必开!B:B,MATCH(统调负荷!$C57,检修、备用和必开!$A:$A,0))</f>
        <v/>
      </c>
      <c r="W57" s="80">
        <f>INDEX(检修、备用和必开!C:C,MATCH(统调负荷!$C57,检修、备用和必开!$A:$A,0))</f>
        <v/>
      </c>
      <c r="X57" s="80">
        <f>INDEX(检修、备用和必开!D:D,MATCH(统调负荷!$C57,检修、备用和必开!$A:$A,0))</f>
        <v/>
      </c>
      <c r="Y57" s="80">
        <f>INDEX(检修、备用和必开!E:E,MATCH(统调负荷!$C57,检修、备用和必开!$A:$A,0))</f>
        <v/>
      </c>
      <c r="Z57" s="80">
        <f>INDEX(检修、备用和必开!F:F,MATCH(统调负荷!$C57,检修、备用和必开!$A:$A,0))</f>
        <v/>
      </c>
      <c r="AA57" s="80">
        <f>94492.4-V57-Z57</f>
        <v/>
      </c>
      <c r="AB57" s="80" t="n">
        <v>22.65</v>
      </c>
      <c r="AC57" s="80" t="n">
        <v>290</v>
      </c>
      <c r="AD57" s="83">
        <f>C57+D57</f>
        <v/>
      </c>
      <c r="AE57" s="82">
        <f>N57-E57</f>
        <v/>
      </c>
      <c r="AF57" s="82">
        <f>O57-F57</f>
        <v/>
      </c>
      <c r="AG57" s="82">
        <f>P57-G57</f>
        <v/>
      </c>
      <c r="AH57" s="82">
        <f>Q57-H57</f>
        <v/>
      </c>
      <c r="AI57" s="82">
        <f>R57-I57</f>
        <v/>
      </c>
      <c r="AJ57" s="82">
        <f>S57-J57</f>
        <v/>
      </c>
      <c r="AK57" s="80">
        <f>INDEX(检修、备用和必开!I:I,MATCH(统调负荷!$C57,检修、备用和必开!$A:$A,0))</f>
        <v/>
      </c>
    </row>
    <row r="58" ht="13.8" customHeight="1">
      <c r="A58" s="80">
        <f>WEEKDAY(C58,2)</f>
        <v/>
      </c>
      <c r="B58" s="80">
        <f>HOUR(D58)</f>
        <v/>
      </c>
      <c r="C58" s="86" t="n">
        <v>45717</v>
      </c>
      <c r="D58" s="75" t="n">
        <v>0.5833333333333334</v>
      </c>
      <c r="E58" s="80" t="n">
        <v>91200</v>
      </c>
      <c r="F58" s="80" t="n">
        <v>45447</v>
      </c>
      <c r="G58" s="80" t="n">
        <v>15355</v>
      </c>
      <c r="H58" s="80" t="n">
        <v>19557</v>
      </c>
      <c r="I58" s="80" t="n">
        <v>12307</v>
      </c>
      <c r="J58" s="80" t="n">
        <v>-1466</v>
      </c>
      <c r="K58" s="80">
        <f>F58-Y58</f>
        <v/>
      </c>
      <c r="L58" s="82">
        <f>AA58/(K58+W58)</f>
        <v/>
      </c>
      <c r="M58" s="75" t="n">
        <v>0.5833333333333334</v>
      </c>
      <c r="N58" s="80" t="n">
        <v>62541.4</v>
      </c>
      <c r="O58" s="80" t="n">
        <v>27548.1</v>
      </c>
      <c r="P58" s="80" t="n">
        <v>10111.7</v>
      </c>
      <c r="Q58" s="80" t="n">
        <v>14701.6</v>
      </c>
      <c r="R58" s="80" t="n">
        <v>11530</v>
      </c>
      <c r="S58" s="80" t="n">
        <v>-1350</v>
      </c>
      <c r="T58" s="80">
        <f>O58-Y58</f>
        <v/>
      </c>
      <c r="U58" s="82">
        <f>AA58/(T58+X58)</f>
        <v/>
      </c>
      <c r="V58" s="80">
        <f>INDEX(检修、备用和必开!B:B,MATCH(统调负荷!$C58,检修、备用和必开!$A:$A,0))</f>
        <v/>
      </c>
      <c r="W58" s="80">
        <f>INDEX(检修、备用和必开!C:C,MATCH(统调负荷!$C58,检修、备用和必开!$A:$A,0))</f>
        <v/>
      </c>
      <c r="X58" s="80">
        <f>INDEX(检修、备用和必开!D:D,MATCH(统调负荷!$C58,检修、备用和必开!$A:$A,0))</f>
        <v/>
      </c>
      <c r="Y58" s="80">
        <f>INDEX(检修、备用和必开!E:E,MATCH(统调负荷!$C58,检修、备用和必开!$A:$A,0))</f>
        <v/>
      </c>
      <c r="Z58" s="80">
        <f>INDEX(检修、备用和必开!F:F,MATCH(统调负荷!$C58,检修、备用和必开!$A:$A,0))</f>
        <v/>
      </c>
      <c r="AA58" s="80">
        <f>94492.4-V58-Z58</f>
        <v/>
      </c>
      <c r="AB58" s="80" t="n">
        <v>0</v>
      </c>
      <c r="AC58" s="80" t="n">
        <v>215.5</v>
      </c>
      <c r="AD58" s="83">
        <f>C58+D58</f>
        <v/>
      </c>
      <c r="AE58" s="82">
        <f>N58-E58</f>
        <v/>
      </c>
      <c r="AF58" s="82">
        <f>O58-F58</f>
        <v/>
      </c>
      <c r="AG58" s="82">
        <f>P58-G58</f>
        <v/>
      </c>
      <c r="AH58" s="82">
        <f>Q58-H58</f>
        <v/>
      </c>
      <c r="AI58" s="82">
        <f>R58-I58</f>
        <v/>
      </c>
      <c r="AJ58" s="82">
        <f>S58-J58</f>
        <v/>
      </c>
      <c r="AK58" s="80">
        <f>INDEX(检修、备用和必开!I:I,MATCH(统调负荷!$C58,检修、备用和必开!$A:$A,0))</f>
        <v/>
      </c>
    </row>
    <row r="59" ht="13.8" customHeight="1">
      <c r="A59" s="80">
        <f>WEEKDAY(C59,2)</f>
        <v/>
      </c>
      <c r="B59" s="80">
        <f>HOUR(D59)</f>
        <v/>
      </c>
      <c r="C59" s="86" t="n">
        <v>45717</v>
      </c>
      <c r="D59" s="75" t="n">
        <v>0.59375</v>
      </c>
      <c r="E59" s="80" t="n">
        <v>90815</v>
      </c>
      <c r="F59" s="80" t="n">
        <v>44707</v>
      </c>
      <c r="G59" s="80" t="n">
        <v>15868</v>
      </c>
      <c r="H59" s="80" t="n">
        <v>19512</v>
      </c>
      <c r="I59" s="80" t="n">
        <v>12194</v>
      </c>
      <c r="J59" s="80" t="n">
        <v>-1466</v>
      </c>
      <c r="K59" s="80">
        <f>F59-Y59</f>
        <v/>
      </c>
      <c r="L59" s="82">
        <f>AA59/(K59+W59)</f>
        <v/>
      </c>
      <c r="M59" s="75" t="n">
        <v>0.59375</v>
      </c>
      <c r="N59" s="80" t="n">
        <v>61393.3</v>
      </c>
      <c r="O59" s="80" t="n">
        <v>27186.6</v>
      </c>
      <c r="P59" s="80" t="n">
        <v>10037.6</v>
      </c>
      <c r="Q59" s="80" t="n">
        <v>14177.1</v>
      </c>
      <c r="R59" s="80" t="n">
        <v>11355</v>
      </c>
      <c r="S59" s="80" t="n">
        <v>-1363</v>
      </c>
      <c r="T59" s="80">
        <f>O59-Y59</f>
        <v/>
      </c>
      <c r="U59" s="82">
        <f>AA59/(T59+X59)</f>
        <v/>
      </c>
      <c r="V59" s="80">
        <f>INDEX(检修、备用和必开!B:B,MATCH(统调负荷!$C59,检修、备用和必开!$A:$A,0))</f>
        <v/>
      </c>
      <c r="W59" s="80">
        <f>INDEX(检修、备用和必开!C:C,MATCH(统调负荷!$C59,检修、备用和必开!$A:$A,0))</f>
        <v/>
      </c>
      <c r="X59" s="80">
        <f>INDEX(检修、备用和必开!D:D,MATCH(统调负荷!$C59,检修、备用和必开!$A:$A,0))</f>
        <v/>
      </c>
      <c r="Y59" s="80">
        <f>INDEX(检修、备用和必开!E:E,MATCH(统调负荷!$C59,检修、备用和必开!$A:$A,0))</f>
        <v/>
      </c>
      <c r="Z59" s="80">
        <f>INDEX(检修、备用和必开!F:F,MATCH(统调负荷!$C59,检修、备用和必开!$A:$A,0))</f>
        <v/>
      </c>
      <c r="AA59" s="80">
        <f>94492.4-V59-Z59</f>
        <v/>
      </c>
      <c r="AB59" s="80" t="n">
        <v>0</v>
      </c>
      <c r="AC59" s="80" t="n">
        <v>250</v>
      </c>
      <c r="AD59" s="83">
        <f>C59+D59</f>
        <v/>
      </c>
      <c r="AE59" s="82">
        <f>N59-E59</f>
        <v/>
      </c>
      <c r="AF59" s="82">
        <f>O59-F59</f>
        <v/>
      </c>
      <c r="AG59" s="82">
        <f>P59-G59</f>
        <v/>
      </c>
      <c r="AH59" s="82">
        <f>Q59-H59</f>
        <v/>
      </c>
      <c r="AI59" s="82">
        <f>R59-I59</f>
        <v/>
      </c>
      <c r="AJ59" s="82">
        <f>S59-J59</f>
        <v/>
      </c>
      <c r="AK59" s="80">
        <f>INDEX(检修、备用和必开!I:I,MATCH(统调负荷!$C59,检修、备用和必开!$A:$A,0))</f>
        <v/>
      </c>
    </row>
    <row r="60" ht="13.8" customHeight="1">
      <c r="A60" s="80">
        <f>WEEKDAY(C60,2)</f>
        <v/>
      </c>
      <c r="B60" s="80">
        <f>HOUR(D60)</f>
        <v/>
      </c>
      <c r="C60" s="86" t="n">
        <v>45717</v>
      </c>
      <c r="D60" s="75" t="n">
        <v>0.6041666666666666</v>
      </c>
      <c r="E60" s="80" t="n">
        <v>90650</v>
      </c>
      <c r="F60" s="80" t="n">
        <v>44465</v>
      </c>
      <c r="G60" s="80" t="n">
        <v>16155</v>
      </c>
      <c r="H60" s="80" t="n">
        <v>19469</v>
      </c>
      <c r="I60" s="80" t="n">
        <v>12026</v>
      </c>
      <c r="J60" s="80" t="n">
        <v>-1465</v>
      </c>
      <c r="K60" s="80">
        <f>F60-Y60</f>
        <v/>
      </c>
      <c r="L60" s="82">
        <f>AA60/(K60+W60)</f>
        <v/>
      </c>
      <c r="M60" s="75" t="n">
        <v>0.6041666666666666</v>
      </c>
      <c r="N60" s="80" t="n">
        <v>61100.7</v>
      </c>
      <c r="O60" s="80" t="n">
        <v>26538.3</v>
      </c>
      <c r="P60" s="80" t="n">
        <v>10328.1</v>
      </c>
      <c r="Q60" s="80" t="n">
        <v>14575.3</v>
      </c>
      <c r="R60" s="80" t="n">
        <v>11020</v>
      </c>
      <c r="S60" s="80" t="n">
        <v>-1361</v>
      </c>
      <c r="T60" s="80">
        <f>O60-Y60</f>
        <v/>
      </c>
      <c r="U60" s="82">
        <f>AA60/(T60+X60)</f>
        <v/>
      </c>
      <c r="V60" s="80">
        <f>INDEX(检修、备用和必开!B:B,MATCH(统调负荷!$C60,检修、备用和必开!$A:$A,0))</f>
        <v/>
      </c>
      <c r="W60" s="80">
        <f>INDEX(检修、备用和必开!C:C,MATCH(统调负荷!$C60,检修、备用和必开!$A:$A,0))</f>
        <v/>
      </c>
      <c r="X60" s="80">
        <f>INDEX(检修、备用和必开!D:D,MATCH(统调负荷!$C60,检修、备用和必开!$A:$A,0))</f>
        <v/>
      </c>
      <c r="Y60" s="80">
        <f>INDEX(检修、备用和必开!E:E,MATCH(统调负荷!$C60,检修、备用和必开!$A:$A,0))</f>
        <v/>
      </c>
      <c r="Z60" s="80">
        <f>INDEX(检修、备用和必开!F:F,MATCH(统调负荷!$C60,检修、备用和必开!$A:$A,0))</f>
        <v/>
      </c>
      <c r="AA60" s="80">
        <f>94492.4-V60-Z60</f>
        <v/>
      </c>
      <c r="AB60" s="80" t="n">
        <v>0</v>
      </c>
      <c r="AC60" s="80" t="n">
        <v>280</v>
      </c>
      <c r="AD60" s="83">
        <f>C60+D60</f>
        <v/>
      </c>
      <c r="AE60" s="82">
        <f>N60-E60</f>
        <v/>
      </c>
      <c r="AF60" s="82">
        <f>O60-F60</f>
        <v/>
      </c>
      <c r="AG60" s="82">
        <f>P60-G60</f>
        <v/>
      </c>
      <c r="AH60" s="82">
        <f>Q60-H60</f>
        <v/>
      </c>
      <c r="AI60" s="82">
        <f>R60-I60</f>
        <v/>
      </c>
      <c r="AJ60" s="82">
        <f>S60-J60</f>
        <v/>
      </c>
      <c r="AK60" s="80">
        <f>INDEX(检修、备用和必开!I:I,MATCH(统调负荷!$C60,检修、备用和必开!$A:$A,0))</f>
        <v/>
      </c>
    </row>
    <row r="61" ht="13.8" customHeight="1">
      <c r="A61" s="80">
        <f>WEEKDAY(C61,2)</f>
        <v/>
      </c>
      <c r="B61" s="80">
        <f>HOUR(D61)</f>
        <v/>
      </c>
      <c r="C61" s="86" t="n">
        <v>45717</v>
      </c>
      <c r="D61" s="75" t="n">
        <v>0.6145833333333334</v>
      </c>
      <c r="E61" s="80" t="n">
        <v>91155</v>
      </c>
      <c r="F61" s="80" t="n">
        <v>44333</v>
      </c>
      <c r="G61" s="80" t="n">
        <v>16760</v>
      </c>
      <c r="H61" s="80" t="n">
        <v>19733</v>
      </c>
      <c r="I61" s="80" t="n">
        <v>11795</v>
      </c>
      <c r="J61" s="80" t="n">
        <v>-1466</v>
      </c>
      <c r="K61" s="80">
        <f>F61-Y61</f>
        <v/>
      </c>
      <c r="L61" s="82">
        <f>AA61/(K61+W61)</f>
        <v/>
      </c>
      <c r="M61" s="75" t="n">
        <v>0.6145833333333334</v>
      </c>
      <c r="N61" s="80" t="n">
        <v>61656.7</v>
      </c>
      <c r="O61" s="80" t="n">
        <v>27477.8</v>
      </c>
      <c r="P61" s="80" t="n">
        <v>10392.5</v>
      </c>
      <c r="Q61" s="80" t="n">
        <v>14329.4</v>
      </c>
      <c r="R61" s="80" t="n">
        <v>10800</v>
      </c>
      <c r="S61" s="80" t="n">
        <v>-1343</v>
      </c>
      <c r="T61" s="80">
        <f>O61-Y61</f>
        <v/>
      </c>
      <c r="U61" s="82">
        <f>AA61/(T61+X61)</f>
        <v/>
      </c>
      <c r="V61" s="80">
        <f>INDEX(检修、备用和必开!B:B,MATCH(统调负荷!$C61,检修、备用和必开!$A:$A,0))</f>
        <v/>
      </c>
      <c r="W61" s="80">
        <f>INDEX(检修、备用和必开!C:C,MATCH(统调负荷!$C61,检修、备用和必开!$A:$A,0))</f>
        <v/>
      </c>
      <c r="X61" s="80">
        <f>INDEX(检修、备用和必开!D:D,MATCH(统调负荷!$C61,检修、备用和必开!$A:$A,0))</f>
        <v/>
      </c>
      <c r="Y61" s="80">
        <f>INDEX(检修、备用和必开!E:E,MATCH(统调负荷!$C61,检修、备用和必开!$A:$A,0))</f>
        <v/>
      </c>
      <c r="Z61" s="80">
        <f>INDEX(检修、备用和必开!F:F,MATCH(统调负荷!$C61,检修、备用和必开!$A:$A,0))</f>
        <v/>
      </c>
      <c r="AA61" s="80">
        <f>94492.4-V61-Z61</f>
        <v/>
      </c>
      <c r="AB61" s="80" t="n">
        <v>0</v>
      </c>
      <c r="AC61" s="80" t="n">
        <v>270.12</v>
      </c>
      <c r="AD61" s="83">
        <f>C61+D61</f>
        <v/>
      </c>
      <c r="AE61" s="82">
        <f>N61-E61</f>
        <v/>
      </c>
      <c r="AF61" s="82">
        <f>O61-F61</f>
        <v/>
      </c>
      <c r="AG61" s="82">
        <f>P61-G61</f>
        <v/>
      </c>
      <c r="AH61" s="82">
        <f>Q61-H61</f>
        <v/>
      </c>
      <c r="AI61" s="82">
        <f>R61-I61</f>
        <v/>
      </c>
      <c r="AJ61" s="82">
        <f>S61-J61</f>
        <v/>
      </c>
      <c r="AK61" s="80">
        <f>INDEX(检修、备用和必开!I:I,MATCH(统调负荷!$C61,检修、备用和必开!$A:$A,0))</f>
        <v/>
      </c>
    </row>
    <row r="62" ht="13.8" customHeight="1">
      <c r="A62" s="80">
        <f>WEEKDAY(C62,2)</f>
        <v/>
      </c>
      <c r="B62" s="80">
        <f>HOUR(D62)</f>
        <v/>
      </c>
      <c r="C62" s="86" t="n">
        <v>45717</v>
      </c>
      <c r="D62" s="75" t="n">
        <v>0.625</v>
      </c>
      <c r="E62" s="80" t="n">
        <v>91250</v>
      </c>
      <c r="F62" s="80" t="n">
        <v>42943</v>
      </c>
      <c r="G62" s="80" t="n">
        <v>18197</v>
      </c>
      <c r="H62" s="80" t="n">
        <v>19991</v>
      </c>
      <c r="I62" s="80" t="n">
        <v>11585</v>
      </c>
      <c r="J62" s="80" t="n">
        <v>-1466</v>
      </c>
      <c r="K62" s="80">
        <f>F62-Y62</f>
        <v/>
      </c>
      <c r="L62" s="82">
        <f>AA62/(K62+W62)</f>
        <v/>
      </c>
      <c r="M62" s="75" t="n">
        <v>0.625</v>
      </c>
      <c r="N62" s="80" t="n">
        <v>62039.7</v>
      </c>
      <c r="O62" s="80" t="n">
        <v>29196.17</v>
      </c>
      <c r="P62" s="80" t="n">
        <v>9517.530000000001</v>
      </c>
      <c r="Q62" s="80" t="n">
        <v>14371</v>
      </c>
      <c r="R62" s="80" t="n">
        <v>10315</v>
      </c>
      <c r="S62" s="80" t="n">
        <v>-1360</v>
      </c>
      <c r="T62" s="80">
        <f>O62-Y62</f>
        <v/>
      </c>
      <c r="U62" s="82">
        <f>AA62/(T62+X62)</f>
        <v/>
      </c>
      <c r="V62" s="80">
        <f>INDEX(检修、备用和必开!B:B,MATCH(统调负荷!$C62,检修、备用和必开!$A:$A,0))</f>
        <v/>
      </c>
      <c r="W62" s="80">
        <f>INDEX(检修、备用和必开!C:C,MATCH(统调负荷!$C62,检修、备用和必开!$A:$A,0))</f>
        <v/>
      </c>
      <c r="X62" s="80">
        <f>INDEX(检修、备用和必开!D:D,MATCH(统调负荷!$C62,检修、备用和必开!$A:$A,0))</f>
        <v/>
      </c>
      <c r="Y62" s="80">
        <f>INDEX(检修、备用和必开!E:E,MATCH(统调负荷!$C62,检修、备用和必开!$A:$A,0))</f>
        <v/>
      </c>
      <c r="Z62" s="80">
        <f>INDEX(检修、备用和必开!F:F,MATCH(统调负荷!$C62,检修、备用和必开!$A:$A,0))</f>
        <v/>
      </c>
      <c r="AA62" s="80">
        <f>94492.4-V62-Z62</f>
        <v/>
      </c>
      <c r="AB62" s="80" t="n">
        <v>9.140000000000001</v>
      </c>
      <c r="AC62" s="80" t="n">
        <v>285</v>
      </c>
      <c r="AD62" s="83">
        <f>C62+D62</f>
        <v/>
      </c>
      <c r="AE62" s="82">
        <f>N62-E62</f>
        <v/>
      </c>
      <c r="AF62" s="82">
        <f>O62-F62</f>
        <v/>
      </c>
      <c r="AG62" s="82">
        <f>P62-G62</f>
        <v/>
      </c>
      <c r="AH62" s="82">
        <f>Q62-H62</f>
        <v/>
      </c>
      <c r="AI62" s="82">
        <f>R62-I62</f>
        <v/>
      </c>
      <c r="AJ62" s="82">
        <f>S62-J62</f>
        <v/>
      </c>
      <c r="AK62" s="80">
        <f>INDEX(检修、备用和必开!I:I,MATCH(统调负荷!$C62,检修、备用和必开!$A:$A,0))</f>
        <v/>
      </c>
    </row>
    <row r="63" ht="13.8" customHeight="1">
      <c r="A63" s="80">
        <f>WEEKDAY(C63,2)</f>
        <v/>
      </c>
      <c r="B63" s="80">
        <f>HOUR(D63)</f>
        <v/>
      </c>
      <c r="C63" s="86" t="n">
        <v>45717</v>
      </c>
      <c r="D63" s="75" t="n">
        <v>0.6354166666666666</v>
      </c>
      <c r="E63" s="80" t="n">
        <v>91815</v>
      </c>
      <c r="F63" s="80" t="n">
        <v>42985</v>
      </c>
      <c r="G63" s="80" t="n">
        <v>18856</v>
      </c>
      <c r="H63" s="80" t="n">
        <v>20094</v>
      </c>
      <c r="I63" s="80" t="n">
        <v>11346</v>
      </c>
      <c r="J63" s="80" t="n">
        <v>-1466</v>
      </c>
      <c r="K63" s="80">
        <f>F63-Y63</f>
        <v/>
      </c>
      <c r="L63" s="82">
        <f>AA63/(K63+W63)</f>
        <v/>
      </c>
      <c r="M63" s="75" t="n">
        <v>0.6354166666666666</v>
      </c>
      <c r="N63" s="80" t="n">
        <v>62490.5</v>
      </c>
      <c r="O63" s="80" t="n">
        <v>29678.05</v>
      </c>
      <c r="P63" s="80" t="n">
        <v>9497.75</v>
      </c>
      <c r="Q63" s="80" t="n">
        <v>14880.7</v>
      </c>
      <c r="R63" s="80" t="n">
        <v>9785</v>
      </c>
      <c r="S63" s="80" t="n">
        <v>-1351</v>
      </c>
      <c r="T63" s="80">
        <f>O63-Y63</f>
        <v/>
      </c>
      <c r="U63" s="82">
        <f>AA63/(T63+X63)</f>
        <v/>
      </c>
      <c r="V63" s="80">
        <f>INDEX(检修、备用和必开!B:B,MATCH(统调负荷!$C63,检修、备用和必开!$A:$A,0))</f>
        <v/>
      </c>
      <c r="W63" s="80">
        <f>INDEX(检修、备用和必开!C:C,MATCH(统调负荷!$C63,检修、备用和必开!$A:$A,0))</f>
        <v/>
      </c>
      <c r="X63" s="80">
        <f>INDEX(检修、备用和必开!D:D,MATCH(统调负荷!$C63,检修、备用和必开!$A:$A,0))</f>
        <v/>
      </c>
      <c r="Y63" s="80">
        <f>INDEX(检修、备用和必开!E:E,MATCH(统调负荷!$C63,检修、备用和必开!$A:$A,0))</f>
        <v/>
      </c>
      <c r="Z63" s="80">
        <f>INDEX(检修、备用和必开!F:F,MATCH(统调负荷!$C63,检修、备用和必开!$A:$A,0))</f>
        <v/>
      </c>
      <c r="AA63" s="80">
        <f>94492.4-V63-Z63</f>
        <v/>
      </c>
      <c r="AB63" s="80" t="n">
        <v>256.42</v>
      </c>
      <c r="AC63" s="80" t="n">
        <v>285.13</v>
      </c>
      <c r="AD63" s="83">
        <f>C63+D63</f>
        <v/>
      </c>
      <c r="AE63" s="82">
        <f>N63-E63</f>
        <v/>
      </c>
      <c r="AF63" s="82">
        <f>O63-F63</f>
        <v/>
      </c>
      <c r="AG63" s="82">
        <f>P63-G63</f>
        <v/>
      </c>
      <c r="AH63" s="82">
        <f>Q63-H63</f>
        <v/>
      </c>
      <c r="AI63" s="82">
        <f>R63-I63</f>
        <v/>
      </c>
      <c r="AJ63" s="82">
        <f>S63-J63</f>
        <v/>
      </c>
      <c r="AK63" s="80">
        <f>INDEX(检修、备用和必开!I:I,MATCH(统调负荷!$C63,检修、备用和必开!$A:$A,0))</f>
        <v/>
      </c>
    </row>
    <row r="64" ht="13.8" customHeight="1">
      <c r="A64" s="80">
        <f>WEEKDAY(C64,2)</f>
        <v/>
      </c>
      <c r="B64" s="80">
        <f>HOUR(D64)</f>
        <v/>
      </c>
      <c r="C64" s="86" t="n">
        <v>45717</v>
      </c>
      <c r="D64" s="75" t="n">
        <v>0.6458333333333334</v>
      </c>
      <c r="E64" s="80" t="n">
        <v>93050</v>
      </c>
      <c r="F64" s="80" t="n">
        <v>44430</v>
      </c>
      <c r="G64" s="80" t="n">
        <v>19038</v>
      </c>
      <c r="H64" s="80" t="n">
        <v>20001</v>
      </c>
      <c r="I64" s="80" t="n">
        <v>11047</v>
      </c>
      <c r="J64" s="80" t="n">
        <v>-1466</v>
      </c>
      <c r="K64" s="80">
        <f>F64-Y64</f>
        <v/>
      </c>
      <c r="L64" s="82">
        <f>AA64/(K64+W64)</f>
        <v/>
      </c>
      <c r="M64" s="75" t="n">
        <v>0.6458333333333334</v>
      </c>
      <c r="N64" s="80" t="n">
        <v>63334.1</v>
      </c>
      <c r="O64" s="80" t="n">
        <v>30093.1</v>
      </c>
      <c r="P64" s="80" t="n">
        <v>10324.9</v>
      </c>
      <c r="Q64" s="80" t="n">
        <v>15104.1</v>
      </c>
      <c r="R64" s="80" t="n">
        <v>9167</v>
      </c>
      <c r="S64" s="80" t="n">
        <v>-1355</v>
      </c>
      <c r="T64" s="80">
        <f>O64-Y64</f>
        <v/>
      </c>
      <c r="U64" s="82">
        <f>AA64/(T64+X64)</f>
        <v/>
      </c>
      <c r="V64" s="80">
        <f>INDEX(检修、备用和必开!B:B,MATCH(统调负荷!$C64,检修、备用和必开!$A:$A,0))</f>
        <v/>
      </c>
      <c r="W64" s="80">
        <f>INDEX(检修、备用和必开!C:C,MATCH(统调负荷!$C64,检修、备用和必开!$A:$A,0))</f>
        <v/>
      </c>
      <c r="X64" s="80">
        <f>INDEX(检修、备用和必开!D:D,MATCH(统调负荷!$C64,检修、备用和必开!$A:$A,0))</f>
        <v/>
      </c>
      <c r="Y64" s="80">
        <f>INDEX(检修、备用和必开!E:E,MATCH(统调负荷!$C64,检修、备用和必开!$A:$A,0))</f>
        <v/>
      </c>
      <c r="Z64" s="80">
        <f>INDEX(检修、备用和必开!F:F,MATCH(统调负荷!$C64,检修、备用和必开!$A:$A,0))</f>
        <v/>
      </c>
      <c r="AA64" s="80">
        <f>94492.4-V64-Z64</f>
        <v/>
      </c>
      <c r="AB64" s="80" t="n">
        <v>252</v>
      </c>
      <c r="AC64" s="80" t="n">
        <v>289.62</v>
      </c>
      <c r="AD64" s="83">
        <f>C64+D64</f>
        <v/>
      </c>
      <c r="AE64" s="82">
        <f>N64-E64</f>
        <v/>
      </c>
      <c r="AF64" s="82">
        <f>O64-F64</f>
        <v/>
      </c>
      <c r="AG64" s="82">
        <f>P64-G64</f>
        <v/>
      </c>
      <c r="AH64" s="82">
        <f>Q64-H64</f>
        <v/>
      </c>
      <c r="AI64" s="82">
        <f>R64-I64</f>
        <v/>
      </c>
      <c r="AJ64" s="82">
        <f>S64-J64</f>
        <v/>
      </c>
      <c r="AK64" s="80">
        <f>INDEX(检修、备用和必开!I:I,MATCH(统调负荷!$C64,检修、备用和必开!$A:$A,0))</f>
        <v/>
      </c>
    </row>
    <row r="65" ht="13.8" customHeight="1">
      <c r="A65" s="80">
        <f>WEEKDAY(C65,2)</f>
        <v/>
      </c>
      <c r="B65" s="80">
        <f>HOUR(D65)</f>
        <v/>
      </c>
      <c r="C65" s="86" t="n">
        <v>45717</v>
      </c>
      <c r="D65" s="75" t="n">
        <v>0.65625</v>
      </c>
      <c r="E65" s="80" t="n">
        <v>94030</v>
      </c>
      <c r="F65" s="80" t="n">
        <v>44515</v>
      </c>
      <c r="G65" s="80" t="n">
        <v>20360</v>
      </c>
      <c r="H65" s="80" t="n">
        <v>19922</v>
      </c>
      <c r="I65" s="80" t="n">
        <v>10699</v>
      </c>
      <c r="J65" s="80" t="n">
        <v>-1466</v>
      </c>
      <c r="K65" s="80">
        <f>F65-Y65</f>
        <v/>
      </c>
      <c r="L65" s="82">
        <f>AA65/(K65+W65)</f>
        <v/>
      </c>
      <c r="M65" s="75" t="n">
        <v>0.65625</v>
      </c>
      <c r="N65" s="80" t="n">
        <v>64285.8</v>
      </c>
      <c r="O65" s="80" t="n">
        <v>30087.3</v>
      </c>
      <c r="P65" s="80" t="n">
        <v>11687.5</v>
      </c>
      <c r="Q65" s="80" t="n">
        <v>15297</v>
      </c>
      <c r="R65" s="80" t="n">
        <v>8557</v>
      </c>
      <c r="S65" s="80" t="n">
        <v>-1343</v>
      </c>
      <c r="T65" s="80">
        <f>O65-Y65</f>
        <v/>
      </c>
      <c r="U65" s="82">
        <f>AA65/(T65+X65)</f>
        <v/>
      </c>
      <c r="V65" s="80">
        <f>INDEX(检修、备用和必开!B:B,MATCH(统调负荷!$C65,检修、备用和必开!$A:$A,0))</f>
        <v/>
      </c>
      <c r="W65" s="80">
        <f>INDEX(检修、备用和必开!C:C,MATCH(统调负荷!$C65,检修、备用和必开!$A:$A,0))</f>
        <v/>
      </c>
      <c r="X65" s="80">
        <f>INDEX(检修、备用和必开!D:D,MATCH(统调负荷!$C65,检修、备用和必开!$A:$A,0))</f>
        <v/>
      </c>
      <c r="Y65" s="80">
        <f>INDEX(检修、备用和必开!E:E,MATCH(统调负荷!$C65,检修、备用和必开!$A:$A,0))</f>
        <v/>
      </c>
      <c r="Z65" s="80">
        <f>INDEX(检修、备用和必开!F:F,MATCH(统调负荷!$C65,检修、备用和必开!$A:$A,0))</f>
        <v/>
      </c>
      <c r="AA65" s="80">
        <f>94492.4-V65-Z65</f>
        <v/>
      </c>
      <c r="AB65" s="80" t="n">
        <v>0</v>
      </c>
      <c r="AC65" s="80" t="n">
        <v>290</v>
      </c>
      <c r="AD65" s="83">
        <f>C65+D65</f>
        <v/>
      </c>
      <c r="AE65" s="82">
        <f>N65-E65</f>
        <v/>
      </c>
      <c r="AF65" s="82">
        <f>O65-F65</f>
        <v/>
      </c>
      <c r="AG65" s="82">
        <f>P65-G65</f>
        <v/>
      </c>
      <c r="AH65" s="82">
        <f>Q65-H65</f>
        <v/>
      </c>
      <c r="AI65" s="82">
        <f>R65-I65</f>
        <v/>
      </c>
      <c r="AJ65" s="82">
        <f>S65-J65</f>
        <v/>
      </c>
      <c r="AK65" s="80">
        <f>INDEX(检修、备用和必开!I:I,MATCH(统调负荷!$C65,检修、备用和必开!$A:$A,0))</f>
        <v/>
      </c>
    </row>
    <row r="66" ht="13.8" customHeight="1">
      <c r="A66" s="80">
        <f>WEEKDAY(C66,2)</f>
        <v/>
      </c>
      <c r="B66" s="80">
        <f>HOUR(D66)</f>
        <v/>
      </c>
      <c r="C66" s="86" t="n">
        <v>45717</v>
      </c>
      <c r="D66" s="75" t="n">
        <v>0.6666666666666666</v>
      </c>
      <c r="E66" s="80" t="n">
        <v>95025</v>
      </c>
      <c r="F66" s="80" t="n">
        <v>44208</v>
      </c>
      <c r="G66" s="80" t="n">
        <v>22203</v>
      </c>
      <c r="H66" s="80" t="n">
        <v>19802</v>
      </c>
      <c r="I66" s="80" t="n">
        <v>10278</v>
      </c>
      <c r="J66" s="80" t="n">
        <v>-1466</v>
      </c>
      <c r="K66" s="80">
        <f>F66-Y66</f>
        <v/>
      </c>
      <c r="L66" s="82">
        <f>AA66/(K66+W66)</f>
        <v/>
      </c>
      <c r="M66" s="75" t="n">
        <v>0.6666666666666666</v>
      </c>
      <c r="N66" s="80" t="n">
        <v>65379.2</v>
      </c>
      <c r="O66" s="80" t="n">
        <v>28436.7</v>
      </c>
      <c r="P66" s="80" t="n">
        <v>12650</v>
      </c>
      <c r="Q66" s="80" t="n">
        <v>17650.5</v>
      </c>
      <c r="R66" s="80" t="n">
        <v>8023</v>
      </c>
      <c r="S66" s="80" t="n">
        <v>-1381</v>
      </c>
      <c r="T66" s="80">
        <f>O66-Y66</f>
        <v/>
      </c>
      <c r="U66" s="82">
        <f>AA66/(T66+X66)</f>
        <v/>
      </c>
      <c r="V66" s="80">
        <f>INDEX(检修、备用和必开!B:B,MATCH(统调负荷!$C66,检修、备用和必开!$A:$A,0))</f>
        <v/>
      </c>
      <c r="W66" s="80">
        <f>INDEX(检修、备用和必开!C:C,MATCH(统调负荷!$C66,检修、备用和必开!$A:$A,0))</f>
        <v/>
      </c>
      <c r="X66" s="80">
        <f>INDEX(检修、备用和必开!D:D,MATCH(统调负荷!$C66,检修、备用和必开!$A:$A,0))</f>
        <v/>
      </c>
      <c r="Y66" s="80">
        <f>INDEX(检修、备用和必开!E:E,MATCH(统调负荷!$C66,检修、备用和必开!$A:$A,0))</f>
        <v/>
      </c>
      <c r="Z66" s="80">
        <f>INDEX(检修、备用和必开!F:F,MATCH(统调负荷!$C66,检修、备用和必开!$A:$A,0))</f>
        <v/>
      </c>
      <c r="AA66" s="80">
        <f>94492.4-V66-Z66</f>
        <v/>
      </c>
      <c r="AB66" s="80" t="n">
        <v>8.48</v>
      </c>
      <c r="AC66" s="80" t="n">
        <v>38.84</v>
      </c>
      <c r="AD66" s="83">
        <f>C66+D66</f>
        <v/>
      </c>
      <c r="AE66" s="82">
        <f>N66-E66</f>
        <v/>
      </c>
      <c r="AF66" s="82">
        <f>O66-F66</f>
        <v/>
      </c>
      <c r="AG66" s="82">
        <f>P66-G66</f>
        <v/>
      </c>
      <c r="AH66" s="82">
        <f>Q66-H66</f>
        <v/>
      </c>
      <c r="AI66" s="82">
        <f>R66-I66</f>
        <v/>
      </c>
      <c r="AJ66" s="82">
        <f>S66-J66</f>
        <v/>
      </c>
      <c r="AK66" s="80">
        <f>INDEX(检修、备用和必开!I:I,MATCH(统调负荷!$C66,检修、备用和必开!$A:$A,0))</f>
        <v/>
      </c>
    </row>
    <row r="67" ht="13.8" customHeight="1">
      <c r="A67" s="80">
        <f>WEEKDAY(C67,2)</f>
        <v/>
      </c>
      <c r="B67" s="80">
        <f>HOUR(D67)</f>
        <v/>
      </c>
      <c r="C67" s="86" t="n">
        <v>45717</v>
      </c>
      <c r="D67" s="75" t="n">
        <v>0.6770833333333334</v>
      </c>
      <c r="E67" s="80" t="n">
        <v>96510</v>
      </c>
      <c r="F67" s="80" t="n">
        <v>44778</v>
      </c>
      <c r="G67" s="80" t="n">
        <v>22810</v>
      </c>
      <c r="H67" s="80" t="n">
        <v>20538</v>
      </c>
      <c r="I67" s="80" t="n">
        <v>9850</v>
      </c>
      <c r="J67" s="80" t="n">
        <v>-1466</v>
      </c>
      <c r="K67" s="80">
        <f>F67-Y67</f>
        <v/>
      </c>
      <c r="L67" s="82">
        <f>AA67/(K67+W67)</f>
        <v/>
      </c>
      <c r="M67" s="75" t="n">
        <v>0.6770833333333334</v>
      </c>
      <c r="N67" s="80" t="n">
        <v>67341.89999999999</v>
      </c>
      <c r="O67" s="80" t="n">
        <v>27786.9</v>
      </c>
      <c r="P67" s="80" t="n">
        <v>15179.9</v>
      </c>
      <c r="Q67" s="80" t="n">
        <v>18228.1</v>
      </c>
      <c r="R67" s="80" t="n">
        <v>7505</v>
      </c>
      <c r="S67" s="80" t="n">
        <v>-1358</v>
      </c>
      <c r="T67" s="80">
        <f>O67-Y67</f>
        <v/>
      </c>
      <c r="U67" s="82">
        <f>AA67/(T67+X67)</f>
        <v/>
      </c>
      <c r="V67" s="80">
        <f>INDEX(检修、备用和必开!B:B,MATCH(统调负荷!$C67,检修、备用和必开!$A:$A,0))</f>
        <v/>
      </c>
      <c r="W67" s="80">
        <f>INDEX(检修、备用和必开!C:C,MATCH(统调负荷!$C67,检修、备用和必开!$A:$A,0))</f>
        <v/>
      </c>
      <c r="X67" s="80">
        <f>INDEX(检修、备用和必开!D:D,MATCH(统调负荷!$C67,检修、备用和必开!$A:$A,0))</f>
        <v/>
      </c>
      <c r="Y67" s="80">
        <f>INDEX(检修、备用和必开!E:E,MATCH(统调负荷!$C67,检修、备用和必开!$A:$A,0))</f>
        <v/>
      </c>
      <c r="Z67" s="80">
        <f>INDEX(检修、备用和必开!F:F,MATCH(统调负荷!$C67,检修、备用和必开!$A:$A,0))</f>
        <v/>
      </c>
      <c r="AA67" s="80">
        <f>94492.4-V67-Z67</f>
        <v/>
      </c>
      <c r="AB67" s="80" t="n">
        <v>0</v>
      </c>
      <c r="AC67" s="80" t="n">
        <v>55</v>
      </c>
      <c r="AD67" s="83">
        <f>C67+D67</f>
        <v/>
      </c>
      <c r="AE67" s="82">
        <f>N67-E67</f>
        <v/>
      </c>
      <c r="AF67" s="82">
        <f>O67-F67</f>
        <v/>
      </c>
      <c r="AG67" s="82">
        <f>P67-G67</f>
        <v/>
      </c>
      <c r="AH67" s="82">
        <f>Q67-H67</f>
        <v/>
      </c>
      <c r="AI67" s="82">
        <f>R67-I67</f>
        <v/>
      </c>
      <c r="AJ67" s="82">
        <f>S67-J67</f>
        <v/>
      </c>
      <c r="AK67" s="80">
        <f>INDEX(检修、备用和必开!I:I,MATCH(统调负荷!$C67,检修、备用和必开!$A:$A,0))</f>
        <v/>
      </c>
    </row>
    <row r="68" ht="13.8" customHeight="1">
      <c r="A68" s="80">
        <f>WEEKDAY(C68,2)</f>
        <v/>
      </c>
      <c r="B68" s="80">
        <f>HOUR(D68)</f>
        <v/>
      </c>
      <c r="C68" s="86" t="n">
        <v>45717</v>
      </c>
      <c r="D68" s="75" t="n">
        <v>0.6875</v>
      </c>
      <c r="E68" s="80" t="n">
        <v>97695</v>
      </c>
      <c r="F68" s="80" t="n">
        <v>45850</v>
      </c>
      <c r="G68" s="80" t="n">
        <v>23454</v>
      </c>
      <c r="H68" s="80" t="n">
        <v>20422</v>
      </c>
      <c r="I68" s="80" t="n">
        <v>9435</v>
      </c>
      <c r="J68" s="80" t="n">
        <v>-1466</v>
      </c>
      <c r="K68" s="80">
        <f>F68-Y68</f>
        <v/>
      </c>
      <c r="L68" s="82">
        <f>AA68/(K68+W68)</f>
        <v/>
      </c>
      <c r="M68" s="75" t="n">
        <v>0.6875</v>
      </c>
      <c r="N68" s="80" t="n">
        <v>68603.2</v>
      </c>
      <c r="O68" s="80" t="n">
        <v>28377.1</v>
      </c>
      <c r="P68" s="80" t="n">
        <v>15560.5</v>
      </c>
      <c r="Q68" s="80" t="n">
        <v>19000.6</v>
      </c>
      <c r="R68" s="80" t="n">
        <v>7051</v>
      </c>
      <c r="S68" s="80" t="n">
        <v>-1386</v>
      </c>
      <c r="T68" s="80">
        <f>O68-Y68</f>
        <v/>
      </c>
      <c r="U68" s="82">
        <f>AA68/(T68+X68)</f>
        <v/>
      </c>
      <c r="V68" s="80">
        <f>INDEX(检修、备用和必开!B:B,MATCH(统调负荷!$C68,检修、备用和必开!$A:$A,0))</f>
        <v/>
      </c>
      <c r="W68" s="80">
        <f>INDEX(检修、备用和必开!C:C,MATCH(统调负荷!$C68,检修、备用和必开!$A:$A,0))</f>
        <v/>
      </c>
      <c r="X68" s="80">
        <f>INDEX(检修、备用和必开!D:D,MATCH(统调负荷!$C68,检修、备用和必开!$A:$A,0))</f>
        <v/>
      </c>
      <c r="Y68" s="80">
        <f>INDEX(检修、备用和必开!E:E,MATCH(统调负荷!$C68,检修、备用和必开!$A:$A,0))</f>
        <v/>
      </c>
      <c r="Z68" s="80">
        <f>INDEX(检修、备用和必开!F:F,MATCH(统调负荷!$C68,检修、备用和必开!$A:$A,0))</f>
        <v/>
      </c>
      <c r="AA68" s="80">
        <f>94492.4-V68-Z68</f>
        <v/>
      </c>
      <c r="AB68" s="80" t="n">
        <v>0</v>
      </c>
      <c r="AC68" s="80" t="n">
        <v>122.42</v>
      </c>
      <c r="AD68" s="83">
        <f>C68+D68</f>
        <v/>
      </c>
      <c r="AE68" s="82">
        <f>N68-E68</f>
        <v/>
      </c>
      <c r="AF68" s="82">
        <f>O68-F68</f>
        <v/>
      </c>
      <c r="AG68" s="82">
        <f>P68-G68</f>
        <v/>
      </c>
      <c r="AH68" s="82">
        <f>Q68-H68</f>
        <v/>
      </c>
      <c r="AI68" s="82">
        <f>R68-I68</f>
        <v/>
      </c>
      <c r="AJ68" s="82">
        <f>S68-J68</f>
        <v/>
      </c>
      <c r="AK68" s="80">
        <f>INDEX(检修、备用和必开!I:I,MATCH(统调负荷!$C68,检修、备用和必开!$A:$A,0))</f>
        <v/>
      </c>
    </row>
    <row r="69" ht="13.8" customHeight="1">
      <c r="A69" s="80">
        <f>WEEKDAY(C69,2)</f>
        <v/>
      </c>
      <c r="B69" s="80">
        <f>HOUR(D69)</f>
        <v/>
      </c>
      <c r="C69" s="86" t="n">
        <v>45717</v>
      </c>
      <c r="D69" s="75" t="n">
        <v>0.6979166666666666</v>
      </c>
      <c r="E69" s="80" t="n">
        <v>98905</v>
      </c>
      <c r="F69" s="80" t="n">
        <v>46940</v>
      </c>
      <c r="G69" s="80" t="n">
        <v>23454</v>
      </c>
      <c r="H69" s="80" t="n">
        <v>21012</v>
      </c>
      <c r="I69" s="80" t="n">
        <v>8964</v>
      </c>
      <c r="J69" s="80" t="n">
        <v>-1465</v>
      </c>
      <c r="K69" s="80">
        <f>F69-Y69</f>
        <v/>
      </c>
      <c r="L69" s="82">
        <f>AA69/(K69+W69)</f>
        <v/>
      </c>
      <c r="M69" s="75" t="n">
        <v>0.6979166666666666</v>
      </c>
      <c r="N69" s="80" t="n">
        <v>70415.60000000001</v>
      </c>
      <c r="O69" s="80" t="n">
        <v>29615.2</v>
      </c>
      <c r="P69" s="80" t="n">
        <v>16098.3</v>
      </c>
      <c r="Q69" s="80" t="n">
        <v>19420.1</v>
      </c>
      <c r="R69" s="80" t="n">
        <v>6505</v>
      </c>
      <c r="S69" s="80" t="n">
        <v>-1223</v>
      </c>
      <c r="T69" s="80">
        <f>O69-Y69</f>
        <v/>
      </c>
      <c r="U69" s="82">
        <f>AA69/(T69+X69)</f>
        <v/>
      </c>
      <c r="V69" s="80">
        <f>INDEX(检修、备用和必开!B:B,MATCH(统调负荷!$C69,检修、备用和必开!$A:$A,0))</f>
        <v/>
      </c>
      <c r="W69" s="80">
        <f>INDEX(检修、备用和必开!C:C,MATCH(统调负荷!$C69,检修、备用和必开!$A:$A,0))</f>
        <v/>
      </c>
      <c r="X69" s="80">
        <f>INDEX(检修、备用和必开!D:D,MATCH(统调负荷!$C69,检修、备用和必开!$A:$A,0))</f>
        <v/>
      </c>
      <c r="Y69" s="80">
        <f>INDEX(检修、备用和必开!E:E,MATCH(统调负荷!$C69,检修、备用和必开!$A:$A,0))</f>
        <v/>
      </c>
      <c r="Z69" s="80">
        <f>INDEX(检修、备用和必开!F:F,MATCH(统调负荷!$C69,检修、备用和必开!$A:$A,0))</f>
        <v/>
      </c>
      <c r="AA69" s="80">
        <f>94492.4-V69-Z69</f>
        <v/>
      </c>
      <c r="AB69" s="80" t="n">
        <v>0</v>
      </c>
      <c r="AC69" s="80" t="n">
        <v>280</v>
      </c>
      <c r="AD69" s="83">
        <f>C69+D69</f>
        <v/>
      </c>
      <c r="AE69" s="82">
        <f>N69-E69</f>
        <v/>
      </c>
      <c r="AF69" s="82">
        <f>O69-F69</f>
        <v/>
      </c>
      <c r="AG69" s="82">
        <f>P69-G69</f>
        <v/>
      </c>
      <c r="AH69" s="82">
        <f>Q69-H69</f>
        <v/>
      </c>
      <c r="AI69" s="82">
        <f>R69-I69</f>
        <v/>
      </c>
      <c r="AJ69" s="82">
        <f>S69-J69</f>
        <v/>
      </c>
      <c r="AK69" s="80">
        <f>INDEX(检修、备用和必开!I:I,MATCH(统调负荷!$C69,检修、备用和必开!$A:$A,0))</f>
        <v/>
      </c>
    </row>
    <row r="70" ht="13.8" customHeight="1">
      <c r="A70" s="80">
        <f>WEEKDAY(C70,2)</f>
        <v/>
      </c>
      <c r="B70" s="80">
        <f>HOUR(D70)</f>
        <v/>
      </c>
      <c r="C70" s="86" t="n">
        <v>45717</v>
      </c>
      <c r="D70" s="75" t="n">
        <v>0.7083333333333334</v>
      </c>
      <c r="E70" s="80" t="n">
        <v>99820</v>
      </c>
      <c r="F70" s="80" t="n">
        <v>48640</v>
      </c>
      <c r="G70" s="80" t="n">
        <v>23205</v>
      </c>
      <c r="H70" s="80" t="n">
        <v>20879</v>
      </c>
      <c r="I70" s="80" t="n">
        <v>8562</v>
      </c>
      <c r="J70" s="80" t="n">
        <v>-1466</v>
      </c>
      <c r="K70" s="80">
        <f>F70-Y70</f>
        <v/>
      </c>
      <c r="L70" s="82">
        <f>AA70/(K70+W70)</f>
        <v/>
      </c>
      <c r="M70" s="75" t="n">
        <v>0.7083333333333334</v>
      </c>
      <c r="N70" s="80" t="n">
        <v>72633.8</v>
      </c>
      <c r="O70" s="80" t="n">
        <v>31586.7</v>
      </c>
      <c r="P70" s="80" t="n">
        <v>15705.2</v>
      </c>
      <c r="Q70" s="80" t="n">
        <v>20539.9</v>
      </c>
      <c r="R70" s="80" t="n">
        <v>6130</v>
      </c>
      <c r="S70" s="80" t="n">
        <v>-1328</v>
      </c>
      <c r="T70" s="80">
        <f>O70-Y70</f>
        <v/>
      </c>
      <c r="U70" s="82">
        <f>AA70/(T70+X70)</f>
        <v/>
      </c>
      <c r="V70" s="80">
        <f>INDEX(检修、备用和必开!B:B,MATCH(统调负荷!$C70,检修、备用和必开!$A:$A,0))</f>
        <v/>
      </c>
      <c r="W70" s="80">
        <f>INDEX(检修、备用和必开!C:C,MATCH(统调负荷!$C70,检修、备用和必开!$A:$A,0))</f>
        <v/>
      </c>
      <c r="X70" s="80">
        <f>INDEX(检修、备用和必开!D:D,MATCH(统调负荷!$C70,检修、备用和必开!$A:$A,0))</f>
        <v/>
      </c>
      <c r="Y70" s="80">
        <f>INDEX(检修、备用和必开!E:E,MATCH(统调负荷!$C70,检修、备用和必开!$A:$A,0))</f>
        <v/>
      </c>
      <c r="Z70" s="80">
        <f>INDEX(检修、备用和必开!F:F,MATCH(统调负荷!$C70,检修、备用和必开!$A:$A,0))</f>
        <v/>
      </c>
      <c r="AA70" s="80">
        <f>94492.4-V70-Z70</f>
        <v/>
      </c>
      <c r="AB70" s="80" t="n">
        <v>0</v>
      </c>
      <c r="AC70" s="80" t="n">
        <v>285.6</v>
      </c>
      <c r="AD70" s="83">
        <f>C70+D70</f>
        <v/>
      </c>
      <c r="AE70" s="82">
        <f>N70-E70</f>
        <v/>
      </c>
      <c r="AF70" s="82">
        <f>O70-F70</f>
        <v/>
      </c>
      <c r="AG70" s="82">
        <f>P70-G70</f>
        <v/>
      </c>
      <c r="AH70" s="82">
        <f>Q70-H70</f>
        <v/>
      </c>
      <c r="AI70" s="82">
        <f>R70-I70</f>
        <v/>
      </c>
      <c r="AJ70" s="82">
        <f>S70-J70</f>
        <v/>
      </c>
      <c r="AK70" s="80">
        <f>INDEX(检修、备用和必开!I:I,MATCH(统调负荷!$C70,检修、备用和必开!$A:$A,0))</f>
        <v/>
      </c>
    </row>
    <row r="71" ht="13.8" customHeight="1">
      <c r="A71" s="80">
        <f>WEEKDAY(C71,2)</f>
        <v/>
      </c>
      <c r="B71" s="80">
        <f>HOUR(D71)</f>
        <v/>
      </c>
      <c r="C71" s="86" t="n">
        <v>45717</v>
      </c>
      <c r="D71" s="75" t="n">
        <v>0.71875</v>
      </c>
      <c r="E71" s="80" t="n">
        <v>100155</v>
      </c>
      <c r="F71" s="80" t="n">
        <v>50271</v>
      </c>
      <c r="G71" s="80" t="n">
        <v>22484</v>
      </c>
      <c r="H71" s="80" t="n">
        <v>20681</v>
      </c>
      <c r="I71" s="80" t="n">
        <v>8185</v>
      </c>
      <c r="J71" s="80" t="n">
        <v>-1466</v>
      </c>
      <c r="K71" s="80">
        <f>F71-Y71</f>
        <v/>
      </c>
      <c r="L71" s="82">
        <f>AA71/(K71+W71)</f>
        <v/>
      </c>
      <c r="M71" s="75" t="n">
        <v>0.71875</v>
      </c>
      <c r="N71" s="80" t="n">
        <v>74648.3</v>
      </c>
      <c r="O71" s="80" t="n">
        <v>33866.3</v>
      </c>
      <c r="P71" s="80" t="n">
        <v>15199.7</v>
      </c>
      <c r="Q71" s="80" t="n">
        <v>21236.3</v>
      </c>
      <c r="R71" s="80" t="n">
        <v>5702</v>
      </c>
      <c r="S71" s="80" t="n">
        <v>-1356</v>
      </c>
      <c r="T71" s="80">
        <f>O71-Y71</f>
        <v/>
      </c>
      <c r="U71" s="82">
        <f>AA71/(T71+X71)</f>
        <v/>
      </c>
      <c r="V71" s="80">
        <f>INDEX(检修、备用和必开!B:B,MATCH(统调负荷!$C71,检修、备用和必开!$A:$A,0))</f>
        <v/>
      </c>
      <c r="W71" s="80">
        <f>INDEX(检修、备用和必开!C:C,MATCH(统调负荷!$C71,检修、备用和必开!$A:$A,0))</f>
        <v/>
      </c>
      <c r="X71" s="80">
        <f>INDEX(检修、备用和必开!D:D,MATCH(统调负荷!$C71,检修、备用和必开!$A:$A,0))</f>
        <v/>
      </c>
      <c r="Y71" s="80">
        <f>INDEX(检修、备用和必开!E:E,MATCH(统调负荷!$C71,检修、备用和必开!$A:$A,0))</f>
        <v/>
      </c>
      <c r="Z71" s="80">
        <f>INDEX(检修、备用和必开!F:F,MATCH(统调负荷!$C71,检修、备用和必开!$A:$A,0))</f>
        <v/>
      </c>
      <c r="AA71" s="80">
        <f>94492.4-V71-Z71</f>
        <v/>
      </c>
      <c r="AB71" s="80" t="n">
        <v>228</v>
      </c>
      <c r="AC71" s="80" t="n">
        <v>297.1</v>
      </c>
      <c r="AD71" s="83">
        <f>C71+D71</f>
        <v/>
      </c>
      <c r="AE71" s="82">
        <f>N71-E71</f>
        <v/>
      </c>
      <c r="AF71" s="82">
        <f>O71-F71</f>
        <v/>
      </c>
      <c r="AG71" s="82">
        <f>P71-G71</f>
        <v/>
      </c>
      <c r="AH71" s="82">
        <f>Q71-H71</f>
        <v/>
      </c>
      <c r="AI71" s="82">
        <f>R71-I71</f>
        <v/>
      </c>
      <c r="AJ71" s="82">
        <f>S71-J71</f>
        <v/>
      </c>
      <c r="AK71" s="80">
        <f>INDEX(检修、备用和必开!I:I,MATCH(统调负荷!$C71,检修、备用和必开!$A:$A,0))</f>
        <v/>
      </c>
    </row>
    <row r="72" ht="13.8" customHeight="1">
      <c r="A72" s="80">
        <f>WEEKDAY(C72,2)</f>
        <v/>
      </c>
      <c r="B72" s="80">
        <f>HOUR(D72)</f>
        <v/>
      </c>
      <c r="C72" s="86" t="n">
        <v>45717</v>
      </c>
      <c r="D72" s="75" t="n">
        <v>0.7291666666666666</v>
      </c>
      <c r="E72" s="80" t="n">
        <v>99145</v>
      </c>
      <c r="F72" s="80" t="n">
        <v>49617</v>
      </c>
      <c r="G72" s="80" t="n">
        <v>22039</v>
      </c>
      <c r="H72" s="80" t="n">
        <v>21166</v>
      </c>
      <c r="I72" s="80" t="n">
        <v>7789</v>
      </c>
      <c r="J72" s="80" t="n">
        <v>-1466</v>
      </c>
      <c r="K72" s="80">
        <f>F72-Y72</f>
        <v/>
      </c>
      <c r="L72" s="82">
        <f>AA72/(K72+W72)</f>
        <v/>
      </c>
      <c r="M72" s="75" t="n">
        <v>0.7291666666666666</v>
      </c>
      <c r="N72" s="80" t="n">
        <v>76386.60000000001</v>
      </c>
      <c r="O72" s="80" t="n">
        <v>35266.3</v>
      </c>
      <c r="P72" s="80" t="n">
        <v>15186.3</v>
      </c>
      <c r="Q72" s="80" t="n">
        <v>21992</v>
      </c>
      <c r="R72" s="80" t="n">
        <v>5321</v>
      </c>
      <c r="S72" s="80" t="n">
        <v>-1379</v>
      </c>
      <c r="T72" s="80">
        <f>O72-Y72</f>
        <v/>
      </c>
      <c r="U72" s="82">
        <f>AA72/(T72+X72)</f>
        <v/>
      </c>
      <c r="V72" s="80">
        <f>INDEX(检修、备用和必开!B:B,MATCH(统调负荷!$C72,检修、备用和必开!$A:$A,0))</f>
        <v/>
      </c>
      <c r="W72" s="80">
        <f>INDEX(检修、备用和必开!C:C,MATCH(统调负荷!$C72,检修、备用和必开!$A:$A,0))</f>
        <v/>
      </c>
      <c r="X72" s="80">
        <f>INDEX(检修、备用和必开!D:D,MATCH(统调负荷!$C72,检修、备用和必开!$A:$A,0))</f>
        <v/>
      </c>
      <c r="Y72" s="80">
        <f>INDEX(检修、备用和必开!E:E,MATCH(统调负荷!$C72,检修、备用和必开!$A:$A,0))</f>
        <v/>
      </c>
      <c r="Z72" s="80">
        <f>INDEX(检修、备用和必开!F:F,MATCH(统调负荷!$C72,检修、备用和必开!$A:$A,0))</f>
        <v/>
      </c>
      <c r="AA72" s="80">
        <f>94492.4-V72-Z72</f>
        <v/>
      </c>
      <c r="AB72" s="80" t="n">
        <v>280</v>
      </c>
      <c r="AC72" s="80" t="n">
        <v>297.15</v>
      </c>
      <c r="AD72" s="83">
        <f>C72+D72</f>
        <v/>
      </c>
      <c r="AE72" s="82">
        <f>N72-E72</f>
        <v/>
      </c>
      <c r="AF72" s="82">
        <f>O72-F72</f>
        <v/>
      </c>
      <c r="AG72" s="82">
        <f>P72-G72</f>
        <v/>
      </c>
      <c r="AH72" s="82">
        <f>Q72-H72</f>
        <v/>
      </c>
      <c r="AI72" s="82">
        <f>R72-I72</f>
        <v/>
      </c>
      <c r="AJ72" s="82">
        <f>S72-J72</f>
        <v/>
      </c>
      <c r="AK72" s="80">
        <f>INDEX(检修、备用和必开!I:I,MATCH(统调负荷!$C72,检修、备用和必开!$A:$A,0))</f>
        <v/>
      </c>
    </row>
    <row r="73" ht="13.8" customHeight="1">
      <c r="A73" s="80">
        <f>WEEKDAY(C73,2)</f>
        <v/>
      </c>
      <c r="B73" s="80">
        <f>HOUR(D73)</f>
        <v/>
      </c>
      <c r="C73" s="86" t="n">
        <v>45717</v>
      </c>
      <c r="D73" s="75" t="n">
        <v>0.7395833333333334</v>
      </c>
      <c r="E73" s="80" t="n">
        <v>98805</v>
      </c>
      <c r="F73" s="80" t="n">
        <v>49541</v>
      </c>
      <c r="G73" s="80" t="n">
        <v>22012</v>
      </c>
      <c r="H73" s="80" t="n">
        <v>21287</v>
      </c>
      <c r="I73" s="80" t="n">
        <v>7431</v>
      </c>
      <c r="J73" s="80" t="n">
        <v>-1466</v>
      </c>
      <c r="K73" s="80">
        <f>F73-Y73</f>
        <v/>
      </c>
      <c r="L73" s="82">
        <f>AA73/(K73+W73)</f>
        <v/>
      </c>
      <c r="M73" s="75" t="n">
        <v>0.7395833333333334</v>
      </c>
      <c r="N73" s="80" t="n">
        <v>77968.2</v>
      </c>
      <c r="O73" s="80" t="n">
        <v>36999.3</v>
      </c>
      <c r="P73" s="80" t="n">
        <v>15178.6</v>
      </c>
      <c r="Q73" s="80" t="n">
        <v>22004.3</v>
      </c>
      <c r="R73" s="80" t="n">
        <v>5152</v>
      </c>
      <c r="S73" s="80" t="n">
        <v>-1366</v>
      </c>
      <c r="T73" s="80">
        <f>O73-Y73</f>
        <v/>
      </c>
      <c r="U73" s="82">
        <f>AA73/(T73+X73)</f>
        <v/>
      </c>
      <c r="V73" s="80">
        <f>INDEX(检修、备用和必开!B:B,MATCH(统调负荷!$C73,检修、备用和必开!$A:$A,0))</f>
        <v/>
      </c>
      <c r="W73" s="80">
        <f>INDEX(检修、备用和必开!C:C,MATCH(统调负荷!$C73,检修、备用和必开!$A:$A,0))</f>
        <v/>
      </c>
      <c r="X73" s="80">
        <f>INDEX(检修、备用和必开!D:D,MATCH(统调负荷!$C73,检修、备用和必开!$A:$A,0))</f>
        <v/>
      </c>
      <c r="Y73" s="80">
        <f>INDEX(检修、备用和必开!E:E,MATCH(统调负荷!$C73,检修、备用和必开!$A:$A,0))</f>
        <v/>
      </c>
      <c r="Z73" s="80">
        <f>INDEX(检修、备用和必开!F:F,MATCH(统调负荷!$C73,检修、备用和必开!$A:$A,0))</f>
        <v/>
      </c>
      <c r="AA73" s="80">
        <f>94492.4-V73-Z73</f>
        <v/>
      </c>
      <c r="AB73" s="80" t="n">
        <v>298.95</v>
      </c>
      <c r="AC73" s="80" t="n">
        <v>366.55</v>
      </c>
      <c r="AD73" s="83">
        <f>C73+D73</f>
        <v/>
      </c>
      <c r="AE73" s="82">
        <f>N73-E73</f>
        <v/>
      </c>
      <c r="AF73" s="82">
        <f>O73-F73</f>
        <v/>
      </c>
      <c r="AG73" s="82">
        <f>P73-G73</f>
        <v/>
      </c>
      <c r="AH73" s="82">
        <f>Q73-H73</f>
        <v/>
      </c>
      <c r="AI73" s="82">
        <f>R73-I73</f>
        <v/>
      </c>
      <c r="AJ73" s="82">
        <f>S73-J73</f>
        <v/>
      </c>
      <c r="AK73" s="80">
        <f>INDEX(检修、备用和必开!I:I,MATCH(统调负荷!$C73,检修、备用和必开!$A:$A,0))</f>
        <v/>
      </c>
    </row>
    <row r="74" ht="13.8" customHeight="1">
      <c r="A74" s="80">
        <f>WEEKDAY(C74,2)</f>
        <v/>
      </c>
      <c r="B74" s="80">
        <f>HOUR(D74)</f>
        <v/>
      </c>
      <c r="C74" s="86" t="n">
        <v>45717</v>
      </c>
      <c r="D74" s="75" t="n">
        <v>0.75</v>
      </c>
      <c r="E74" s="80" t="n">
        <v>99350</v>
      </c>
      <c r="F74" s="80" t="n">
        <v>49814</v>
      </c>
      <c r="G74" s="80" t="n">
        <v>22411</v>
      </c>
      <c r="H74" s="80" t="n">
        <v>21476</v>
      </c>
      <c r="I74" s="80" t="n">
        <v>7115</v>
      </c>
      <c r="J74" s="80" t="n">
        <v>-1466</v>
      </c>
      <c r="K74" s="80">
        <f>F74-Y74</f>
        <v/>
      </c>
      <c r="L74" s="82">
        <f>AA74/(K74+W74)</f>
        <v/>
      </c>
      <c r="M74" s="75" t="n">
        <v>0.75</v>
      </c>
      <c r="N74" s="80" t="n">
        <v>79542.5</v>
      </c>
      <c r="O74" s="80" t="n">
        <v>38271.9</v>
      </c>
      <c r="P74" s="80" t="n">
        <v>16153.7</v>
      </c>
      <c r="Q74" s="80" t="n">
        <v>21419.9</v>
      </c>
      <c r="R74" s="80" t="n">
        <v>5104</v>
      </c>
      <c r="S74" s="80" t="n">
        <v>-1407</v>
      </c>
      <c r="T74" s="80">
        <f>O74-Y74</f>
        <v/>
      </c>
      <c r="U74" s="82">
        <f>AA74/(T74+X74)</f>
        <v/>
      </c>
      <c r="V74" s="80">
        <f>INDEX(检修、备用和必开!B:B,MATCH(统调负荷!$C74,检修、备用和必开!$A:$A,0))</f>
        <v/>
      </c>
      <c r="W74" s="80">
        <f>INDEX(检修、备用和必开!C:C,MATCH(统调负荷!$C74,检修、备用和必开!$A:$A,0))</f>
        <v/>
      </c>
      <c r="X74" s="80">
        <f>INDEX(检修、备用和必开!D:D,MATCH(统调负荷!$C74,检修、备用和必开!$A:$A,0))</f>
        <v/>
      </c>
      <c r="Y74" s="80">
        <f>INDEX(检修、备用和必开!E:E,MATCH(统调负荷!$C74,检修、备用和必开!$A:$A,0))</f>
        <v/>
      </c>
      <c r="Z74" s="80">
        <f>INDEX(检修、备用和必开!F:F,MATCH(统调负荷!$C74,检修、备用和必开!$A:$A,0))</f>
        <v/>
      </c>
      <c r="AA74" s="80">
        <f>94492.4-V74-Z74</f>
        <v/>
      </c>
      <c r="AB74" s="80" t="n">
        <v>297.9</v>
      </c>
      <c r="AC74" s="80" t="n">
        <v>320.15</v>
      </c>
      <c r="AD74" s="83">
        <f>C74+D74</f>
        <v/>
      </c>
      <c r="AE74" s="82">
        <f>N74-E74</f>
        <v/>
      </c>
      <c r="AF74" s="82">
        <f>O74-F74</f>
        <v/>
      </c>
      <c r="AG74" s="82">
        <f>P74-G74</f>
        <v/>
      </c>
      <c r="AH74" s="82">
        <f>Q74-H74</f>
        <v/>
      </c>
      <c r="AI74" s="82">
        <f>R74-I74</f>
        <v/>
      </c>
      <c r="AJ74" s="82">
        <f>S74-J74</f>
        <v/>
      </c>
      <c r="AK74" s="80">
        <f>INDEX(检修、备用和必开!I:I,MATCH(统调负荷!$C74,检修、备用和必开!$A:$A,0))</f>
        <v/>
      </c>
    </row>
    <row r="75" ht="13.8" customHeight="1">
      <c r="A75" s="80">
        <f>WEEKDAY(C75,2)</f>
        <v/>
      </c>
      <c r="B75" s="80">
        <f>HOUR(D75)</f>
        <v/>
      </c>
      <c r="C75" s="86" t="n">
        <v>45717</v>
      </c>
      <c r="D75" s="75" t="n">
        <v>0.7604166666666666</v>
      </c>
      <c r="E75" s="80" t="n">
        <v>101325</v>
      </c>
      <c r="F75" s="80" t="n">
        <v>51409</v>
      </c>
      <c r="G75" s="80" t="n">
        <v>23083</v>
      </c>
      <c r="H75" s="80" t="n">
        <v>21449</v>
      </c>
      <c r="I75" s="80" t="n">
        <v>6850</v>
      </c>
      <c r="J75" s="80" t="n">
        <v>-1466</v>
      </c>
      <c r="K75" s="80">
        <f>F75-Y75</f>
        <v/>
      </c>
      <c r="L75" s="82">
        <f>AA75/(K75+W75)</f>
        <v/>
      </c>
      <c r="M75" s="75" t="n">
        <v>0.7604166666666666</v>
      </c>
      <c r="N75" s="80" t="n">
        <v>80722.60000000001</v>
      </c>
      <c r="O75" s="80" t="n">
        <v>39722.3</v>
      </c>
      <c r="P75" s="80" t="n">
        <v>15681.9</v>
      </c>
      <c r="Q75" s="80" t="n">
        <v>21761.4</v>
      </c>
      <c r="R75" s="80" t="n">
        <v>5136</v>
      </c>
      <c r="S75" s="80" t="n">
        <v>-1579</v>
      </c>
      <c r="T75" s="80">
        <f>O75-Y75</f>
        <v/>
      </c>
      <c r="U75" s="82">
        <f>AA75/(T75+X75)</f>
        <v/>
      </c>
      <c r="V75" s="80">
        <f>INDEX(检修、备用和必开!B:B,MATCH(统调负荷!$C75,检修、备用和必开!$A:$A,0))</f>
        <v/>
      </c>
      <c r="W75" s="80">
        <f>INDEX(检修、备用和必开!C:C,MATCH(统调负荷!$C75,检修、备用和必开!$A:$A,0))</f>
        <v/>
      </c>
      <c r="X75" s="80">
        <f>INDEX(检修、备用和必开!D:D,MATCH(统调负荷!$C75,检修、备用和必开!$A:$A,0))</f>
        <v/>
      </c>
      <c r="Y75" s="80">
        <f>INDEX(检修、备用和必开!E:E,MATCH(统调负荷!$C75,检修、备用和必开!$A:$A,0))</f>
        <v/>
      </c>
      <c r="Z75" s="80">
        <f>INDEX(检修、备用和必开!F:F,MATCH(统调负荷!$C75,检修、备用和必开!$A:$A,0))</f>
        <v/>
      </c>
      <c r="AA75" s="80">
        <f>94492.4-V75-Z75</f>
        <v/>
      </c>
      <c r="AB75" s="80" t="n">
        <v>301.68</v>
      </c>
      <c r="AC75" s="80" t="n">
        <v>338.9</v>
      </c>
      <c r="AD75" s="83">
        <f>C75+D75</f>
        <v/>
      </c>
      <c r="AE75" s="82">
        <f>N75-E75</f>
        <v/>
      </c>
      <c r="AF75" s="82">
        <f>O75-F75</f>
        <v/>
      </c>
      <c r="AG75" s="82">
        <f>P75-G75</f>
        <v/>
      </c>
      <c r="AH75" s="82">
        <f>Q75-H75</f>
        <v/>
      </c>
      <c r="AI75" s="82">
        <f>R75-I75</f>
        <v/>
      </c>
      <c r="AJ75" s="82">
        <f>S75-J75</f>
        <v/>
      </c>
      <c r="AK75" s="80">
        <f>INDEX(检修、备用和必开!I:I,MATCH(统调负荷!$C75,检修、备用和必开!$A:$A,0))</f>
        <v/>
      </c>
    </row>
    <row r="76" ht="13.8" customHeight="1">
      <c r="A76" s="80">
        <f>WEEKDAY(C76,2)</f>
        <v/>
      </c>
      <c r="B76" s="80">
        <f>HOUR(D76)</f>
        <v/>
      </c>
      <c r="C76" s="86" t="n">
        <v>45717</v>
      </c>
      <c r="D76" s="75" t="n">
        <v>0.7708333333333334</v>
      </c>
      <c r="E76" s="80" t="n">
        <v>103050</v>
      </c>
      <c r="F76" s="80" t="n">
        <v>53231</v>
      </c>
      <c r="G76" s="80" t="n">
        <v>23082</v>
      </c>
      <c r="H76" s="80" t="n">
        <v>21512</v>
      </c>
      <c r="I76" s="80" t="n">
        <v>6691</v>
      </c>
      <c r="J76" s="80" t="n">
        <v>-1466</v>
      </c>
      <c r="K76" s="80">
        <f>F76-Y76</f>
        <v/>
      </c>
      <c r="L76" s="82">
        <f>AA76/(K76+W76)</f>
        <v/>
      </c>
      <c r="M76" s="75" t="n">
        <v>0.7708333333333334</v>
      </c>
      <c r="N76" s="80" t="n">
        <v>81043.5</v>
      </c>
      <c r="O76" s="80" t="n">
        <v>39288</v>
      </c>
      <c r="P76" s="80" t="n">
        <v>16325.8</v>
      </c>
      <c r="Q76" s="80" t="n">
        <v>21946.7</v>
      </c>
      <c r="R76" s="80" t="n">
        <v>5092</v>
      </c>
      <c r="S76" s="80" t="n">
        <v>-1609</v>
      </c>
      <c r="T76" s="80">
        <f>O76-Y76</f>
        <v/>
      </c>
      <c r="U76" s="82">
        <f>AA76/(T76+X76)</f>
        <v/>
      </c>
      <c r="V76" s="80">
        <f>INDEX(检修、备用和必开!B:B,MATCH(统调负荷!$C76,检修、备用和必开!$A:$A,0))</f>
        <v/>
      </c>
      <c r="W76" s="80">
        <f>INDEX(检修、备用和必开!C:C,MATCH(统调负荷!$C76,检修、备用和必开!$A:$A,0))</f>
        <v/>
      </c>
      <c r="X76" s="80">
        <f>INDEX(检修、备用和必开!D:D,MATCH(统调负荷!$C76,检修、备用和必开!$A:$A,0))</f>
        <v/>
      </c>
      <c r="Y76" s="80">
        <f>INDEX(检修、备用和必开!E:E,MATCH(统调负荷!$C76,检修、备用和必开!$A:$A,0))</f>
        <v/>
      </c>
      <c r="Z76" s="80">
        <f>INDEX(检修、备用和必开!F:F,MATCH(统调负荷!$C76,检修、备用和必开!$A:$A,0))</f>
        <v/>
      </c>
      <c r="AA76" s="80">
        <f>94492.4-V76-Z76</f>
        <v/>
      </c>
      <c r="AB76" s="80" t="n">
        <v>299.47</v>
      </c>
      <c r="AC76" s="80" t="n">
        <v>338.88</v>
      </c>
      <c r="AD76" s="83">
        <f>C76+D76</f>
        <v/>
      </c>
      <c r="AE76" s="82">
        <f>N76-E76</f>
        <v/>
      </c>
      <c r="AF76" s="82">
        <f>O76-F76</f>
        <v/>
      </c>
      <c r="AG76" s="82">
        <f>P76-G76</f>
        <v/>
      </c>
      <c r="AH76" s="82">
        <f>Q76-H76</f>
        <v/>
      </c>
      <c r="AI76" s="82">
        <f>R76-I76</f>
        <v/>
      </c>
      <c r="AJ76" s="82">
        <f>S76-J76</f>
        <v/>
      </c>
      <c r="AK76" s="80">
        <f>INDEX(检修、备用和必开!I:I,MATCH(统调负荷!$C76,检修、备用和必开!$A:$A,0))</f>
        <v/>
      </c>
    </row>
    <row r="77" ht="13.8" customHeight="1">
      <c r="A77" s="80">
        <f>WEEKDAY(C77,2)</f>
        <v/>
      </c>
      <c r="B77" s="80">
        <f>HOUR(D77)</f>
        <v/>
      </c>
      <c r="C77" s="86" t="n">
        <v>45717</v>
      </c>
      <c r="D77" s="75" t="n">
        <v>0.78125</v>
      </c>
      <c r="E77" s="80" t="n">
        <v>104180</v>
      </c>
      <c r="F77" s="80" t="n">
        <v>53727</v>
      </c>
      <c r="G77" s="80" t="n">
        <v>23082</v>
      </c>
      <c r="H77" s="80" t="n">
        <v>22229</v>
      </c>
      <c r="I77" s="80" t="n">
        <v>6608</v>
      </c>
      <c r="J77" s="80" t="n">
        <v>-1466</v>
      </c>
      <c r="K77" s="80">
        <f>F77-Y77</f>
        <v/>
      </c>
      <c r="L77" s="82">
        <f>AA77/(K77+W77)</f>
        <v/>
      </c>
      <c r="M77" s="75" t="n">
        <v>0.78125</v>
      </c>
      <c r="N77" s="80" t="n">
        <v>80601.10000000001</v>
      </c>
      <c r="O77" s="80" t="n">
        <v>38810.5</v>
      </c>
      <c r="P77" s="80" t="n">
        <v>16274.5</v>
      </c>
      <c r="Q77" s="80" t="n">
        <v>22044.1</v>
      </c>
      <c r="R77" s="80" t="n">
        <v>5088</v>
      </c>
      <c r="S77" s="80" t="n">
        <v>-1616</v>
      </c>
      <c r="T77" s="80">
        <f>O77-Y77</f>
        <v/>
      </c>
      <c r="U77" s="82">
        <f>AA77/(T77+X77)</f>
        <v/>
      </c>
      <c r="V77" s="80">
        <f>INDEX(检修、备用和必开!B:B,MATCH(统调负荷!$C77,检修、备用和必开!$A:$A,0))</f>
        <v/>
      </c>
      <c r="W77" s="80">
        <f>INDEX(检修、备用和必开!C:C,MATCH(统调负荷!$C77,检修、备用和必开!$A:$A,0))</f>
        <v/>
      </c>
      <c r="X77" s="80">
        <f>INDEX(检修、备用和必开!D:D,MATCH(统调负荷!$C77,检修、备用和必开!$A:$A,0))</f>
        <v/>
      </c>
      <c r="Y77" s="80">
        <f>INDEX(检修、备用和必开!E:E,MATCH(统调负荷!$C77,检修、备用和必开!$A:$A,0))</f>
        <v/>
      </c>
      <c r="Z77" s="80">
        <f>INDEX(检修、备用和必开!F:F,MATCH(统调负荷!$C77,检修、备用和必开!$A:$A,0))</f>
        <v/>
      </c>
      <c r="AA77" s="80">
        <f>94492.4-V77-Z77</f>
        <v/>
      </c>
      <c r="AB77" s="80" t="n">
        <v>302.5</v>
      </c>
      <c r="AC77" s="80" t="n">
        <v>319.15</v>
      </c>
      <c r="AD77" s="83">
        <f>C77+D77</f>
        <v/>
      </c>
      <c r="AE77" s="82">
        <f>N77-E77</f>
        <v/>
      </c>
      <c r="AF77" s="82">
        <f>O77-F77</f>
        <v/>
      </c>
      <c r="AG77" s="82">
        <f>P77-G77</f>
        <v/>
      </c>
      <c r="AH77" s="82">
        <f>Q77-H77</f>
        <v/>
      </c>
      <c r="AI77" s="82">
        <f>R77-I77</f>
        <v/>
      </c>
      <c r="AJ77" s="82">
        <f>S77-J77</f>
        <v/>
      </c>
      <c r="AK77" s="80">
        <f>INDEX(检修、备用和必开!I:I,MATCH(统调负荷!$C77,检修、备用和必开!$A:$A,0))</f>
        <v/>
      </c>
    </row>
    <row r="78" ht="13.8" customHeight="1">
      <c r="A78" s="80">
        <f>WEEKDAY(C78,2)</f>
        <v/>
      </c>
      <c r="B78" s="80">
        <f>HOUR(D78)</f>
        <v/>
      </c>
      <c r="C78" s="86" t="n">
        <v>45717</v>
      </c>
      <c r="D78" s="75" t="n">
        <v>0.7916666666666666</v>
      </c>
      <c r="E78" s="80" t="n">
        <v>104410</v>
      </c>
      <c r="F78" s="80" t="n">
        <v>53952</v>
      </c>
      <c r="G78" s="80" t="n">
        <v>23082</v>
      </c>
      <c r="H78" s="80" t="n">
        <v>22238</v>
      </c>
      <c r="I78" s="80" t="n">
        <v>6604</v>
      </c>
      <c r="J78" s="80" t="n">
        <v>-1466</v>
      </c>
      <c r="K78" s="80">
        <f>F78-Y78</f>
        <v/>
      </c>
      <c r="L78" s="82">
        <f>AA78/(K78+W78)</f>
        <v/>
      </c>
      <c r="M78" s="75" t="n">
        <v>0.7916666666666666</v>
      </c>
      <c r="N78" s="80" t="n">
        <v>80929.89999999999</v>
      </c>
      <c r="O78" s="80" t="n">
        <v>39055</v>
      </c>
      <c r="P78" s="80" t="n">
        <v>16181.7</v>
      </c>
      <c r="Q78" s="80" t="n">
        <v>22196.2</v>
      </c>
      <c r="R78" s="80" t="n">
        <v>5070</v>
      </c>
      <c r="S78" s="80" t="n">
        <v>-1573</v>
      </c>
      <c r="T78" s="80">
        <f>O78-Y78</f>
        <v/>
      </c>
      <c r="U78" s="82">
        <f>AA78/(T78+X78)</f>
        <v/>
      </c>
      <c r="V78" s="80">
        <f>INDEX(检修、备用和必开!B:B,MATCH(统调负荷!$C78,检修、备用和必开!$A:$A,0))</f>
        <v/>
      </c>
      <c r="W78" s="80">
        <f>INDEX(检修、备用和必开!C:C,MATCH(统调负荷!$C78,检修、备用和必开!$A:$A,0))</f>
        <v/>
      </c>
      <c r="X78" s="80">
        <f>INDEX(检修、备用和必开!D:D,MATCH(统调负荷!$C78,检修、备用和必开!$A:$A,0))</f>
        <v/>
      </c>
      <c r="Y78" s="80">
        <f>INDEX(检修、备用和必开!E:E,MATCH(统调负荷!$C78,检修、备用和必开!$A:$A,0))</f>
        <v/>
      </c>
      <c r="Z78" s="80">
        <f>INDEX(检修、备用和必开!F:F,MATCH(统调负荷!$C78,检修、备用和必开!$A:$A,0))</f>
        <v/>
      </c>
      <c r="AA78" s="80">
        <f>94492.4-V78-Z78</f>
        <v/>
      </c>
      <c r="AB78" s="80" t="n">
        <v>304.88</v>
      </c>
      <c r="AC78" s="80" t="n">
        <v>289.52</v>
      </c>
      <c r="AD78" s="83">
        <f>C78+D78</f>
        <v/>
      </c>
      <c r="AE78" s="82">
        <f>N78-E78</f>
        <v/>
      </c>
      <c r="AF78" s="82">
        <f>O78-F78</f>
        <v/>
      </c>
      <c r="AG78" s="82">
        <f>P78-G78</f>
        <v/>
      </c>
      <c r="AH78" s="82">
        <f>Q78-H78</f>
        <v/>
      </c>
      <c r="AI78" s="82">
        <f>R78-I78</f>
        <v/>
      </c>
      <c r="AJ78" s="82">
        <f>S78-J78</f>
        <v/>
      </c>
      <c r="AK78" s="80">
        <f>INDEX(检修、备用和必开!I:I,MATCH(统调负荷!$C78,检修、备用和必开!$A:$A,0))</f>
        <v/>
      </c>
    </row>
    <row r="79" ht="13.8" customHeight="1">
      <c r="A79" s="80">
        <f>WEEKDAY(C79,2)</f>
        <v/>
      </c>
      <c r="B79" s="80">
        <f>HOUR(D79)</f>
        <v/>
      </c>
      <c r="C79" s="86" t="n">
        <v>45717</v>
      </c>
      <c r="D79" s="75" t="n">
        <v>0.8020833333333334</v>
      </c>
      <c r="E79" s="80" t="n">
        <v>106000</v>
      </c>
      <c r="F79" s="80" t="n">
        <v>55470</v>
      </c>
      <c r="G79" s="80" t="n">
        <v>23082</v>
      </c>
      <c r="H79" s="80" t="n">
        <v>22296</v>
      </c>
      <c r="I79" s="80" t="n">
        <v>6618</v>
      </c>
      <c r="J79" s="80" t="n">
        <v>-1466</v>
      </c>
      <c r="K79" s="80">
        <f>F79-Y79</f>
        <v/>
      </c>
      <c r="L79" s="82">
        <f>AA79/(K79+W79)</f>
        <v/>
      </c>
      <c r="M79" s="75" t="n">
        <v>0.8020833333333334</v>
      </c>
      <c r="N79" s="80" t="n">
        <v>82963.7</v>
      </c>
      <c r="O79" s="80" t="n">
        <v>40388.9</v>
      </c>
      <c r="P79" s="80" t="n">
        <v>16276.8</v>
      </c>
      <c r="Q79" s="80" t="n">
        <v>22716</v>
      </c>
      <c r="R79" s="80" t="n">
        <v>5120</v>
      </c>
      <c r="S79" s="80" t="n">
        <v>-1538</v>
      </c>
      <c r="T79" s="80">
        <f>O79-Y79</f>
        <v/>
      </c>
      <c r="U79" s="82">
        <f>AA79/(T79+X79)</f>
        <v/>
      </c>
      <c r="V79" s="80">
        <f>INDEX(检修、备用和必开!B:B,MATCH(统调负荷!$C79,检修、备用和必开!$A:$A,0))</f>
        <v/>
      </c>
      <c r="W79" s="80">
        <f>INDEX(检修、备用和必开!C:C,MATCH(统调负荷!$C79,检修、备用和必开!$A:$A,0))</f>
        <v/>
      </c>
      <c r="X79" s="80">
        <f>INDEX(检修、备用和必开!D:D,MATCH(统调负荷!$C79,检修、备用和必开!$A:$A,0))</f>
        <v/>
      </c>
      <c r="Y79" s="80">
        <f>INDEX(检修、备用和必开!E:E,MATCH(统调负荷!$C79,检修、备用和必开!$A:$A,0))</f>
        <v/>
      </c>
      <c r="Z79" s="80">
        <f>INDEX(检修、备用和必开!F:F,MATCH(统调负荷!$C79,检修、备用和必开!$A:$A,0))</f>
        <v/>
      </c>
      <c r="AA79" s="80">
        <f>94492.4-V79-Z79</f>
        <v/>
      </c>
      <c r="AB79" s="80" t="n">
        <v>310.14</v>
      </c>
      <c r="AC79" s="80" t="n">
        <v>329</v>
      </c>
      <c r="AD79" s="83">
        <f>C79+D79</f>
        <v/>
      </c>
      <c r="AE79" s="82">
        <f>N79-E79</f>
        <v/>
      </c>
      <c r="AF79" s="82">
        <f>O79-F79</f>
        <v/>
      </c>
      <c r="AG79" s="82">
        <f>P79-G79</f>
        <v/>
      </c>
      <c r="AH79" s="82">
        <f>Q79-H79</f>
        <v/>
      </c>
      <c r="AI79" s="82">
        <f>R79-I79</f>
        <v/>
      </c>
      <c r="AJ79" s="82">
        <f>S79-J79</f>
        <v/>
      </c>
      <c r="AK79" s="80">
        <f>INDEX(检修、备用和必开!I:I,MATCH(统调负荷!$C79,检修、备用和必开!$A:$A,0))</f>
        <v/>
      </c>
    </row>
    <row r="80" ht="13.8" customHeight="1">
      <c r="A80" s="80">
        <f>WEEKDAY(C80,2)</f>
        <v/>
      </c>
      <c r="B80" s="80">
        <f>HOUR(D80)</f>
        <v/>
      </c>
      <c r="C80" s="86" t="n">
        <v>45717</v>
      </c>
      <c r="D80" s="75" t="n">
        <v>0.8125</v>
      </c>
      <c r="E80" s="80" t="n">
        <v>105850</v>
      </c>
      <c r="F80" s="80" t="n">
        <v>55301</v>
      </c>
      <c r="G80" s="80" t="n">
        <v>23071</v>
      </c>
      <c r="H80" s="80" t="n">
        <v>22303</v>
      </c>
      <c r="I80" s="80" t="n">
        <v>6641</v>
      </c>
      <c r="J80" s="80" t="n">
        <v>-1466</v>
      </c>
      <c r="K80" s="80">
        <f>F80-Y80</f>
        <v/>
      </c>
      <c r="L80" s="82">
        <f>AA80/(K80+W80)</f>
        <v/>
      </c>
      <c r="M80" s="75" t="n">
        <v>0.8125</v>
      </c>
      <c r="N80" s="80" t="n">
        <v>82778.8</v>
      </c>
      <c r="O80" s="80" t="n">
        <v>40076.8</v>
      </c>
      <c r="P80" s="80" t="n">
        <v>16245.1</v>
      </c>
      <c r="Q80" s="80" t="n">
        <v>22730.9</v>
      </c>
      <c r="R80" s="80" t="n">
        <v>5206</v>
      </c>
      <c r="S80" s="80" t="n">
        <v>-1480</v>
      </c>
      <c r="T80" s="80">
        <f>O80-Y80</f>
        <v/>
      </c>
      <c r="U80" s="82">
        <f>AA80/(T80+X80)</f>
        <v/>
      </c>
      <c r="V80" s="80">
        <f>INDEX(检修、备用和必开!B:B,MATCH(统调负荷!$C80,检修、备用和必开!$A:$A,0))</f>
        <v/>
      </c>
      <c r="W80" s="80">
        <f>INDEX(检修、备用和必开!C:C,MATCH(统调负荷!$C80,检修、备用和必开!$A:$A,0))</f>
        <v/>
      </c>
      <c r="X80" s="80">
        <f>INDEX(检修、备用和必开!D:D,MATCH(统调负荷!$C80,检修、备用和必开!$A:$A,0))</f>
        <v/>
      </c>
      <c r="Y80" s="80">
        <f>INDEX(检修、备用和必开!E:E,MATCH(统调负荷!$C80,检修、备用和必开!$A:$A,0))</f>
        <v/>
      </c>
      <c r="Z80" s="80">
        <f>INDEX(检修、备用和必开!F:F,MATCH(统调负荷!$C80,检修、备用和必开!$A:$A,0))</f>
        <v/>
      </c>
      <c r="AA80" s="80">
        <f>94492.4-V80-Z80</f>
        <v/>
      </c>
      <c r="AB80" s="80" t="n">
        <v>311.34</v>
      </c>
      <c r="AC80" s="80" t="n">
        <v>348.74</v>
      </c>
      <c r="AD80" s="83">
        <f>C80+D80</f>
        <v/>
      </c>
      <c r="AE80" s="82">
        <f>N80-E80</f>
        <v/>
      </c>
      <c r="AF80" s="82">
        <f>O80-F80</f>
        <v/>
      </c>
      <c r="AG80" s="82">
        <f>P80-G80</f>
        <v/>
      </c>
      <c r="AH80" s="82">
        <f>Q80-H80</f>
        <v/>
      </c>
      <c r="AI80" s="82">
        <f>R80-I80</f>
        <v/>
      </c>
      <c r="AJ80" s="82">
        <f>S80-J80</f>
        <v/>
      </c>
      <c r="AK80" s="80">
        <f>INDEX(检修、备用和必开!I:I,MATCH(统调负荷!$C80,检修、备用和必开!$A:$A,0))</f>
        <v/>
      </c>
    </row>
    <row r="81" ht="13.8" customHeight="1">
      <c r="A81" s="80">
        <f>WEEKDAY(C81,2)</f>
        <v/>
      </c>
      <c r="B81" s="80">
        <f>HOUR(D81)</f>
        <v/>
      </c>
      <c r="C81" s="86" t="n">
        <v>45717</v>
      </c>
      <c r="D81" s="75" t="n">
        <v>0.8229166666666666</v>
      </c>
      <c r="E81" s="80" t="n">
        <v>105480</v>
      </c>
      <c r="F81" s="80" t="n">
        <v>54899</v>
      </c>
      <c r="G81" s="80" t="n">
        <v>23071</v>
      </c>
      <c r="H81" s="80" t="n">
        <v>22314</v>
      </c>
      <c r="I81" s="80" t="n">
        <v>6662</v>
      </c>
      <c r="J81" s="80" t="n">
        <v>-1466</v>
      </c>
      <c r="K81" s="80">
        <f>F81-Y81</f>
        <v/>
      </c>
      <c r="L81" s="82">
        <f>AA81/(K81+W81)</f>
        <v/>
      </c>
      <c r="M81" s="75" t="n">
        <v>0.8229166666666666</v>
      </c>
      <c r="N81" s="80" t="n">
        <v>83124.5</v>
      </c>
      <c r="O81" s="80" t="n">
        <v>40316.3</v>
      </c>
      <c r="P81" s="80" t="n">
        <v>16417</v>
      </c>
      <c r="Q81" s="80" t="n">
        <v>22544.2</v>
      </c>
      <c r="R81" s="80" t="n">
        <v>5258</v>
      </c>
      <c r="S81" s="80" t="n">
        <v>-1411</v>
      </c>
      <c r="T81" s="80">
        <f>O81-Y81</f>
        <v/>
      </c>
      <c r="U81" s="82">
        <f>AA81/(T81+X81)</f>
        <v/>
      </c>
      <c r="V81" s="80">
        <f>INDEX(检修、备用和必开!B:B,MATCH(统调负荷!$C81,检修、备用和必开!$A:$A,0))</f>
        <v/>
      </c>
      <c r="W81" s="80">
        <f>INDEX(检修、备用和必开!C:C,MATCH(统调负荷!$C81,检修、备用和必开!$A:$A,0))</f>
        <v/>
      </c>
      <c r="X81" s="80">
        <f>INDEX(检修、备用和必开!D:D,MATCH(统调负荷!$C81,检修、备用和必开!$A:$A,0))</f>
        <v/>
      </c>
      <c r="Y81" s="80">
        <f>INDEX(检修、备用和必开!E:E,MATCH(统调负荷!$C81,检修、备用和必开!$A:$A,0))</f>
        <v/>
      </c>
      <c r="Z81" s="80">
        <f>INDEX(检修、备用和必开!F:F,MATCH(统调负荷!$C81,检修、备用和必开!$A:$A,0))</f>
        <v/>
      </c>
      <c r="AA81" s="80">
        <f>94492.4-V81-Z81</f>
        <v/>
      </c>
      <c r="AB81" s="80" t="n">
        <v>306.47</v>
      </c>
      <c r="AC81" s="80" t="n">
        <v>329</v>
      </c>
      <c r="AD81" s="83">
        <f>C81+D81</f>
        <v/>
      </c>
      <c r="AE81" s="82">
        <f>N81-E81</f>
        <v/>
      </c>
      <c r="AF81" s="82">
        <f>O81-F81</f>
        <v/>
      </c>
      <c r="AG81" s="82">
        <f>P81-G81</f>
        <v/>
      </c>
      <c r="AH81" s="82">
        <f>Q81-H81</f>
        <v/>
      </c>
      <c r="AI81" s="82">
        <f>R81-I81</f>
        <v/>
      </c>
      <c r="AJ81" s="82">
        <f>S81-J81</f>
        <v/>
      </c>
      <c r="AK81" s="80">
        <f>INDEX(检修、备用和必开!I:I,MATCH(统调负荷!$C81,检修、备用和必开!$A:$A,0))</f>
        <v/>
      </c>
    </row>
    <row r="82" ht="13.8" customHeight="1">
      <c r="A82" s="80">
        <f>WEEKDAY(C82,2)</f>
        <v/>
      </c>
      <c r="B82" s="80">
        <f>HOUR(D82)</f>
        <v/>
      </c>
      <c r="C82" s="86" t="n">
        <v>45717</v>
      </c>
      <c r="D82" s="75" t="n">
        <v>0.8333333333333334</v>
      </c>
      <c r="E82" s="80" t="n">
        <v>104400</v>
      </c>
      <c r="F82" s="80" t="n">
        <v>53697</v>
      </c>
      <c r="G82" s="80" t="n">
        <v>23071</v>
      </c>
      <c r="H82" s="80" t="n">
        <v>22409</v>
      </c>
      <c r="I82" s="80" t="n">
        <v>6689</v>
      </c>
      <c r="J82" s="80" t="n">
        <v>-1466</v>
      </c>
      <c r="K82" s="80">
        <f>F82-Y82</f>
        <v/>
      </c>
      <c r="L82" s="82">
        <f>AA82/(K82+W82)</f>
        <v/>
      </c>
      <c r="M82" s="75" t="n">
        <v>0.8333333333333334</v>
      </c>
      <c r="N82" s="80" t="n">
        <v>82920.2</v>
      </c>
      <c r="O82" s="80" t="n">
        <v>40343.6</v>
      </c>
      <c r="P82" s="80" t="n">
        <v>16147.7</v>
      </c>
      <c r="Q82" s="80" t="n">
        <v>22544.9</v>
      </c>
      <c r="R82" s="80" t="n">
        <v>5255</v>
      </c>
      <c r="S82" s="80" t="n">
        <v>-1371</v>
      </c>
      <c r="T82" s="80">
        <f>O82-Y82</f>
        <v/>
      </c>
      <c r="U82" s="82">
        <f>AA82/(T82+X82)</f>
        <v/>
      </c>
      <c r="V82" s="80">
        <f>INDEX(检修、备用和必开!B:B,MATCH(统调负荷!$C82,检修、备用和必开!$A:$A,0))</f>
        <v/>
      </c>
      <c r="W82" s="80">
        <f>INDEX(检修、备用和必开!C:C,MATCH(统调负荷!$C82,检修、备用和必开!$A:$A,0))</f>
        <v/>
      </c>
      <c r="X82" s="80">
        <f>INDEX(检修、备用和必开!D:D,MATCH(统调负荷!$C82,检修、备用和必开!$A:$A,0))</f>
        <v/>
      </c>
      <c r="Y82" s="80">
        <f>INDEX(检修、备用和必开!E:E,MATCH(统调负荷!$C82,检修、备用和必开!$A:$A,0))</f>
        <v/>
      </c>
      <c r="Z82" s="80">
        <f>INDEX(检修、备用和必开!F:F,MATCH(统调负荷!$C82,检修、备用和必开!$A:$A,0))</f>
        <v/>
      </c>
      <c r="AA82" s="80">
        <f>94492.4-V82-Z82</f>
        <v/>
      </c>
      <c r="AB82" s="80" t="n">
        <v>309.38</v>
      </c>
      <c r="AC82" s="80" t="n">
        <v>348.71</v>
      </c>
      <c r="AD82" s="83">
        <f>C82+D82</f>
        <v/>
      </c>
      <c r="AE82" s="82">
        <f>N82-E82</f>
        <v/>
      </c>
      <c r="AF82" s="82">
        <f>O82-F82</f>
        <v/>
      </c>
      <c r="AG82" s="82">
        <f>P82-G82</f>
        <v/>
      </c>
      <c r="AH82" s="82">
        <f>Q82-H82</f>
        <v/>
      </c>
      <c r="AI82" s="82">
        <f>R82-I82</f>
        <v/>
      </c>
      <c r="AJ82" s="82">
        <f>S82-J82</f>
        <v/>
      </c>
      <c r="AK82" s="80">
        <f>INDEX(检修、备用和必开!I:I,MATCH(统调负荷!$C82,检修、备用和必开!$A:$A,0))</f>
        <v/>
      </c>
    </row>
    <row r="83" ht="13.8" customHeight="1">
      <c r="A83" s="80">
        <f>WEEKDAY(C83,2)</f>
        <v/>
      </c>
      <c r="B83" s="80">
        <f>HOUR(D83)</f>
        <v/>
      </c>
      <c r="C83" s="86" t="n">
        <v>45717</v>
      </c>
      <c r="D83" s="75" t="n">
        <v>0.84375</v>
      </c>
      <c r="E83" s="80" t="n">
        <v>104500</v>
      </c>
      <c r="F83" s="80" t="n">
        <v>53813</v>
      </c>
      <c r="G83" s="80" t="n">
        <v>23071</v>
      </c>
      <c r="H83" s="80" t="n">
        <v>22405</v>
      </c>
      <c r="I83" s="80" t="n">
        <v>6677</v>
      </c>
      <c r="J83" s="80" t="n">
        <v>-1466</v>
      </c>
      <c r="K83" s="80">
        <f>F83-Y83</f>
        <v/>
      </c>
      <c r="L83" s="82">
        <f>AA83/(K83+W83)</f>
        <v/>
      </c>
      <c r="M83" s="75" t="n">
        <v>0.84375</v>
      </c>
      <c r="N83" s="80" t="n">
        <v>83255.2</v>
      </c>
      <c r="O83" s="80" t="n">
        <v>41173.7</v>
      </c>
      <c r="P83" s="80" t="n">
        <v>15743.3</v>
      </c>
      <c r="Q83" s="80" t="n">
        <v>22507.2</v>
      </c>
      <c r="R83" s="80" t="n">
        <v>5226</v>
      </c>
      <c r="S83" s="80" t="n">
        <v>-1395</v>
      </c>
      <c r="T83" s="80">
        <f>O83-Y83</f>
        <v/>
      </c>
      <c r="U83" s="82">
        <f>AA83/(T83+X83)</f>
        <v/>
      </c>
      <c r="V83" s="80">
        <f>INDEX(检修、备用和必开!B:B,MATCH(统调负荷!$C83,检修、备用和必开!$A:$A,0))</f>
        <v/>
      </c>
      <c r="W83" s="80">
        <f>INDEX(检修、备用和必开!C:C,MATCH(统调负荷!$C83,检修、备用和必开!$A:$A,0))</f>
        <v/>
      </c>
      <c r="X83" s="80">
        <f>INDEX(检修、备用和必开!D:D,MATCH(统调负荷!$C83,检修、备用和必开!$A:$A,0))</f>
        <v/>
      </c>
      <c r="Y83" s="80">
        <f>INDEX(检修、备用和必开!E:E,MATCH(统调负荷!$C83,检修、备用和必开!$A:$A,0))</f>
        <v/>
      </c>
      <c r="Z83" s="80">
        <f>INDEX(检修、备用和必开!F:F,MATCH(统调负荷!$C83,检修、备用和必开!$A:$A,0))</f>
        <v/>
      </c>
      <c r="AA83" s="80">
        <f>94492.4-V83-Z83</f>
        <v/>
      </c>
      <c r="AB83" s="80" t="n">
        <v>311.58</v>
      </c>
      <c r="AC83" s="80" t="n">
        <v>378.34</v>
      </c>
      <c r="AD83" s="83">
        <f>C83+D83</f>
        <v/>
      </c>
      <c r="AE83" s="82">
        <f>N83-E83</f>
        <v/>
      </c>
      <c r="AF83" s="82">
        <f>O83-F83</f>
        <v/>
      </c>
      <c r="AG83" s="82">
        <f>P83-G83</f>
        <v/>
      </c>
      <c r="AH83" s="82">
        <f>Q83-H83</f>
        <v/>
      </c>
      <c r="AI83" s="82">
        <f>R83-I83</f>
        <v/>
      </c>
      <c r="AJ83" s="82">
        <f>S83-J83</f>
        <v/>
      </c>
      <c r="AK83" s="80">
        <f>INDEX(检修、备用和必开!I:I,MATCH(统调负荷!$C83,检修、备用和必开!$A:$A,0))</f>
        <v/>
      </c>
    </row>
    <row r="84" ht="13.8" customHeight="1">
      <c r="A84" s="80">
        <f>WEEKDAY(C84,2)</f>
        <v/>
      </c>
      <c r="B84" s="80">
        <f>HOUR(D84)</f>
        <v/>
      </c>
      <c r="C84" s="86" t="n">
        <v>45717</v>
      </c>
      <c r="D84" s="75" t="n">
        <v>0.8541666666666666</v>
      </c>
      <c r="E84" s="80" t="n">
        <v>103685</v>
      </c>
      <c r="F84" s="80" t="n">
        <v>53008</v>
      </c>
      <c r="G84" s="80" t="n">
        <v>23071</v>
      </c>
      <c r="H84" s="80" t="n">
        <v>22398</v>
      </c>
      <c r="I84" s="80" t="n">
        <v>6674</v>
      </c>
      <c r="J84" s="80" t="n">
        <v>-1466</v>
      </c>
      <c r="K84" s="80">
        <f>F84-Y84</f>
        <v/>
      </c>
      <c r="L84" s="82">
        <f>AA84/(K84+W84)</f>
        <v/>
      </c>
      <c r="M84" s="75" t="n">
        <v>0.8541666666666666</v>
      </c>
      <c r="N84" s="80" t="n">
        <v>83362.39999999999</v>
      </c>
      <c r="O84" s="80" t="n">
        <v>41172.3</v>
      </c>
      <c r="P84" s="80" t="n">
        <v>15907.3</v>
      </c>
      <c r="Q84" s="80" t="n">
        <v>22442.8</v>
      </c>
      <c r="R84" s="80" t="n">
        <v>5217</v>
      </c>
      <c r="S84" s="80" t="n">
        <v>-1377</v>
      </c>
      <c r="T84" s="80">
        <f>O84-Y84</f>
        <v/>
      </c>
      <c r="U84" s="82">
        <f>AA84/(T84+X84)</f>
        <v/>
      </c>
      <c r="V84" s="80">
        <f>INDEX(检修、备用和必开!B:B,MATCH(统调负荷!$C84,检修、备用和必开!$A:$A,0))</f>
        <v/>
      </c>
      <c r="W84" s="80">
        <f>INDEX(检修、备用和必开!C:C,MATCH(统调负荷!$C84,检修、备用和必开!$A:$A,0))</f>
        <v/>
      </c>
      <c r="X84" s="80">
        <f>INDEX(检修、备用和必开!D:D,MATCH(统调负荷!$C84,检修、备用和必开!$A:$A,0))</f>
        <v/>
      </c>
      <c r="Y84" s="80">
        <f>INDEX(检修、备用和必开!E:E,MATCH(统调负荷!$C84,检修、备用和必开!$A:$A,0))</f>
        <v/>
      </c>
      <c r="Z84" s="80">
        <f>INDEX(检修、备用和必开!F:F,MATCH(统调负荷!$C84,检修、备用和必开!$A:$A,0))</f>
        <v/>
      </c>
      <c r="AA84" s="80">
        <f>94492.4-V84-Z84</f>
        <v/>
      </c>
      <c r="AB84" s="80" t="n">
        <v>318.19</v>
      </c>
      <c r="AC84" s="80" t="n">
        <v>348.73</v>
      </c>
      <c r="AD84" s="83">
        <f>C84+D84</f>
        <v/>
      </c>
      <c r="AE84" s="82">
        <f>N84-E84</f>
        <v/>
      </c>
      <c r="AF84" s="82">
        <f>O84-F84</f>
        <v/>
      </c>
      <c r="AG84" s="82">
        <f>P84-G84</f>
        <v/>
      </c>
      <c r="AH84" s="82">
        <f>Q84-H84</f>
        <v/>
      </c>
      <c r="AI84" s="82">
        <f>R84-I84</f>
        <v/>
      </c>
      <c r="AJ84" s="82">
        <f>S84-J84</f>
        <v/>
      </c>
      <c r="AK84" s="80">
        <f>INDEX(检修、备用和必开!I:I,MATCH(统调负荷!$C84,检修、备用和必开!$A:$A,0))</f>
        <v/>
      </c>
    </row>
    <row r="85" ht="13.8" customHeight="1">
      <c r="A85" s="80">
        <f>WEEKDAY(C85,2)</f>
        <v/>
      </c>
      <c r="B85" s="80">
        <f>HOUR(D85)</f>
        <v/>
      </c>
      <c r="C85" s="86" t="n">
        <v>45717</v>
      </c>
      <c r="D85" s="75" t="n">
        <v>0.8645833333333334</v>
      </c>
      <c r="E85" s="80" t="n">
        <v>103720</v>
      </c>
      <c r="F85" s="80" t="n">
        <v>53400</v>
      </c>
      <c r="G85" s="80" t="n">
        <v>23051</v>
      </c>
      <c r="H85" s="80" t="n">
        <v>22066</v>
      </c>
      <c r="I85" s="80" t="n">
        <v>6669</v>
      </c>
      <c r="J85" s="80" t="n">
        <v>-1466</v>
      </c>
      <c r="K85" s="80">
        <f>F85-Y85</f>
        <v/>
      </c>
      <c r="L85" s="82">
        <f>AA85/(K85+W85)</f>
        <v/>
      </c>
      <c r="M85" s="75" t="n">
        <v>0.8645833333333334</v>
      </c>
      <c r="N85" s="80" t="n">
        <v>83332.10000000001</v>
      </c>
      <c r="O85" s="80" t="n">
        <v>41344.1</v>
      </c>
      <c r="P85" s="80" t="n">
        <v>15778.6</v>
      </c>
      <c r="Q85" s="80" t="n">
        <v>22424.4</v>
      </c>
      <c r="R85" s="80" t="n">
        <v>5183</v>
      </c>
      <c r="S85" s="80" t="n">
        <v>-1398</v>
      </c>
      <c r="T85" s="80">
        <f>O85-Y85</f>
        <v/>
      </c>
      <c r="U85" s="82">
        <f>AA85/(T85+X85)</f>
        <v/>
      </c>
      <c r="V85" s="80">
        <f>INDEX(检修、备用和必开!B:B,MATCH(统调负荷!$C85,检修、备用和必开!$A:$A,0))</f>
        <v/>
      </c>
      <c r="W85" s="80">
        <f>INDEX(检修、备用和必开!C:C,MATCH(统调负荷!$C85,检修、备用和必开!$A:$A,0))</f>
        <v/>
      </c>
      <c r="X85" s="80">
        <f>INDEX(检修、备用和必开!D:D,MATCH(统调负荷!$C85,检修、备用和必开!$A:$A,0))</f>
        <v/>
      </c>
      <c r="Y85" s="80">
        <f>INDEX(检修、备用和必开!E:E,MATCH(统调负荷!$C85,检修、备用和必开!$A:$A,0))</f>
        <v/>
      </c>
      <c r="Z85" s="80">
        <f>INDEX(检修、备用和必开!F:F,MATCH(统调负荷!$C85,检修、备用和必开!$A:$A,0))</f>
        <v/>
      </c>
      <c r="AA85" s="80">
        <f>94492.4-V85-Z85</f>
        <v/>
      </c>
      <c r="AB85" s="80" t="n">
        <v>315.22</v>
      </c>
      <c r="AC85" s="80" t="n">
        <v>358.6</v>
      </c>
      <c r="AD85" s="83">
        <f>C85+D85</f>
        <v/>
      </c>
      <c r="AE85" s="82">
        <f>N85-E85</f>
        <v/>
      </c>
      <c r="AF85" s="82">
        <f>O85-F85</f>
        <v/>
      </c>
      <c r="AG85" s="82">
        <f>P85-G85</f>
        <v/>
      </c>
      <c r="AH85" s="82">
        <f>Q85-H85</f>
        <v/>
      </c>
      <c r="AI85" s="82">
        <f>R85-I85</f>
        <v/>
      </c>
      <c r="AJ85" s="82">
        <f>S85-J85</f>
        <v/>
      </c>
      <c r="AK85" s="80">
        <f>INDEX(检修、备用和必开!I:I,MATCH(统调负荷!$C85,检修、备用和必开!$A:$A,0))</f>
        <v/>
      </c>
    </row>
    <row r="86" ht="13.8" customHeight="1">
      <c r="A86" s="80">
        <f>WEEKDAY(C86,2)</f>
        <v/>
      </c>
      <c r="B86" s="80">
        <f>HOUR(D86)</f>
        <v/>
      </c>
      <c r="C86" s="86" t="n">
        <v>45717</v>
      </c>
      <c r="D86" s="75" t="n">
        <v>0.875</v>
      </c>
      <c r="E86" s="80" t="n">
        <v>102440</v>
      </c>
      <c r="F86" s="80" t="n">
        <v>52773</v>
      </c>
      <c r="G86" s="80" t="n">
        <v>22650</v>
      </c>
      <c r="H86" s="80" t="n">
        <v>21820</v>
      </c>
      <c r="I86" s="80" t="n">
        <v>6663</v>
      </c>
      <c r="J86" s="80" t="n">
        <v>-1466</v>
      </c>
      <c r="K86" s="80">
        <f>F86-Y86</f>
        <v/>
      </c>
      <c r="L86" s="82">
        <f>AA86/(K86+W86)</f>
        <v/>
      </c>
      <c r="M86" s="75" t="n">
        <v>0.875</v>
      </c>
      <c r="N86" s="80" t="n">
        <v>83088.7</v>
      </c>
      <c r="O86" s="80" t="n">
        <v>42220.8</v>
      </c>
      <c r="P86" s="80" t="n">
        <v>15565.7</v>
      </c>
      <c r="Q86" s="80" t="n">
        <v>21472.2</v>
      </c>
      <c r="R86" s="80" t="n">
        <v>5156</v>
      </c>
      <c r="S86" s="80" t="n">
        <v>-1326</v>
      </c>
      <c r="T86" s="80">
        <f>O86-Y86</f>
        <v/>
      </c>
      <c r="U86" s="82">
        <f>AA86/(T86+X86)</f>
        <v/>
      </c>
      <c r="V86" s="80">
        <f>INDEX(检修、备用和必开!B:B,MATCH(统调负荷!$C86,检修、备用和必开!$A:$A,0))</f>
        <v/>
      </c>
      <c r="W86" s="80">
        <f>INDEX(检修、备用和必开!C:C,MATCH(统调负荷!$C86,检修、备用和必开!$A:$A,0))</f>
        <v/>
      </c>
      <c r="X86" s="80">
        <f>INDEX(检修、备用和必开!D:D,MATCH(统调负荷!$C86,检修、备用和必开!$A:$A,0))</f>
        <v/>
      </c>
      <c r="Y86" s="80">
        <f>INDEX(检修、备用和必开!E:E,MATCH(统调负荷!$C86,检修、备用和必开!$A:$A,0))</f>
        <v/>
      </c>
      <c r="Z86" s="80">
        <f>INDEX(检修、备用和必开!F:F,MATCH(统调负荷!$C86,检修、备用和必开!$A:$A,0))</f>
        <v/>
      </c>
      <c r="AA86" s="80">
        <f>94492.4-V86-Z86</f>
        <v/>
      </c>
      <c r="AB86" s="80" t="n">
        <v>324.06</v>
      </c>
      <c r="AC86" s="80" t="n">
        <v>378.34</v>
      </c>
      <c r="AD86" s="83">
        <f>C86+D86</f>
        <v/>
      </c>
      <c r="AE86" s="82">
        <f>N86-E86</f>
        <v/>
      </c>
      <c r="AF86" s="82">
        <f>O86-F86</f>
        <v/>
      </c>
      <c r="AG86" s="82">
        <f>P86-G86</f>
        <v/>
      </c>
      <c r="AH86" s="82">
        <f>Q86-H86</f>
        <v/>
      </c>
      <c r="AI86" s="82">
        <f>R86-I86</f>
        <v/>
      </c>
      <c r="AJ86" s="82">
        <f>S86-J86</f>
        <v/>
      </c>
      <c r="AK86" s="80">
        <f>INDEX(检修、备用和必开!I:I,MATCH(统调负荷!$C86,检修、备用和必开!$A:$A,0))</f>
        <v/>
      </c>
    </row>
    <row r="87" ht="13.8" customHeight="1">
      <c r="A87" s="80">
        <f>WEEKDAY(C87,2)</f>
        <v/>
      </c>
      <c r="B87" s="80">
        <f>HOUR(D87)</f>
        <v/>
      </c>
      <c r="C87" s="86" t="n">
        <v>45717</v>
      </c>
      <c r="D87" s="75" t="n">
        <v>0.8854166666666666</v>
      </c>
      <c r="E87" s="80" t="n">
        <v>101535</v>
      </c>
      <c r="F87" s="80" t="n">
        <v>52292</v>
      </c>
      <c r="G87" s="80" t="n">
        <v>22546</v>
      </c>
      <c r="H87" s="80" t="n">
        <v>21546</v>
      </c>
      <c r="I87" s="80" t="n">
        <v>6617</v>
      </c>
      <c r="J87" s="80" t="n">
        <v>-1466</v>
      </c>
      <c r="K87" s="80">
        <f>F87-Y87</f>
        <v/>
      </c>
      <c r="L87" s="82">
        <f>AA87/(K87+W87)</f>
        <v/>
      </c>
      <c r="M87" s="75" t="n">
        <v>0.8854166666666666</v>
      </c>
      <c r="N87" s="80" t="n">
        <v>82954.7</v>
      </c>
      <c r="O87" s="80" t="n">
        <v>42710.5</v>
      </c>
      <c r="P87" s="80" t="n">
        <v>14913.8</v>
      </c>
      <c r="Q87" s="80" t="n">
        <v>21580.4</v>
      </c>
      <c r="R87" s="80" t="n">
        <v>5145</v>
      </c>
      <c r="S87" s="80" t="n">
        <v>-1395</v>
      </c>
      <c r="T87" s="80">
        <f>O87-Y87</f>
        <v/>
      </c>
      <c r="U87" s="82">
        <f>AA87/(T87+X87)</f>
        <v/>
      </c>
      <c r="V87" s="80">
        <f>INDEX(检修、备用和必开!B:B,MATCH(统调负荷!$C87,检修、备用和必开!$A:$A,0))</f>
        <v/>
      </c>
      <c r="W87" s="80">
        <f>INDEX(检修、备用和必开!C:C,MATCH(统调负荷!$C87,检修、备用和必开!$A:$A,0))</f>
        <v/>
      </c>
      <c r="X87" s="80">
        <f>INDEX(检修、备用和必开!D:D,MATCH(统调负荷!$C87,检修、备用和必开!$A:$A,0))</f>
        <v/>
      </c>
      <c r="Y87" s="80">
        <f>INDEX(检修、备用和必开!E:E,MATCH(统调负荷!$C87,检修、备用和必开!$A:$A,0))</f>
        <v/>
      </c>
      <c r="Z87" s="80">
        <f>INDEX(检修、备用和必开!F:F,MATCH(统调负荷!$C87,检修、备用和必开!$A:$A,0))</f>
        <v/>
      </c>
      <c r="AA87" s="80">
        <f>94492.4-V87-Z87</f>
        <v/>
      </c>
      <c r="AB87" s="80" t="n">
        <v>323.74</v>
      </c>
      <c r="AC87" s="80" t="n">
        <v>391.51</v>
      </c>
      <c r="AD87" s="83">
        <f>C87+D87</f>
        <v/>
      </c>
      <c r="AE87" s="82">
        <f>N87-E87</f>
        <v/>
      </c>
      <c r="AF87" s="82">
        <f>O87-F87</f>
        <v/>
      </c>
      <c r="AG87" s="82">
        <f>P87-G87</f>
        <v/>
      </c>
      <c r="AH87" s="82">
        <f>Q87-H87</f>
        <v/>
      </c>
      <c r="AI87" s="82">
        <f>R87-I87</f>
        <v/>
      </c>
      <c r="AJ87" s="82">
        <f>S87-J87</f>
        <v/>
      </c>
      <c r="AK87" s="80">
        <f>INDEX(检修、备用和必开!I:I,MATCH(统调负荷!$C87,检修、备用和必开!$A:$A,0))</f>
        <v/>
      </c>
    </row>
    <row r="88" ht="13.8" customHeight="1">
      <c r="A88" s="80">
        <f>WEEKDAY(C88,2)</f>
        <v/>
      </c>
      <c r="B88" s="80">
        <f>HOUR(D88)</f>
        <v/>
      </c>
      <c r="C88" s="86" t="n">
        <v>45717</v>
      </c>
      <c r="D88" s="75" t="n">
        <v>0.8958333333333334</v>
      </c>
      <c r="E88" s="80" t="n">
        <v>100540</v>
      </c>
      <c r="F88" s="80" t="n">
        <v>51963</v>
      </c>
      <c r="G88" s="80" t="n">
        <v>22335</v>
      </c>
      <c r="H88" s="80" t="n">
        <v>21101</v>
      </c>
      <c r="I88" s="80" t="n">
        <v>6607</v>
      </c>
      <c r="J88" s="80" t="n">
        <v>-1466</v>
      </c>
      <c r="K88" s="80">
        <f>F88-Y88</f>
        <v/>
      </c>
      <c r="L88" s="82">
        <f>AA88/(K88+W88)</f>
        <v/>
      </c>
      <c r="M88" s="75" t="n">
        <v>0.8958333333333334</v>
      </c>
      <c r="N88" s="80" t="n">
        <v>81997.39999999999</v>
      </c>
      <c r="O88" s="80" t="n">
        <v>42093.8</v>
      </c>
      <c r="P88" s="80" t="n">
        <v>15055.5</v>
      </c>
      <c r="Q88" s="80" t="n">
        <v>21058.1</v>
      </c>
      <c r="R88" s="80" t="n">
        <v>5170</v>
      </c>
      <c r="S88" s="80" t="n">
        <v>-1380</v>
      </c>
      <c r="T88" s="80">
        <f>O88-Y88</f>
        <v/>
      </c>
      <c r="U88" s="82">
        <f>AA88/(T88+X88)</f>
        <v/>
      </c>
      <c r="V88" s="80">
        <f>INDEX(检修、备用和必开!B:B,MATCH(统调负荷!$C88,检修、备用和必开!$A:$A,0))</f>
        <v/>
      </c>
      <c r="W88" s="80">
        <f>INDEX(检修、备用和必开!C:C,MATCH(统调负荷!$C88,检修、备用和必开!$A:$A,0))</f>
        <v/>
      </c>
      <c r="X88" s="80">
        <f>INDEX(检修、备用和必开!D:D,MATCH(统调负荷!$C88,检修、备用和必开!$A:$A,0))</f>
        <v/>
      </c>
      <c r="Y88" s="80">
        <f>INDEX(检修、备用和必开!E:E,MATCH(统调负荷!$C88,检修、备用和必开!$A:$A,0))</f>
        <v/>
      </c>
      <c r="Z88" s="80">
        <f>INDEX(检修、备用和必开!F:F,MATCH(统调负荷!$C88,检修、备用和必开!$A:$A,0))</f>
        <v/>
      </c>
      <c r="AA88" s="80">
        <f>94492.4-V88-Z88</f>
        <v/>
      </c>
      <c r="AB88" s="80" t="n">
        <v>308.7</v>
      </c>
      <c r="AC88" s="80" t="n">
        <v>368.48</v>
      </c>
      <c r="AD88" s="83">
        <f>C88+D88</f>
        <v/>
      </c>
      <c r="AE88" s="82">
        <f>N88-E88</f>
        <v/>
      </c>
      <c r="AF88" s="82">
        <f>O88-F88</f>
        <v/>
      </c>
      <c r="AG88" s="82">
        <f>P88-G88</f>
        <v/>
      </c>
      <c r="AH88" s="82">
        <f>Q88-H88</f>
        <v/>
      </c>
      <c r="AI88" s="82">
        <f>R88-I88</f>
        <v/>
      </c>
      <c r="AJ88" s="82">
        <f>S88-J88</f>
        <v/>
      </c>
      <c r="AK88" s="80">
        <f>INDEX(检修、备用和必开!I:I,MATCH(统调负荷!$C88,检修、备用和必开!$A:$A,0))</f>
        <v/>
      </c>
    </row>
    <row r="89" ht="13.8" customHeight="1">
      <c r="A89" s="80">
        <f>WEEKDAY(C89,2)</f>
        <v/>
      </c>
      <c r="B89" s="80">
        <f>HOUR(D89)</f>
        <v/>
      </c>
      <c r="C89" s="86" t="n">
        <v>45717</v>
      </c>
      <c r="D89" s="75" t="n">
        <v>0.90625</v>
      </c>
      <c r="E89" s="80" t="n">
        <v>98865</v>
      </c>
      <c r="F89" s="80" t="n">
        <v>50523</v>
      </c>
      <c r="G89" s="80" t="n">
        <v>22146</v>
      </c>
      <c r="H89" s="80" t="n">
        <v>21071</v>
      </c>
      <c r="I89" s="80" t="n">
        <v>6591</v>
      </c>
      <c r="J89" s="80" t="n">
        <v>-1466</v>
      </c>
      <c r="K89" s="80">
        <f>F89-Y89</f>
        <v/>
      </c>
      <c r="L89" s="82">
        <f>AA89/(K89+W89)</f>
        <v/>
      </c>
      <c r="M89" s="75" t="n">
        <v>0.90625</v>
      </c>
      <c r="N89" s="80" t="n">
        <v>80984.7</v>
      </c>
      <c r="O89" s="80" t="n">
        <v>42463.4</v>
      </c>
      <c r="P89" s="80" t="n">
        <v>14264.1</v>
      </c>
      <c r="Q89" s="80" t="n">
        <v>20515.2</v>
      </c>
      <c r="R89" s="80" t="n">
        <v>5128</v>
      </c>
      <c r="S89" s="80" t="n">
        <v>-1386</v>
      </c>
      <c r="T89" s="80">
        <f>O89-Y89</f>
        <v/>
      </c>
      <c r="U89" s="82">
        <f>AA89/(T89+X89)</f>
        <v/>
      </c>
      <c r="V89" s="80">
        <f>INDEX(检修、备用和必开!B:B,MATCH(统调负荷!$C89,检修、备用和必开!$A:$A,0))</f>
        <v/>
      </c>
      <c r="W89" s="80">
        <f>INDEX(检修、备用和必开!C:C,MATCH(统调负荷!$C89,检修、备用和必开!$A:$A,0))</f>
        <v/>
      </c>
      <c r="X89" s="80">
        <f>INDEX(检修、备用和必开!D:D,MATCH(统调负荷!$C89,检修、备用和必开!$A:$A,0))</f>
        <v/>
      </c>
      <c r="Y89" s="80">
        <f>INDEX(检修、备用和必开!E:E,MATCH(统调负荷!$C89,检修、备用和必开!$A:$A,0))</f>
        <v/>
      </c>
      <c r="Z89" s="80">
        <f>INDEX(检修、备用和必开!F:F,MATCH(统调负荷!$C89,检修、备用和必开!$A:$A,0))</f>
        <v/>
      </c>
      <c r="AA89" s="80">
        <f>94492.4-V89-Z89</f>
        <v/>
      </c>
      <c r="AB89" s="80" t="n">
        <v>328.99</v>
      </c>
      <c r="AC89" s="80" t="n">
        <v>379.34</v>
      </c>
      <c r="AD89" s="83">
        <f>C89+D89</f>
        <v/>
      </c>
      <c r="AE89" s="82">
        <f>N89-E89</f>
        <v/>
      </c>
      <c r="AF89" s="82">
        <f>O89-F89</f>
        <v/>
      </c>
      <c r="AG89" s="82">
        <f>P89-G89</f>
        <v/>
      </c>
      <c r="AH89" s="82">
        <f>Q89-H89</f>
        <v/>
      </c>
      <c r="AI89" s="82">
        <f>R89-I89</f>
        <v/>
      </c>
      <c r="AJ89" s="82">
        <f>S89-J89</f>
        <v/>
      </c>
      <c r="AK89" s="80">
        <f>INDEX(检修、备用和必开!I:I,MATCH(统调负荷!$C89,检修、备用和必开!$A:$A,0))</f>
        <v/>
      </c>
    </row>
    <row r="90" ht="13.8" customHeight="1">
      <c r="A90" s="80">
        <f>WEEKDAY(C90,2)</f>
        <v/>
      </c>
      <c r="B90" s="80">
        <f>HOUR(D90)</f>
        <v/>
      </c>
      <c r="C90" s="86" t="n">
        <v>45717</v>
      </c>
      <c r="D90" s="75" t="n">
        <v>0.9166666666666666</v>
      </c>
      <c r="E90" s="80" t="n">
        <v>97580</v>
      </c>
      <c r="F90" s="80" t="n">
        <v>50348</v>
      </c>
      <c r="G90" s="80" t="n">
        <v>21643</v>
      </c>
      <c r="H90" s="80" t="n">
        <v>20519</v>
      </c>
      <c r="I90" s="80" t="n">
        <v>6536</v>
      </c>
      <c r="J90" s="80" t="n">
        <v>-1466</v>
      </c>
      <c r="K90" s="80">
        <f>F90-Y90</f>
        <v/>
      </c>
      <c r="L90" s="82">
        <f>AA90/(K90+W90)</f>
        <v/>
      </c>
      <c r="M90" s="75" t="n">
        <v>0.9166666666666666</v>
      </c>
      <c r="N90" s="80" t="n">
        <v>80136.2</v>
      </c>
      <c r="O90" s="80" t="n">
        <v>42749.1</v>
      </c>
      <c r="P90" s="80" t="n">
        <v>13461.1</v>
      </c>
      <c r="Q90" s="80" t="n">
        <v>20307</v>
      </c>
      <c r="R90" s="80" t="n">
        <v>5104</v>
      </c>
      <c r="S90" s="80" t="n">
        <v>-1485</v>
      </c>
      <c r="T90" s="80">
        <f>O90-Y90</f>
        <v/>
      </c>
      <c r="U90" s="82">
        <f>AA90/(T90+X90)</f>
        <v/>
      </c>
      <c r="V90" s="80">
        <f>INDEX(检修、备用和必开!B:B,MATCH(统调负荷!$C90,检修、备用和必开!$A:$A,0))</f>
        <v/>
      </c>
      <c r="W90" s="80">
        <f>INDEX(检修、备用和必开!C:C,MATCH(统调负荷!$C90,检修、备用和必开!$A:$A,0))</f>
        <v/>
      </c>
      <c r="X90" s="80">
        <f>INDEX(检修、备用和必开!D:D,MATCH(统调负荷!$C90,检修、备用和必开!$A:$A,0))</f>
        <v/>
      </c>
      <c r="Y90" s="80">
        <f>INDEX(检修、备用和必开!E:E,MATCH(统调负荷!$C90,检修、备用和必开!$A:$A,0))</f>
        <v/>
      </c>
      <c r="Z90" s="80">
        <f>INDEX(检修、备用和必开!F:F,MATCH(统调负荷!$C90,检修、备用和必开!$A:$A,0))</f>
        <v/>
      </c>
      <c r="AA90" s="80">
        <f>94492.4-V90-Z90</f>
        <v/>
      </c>
      <c r="AB90" s="80" t="n">
        <v>340.98</v>
      </c>
      <c r="AC90" s="80" t="n">
        <v>398.09</v>
      </c>
      <c r="AD90" s="83">
        <f>C90+D90</f>
        <v/>
      </c>
      <c r="AE90" s="82">
        <f>N90-E90</f>
        <v/>
      </c>
      <c r="AF90" s="82">
        <f>O90-F90</f>
        <v/>
      </c>
      <c r="AG90" s="82">
        <f>P90-G90</f>
        <v/>
      </c>
      <c r="AH90" s="82">
        <f>Q90-H90</f>
        <v/>
      </c>
      <c r="AI90" s="82">
        <f>R90-I90</f>
        <v/>
      </c>
      <c r="AJ90" s="82">
        <f>S90-J90</f>
        <v/>
      </c>
      <c r="AK90" s="80">
        <f>INDEX(检修、备用和必开!I:I,MATCH(统调负荷!$C90,检修、备用和必开!$A:$A,0))</f>
        <v/>
      </c>
    </row>
    <row r="91" ht="13.8" customHeight="1">
      <c r="A91" s="80">
        <f>WEEKDAY(C91,2)</f>
        <v/>
      </c>
      <c r="B91" s="80">
        <f>HOUR(D91)</f>
        <v/>
      </c>
      <c r="C91" s="86" t="n">
        <v>45717</v>
      </c>
      <c r="D91" s="75" t="n">
        <v>0.9270833333333334</v>
      </c>
      <c r="E91" s="80" t="n">
        <v>95690</v>
      </c>
      <c r="F91" s="80" t="n">
        <v>48673</v>
      </c>
      <c r="G91" s="80" t="n">
        <v>21542</v>
      </c>
      <c r="H91" s="80" t="n">
        <v>20423</v>
      </c>
      <c r="I91" s="80" t="n">
        <v>6518</v>
      </c>
      <c r="J91" s="80" t="n">
        <v>-1466</v>
      </c>
      <c r="K91" s="80">
        <f>F91-Y91</f>
        <v/>
      </c>
      <c r="L91" s="82">
        <f>AA91/(K91+W91)</f>
        <v/>
      </c>
      <c r="M91" s="75" t="n">
        <v>0.9270833333333334</v>
      </c>
      <c r="N91" s="80" t="n">
        <v>77933.8</v>
      </c>
      <c r="O91" s="80" t="n">
        <v>41379.5</v>
      </c>
      <c r="P91" s="80" t="n">
        <v>12552.9</v>
      </c>
      <c r="Q91" s="80" t="n">
        <v>20421.4</v>
      </c>
      <c r="R91" s="80" t="n">
        <v>5012</v>
      </c>
      <c r="S91" s="80" t="n">
        <v>-1432</v>
      </c>
      <c r="T91" s="80">
        <f>O91-Y91</f>
        <v/>
      </c>
      <c r="U91" s="82">
        <f>AA91/(T91+X91)</f>
        <v/>
      </c>
      <c r="V91" s="80">
        <f>INDEX(检修、备用和必开!B:B,MATCH(统调负荷!$C91,检修、备用和必开!$A:$A,0))</f>
        <v/>
      </c>
      <c r="W91" s="80">
        <f>INDEX(检修、备用和必开!C:C,MATCH(统调负荷!$C91,检修、备用和必开!$A:$A,0))</f>
        <v/>
      </c>
      <c r="X91" s="80">
        <f>INDEX(检修、备用和必开!D:D,MATCH(统调负荷!$C91,检修、备用和必开!$A:$A,0))</f>
        <v/>
      </c>
      <c r="Y91" s="80">
        <f>INDEX(检修、备用和必开!E:E,MATCH(统调负荷!$C91,检修、备用和必开!$A:$A,0))</f>
        <v/>
      </c>
      <c r="Z91" s="80">
        <f>INDEX(检修、备用和必开!F:F,MATCH(统调负荷!$C91,检修、备用和必开!$A:$A,0))</f>
        <v/>
      </c>
      <c r="AA91" s="80">
        <f>94492.4-V91-Z91</f>
        <v/>
      </c>
      <c r="AB91" s="80" t="n">
        <v>325.45</v>
      </c>
      <c r="AC91" s="80" t="n">
        <v>368.48</v>
      </c>
      <c r="AD91" s="83">
        <f>C91+D91</f>
        <v/>
      </c>
      <c r="AE91" s="82">
        <f>N91-E91</f>
        <v/>
      </c>
      <c r="AF91" s="82">
        <f>O91-F91</f>
        <v/>
      </c>
      <c r="AG91" s="82">
        <f>P91-G91</f>
        <v/>
      </c>
      <c r="AH91" s="82">
        <f>Q91-H91</f>
        <v/>
      </c>
      <c r="AI91" s="82">
        <f>R91-I91</f>
        <v/>
      </c>
      <c r="AJ91" s="82">
        <f>S91-J91</f>
        <v/>
      </c>
      <c r="AK91" s="80">
        <f>INDEX(检修、备用和必开!I:I,MATCH(统调负荷!$C91,检修、备用和必开!$A:$A,0))</f>
        <v/>
      </c>
    </row>
    <row r="92" ht="13.8" customHeight="1">
      <c r="A92" s="80">
        <f>WEEKDAY(C92,2)</f>
        <v/>
      </c>
      <c r="B92" s="80">
        <f>HOUR(D92)</f>
        <v/>
      </c>
      <c r="C92" s="86" t="n">
        <v>45717</v>
      </c>
      <c r="D92" s="75" t="n">
        <v>0.9375</v>
      </c>
      <c r="E92" s="80" t="n">
        <v>93815</v>
      </c>
      <c r="F92" s="80" t="n">
        <v>47536</v>
      </c>
      <c r="G92" s="80" t="n">
        <v>21542</v>
      </c>
      <c r="H92" s="80" t="n">
        <v>19691</v>
      </c>
      <c r="I92" s="80" t="n">
        <v>6512</v>
      </c>
      <c r="J92" s="80" t="n">
        <v>-1466</v>
      </c>
      <c r="K92" s="80">
        <f>F92-Y92</f>
        <v/>
      </c>
      <c r="L92" s="82">
        <f>AA92/(K92+W92)</f>
        <v/>
      </c>
      <c r="M92" s="75" t="n">
        <v>0.9375</v>
      </c>
      <c r="N92" s="80" t="n">
        <v>76517.8</v>
      </c>
      <c r="O92" s="80" t="n">
        <v>39697.6</v>
      </c>
      <c r="P92" s="80" t="n">
        <v>12784.1</v>
      </c>
      <c r="Q92" s="80" t="n">
        <v>20395.1</v>
      </c>
      <c r="R92" s="80" t="n">
        <v>5015</v>
      </c>
      <c r="S92" s="80" t="n">
        <v>-1374</v>
      </c>
      <c r="T92" s="80">
        <f>O92-Y92</f>
        <v/>
      </c>
      <c r="U92" s="82">
        <f>AA92/(T92+X92)</f>
        <v/>
      </c>
      <c r="V92" s="80">
        <f>INDEX(检修、备用和必开!B:B,MATCH(统调负荷!$C92,检修、备用和必开!$A:$A,0))</f>
        <v/>
      </c>
      <c r="W92" s="80">
        <f>INDEX(检修、备用和必开!C:C,MATCH(统调负荷!$C92,检修、备用和必开!$A:$A,0))</f>
        <v/>
      </c>
      <c r="X92" s="80">
        <f>INDEX(检修、备用和必开!D:D,MATCH(统调负荷!$C92,检修、备用和必开!$A:$A,0))</f>
        <v/>
      </c>
      <c r="Y92" s="80">
        <f>INDEX(检修、备用和必开!E:E,MATCH(统调负荷!$C92,检修、备用和必开!$A:$A,0))</f>
        <v/>
      </c>
      <c r="Z92" s="80">
        <f>INDEX(检修、备用和必开!F:F,MATCH(统调负荷!$C92,检修、备用和必开!$A:$A,0))</f>
        <v/>
      </c>
      <c r="AA92" s="80">
        <f>94492.4-V92-Z92</f>
        <v/>
      </c>
      <c r="AB92" s="80" t="n">
        <v>306.3</v>
      </c>
      <c r="AC92" s="80" t="n">
        <v>331.08</v>
      </c>
      <c r="AD92" s="83">
        <f>C92+D92</f>
        <v/>
      </c>
      <c r="AE92" s="82">
        <f>N92-E92</f>
        <v/>
      </c>
      <c r="AF92" s="82">
        <f>O92-F92</f>
        <v/>
      </c>
      <c r="AG92" s="82">
        <f>P92-G92</f>
        <v/>
      </c>
      <c r="AH92" s="82">
        <f>Q92-H92</f>
        <v/>
      </c>
      <c r="AI92" s="82">
        <f>R92-I92</f>
        <v/>
      </c>
      <c r="AJ92" s="82">
        <f>S92-J92</f>
        <v/>
      </c>
      <c r="AK92" s="80">
        <f>INDEX(检修、备用和必开!I:I,MATCH(统调负荷!$C92,检修、备用和必开!$A:$A,0))</f>
        <v/>
      </c>
    </row>
    <row r="93" ht="13.8" customHeight="1">
      <c r="A93" s="80">
        <f>WEEKDAY(C93,2)</f>
        <v/>
      </c>
      <c r="B93" s="80">
        <f>HOUR(D93)</f>
        <v/>
      </c>
      <c r="C93" s="86" t="n">
        <v>45717</v>
      </c>
      <c r="D93" s="75" t="n">
        <v>0.9479166666666666</v>
      </c>
      <c r="E93" s="80" t="n">
        <v>91780</v>
      </c>
      <c r="F93" s="80" t="n">
        <v>46761</v>
      </c>
      <c r="G93" s="80" t="n">
        <v>21542</v>
      </c>
      <c r="H93" s="80" t="n">
        <v>18458</v>
      </c>
      <c r="I93" s="80" t="n">
        <v>6485</v>
      </c>
      <c r="J93" s="80" t="n">
        <v>-1466</v>
      </c>
      <c r="K93" s="80">
        <f>F93-Y93</f>
        <v/>
      </c>
      <c r="L93" s="82">
        <f>AA93/(K93+W93)</f>
        <v/>
      </c>
      <c r="M93" s="75" t="n">
        <v>0.9479166666666666</v>
      </c>
      <c r="N93" s="80" t="n">
        <v>74563.60000000001</v>
      </c>
      <c r="O93" s="80" t="n">
        <v>37868.8</v>
      </c>
      <c r="P93" s="80" t="n">
        <v>13208.4</v>
      </c>
      <c r="Q93" s="80" t="n">
        <v>19896.4</v>
      </c>
      <c r="R93" s="80" t="n">
        <v>5004</v>
      </c>
      <c r="S93" s="80" t="n">
        <v>-1414</v>
      </c>
      <c r="T93" s="80">
        <f>O93-Y93</f>
        <v/>
      </c>
      <c r="U93" s="82">
        <f>AA93/(T93+X93)</f>
        <v/>
      </c>
      <c r="V93" s="80">
        <f>INDEX(检修、备用和必开!B:B,MATCH(统调负荷!$C93,检修、备用和必开!$A:$A,0))</f>
        <v/>
      </c>
      <c r="W93" s="80">
        <f>INDEX(检修、备用和必开!C:C,MATCH(统调负荷!$C93,检修、备用和必开!$A:$A,0))</f>
        <v/>
      </c>
      <c r="X93" s="80">
        <f>INDEX(检修、备用和必开!D:D,MATCH(统调负荷!$C93,检修、备用和必开!$A:$A,0))</f>
        <v/>
      </c>
      <c r="Y93" s="80">
        <f>INDEX(检修、备用和必开!E:E,MATCH(统调负荷!$C93,检修、备用和必开!$A:$A,0))</f>
        <v/>
      </c>
      <c r="Z93" s="80">
        <f>INDEX(检修、备用和必开!F:F,MATCH(统调负荷!$C93,检修、备用和必开!$A:$A,0))</f>
        <v/>
      </c>
      <c r="AA93" s="80">
        <f>94492.4-V93-Z93</f>
        <v/>
      </c>
      <c r="AB93" s="80" t="n">
        <v>299.39</v>
      </c>
      <c r="AC93" s="80" t="n">
        <v>325.81</v>
      </c>
      <c r="AD93" s="83">
        <f>C93+D93</f>
        <v/>
      </c>
      <c r="AE93" s="82">
        <f>N93-E93</f>
        <v/>
      </c>
      <c r="AF93" s="82">
        <f>O93-F93</f>
        <v/>
      </c>
      <c r="AG93" s="82">
        <f>P93-G93</f>
        <v/>
      </c>
      <c r="AH93" s="82">
        <f>Q93-H93</f>
        <v/>
      </c>
      <c r="AI93" s="82">
        <f>R93-I93</f>
        <v/>
      </c>
      <c r="AJ93" s="82">
        <f>S93-J93</f>
        <v/>
      </c>
      <c r="AK93" s="80">
        <f>INDEX(检修、备用和必开!I:I,MATCH(统调负荷!$C93,检修、备用和必开!$A:$A,0))</f>
        <v/>
      </c>
    </row>
    <row r="94" ht="13.8" customHeight="1">
      <c r="A94" s="80">
        <f>WEEKDAY(C94,2)</f>
        <v/>
      </c>
      <c r="B94" s="80">
        <f>HOUR(D94)</f>
        <v/>
      </c>
      <c r="C94" s="86" t="n">
        <v>45717</v>
      </c>
      <c r="D94" s="75" t="n">
        <v>0.9583333333333334</v>
      </c>
      <c r="E94" s="80" t="n">
        <v>89630</v>
      </c>
      <c r="F94" s="80" t="n">
        <v>45692</v>
      </c>
      <c r="G94" s="80" t="n">
        <v>21136</v>
      </c>
      <c r="H94" s="80" t="n">
        <v>17839</v>
      </c>
      <c r="I94" s="80" t="n">
        <v>6429</v>
      </c>
      <c r="J94" s="80" t="n">
        <v>-1466</v>
      </c>
      <c r="K94" s="80">
        <f>F94-Y94</f>
        <v/>
      </c>
      <c r="L94" s="82">
        <f>AA94/(K94+W94)</f>
        <v/>
      </c>
      <c r="M94" s="75" t="n">
        <v>0.9583333333333334</v>
      </c>
      <c r="N94" s="80" t="n">
        <v>72219.3</v>
      </c>
      <c r="O94" s="80" t="n">
        <v>36954.1</v>
      </c>
      <c r="P94" s="80" t="n">
        <v>11794.3</v>
      </c>
      <c r="Q94" s="80" t="n">
        <v>19927.9</v>
      </c>
      <c r="R94" s="80" t="n">
        <v>4962</v>
      </c>
      <c r="S94" s="80" t="n">
        <v>-1419</v>
      </c>
      <c r="T94" s="80">
        <f>O94-Y94</f>
        <v/>
      </c>
      <c r="U94" s="82">
        <f>AA94/(T94+X94)</f>
        <v/>
      </c>
      <c r="V94" s="80">
        <f>INDEX(检修、备用和必开!B:B,MATCH(统调负荷!$C94,检修、备用和必开!$A:$A,0))</f>
        <v/>
      </c>
      <c r="W94" s="80">
        <f>INDEX(检修、备用和必开!C:C,MATCH(统调负荷!$C94,检修、备用和必开!$A:$A,0))</f>
        <v/>
      </c>
      <c r="X94" s="80">
        <f>INDEX(检修、备用和必开!D:D,MATCH(统调负荷!$C94,检修、备用和必开!$A:$A,0))</f>
        <v/>
      </c>
      <c r="Y94" s="80">
        <f>INDEX(检修、备用和必开!E:E,MATCH(统调负荷!$C94,检修、备用和必开!$A:$A,0))</f>
        <v/>
      </c>
      <c r="Z94" s="80">
        <f>INDEX(检修、备用和必开!F:F,MATCH(统调负荷!$C94,检修、备用和必开!$A:$A,0))</f>
        <v/>
      </c>
      <c r="AA94" s="80">
        <f>94492.4-V94-Z94</f>
        <v/>
      </c>
      <c r="AB94" s="80" t="n">
        <v>301.06</v>
      </c>
      <c r="AC94" s="80" t="n">
        <v>319.15</v>
      </c>
      <c r="AD94" s="83">
        <f>C94+D94</f>
        <v/>
      </c>
      <c r="AE94" s="82">
        <f>N94-E94</f>
        <v/>
      </c>
      <c r="AF94" s="82">
        <f>O94-F94</f>
        <v/>
      </c>
      <c r="AG94" s="82">
        <f>P94-G94</f>
        <v/>
      </c>
      <c r="AH94" s="82">
        <f>Q94-H94</f>
        <v/>
      </c>
      <c r="AI94" s="82">
        <f>R94-I94</f>
        <v/>
      </c>
      <c r="AJ94" s="82">
        <f>S94-J94</f>
        <v/>
      </c>
      <c r="AK94" s="80">
        <f>INDEX(检修、备用和必开!I:I,MATCH(统调负荷!$C94,检修、备用和必开!$A:$A,0))</f>
        <v/>
      </c>
    </row>
    <row r="95" ht="13.8" customHeight="1">
      <c r="A95" s="80">
        <f>WEEKDAY(C95,2)</f>
        <v/>
      </c>
      <c r="B95" s="80">
        <f>HOUR(D95)</f>
        <v/>
      </c>
      <c r="C95" s="86" t="n">
        <v>45717</v>
      </c>
      <c r="D95" s="75" t="n">
        <v>0.96875</v>
      </c>
      <c r="E95" s="80" t="n">
        <v>87230</v>
      </c>
      <c r="F95" s="80" t="n">
        <v>43362</v>
      </c>
      <c r="G95" s="80" t="n">
        <v>21136</v>
      </c>
      <c r="H95" s="80" t="n">
        <v>17828</v>
      </c>
      <c r="I95" s="80" t="n">
        <v>6370</v>
      </c>
      <c r="J95" s="80" t="n">
        <v>-1466</v>
      </c>
      <c r="K95" s="80">
        <f>F95-Y95</f>
        <v/>
      </c>
      <c r="L95" s="82">
        <f>AA95/(K95+W95)</f>
        <v/>
      </c>
      <c r="M95" s="75" t="n">
        <v>0.96875</v>
      </c>
      <c r="N95" s="80" t="n">
        <v>70304.3</v>
      </c>
      <c r="O95" s="80" t="n">
        <v>35881.3</v>
      </c>
      <c r="P95" s="80" t="n">
        <v>11383.1</v>
      </c>
      <c r="Q95" s="80" t="n">
        <v>19535.9</v>
      </c>
      <c r="R95" s="80" t="n">
        <v>4892</v>
      </c>
      <c r="S95" s="80" t="n">
        <v>-1388</v>
      </c>
      <c r="T95" s="80">
        <f>O95-Y95</f>
        <v/>
      </c>
      <c r="U95" s="82">
        <f>AA95/(T95+X95)</f>
        <v/>
      </c>
      <c r="V95" s="80">
        <f>INDEX(检修、备用和必开!B:B,MATCH(统调负荷!$C95,检修、备用和必开!$A:$A,0))</f>
        <v/>
      </c>
      <c r="W95" s="80">
        <f>INDEX(检修、备用和必开!C:C,MATCH(统调负荷!$C95,检修、备用和必开!$A:$A,0))</f>
        <v/>
      </c>
      <c r="X95" s="80">
        <f>INDEX(检修、备用和必开!D:D,MATCH(统调负荷!$C95,检修、备用和必开!$A:$A,0))</f>
        <v/>
      </c>
      <c r="Y95" s="80">
        <f>INDEX(检修、备用和必开!E:E,MATCH(统调负荷!$C95,检修、备用和必开!$A:$A,0))</f>
        <v/>
      </c>
      <c r="Z95" s="80">
        <f>INDEX(检修、备用和必开!F:F,MATCH(统调负荷!$C95,检修、备用和必开!$A:$A,0))</f>
        <v/>
      </c>
      <c r="AA95" s="80">
        <f>94492.4-V95-Z95</f>
        <v/>
      </c>
      <c r="AB95" s="80" t="n">
        <v>294.45</v>
      </c>
      <c r="AC95" s="80" t="n">
        <v>302.37</v>
      </c>
      <c r="AD95" s="83">
        <f>C95+D95</f>
        <v/>
      </c>
      <c r="AE95" s="82">
        <f>N95-E95</f>
        <v/>
      </c>
      <c r="AF95" s="82">
        <f>O95-F95</f>
        <v/>
      </c>
      <c r="AG95" s="82">
        <f>P95-G95</f>
        <v/>
      </c>
      <c r="AH95" s="82">
        <f>Q95-H95</f>
        <v/>
      </c>
      <c r="AI95" s="82">
        <f>R95-I95</f>
        <v/>
      </c>
      <c r="AJ95" s="82">
        <f>S95-J95</f>
        <v/>
      </c>
      <c r="AK95" s="80">
        <f>INDEX(检修、备用和必开!I:I,MATCH(统调负荷!$C95,检修、备用和必开!$A:$A,0))</f>
        <v/>
      </c>
    </row>
    <row r="96" ht="13.8" customHeight="1">
      <c r="A96" s="80">
        <f>WEEKDAY(C96,2)</f>
        <v/>
      </c>
      <c r="B96" s="80">
        <f>HOUR(D96)</f>
        <v/>
      </c>
      <c r="C96" s="86" t="n">
        <v>45717</v>
      </c>
      <c r="D96" s="75" t="n">
        <v>0.9791666666666666</v>
      </c>
      <c r="E96" s="80" t="n">
        <v>84985</v>
      </c>
      <c r="F96" s="80" t="n">
        <v>42168</v>
      </c>
      <c r="G96" s="80" t="n">
        <v>21136</v>
      </c>
      <c r="H96" s="80" t="n">
        <v>16797</v>
      </c>
      <c r="I96" s="80" t="n">
        <v>6350</v>
      </c>
      <c r="J96" s="80" t="n">
        <v>-1466</v>
      </c>
      <c r="K96" s="80">
        <f>F96-Y96</f>
        <v/>
      </c>
      <c r="L96" s="82">
        <f>AA96/(K96+W96)</f>
        <v/>
      </c>
      <c r="M96" s="75" t="n">
        <v>0.9791666666666666</v>
      </c>
      <c r="N96" s="80" t="n">
        <v>68450.89999999999</v>
      </c>
      <c r="O96" s="80" t="n">
        <v>35231.5</v>
      </c>
      <c r="P96" s="80" t="n">
        <v>11318.9</v>
      </c>
      <c r="Q96" s="80" t="n">
        <v>18288.5</v>
      </c>
      <c r="R96" s="80" t="n">
        <v>4966</v>
      </c>
      <c r="S96" s="80" t="n">
        <v>-1354</v>
      </c>
      <c r="T96" s="80">
        <f>O96-Y96</f>
        <v/>
      </c>
      <c r="U96" s="82">
        <f>AA96/(T96+X96)</f>
        <v/>
      </c>
      <c r="V96" s="80">
        <f>INDEX(检修、备用和必开!B:B,MATCH(统调负荷!$C96,检修、备用和必开!$A:$A,0))</f>
        <v/>
      </c>
      <c r="W96" s="80">
        <f>INDEX(检修、备用和必开!C:C,MATCH(统调负荷!$C96,检修、备用和必开!$A:$A,0))</f>
        <v/>
      </c>
      <c r="X96" s="80">
        <f>INDEX(检修、备用和必开!D:D,MATCH(统调负荷!$C96,检修、备用和必开!$A:$A,0))</f>
        <v/>
      </c>
      <c r="Y96" s="80">
        <f>INDEX(检修、备用和必开!E:E,MATCH(统调负荷!$C96,检修、备用和必开!$A:$A,0))</f>
        <v/>
      </c>
      <c r="Z96" s="80">
        <f>INDEX(检修、备用和必开!F:F,MATCH(统调负荷!$C96,检修、备用和必开!$A:$A,0))</f>
        <v/>
      </c>
      <c r="AA96" s="80">
        <f>94492.4-V96-Z96</f>
        <v/>
      </c>
      <c r="AB96" s="80" t="n">
        <v>279.55</v>
      </c>
      <c r="AC96" s="80" t="n">
        <v>298.45</v>
      </c>
      <c r="AD96" s="83">
        <f>C96+D96</f>
        <v/>
      </c>
      <c r="AE96" s="82">
        <f>N96-E96</f>
        <v/>
      </c>
      <c r="AF96" s="82">
        <f>O96-F96</f>
        <v/>
      </c>
      <c r="AG96" s="82">
        <f>P96-G96</f>
        <v/>
      </c>
      <c r="AH96" s="82">
        <f>Q96-H96</f>
        <v/>
      </c>
      <c r="AI96" s="82">
        <f>R96-I96</f>
        <v/>
      </c>
      <c r="AJ96" s="82">
        <f>S96-J96</f>
        <v/>
      </c>
      <c r="AK96" s="80">
        <f>INDEX(检修、备用和必开!I:I,MATCH(统调负荷!$C96,检修、备用和必开!$A:$A,0))</f>
        <v/>
      </c>
    </row>
    <row r="97" ht="13.8" customHeight="1">
      <c r="A97" s="80">
        <f>WEEKDAY(C97,2)</f>
        <v/>
      </c>
      <c r="B97" s="80">
        <f>HOUR(D97)</f>
        <v/>
      </c>
      <c r="C97" s="86" t="n">
        <v>45717</v>
      </c>
      <c r="D97" s="75" t="n">
        <v>0.9895833333333334</v>
      </c>
      <c r="E97" s="80" t="n">
        <v>82790</v>
      </c>
      <c r="F97" s="80" t="n">
        <v>40025</v>
      </c>
      <c r="G97" s="80" t="n">
        <v>21136</v>
      </c>
      <c r="H97" s="80" t="n">
        <v>16772</v>
      </c>
      <c r="I97" s="80" t="n">
        <v>6323</v>
      </c>
      <c r="J97" s="80" t="n">
        <v>-1466</v>
      </c>
      <c r="K97" s="80">
        <f>F97-Y97</f>
        <v/>
      </c>
      <c r="L97" s="82">
        <f>AA97/(K97+W97)</f>
        <v/>
      </c>
      <c r="M97" s="75" t="n">
        <v>0.9895833333333334</v>
      </c>
      <c r="N97" s="80" t="n">
        <v>66927.7</v>
      </c>
      <c r="O97" s="80" t="n">
        <v>34113.1</v>
      </c>
      <c r="P97" s="80" t="n">
        <v>11548.3</v>
      </c>
      <c r="Q97" s="80" t="n">
        <v>17673.3</v>
      </c>
      <c r="R97" s="80" t="n">
        <v>5018</v>
      </c>
      <c r="S97" s="80" t="n">
        <v>-1425</v>
      </c>
      <c r="T97" s="80">
        <f>O97-Y97</f>
        <v/>
      </c>
      <c r="U97" s="82">
        <f>AA97/(T97+X97)</f>
        <v/>
      </c>
      <c r="V97" s="80">
        <f>INDEX(检修、备用和必开!B:B,MATCH(统调负荷!$C97,检修、备用和必开!$A:$A,0))</f>
        <v/>
      </c>
      <c r="W97" s="80">
        <f>INDEX(检修、备用和必开!C:C,MATCH(统调负荷!$C97,检修、备用和必开!$A:$A,0))</f>
        <v/>
      </c>
      <c r="X97" s="80">
        <f>INDEX(检修、备用和必开!D:D,MATCH(统调负荷!$C97,检修、备用和必开!$A:$A,0))</f>
        <v/>
      </c>
      <c r="Y97" s="80">
        <f>INDEX(检修、备用和必开!E:E,MATCH(统调负荷!$C97,检修、备用和必开!$A:$A,0))</f>
        <v/>
      </c>
      <c r="Z97" s="80">
        <f>INDEX(检修、备用和必开!F:F,MATCH(统调负荷!$C97,检修、备用和必开!$A:$A,0))</f>
        <v/>
      </c>
      <c r="AA97" s="80">
        <f>94492.4-V97-Z97</f>
        <v/>
      </c>
      <c r="AB97" s="80" t="n">
        <v>214.62</v>
      </c>
      <c r="AC97" s="80" t="n">
        <v>284.53</v>
      </c>
      <c r="AD97" s="83">
        <f>C97+D97</f>
        <v/>
      </c>
      <c r="AE97" s="82">
        <f>N97-E97</f>
        <v/>
      </c>
      <c r="AF97" s="82">
        <f>O97-F97</f>
        <v/>
      </c>
      <c r="AG97" s="82">
        <f>P97-G97</f>
        <v/>
      </c>
      <c r="AH97" s="82">
        <f>Q97-H97</f>
        <v/>
      </c>
      <c r="AI97" s="82">
        <f>R97-I97</f>
        <v/>
      </c>
      <c r="AJ97" s="82">
        <f>S97-J97</f>
        <v/>
      </c>
      <c r="AK97" s="80">
        <f>INDEX(检修、备用和必开!I:I,MATCH(统调负荷!$C97,检修、备用和必开!$A:$A,0))</f>
        <v/>
      </c>
    </row>
    <row r="98" ht="13.8" customHeight="1">
      <c r="A98" s="80">
        <f>WEEKDAY(C98,2)</f>
        <v/>
      </c>
      <c r="B98" s="80">
        <f>HOUR(D98)</f>
        <v/>
      </c>
      <c r="C98" s="86" t="n">
        <v>45718</v>
      </c>
      <c r="D98" s="75" t="n">
        <v>0</v>
      </c>
      <c r="E98" s="80" t="n">
        <v>81780</v>
      </c>
      <c r="F98" s="80" t="n">
        <v>42265</v>
      </c>
      <c r="G98" s="80" t="n">
        <v>18909</v>
      </c>
      <c r="H98" s="80" t="n">
        <v>15832</v>
      </c>
      <c r="I98" s="80" t="n">
        <v>6067</v>
      </c>
      <c r="J98" s="80" t="n">
        <v>-1293</v>
      </c>
      <c r="K98" s="80">
        <f>F98-Y98</f>
        <v/>
      </c>
      <c r="L98" s="82">
        <f>AA98/(K98+W98)</f>
        <v/>
      </c>
      <c r="M98" s="75" t="n">
        <v>0</v>
      </c>
      <c r="N98" s="80" t="n">
        <v>66367.89999999999</v>
      </c>
      <c r="O98" s="80" t="n">
        <v>33260.5</v>
      </c>
      <c r="P98" s="80" t="n">
        <v>12154.7</v>
      </c>
      <c r="Q98" s="80" t="n">
        <v>16775.7</v>
      </c>
      <c r="R98" s="80" t="n">
        <v>5463</v>
      </c>
      <c r="S98" s="80" t="n">
        <v>-1286</v>
      </c>
      <c r="T98" s="80">
        <f>O98-Y98</f>
        <v/>
      </c>
      <c r="U98" s="82">
        <f>AA98/(T98+X98)</f>
        <v/>
      </c>
      <c r="V98" s="80">
        <f>INDEX(检修、备用和必开!B:B,MATCH(统调负荷!$C98,检修、备用和必开!$A:$A,0))</f>
        <v/>
      </c>
      <c r="W98" s="80">
        <f>INDEX(检修、备用和必开!C:C,MATCH(统调负荷!$C98,检修、备用和必开!$A:$A,0))</f>
        <v/>
      </c>
      <c r="X98" s="80">
        <f>INDEX(检修、备用和必开!D:D,MATCH(统调负荷!$C98,检修、备用和必开!$A:$A,0))</f>
        <v/>
      </c>
      <c r="Y98" s="80">
        <f>INDEX(检修、备用和必开!E:E,MATCH(统调负荷!$C98,检修、备用和必开!$A:$A,0))</f>
        <v/>
      </c>
      <c r="Z98" s="80">
        <f>INDEX(检修、备用和必开!F:F,MATCH(统调负荷!$C98,检修、备用和必开!$A:$A,0))</f>
        <v/>
      </c>
      <c r="AA98" s="80">
        <f>94492.4-V98-Z98</f>
        <v/>
      </c>
      <c r="AB98" s="80" t="n">
        <v>317.14</v>
      </c>
      <c r="AC98" s="80" t="n">
        <v>320</v>
      </c>
      <c r="AD98" s="83">
        <f>C98+D98</f>
        <v/>
      </c>
      <c r="AE98" s="82">
        <f>N98-E98</f>
        <v/>
      </c>
      <c r="AF98" s="82">
        <f>O98-F98</f>
        <v/>
      </c>
      <c r="AG98" s="82">
        <f>P98-G98</f>
        <v/>
      </c>
      <c r="AH98" s="82">
        <f>Q98-H98</f>
        <v/>
      </c>
      <c r="AI98" s="82">
        <f>R98-I98</f>
        <v/>
      </c>
      <c r="AJ98" s="82">
        <f>S98-J98</f>
        <v/>
      </c>
      <c r="AK98" s="80">
        <f>INDEX(检修、备用和必开!I:I,MATCH(统调负荷!$C98,检修、备用和必开!$A:$A,0))</f>
        <v/>
      </c>
    </row>
    <row r="99" ht="13.8" customHeight="1">
      <c r="A99" s="80">
        <f>WEEKDAY(C99,2)</f>
        <v/>
      </c>
      <c r="B99" s="80">
        <f>HOUR(D99)</f>
        <v/>
      </c>
      <c r="C99" s="86" t="n">
        <v>45718</v>
      </c>
      <c r="D99" s="75" t="n">
        <v>0.01041666666666667</v>
      </c>
      <c r="E99" s="80" t="n">
        <v>87600</v>
      </c>
      <c r="F99" s="80" t="n">
        <v>46608</v>
      </c>
      <c r="G99" s="80" t="n">
        <v>18909</v>
      </c>
      <c r="H99" s="80" t="n">
        <v>17156</v>
      </c>
      <c r="I99" s="80" t="n">
        <v>6220</v>
      </c>
      <c r="J99" s="80" t="n">
        <v>-1293</v>
      </c>
      <c r="K99" s="80">
        <f>F99-Y99</f>
        <v/>
      </c>
      <c r="L99" s="82">
        <f>AA99/(K99+W99)</f>
        <v/>
      </c>
      <c r="M99" s="75" t="n">
        <v>0.01041666666666667</v>
      </c>
      <c r="N99" s="80" t="n">
        <v>71409</v>
      </c>
      <c r="O99" s="80" t="n">
        <v>37054.6</v>
      </c>
      <c r="P99" s="80" t="n">
        <v>12507.1</v>
      </c>
      <c r="Q99" s="80" t="n">
        <v>17584.3</v>
      </c>
      <c r="R99" s="80" t="n">
        <v>5386</v>
      </c>
      <c r="S99" s="80" t="n">
        <v>-1123</v>
      </c>
      <c r="T99" s="80">
        <f>O99-Y99</f>
        <v/>
      </c>
      <c r="U99" s="82">
        <f>AA99/(T99+X99)</f>
        <v/>
      </c>
      <c r="V99" s="80">
        <f>INDEX(检修、备用和必开!B:B,MATCH(统调负荷!$C99,检修、备用和必开!$A:$A,0))</f>
        <v/>
      </c>
      <c r="W99" s="80">
        <f>INDEX(检修、备用和必开!C:C,MATCH(统调负荷!$C99,检修、备用和必开!$A:$A,0))</f>
        <v/>
      </c>
      <c r="X99" s="80">
        <f>INDEX(检修、备用和必开!D:D,MATCH(统调负荷!$C99,检修、备用和必开!$A:$A,0))</f>
        <v/>
      </c>
      <c r="Y99" s="80">
        <f>INDEX(检修、备用和必开!E:E,MATCH(统调负荷!$C99,检修、备用和必开!$A:$A,0))</f>
        <v/>
      </c>
      <c r="Z99" s="80">
        <f>INDEX(检修、备用和必开!F:F,MATCH(统调负荷!$C99,检修、备用和必开!$A:$A,0))</f>
        <v/>
      </c>
      <c r="AA99" s="80">
        <f>94492.4-V99-Z99</f>
        <v/>
      </c>
      <c r="AB99" s="80" t="n">
        <v>369.13</v>
      </c>
      <c r="AC99" s="80" t="n">
        <v>409.53</v>
      </c>
      <c r="AD99" s="83">
        <f>C99+D99</f>
        <v/>
      </c>
      <c r="AE99" s="82">
        <f>N99-E99</f>
        <v/>
      </c>
      <c r="AF99" s="82">
        <f>O99-F99</f>
        <v/>
      </c>
      <c r="AG99" s="82">
        <f>P99-G99</f>
        <v/>
      </c>
      <c r="AH99" s="82">
        <f>Q99-H99</f>
        <v/>
      </c>
      <c r="AI99" s="82">
        <f>R99-I99</f>
        <v/>
      </c>
      <c r="AJ99" s="82">
        <f>S99-J99</f>
        <v/>
      </c>
      <c r="AK99" s="80">
        <f>INDEX(检修、备用和必开!I:I,MATCH(统调负荷!$C99,检修、备用和必开!$A:$A,0))</f>
        <v/>
      </c>
    </row>
    <row r="100" ht="13.8" customHeight="1">
      <c r="A100" s="80">
        <f>WEEKDAY(C100,2)</f>
        <v/>
      </c>
      <c r="B100" s="80">
        <f>HOUR(D100)</f>
        <v/>
      </c>
      <c r="C100" s="86" t="n">
        <v>45718</v>
      </c>
      <c r="D100" s="75" t="n">
        <v>0.02083333333333333</v>
      </c>
      <c r="E100" s="80" t="n">
        <v>87015</v>
      </c>
      <c r="F100" s="80" t="n">
        <v>45743</v>
      </c>
      <c r="G100" s="80" t="n">
        <v>18909</v>
      </c>
      <c r="H100" s="80" t="n">
        <v>17427</v>
      </c>
      <c r="I100" s="80" t="n">
        <v>6229</v>
      </c>
      <c r="J100" s="80" t="n">
        <v>-1293</v>
      </c>
      <c r="K100" s="80">
        <f>F100-Y100</f>
        <v/>
      </c>
      <c r="L100" s="82">
        <f>AA100/(K100+W100)</f>
        <v/>
      </c>
      <c r="M100" s="75" t="n">
        <v>0.02083333333333333</v>
      </c>
      <c r="N100" s="80" t="n">
        <v>70889.3</v>
      </c>
      <c r="O100" s="80" t="n">
        <v>37252.1</v>
      </c>
      <c r="P100" s="80" t="n">
        <v>12555.9</v>
      </c>
      <c r="Q100" s="80" t="n">
        <v>16819.3</v>
      </c>
      <c r="R100" s="80" t="n">
        <v>5414</v>
      </c>
      <c r="S100" s="80" t="n">
        <v>-1152</v>
      </c>
      <c r="T100" s="80">
        <f>O100-Y100</f>
        <v/>
      </c>
      <c r="U100" s="82">
        <f>AA100/(T100+X100)</f>
        <v/>
      </c>
      <c r="V100" s="80">
        <f>INDEX(检修、备用和必开!B:B,MATCH(统调负荷!$C100,检修、备用和必开!$A:$A,0))</f>
        <v/>
      </c>
      <c r="W100" s="80">
        <f>INDEX(检修、备用和必开!C:C,MATCH(统调负荷!$C100,检修、备用和必开!$A:$A,0))</f>
        <v/>
      </c>
      <c r="X100" s="80">
        <f>INDEX(检修、备用和必开!D:D,MATCH(统调负荷!$C100,检修、备用和必开!$A:$A,0))</f>
        <v/>
      </c>
      <c r="Y100" s="80">
        <f>INDEX(检修、备用和必开!E:E,MATCH(统调负荷!$C100,检修、备用和必开!$A:$A,0))</f>
        <v/>
      </c>
      <c r="Z100" s="80">
        <f>INDEX(检修、备用和必开!F:F,MATCH(统调负荷!$C100,检修、备用和必开!$A:$A,0))</f>
        <v/>
      </c>
      <c r="AA100" s="80">
        <f>94492.4-V100-Z100</f>
        <v/>
      </c>
      <c r="AB100" s="80" t="n">
        <v>350</v>
      </c>
      <c r="AC100" s="80" t="n">
        <v>379.74</v>
      </c>
      <c r="AD100" s="83">
        <f>C100+D100</f>
        <v/>
      </c>
      <c r="AE100" s="82">
        <f>N100-E100</f>
        <v/>
      </c>
      <c r="AF100" s="82">
        <f>O100-F100</f>
        <v/>
      </c>
      <c r="AG100" s="82">
        <f>P100-G100</f>
        <v/>
      </c>
      <c r="AH100" s="82">
        <f>Q100-H100</f>
        <v/>
      </c>
      <c r="AI100" s="82">
        <f>R100-I100</f>
        <v/>
      </c>
      <c r="AJ100" s="82">
        <f>S100-J100</f>
        <v/>
      </c>
      <c r="AK100" s="80">
        <f>INDEX(检修、备用和必开!I:I,MATCH(统调负荷!$C100,检修、备用和必开!$A:$A,0))</f>
        <v/>
      </c>
    </row>
    <row r="101" ht="13.8" customHeight="1">
      <c r="A101" s="80">
        <f>WEEKDAY(C101,2)</f>
        <v/>
      </c>
      <c r="B101" s="80">
        <f>HOUR(D101)</f>
        <v/>
      </c>
      <c r="C101" s="86" t="n">
        <v>45718</v>
      </c>
      <c r="D101" s="75" t="n">
        <v>0.03125</v>
      </c>
      <c r="E101" s="80" t="n">
        <v>85175</v>
      </c>
      <c r="F101" s="80" t="n">
        <v>44432</v>
      </c>
      <c r="G101" s="80" t="n">
        <v>18418</v>
      </c>
      <c r="H101" s="80" t="n">
        <v>17402</v>
      </c>
      <c r="I101" s="80" t="n">
        <v>6216</v>
      </c>
      <c r="J101" s="80" t="n">
        <v>-1293</v>
      </c>
      <c r="K101" s="80">
        <f>F101-Y101</f>
        <v/>
      </c>
      <c r="L101" s="82">
        <f>AA101/(K101+W101)</f>
        <v/>
      </c>
      <c r="M101" s="75" t="n">
        <v>0.03125</v>
      </c>
      <c r="N101" s="80" t="n">
        <v>69303.3</v>
      </c>
      <c r="O101" s="80" t="n">
        <v>36032.6</v>
      </c>
      <c r="P101" s="80" t="n">
        <v>12686.2</v>
      </c>
      <c r="Q101" s="80" t="n">
        <v>16206.5</v>
      </c>
      <c r="R101" s="80" t="n">
        <v>5517</v>
      </c>
      <c r="S101" s="80" t="n">
        <v>-1139</v>
      </c>
      <c r="T101" s="80">
        <f>O101-Y101</f>
        <v/>
      </c>
      <c r="U101" s="82">
        <f>AA101/(T101+X101)</f>
        <v/>
      </c>
      <c r="V101" s="80">
        <f>INDEX(检修、备用和必开!B:B,MATCH(统调负荷!$C101,检修、备用和必开!$A:$A,0))</f>
        <v/>
      </c>
      <c r="W101" s="80">
        <f>INDEX(检修、备用和必开!C:C,MATCH(统调负荷!$C101,检修、备用和必开!$A:$A,0))</f>
        <v/>
      </c>
      <c r="X101" s="80">
        <f>INDEX(检修、备用和必开!D:D,MATCH(统调负荷!$C101,检修、备用和必开!$A:$A,0))</f>
        <v/>
      </c>
      <c r="Y101" s="80">
        <f>INDEX(检修、备用和必开!E:E,MATCH(统调负荷!$C101,检修、备用和必开!$A:$A,0))</f>
        <v/>
      </c>
      <c r="Z101" s="80">
        <f>INDEX(检修、备用和必开!F:F,MATCH(统调负荷!$C101,检修、备用和必开!$A:$A,0))</f>
        <v/>
      </c>
      <c r="AA101" s="80">
        <f>94492.4-V101-Z101</f>
        <v/>
      </c>
      <c r="AB101" s="80" t="n">
        <v>340</v>
      </c>
      <c r="AC101" s="80" t="n">
        <v>348.45</v>
      </c>
      <c r="AD101" s="83">
        <f>C101+D101</f>
        <v/>
      </c>
      <c r="AE101" s="82">
        <f>N101-E101</f>
        <v/>
      </c>
      <c r="AF101" s="82">
        <f>O101-F101</f>
        <v/>
      </c>
      <c r="AG101" s="82">
        <f>P101-G101</f>
        <v/>
      </c>
      <c r="AH101" s="82">
        <f>Q101-H101</f>
        <v/>
      </c>
      <c r="AI101" s="82">
        <f>R101-I101</f>
        <v/>
      </c>
      <c r="AJ101" s="82">
        <f>S101-J101</f>
        <v/>
      </c>
      <c r="AK101" s="80">
        <f>INDEX(检修、备用和必开!I:I,MATCH(统调负荷!$C101,检修、备用和必开!$A:$A,0))</f>
        <v/>
      </c>
    </row>
    <row r="102" ht="13.8" customHeight="1">
      <c r="A102" s="80">
        <f>WEEKDAY(C102,2)</f>
        <v/>
      </c>
      <c r="B102" s="80">
        <f>HOUR(D102)</f>
        <v/>
      </c>
      <c r="C102" s="86" t="n">
        <v>45718</v>
      </c>
      <c r="D102" s="75" t="n">
        <v>0.04166666666666666</v>
      </c>
      <c r="E102" s="80" t="n">
        <v>83185</v>
      </c>
      <c r="F102" s="80" t="n">
        <v>43033</v>
      </c>
      <c r="G102" s="80" t="n">
        <v>18482</v>
      </c>
      <c r="H102" s="80" t="n">
        <v>16765</v>
      </c>
      <c r="I102" s="80" t="n">
        <v>6198</v>
      </c>
      <c r="J102" s="80" t="n">
        <v>-1293</v>
      </c>
      <c r="K102" s="80">
        <f>F102-Y102</f>
        <v/>
      </c>
      <c r="L102" s="82">
        <f>AA102/(K102+W102)</f>
        <v/>
      </c>
      <c r="M102" s="75" t="n">
        <v>0.04166666666666666</v>
      </c>
      <c r="N102" s="80" t="n">
        <v>67739.39999999999</v>
      </c>
      <c r="O102" s="80" t="n">
        <v>34572.6</v>
      </c>
      <c r="P102" s="80" t="n">
        <v>12933.1</v>
      </c>
      <c r="Q102" s="80" t="n">
        <v>15742.7</v>
      </c>
      <c r="R102" s="80" t="n">
        <v>5648</v>
      </c>
      <c r="S102" s="80" t="n">
        <v>-1157</v>
      </c>
      <c r="T102" s="80">
        <f>O102-Y102</f>
        <v/>
      </c>
      <c r="U102" s="82">
        <f>AA102/(T102+X102)</f>
        <v/>
      </c>
      <c r="V102" s="80">
        <f>INDEX(检修、备用和必开!B:B,MATCH(统调负荷!$C102,检修、备用和必开!$A:$A,0))</f>
        <v/>
      </c>
      <c r="W102" s="80">
        <f>INDEX(检修、备用和必开!C:C,MATCH(统调负荷!$C102,检修、备用和必开!$A:$A,0))</f>
        <v/>
      </c>
      <c r="X102" s="80">
        <f>INDEX(检修、备用和必开!D:D,MATCH(统调负荷!$C102,检修、备用和必开!$A:$A,0))</f>
        <v/>
      </c>
      <c r="Y102" s="80">
        <f>INDEX(检修、备用和必开!E:E,MATCH(统调负荷!$C102,检修、备用和必开!$A:$A,0))</f>
        <v/>
      </c>
      <c r="Z102" s="80">
        <f>INDEX(检修、备用和必开!F:F,MATCH(统调负荷!$C102,检修、备用和必开!$A:$A,0))</f>
        <v/>
      </c>
      <c r="AA102" s="80">
        <f>94492.4-V102-Z102</f>
        <v/>
      </c>
      <c r="AB102" s="80" t="n">
        <v>323.55</v>
      </c>
      <c r="AC102" s="80" t="n">
        <v>300</v>
      </c>
      <c r="AD102" s="83">
        <f>C102+D102</f>
        <v/>
      </c>
      <c r="AE102" s="82">
        <f>N102-E102</f>
        <v/>
      </c>
      <c r="AF102" s="82">
        <f>O102-F102</f>
        <v/>
      </c>
      <c r="AG102" s="82">
        <f>P102-G102</f>
        <v/>
      </c>
      <c r="AH102" s="82">
        <f>Q102-H102</f>
        <v/>
      </c>
      <c r="AI102" s="82">
        <f>R102-I102</f>
        <v/>
      </c>
      <c r="AJ102" s="82">
        <f>S102-J102</f>
        <v/>
      </c>
      <c r="AK102" s="80">
        <f>INDEX(检修、备用和必开!I:I,MATCH(统调负荷!$C102,检修、备用和必开!$A:$A,0))</f>
        <v/>
      </c>
    </row>
    <row r="103" ht="13.8" customHeight="1">
      <c r="A103" s="80">
        <f>WEEKDAY(C103,2)</f>
        <v/>
      </c>
      <c r="B103" s="80">
        <f>HOUR(D103)</f>
        <v/>
      </c>
      <c r="C103" s="86" t="n">
        <v>45718</v>
      </c>
      <c r="D103" s="75" t="n">
        <v>0.05208333333333334</v>
      </c>
      <c r="E103" s="80" t="n">
        <v>81855</v>
      </c>
      <c r="F103" s="80" t="n">
        <v>43256</v>
      </c>
      <c r="G103" s="80" t="n">
        <v>17930</v>
      </c>
      <c r="H103" s="80" t="n">
        <v>15780</v>
      </c>
      <c r="I103" s="80" t="n">
        <v>6182</v>
      </c>
      <c r="J103" s="80" t="n">
        <v>-1293</v>
      </c>
      <c r="K103" s="80">
        <f>F103-Y103</f>
        <v/>
      </c>
      <c r="L103" s="82">
        <f>AA103/(K103+W103)</f>
        <v/>
      </c>
      <c r="M103" s="75" t="n">
        <v>0.05208333333333334</v>
      </c>
      <c r="N103" s="80" t="n">
        <v>66167.60000000001</v>
      </c>
      <c r="O103" s="80" t="n">
        <v>33968.4</v>
      </c>
      <c r="P103" s="80" t="n">
        <v>11897.5</v>
      </c>
      <c r="Q103" s="80" t="n">
        <v>15825.7</v>
      </c>
      <c r="R103" s="80" t="n">
        <v>5660</v>
      </c>
      <c r="S103" s="80" t="n">
        <v>-1184</v>
      </c>
      <c r="T103" s="80">
        <f>O103-Y103</f>
        <v/>
      </c>
      <c r="U103" s="82">
        <f>AA103/(T103+X103)</f>
        <v/>
      </c>
      <c r="V103" s="80">
        <f>INDEX(检修、备用和必开!B:B,MATCH(统调负荷!$C103,检修、备用和必开!$A:$A,0))</f>
        <v/>
      </c>
      <c r="W103" s="80">
        <f>INDEX(检修、备用和必开!C:C,MATCH(统调负荷!$C103,检修、备用和必开!$A:$A,0))</f>
        <v/>
      </c>
      <c r="X103" s="80">
        <f>INDEX(检修、备用和必开!D:D,MATCH(统调负荷!$C103,检修、备用和必开!$A:$A,0))</f>
        <v/>
      </c>
      <c r="Y103" s="80">
        <f>INDEX(检修、备用和必开!E:E,MATCH(统调负荷!$C103,检修、备用和必开!$A:$A,0))</f>
        <v/>
      </c>
      <c r="Z103" s="80">
        <f>INDEX(检修、备用和必开!F:F,MATCH(统调负荷!$C103,检修、备用和必开!$A:$A,0))</f>
        <v/>
      </c>
      <c r="AA103" s="80">
        <f>94492.4-V103-Z103</f>
        <v/>
      </c>
      <c r="AB103" s="80" t="n">
        <v>322</v>
      </c>
      <c r="AC103" s="80" t="n">
        <v>320</v>
      </c>
      <c r="AD103" s="83">
        <f>C103+D103</f>
        <v/>
      </c>
      <c r="AE103" s="82">
        <f>N103-E103</f>
        <v/>
      </c>
      <c r="AF103" s="82">
        <f>O103-F103</f>
        <v/>
      </c>
      <c r="AG103" s="82">
        <f>P103-G103</f>
        <v/>
      </c>
      <c r="AH103" s="82">
        <f>Q103-H103</f>
        <v/>
      </c>
      <c r="AI103" s="82">
        <f>R103-I103</f>
        <v/>
      </c>
      <c r="AJ103" s="82">
        <f>S103-J103</f>
        <v/>
      </c>
      <c r="AK103" s="80">
        <f>INDEX(检修、备用和必开!I:I,MATCH(统调负荷!$C103,检修、备用和必开!$A:$A,0))</f>
        <v/>
      </c>
    </row>
    <row r="104" ht="13.8" customHeight="1">
      <c r="A104" s="80">
        <f>WEEKDAY(C104,2)</f>
        <v/>
      </c>
      <c r="B104" s="80">
        <f>HOUR(D104)</f>
        <v/>
      </c>
      <c r="C104" s="86" t="n">
        <v>45718</v>
      </c>
      <c r="D104" s="75" t="n">
        <v>0.0625</v>
      </c>
      <c r="E104" s="80" t="n">
        <v>80805</v>
      </c>
      <c r="F104" s="80" t="n">
        <v>43426</v>
      </c>
      <c r="G104" s="80" t="n">
        <v>17561</v>
      </c>
      <c r="H104" s="80" t="n">
        <v>14939</v>
      </c>
      <c r="I104" s="80" t="n">
        <v>6172</v>
      </c>
      <c r="J104" s="80" t="n">
        <v>-1293</v>
      </c>
      <c r="K104" s="80">
        <f>F104-Y104</f>
        <v/>
      </c>
      <c r="L104" s="82">
        <f>AA104/(K104+W104)</f>
        <v/>
      </c>
      <c r="M104" s="75" t="n">
        <v>0.0625</v>
      </c>
      <c r="N104" s="80" t="n">
        <v>65268</v>
      </c>
      <c r="O104" s="80" t="n">
        <v>33565.4</v>
      </c>
      <c r="P104" s="80" t="n">
        <v>11341.8</v>
      </c>
      <c r="Q104" s="80" t="n">
        <v>15805.8</v>
      </c>
      <c r="R104" s="80" t="n">
        <v>5704</v>
      </c>
      <c r="S104" s="80" t="n">
        <v>-1149</v>
      </c>
      <c r="T104" s="80">
        <f>O104-Y104</f>
        <v/>
      </c>
      <c r="U104" s="82">
        <f>AA104/(T104+X104)</f>
        <v/>
      </c>
      <c r="V104" s="80">
        <f>INDEX(检修、备用和必开!B:B,MATCH(统调负荷!$C104,检修、备用和必开!$A:$A,0))</f>
        <v/>
      </c>
      <c r="W104" s="80">
        <f>INDEX(检修、备用和必开!C:C,MATCH(统调负荷!$C104,检修、备用和必开!$A:$A,0))</f>
        <v/>
      </c>
      <c r="X104" s="80">
        <f>INDEX(检修、备用和必开!D:D,MATCH(统调负荷!$C104,检修、备用和必开!$A:$A,0))</f>
        <v/>
      </c>
      <c r="Y104" s="80">
        <f>INDEX(检修、备用和必开!E:E,MATCH(统调负荷!$C104,检修、备用和必开!$A:$A,0))</f>
        <v/>
      </c>
      <c r="Z104" s="80">
        <f>INDEX(检修、备用和必开!F:F,MATCH(统调负荷!$C104,检修、备用和必开!$A:$A,0))</f>
        <v/>
      </c>
      <c r="AA104" s="80">
        <f>94492.4-V104-Z104</f>
        <v/>
      </c>
      <c r="AB104" s="80" t="n">
        <v>319.83</v>
      </c>
      <c r="AC104" s="80" t="n">
        <v>312</v>
      </c>
      <c r="AD104" s="83">
        <f>C104+D104</f>
        <v/>
      </c>
      <c r="AE104" s="82">
        <f>N104-E104</f>
        <v/>
      </c>
      <c r="AF104" s="82">
        <f>O104-F104</f>
        <v/>
      </c>
      <c r="AG104" s="82">
        <f>P104-G104</f>
        <v/>
      </c>
      <c r="AH104" s="82">
        <f>Q104-H104</f>
        <v/>
      </c>
      <c r="AI104" s="82">
        <f>R104-I104</f>
        <v/>
      </c>
      <c r="AJ104" s="82">
        <f>S104-J104</f>
        <v/>
      </c>
      <c r="AK104" s="80">
        <f>INDEX(检修、备用和必开!I:I,MATCH(统调负荷!$C104,检修、备用和必开!$A:$A,0))</f>
        <v/>
      </c>
    </row>
    <row r="105" ht="13.8" customHeight="1">
      <c r="A105" s="80">
        <f>WEEKDAY(C105,2)</f>
        <v/>
      </c>
      <c r="B105" s="80">
        <f>HOUR(D105)</f>
        <v/>
      </c>
      <c r="C105" s="86" t="n">
        <v>45718</v>
      </c>
      <c r="D105" s="75" t="n">
        <v>0.07291666666666667</v>
      </c>
      <c r="E105" s="80" t="n">
        <v>79660</v>
      </c>
      <c r="F105" s="80" t="n">
        <v>42045</v>
      </c>
      <c r="G105" s="80" t="n">
        <v>17839</v>
      </c>
      <c r="H105" s="80" t="n">
        <v>14921</v>
      </c>
      <c r="I105" s="80" t="n">
        <v>6148</v>
      </c>
      <c r="J105" s="80" t="n">
        <v>-1293</v>
      </c>
      <c r="K105" s="80">
        <f>F105-Y105</f>
        <v/>
      </c>
      <c r="L105" s="82">
        <f>AA105/(K105+W105)</f>
        <v/>
      </c>
      <c r="M105" s="75" t="n">
        <v>0.07291666666666667</v>
      </c>
      <c r="N105" s="80" t="n">
        <v>64125.8</v>
      </c>
      <c r="O105" s="80" t="n">
        <v>32795.7</v>
      </c>
      <c r="P105" s="80" t="n">
        <v>10908.6</v>
      </c>
      <c r="Q105" s="80" t="n">
        <v>15837.5</v>
      </c>
      <c r="R105" s="80" t="n">
        <v>5724</v>
      </c>
      <c r="S105" s="80" t="n">
        <v>-1140</v>
      </c>
      <c r="T105" s="80">
        <f>O105-Y105</f>
        <v/>
      </c>
      <c r="U105" s="82">
        <f>AA105/(T105+X105)</f>
        <v/>
      </c>
      <c r="V105" s="80">
        <f>INDEX(检修、备用和必开!B:B,MATCH(统调负荷!$C105,检修、备用和必开!$A:$A,0))</f>
        <v/>
      </c>
      <c r="W105" s="80">
        <f>INDEX(检修、备用和必开!C:C,MATCH(统调负荷!$C105,检修、备用和必开!$A:$A,0))</f>
        <v/>
      </c>
      <c r="X105" s="80">
        <f>INDEX(检修、备用和必开!D:D,MATCH(统调负荷!$C105,检修、备用和必开!$A:$A,0))</f>
        <v/>
      </c>
      <c r="Y105" s="80">
        <f>INDEX(检修、备用和必开!E:E,MATCH(统调负荷!$C105,检修、备用和必开!$A:$A,0))</f>
        <v/>
      </c>
      <c r="Z105" s="80">
        <f>INDEX(检修、备用和必开!F:F,MATCH(统调负荷!$C105,检修、备用和必开!$A:$A,0))</f>
        <v/>
      </c>
      <c r="AA105" s="80">
        <f>94492.4-V105-Z105</f>
        <v/>
      </c>
      <c r="AB105" s="80" t="n">
        <v>330.79</v>
      </c>
      <c r="AC105" s="80" t="n">
        <v>312</v>
      </c>
      <c r="AD105" s="83">
        <f>C105+D105</f>
        <v/>
      </c>
      <c r="AE105" s="82">
        <f>N105-E105</f>
        <v/>
      </c>
      <c r="AF105" s="82">
        <f>O105-F105</f>
        <v/>
      </c>
      <c r="AG105" s="82">
        <f>P105-G105</f>
        <v/>
      </c>
      <c r="AH105" s="82">
        <f>Q105-H105</f>
        <v/>
      </c>
      <c r="AI105" s="82">
        <f>R105-I105</f>
        <v/>
      </c>
      <c r="AJ105" s="82">
        <f>S105-J105</f>
        <v/>
      </c>
      <c r="AK105" s="80">
        <f>INDEX(检修、备用和必开!I:I,MATCH(统调负荷!$C105,检修、备用和必开!$A:$A,0))</f>
        <v/>
      </c>
    </row>
    <row r="106" ht="13.8" customHeight="1">
      <c r="A106" s="80">
        <f>WEEKDAY(C106,2)</f>
        <v/>
      </c>
      <c r="B106" s="80">
        <f>HOUR(D106)</f>
        <v/>
      </c>
      <c r="C106" s="86" t="n">
        <v>45718</v>
      </c>
      <c r="D106" s="75" t="n">
        <v>0.08333333333333333</v>
      </c>
      <c r="E106" s="80" t="n">
        <v>78470</v>
      </c>
      <c r="F106" s="80" t="n">
        <v>40768</v>
      </c>
      <c r="G106" s="80" t="n">
        <v>17944</v>
      </c>
      <c r="H106" s="80" t="n">
        <v>14912</v>
      </c>
      <c r="I106" s="80" t="n">
        <v>6139</v>
      </c>
      <c r="J106" s="80" t="n">
        <v>-1293</v>
      </c>
      <c r="K106" s="80">
        <f>F106-Y106</f>
        <v/>
      </c>
      <c r="L106" s="82">
        <f>AA106/(K106+W106)</f>
        <v/>
      </c>
      <c r="M106" s="75" t="n">
        <v>0.08333333333333333</v>
      </c>
      <c r="N106" s="80" t="n">
        <v>63101.4</v>
      </c>
      <c r="O106" s="80" t="n">
        <v>32411.5</v>
      </c>
      <c r="P106" s="80" t="n">
        <v>10501</v>
      </c>
      <c r="Q106" s="80" t="n">
        <v>15618.9</v>
      </c>
      <c r="R106" s="80" t="n">
        <v>5750</v>
      </c>
      <c r="S106" s="80" t="n">
        <v>-1180</v>
      </c>
      <c r="T106" s="80">
        <f>O106-Y106</f>
        <v/>
      </c>
      <c r="U106" s="82">
        <f>AA106/(T106+X106)</f>
        <v/>
      </c>
      <c r="V106" s="80">
        <f>INDEX(检修、备用和必开!B:B,MATCH(统调负荷!$C106,检修、备用和必开!$A:$A,0))</f>
        <v/>
      </c>
      <c r="W106" s="80">
        <f>INDEX(检修、备用和必开!C:C,MATCH(统调负荷!$C106,检修、备用和必开!$A:$A,0))</f>
        <v/>
      </c>
      <c r="X106" s="80">
        <f>INDEX(检修、备用和必开!D:D,MATCH(统调负荷!$C106,检修、备用和必开!$A:$A,0))</f>
        <v/>
      </c>
      <c r="Y106" s="80">
        <f>INDEX(检修、备用和必开!E:E,MATCH(统调负荷!$C106,检修、备用和必开!$A:$A,0))</f>
        <v/>
      </c>
      <c r="Z106" s="80">
        <f>INDEX(检修、备用和必开!F:F,MATCH(统调负荷!$C106,检修、备用和必开!$A:$A,0))</f>
        <v/>
      </c>
      <c r="AA106" s="80">
        <f>94492.4-V106-Z106</f>
        <v/>
      </c>
      <c r="AB106" s="80" t="n">
        <v>325.15</v>
      </c>
      <c r="AC106" s="80" t="n">
        <v>310.12</v>
      </c>
      <c r="AD106" s="83">
        <f>C106+D106</f>
        <v/>
      </c>
      <c r="AE106" s="82">
        <f>N106-E106</f>
        <v/>
      </c>
      <c r="AF106" s="82">
        <f>O106-F106</f>
        <v/>
      </c>
      <c r="AG106" s="82">
        <f>P106-G106</f>
        <v/>
      </c>
      <c r="AH106" s="82">
        <f>Q106-H106</f>
        <v/>
      </c>
      <c r="AI106" s="82">
        <f>R106-I106</f>
        <v/>
      </c>
      <c r="AJ106" s="82">
        <f>S106-J106</f>
        <v/>
      </c>
      <c r="AK106" s="80">
        <f>INDEX(检修、备用和必开!I:I,MATCH(统调负荷!$C106,检修、备用和必开!$A:$A,0))</f>
        <v/>
      </c>
    </row>
    <row r="107" ht="13.8" customHeight="1">
      <c r="A107" s="80">
        <f>WEEKDAY(C107,2)</f>
        <v/>
      </c>
      <c r="B107" s="80">
        <f>HOUR(D107)</f>
        <v/>
      </c>
      <c r="C107" s="86" t="n">
        <v>45718</v>
      </c>
      <c r="D107" s="75" t="n">
        <v>0.09375</v>
      </c>
      <c r="E107" s="80" t="n">
        <v>77390</v>
      </c>
      <c r="F107" s="80" t="n">
        <v>40101</v>
      </c>
      <c r="G107" s="80" t="n">
        <v>17971</v>
      </c>
      <c r="H107" s="80" t="n">
        <v>14484</v>
      </c>
      <c r="I107" s="80" t="n">
        <v>6127</v>
      </c>
      <c r="J107" s="80" t="n">
        <v>-1293</v>
      </c>
      <c r="K107" s="80">
        <f>F107-Y107</f>
        <v/>
      </c>
      <c r="L107" s="82">
        <f>AA107/(K107+W107)</f>
        <v/>
      </c>
      <c r="M107" s="75" t="n">
        <v>0.09375</v>
      </c>
      <c r="N107" s="80" t="n">
        <v>62462</v>
      </c>
      <c r="O107" s="80" t="n">
        <v>32279.2</v>
      </c>
      <c r="P107" s="80" t="n">
        <v>10031.7</v>
      </c>
      <c r="Q107" s="80" t="n">
        <v>15508.1</v>
      </c>
      <c r="R107" s="80" t="n">
        <v>5778</v>
      </c>
      <c r="S107" s="80" t="n">
        <v>-1135</v>
      </c>
      <c r="T107" s="80">
        <f>O107-Y107</f>
        <v/>
      </c>
      <c r="U107" s="82">
        <f>AA107/(T107+X107)</f>
        <v/>
      </c>
      <c r="V107" s="80">
        <f>INDEX(检修、备用和必开!B:B,MATCH(统调负荷!$C107,检修、备用和必开!$A:$A,0))</f>
        <v/>
      </c>
      <c r="W107" s="80">
        <f>INDEX(检修、备用和必开!C:C,MATCH(统调负荷!$C107,检修、备用和必开!$A:$A,0))</f>
        <v/>
      </c>
      <c r="X107" s="80">
        <f>INDEX(检修、备用和必开!D:D,MATCH(统调负荷!$C107,检修、备用和必开!$A:$A,0))</f>
        <v/>
      </c>
      <c r="Y107" s="80">
        <f>INDEX(检修、备用和必开!E:E,MATCH(统调负荷!$C107,检修、备用和必开!$A:$A,0))</f>
        <v/>
      </c>
      <c r="Z107" s="80">
        <f>INDEX(检修、备用和必开!F:F,MATCH(统调负荷!$C107,检修、备用和必开!$A:$A,0))</f>
        <v/>
      </c>
      <c r="AA107" s="80">
        <f>94492.4-V107-Z107</f>
        <v/>
      </c>
      <c r="AB107" s="80" t="n">
        <v>322.52</v>
      </c>
      <c r="AC107" s="80" t="n">
        <v>310</v>
      </c>
      <c r="AD107" s="83">
        <f>C107+D107</f>
        <v/>
      </c>
      <c r="AE107" s="82">
        <f>N107-E107</f>
        <v/>
      </c>
      <c r="AF107" s="82">
        <f>O107-F107</f>
        <v/>
      </c>
      <c r="AG107" s="82">
        <f>P107-G107</f>
        <v/>
      </c>
      <c r="AH107" s="82">
        <f>Q107-H107</f>
        <v/>
      </c>
      <c r="AI107" s="82">
        <f>R107-I107</f>
        <v/>
      </c>
      <c r="AJ107" s="82">
        <f>S107-J107</f>
        <v/>
      </c>
      <c r="AK107" s="80">
        <f>INDEX(检修、备用和必开!I:I,MATCH(统调负荷!$C107,检修、备用和必开!$A:$A,0))</f>
        <v/>
      </c>
    </row>
    <row r="108" ht="13.8" customHeight="1">
      <c r="A108" s="80">
        <f>WEEKDAY(C108,2)</f>
        <v/>
      </c>
      <c r="B108" s="80">
        <f>HOUR(D108)</f>
        <v/>
      </c>
      <c r="C108" s="86" t="n">
        <v>45718</v>
      </c>
      <c r="D108" s="75" t="n">
        <v>0.1041666666666667</v>
      </c>
      <c r="E108" s="80" t="n">
        <v>76590</v>
      </c>
      <c r="F108" s="80" t="n">
        <v>39624</v>
      </c>
      <c r="G108" s="80" t="n">
        <v>17674</v>
      </c>
      <c r="H108" s="80" t="n">
        <v>14465</v>
      </c>
      <c r="I108" s="80" t="n">
        <v>6120</v>
      </c>
      <c r="J108" s="80" t="n">
        <v>-1293</v>
      </c>
      <c r="K108" s="80">
        <f>F108-Y108</f>
        <v/>
      </c>
      <c r="L108" s="82">
        <f>AA108/(K108+W108)</f>
        <v/>
      </c>
      <c r="M108" s="75" t="n">
        <v>0.1041666666666667</v>
      </c>
      <c r="N108" s="80" t="n">
        <v>61548.4</v>
      </c>
      <c r="O108" s="80" t="n">
        <v>31528.6</v>
      </c>
      <c r="P108" s="80" t="n">
        <v>10053.3</v>
      </c>
      <c r="Q108" s="80" t="n">
        <v>15292.5</v>
      </c>
      <c r="R108" s="80" t="n">
        <v>5809</v>
      </c>
      <c r="S108" s="80" t="n">
        <v>-1135</v>
      </c>
      <c r="T108" s="80">
        <f>O108-Y108</f>
        <v/>
      </c>
      <c r="U108" s="82">
        <f>AA108/(T108+X108)</f>
        <v/>
      </c>
      <c r="V108" s="80">
        <f>INDEX(检修、备用和必开!B:B,MATCH(统调负荷!$C108,检修、备用和必开!$A:$A,0))</f>
        <v/>
      </c>
      <c r="W108" s="80">
        <f>INDEX(检修、备用和必开!C:C,MATCH(统调负荷!$C108,检修、备用和必开!$A:$A,0))</f>
        <v/>
      </c>
      <c r="X108" s="80">
        <f>INDEX(检修、备用和必开!D:D,MATCH(统调负荷!$C108,检修、备用和必开!$A:$A,0))</f>
        <v/>
      </c>
      <c r="Y108" s="80">
        <f>INDEX(检修、备用和必开!E:E,MATCH(统调负荷!$C108,检修、备用和必开!$A:$A,0))</f>
        <v/>
      </c>
      <c r="Z108" s="80">
        <f>INDEX(检修、备用和必开!F:F,MATCH(统调负荷!$C108,检修、备用和必开!$A:$A,0))</f>
        <v/>
      </c>
      <c r="AA108" s="80">
        <f>94492.4-V108-Z108</f>
        <v/>
      </c>
      <c r="AB108" s="80" t="n">
        <v>319.58</v>
      </c>
      <c r="AC108" s="80" t="n">
        <v>310</v>
      </c>
      <c r="AD108" s="83">
        <f>C108+D108</f>
        <v/>
      </c>
      <c r="AE108" s="82">
        <f>N108-E108</f>
        <v/>
      </c>
      <c r="AF108" s="82">
        <f>O108-F108</f>
        <v/>
      </c>
      <c r="AG108" s="82">
        <f>P108-G108</f>
        <v/>
      </c>
      <c r="AH108" s="82">
        <f>Q108-H108</f>
        <v/>
      </c>
      <c r="AI108" s="82">
        <f>R108-I108</f>
        <v/>
      </c>
      <c r="AJ108" s="82">
        <f>S108-J108</f>
        <v/>
      </c>
      <c r="AK108" s="80">
        <f>INDEX(检修、备用和必开!I:I,MATCH(统调负荷!$C108,检修、备用和必开!$A:$A,0))</f>
        <v/>
      </c>
    </row>
    <row r="109" ht="13.8" customHeight="1">
      <c r="A109" s="80">
        <f>WEEKDAY(C109,2)</f>
        <v/>
      </c>
      <c r="B109" s="80">
        <f>HOUR(D109)</f>
        <v/>
      </c>
      <c r="C109" s="86" t="n">
        <v>45718</v>
      </c>
      <c r="D109" s="75" t="n">
        <v>0.1145833333333333</v>
      </c>
      <c r="E109" s="80" t="n">
        <v>75505</v>
      </c>
      <c r="F109" s="80" t="n">
        <v>38640</v>
      </c>
      <c r="G109" s="80" t="n">
        <v>17603</v>
      </c>
      <c r="H109" s="80" t="n">
        <v>14449</v>
      </c>
      <c r="I109" s="80" t="n">
        <v>6106</v>
      </c>
      <c r="J109" s="80" t="n">
        <v>-1293</v>
      </c>
      <c r="K109" s="80">
        <f>F109-Y109</f>
        <v/>
      </c>
      <c r="L109" s="82">
        <f>AA109/(K109+W109)</f>
        <v/>
      </c>
      <c r="M109" s="75" t="n">
        <v>0.1145833333333333</v>
      </c>
      <c r="N109" s="80" t="n">
        <v>60926.2</v>
      </c>
      <c r="O109" s="80" t="n">
        <v>31403.12</v>
      </c>
      <c r="P109" s="80" t="n">
        <v>9640.879999999999</v>
      </c>
      <c r="Q109" s="80" t="n">
        <v>15211.2</v>
      </c>
      <c r="R109" s="80" t="n">
        <v>5763</v>
      </c>
      <c r="S109" s="80" t="n">
        <v>-1092</v>
      </c>
      <c r="T109" s="80">
        <f>O109-Y109</f>
        <v/>
      </c>
      <c r="U109" s="82">
        <f>AA109/(T109+X109)</f>
        <v/>
      </c>
      <c r="V109" s="80">
        <f>INDEX(检修、备用和必开!B:B,MATCH(统调负荷!$C109,检修、备用和必开!$A:$A,0))</f>
        <v/>
      </c>
      <c r="W109" s="80">
        <f>INDEX(检修、备用和必开!C:C,MATCH(统调负荷!$C109,检修、备用和必开!$A:$A,0))</f>
        <v/>
      </c>
      <c r="X109" s="80">
        <f>INDEX(检修、备用和必开!D:D,MATCH(统调负荷!$C109,检修、备用和必开!$A:$A,0))</f>
        <v/>
      </c>
      <c r="Y109" s="80">
        <f>INDEX(检修、备用和必开!E:E,MATCH(统调负荷!$C109,检修、备用和必开!$A:$A,0))</f>
        <v/>
      </c>
      <c r="Z109" s="80">
        <f>INDEX(检修、备用和必开!F:F,MATCH(统调负荷!$C109,检修、备用和必开!$A:$A,0))</f>
        <v/>
      </c>
      <c r="AA109" s="80">
        <f>94492.4-V109-Z109</f>
        <v/>
      </c>
      <c r="AB109" s="80" t="n">
        <v>316.7</v>
      </c>
      <c r="AC109" s="80" t="n">
        <v>313.01</v>
      </c>
      <c r="AD109" s="83">
        <f>C109+D109</f>
        <v/>
      </c>
      <c r="AE109" s="82">
        <f>N109-E109</f>
        <v/>
      </c>
      <c r="AF109" s="82">
        <f>O109-F109</f>
        <v/>
      </c>
      <c r="AG109" s="82">
        <f>P109-G109</f>
        <v/>
      </c>
      <c r="AH109" s="82">
        <f>Q109-H109</f>
        <v/>
      </c>
      <c r="AI109" s="82">
        <f>R109-I109</f>
        <v/>
      </c>
      <c r="AJ109" s="82">
        <f>S109-J109</f>
        <v/>
      </c>
      <c r="AK109" s="80">
        <f>INDEX(检修、备用和必开!I:I,MATCH(统调负荷!$C109,检修、备用和必开!$A:$A,0))</f>
        <v/>
      </c>
    </row>
    <row r="110" ht="13.8" customHeight="1">
      <c r="A110" s="80">
        <f>WEEKDAY(C110,2)</f>
        <v/>
      </c>
      <c r="B110" s="80">
        <f>HOUR(D110)</f>
        <v/>
      </c>
      <c r="C110" s="86" t="n">
        <v>45718</v>
      </c>
      <c r="D110" s="75" t="n">
        <v>0.125</v>
      </c>
      <c r="E110" s="80" t="n">
        <v>74780</v>
      </c>
      <c r="F110" s="80" t="n">
        <v>38337</v>
      </c>
      <c r="G110" s="80" t="n">
        <v>17201</v>
      </c>
      <c r="H110" s="80" t="n">
        <v>14435</v>
      </c>
      <c r="I110" s="80" t="n">
        <v>6100</v>
      </c>
      <c r="J110" s="80" t="n">
        <v>-1293</v>
      </c>
      <c r="K110" s="80">
        <f>F110-Y110</f>
        <v/>
      </c>
      <c r="L110" s="82">
        <f>AA110/(K110+W110)</f>
        <v/>
      </c>
      <c r="M110" s="75" t="n">
        <v>0.125</v>
      </c>
      <c r="N110" s="80" t="n">
        <v>60562.5</v>
      </c>
      <c r="O110" s="80" t="n">
        <v>30975.39</v>
      </c>
      <c r="P110" s="80" t="n">
        <v>9673.209999999999</v>
      </c>
      <c r="Q110" s="80" t="n">
        <v>15131.9</v>
      </c>
      <c r="R110" s="80" t="n">
        <v>5875</v>
      </c>
      <c r="S110" s="80" t="n">
        <v>-1093</v>
      </c>
      <c r="T110" s="80">
        <f>O110-Y110</f>
        <v/>
      </c>
      <c r="U110" s="82">
        <f>AA110/(T110+X110)</f>
        <v/>
      </c>
      <c r="V110" s="80">
        <f>INDEX(检修、备用和必开!B:B,MATCH(统调负荷!$C110,检修、备用和必开!$A:$A,0))</f>
        <v/>
      </c>
      <c r="W110" s="80">
        <f>INDEX(检修、备用和必开!C:C,MATCH(统调负荷!$C110,检修、备用和必开!$A:$A,0))</f>
        <v/>
      </c>
      <c r="X110" s="80">
        <f>INDEX(检修、备用和必开!D:D,MATCH(统调负荷!$C110,检修、备用和必开!$A:$A,0))</f>
        <v/>
      </c>
      <c r="Y110" s="80">
        <f>INDEX(检修、备用和必开!E:E,MATCH(统调负荷!$C110,检修、备用和必开!$A:$A,0))</f>
        <v/>
      </c>
      <c r="Z110" s="80">
        <f>INDEX(检修、备用和必开!F:F,MATCH(统调负荷!$C110,检修、备用和必开!$A:$A,0))</f>
        <v/>
      </c>
      <c r="AA110" s="80">
        <f>94492.4-V110-Z110</f>
        <v/>
      </c>
      <c r="AB110" s="80" t="n">
        <v>313.87</v>
      </c>
      <c r="AC110" s="80" t="n">
        <v>303.15</v>
      </c>
      <c r="AD110" s="83">
        <f>C110+D110</f>
        <v/>
      </c>
      <c r="AE110" s="82">
        <f>N110-E110</f>
        <v/>
      </c>
      <c r="AF110" s="82">
        <f>O110-F110</f>
        <v/>
      </c>
      <c r="AG110" s="82">
        <f>P110-G110</f>
        <v/>
      </c>
      <c r="AH110" s="82">
        <f>Q110-H110</f>
        <v/>
      </c>
      <c r="AI110" s="82">
        <f>R110-I110</f>
        <v/>
      </c>
      <c r="AJ110" s="82">
        <f>S110-J110</f>
        <v/>
      </c>
      <c r="AK110" s="80">
        <f>INDEX(检修、备用和必开!I:I,MATCH(统调负荷!$C110,检修、备用和必开!$A:$A,0))</f>
        <v/>
      </c>
    </row>
    <row r="111" ht="13.8" customHeight="1">
      <c r="A111" s="80">
        <f>WEEKDAY(C111,2)</f>
        <v/>
      </c>
      <c r="B111" s="80">
        <f>HOUR(D111)</f>
        <v/>
      </c>
      <c r="C111" s="86" t="n">
        <v>45718</v>
      </c>
      <c r="D111" s="75" t="n">
        <v>0.1354166666666667</v>
      </c>
      <c r="E111" s="80" t="n">
        <v>74100</v>
      </c>
      <c r="F111" s="80" t="n">
        <v>37683</v>
      </c>
      <c r="G111" s="80" t="n">
        <v>17214</v>
      </c>
      <c r="H111" s="80" t="n">
        <v>14416</v>
      </c>
      <c r="I111" s="80" t="n">
        <v>6080</v>
      </c>
      <c r="J111" s="80" t="n">
        <v>-1293</v>
      </c>
      <c r="K111" s="80">
        <f>F111-Y111</f>
        <v/>
      </c>
      <c r="L111" s="82">
        <f>AA111/(K111+W111)</f>
        <v/>
      </c>
      <c r="M111" s="75" t="n">
        <v>0.1354166666666667</v>
      </c>
      <c r="N111" s="80" t="n">
        <v>59700.9</v>
      </c>
      <c r="O111" s="80" t="n">
        <v>30173.89</v>
      </c>
      <c r="P111" s="80" t="n">
        <v>9627.809999999999</v>
      </c>
      <c r="Q111" s="80" t="n">
        <v>15058.2</v>
      </c>
      <c r="R111" s="80" t="n">
        <v>5923</v>
      </c>
      <c r="S111" s="80" t="n">
        <v>-1082</v>
      </c>
      <c r="T111" s="80">
        <f>O111-Y111</f>
        <v/>
      </c>
      <c r="U111" s="82">
        <f>AA111/(T111+X111)</f>
        <v/>
      </c>
      <c r="V111" s="80">
        <f>INDEX(检修、备用和必开!B:B,MATCH(统调负荷!$C111,检修、备用和必开!$A:$A,0))</f>
        <v/>
      </c>
      <c r="W111" s="80">
        <f>INDEX(检修、备用和必开!C:C,MATCH(统调负荷!$C111,检修、备用和必开!$A:$A,0))</f>
        <v/>
      </c>
      <c r="X111" s="80">
        <f>INDEX(检修、备用和必开!D:D,MATCH(统调负荷!$C111,检修、备用和必开!$A:$A,0))</f>
        <v/>
      </c>
      <c r="Y111" s="80">
        <f>INDEX(检修、备用和必开!E:E,MATCH(统调负荷!$C111,检修、备用和必开!$A:$A,0))</f>
        <v/>
      </c>
      <c r="Z111" s="80">
        <f>INDEX(检修、备用和必开!F:F,MATCH(统调负荷!$C111,检修、备用和必开!$A:$A,0))</f>
        <v/>
      </c>
      <c r="AA111" s="80">
        <f>94492.4-V111-Z111</f>
        <v/>
      </c>
      <c r="AB111" s="80" t="n">
        <v>310.11</v>
      </c>
      <c r="AC111" s="80" t="n">
        <v>303</v>
      </c>
      <c r="AD111" s="83">
        <f>C111+D111</f>
        <v/>
      </c>
      <c r="AE111" s="82">
        <f>N111-E111</f>
        <v/>
      </c>
      <c r="AF111" s="82">
        <f>O111-F111</f>
        <v/>
      </c>
      <c r="AG111" s="82">
        <f>P111-G111</f>
        <v/>
      </c>
      <c r="AH111" s="82">
        <f>Q111-H111</f>
        <v/>
      </c>
      <c r="AI111" s="82">
        <f>R111-I111</f>
        <v/>
      </c>
      <c r="AJ111" s="82">
        <f>S111-J111</f>
        <v/>
      </c>
      <c r="AK111" s="80">
        <f>INDEX(检修、备用和必开!I:I,MATCH(统调负荷!$C111,检修、备用和必开!$A:$A,0))</f>
        <v/>
      </c>
    </row>
    <row r="112" ht="13.8" customHeight="1">
      <c r="A112" s="80">
        <f>WEEKDAY(C112,2)</f>
        <v/>
      </c>
      <c r="B112" s="80">
        <f>HOUR(D112)</f>
        <v/>
      </c>
      <c r="C112" s="86" t="n">
        <v>45718</v>
      </c>
      <c r="D112" s="75" t="n">
        <v>0.1458333333333333</v>
      </c>
      <c r="E112" s="80" t="n">
        <v>73325</v>
      </c>
      <c r="F112" s="80" t="n">
        <v>37002</v>
      </c>
      <c r="G112" s="80" t="n">
        <v>17155</v>
      </c>
      <c r="H112" s="80" t="n">
        <v>14406</v>
      </c>
      <c r="I112" s="80" t="n">
        <v>6055</v>
      </c>
      <c r="J112" s="80" t="n">
        <v>-1293</v>
      </c>
      <c r="K112" s="80">
        <f>F112-Y112</f>
        <v/>
      </c>
      <c r="L112" s="82">
        <f>AA112/(K112+W112)</f>
        <v/>
      </c>
      <c r="M112" s="75" t="n">
        <v>0.1458333333333333</v>
      </c>
      <c r="N112" s="80" t="n">
        <v>59401.3</v>
      </c>
      <c r="O112" s="80" t="n">
        <v>30072.68</v>
      </c>
      <c r="P112" s="80" t="n">
        <v>9448.32</v>
      </c>
      <c r="Q112" s="80" t="n">
        <v>15014.3</v>
      </c>
      <c r="R112" s="80" t="n">
        <v>5927</v>
      </c>
      <c r="S112" s="80" t="n">
        <v>-1061</v>
      </c>
      <c r="T112" s="80">
        <f>O112-Y112</f>
        <v/>
      </c>
      <c r="U112" s="82">
        <f>AA112/(T112+X112)</f>
        <v/>
      </c>
      <c r="V112" s="80">
        <f>INDEX(检修、备用和必开!B:B,MATCH(统调负荷!$C112,检修、备用和必开!$A:$A,0))</f>
        <v/>
      </c>
      <c r="W112" s="80">
        <f>INDEX(检修、备用和必开!C:C,MATCH(统调负荷!$C112,检修、备用和必开!$A:$A,0))</f>
        <v/>
      </c>
      <c r="X112" s="80">
        <f>INDEX(检修、备用和必开!D:D,MATCH(统调负荷!$C112,检修、备用和必开!$A:$A,0))</f>
        <v/>
      </c>
      <c r="Y112" s="80">
        <f>INDEX(检修、备用和必开!E:E,MATCH(统调负荷!$C112,检修、备用和必开!$A:$A,0))</f>
        <v/>
      </c>
      <c r="Z112" s="80">
        <f>INDEX(检修、备用和必开!F:F,MATCH(统调负荷!$C112,检修、备用和必开!$A:$A,0))</f>
        <v/>
      </c>
      <c r="AA112" s="80">
        <f>94492.4-V112-Z112</f>
        <v/>
      </c>
      <c r="AB112" s="80" t="n">
        <v>309.67</v>
      </c>
      <c r="AC112" s="80" t="n">
        <v>300</v>
      </c>
      <c r="AD112" s="83">
        <f>C112+D112</f>
        <v/>
      </c>
      <c r="AE112" s="82">
        <f>N112-E112</f>
        <v/>
      </c>
      <c r="AF112" s="82">
        <f>O112-F112</f>
        <v/>
      </c>
      <c r="AG112" s="82">
        <f>P112-G112</f>
        <v/>
      </c>
      <c r="AH112" s="82">
        <f>Q112-H112</f>
        <v/>
      </c>
      <c r="AI112" s="82">
        <f>R112-I112</f>
        <v/>
      </c>
      <c r="AJ112" s="82">
        <f>S112-J112</f>
        <v/>
      </c>
      <c r="AK112" s="80">
        <f>INDEX(检修、备用和必开!I:I,MATCH(统调负荷!$C112,检修、备用和必开!$A:$A,0))</f>
        <v/>
      </c>
    </row>
    <row r="113" ht="13.8" customHeight="1">
      <c r="A113" s="80">
        <f>WEEKDAY(C113,2)</f>
        <v/>
      </c>
      <c r="B113" s="80">
        <f>HOUR(D113)</f>
        <v/>
      </c>
      <c r="C113" s="86" t="n">
        <v>45718</v>
      </c>
      <c r="D113" s="75" t="n">
        <v>0.15625</v>
      </c>
      <c r="E113" s="80" t="n">
        <v>73010</v>
      </c>
      <c r="F113" s="80" t="n">
        <v>36916</v>
      </c>
      <c r="G113" s="80" t="n">
        <v>16962</v>
      </c>
      <c r="H113" s="80" t="n">
        <v>14396</v>
      </c>
      <c r="I113" s="80" t="n">
        <v>6029</v>
      </c>
      <c r="J113" s="80" t="n">
        <v>-1293</v>
      </c>
      <c r="K113" s="80">
        <f>F113-Y113</f>
        <v/>
      </c>
      <c r="L113" s="82">
        <f>AA113/(K113+W113)</f>
        <v/>
      </c>
      <c r="M113" s="75" t="n">
        <v>0.15625</v>
      </c>
      <c r="N113" s="80" t="n">
        <v>58646.1</v>
      </c>
      <c r="O113" s="80" t="n">
        <v>29663.21</v>
      </c>
      <c r="P113" s="80" t="n">
        <v>9321.889999999999</v>
      </c>
      <c r="Q113" s="80" t="n">
        <v>14773</v>
      </c>
      <c r="R113" s="80" t="n">
        <v>5947</v>
      </c>
      <c r="S113" s="80" t="n">
        <v>-1059</v>
      </c>
      <c r="T113" s="80">
        <f>O113-Y113</f>
        <v/>
      </c>
      <c r="U113" s="82">
        <f>AA113/(T113+X113)</f>
        <v/>
      </c>
      <c r="V113" s="80">
        <f>INDEX(检修、备用和必开!B:B,MATCH(统调负荷!$C113,检修、备用和必开!$A:$A,0))</f>
        <v/>
      </c>
      <c r="W113" s="80">
        <f>INDEX(检修、备用和必开!C:C,MATCH(统调负荷!$C113,检修、备用和必开!$A:$A,0))</f>
        <v/>
      </c>
      <c r="X113" s="80">
        <f>INDEX(检修、备用和必开!D:D,MATCH(统调负荷!$C113,检修、备用和必开!$A:$A,0))</f>
        <v/>
      </c>
      <c r="Y113" s="80">
        <f>INDEX(检修、备用和必开!E:E,MATCH(统调负荷!$C113,检修、备用和必开!$A:$A,0))</f>
        <v/>
      </c>
      <c r="Z113" s="80">
        <f>INDEX(检修、备用和必开!F:F,MATCH(统调负荷!$C113,检修、备用和必开!$A:$A,0))</f>
        <v/>
      </c>
      <c r="AA113" s="80">
        <f>94492.4-V113-Z113</f>
        <v/>
      </c>
      <c r="AB113" s="80" t="n">
        <v>305</v>
      </c>
      <c r="AC113" s="80" t="n">
        <v>295</v>
      </c>
      <c r="AD113" s="83">
        <f>C113+D113</f>
        <v/>
      </c>
      <c r="AE113" s="82">
        <f>N113-E113</f>
        <v/>
      </c>
      <c r="AF113" s="82">
        <f>O113-F113</f>
        <v/>
      </c>
      <c r="AG113" s="82">
        <f>P113-G113</f>
        <v/>
      </c>
      <c r="AH113" s="82">
        <f>Q113-H113</f>
        <v/>
      </c>
      <c r="AI113" s="82">
        <f>R113-I113</f>
        <v/>
      </c>
      <c r="AJ113" s="82">
        <f>S113-J113</f>
        <v/>
      </c>
      <c r="AK113" s="80">
        <f>INDEX(检修、备用和必开!I:I,MATCH(统调负荷!$C113,检修、备用和必开!$A:$A,0))</f>
        <v/>
      </c>
    </row>
    <row r="114" ht="13.8" customHeight="1">
      <c r="A114" s="80">
        <f>WEEKDAY(C114,2)</f>
        <v/>
      </c>
      <c r="B114" s="80">
        <f>HOUR(D114)</f>
        <v/>
      </c>
      <c r="C114" s="86" t="n">
        <v>45718</v>
      </c>
      <c r="D114" s="75" t="n">
        <v>0.1666666666666667</v>
      </c>
      <c r="E114" s="80" t="n">
        <v>72000</v>
      </c>
      <c r="F114" s="80" t="n">
        <v>35844</v>
      </c>
      <c r="G114" s="80" t="n">
        <v>17048</v>
      </c>
      <c r="H114" s="80" t="n">
        <v>14392</v>
      </c>
      <c r="I114" s="80" t="n">
        <v>6009</v>
      </c>
      <c r="J114" s="80" t="n">
        <v>-1293</v>
      </c>
      <c r="K114" s="80">
        <f>F114-Y114</f>
        <v/>
      </c>
      <c r="L114" s="82">
        <f>AA114/(K114+W114)</f>
        <v/>
      </c>
      <c r="M114" s="75" t="n">
        <v>0.1666666666666667</v>
      </c>
      <c r="N114" s="80" t="n">
        <v>58598.2</v>
      </c>
      <c r="O114" s="80" t="n">
        <v>30162.91</v>
      </c>
      <c r="P114" s="80" t="n">
        <v>9052.690000000001</v>
      </c>
      <c r="Q114" s="80" t="n">
        <v>14413.6</v>
      </c>
      <c r="R114" s="80" t="n">
        <v>6017</v>
      </c>
      <c r="S114" s="80" t="n">
        <v>-1048</v>
      </c>
      <c r="T114" s="80">
        <f>O114-Y114</f>
        <v/>
      </c>
      <c r="U114" s="82">
        <f>AA114/(T114+X114)</f>
        <v/>
      </c>
      <c r="V114" s="80">
        <f>INDEX(检修、备用和必开!B:B,MATCH(统调负荷!$C114,检修、备用和必开!$A:$A,0))</f>
        <v/>
      </c>
      <c r="W114" s="80">
        <f>INDEX(检修、备用和必开!C:C,MATCH(统调负荷!$C114,检修、备用和必开!$A:$A,0))</f>
        <v/>
      </c>
      <c r="X114" s="80">
        <f>INDEX(检修、备用和必开!D:D,MATCH(统调负荷!$C114,检修、备用和必开!$A:$A,0))</f>
        <v/>
      </c>
      <c r="Y114" s="80">
        <f>INDEX(检修、备用和必开!E:E,MATCH(统调负荷!$C114,检修、备用和必开!$A:$A,0))</f>
        <v/>
      </c>
      <c r="Z114" s="80">
        <f>INDEX(检修、备用和必开!F:F,MATCH(统调负荷!$C114,检修、备用和必开!$A:$A,0))</f>
        <v/>
      </c>
      <c r="AA114" s="80">
        <f>94492.4-V114-Z114</f>
        <v/>
      </c>
      <c r="AB114" s="80" t="n">
        <v>302.74</v>
      </c>
      <c r="AC114" s="80" t="n">
        <v>300</v>
      </c>
      <c r="AD114" s="83">
        <f>C114+D114</f>
        <v/>
      </c>
      <c r="AE114" s="82">
        <f>N114-E114</f>
        <v/>
      </c>
      <c r="AF114" s="82">
        <f>O114-F114</f>
        <v/>
      </c>
      <c r="AG114" s="82">
        <f>P114-G114</f>
        <v/>
      </c>
      <c r="AH114" s="82">
        <f>Q114-H114</f>
        <v/>
      </c>
      <c r="AI114" s="82">
        <f>R114-I114</f>
        <v/>
      </c>
      <c r="AJ114" s="82">
        <f>S114-J114</f>
        <v/>
      </c>
      <c r="AK114" s="80">
        <f>INDEX(检修、备用和必开!I:I,MATCH(统调负荷!$C114,检修、备用和必开!$A:$A,0))</f>
        <v/>
      </c>
    </row>
    <row r="115" ht="13.8" customHeight="1">
      <c r="A115" s="80">
        <f>WEEKDAY(C115,2)</f>
        <v/>
      </c>
      <c r="B115" s="80">
        <f>HOUR(D115)</f>
        <v/>
      </c>
      <c r="C115" s="86" t="n">
        <v>45718</v>
      </c>
      <c r="D115" s="75" t="n">
        <v>0.1770833333333333</v>
      </c>
      <c r="E115" s="80" t="n">
        <v>71820</v>
      </c>
      <c r="F115" s="80" t="n">
        <v>36320</v>
      </c>
      <c r="G115" s="80" t="n">
        <v>16753</v>
      </c>
      <c r="H115" s="80" t="n">
        <v>14047</v>
      </c>
      <c r="I115" s="80" t="n">
        <v>5993</v>
      </c>
      <c r="J115" s="80" t="n">
        <v>-1293</v>
      </c>
      <c r="K115" s="80">
        <f>F115-Y115</f>
        <v/>
      </c>
      <c r="L115" s="82">
        <f>AA115/(K115+W115)</f>
        <v/>
      </c>
      <c r="M115" s="75" t="n">
        <v>0.1770833333333333</v>
      </c>
      <c r="N115" s="80" t="n">
        <v>58328.2</v>
      </c>
      <c r="O115" s="80" t="n">
        <v>29572.46</v>
      </c>
      <c r="P115" s="80" t="n">
        <v>9045.040000000001</v>
      </c>
      <c r="Q115" s="80" t="n">
        <v>14740.7</v>
      </c>
      <c r="R115" s="80" t="n">
        <v>6023</v>
      </c>
      <c r="S115" s="80" t="n">
        <v>-1053</v>
      </c>
      <c r="T115" s="80">
        <f>O115-Y115</f>
        <v/>
      </c>
      <c r="U115" s="82">
        <f>AA115/(T115+X115)</f>
        <v/>
      </c>
      <c r="V115" s="80">
        <f>INDEX(检修、备用和必开!B:B,MATCH(统调负荷!$C115,检修、备用和必开!$A:$A,0))</f>
        <v/>
      </c>
      <c r="W115" s="80">
        <f>INDEX(检修、备用和必开!C:C,MATCH(统调负荷!$C115,检修、备用和必开!$A:$A,0))</f>
        <v/>
      </c>
      <c r="X115" s="80">
        <f>INDEX(检修、备用和必开!D:D,MATCH(统调负荷!$C115,检修、备用和必开!$A:$A,0))</f>
        <v/>
      </c>
      <c r="Y115" s="80">
        <f>INDEX(检修、备用和必开!E:E,MATCH(统调负荷!$C115,检修、备用和必开!$A:$A,0))</f>
        <v/>
      </c>
      <c r="Z115" s="80">
        <f>INDEX(检修、备用和必开!F:F,MATCH(统调负荷!$C115,检修、备用和必开!$A:$A,0))</f>
        <v/>
      </c>
      <c r="AA115" s="80">
        <f>94492.4-V115-Z115</f>
        <v/>
      </c>
      <c r="AB115" s="80" t="n">
        <v>301.76</v>
      </c>
      <c r="AC115" s="80" t="n">
        <v>300</v>
      </c>
      <c r="AD115" s="83">
        <f>C115+D115</f>
        <v/>
      </c>
      <c r="AE115" s="82">
        <f>N115-E115</f>
        <v/>
      </c>
      <c r="AF115" s="82">
        <f>O115-F115</f>
        <v/>
      </c>
      <c r="AG115" s="82">
        <f>P115-G115</f>
        <v/>
      </c>
      <c r="AH115" s="82">
        <f>Q115-H115</f>
        <v/>
      </c>
      <c r="AI115" s="82">
        <f>R115-I115</f>
        <v/>
      </c>
      <c r="AJ115" s="82">
        <f>S115-J115</f>
        <v/>
      </c>
      <c r="AK115" s="80">
        <f>INDEX(检修、备用和必开!I:I,MATCH(统调负荷!$C115,检修、备用和必开!$A:$A,0))</f>
        <v/>
      </c>
    </row>
    <row r="116" ht="13.8" customHeight="1">
      <c r="A116" s="80">
        <f>WEEKDAY(C116,2)</f>
        <v/>
      </c>
      <c r="B116" s="80">
        <f>HOUR(D116)</f>
        <v/>
      </c>
      <c r="C116" s="86" t="n">
        <v>45718</v>
      </c>
      <c r="D116" s="75" t="n">
        <v>0.1875</v>
      </c>
      <c r="E116" s="80" t="n">
        <v>71180</v>
      </c>
      <c r="F116" s="80" t="n">
        <v>35906</v>
      </c>
      <c r="G116" s="80" t="n">
        <v>16569</v>
      </c>
      <c r="H116" s="80" t="n">
        <v>14031</v>
      </c>
      <c r="I116" s="80" t="n">
        <v>5967</v>
      </c>
      <c r="J116" s="80" t="n">
        <v>-1293</v>
      </c>
      <c r="K116" s="80">
        <f>F116-Y116</f>
        <v/>
      </c>
      <c r="L116" s="82">
        <f>AA116/(K116+W116)</f>
        <v/>
      </c>
      <c r="M116" s="75" t="n">
        <v>0.1875</v>
      </c>
      <c r="N116" s="80" t="n">
        <v>58134.7</v>
      </c>
      <c r="O116" s="80" t="n">
        <v>29310.51</v>
      </c>
      <c r="P116" s="80" t="n">
        <v>9185.99</v>
      </c>
      <c r="Q116" s="80" t="n">
        <v>14616.2</v>
      </c>
      <c r="R116" s="80" t="n">
        <v>6084</v>
      </c>
      <c r="S116" s="80" t="n">
        <v>-1062</v>
      </c>
      <c r="T116" s="80">
        <f>O116-Y116</f>
        <v/>
      </c>
      <c r="U116" s="82">
        <f>AA116/(T116+X116)</f>
        <v/>
      </c>
      <c r="V116" s="80">
        <f>INDEX(检修、备用和必开!B:B,MATCH(统调负荷!$C116,检修、备用和必开!$A:$A,0))</f>
        <v/>
      </c>
      <c r="W116" s="80">
        <f>INDEX(检修、备用和必开!C:C,MATCH(统调负荷!$C116,检修、备用和必开!$A:$A,0))</f>
        <v/>
      </c>
      <c r="X116" s="80">
        <f>INDEX(检修、备用和必开!D:D,MATCH(统调负荷!$C116,检修、备用和必开!$A:$A,0))</f>
        <v/>
      </c>
      <c r="Y116" s="80">
        <f>INDEX(检修、备用和必开!E:E,MATCH(统调负荷!$C116,检修、备用和必开!$A:$A,0))</f>
        <v/>
      </c>
      <c r="Z116" s="80">
        <f>INDEX(检修、备用和必开!F:F,MATCH(统调负荷!$C116,检修、备用和必开!$A:$A,0))</f>
        <v/>
      </c>
      <c r="AA116" s="80">
        <f>94492.4-V116-Z116</f>
        <v/>
      </c>
      <c r="AB116" s="80" t="n">
        <v>295.81</v>
      </c>
      <c r="AC116" s="80" t="n">
        <v>294</v>
      </c>
      <c r="AD116" s="83">
        <f>C116+D116</f>
        <v/>
      </c>
      <c r="AE116" s="82">
        <f>N116-E116</f>
        <v/>
      </c>
      <c r="AF116" s="82">
        <f>O116-F116</f>
        <v/>
      </c>
      <c r="AG116" s="82">
        <f>P116-G116</f>
        <v/>
      </c>
      <c r="AH116" s="82">
        <f>Q116-H116</f>
        <v/>
      </c>
      <c r="AI116" s="82">
        <f>R116-I116</f>
        <v/>
      </c>
      <c r="AJ116" s="82">
        <f>S116-J116</f>
        <v/>
      </c>
      <c r="AK116" s="80">
        <f>INDEX(检修、备用和必开!I:I,MATCH(统调负荷!$C116,检修、备用和必开!$A:$A,0))</f>
        <v/>
      </c>
    </row>
    <row r="117" ht="13.8" customHeight="1">
      <c r="A117" s="80">
        <f>WEEKDAY(C117,2)</f>
        <v/>
      </c>
      <c r="B117" s="80">
        <f>HOUR(D117)</f>
        <v/>
      </c>
      <c r="C117" s="86" t="n">
        <v>45718</v>
      </c>
      <c r="D117" s="75" t="n">
        <v>0.1979166666666667</v>
      </c>
      <c r="E117" s="80" t="n">
        <v>71230</v>
      </c>
      <c r="F117" s="80" t="n">
        <v>36536</v>
      </c>
      <c r="G117" s="80" t="n">
        <v>16325</v>
      </c>
      <c r="H117" s="80" t="n">
        <v>13712</v>
      </c>
      <c r="I117" s="80" t="n">
        <v>5949</v>
      </c>
      <c r="J117" s="80" t="n">
        <v>-1292</v>
      </c>
      <c r="K117" s="80">
        <f>F117-Y117</f>
        <v/>
      </c>
      <c r="L117" s="82">
        <f>AA117/(K117+W117)</f>
        <v/>
      </c>
      <c r="M117" s="75" t="n">
        <v>0.1979166666666667</v>
      </c>
      <c r="N117" s="80" t="n">
        <v>58231</v>
      </c>
      <c r="O117" s="80" t="n">
        <v>29523.02</v>
      </c>
      <c r="P117" s="80" t="n">
        <v>9162.08</v>
      </c>
      <c r="Q117" s="80" t="n">
        <v>14467.9</v>
      </c>
      <c r="R117" s="80" t="n">
        <v>6148</v>
      </c>
      <c r="S117" s="80" t="n">
        <v>-1070</v>
      </c>
      <c r="T117" s="80">
        <f>O117-Y117</f>
        <v/>
      </c>
      <c r="U117" s="82">
        <f>AA117/(T117+X117)</f>
        <v/>
      </c>
      <c r="V117" s="80">
        <f>INDEX(检修、备用和必开!B:B,MATCH(统调负荷!$C117,检修、备用和必开!$A:$A,0))</f>
        <v/>
      </c>
      <c r="W117" s="80">
        <f>INDEX(检修、备用和必开!C:C,MATCH(统调负荷!$C117,检修、备用和必开!$A:$A,0))</f>
        <v/>
      </c>
      <c r="X117" s="80">
        <f>INDEX(检修、备用和必开!D:D,MATCH(统调负荷!$C117,检修、备用和必开!$A:$A,0))</f>
        <v/>
      </c>
      <c r="Y117" s="80">
        <f>INDEX(检修、备用和必开!E:E,MATCH(统调负荷!$C117,检修、备用和必开!$A:$A,0))</f>
        <v/>
      </c>
      <c r="Z117" s="80">
        <f>INDEX(检修、备用和必开!F:F,MATCH(统调负荷!$C117,检修、备用和必开!$A:$A,0))</f>
        <v/>
      </c>
      <c r="AA117" s="80">
        <f>94492.4-V117-Z117</f>
        <v/>
      </c>
      <c r="AB117" s="80" t="n">
        <v>296.66</v>
      </c>
      <c r="AC117" s="80" t="n">
        <v>295</v>
      </c>
      <c r="AD117" s="83">
        <f>C117+D117</f>
        <v/>
      </c>
      <c r="AE117" s="82">
        <f>N117-E117</f>
        <v/>
      </c>
      <c r="AF117" s="82">
        <f>O117-F117</f>
        <v/>
      </c>
      <c r="AG117" s="82">
        <f>P117-G117</f>
        <v/>
      </c>
      <c r="AH117" s="82">
        <f>Q117-H117</f>
        <v/>
      </c>
      <c r="AI117" s="82">
        <f>R117-I117</f>
        <v/>
      </c>
      <c r="AJ117" s="82">
        <f>S117-J117</f>
        <v/>
      </c>
      <c r="AK117" s="80">
        <f>INDEX(检修、备用和必开!I:I,MATCH(统调负荷!$C117,检修、备用和必开!$A:$A,0))</f>
        <v/>
      </c>
    </row>
    <row r="118" ht="13.8" customHeight="1">
      <c r="A118" s="80">
        <f>WEEKDAY(C118,2)</f>
        <v/>
      </c>
      <c r="B118" s="80">
        <f>HOUR(D118)</f>
        <v/>
      </c>
      <c r="C118" s="86" t="n">
        <v>45718</v>
      </c>
      <c r="D118" s="75" t="n">
        <v>0.2083333333333333</v>
      </c>
      <c r="E118" s="80" t="n">
        <v>70500</v>
      </c>
      <c r="F118" s="80" t="n">
        <v>35933</v>
      </c>
      <c r="G118" s="80" t="n">
        <v>16325</v>
      </c>
      <c r="H118" s="80" t="n">
        <v>13602</v>
      </c>
      <c r="I118" s="80" t="n">
        <v>5933</v>
      </c>
      <c r="J118" s="80" t="n">
        <v>-1293</v>
      </c>
      <c r="K118" s="80">
        <f>F118-Y118</f>
        <v/>
      </c>
      <c r="L118" s="82">
        <f>AA118/(K118+W118)</f>
        <v/>
      </c>
      <c r="M118" s="75" t="n">
        <v>0.2083333333333333</v>
      </c>
      <c r="N118" s="80" t="n">
        <v>58141.7</v>
      </c>
      <c r="O118" s="80" t="n">
        <v>29282.2</v>
      </c>
      <c r="P118" s="80" t="n">
        <v>9131</v>
      </c>
      <c r="Q118" s="80" t="n">
        <v>14645.5</v>
      </c>
      <c r="R118" s="80" t="n">
        <v>6168</v>
      </c>
      <c r="S118" s="80" t="n">
        <v>-1085</v>
      </c>
      <c r="T118" s="80">
        <f>O118-Y118</f>
        <v/>
      </c>
      <c r="U118" s="82">
        <f>AA118/(T118+X118)</f>
        <v/>
      </c>
      <c r="V118" s="80">
        <f>INDEX(检修、备用和必开!B:B,MATCH(统调负荷!$C118,检修、备用和必开!$A:$A,0))</f>
        <v/>
      </c>
      <c r="W118" s="80">
        <f>INDEX(检修、备用和必开!C:C,MATCH(统调负荷!$C118,检修、备用和必开!$A:$A,0))</f>
        <v/>
      </c>
      <c r="X118" s="80">
        <f>INDEX(检修、备用和必开!D:D,MATCH(统调负荷!$C118,检修、备用和必开!$A:$A,0))</f>
        <v/>
      </c>
      <c r="Y118" s="80">
        <f>INDEX(检修、备用和必开!E:E,MATCH(统调负荷!$C118,检修、备用和必开!$A:$A,0))</f>
        <v/>
      </c>
      <c r="Z118" s="80">
        <f>INDEX(检修、备用和必开!F:F,MATCH(统调负荷!$C118,检修、备用和必开!$A:$A,0))</f>
        <v/>
      </c>
      <c r="AA118" s="80">
        <f>94492.4-V118-Z118</f>
        <v/>
      </c>
      <c r="AB118" s="80" t="n">
        <v>294.72</v>
      </c>
      <c r="AC118" s="80" t="n">
        <v>293</v>
      </c>
      <c r="AD118" s="83">
        <f>C118+D118</f>
        <v/>
      </c>
      <c r="AE118" s="82">
        <f>N118-E118</f>
        <v/>
      </c>
      <c r="AF118" s="82">
        <f>O118-F118</f>
        <v/>
      </c>
      <c r="AG118" s="82">
        <f>P118-G118</f>
        <v/>
      </c>
      <c r="AH118" s="82">
        <f>Q118-H118</f>
        <v/>
      </c>
      <c r="AI118" s="82">
        <f>R118-I118</f>
        <v/>
      </c>
      <c r="AJ118" s="82">
        <f>S118-J118</f>
        <v/>
      </c>
      <c r="AK118" s="80">
        <f>INDEX(检修、备用和必开!I:I,MATCH(统调负荷!$C118,检修、备用和必开!$A:$A,0))</f>
        <v/>
      </c>
    </row>
    <row r="119" ht="13.8" customHeight="1">
      <c r="A119" s="80">
        <f>WEEKDAY(C119,2)</f>
        <v/>
      </c>
      <c r="B119" s="80">
        <f>HOUR(D119)</f>
        <v/>
      </c>
      <c r="C119" s="86" t="n">
        <v>45718</v>
      </c>
      <c r="D119" s="75" t="n">
        <v>0.21875</v>
      </c>
      <c r="E119" s="80" t="n">
        <v>70550</v>
      </c>
      <c r="F119" s="80" t="n">
        <v>36042</v>
      </c>
      <c r="G119" s="80" t="n">
        <v>16325</v>
      </c>
      <c r="H119" s="80" t="n">
        <v>13586</v>
      </c>
      <c r="I119" s="80" t="n">
        <v>5890</v>
      </c>
      <c r="J119" s="80" t="n">
        <v>-1293</v>
      </c>
      <c r="K119" s="80">
        <f>F119-Y119</f>
        <v/>
      </c>
      <c r="L119" s="82">
        <f>AA119/(K119+W119)</f>
        <v/>
      </c>
      <c r="M119" s="75" t="n">
        <v>0.21875</v>
      </c>
      <c r="N119" s="80" t="n">
        <v>58799</v>
      </c>
      <c r="O119" s="80" t="n">
        <v>29739.61</v>
      </c>
      <c r="P119" s="80" t="n">
        <v>9376.190000000001</v>
      </c>
      <c r="Q119" s="80" t="n">
        <v>14546.2</v>
      </c>
      <c r="R119" s="80" t="n">
        <v>6266</v>
      </c>
      <c r="S119" s="80" t="n">
        <v>-1129</v>
      </c>
      <c r="T119" s="80">
        <f>O119-Y119</f>
        <v/>
      </c>
      <c r="U119" s="82">
        <f>AA119/(T119+X119)</f>
        <v/>
      </c>
      <c r="V119" s="80">
        <f>INDEX(检修、备用和必开!B:B,MATCH(统调负荷!$C119,检修、备用和必开!$A:$A,0))</f>
        <v/>
      </c>
      <c r="W119" s="80">
        <f>INDEX(检修、备用和必开!C:C,MATCH(统调负荷!$C119,检修、备用和必开!$A:$A,0))</f>
        <v/>
      </c>
      <c r="X119" s="80">
        <f>INDEX(检修、备用和必开!D:D,MATCH(统调负荷!$C119,检修、备用和必开!$A:$A,0))</f>
        <v/>
      </c>
      <c r="Y119" s="80">
        <f>INDEX(检修、备用和必开!E:E,MATCH(统调负荷!$C119,检修、备用和必开!$A:$A,0))</f>
        <v/>
      </c>
      <c r="Z119" s="80">
        <f>INDEX(检修、备用和必开!F:F,MATCH(统调负荷!$C119,检修、备用和必开!$A:$A,0))</f>
        <v/>
      </c>
      <c r="AA119" s="80">
        <f>94492.4-V119-Z119</f>
        <v/>
      </c>
      <c r="AB119" s="80" t="n">
        <v>296.12</v>
      </c>
      <c r="AC119" s="80" t="n">
        <v>290.13</v>
      </c>
      <c r="AD119" s="83">
        <f>C119+D119</f>
        <v/>
      </c>
      <c r="AE119" s="82">
        <f>N119-E119</f>
        <v/>
      </c>
      <c r="AF119" s="82">
        <f>O119-F119</f>
        <v/>
      </c>
      <c r="AG119" s="82">
        <f>P119-G119</f>
        <v/>
      </c>
      <c r="AH119" s="82">
        <f>Q119-H119</f>
        <v/>
      </c>
      <c r="AI119" s="82">
        <f>R119-I119</f>
        <v/>
      </c>
      <c r="AJ119" s="82">
        <f>S119-J119</f>
        <v/>
      </c>
      <c r="AK119" s="80">
        <f>INDEX(检修、备用和必开!I:I,MATCH(统调负荷!$C119,检修、备用和必开!$A:$A,0))</f>
        <v/>
      </c>
    </row>
    <row r="120" ht="13.8" customHeight="1">
      <c r="A120" s="80">
        <f>WEEKDAY(C120,2)</f>
        <v/>
      </c>
      <c r="B120" s="80">
        <f>HOUR(D120)</f>
        <v/>
      </c>
      <c r="C120" s="86" t="n">
        <v>45718</v>
      </c>
      <c r="D120" s="75" t="n">
        <v>0.2291666666666667</v>
      </c>
      <c r="E120" s="80" t="n">
        <v>70615</v>
      </c>
      <c r="F120" s="80" t="n">
        <v>36118</v>
      </c>
      <c r="G120" s="80" t="n">
        <v>16325</v>
      </c>
      <c r="H120" s="80" t="n">
        <v>13565</v>
      </c>
      <c r="I120" s="80" t="n">
        <v>5900</v>
      </c>
      <c r="J120" s="80" t="n">
        <v>-1293</v>
      </c>
      <c r="K120" s="80">
        <f>F120-Y120</f>
        <v/>
      </c>
      <c r="L120" s="82">
        <f>AA120/(K120+W120)</f>
        <v/>
      </c>
      <c r="M120" s="75" t="n">
        <v>0.2291666666666667</v>
      </c>
      <c r="N120" s="80" t="n">
        <v>59292.1</v>
      </c>
      <c r="O120" s="80" t="n">
        <v>30061.27</v>
      </c>
      <c r="P120" s="80" t="n">
        <v>9193.030000000001</v>
      </c>
      <c r="Q120" s="80" t="n">
        <v>14923.8</v>
      </c>
      <c r="R120" s="80" t="n">
        <v>6272</v>
      </c>
      <c r="S120" s="80" t="n">
        <v>-1158</v>
      </c>
      <c r="T120" s="80">
        <f>O120-Y120</f>
        <v/>
      </c>
      <c r="U120" s="82">
        <f>AA120/(T120+X120)</f>
        <v/>
      </c>
      <c r="V120" s="80">
        <f>INDEX(检修、备用和必开!B:B,MATCH(统调负荷!$C120,检修、备用和必开!$A:$A,0))</f>
        <v/>
      </c>
      <c r="W120" s="80">
        <f>INDEX(检修、备用和必开!C:C,MATCH(统调负荷!$C120,检修、备用和必开!$A:$A,0))</f>
        <v/>
      </c>
      <c r="X120" s="80">
        <f>INDEX(检修、备用和必开!D:D,MATCH(统调负荷!$C120,检修、备用和必开!$A:$A,0))</f>
        <v/>
      </c>
      <c r="Y120" s="80">
        <f>INDEX(检修、备用和必开!E:E,MATCH(统调负荷!$C120,检修、备用和必开!$A:$A,0))</f>
        <v/>
      </c>
      <c r="Z120" s="80">
        <f>INDEX(检修、备用和必开!F:F,MATCH(统调负荷!$C120,检修、备用和必开!$A:$A,0))</f>
        <v/>
      </c>
      <c r="AA120" s="80">
        <f>94492.4-V120-Z120</f>
        <v/>
      </c>
      <c r="AB120" s="80" t="n">
        <v>298.64</v>
      </c>
      <c r="AC120" s="80" t="n">
        <v>294</v>
      </c>
      <c r="AD120" s="83">
        <f>C120+D120</f>
        <v/>
      </c>
      <c r="AE120" s="82">
        <f>N120-E120</f>
        <v/>
      </c>
      <c r="AF120" s="82">
        <f>O120-F120</f>
        <v/>
      </c>
      <c r="AG120" s="82">
        <f>P120-G120</f>
        <v/>
      </c>
      <c r="AH120" s="82">
        <f>Q120-H120</f>
        <v/>
      </c>
      <c r="AI120" s="82">
        <f>R120-I120</f>
        <v/>
      </c>
      <c r="AJ120" s="82">
        <f>S120-J120</f>
        <v/>
      </c>
      <c r="AK120" s="80">
        <f>INDEX(检修、备用和必开!I:I,MATCH(统调负荷!$C120,检修、备用和必开!$A:$A,0))</f>
        <v/>
      </c>
    </row>
    <row r="121" ht="13.8" customHeight="1">
      <c r="A121" s="80">
        <f>WEEKDAY(C121,2)</f>
        <v/>
      </c>
      <c r="B121" s="80">
        <f>HOUR(D121)</f>
        <v/>
      </c>
      <c r="C121" s="86" t="n">
        <v>45718</v>
      </c>
      <c r="D121" s="75" t="n">
        <v>0.2395833333333333</v>
      </c>
      <c r="E121" s="80" t="n">
        <v>71145</v>
      </c>
      <c r="F121" s="80" t="n">
        <v>36367</v>
      </c>
      <c r="G121" s="80" t="n">
        <v>16325</v>
      </c>
      <c r="H121" s="80" t="n">
        <v>13855</v>
      </c>
      <c r="I121" s="80" t="n">
        <v>5891</v>
      </c>
      <c r="J121" s="80" t="n">
        <v>-1293</v>
      </c>
      <c r="K121" s="80">
        <f>F121-Y121</f>
        <v/>
      </c>
      <c r="L121" s="82">
        <f>AA121/(K121+W121)</f>
        <v/>
      </c>
      <c r="M121" s="75" t="n">
        <v>0.2395833333333333</v>
      </c>
      <c r="N121" s="80" t="n">
        <v>60586.4</v>
      </c>
      <c r="O121" s="80" t="n">
        <v>31308.51</v>
      </c>
      <c r="P121" s="80" t="n">
        <v>9121.290000000001</v>
      </c>
      <c r="Q121" s="80" t="n">
        <v>15019.6</v>
      </c>
      <c r="R121" s="80" t="n">
        <v>6315</v>
      </c>
      <c r="S121" s="80" t="n">
        <v>-1178</v>
      </c>
      <c r="T121" s="80">
        <f>O121-Y121</f>
        <v/>
      </c>
      <c r="U121" s="82">
        <f>AA121/(T121+X121)</f>
        <v/>
      </c>
      <c r="V121" s="80">
        <f>INDEX(检修、备用和必开!B:B,MATCH(统调负荷!$C121,检修、备用和必开!$A:$A,0))</f>
        <v/>
      </c>
      <c r="W121" s="80">
        <f>INDEX(检修、备用和必开!C:C,MATCH(统调负荷!$C121,检修、备用和必开!$A:$A,0))</f>
        <v/>
      </c>
      <c r="X121" s="80">
        <f>INDEX(检修、备用和必开!D:D,MATCH(统调负荷!$C121,检修、备用和必开!$A:$A,0))</f>
        <v/>
      </c>
      <c r="Y121" s="80">
        <f>INDEX(检修、备用和必开!E:E,MATCH(统调负荷!$C121,检修、备用和必开!$A:$A,0))</f>
        <v/>
      </c>
      <c r="Z121" s="80">
        <f>INDEX(检修、备用和必开!F:F,MATCH(统调负荷!$C121,检修、备用和必开!$A:$A,0))</f>
        <v/>
      </c>
      <c r="AA121" s="80">
        <f>94492.4-V121-Z121</f>
        <v/>
      </c>
      <c r="AB121" s="80" t="n">
        <v>302.56</v>
      </c>
      <c r="AC121" s="80" t="n">
        <v>300</v>
      </c>
      <c r="AD121" s="83">
        <f>C121+D121</f>
        <v/>
      </c>
      <c r="AE121" s="82">
        <f>N121-E121</f>
        <v/>
      </c>
      <c r="AF121" s="82">
        <f>O121-F121</f>
        <v/>
      </c>
      <c r="AG121" s="82">
        <f>P121-G121</f>
        <v/>
      </c>
      <c r="AH121" s="82">
        <f>Q121-H121</f>
        <v/>
      </c>
      <c r="AI121" s="82">
        <f>R121-I121</f>
        <v/>
      </c>
      <c r="AJ121" s="82">
        <f>S121-J121</f>
        <v/>
      </c>
      <c r="AK121" s="80">
        <f>INDEX(检修、备用和必开!I:I,MATCH(统调负荷!$C121,检修、备用和必开!$A:$A,0))</f>
        <v/>
      </c>
    </row>
    <row r="122" ht="13.8" customHeight="1">
      <c r="A122" s="80">
        <f>WEEKDAY(C122,2)</f>
        <v/>
      </c>
      <c r="B122" s="80">
        <f>HOUR(D122)</f>
        <v/>
      </c>
      <c r="C122" s="86" t="n">
        <v>45718</v>
      </c>
      <c r="D122" s="75" t="n">
        <v>0.25</v>
      </c>
      <c r="E122" s="80" t="n">
        <v>71400</v>
      </c>
      <c r="F122" s="80" t="n">
        <v>36265</v>
      </c>
      <c r="G122" s="80" t="n">
        <v>16742</v>
      </c>
      <c r="H122" s="80" t="n">
        <v>13827</v>
      </c>
      <c r="I122" s="80" t="n">
        <v>5859</v>
      </c>
      <c r="J122" s="80" t="n">
        <v>-1293</v>
      </c>
      <c r="K122" s="80">
        <f>F122-Y122</f>
        <v/>
      </c>
      <c r="L122" s="82">
        <f>AA122/(K122+W122)</f>
        <v/>
      </c>
      <c r="M122" s="75" t="n">
        <v>0.25</v>
      </c>
      <c r="N122" s="80" t="n">
        <v>61677.9</v>
      </c>
      <c r="O122" s="80" t="n">
        <v>32583.78</v>
      </c>
      <c r="P122" s="80" t="n">
        <v>8832.02</v>
      </c>
      <c r="Q122" s="80" t="n">
        <v>15060.1</v>
      </c>
      <c r="R122" s="80" t="n">
        <v>6340</v>
      </c>
      <c r="S122" s="80" t="n">
        <v>-1138</v>
      </c>
      <c r="T122" s="80">
        <f>O122-Y122</f>
        <v/>
      </c>
      <c r="U122" s="82">
        <f>AA122/(T122+X122)</f>
        <v/>
      </c>
      <c r="V122" s="80">
        <f>INDEX(检修、备用和必开!B:B,MATCH(统调负荷!$C122,检修、备用和必开!$A:$A,0))</f>
        <v/>
      </c>
      <c r="W122" s="80">
        <f>INDEX(检修、备用和必开!C:C,MATCH(统调负荷!$C122,检修、备用和必开!$A:$A,0))</f>
        <v/>
      </c>
      <c r="X122" s="80">
        <f>INDEX(检修、备用和必开!D:D,MATCH(统调负荷!$C122,检修、备用和必开!$A:$A,0))</f>
        <v/>
      </c>
      <c r="Y122" s="80">
        <f>INDEX(检修、备用和必开!E:E,MATCH(统调负荷!$C122,检修、备用和必开!$A:$A,0))</f>
        <v/>
      </c>
      <c r="Z122" s="80">
        <f>INDEX(检修、备用和必开!F:F,MATCH(统调负荷!$C122,检修、备用和必开!$A:$A,0))</f>
        <v/>
      </c>
      <c r="AA122" s="80">
        <f>94492.4-V122-Z122</f>
        <v/>
      </c>
      <c r="AB122" s="80" t="n">
        <v>309.4</v>
      </c>
      <c r="AC122" s="80" t="n">
        <v>310</v>
      </c>
      <c r="AD122" s="83">
        <f>C122+D122</f>
        <v/>
      </c>
      <c r="AE122" s="82">
        <f>N122-E122</f>
        <v/>
      </c>
      <c r="AF122" s="82">
        <f>O122-F122</f>
        <v/>
      </c>
      <c r="AG122" s="82">
        <f>P122-G122</f>
        <v/>
      </c>
      <c r="AH122" s="82">
        <f>Q122-H122</f>
        <v/>
      </c>
      <c r="AI122" s="82">
        <f>R122-I122</f>
        <v/>
      </c>
      <c r="AJ122" s="82">
        <f>S122-J122</f>
        <v/>
      </c>
      <c r="AK122" s="80">
        <f>INDEX(检修、备用和必开!I:I,MATCH(统调负荷!$C122,检修、备用和必开!$A:$A,0))</f>
        <v/>
      </c>
    </row>
    <row r="123" ht="13.8" customHeight="1">
      <c r="A123" s="80">
        <f>WEEKDAY(C123,2)</f>
        <v/>
      </c>
      <c r="B123" s="80">
        <f>HOUR(D123)</f>
        <v/>
      </c>
      <c r="C123" s="86" t="n">
        <v>45718</v>
      </c>
      <c r="D123" s="75" t="n">
        <v>0.2604166666666667</v>
      </c>
      <c r="E123" s="80" t="n">
        <v>72380</v>
      </c>
      <c r="F123" s="80" t="n">
        <v>37013</v>
      </c>
      <c r="G123" s="80" t="n">
        <v>16742</v>
      </c>
      <c r="H123" s="80" t="n">
        <v>14120</v>
      </c>
      <c r="I123" s="80" t="n">
        <v>5797</v>
      </c>
      <c r="J123" s="80" t="n">
        <v>-1292</v>
      </c>
      <c r="K123" s="80">
        <f>F123-Y123</f>
        <v/>
      </c>
      <c r="L123" s="82">
        <f>AA123/(K123+W123)</f>
        <v/>
      </c>
      <c r="M123" s="75" t="n">
        <v>0.2604166666666667</v>
      </c>
      <c r="N123" s="80" t="n">
        <v>64414.5</v>
      </c>
      <c r="O123" s="80" t="n">
        <v>34964</v>
      </c>
      <c r="P123" s="80" t="n">
        <v>8822</v>
      </c>
      <c r="Q123" s="80" t="n">
        <v>15390.5</v>
      </c>
      <c r="R123" s="80" t="n">
        <v>6303</v>
      </c>
      <c r="S123" s="80" t="n">
        <v>-1065</v>
      </c>
      <c r="T123" s="80">
        <f>O123-Y123</f>
        <v/>
      </c>
      <c r="U123" s="82">
        <f>AA123/(T123+X123)</f>
        <v/>
      </c>
      <c r="V123" s="80">
        <f>INDEX(检修、备用和必开!B:B,MATCH(统调负荷!$C123,检修、备用和必开!$A:$A,0))</f>
        <v/>
      </c>
      <c r="W123" s="80">
        <f>INDEX(检修、备用和必开!C:C,MATCH(统调负荷!$C123,检修、备用和必开!$A:$A,0))</f>
        <v/>
      </c>
      <c r="X123" s="80">
        <f>INDEX(检修、备用和必开!D:D,MATCH(统调负荷!$C123,检修、备用和必开!$A:$A,0))</f>
        <v/>
      </c>
      <c r="Y123" s="80">
        <f>INDEX(检修、备用和必开!E:E,MATCH(统调负荷!$C123,检修、备用和必开!$A:$A,0))</f>
        <v/>
      </c>
      <c r="Z123" s="80">
        <f>INDEX(检修、备用和必开!F:F,MATCH(统调负荷!$C123,检修、备用和必开!$A:$A,0))</f>
        <v/>
      </c>
      <c r="AA123" s="80">
        <f>94492.4-V123-Z123</f>
        <v/>
      </c>
      <c r="AB123" s="80" t="n">
        <v>321.16</v>
      </c>
      <c r="AC123" s="80" t="n">
        <v>320</v>
      </c>
      <c r="AD123" s="83">
        <f>C123+D123</f>
        <v/>
      </c>
      <c r="AE123" s="82">
        <f>N123-E123</f>
        <v/>
      </c>
      <c r="AF123" s="82">
        <f>O123-F123</f>
        <v/>
      </c>
      <c r="AG123" s="82">
        <f>P123-G123</f>
        <v/>
      </c>
      <c r="AH123" s="82">
        <f>Q123-H123</f>
        <v/>
      </c>
      <c r="AI123" s="82">
        <f>R123-I123</f>
        <v/>
      </c>
      <c r="AJ123" s="82">
        <f>S123-J123</f>
        <v/>
      </c>
      <c r="AK123" s="80">
        <f>INDEX(检修、备用和必开!I:I,MATCH(统调负荷!$C123,检修、备用和必开!$A:$A,0))</f>
        <v/>
      </c>
    </row>
    <row r="124" ht="13.8" customHeight="1">
      <c r="A124" s="80">
        <f>WEEKDAY(C124,2)</f>
        <v/>
      </c>
      <c r="B124" s="80">
        <f>HOUR(D124)</f>
        <v/>
      </c>
      <c r="C124" s="86" t="n">
        <v>45718</v>
      </c>
      <c r="D124" s="75" t="n">
        <v>0.2708333333333333</v>
      </c>
      <c r="E124" s="80" t="n">
        <v>73240</v>
      </c>
      <c r="F124" s="80" t="n">
        <v>37890</v>
      </c>
      <c r="G124" s="80" t="n">
        <v>16742</v>
      </c>
      <c r="H124" s="80" t="n">
        <v>14108</v>
      </c>
      <c r="I124" s="80" t="n">
        <v>5793</v>
      </c>
      <c r="J124" s="80" t="n">
        <v>-1293</v>
      </c>
      <c r="K124" s="80">
        <f>F124-Y124</f>
        <v/>
      </c>
      <c r="L124" s="82">
        <f>AA124/(K124+W124)</f>
        <v/>
      </c>
      <c r="M124" s="75" t="n">
        <v>0.2708333333333333</v>
      </c>
      <c r="N124" s="80" t="n">
        <v>66133.60000000001</v>
      </c>
      <c r="O124" s="80" t="n">
        <v>36803.34</v>
      </c>
      <c r="P124" s="80" t="n">
        <v>9073.16</v>
      </c>
      <c r="Q124" s="80" t="n">
        <v>15071.1</v>
      </c>
      <c r="R124" s="80" t="n">
        <v>6332</v>
      </c>
      <c r="S124" s="80" t="n">
        <v>-1146</v>
      </c>
      <c r="T124" s="80">
        <f>O124-Y124</f>
        <v/>
      </c>
      <c r="U124" s="82">
        <f>AA124/(T124+X124)</f>
        <v/>
      </c>
      <c r="V124" s="80">
        <f>INDEX(检修、备用和必开!B:B,MATCH(统调负荷!$C124,检修、备用和必开!$A:$A,0))</f>
        <v/>
      </c>
      <c r="W124" s="80">
        <f>INDEX(检修、备用和必开!C:C,MATCH(统调负荷!$C124,检修、备用和必开!$A:$A,0))</f>
        <v/>
      </c>
      <c r="X124" s="80">
        <f>INDEX(检修、备用和必开!D:D,MATCH(统调负荷!$C124,检修、备用和必开!$A:$A,0))</f>
        <v/>
      </c>
      <c r="Y124" s="80">
        <f>INDEX(检修、备用和必开!E:E,MATCH(统调负荷!$C124,检修、备用和必开!$A:$A,0))</f>
        <v/>
      </c>
      <c r="Z124" s="80">
        <f>INDEX(检修、备用和必开!F:F,MATCH(统调负荷!$C124,检修、备用和必开!$A:$A,0))</f>
        <v/>
      </c>
      <c r="AA124" s="80">
        <f>94492.4-V124-Z124</f>
        <v/>
      </c>
      <c r="AB124" s="80" t="n">
        <v>330.81</v>
      </c>
      <c r="AC124" s="80" t="n">
        <v>340</v>
      </c>
      <c r="AD124" s="83">
        <f>C124+D124</f>
        <v/>
      </c>
      <c r="AE124" s="82">
        <f>N124-E124</f>
        <v/>
      </c>
      <c r="AF124" s="82">
        <f>O124-F124</f>
        <v/>
      </c>
      <c r="AG124" s="82">
        <f>P124-G124</f>
        <v/>
      </c>
      <c r="AH124" s="82">
        <f>Q124-H124</f>
        <v/>
      </c>
      <c r="AI124" s="82">
        <f>R124-I124</f>
        <v/>
      </c>
      <c r="AJ124" s="82">
        <f>S124-J124</f>
        <v/>
      </c>
      <c r="AK124" s="80">
        <f>INDEX(检修、备用和必开!I:I,MATCH(统调负荷!$C124,检修、备用和必开!$A:$A,0))</f>
        <v/>
      </c>
    </row>
    <row r="125" ht="13.8" customHeight="1">
      <c r="A125" s="80">
        <f>WEEKDAY(C125,2)</f>
        <v/>
      </c>
      <c r="B125" s="80">
        <f>HOUR(D125)</f>
        <v/>
      </c>
      <c r="C125" s="86" t="n">
        <v>45718</v>
      </c>
      <c r="D125" s="75" t="n">
        <v>0.28125</v>
      </c>
      <c r="E125" s="80" t="n">
        <v>74530</v>
      </c>
      <c r="F125" s="80" t="n">
        <v>38195</v>
      </c>
      <c r="G125" s="80" t="n">
        <v>17308</v>
      </c>
      <c r="H125" s="80" t="n">
        <v>14515</v>
      </c>
      <c r="I125" s="80" t="n">
        <v>5805</v>
      </c>
      <c r="J125" s="80" t="n">
        <v>-1293</v>
      </c>
      <c r="K125" s="80">
        <f>F125-Y125</f>
        <v/>
      </c>
      <c r="L125" s="82">
        <f>AA125/(K125+W125)</f>
        <v/>
      </c>
      <c r="M125" s="75" t="n">
        <v>0.28125</v>
      </c>
      <c r="N125" s="80" t="n">
        <v>68844.8</v>
      </c>
      <c r="O125" s="80" t="n">
        <v>38574.46</v>
      </c>
      <c r="P125" s="80" t="n">
        <v>9583.639999999999</v>
      </c>
      <c r="Q125" s="80" t="n">
        <v>15425.7</v>
      </c>
      <c r="R125" s="80" t="n">
        <v>6333</v>
      </c>
      <c r="S125" s="80" t="n">
        <v>-1072</v>
      </c>
      <c r="T125" s="80">
        <f>O125-Y125</f>
        <v/>
      </c>
      <c r="U125" s="82">
        <f>AA125/(T125+X125)</f>
        <v/>
      </c>
      <c r="V125" s="80">
        <f>INDEX(检修、备用和必开!B:B,MATCH(统调负荷!$C125,检修、备用和必开!$A:$A,0))</f>
        <v/>
      </c>
      <c r="W125" s="80">
        <f>INDEX(检修、备用和必开!C:C,MATCH(统调负荷!$C125,检修、备用和必开!$A:$A,0))</f>
        <v/>
      </c>
      <c r="X125" s="80">
        <f>INDEX(检修、备用和必开!D:D,MATCH(统调负荷!$C125,检修、备用和必开!$A:$A,0))</f>
        <v/>
      </c>
      <c r="Y125" s="80">
        <f>INDEX(检修、备用和必开!E:E,MATCH(统调负荷!$C125,检修、备用和必开!$A:$A,0))</f>
        <v/>
      </c>
      <c r="Z125" s="80">
        <f>INDEX(检修、备用和必开!F:F,MATCH(统调负荷!$C125,检修、备用和必开!$A:$A,0))</f>
        <v/>
      </c>
      <c r="AA125" s="80">
        <f>94492.4-V125-Z125</f>
        <v/>
      </c>
      <c r="AB125" s="80" t="n">
        <v>338.5</v>
      </c>
      <c r="AC125" s="80" t="n">
        <v>330</v>
      </c>
      <c r="AD125" s="83">
        <f>C125+D125</f>
        <v/>
      </c>
      <c r="AE125" s="82">
        <f>N125-E125</f>
        <v/>
      </c>
      <c r="AF125" s="82">
        <f>O125-F125</f>
        <v/>
      </c>
      <c r="AG125" s="82">
        <f>P125-G125</f>
        <v/>
      </c>
      <c r="AH125" s="82">
        <f>Q125-H125</f>
        <v/>
      </c>
      <c r="AI125" s="82">
        <f>R125-I125</f>
        <v/>
      </c>
      <c r="AJ125" s="82">
        <f>S125-J125</f>
        <v/>
      </c>
      <c r="AK125" s="80">
        <f>INDEX(检修、备用和必开!I:I,MATCH(统调负荷!$C125,检修、备用和必开!$A:$A,0))</f>
        <v/>
      </c>
    </row>
    <row r="126" ht="13.8" customHeight="1">
      <c r="A126" s="80">
        <f>WEEKDAY(C126,2)</f>
        <v/>
      </c>
      <c r="B126" s="80">
        <f>HOUR(D126)</f>
        <v/>
      </c>
      <c r="C126" s="86" t="n">
        <v>45718</v>
      </c>
      <c r="D126" s="75" t="n">
        <v>0.2916666666666667</v>
      </c>
      <c r="E126" s="80" t="n">
        <v>75280</v>
      </c>
      <c r="F126" s="80" t="n">
        <v>37294</v>
      </c>
      <c r="G126" s="80" t="n">
        <v>17799</v>
      </c>
      <c r="H126" s="80" t="n">
        <v>15600</v>
      </c>
      <c r="I126" s="80" t="n">
        <v>5880</v>
      </c>
      <c r="J126" s="80" t="n">
        <v>-1293</v>
      </c>
      <c r="K126" s="80">
        <f>F126-Y126</f>
        <v/>
      </c>
      <c r="L126" s="82">
        <f>AA126/(K126+W126)</f>
        <v/>
      </c>
      <c r="M126" s="75" t="n">
        <v>0.2916666666666667</v>
      </c>
      <c r="N126" s="80" t="n">
        <v>71639.8</v>
      </c>
      <c r="O126" s="80" t="n">
        <v>40797.75</v>
      </c>
      <c r="P126" s="80" t="n">
        <v>9984.65</v>
      </c>
      <c r="Q126" s="80" t="n">
        <v>15845.4</v>
      </c>
      <c r="R126" s="80" t="n">
        <v>6302</v>
      </c>
      <c r="S126" s="80" t="n">
        <v>-1290</v>
      </c>
      <c r="T126" s="80">
        <f>O126-Y126</f>
        <v/>
      </c>
      <c r="U126" s="82">
        <f>AA126/(T126+X126)</f>
        <v/>
      </c>
      <c r="V126" s="80">
        <f>INDEX(检修、备用和必开!B:B,MATCH(统调负荷!$C126,检修、备用和必开!$A:$A,0))</f>
        <v/>
      </c>
      <c r="W126" s="80">
        <f>INDEX(检修、备用和必开!C:C,MATCH(统调负荷!$C126,检修、备用和必开!$A:$A,0))</f>
        <v/>
      </c>
      <c r="X126" s="80">
        <f>INDEX(检修、备用和必开!D:D,MATCH(统调负荷!$C126,检修、备用和必开!$A:$A,0))</f>
        <v/>
      </c>
      <c r="Y126" s="80">
        <f>INDEX(检修、备用和必开!E:E,MATCH(统调负荷!$C126,检修、备用和必开!$A:$A,0))</f>
        <v/>
      </c>
      <c r="Z126" s="80">
        <f>INDEX(检修、备用和必开!F:F,MATCH(统调负荷!$C126,检修、备用和必开!$A:$A,0))</f>
        <v/>
      </c>
      <c r="AA126" s="80">
        <f>94492.4-V126-Z126</f>
        <v/>
      </c>
      <c r="AB126" s="80" t="n">
        <v>340.12</v>
      </c>
      <c r="AC126" s="80" t="n">
        <v>350</v>
      </c>
      <c r="AD126" s="83">
        <f>C126+D126</f>
        <v/>
      </c>
      <c r="AE126" s="82">
        <f>N126-E126</f>
        <v/>
      </c>
      <c r="AF126" s="82">
        <f>O126-F126</f>
        <v/>
      </c>
      <c r="AG126" s="82">
        <f>P126-G126</f>
        <v/>
      </c>
      <c r="AH126" s="82">
        <f>Q126-H126</f>
        <v/>
      </c>
      <c r="AI126" s="82">
        <f>R126-I126</f>
        <v/>
      </c>
      <c r="AJ126" s="82">
        <f>S126-J126</f>
        <v/>
      </c>
      <c r="AK126" s="80">
        <f>INDEX(检修、备用和必开!I:I,MATCH(统调负荷!$C126,检修、备用和必开!$A:$A,0))</f>
        <v/>
      </c>
    </row>
    <row r="127" ht="13.8" customHeight="1">
      <c r="A127" s="80">
        <f>WEEKDAY(C127,2)</f>
        <v/>
      </c>
      <c r="B127" s="80">
        <f>HOUR(D127)</f>
        <v/>
      </c>
      <c r="C127" s="86" t="n">
        <v>45718</v>
      </c>
      <c r="D127" s="75" t="n">
        <v>0.3020833333333333</v>
      </c>
      <c r="E127" s="80" t="n">
        <v>77270</v>
      </c>
      <c r="F127" s="80" t="n">
        <v>38029</v>
      </c>
      <c r="G127" s="80" t="n">
        <v>17869</v>
      </c>
      <c r="H127" s="80" t="n">
        <v>16617</v>
      </c>
      <c r="I127" s="80" t="n">
        <v>6048</v>
      </c>
      <c r="J127" s="80" t="n">
        <v>-1293</v>
      </c>
      <c r="K127" s="80">
        <f>F127-Y127</f>
        <v/>
      </c>
      <c r="L127" s="82">
        <f>AA127/(K127+W127)</f>
        <v/>
      </c>
      <c r="M127" s="75" t="n">
        <v>0.3020833333333333</v>
      </c>
      <c r="N127" s="80" t="n">
        <v>75316.10000000001</v>
      </c>
      <c r="O127" s="80" t="n">
        <v>42452.4</v>
      </c>
      <c r="P127" s="80" t="n">
        <v>10306</v>
      </c>
      <c r="Q127" s="80" t="n">
        <v>17562.7</v>
      </c>
      <c r="R127" s="80" t="n">
        <v>6302</v>
      </c>
      <c r="S127" s="80" t="n">
        <v>-1307</v>
      </c>
      <c r="T127" s="80">
        <f>O127-Y127</f>
        <v/>
      </c>
      <c r="U127" s="82">
        <f>AA127/(T127+X127)</f>
        <v/>
      </c>
      <c r="V127" s="80">
        <f>INDEX(检修、备用和必开!B:B,MATCH(统调负荷!$C127,检修、备用和必开!$A:$A,0))</f>
        <v/>
      </c>
      <c r="W127" s="80">
        <f>INDEX(检修、备用和必开!C:C,MATCH(统调负荷!$C127,检修、备用和必开!$A:$A,0))</f>
        <v/>
      </c>
      <c r="X127" s="80">
        <f>INDEX(检修、备用和必开!D:D,MATCH(统调负荷!$C127,检修、备用和必开!$A:$A,0))</f>
        <v/>
      </c>
      <c r="Y127" s="80">
        <f>INDEX(检修、备用和必开!E:E,MATCH(统调负荷!$C127,检修、备用和必开!$A:$A,0))</f>
        <v/>
      </c>
      <c r="Z127" s="80">
        <f>INDEX(检修、备用和必开!F:F,MATCH(统调负荷!$C127,检修、备用和必开!$A:$A,0))</f>
        <v/>
      </c>
      <c r="AA127" s="80">
        <f>94492.4-V127-Z127</f>
        <v/>
      </c>
      <c r="AB127" s="80" t="n">
        <v>371.03</v>
      </c>
      <c r="AC127" s="80" t="n">
        <v>363.39</v>
      </c>
      <c r="AD127" s="83">
        <f>C127+D127</f>
        <v/>
      </c>
      <c r="AE127" s="82">
        <f>N127-E127</f>
        <v/>
      </c>
      <c r="AF127" s="82">
        <f>O127-F127</f>
        <v/>
      </c>
      <c r="AG127" s="82">
        <f>P127-G127</f>
        <v/>
      </c>
      <c r="AH127" s="82">
        <f>Q127-H127</f>
        <v/>
      </c>
      <c r="AI127" s="82">
        <f>R127-I127</f>
        <v/>
      </c>
      <c r="AJ127" s="82">
        <f>S127-J127</f>
        <v/>
      </c>
      <c r="AK127" s="80">
        <f>INDEX(检修、备用和必开!I:I,MATCH(统调负荷!$C127,检修、备用和必开!$A:$A,0))</f>
        <v/>
      </c>
    </row>
    <row r="128" ht="13.8" customHeight="1">
      <c r="A128" s="80">
        <f>WEEKDAY(C128,2)</f>
        <v/>
      </c>
      <c r="B128" s="80">
        <f>HOUR(D128)</f>
        <v/>
      </c>
      <c r="C128" s="86" t="n">
        <v>45718</v>
      </c>
      <c r="D128" s="75" t="n">
        <v>0.3125</v>
      </c>
      <c r="E128" s="80" t="n">
        <v>78575</v>
      </c>
      <c r="F128" s="80" t="n">
        <v>37896</v>
      </c>
      <c r="G128" s="80" t="n">
        <v>18020</v>
      </c>
      <c r="H128" s="80" t="n">
        <v>17740</v>
      </c>
      <c r="I128" s="80" t="n">
        <v>6212</v>
      </c>
      <c r="J128" s="80" t="n">
        <v>-1293</v>
      </c>
      <c r="K128" s="80">
        <f>F128-Y128</f>
        <v/>
      </c>
      <c r="L128" s="82">
        <f>AA128/(K128+W128)</f>
        <v/>
      </c>
      <c r="M128" s="75" t="n">
        <v>0.3125</v>
      </c>
      <c r="N128" s="80" t="n">
        <v>77868.5</v>
      </c>
      <c r="O128" s="80" t="n">
        <v>42575.7</v>
      </c>
      <c r="P128" s="80" t="n">
        <v>10758.7</v>
      </c>
      <c r="Q128" s="80" t="n">
        <v>19449.1</v>
      </c>
      <c r="R128" s="80" t="n">
        <v>6443</v>
      </c>
      <c r="S128" s="80" t="n">
        <v>-1358</v>
      </c>
      <c r="T128" s="80">
        <f>O128-Y128</f>
        <v/>
      </c>
      <c r="U128" s="82">
        <f>AA128/(T128+X128)</f>
        <v/>
      </c>
      <c r="V128" s="80">
        <f>INDEX(检修、备用和必开!B:B,MATCH(统调负荷!$C128,检修、备用和必开!$A:$A,0))</f>
        <v/>
      </c>
      <c r="W128" s="80">
        <f>INDEX(检修、备用和必开!C:C,MATCH(统调负荷!$C128,检修、备用和必开!$A:$A,0))</f>
        <v/>
      </c>
      <c r="X128" s="80">
        <f>INDEX(检修、备用和必开!D:D,MATCH(统调负荷!$C128,检修、备用和必开!$A:$A,0))</f>
        <v/>
      </c>
      <c r="Y128" s="80">
        <f>INDEX(检修、备用和必开!E:E,MATCH(统调负荷!$C128,检修、备用和必开!$A:$A,0))</f>
        <v/>
      </c>
      <c r="Z128" s="80">
        <f>INDEX(检修、备用和必开!F:F,MATCH(统调负荷!$C128,检修、备用和必开!$A:$A,0))</f>
        <v/>
      </c>
      <c r="AA128" s="80">
        <f>94492.4-V128-Z128</f>
        <v/>
      </c>
      <c r="AB128" s="80" t="n">
        <v>357.37</v>
      </c>
      <c r="AC128" s="80" t="n">
        <v>380</v>
      </c>
      <c r="AD128" s="83">
        <f>C128+D128</f>
        <v/>
      </c>
      <c r="AE128" s="82">
        <f>N128-E128</f>
        <v/>
      </c>
      <c r="AF128" s="82">
        <f>O128-F128</f>
        <v/>
      </c>
      <c r="AG128" s="82">
        <f>P128-G128</f>
        <v/>
      </c>
      <c r="AH128" s="82">
        <f>Q128-H128</f>
        <v/>
      </c>
      <c r="AI128" s="82">
        <f>R128-I128</f>
        <v/>
      </c>
      <c r="AJ128" s="82">
        <f>S128-J128</f>
        <v/>
      </c>
      <c r="AK128" s="80">
        <f>INDEX(检修、备用和必开!I:I,MATCH(统调负荷!$C128,检修、备用和必开!$A:$A,0))</f>
        <v/>
      </c>
    </row>
    <row r="129" ht="13.8" customHeight="1">
      <c r="A129" s="80">
        <f>WEEKDAY(C129,2)</f>
        <v/>
      </c>
      <c r="B129" s="80">
        <f>HOUR(D129)</f>
        <v/>
      </c>
      <c r="C129" s="86" t="n">
        <v>45718</v>
      </c>
      <c r="D129" s="75" t="n">
        <v>0.3229166666666667</v>
      </c>
      <c r="E129" s="80" t="n">
        <v>79645</v>
      </c>
      <c r="F129" s="80" t="n">
        <v>38157</v>
      </c>
      <c r="G129" s="80" t="n">
        <v>18560</v>
      </c>
      <c r="H129" s="80" t="n">
        <v>17812</v>
      </c>
      <c r="I129" s="80" t="n">
        <v>6409</v>
      </c>
      <c r="J129" s="80" t="n">
        <v>-1293</v>
      </c>
      <c r="K129" s="80">
        <f>F129-Y129</f>
        <v/>
      </c>
      <c r="L129" s="82">
        <f>AA129/(K129+W129)</f>
        <v/>
      </c>
      <c r="M129" s="75" t="n">
        <v>0.3229166666666667</v>
      </c>
      <c r="N129" s="80" t="n">
        <v>80402</v>
      </c>
      <c r="O129" s="80" t="n">
        <v>43067.7</v>
      </c>
      <c r="P129" s="80" t="n">
        <v>11911.6</v>
      </c>
      <c r="Q129" s="80" t="n">
        <v>19937.7</v>
      </c>
      <c r="R129" s="80" t="n">
        <v>6667</v>
      </c>
      <c r="S129" s="80" t="n">
        <v>-1182</v>
      </c>
      <c r="T129" s="80">
        <f>O129-Y129</f>
        <v/>
      </c>
      <c r="U129" s="82">
        <f>AA129/(T129+X129)</f>
        <v/>
      </c>
      <c r="V129" s="80">
        <f>INDEX(检修、备用和必开!B:B,MATCH(统调负荷!$C129,检修、备用和必开!$A:$A,0))</f>
        <v/>
      </c>
      <c r="W129" s="80">
        <f>INDEX(检修、备用和必开!C:C,MATCH(统调负荷!$C129,检修、备用和必开!$A:$A,0))</f>
        <v/>
      </c>
      <c r="X129" s="80">
        <f>INDEX(检修、备用和必开!D:D,MATCH(统调负荷!$C129,检修、备用和必开!$A:$A,0))</f>
        <v/>
      </c>
      <c r="Y129" s="80">
        <f>INDEX(检修、备用和必开!E:E,MATCH(统调负荷!$C129,检修、备用和必开!$A:$A,0))</f>
        <v/>
      </c>
      <c r="Z129" s="80">
        <f>INDEX(检修、备用和必开!F:F,MATCH(统调负荷!$C129,检修、备用和必开!$A:$A,0))</f>
        <v/>
      </c>
      <c r="AA129" s="80">
        <f>94492.4-V129-Z129</f>
        <v/>
      </c>
      <c r="AB129" s="80" t="n">
        <v>352.61</v>
      </c>
      <c r="AC129" s="80" t="n">
        <v>360</v>
      </c>
      <c r="AD129" s="83">
        <f>C129+D129</f>
        <v/>
      </c>
      <c r="AE129" s="82">
        <f>N129-E129</f>
        <v/>
      </c>
      <c r="AF129" s="82">
        <f>O129-F129</f>
        <v/>
      </c>
      <c r="AG129" s="82">
        <f>P129-G129</f>
        <v/>
      </c>
      <c r="AH129" s="82">
        <f>Q129-H129</f>
        <v/>
      </c>
      <c r="AI129" s="82">
        <f>R129-I129</f>
        <v/>
      </c>
      <c r="AJ129" s="82">
        <f>S129-J129</f>
        <v/>
      </c>
      <c r="AK129" s="80">
        <f>INDEX(检修、备用和必开!I:I,MATCH(统调负荷!$C129,检修、备用和必开!$A:$A,0))</f>
        <v/>
      </c>
    </row>
    <row r="130" ht="13.8" customHeight="1">
      <c r="A130" s="80">
        <f>WEEKDAY(C130,2)</f>
        <v/>
      </c>
      <c r="B130" s="80">
        <f>HOUR(D130)</f>
        <v/>
      </c>
      <c r="C130" s="86" t="n">
        <v>45718</v>
      </c>
      <c r="D130" s="75" t="n">
        <v>0.3333333333333333</v>
      </c>
      <c r="E130" s="80" t="n">
        <v>80955</v>
      </c>
      <c r="F130" s="80" t="n">
        <v>37717</v>
      </c>
      <c r="G130" s="80" t="n">
        <v>19143</v>
      </c>
      <c r="H130" s="80" t="n">
        <v>18755</v>
      </c>
      <c r="I130" s="80" t="n">
        <v>6633</v>
      </c>
      <c r="J130" s="80" t="n">
        <v>-1293</v>
      </c>
      <c r="K130" s="80">
        <f>F130-Y130</f>
        <v/>
      </c>
      <c r="L130" s="82">
        <f>AA130/(K130+W130)</f>
        <v/>
      </c>
      <c r="M130" s="75" t="n">
        <v>0.3333333333333333</v>
      </c>
      <c r="N130" s="80" t="n">
        <v>85616.39999999999</v>
      </c>
      <c r="O130" s="80" t="n">
        <v>44171</v>
      </c>
      <c r="P130" s="80" t="n">
        <v>14559.2</v>
      </c>
      <c r="Q130" s="80" t="n">
        <v>21118.2</v>
      </c>
      <c r="R130" s="80" t="n">
        <v>7042</v>
      </c>
      <c r="S130" s="80" t="n">
        <v>-1274</v>
      </c>
      <c r="T130" s="80">
        <f>O130-Y130</f>
        <v/>
      </c>
      <c r="U130" s="82">
        <f>AA130/(T130+X130)</f>
        <v/>
      </c>
      <c r="V130" s="80">
        <f>INDEX(检修、备用和必开!B:B,MATCH(统调负荷!$C130,检修、备用和必开!$A:$A,0))</f>
        <v/>
      </c>
      <c r="W130" s="80">
        <f>INDEX(检修、备用和必开!C:C,MATCH(统调负荷!$C130,检修、备用和必开!$A:$A,0))</f>
        <v/>
      </c>
      <c r="X130" s="80">
        <f>INDEX(检修、备用和必开!D:D,MATCH(统调负荷!$C130,检修、备用和必开!$A:$A,0))</f>
        <v/>
      </c>
      <c r="Y130" s="80">
        <f>INDEX(检修、备用和必开!E:E,MATCH(统调负荷!$C130,检修、备用和必开!$A:$A,0))</f>
        <v/>
      </c>
      <c r="Z130" s="80">
        <f>INDEX(检修、备用和必开!F:F,MATCH(统调负荷!$C130,检修、备用和必开!$A:$A,0))</f>
        <v/>
      </c>
      <c r="AA130" s="80">
        <f>94492.4-V130-Z130</f>
        <v/>
      </c>
      <c r="AB130" s="80" t="n">
        <v>348.88</v>
      </c>
      <c r="AC130" s="80" t="n">
        <v>340.8</v>
      </c>
      <c r="AD130" s="83">
        <f>C130+D130</f>
        <v/>
      </c>
      <c r="AE130" s="82">
        <f>N130-E130</f>
        <v/>
      </c>
      <c r="AF130" s="82">
        <f>O130-F130</f>
        <v/>
      </c>
      <c r="AG130" s="82">
        <f>P130-G130</f>
        <v/>
      </c>
      <c r="AH130" s="82">
        <f>Q130-H130</f>
        <v/>
      </c>
      <c r="AI130" s="82">
        <f>R130-I130</f>
        <v/>
      </c>
      <c r="AJ130" s="82">
        <f>S130-J130</f>
        <v/>
      </c>
      <c r="AK130" s="80">
        <f>INDEX(检修、备用和必开!I:I,MATCH(统调负荷!$C130,检修、备用和必开!$A:$A,0))</f>
        <v/>
      </c>
    </row>
    <row r="131" ht="13.8" customHeight="1">
      <c r="A131" s="80">
        <f>WEEKDAY(C131,2)</f>
        <v/>
      </c>
      <c r="B131" s="80">
        <f>HOUR(D131)</f>
        <v/>
      </c>
      <c r="C131" s="86" t="n">
        <v>45718</v>
      </c>
      <c r="D131" s="75" t="n">
        <v>0.34375</v>
      </c>
      <c r="E131" s="80" t="n">
        <v>83115</v>
      </c>
      <c r="F131" s="80" t="n">
        <v>38229</v>
      </c>
      <c r="G131" s="80" t="n">
        <v>20191</v>
      </c>
      <c r="H131" s="80" t="n">
        <v>19253</v>
      </c>
      <c r="I131" s="80" t="n">
        <v>6908</v>
      </c>
      <c r="J131" s="80" t="n">
        <v>-1466</v>
      </c>
      <c r="K131" s="80">
        <f>F131-Y131</f>
        <v/>
      </c>
      <c r="L131" s="82">
        <f>AA131/(K131+W131)</f>
        <v/>
      </c>
      <c r="M131" s="75" t="n">
        <v>0.34375</v>
      </c>
      <c r="N131" s="80" t="n">
        <v>91197.60000000001</v>
      </c>
      <c r="O131" s="80" t="n">
        <v>45674.4</v>
      </c>
      <c r="P131" s="80" t="n">
        <v>16842.4</v>
      </c>
      <c r="Q131" s="80" t="n">
        <v>22572.8</v>
      </c>
      <c r="R131" s="80" t="n">
        <v>7435</v>
      </c>
      <c r="S131" s="80" t="n">
        <v>-1327</v>
      </c>
      <c r="T131" s="80">
        <f>O131-Y131</f>
        <v/>
      </c>
      <c r="U131" s="82">
        <f>AA131/(T131+X131)</f>
        <v/>
      </c>
      <c r="V131" s="80">
        <f>INDEX(检修、备用和必开!B:B,MATCH(统调负荷!$C131,检修、备用和必开!$A:$A,0))</f>
        <v/>
      </c>
      <c r="W131" s="80">
        <f>INDEX(检修、备用和必开!C:C,MATCH(统调负荷!$C131,检修、备用和必开!$A:$A,0))</f>
        <v/>
      </c>
      <c r="X131" s="80">
        <f>INDEX(检修、备用和必开!D:D,MATCH(统调负荷!$C131,检修、备用和必开!$A:$A,0))</f>
        <v/>
      </c>
      <c r="Y131" s="80">
        <f>INDEX(检修、备用和必开!E:E,MATCH(统调负荷!$C131,检修、备用和必开!$A:$A,0))</f>
        <v/>
      </c>
      <c r="Z131" s="80">
        <f>INDEX(检修、备用和必开!F:F,MATCH(统调负荷!$C131,检修、备用和必开!$A:$A,0))</f>
        <v/>
      </c>
      <c r="AA131" s="80">
        <f>94492.4-V131-Z131</f>
        <v/>
      </c>
      <c r="AB131" s="80" t="n">
        <v>349.9</v>
      </c>
      <c r="AC131" s="80" t="n">
        <v>351.33</v>
      </c>
      <c r="AD131" s="83">
        <f>C131+D131</f>
        <v/>
      </c>
      <c r="AE131" s="82">
        <f>N131-E131</f>
        <v/>
      </c>
      <c r="AF131" s="82">
        <f>O131-F131</f>
        <v/>
      </c>
      <c r="AG131" s="82">
        <f>P131-G131</f>
        <v/>
      </c>
      <c r="AH131" s="82">
        <f>Q131-H131</f>
        <v/>
      </c>
      <c r="AI131" s="82">
        <f>R131-I131</f>
        <v/>
      </c>
      <c r="AJ131" s="82">
        <f>S131-J131</f>
        <v/>
      </c>
      <c r="AK131" s="80">
        <f>INDEX(检修、备用和必开!I:I,MATCH(统调负荷!$C131,检修、备用和必开!$A:$A,0))</f>
        <v/>
      </c>
    </row>
    <row r="132" ht="13.8" customHeight="1">
      <c r="A132" s="80">
        <f>WEEKDAY(C132,2)</f>
        <v/>
      </c>
      <c r="B132" s="80">
        <f>HOUR(D132)</f>
        <v/>
      </c>
      <c r="C132" s="86" t="n">
        <v>45718</v>
      </c>
      <c r="D132" s="75" t="n">
        <v>0.3541666666666667</v>
      </c>
      <c r="E132" s="80" t="n">
        <v>84330</v>
      </c>
      <c r="F132" s="80" t="n">
        <v>39087</v>
      </c>
      <c r="G132" s="80" t="n">
        <v>20161</v>
      </c>
      <c r="H132" s="80" t="n">
        <v>19364</v>
      </c>
      <c r="I132" s="80" t="n">
        <v>7184</v>
      </c>
      <c r="J132" s="80" t="n">
        <v>-1466</v>
      </c>
      <c r="K132" s="80">
        <f>F132-Y132</f>
        <v/>
      </c>
      <c r="L132" s="82">
        <f>AA132/(K132+W132)</f>
        <v/>
      </c>
      <c r="M132" s="75" t="n">
        <v>0.3541666666666667</v>
      </c>
      <c r="N132" s="80" t="n">
        <v>93450.60000000001</v>
      </c>
      <c r="O132" s="80" t="n">
        <v>47238.3</v>
      </c>
      <c r="P132" s="80" t="n">
        <v>16912.2</v>
      </c>
      <c r="Q132" s="80" t="n">
        <v>22625.1</v>
      </c>
      <c r="R132" s="80" t="n">
        <v>8056</v>
      </c>
      <c r="S132" s="80" t="n">
        <v>-1381</v>
      </c>
      <c r="T132" s="80">
        <f>O132-Y132</f>
        <v/>
      </c>
      <c r="U132" s="82">
        <f>AA132/(T132+X132)</f>
        <v/>
      </c>
      <c r="V132" s="80">
        <f>INDEX(检修、备用和必开!B:B,MATCH(统调负荷!$C132,检修、备用和必开!$A:$A,0))</f>
        <v/>
      </c>
      <c r="W132" s="80">
        <f>INDEX(检修、备用和必开!C:C,MATCH(统调负荷!$C132,检修、备用和必开!$A:$A,0))</f>
        <v/>
      </c>
      <c r="X132" s="80">
        <f>INDEX(检修、备用和必开!D:D,MATCH(统调负荷!$C132,检修、备用和必开!$A:$A,0))</f>
        <v/>
      </c>
      <c r="Y132" s="80">
        <f>INDEX(检修、备用和必开!E:E,MATCH(统调负荷!$C132,检修、备用和必开!$A:$A,0))</f>
        <v/>
      </c>
      <c r="Z132" s="80">
        <f>INDEX(检修、备用和必开!F:F,MATCH(统调负荷!$C132,检修、备用和必开!$A:$A,0))</f>
        <v/>
      </c>
      <c r="AA132" s="80">
        <f>94492.4-V132-Z132</f>
        <v/>
      </c>
      <c r="AB132" s="80" t="n">
        <v>359.79</v>
      </c>
      <c r="AC132" s="80" t="n">
        <v>383.2</v>
      </c>
      <c r="AD132" s="83">
        <f>C132+D132</f>
        <v/>
      </c>
      <c r="AE132" s="82">
        <f>N132-E132</f>
        <v/>
      </c>
      <c r="AF132" s="82">
        <f>O132-F132</f>
        <v/>
      </c>
      <c r="AG132" s="82">
        <f>P132-G132</f>
        <v/>
      </c>
      <c r="AH132" s="82">
        <f>Q132-H132</f>
        <v/>
      </c>
      <c r="AI132" s="82">
        <f>R132-I132</f>
        <v/>
      </c>
      <c r="AJ132" s="82">
        <f>S132-J132</f>
        <v/>
      </c>
      <c r="AK132" s="80">
        <f>INDEX(检修、备用和必开!I:I,MATCH(统调负荷!$C132,检修、备用和必开!$A:$A,0))</f>
        <v/>
      </c>
    </row>
    <row r="133" ht="13.8" customHeight="1">
      <c r="A133" s="80">
        <f>WEEKDAY(C133,2)</f>
        <v/>
      </c>
      <c r="B133" s="80">
        <f>HOUR(D133)</f>
        <v/>
      </c>
      <c r="C133" s="86" t="n">
        <v>45718</v>
      </c>
      <c r="D133" s="75" t="n">
        <v>0.3645833333333333</v>
      </c>
      <c r="E133" s="80" t="n">
        <v>85215</v>
      </c>
      <c r="F133" s="80" t="n">
        <v>39538</v>
      </c>
      <c r="G133" s="80" t="n">
        <v>20161</v>
      </c>
      <c r="H133" s="80" t="n">
        <v>19461</v>
      </c>
      <c r="I133" s="80" t="n">
        <v>7521</v>
      </c>
      <c r="J133" s="80" t="n">
        <v>-1466</v>
      </c>
      <c r="K133" s="80">
        <f>F133-Y133</f>
        <v/>
      </c>
      <c r="L133" s="82">
        <f>AA133/(K133+W133)</f>
        <v/>
      </c>
      <c r="M133" s="75" t="n">
        <v>0.3645833333333333</v>
      </c>
      <c r="N133" s="80" t="n">
        <v>94898.7</v>
      </c>
      <c r="O133" s="80" t="n">
        <v>47792.9</v>
      </c>
      <c r="P133" s="80" t="n">
        <v>16937.3</v>
      </c>
      <c r="Q133" s="80" t="n">
        <v>22998.5</v>
      </c>
      <c r="R133" s="80" t="n">
        <v>8590</v>
      </c>
      <c r="S133" s="80" t="n">
        <v>-1420</v>
      </c>
      <c r="T133" s="80">
        <f>O133-Y133</f>
        <v/>
      </c>
      <c r="U133" s="82">
        <f>AA133/(T133+X133)</f>
        <v/>
      </c>
      <c r="V133" s="80">
        <f>INDEX(检修、备用和必开!B:B,MATCH(统调负荷!$C133,检修、备用和必开!$A:$A,0))</f>
        <v/>
      </c>
      <c r="W133" s="80">
        <f>INDEX(检修、备用和必开!C:C,MATCH(统调负荷!$C133,检修、备用和必开!$A:$A,0))</f>
        <v/>
      </c>
      <c r="X133" s="80">
        <f>INDEX(检修、备用和必开!D:D,MATCH(统调负荷!$C133,检修、备用和必开!$A:$A,0))</f>
        <v/>
      </c>
      <c r="Y133" s="80">
        <f>INDEX(检修、备用和必开!E:E,MATCH(统调负荷!$C133,检修、备用和必开!$A:$A,0))</f>
        <v/>
      </c>
      <c r="Z133" s="80">
        <f>INDEX(检修、备用和必开!F:F,MATCH(统调负荷!$C133,检修、备用和必开!$A:$A,0))</f>
        <v/>
      </c>
      <c r="AA133" s="80">
        <f>94492.4-V133-Z133</f>
        <v/>
      </c>
      <c r="AB133" s="80" t="n">
        <v>381.56</v>
      </c>
      <c r="AC133" s="80" t="n">
        <v>356</v>
      </c>
      <c r="AD133" s="83">
        <f>C133+D133</f>
        <v/>
      </c>
      <c r="AE133" s="82">
        <f>N133-E133</f>
        <v/>
      </c>
      <c r="AF133" s="82">
        <f>O133-F133</f>
        <v/>
      </c>
      <c r="AG133" s="82">
        <f>P133-G133</f>
        <v/>
      </c>
      <c r="AH133" s="82">
        <f>Q133-H133</f>
        <v/>
      </c>
      <c r="AI133" s="82">
        <f>R133-I133</f>
        <v/>
      </c>
      <c r="AJ133" s="82">
        <f>S133-J133</f>
        <v/>
      </c>
      <c r="AK133" s="80">
        <f>INDEX(检修、备用和必开!I:I,MATCH(统调负荷!$C133,检修、备用和必开!$A:$A,0))</f>
        <v/>
      </c>
    </row>
    <row r="134" ht="13.8" customHeight="1">
      <c r="A134" s="80">
        <f>WEEKDAY(C134,2)</f>
        <v/>
      </c>
      <c r="B134" s="80">
        <f>HOUR(D134)</f>
        <v/>
      </c>
      <c r="C134" s="86" t="n">
        <v>45718</v>
      </c>
      <c r="D134" s="75" t="n">
        <v>0.375</v>
      </c>
      <c r="E134" s="80" t="n">
        <v>86195</v>
      </c>
      <c r="F134" s="80" t="n">
        <v>39393</v>
      </c>
      <c r="G134" s="80" t="n">
        <v>20556</v>
      </c>
      <c r="H134" s="80" t="n">
        <v>19860</v>
      </c>
      <c r="I134" s="80" t="n">
        <v>7852</v>
      </c>
      <c r="J134" s="80" t="n">
        <v>-1466</v>
      </c>
      <c r="K134" s="80">
        <f>F134-Y134</f>
        <v/>
      </c>
      <c r="L134" s="82">
        <f>AA134/(K134+W134)</f>
        <v/>
      </c>
      <c r="M134" s="75" t="n">
        <v>0.375</v>
      </c>
      <c r="N134" s="80" t="n">
        <v>95650.60000000001</v>
      </c>
      <c r="O134" s="80" t="n">
        <v>46660.1</v>
      </c>
      <c r="P134" s="80" t="n">
        <v>18500.4</v>
      </c>
      <c r="Q134" s="80" t="n">
        <v>23067.1</v>
      </c>
      <c r="R134" s="80" t="n">
        <v>8833</v>
      </c>
      <c r="S134" s="80" t="n">
        <v>-1410</v>
      </c>
      <c r="T134" s="80">
        <f>O134-Y134</f>
        <v/>
      </c>
      <c r="U134" s="82">
        <f>AA134/(T134+X134)</f>
        <v/>
      </c>
      <c r="V134" s="80">
        <f>INDEX(检修、备用和必开!B:B,MATCH(统调负荷!$C134,检修、备用和必开!$A:$A,0))</f>
        <v/>
      </c>
      <c r="W134" s="80">
        <f>INDEX(检修、备用和必开!C:C,MATCH(统调负荷!$C134,检修、备用和必开!$A:$A,0))</f>
        <v/>
      </c>
      <c r="X134" s="80">
        <f>INDEX(检修、备用和必开!D:D,MATCH(统调负荷!$C134,检修、备用和必开!$A:$A,0))</f>
        <v/>
      </c>
      <c r="Y134" s="80">
        <f>INDEX(检修、备用和必开!E:E,MATCH(统调负荷!$C134,检修、备用和必开!$A:$A,0))</f>
        <v/>
      </c>
      <c r="Z134" s="80">
        <f>INDEX(检修、备用和必开!F:F,MATCH(统调负荷!$C134,检修、备用和必开!$A:$A,0))</f>
        <v/>
      </c>
      <c r="AA134" s="80">
        <f>94492.4-V134-Z134</f>
        <v/>
      </c>
      <c r="AB134" s="80" t="n">
        <v>369.83</v>
      </c>
      <c r="AC134" s="80" t="n">
        <v>351.2</v>
      </c>
      <c r="AD134" s="83">
        <f>C134+D134</f>
        <v/>
      </c>
      <c r="AE134" s="82">
        <f>N134-E134</f>
        <v/>
      </c>
      <c r="AF134" s="82">
        <f>O134-F134</f>
        <v/>
      </c>
      <c r="AG134" s="82">
        <f>P134-G134</f>
        <v/>
      </c>
      <c r="AH134" s="82">
        <f>Q134-H134</f>
        <v/>
      </c>
      <c r="AI134" s="82">
        <f>R134-I134</f>
        <v/>
      </c>
      <c r="AJ134" s="82">
        <f>S134-J134</f>
        <v/>
      </c>
      <c r="AK134" s="80">
        <f>INDEX(检修、备用和必开!I:I,MATCH(统调负荷!$C134,检修、备用和必开!$A:$A,0))</f>
        <v/>
      </c>
    </row>
    <row r="135" ht="13.8" customHeight="1">
      <c r="A135" s="80">
        <f>WEEKDAY(C135,2)</f>
        <v/>
      </c>
      <c r="B135" s="80">
        <f>HOUR(D135)</f>
        <v/>
      </c>
      <c r="C135" s="86" t="n">
        <v>45718</v>
      </c>
      <c r="D135" s="75" t="n">
        <v>0.3854166666666667</v>
      </c>
      <c r="E135" s="80" t="n">
        <v>87275</v>
      </c>
      <c r="F135" s="80" t="n">
        <v>39811</v>
      </c>
      <c r="G135" s="80" t="n">
        <v>20528</v>
      </c>
      <c r="H135" s="80" t="n">
        <v>20228</v>
      </c>
      <c r="I135" s="80" t="n">
        <v>8174</v>
      </c>
      <c r="J135" s="80" t="n">
        <v>-1466</v>
      </c>
      <c r="K135" s="80">
        <f>F135-Y135</f>
        <v/>
      </c>
      <c r="L135" s="82">
        <f>AA135/(K135+W135)</f>
        <v/>
      </c>
      <c r="M135" s="75" t="n">
        <v>0.3854166666666667</v>
      </c>
      <c r="N135" s="80" t="n">
        <v>96672.3</v>
      </c>
      <c r="O135" s="80" t="n">
        <v>46903.8</v>
      </c>
      <c r="P135" s="80" t="n">
        <v>18640.4</v>
      </c>
      <c r="Q135" s="80" t="n">
        <v>23073.1</v>
      </c>
      <c r="R135" s="80" t="n">
        <v>9461</v>
      </c>
      <c r="S135" s="80" t="n">
        <v>-1406</v>
      </c>
      <c r="T135" s="80">
        <f>O135-Y135</f>
        <v/>
      </c>
      <c r="U135" s="82">
        <f>AA135/(T135+X135)</f>
        <v/>
      </c>
      <c r="V135" s="80">
        <f>INDEX(检修、备用和必开!B:B,MATCH(统调负荷!$C135,检修、备用和必开!$A:$A,0))</f>
        <v/>
      </c>
      <c r="W135" s="80">
        <f>INDEX(检修、备用和必开!C:C,MATCH(统调负荷!$C135,检修、备用和必开!$A:$A,0))</f>
        <v/>
      </c>
      <c r="X135" s="80">
        <f>INDEX(检修、备用和必开!D:D,MATCH(统调负荷!$C135,检修、备用和必开!$A:$A,0))</f>
        <v/>
      </c>
      <c r="Y135" s="80">
        <f>INDEX(检修、备用和必开!E:E,MATCH(统调负荷!$C135,检修、备用和必开!$A:$A,0))</f>
        <v/>
      </c>
      <c r="Z135" s="80">
        <f>INDEX(检修、备用和必开!F:F,MATCH(统调负荷!$C135,检修、备用和必开!$A:$A,0))</f>
        <v/>
      </c>
      <c r="AA135" s="80">
        <f>94492.4-V135-Z135</f>
        <v/>
      </c>
      <c r="AB135" s="80" t="n">
        <v>368.88</v>
      </c>
      <c r="AC135" s="80" t="n">
        <v>351.2</v>
      </c>
      <c r="AD135" s="83">
        <f>C135+D135</f>
        <v/>
      </c>
      <c r="AE135" s="82">
        <f>N135-E135</f>
        <v/>
      </c>
      <c r="AF135" s="82">
        <f>O135-F135</f>
        <v/>
      </c>
      <c r="AG135" s="82">
        <f>P135-G135</f>
        <v/>
      </c>
      <c r="AH135" s="82">
        <f>Q135-H135</f>
        <v/>
      </c>
      <c r="AI135" s="82">
        <f>R135-I135</f>
        <v/>
      </c>
      <c r="AJ135" s="82">
        <f>S135-J135</f>
        <v/>
      </c>
      <c r="AK135" s="80">
        <f>INDEX(检修、备用和必开!I:I,MATCH(统调负荷!$C135,检修、备用和必开!$A:$A,0))</f>
        <v/>
      </c>
    </row>
    <row r="136" ht="13.8" customHeight="1">
      <c r="A136" s="80">
        <f>WEEKDAY(C136,2)</f>
        <v/>
      </c>
      <c r="B136" s="80">
        <f>HOUR(D136)</f>
        <v/>
      </c>
      <c r="C136" s="86" t="n">
        <v>45718</v>
      </c>
      <c r="D136" s="75" t="n">
        <v>0.3958333333333333</v>
      </c>
      <c r="E136" s="80" t="n">
        <v>87780</v>
      </c>
      <c r="F136" s="80" t="n">
        <v>40137</v>
      </c>
      <c r="G136" s="80" t="n">
        <v>20528</v>
      </c>
      <c r="H136" s="80" t="n">
        <v>20048</v>
      </c>
      <c r="I136" s="80" t="n">
        <v>8533</v>
      </c>
      <c r="J136" s="80" t="n">
        <v>-1466</v>
      </c>
      <c r="K136" s="80">
        <f>F136-Y136</f>
        <v/>
      </c>
      <c r="L136" s="82">
        <f>AA136/(K136+W136)</f>
        <v/>
      </c>
      <c r="M136" s="75" t="n">
        <v>0.3958333333333333</v>
      </c>
      <c r="N136" s="80" t="n">
        <v>97052.2</v>
      </c>
      <c r="O136" s="80" t="n">
        <v>46638.5</v>
      </c>
      <c r="P136" s="80" t="n">
        <v>18577.7</v>
      </c>
      <c r="Q136" s="80" t="n">
        <v>23240</v>
      </c>
      <c r="R136" s="80" t="n">
        <v>10026</v>
      </c>
      <c r="S136" s="80" t="n">
        <v>-1430</v>
      </c>
      <c r="T136" s="80">
        <f>O136-Y136</f>
        <v/>
      </c>
      <c r="U136" s="82">
        <f>AA136/(T136+X136)</f>
        <v/>
      </c>
      <c r="V136" s="80">
        <f>INDEX(检修、备用和必开!B:B,MATCH(统调负荷!$C136,检修、备用和必开!$A:$A,0))</f>
        <v/>
      </c>
      <c r="W136" s="80">
        <f>INDEX(检修、备用和必开!C:C,MATCH(统调负荷!$C136,检修、备用和必开!$A:$A,0))</f>
        <v/>
      </c>
      <c r="X136" s="80">
        <f>INDEX(检修、备用和必开!D:D,MATCH(统调负荷!$C136,检修、备用和必开!$A:$A,0))</f>
        <v/>
      </c>
      <c r="Y136" s="80">
        <f>INDEX(检修、备用和必开!E:E,MATCH(统调负荷!$C136,检修、备用和必开!$A:$A,0))</f>
        <v/>
      </c>
      <c r="Z136" s="80">
        <f>INDEX(检修、备用和必开!F:F,MATCH(统调负荷!$C136,检修、备用和必开!$A:$A,0))</f>
        <v/>
      </c>
      <c r="AA136" s="80">
        <f>94492.4-V136-Z136</f>
        <v/>
      </c>
      <c r="AB136" s="80" t="n">
        <v>351.1</v>
      </c>
      <c r="AC136" s="80" t="n">
        <v>351.53</v>
      </c>
      <c r="AD136" s="83">
        <f>C136+D136</f>
        <v/>
      </c>
      <c r="AE136" s="82">
        <f>N136-E136</f>
        <v/>
      </c>
      <c r="AF136" s="82">
        <f>O136-F136</f>
        <v/>
      </c>
      <c r="AG136" s="82">
        <f>P136-G136</f>
        <v/>
      </c>
      <c r="AH136" s="82">
        <f>Q136-H136</f>
        <v/>
      </c>
      <c r="AI136" s="82">
        <f>R136-I136</f>
        <v/>
      </c>
      <c r="AJ136" s="82">
        <f>S136-J136</f>
        <v/>
      </c>
      <c r="AK136" s="80">
        <f>INDEX(检修、备用和必开!I:I,MATCH(统调负荷!$C136,检修、备用和必开!$A:$A,0))</f>
        <v/>
      </c>
    </row>
    <row r="137" ht="13.8" customHeight="1">
      <c r="A137" s="80">
        <f>WEEKDAY(C137,2)</f>
        <v/>
      </c>
      <c r="B137" s="80">
        <f>HOUR(D137)</f>
        <v/>
      </c>
      <c r="C137" s="86" t="n">
        <v>45718</v>
      </c>
      <c r="D137" s="75" t="n">
        <v>0.40625</v>
      </c>
      <c r="E137" s="80" t="n">
        <v>87640</v>
      </c>
      <c r="F137" s="80" t="n">
        <v>39571</v>
      </c>
      <c r="G137" s="80" t="n">
        <v>20443</v>
      </c>
      <c r="H137" s="80" t="n">
        <v>20170</v>
      </c>
      <c r="I137" s="80" t="n">
        <v>8922</v>
      </c>
      <c r="J137" s="80" t="n">
        <v>-1466</v>
      </c>
      <c r="K137" s="80">
        <f>F137-Y137</f>
        <v/>
      </c>
      <c r="L137" s="82">
        <f>AA137/(K137+W137)</f>
        <v/>
      </c>
      <c r="M137" s="75" t="n">
        <v>0.40625</v>
      </c>
      <c r="N137" s="80" t="n">
        <v>97182.3</v>
      </c>
      <c r="O137" s="80" t="n">
        <v>45654.4</v>
      </c>
      <c r="P137" s="80" t="n">
        <v>18883.6</v>
      </c>
      <c r="Q137" s="80" t="n">
        <v>23486.3</v>
      </c>
      <c r="R137" s="80" t="n">
        <v>10519</v>
      </c>
      <c r="S137" s="80" t="n">
        <v>-1361</v>
      </c>
      <c r="T137" s="80">
        <f>O137-Y137</f>
        <v/>
      </c>
      <c r="U137" s="82">
        <f>AA137/(T137+X137)</f>
        <v/>
      </c>
      <c r="V137" s="80">
        <f>INDEX(检修、备用和必开!B:B,MATCH(统调负荷!$C137,检修、备用和必开!$A:$A,0))</f>
        <v/>
      </c>
      <c r="W137" s="80">
        <f>INDEX(检修、备用和必开!C:C,MATCH(统调负荷!$C137,检修、备用和必开!$A:$A,0))</f>
        <v/>
      </c>
      <c r="X137" s="80">
        <f>INDEX(检修、备用和必开!D:D,MATCH(统调负荷!$C137,检修、备用和必开!$A:$A,0))</f>
        <v/>
      </c>
      <c r="Y137" s="80">
        <f>INDEX(检修、备用和必开!E:E,MATCH(统调负荷!$C137,检修、备用和必开!$A:$A,0))</f>
        <v/>
      </c>
      <c r="Z137" s="80">
        <f>INDEX(检修、备用和必开!F:F,MATCH(统调负荷!$C137,检修、备用和必开!$A:$A,0))</f>
        <v/>
      </c>
      <c r="AA137" s="80">
        <f>94492.4-V137-Z137</f>
        <v/>
      </c>
      <c r="AB137" s="80" t="n">
        <v>351.5</v>
      </c>
      <c r="AC137" s="80" t="n">
        <v>350.32</v>
      </c>
      <c r="AD137" s="83">
        <f>C137+D137</f>
        <v/>
      </c>
      <c r="AE137" s="82">
        <f>N137-E137</f>
        <v/>
      </c>
      <c r="AF137" s="82">
        <f>O137-F137</f>
        <v/>
      </c>
      <c r="AG137" s="82">
        <f>P137-G137</f>
        <v/>
      </c>
      <c r="AH137" s="82">
        <f>Q137-H137</f>
        <v/>
      </c>
      <c r="AI137" s="82">
        <f>R137-I137</f>
        <v/>
      </c>
      <c r="AJ137" s="82">
        <f>S137-J137</f>
        <v/>
      </c>
      <c r="AK137" s="80">
        <f>INDEX(检修、备用和必开!I:I,MATCH(统调负荷!$C137,检修、备用和必开!$A:$A,0))</f>
        <v/>
      </c>
    </row>
    <row r="138" ht="13.8" customHeight="1">
      <c r="A138" s="80">
        <f>WEEKDAY(C138,2)</f>
        <v/>
      </c>
      <c r="B138" s="80">
        <f>HOUR(D138)</f>
        <v/>
      </c>
      <c r="C138" s="86" t="n">
        <v>45718</v>
      </c>
      <c r="D138" s="75" t="n">
        <v>0.4166666666666667</v>
      </c>
      <c r="E138" s="80" t="n">
        <v>87275</v>
      </c>
      <c r="F138" s="80" t="n">
        <v>38527</v>
      </c>
      <c r="G138" s="80" t="n">
        <v>20342</v>
      </c>
      <c r="H138" s="80" t="n">
        <v>20346</v>
      </c>
      <c r="I138" s="80" t="n">
        <v>9526</v>
      </c>
      <c r="J138" s="80" t="n">
        <v>-1466</v>
      </c>
      <c r="K138" s="80">
        <f>F138-Y138</f>
        <v/>
      </c>
      <c r="L138" s="82">
        <f>AA138/(K138+W138)</f>
        <v/>
      </c>
      <c r="M138" s="75" t="n">
        <v>0.4166666666666667</v>
      </c>
      <c r="N138" s="80" t="n">
        <v>97231.10000000001</v>
      </c>
      <c r="O138" s="80" t="n">
        <v>44882.8</v>
      </c>
      <c r="P138" s="80" t="n">
        <v>18891.1</v>
      </c>
      <c r="Q138" s="80" t="n">
        <v>23684.2</v>
      </c>
      <c r="R138" s="80" t="n">
        <v>11167</v>
      </c>
      <c r="S138" s="80" t="n">
        <v>-1394</v>
      </c>
      <c r="T138" s="80">
        <f>O138-Y138</f>
        <v/>
      </c>
      <c r="U138" s="82">
        <f>AA138/(T138+X138)</f>
        <v/>
      </c>
      <c r="V138" s="80">
        <f>INDEX(检修、备用和必开!B:B,MATCH(统调负荷!$C138,检修、备用和必开!$A:$A,0))</f>
        <v/>
      </c>
      <c r="W138" s="80">
        <f>INDEX(检修、备用和必开!C:C,MATCH(统调负荷!$C138,检修、备用和必开!$A:$A,0))</f>
        <v/>
      </c>
      <c r="X138" s="80">
        <f>INDEX(检修、备用和必开!D:D,MATCH(统调负荷!$C138,检修、备用和必开!$A:$A,0))</f>
        <v/>
      </c>
      <c r="Y138" s="80">
        <f>INDEX(检修、备用和必开!E:E,MATCH(统调负荷!$C138,检修、备用和必开!$A:$A,0))</f>
        <v/>
      </c>
      <c r="Z138" s="80">
        <f>INDEX(检修、备用和必开!F:F,MATCH(统调负荷!$C138,检修、备用和必开!$A:$A,0))</f>
        <v/>
      </c>
      <c r="AA138" s="80">
        <f>94492.4-V138-Z138</f>
        <v/>
      </c>
      <c r="AB138" s="80" t="n">
        <v>334.8</v>
      </c>
      <c r="AC138" s="80" t="n">
        <v>330.44</v>
      </c>
      <c r="AD138" s="83">
        <f>C138+D138</f>
        <v/>
      </c>
      <c r="AE138" s="82">
        <f>N138-E138</f>
        <v/>
      </c>
      <c r="AF138" s="82">
        <f>O138-F138</f>
        <v/>
      </c>
      <c r="AG138" s="82">
        <f>P138-G138</f>
        <v/>
      </c>
      <c r="AH138" s="82">
        <f>Q138-H138</f>
        <v/>
      </c>
      <c r="AI138" s="82">
        <f>R138-I138</f>
        <v/>
      </c>
      <c r="AJ138" s="82">
        <f>S138-J138</f>
        <v/>
      </c>
      <c r="AK138" s="80">
        <f>INDEX(检修、备用和必开!I:I,MATCH(统调负荷!$C138,检修、备用和必开!$A:$A,0))</f>
        <v/>
      </c>
    </row>
    <row r="139" ht="13.8" customHeight="1">
      <c r="A139" s="80">
        <f>WEEKDAY(C139,2)</f>
        <v/>
      </c>
      <c r="B139" s="80">
        <f>HOUR(D139)</f>
        <v/>
      </c>
      <c r="C139" s="86" t="n">
        <v>45718</v>
      </c>
      <c r="D139" s="75" t="n">
        <v>0.4270833333333333</v>
      </c>
      <c r="E139" s="80" t="n">
        <v>85265</v>
      </c>
      <c r="F139" s="80" t="n">
        <v>36595</v>
      </c>
      <c r="G139" s="80" t="n">
        <v>19615</v>
      </c>
      <c r="H139" s="80" t="n">
        <v>20592</v>
      </c>
      <c r="I139" s="80" t="n">
        <v>9929</v>
      </c>
      <c r="J139" s="80" t="n">
        <v>-1466</v>
      </c>
      <c r="K139" s="80">
        <f>F139-Y139</f>
        <v/>
      </c>
      <c r="L139" s="82">
        <f>AA139/(K139+W139)</f>
        <v/>
      </c>
      <c r="M139" s="75" t="n">
        <v>0.4270833333333333</v>
      </c>
      <c r="N139" s="80" t="n">
        <v>95472.2</v>
      </c>
      <c r="O139" s="80" t="n">
        <v>42574</v>
      </c>
      <c r="P139" s="80" t="n">
        <v>19474.2</v>
      </c>
      <c r="Q139" s="80" t="n">
        <v>23125</v>
      </c>
      <c r="R139" s="80" t="n">
        <v>11741</v>
      </c>
      <c r="S139" s="80" t="n">
        <v>-1442</v>
      </c>
      <c r="T139" s="80">
        <f>O139-Y139</f>
        <v/>
      </c>
      <c r="U139" s="82">
        <f>AA139/(T139+X139)</f>
        <v/>
      </c>
      <c r="V139" s="80">
        <f>INDEX(检修、备用和必开!B:B,MATCH(统调负荷!$C139,检修、备用和必开!$A:$A,0))</f>
        <v/>
      </c>
      <c r="W139" s="80">
        <f>INDEX(检修、备用和必开!C:C,MATCH(统调负荷!$C139,检修、备用和必开!$A:$A,0))</f>
        <v/>
      </c>
      <c r="X139" s="80">
        <f>INDEX(检修、备用和必开!D:D,MATCH(统调负荷!$C139,检修、备用和必开!$A:$A,0))</f>
        <v/>
      </c>
      <c r="Y139" s="80">
        <f>INDEX(检修、备用和必开!E:E,MATCH(统调负荷!$C139,检修、备用和必开!$A:$A,0))</f>
        <v/>
      </c>
      <c r="Z139" s="80">
        <f>INDEX(检修、备用和必开!F:F,MATCH(统调负荷!$C139,检修、备用和必开!$A:$A,0))</f>
        <v/>
      </c>
      <c r="AA139" s="80">
        <f>94492.4-V139-Z139</f>
        <v/>
      </c>
      <c r="AB139" s="80" t="n">
        <v>325.03</v>
      </c>
      <c r="AC139" s="80" t="n">
        <v>378.35</v>
      </c>
      <c r="AD139" s="83">
        <f>C139+D139</f>
        <v/>
      </c>
      <c r="AE139" s="82">
        <f>N139-E139</f>
        <v/>
      </c>
      <c r="AF139" s="82">
        <f>O139-F139</f>
        <v/>
      </c>
      <c r="AG139" s="82">
        <f>P139-G139</f>
        <v/>
      </c>
      <c r="AH139" s="82">
        <f>Q139-H139</f>
        <v/>
      </c>
      <c r="AI139" s="82">
        <f>R139-I139</f>
        <v/>
      </c>
      <c r="AJ139" s="82">
        <f>S139-J139</f>
        <v/>
      </c>
      <c r="AK139" s="80">
        <f>INDEX(检修、备用和必开!I:I,MATCH(统调负荷!$C139,检修、备用和必开!$A:$A,0))</f>
        <v/>
      </c>
    </row>
    <row r="140" ht="13.8" customHeight="1">
      <c r="A140" s="80">
        <f>WEEKDAY(C140,2)</f>
        <v/>
      </c>
      <c r="B140" s="80">
        <f>HOUR(D140)</f>
        <v/>
      </c>
      <c r="C140" s="86" t="n">
        <v>45718</v>
      </c>
      <c r="D140" s="75" t="n">
        <v>0.4375</v>
      </c>
      <c r="E140" s="80" t="n">
        <v>85120</v>
      </c>
      <c r="F140" s="80" t="n">
        <v>36745</v>
      </c>
      <c r="G140" s="80" t="n">
        <v>19211</v>
      </c>
      <c r="H140" s="80" t="n">
        <v>20310</v>
      </c>
      <c r="I140" s="80" t="n">
        <v>10320</v>
      </c>
      <c r="J140" s="80" t="n">
        <v>-1466</v>
      </c>
      <c r="K140" s="80">
        <f>F140-Y140</f>
        <v/>
      </c>
      <c r="L140" s="82">
        <f>AA140/(K140+W140)</f>
        <v/>
      </c>
      <c r="M140" s="75" t="n">
        <v>0.4375</v>
      </c>
      <c r="N140" s="80" t="n">
        <v>95379.7</v>
      </c>
      <c r="O140" s="80" t="n">
        <v>42237.4</v>
      </c>
      <c r="P140" s="80" t="n">
        <v>19221.9</v>
      </c>
      <c r="Q140" s="80" t="n">
        <v>23303.4</v>
      </c>
      <c r="R140" s="80" t="n">
        <v>12053</v>
      </c>
      <c r="S140" s="80" t="n">
        <v>-1436</v>
      </c>
      <c r="T140" s="80">
        <f>O140-Y140</f>
        <v/>
      </c>
      <c r="U140" s="82">
        <f>AA140/(T140+X140)</f>
        <v/>
      </c>
      <c r="V140" s="80">
        <f>INDEX(检修、备用和必开!B:B,MATCH(统调负荷!$C140,检修、备用和必开!$A:$A,0))</f>
        <v/>
      </c>
      <c r="W140" s="80">
        <f>INDEX(检修、备用和必开!C:C,MATCH(统调负荷!$C140,检修、备用和必开!$A:$A,0))</f>
        <v/>
      </c>
      <c r="X140" s="80">
        <f>INDEX(检修、备用和必开!D:D,MATCH(统调负荷!$C140,检修、备用和必开!$A:$A,0))</f>
        <v/>
      </c>
      <c r="Y140" s="80">
        <f>INDEX(检修、备用和必开!E:E,MATCH(统调负荷!$C140,检修、备用和必开!$A:$A,0))</f>
        <v/>
      </c>
      <c r="Z140" s="80">
        <f>INDEX(检修、备用和必开!F:F,MATCH(统调负荷!$C140,检修、备用和必开!$A:$A,0))</f>
        <v/>
      </c>
      <c r="AA140" s="80">
        <f>94492.4-V140-Z140</f>
        <v/>
      </c>
      <c r="AB140" s="80" t="n">
        <v>327.61</v>
      </c>
      <c r="AC140" s="80" t="n">
        <v>354.96</v>
      </c>
      <c r="AD140" s="83">
        <f>C140+D140</f>
        <v/>
      </c>
      <c r="AE140" s="82">
        <f>N140-E140</f>
        <v/>
      </c>
      <c r="AF140" s="82">
        <f>O140-F140</f>
        <v/>
      </c>
      <c r="AG140" s="82">
        <f>P140-G140</f>
        <v/>
      </c>
      <c r="AH140" s="82">
        <f>Q140-H140</f>
        <v/>
      </c>
      <c r="AI140" s="82">
        <f>R140-I140</f>
        <v/>
      </c>
      <c r="AJ140" s="82">
        <f>S140-J140</f>
        <v/>
      </c>
      <c r="AK140" s="80">
        <f>INDEX(检修、备用和必开!I:I,MATCH(统调负荷!$C140,检修、备用和必开!$A:$A,0))</f>
        <v/>
      </c>
    </row>
    <row r="141" ht="13.8" customHeight="1">
      <c r="A141" s="80">
        <f>WEEKDAY(C141,2)</f>
        <v/>
      </c>
      <c r="B141" s="80">
        <f>HOUR(D141)</f>
        <v/>
      </c>
      <c r="C141" s="86" t="n">
        <v>45718</v>
      </c>
      <c r="D141" s="75" t="n">
        <v>0.4479166666666667</v>
      </c>
      <c r="E141" s="80" t="n">
        <v>85145</v>
      </c>
      <c r="F141" s="80" t="n">
        <v>37114</v>
      </c>
      <c r="G141" s="80" t="n">
        <v>18377</v>
      </c>
      <c r="H141" s="80" t="n">
        <v>20435</v>
      </c>
      <c r="I141" s="80" t="n">
        <v>10685</v>
      </c>
      <c r="J141" s="80" t="n">
        <v>-1466</v>
      </c>
      <c r="K141" s="80">
        <f>F141-Y141</f>
        <v/>
      </c>
      <c r="L141" s="82">
        <f>AA141/(K141+W141)</f>
        <v/>
      </c>
      <c r="M141" s="75" t="n">
        <v>0.4479166666666667</v>
      </c>
      <c r="N141" s="80" t="n">
        <v>95095.89999999999</v>
      </c>
      <c r="O141" s="80" t="n">
        <v>41916.4</v>
      </c>
      <c r="P141" s="80" t="n">
        <v>19320.4</v>
      </c>
      <c r="Q141" s="80" t="n">
        <v>22768.1</v>
      </c>
      <c r="R141" s="80" t="n">
        <v>12466</v>
      </c>
      <c r="S141" s="80" t="n">
        <v>-1375</v>
      </c>
      <c r="T141" s="80">
        <f>O141-Y141</f>
        <v/>
      </c>
      <c r="U141" s="82">
        <f>AA141/(T141+X141)</f>
        <v/>
      </c>
      <c r="V141" s="80">
        <f>INDEX(检修、备用和必开!B:B,MATCH(统调负荷!$C141,检修、备用和必开!$A:$A,0))</f>
        <v/>
      </c>
      <c r="W141" s="80">
        <f>INDEX(检修、备用和必开!C:C,MATCH(统调负荷!$C141,检修、备用和必开!$A:$A,0))</f>
        <v/>
      </c>
      <c r="X141" s="80">
        <f>INDEX(检修、备用和必开!D:D,MATCH(统调负荷!$C141,检修、备用和必开!$A:$A,0))</f>
        <v/>
      </c>
      <c r="Y141" s="80">
        <f>INDEX(检修、备用和必开!E:E,MATCH(统调负荷!$C141,检修、备用和必开!$A:$A,0))</f>
        <v/>
      </c>
      <c r="Z141" s="80">
        <f>INDEX(检修、备用和必开!F:F,MATCH(统调负荷!$C141,检修、备用和必开!$A:$A,0))</f>
        <v/>
      </c>
      <c r="AA141" s="80">
        <f>94492.4-V141-Z141</f>
        <v/>
      </c>
      <c r="AB141" s="80" t="n">
        <v>327.62</v>
      </c>
      <c r="AC141" s="80" t="n">
        <v>314.8</v>
      </c>
      <c r="AD141" s="83">
        <f>C141+D141</f>
        <v/>
      </c>
      <c r="AE141" s="82">
        <f>N141-E141</f>
        <v/>
      </c>
      <c r="AF141" s="82">
        <f>O141-F141</f>
        <v/>
      </c>
      <c r="AG141" s="82">
        <f>P141-G141</f>
        <v/>
      </c>
      <c r="AH141" s="82">
        <f>Q141-H141</f>
        <v/>
      </c>
      <c r="AI141" s="82">
        <f>R141-I141</f>
        <v/>
      </c>
      <c r="AJ141" s="82">
        <f>S141-J141</f>
        <v/>
      </c>
      <c r="AK141" s="80">
        <f>INDEX(检修、备用和必开!I:I,MATCH(统调负荷!$C141,检修、备用和必开!$A:$A,0))</f>
        <v/>
      </c>
    </row>
    <row r="142" ht="13.8" customHeight="1">
      <c r="A142" s="80">
        <f>WEEKDAY(C142,2)</f>
        <v/>
      </c>
      <c r="B142" s="80">
        <f>HOUR(D142)</f>
        <v/>
      </c>
      <c r="C142" s="86" t="n">
        <v>45718</v>
      </c>
      <c r="D142" s="75" t="n">
        <v>0.4583333333333333</v>
      </c>
      <c r="E142" s="80" t="n">
        <v>85195</v>
      </c>
      <c r="F142" s="80" t="n">
        <v>39639</v>
      </c>
      <c r="G142" s="80" t="n">
        <v>15631</v>
      </c>
      <c r="H142" s="80" t="n">
        <v>20326</v>
      </c>
      <c r="I142" s="80" t="n">
        <v>11065</v>
      </c>
      <c r="J142" s="80" t="n">
        <v>-1466</v>
      </c>
      <c r="K142" s="80">
        <f>F142-Y142</f>
        <v/>
      </c>
      <c r="L142" s="82">
        <f>AA142/(K142+W142)</f>
        <v/>
      </c>
      <c r="M142" s="75" t="n">
        <v>0.4583333333333333</v>
      </c>
      <c r="N142" s="80" t="n">
        <v>95157.39999999999</v>
      </c>
      <c r="O142" s="80" t="n">
        <v>40474.5</v>
      </c>
      <c r="P142" s="80" t="n">
        <v>19846.5</v>
      </c>
      <c r="Q142" s="80" t="n">
        <v>23276.4</v>
      </c>
      <c r="R142" s="80" t="n">
        <v>12906</v>
      </c>
      <c r="S142" s="80" t="n">
        <v>-1346</v>
      </c>
      <c r="T142" s="80">
        <f>O142-Y142</f>
        <v/>
      </c>
      <c r="U142" s="82">
        <f>AA142/(T142+X142)</f>
        <v/>
      </c>
      <c r="V142" s="80">
        <f>INDEX(检修、备用和必开!B:B,MATCH(统调负荷!$C142,检修、备用和必开!$A:$A,0))</f>
        <v/>
      </c>
      <c r="W142" s="80">
        <f>INDEX(检修、备用和必开!C:C,MATCH(统调负荷!$C142,检修、备用和必开!$A:$A,0))</f>
        <v/>
      </c>
      <c r="X142" s="80">
        <f>INDEX(检修、备用和必开!D:D,MATCH(统调负荷!$C142,检修、备用和必开!$A:$A,0))</f>
        <v/>
      </c>
      <c r="Y142" s="80">
        <f>INDEX(检修、备用和必开!E:E,MATCH(统调负荷!$C142,检修、备用和必开!$A:$A,0))</f>
        <v/>
      </c>
      <c r="Z142" s="80">
        <f>INDEX(检修、备用和必开!F:F,MATCH(统调负荷!$C142,检修、备用和必开!$A:$A,0))</f>
        <v/>
      </c>
      <c r="AA142" s="80">
        <f>94492.4-V142-Z142</f>
        <v/>
      </c>
      <c r="AB142" s="80" t="n">
        <v>322.44</v>
      </c>
      <c r="AC142" s="80" t="n">
        <v>269.68</v>
      </c>
      <c r="AD142" s="83">
        <f>C142+D142</f>
        <v/>
      </c>
      <c r="AE142" s="82">
        <f>N142-E142</f>
        <v/>
      </c>
      <c r="AF142" s="82">
        <f>O142-F142</f>
        <v/>
      </c>
      <c r="AG142" s="82">
        <f>P142-G142</f>
        <v/>
      </c>
      <c r="AH142" s="82">
        <f>Q142-H142</f>
        <v/>
      </c>
      <c r="AI142" s="82">
        <f>R142-I142</f>
        <v/>
      </c>
      <c r="AJ142" s="82">
        <f>S142-J142</f>
        <v/>
      </c>
      <c r="AK142" s="80">
        <f>INDEX(检修、备用和必开!I:I,MATCH(统调负荷!$C142,检修、备用和必开!$A:$A,0))</f>
        <v/>
      </c>
    </row>
    <row r="143" ht="13.8" customHeight="1">
      <c r="A143" s="80">
        <f>WEEKDAY(C143,2)</f>
        <v/>
      </c>
      <c r="B143" s="80">
        <f>HOUR(D143)</f>
        <v/>
      </c>
      <c r="C143" s="86" t="n">
        <v>45718</v>
      </c>
      <c r="D143" s="75" t="n">
        <v>0.46875</v>
      </c>
      <c r="E143" s="80" t="n">
        <v>85290</v>
      </c>
      <c r="F143" s="80" t="n">
        <v>39789</v>
      </c>
      <c r="G143" s="80" t="n">
        <v>15150</v>
      </c>
      <c r="H143" s="80" t="n">
        <v>20354</v>
      </c>
      <c r="I143" s="80" t="n">
        <v>11463</v>
      </c>
      <c r="J143" s="80" t="n">
        <v>-1466</v>
      </c>
      <c r="K143" s="80">
        <f>F143-Y143</f>
        <v/>
      </c>
      <c r="L143" s="82">
        <f>AA143/(K143+W143)</f>
        <v/>
      </c>
      <c r="M143" s="75" t="n">
        <v>0.46875</v>
      </c>
      <c r="N143" s="80" t="n">
        <v>94623.5</v>
      </c>
      <c r="O143" s="80" t="n">
        <v>40527.5</v>
      </c>
      <c r="P143" s="80" t="n">
        <v>18611.5</v>
      </c>
      <c r="Q143" s="80" t="n">
        <v>23655.5</v>
      </c>
      <c r="R143" s="80" t="n">
        <v>13225</v>
      </c>
      <c r="S143" s="80" t="n">
        <v>-1396</v>
      </c>
      <c r="T143" s="80">
        <f>O143-Y143</f>
        <v/>
      </c>
      <c r="U143" s="82">
        <f>AA143/(T143+X143)</f>
        <v/>
      </c>
      <c r="V143" s="80">
        <f>INDEX(检修、备用和必开!B:B,MATCH(统调负荷!$C143,检修、备用和必开!$A:$A,0))</f>
        <v/>
      </c>
      <c r="W143" s="80">
        <f>INDEX(检修、备用和必开!C:C,MATCH(统调负荷!$C143,检修、备用和必开!$A:$A,0))</f>
        <v/>
      </c>
      <c r="X143" s="80">
        <f>INDEX(检修、备用和必开!D:D,MATCH(统调负荷!$C143,检修、备用和必开!$A:$A,0))</f>
        <v/>
      </c>
      <c r="Y143" s="80">
        <f>INDEX(检修、备用和必开!E:E,MATCH(统调负荷!$C143,检修、备用和必开!$A:$A,0))</f>
        <v/>
      </c>
      <c r="Z143" s="80">
        <f>INDEX(检修、备用和必开!F:F,MATCH(统调负荷!$C143,检修、备用和必开!$A:$A,0))</f>
        <v/>
      </c>
      <c r="AA143" s="80">
        <f>94492.4-V143-Z143</f>
        <v/>
      </c>
      <c r="AB143" s="80" t="n">
        <v>320.76</v>
      </c>
      <c r="AC143" s="80" t="n">
        <v>309.2</v>
      </c>
      <c r="AD143" s="83">
        <f>C143+D143</f>
        <v/>
      </c>
      <c r="AE143" s="82">
        <f>N143-E143</f>
        <v/>
      </c>
      <c r="AF143" s="82">
        <f>O143-F143</f>
        <v/>
      </c>
      <c r="AG143" s="82">
        <f>P143-G143</f>
        <v/>
      </c>
      <c r="AH143" s="82">
        <f>Q143-H143</f>
        <v/>
      </c>
      <c r="AI143" s="82">
        <f>R143-I143</f>
        <v/>
      </c>
      <c r="AJ143" s="82">
        <f>S143-J143</f>
        <v/>
      </c>
      <c r="AK143" s="80">
        <f>INDEX(检修、备用和必开!I:I,MATCH(统调负荷!$C143,检修、备用和必开!$A:$A,0))</f>
        <v/>
      </c>
    </row>
    <row r="144" ht="13.8" customHeight="1">
      <c r="A144" s="80">
        <f>WEEKDAY(C144,2)</f>
        <v/>
      </c>
      <c r="B144" s="80">
        <f>HOUR(D144)</f>
        <v/>
      </c>
      <c r="C144" s="86" t="n">
        <v>45718</v>
      </c>
      <c r="D144" s="75" t="n">
        <v>0.4791666666666667</v>
      </c>
      <c r="E144" s="80" t="n">
        <v>84185</v>
      </c>
      <c r="F144" s="80" t="n">
        <v>38057</v>
      </c>
      <c r="G144" s="80" t="n">
        <v>15339</v>
      </c>
      <c r="H144" s="80" t="n">
        <v>20424</v>
      </c>
      <c r="I144" s="80" t="n">
        <v>11831</v>
      </c>
      <c r="J144" s="80" t="n">
        <v>-1466</v>
      </c>
      <c r="K144" s="80">
        <f>F144-Y144</f>
        <v/>
      </c>
      <c r="L144" s="82">
        <f>AA144/(K144+W144)</f>
        <v/>
      </c>
      <c r="M144" s="75" t="n">
        <v>0.4791666666666667</v>
      </c>
      <c r="N144" s="80" t="n">
        <v>93311.89999999999</v>
      </c>
      <c r="O144" s="80" t="n">
        <v>38791.7</v>
      </c>
      <c r="P144" s="80" t="n">
        <v>17943.1</v>
      </c>
      <c r="Q144" s="80" t="n">
        <v>24540.1</v>
      </c>
      <c r="R144" s="80" t="n">
        <v>13419</v>
      </c>
      <c r="S144" s="80" t="n">
        <v>-1382</v>
      </c>
      <c r="T144" s="80">
        <f>O144-Y144</f>
        <v/>
      </c>
      <c r="U144" s="82">
        <f>AA144/(T144+X144)</f>
        <v/>
      </c>
      <c r="V144" s="80">
        <f>INDEX(检修、备用和必开!B:B,MATCH(统调负荷!$C144,检修、备用和必开!$A:$A,0))</f>
        <v/>
      </c>
      <c r="W144" s="80">
        <f>INDEX(检修、备用和必开!C:C,MATCH(统调负荷!$C144,检修、备用和必开!$A:$A,0))</f>
        <v/>
      </c>
      <c r="X144" s="80">
        <f>INDEX(检修、备用和必开!D:D,MATCH(统调负荷!$C144,检修、备用和必开!$A:$A,0))</f>
        <v/>
      </c>
      <c r="Y144" s="80">
        <f>INDEX(检修、备用和必开!E:E,MATCH(统调负荷!$C144,检修、备用和必开!$A:$A,0))</f>
        <v/>
      </c>
      <c r="Z144" s="80">
        <f>INDEX(检修、备用和必开!F:F,MATCH(统调负荷!$C144,检修、备用和必开!$A:$A,0))</f>
        <v/>
      </c>
      <c r="AA144" s="80">
        <f>94492.4-V144-Z144</f>
        <v/>
      </c>
      <c r="AB144" s="80" t="n">
        <v>317.39</v>
      </c>
      <c r="AC144" s="80" t="n">
        <v>284.56</v>
      </c>
      <c r="AD144" s="83">
        <f>C144+D144</f>
        <v/>
      </c>
      <c r="AE144" s="82">
        <f>N144-E144</f>
        <v/>
      </c>
      <c r="AF144" s="82">
        <f>O144-F144</f>
        <v/>
      </c>
      <c r="AG144" s="82">
        <f>P144-G144</f>
        <v/>
      </c>
      <c r="AH144" s="82">
        <f>Q144-H144</f>
        <v/>
      </c>
      <c r="AI144" s="82">
        <f>R144-I144</f>
        <v/>
      </c>
      <c r="AJ144" s="82">
        <f>S144-J144</f>
        <v/>
      </c>
      <c r="AK144" s="80">
        <f>INDEX(检修、备用和必开!I:I,MATCH(统调负荷!$C144,检修、备用和必开!$A:$A,0))</f>
        <v/>
      </c>
    </row>
    <row r="145" ht="13.8" customHeight="1">
      <c r="A145" s="80">
        <f>WEEKDAY(C145,2)</f>
        <v/>
      </c>
      <c r="B145" s="80">
        <f>HOUR(D145)</f>
        <v/>
      </c>
      <c r="C145" s="86" t="n">
        <v>45718</v>
      </c>
      <c r="D145" s="75" t="n">
        <v>0.4895833333333333</v>
      </c>
      <c r="E145" s="80" t="n">
        <v>82055</v>
      </c>
      <c r="F145" s="80" t="n">
        <v>36535</v>
      </c>
      <c r="G145" s="80" t="n">
        <v>14912</v>
      </c>
      <c r="H145" s="80" t="n">
        <v>19890</v>
      </c>
      <c r="I145" s="80" t="n">
        <v>12184</v>
      </c>
      <c r="J145" s="80" t="n">
        <v>-1466</v>
      </c>
      <c r="K145" s="80">
        <f>F145-Y145</f>
        <v/>
      </c>
      <c r="L145" s="82">
        <f>AA145/(K145+W145)</f>
        <v/>
      </c>
      <c r="M145" s="75" t="n">
        <v>0.4895833333333333</v>
      </c>
      <c r="N145" s="80" t="n">
        <v>90532.3</v>
      </c>
      <c r="O145" s="80" t="n">
        <v>37319.9</v>
      </c>
      <c r="P145" s="80" t="n">
        <v>16917.3</v>
      </c>
      <c r="Q145" s="80" t="n">
        <v>24112.1</v>
      </c>
      <c r="R145" s="80" t="n">
        <v>13550</v>
      </c>
      <c r="S145" s="80" t="n">
        <v>-1367</v>
      </c>
      <c r="T145" s="80">
        <f>O145-Y145</f>
        <v/>
      </c>
      <c r="U145" s="82">
        <f>AA145/(T145+X145)</f>
        <v/>
      </c>
      <c r="V145" s="80">
        <f>INDEX(检修、备用和必开!B:B,MATCH(统调负荷!$C145,检修、备用和必开!$A:$A,0))</f>
        <v/>
      </c>
      <c r="W145" s="80">
        <f>INDEX(检修、备用和必开!C:C,MATCH(统调负荷!$C145,检修、备用和必开!$A:$A,0))</f>
        <v/>
      </c>
      <c r="X145" s="80">
        <f>INDEX(检修、备用和必开!D:D,MATCH(统调负荷!$C145,检修、备用和必开!$A:$A,0))</f>
        <v/>
      </c>
      <c r="Y145" s="80">
        <f>INDEX(检修、备用和必开!E:E,MATCH(统调负荷!$C145,检修、备用和必开!$A:$A,0))</f>
        <v/>
      </c>
      <c r="Z145" s="80">
        <f>INDEX(检修、备用和必开!F:F,MATCH(统调负荷!$C145,检修、备用和必开!$A:$A,0))</f>
        <v/>
      </c>
      <c r="AA145" s="80">
        <f>94492.4-V145-Z145</f>
        <v/>
      </c>
      <c r="AB145" s="80" t="n">
        <v>309.83</v>
      </c>
      <c r="AC145" s="80" t="n">
        <v>294.99</v>
      </c>
      <c r="AD145" s="83">
        <f>C145+D145</f>
        <v/>
      </c>
      <c r="AE145" s="82">
        <f>N145-E145</f>
        <v/>
      </c>
      <c r="AF145" s="82">
        <f>O145-F145</f>
        <v/>
      </c>
      <c r="AG145" s="82">
        <f>P145-G145</f>
        <v/>
      </c>
      <c r="AH145" s="82">
        <f>Q145-H145</f>
        <v/>
      </c>
      <c r="AI145" s="82">
        <f>R145-I145</f>
        <v/>
      </c>
      <c r="AJ145" s="82">
        <f>S145-J145</f>
        <v/>
      </c>
      <c r="AK145" s="80">
        <f>INDEX(检修、备用和必开!I:I,MATCH(统调负荷!$C145,检修、备用和必开!$A:$A,0))</f>
        <v/>
      </c>
    </row>
    <row r="146" ht="13.8" customHeight="1">
      <c r="A146" s="80">
        <f>WEEKDAY(C146,2)</f>
        <v/>
      </c>
      <c r="B146" s="80">
        <f>HOUR(D146)</f>
        <v/>
      </c>
      <c r="C146" s="86" t="n">
        <v>45718</v>
      </c>
      <c r="D146" s="75" t="n">
        <v>0.5</v>
      </c>
      <c r="E146" s="80" t="n">
        <v>79885</v>
      </c>
      <c r="F146" s="80" t="n">
        <v>36375</v>
      </c>
      <c r="G146" s="80" t="n">
        <v>13768</v>
      </c>
      <c r="H146" s="80" t="n">
        <v>18738</v>
      </c>
      <c r="I146" s="80" t="n">
        <v>12470</v>
      </c>
      <c r="J146" s="80" t="n">
        <v>-1466</v>
      </c>
      <c r="K146" s="80">
        <f>F146-Y146</f>
        <v/>
      </c>
      <c r="L146" s="82">
        <f>AA146/(K146+W146)</f>
        <v/>
      </c>
      <c r="M146" s="75" t="n">
        <v>0.5</v>
      </c>
      <c r="N146" s="80" t="n">
        <v>84589.10000000001</v>
      </c>
      <c r="O146" s="80" t="n">
        <v>33748.9</v>
      </c>
      <c r="P146" s="80" t="n">
        <v>15170.3</v>
      </c>
      <c r="Q146" s="80" t="n">
        <v>23384.9</v>
      </c>
      <c r="R146" s="80" t="n">
        <v>13703</v>
      </c>
      <c r="S146" s="80" t="n">
        <v>-1418</v>
      </c>
      <c r="T146" s="80">
        <f>O146-Y146</f>
        <v/>
      </c>
      <c r="U146" s="82">
        <f>AA146/(T146+X146)</f>
        <v/>
      </c>
      <c r="V146" s="80">
        <f>INDEX(检修、备用和必开!B:B,MATCH(统调负荷!$C146,检修、备用和必开!$A:$A,0))</f>
        <v/>
      </c>
      <c r="W146" s="80">
        <f>INDEX(检修、备用和必开!C:C,MATCH(统调负荷!$C146,检修、备用和必开!$A:$A,0))</f>
        <v/>
      </c>
      <c r="X146" s="80">
        <f>INDEX(检修、备用和必开!D:D,MATCH(统调负荷!$C146,检修、备用和必开!$A:$A,0))</f>
        <v/>
      </c>
      <c r="Y146" s="80">
        <f>INDEX(检修、备用和必开!E:E,MATCH(统调负荷!$C146,检修、备用和必开!$A:$A,0))</f>
        <v/>
      </c>
      <c r="Z146" s="80">
        <f>INDEX(检修、备用和必开!F:F,MATCH(统调负荷!$C146,检修、备用和必开!$A:$A,0))</f>
        <v/>
      </c>
      <c r="AA146" s="80">
        <f>94492.4-V146-Z146</f>
        <v/>
      </c>
      <c r="AB146" s="80" t="n">
        <v>293.93</v>
      </c>
      <c r="AC146" s="80" t="n">
        <v>0</v>
      </c>
      <c r="AD146" s="83">
        <f>C146+D146</f>
        <v/>
      </c>
      <c r="AE146" s="82">
        <f>N146-E146</f>
        <v/>
      </c>
      <c r="AF146" s="82">
        <f>O146-F146</f>
        <v/>
      </c>
      <c r="AG146" s="82">
        <f>P146-G146</f>
        <v/>
      </c>
      <c r="AH146" s="82">
        <f>Q146-H146</f>
        <v/>
      </c>
      <c r="AI146" s="82">
        <f>R146-I146</f>
        <v/>
      </c>
      <c r="AJ146" s="82">
        <f>S146-J146</f>
        <v/>
      </c>
      <c r="AK146" s="80">
        <f>INDEX(检修、备用和必开!I:I,MATCH(统调负荷!$C146,检修、备用和必开!$A:$A,0))</f>
        <v/>
      </c>
    </row>
    <row r="147" ht="13.8" customHeight="1">
      <c r="A147" s="80">
        <f>WEEKDAY(C147,2)</f>
        <v/>
      </c>
      <c r="B147" s="80">
        <f>HOUR(D147)</f>
        <v/>
      </c>
      <c r="C147" s="86" t="n">
        <v>45718</v>
      </c>
      <c r="D147" s="75" t="n">
        <v>0.5104166666666666</v>
      </c>
      <c r="E147" s="80" t="n">
        <v>78850</v>
      </c>
      <c r="F147" s="80" t="n">
        <v>35270</v>
      </c>
      <c r="G147" s="80" t="n">
        <v>13768</v>
      </c>
      <c r="H147" s="80" t="n">
        <v>18581</v>
      </c>
      <c r="I147" s="80" t="n">
        <v>12697</v>
      </c>
      <c r="J147" s="80" t="n">
        <v>-1466</v>
      </c>
      <c r="K147" s="80">
        <f>F147-Y147</f>
        <v/>
      </c>
      <c r="L147" s="82">
        <f>AA147/(K147+W147)</f>
        <v/>
      </c>
      <c r="M147" s="75" t="n">
        <v>0.5104166666666666</v>
      </c>
      <c r="N147" s="80" t="n">
        <v>84683.89999999999</v>
      </c>
      <c r="O147" s="80" t="n">
        <v>36159.8</v>
      </c>
      <c r="P147" s="80" t="n">
        <v>13377.8</v>
      </c>
      <c r="Q147" s="80" t="n">
        <v>22794.3</v>
      </c>
      <c r="R147" s="80" t="n">
        <v>13746</v>
      </c>
      <c r="S147" s="80" t="n">
        <v>-1394</v>
      </c>
      <c r="T147" s="80">
        <f>O147-Y147</f>
        <v/>
      </c>
      <c r="U147" s="82">
        <f>AA147/(T147+X147)</f>
        <v/>
      </c>
      <c r="V147" s="80">
        <f>INDEX(检修、备用和必开!B:B,MATCH(统调负荷!$C147,检修、备用和必开!$A:$A,0))</f>
        <v/>
      </c>
      <c r="W147" s="80">
        <f>INDEX(检修、备用和必开!C:C,MATCH(统调负荷!$C147,检修、备用和必开!$A:$A,0))</f>
        <v/>
      </c>
      <c r="X147" s="80">
        <f>INDEX(检修、备用和必开!D:D,MATCH(统调负荷!$C147,检修、备用和必开!$A:$A,0))</f>
        <v/>
      </c>
      <c r="Y147" s="80">
        <f>INDEX(检修、备用和必开!E:E,MATCH(统调负荷!$C147,检修、备用和必开!$A:$A,0))</f>
        <v/>
      </c>
      <c r="Z147" s="80">
        <f>INDEX(检修、备用和必开!F:F,MATCH(统调负荷!$C147,检修、备用和必开!$A:$A,0))</f>
        <v/>
      </c>
      <c r="AA147" s="80">
        <f>94492.4-V147-Z147</f>
        <v/>
      </c>
      <c r="AB147" s="80" t="n">
        <v>302.63</v>
      </c>
      <c r="AC147" s="80" t="n">
        <v>303.72</v>
      </c>
      <c r="AD147" s="83">
        <f>C147+D147</f>
        <v/>
      </c>
      <c r="AE147" s="82">
        <f>N147-E147</f>
        <v/>
      </c>
      <c r="AF147" s="82">
        <f>O147-F147</f>
        <v/>
      </c>
      <c r="AG147" s="82">
        <f>P147-G147</f>
        <v/>
      </c>
      <c r="AH147" s="82">
        <f>Q147-H147</f>
        <v/>
      </c>
      <c r="AI147" s="82">
        <f>R147-I147</f>
        <v/>
      </c>
      <c r="AJ147" s="82">
        <f>S147-J147</f>
        <v/>
      </c>
      <c r="AK147" s="80">
        <f>INDEX(检修、备用和必开!I:I,MATCH(统调负荷!$C147,检修、备用和必开!$A:$A,0))</f>
        <v/>
      </c>
    </row>
    <row r="148" ht="13.8" customHeight="1">
      <c r="A148" s="80">
        <f>WEEKDAY(C148,2)</f>
        <v/>
      </c>
      <c r="B148" s="80">
        <f>HOUR(D148)</f>
        <v/>
      </c>
      <c r="C148" s="86" t="n">
        <v>45718</v>
      </c>
      <c r="D148" s="75" t="n">
        <v>0.5208333333333334</v>
      </c>
      <c r="E148" s="80" t="n">
        <v>78315</v>
      </c>
      <c r="F148" s="80" t="n">
        <v>34431</v>
      </c>
      <c r="G148" s="80" t="n">
        <v>13768</v>
      </c>
      <c r="H148" s="80" t="n">
        <v>18793</v>
      </c>
      <c r="I148" s="80" t="n">
        <v>12789</v>
      </c>
      <c r="J148" s="80" t="n">
        <v>-1466</v>
      </c>
      <c r="K148" s="80">
        <f>F148-Y148</f>
        <v/>
      </c>
      <c r="L148" s="82">
        <f>AA148/(K148+W148)</f>
        <v/>
      </c>
      <c r="M148" s="75" t="n">
        <v>0.5208333333333334</v>
      </c>
      <c r="N148" s="80" t="n">
        <v>84346.5</v>
      </c>
      <c r="O148" s="80" t="n">
        <v>36014.5</v>
      </c>
      <c r="P148" s="80" t="n">
        <v>13653.8</v>
      </c>
      <c r="Q148" s="80" t="n">
        <v>22204.2</v>
      </c>
      <c r="R148" s="80" t="n">
        <v>13840</v>
      </c>
      <c r="S148" s="80" t="n">
        <v>-1366</v>
      </c>
      <c r="T148" s="80">
        <f>O148-Y148</f>
        <v/>
      </c>
      <c r="U148" s="82">
        <f>AA148/(T148+X148)</f>
        <v/>
      </c>
      <c r="V148" s="80">
        <f>INDEX(检修、备用和必开!B:B,MATCH(统调负荷!$C148,检修、备用和必开!$A:$A,0))</f>
        <v/>
      </c>
      <c r="W148" s="80">
        <f>INDEX(检修、备用和必开!C:C,MATCH(统调负荷!$C148,检修、备用和必开!$A:$A,0))</f>
        <v/>
      </c>
      <c r="X148" s="80">
        <f>INDEX(检修、备用和必开!D:D,MATCH(统调负荷!$C148,检修、备用和必开!$A:$A,0))</f>
        <v/>
      </c>
      <c r="Y148" s="80">
        <f>INDEX(检修、备用和必开!E:E,MATCH(统调负荷!$C148,检修、备用和必开!$A:$A,0))</f>
        <v/>
      </c>
      <c r="Z148" s="80">
        <f>INDEX(检修、备用和必开!F:F,MATCH(统调负荷!$C148,检修、备用和必开!$A:$A,0))</f>
        <v/>
      </c>
      <c r="AA148" s="80">
        <f>94492.4-V148-Z148</f>
        <v/>
      </c>
      <c r="AB148" s="80" t="n">
        <v>298.62</v>
      </c>
      <c r="AC148" s="80" t="n">
        <v>290</v>
      </c>
      <c r="AD148" s="83">
        <f>C148+D148</f>
        <v/>
      </c>
      <c r="AE148" s="82">
        <f>N148-E148</f>
        <v/>
      </c>
      <c r="AF148" s="82">
        <f>O148-F148</f>
        <v/>
      </c>
      <c r="AG148" s="82">
        <f>P148-G148</f>
        <v/>
      </c>
      <c r="AH148" s="82">
        <f>Q148-H148</f>
        <v/>
      </c>
      <c r="AI148" s="82">
        <f>R148-I148</f>
        <v/>
      </c>
      <c r="AJ148" s="82">
        <f>S148-J148</f>
        <v/>
      </c>
      <c r="AK148" s="80">
        <f>INDEX(检修、备用和必开!I:I,MATCH(统调负荷!$C148,检修、备用和必开!$A:$A,0))</f>
        <v/>
      </c>
    </row>
    <row r="149" ht="13.8" customHeight="1">
      <c r="A149" s="80">
        <f>WEEKDAY(C149,2)</f>
        <v/>
      </c>
      <c r="B149" s="80">
        <f>HOUR(D149)</f>
        <v/>
      </c>
      <c r="C149" s="86" t="n">
        <v>45718</v>
      </c>
      <c r="D149" s="75" t="n">
        <v>0.53125</v>
      </c>
      <c r="E149" s="80" t="n">
        <v>78200</v>
      </c>
      <c r="F149" s="80" t="n">
        <v>34267</v>
      </c>
      <c r="G149" s="80" t="n">
        <v>13768</v>
      </c>
      <c r="H149" s="80" t="n">
        <v>18797</v>
      </c>
      <c r="I149" s="80" t="n">
        <v>12834</v>
      </c>
      <c r="J149" s="80" t="n">
        <v>-1466</v>
      </c>
      <c r="K149" s="80">
        <f>F149-Y149</f>
        <v/>
      </c>
      <c r="L149" s="82">
        <f>AA149/(K149+W149)</f>
        <v/>
      </c>
      <c r="M149" s="75" t="n">
        <v>0.53125</v>
      </c>
      <c r="N149" s="80" t="n">
        <v>83467</v>
      </c>
      <c r="O149" s="80" t="n">
        <v>35526.1</v>
      </c>
      <c r="P149" s="80" t="n">
        <v>13129.1</v>
      </c>
      <c r="Q149" s="80" t="n">
        <v>22337.8</v>
      </c>
      <c r="R149" s="80" t="n">
        <v>13890</v>
      </c>
      <c r="S149" s="80" t="n">
        <v>-1416</v>
      </c>
      <c r="T149" s="80">
        <f>O149-Y149</f>
        <v/>
      </c>
      <c r="U149" s="82">
        <f>AA149/(T149+X149)</f>
        <v/>
      </c>
      <c r="V149" s="80">
        <f>INDEX(检修、备用和必开!B:B,MATCH(统调负荷!$C149,检修、备用和必开!$A:$A,0))</f>
        <v/>
      </c>
      <c r="W149" s="80">
        <f>INDEX(检修、备用和必开!C:C,MATCH(统调负荷!$C149,检修、备用和必开!$A:$A,0))</f>
        <v/>
      </c>
      <c r="X149" s="80">
        <f>INDEX(检修、备用和必开!D:D,MATCH(统调负荷!$C149,检修、备用和必开!$A:$A,0))</f>
        <v/>
      </c>
      <c r="Y149" s="80">
        <f>INDEX(检修、备用和必开!E:E,MATCH(统调负荷!$C149,检修、备用和必开!$A:$A,0))</f>
        <v/>
      </c>
      <c r="Z149" s="80">
        <f>INDEX(检修、备用和必开!F:F,MATCH(统调负荷!$C149,检修、备用和必开!$A:$A,0))</f>
        <v/>
      </c>
      <c r="AA149" s="80">
        <f>94492.4-V149-Z149</f>
        <v/>
      </c>
      <c r="AB149" s="80" t="n">
        <v>298.79</v>
      </c>
      <c r="AC149" s="80" t="n">
        <v>326.53</v>
      </c>
      <c r="AD149" s="83">
        <f>C149+D149</f>
        <v/>
      </c>
      <c r="AE149" s="82">
        <f>N149-E149</f>
        <v/>
      </c>
      <c r="AF149" s="82">
        <f>O149-F149</f>
        <v/>
      </c>
      <c r="AG149" s="82">
        <f>P149-G149</f>
        <v/>
      </c>
      <c r="AH149" s="82">
        <f>Q149-H149</f>
        <v/>
      </c>
      <c r="AI149" s="82">
        <f>R149-I149</f>
        <v/>
      </c>
      <c r="AJ149" s="82">
        <f>S149-J149</f>
        <v/>
      </c>
      <c r="AK149" s="80">
        <f>INDEX(检修、备用和必开!I:I,MATCH(统调负荷!$C149,检修、备用和必开!$A:$A,0))</f>
        <v/>
      </c>
    </row>
    <row r="150" ht="13.8" customHeight="1">
      <c r="A150" s="80">
        <f>WEEKDAY(C150,2)</f>
        <v/>
      </c>
      <c r="B150" s="80">
        <f>HOUR(D150)</f>
        <v/>
      </c>
      <c r="C150" s="86" t="n">
        <v>45718</v>
      </c>
      <c r="D150" s="75" t="n">
        <v>0.5416666666666666</v>
      </c>
      <c r="E150" s="80" t="n">
        <v>77900</v>
      </c>
      <c r="F150" s="80" t="n">
        <v>33992</v>
      </c>
      <c r="G150" s="80" t="n">
        <v>13768</v>
      </c>
      <c r="H150" s="80" t="n">
        <v>18777</v>
      </c>
      <c r="I150" s="80" t="n">
        <v>12829</v>
      </c>
      <c r="J150" s="80" t="n">
        <v>-1466</v>
      </c>
      <c r="K150" s="80">
        <f>F150-Y150</f>
        <v/>
      </c>
      <c r="L150" s="82">
        <f>AA150/(K150+W150)</f>
        <v/>
      </c>
      <c r="M150" s="75" t="n">
        <v>0.5416666666666666</v>
      </c>
      <c r="N150" s="80" t="n">
        <v>83774.3</v>
      </c>
      <c r="O150" s="80" t="n">
        <v>35866.9</v>
      </c>
      <c r="P150" s="80" t="n">
        <v>13258.6</v>
      </c>
      <c r="Q150" s="80" t="n">
        <v>21968.8</v>
      </c>
      <c r="R150" s="80" t="n">
        <v>14067</v>
      </c>
      <c r="S150" s="80" t="n">
        <v>-1387</v>
      </c>
      <c r="T150" s="80">
        <f>O150-Y150</f>
        <v/>
      </c>
      <c r="U150" s="82">
        <f>AA150/(T150+X150)</f>
        <v/>
      </c>
      <c r="V150" s="80">
        <f>INDEX(检修、备用和必开!B:B,MATCH(统调负荷!$C150,检修、备用和必开!$A:$A,0))</f>
        <v/>
      </c>
      <c r="W150" s="80">
        <f>INDEX(检修、备用和必开!C:C,MATCH(统调负荷!$C150,检修、备用和必开!$A:$A,0))</f>
        <v/>
      </c>
      <c r="X150" s="80">
        <f>INDEX(检修、备用和必开!D:D,MATCH(统调负荷!$C150,检修、备用和必开!$A:$A,0))</f>
        <v/>
      </c>
      <c r="Y150" s="80">
        <f>INDEX(检修、备用和必开!E:E,MATCH(统调负荷!$C150,检修、备用和必开!$A:$A,0))</f>
        <v/>
      </c>
      <c r="Z150" s="80">
        <f>INDEX(检修、备用和必开!F:F,MATCH(统调负荷!$C150,检修、备用和必开!$A:$A,0))</f>
        <v/>
      </c>
      <c r="AA150" s="80">
        <f>94492.4-V150-Z150</f>
        <v/>
      </c>
      <c r="AB150" s="80" t="n">
        <v>302.05</v>
      </c>
      <c r="AC150" s="80" t="n">
        <v>239.47</v>
      </c>
      <c r="AD150" s="83">
        <f>C150+D150</f>
        <v/>
      </c>
      <c r="AE150" s="82">
        <f>N150-E150</f>
        <v/>
      </c>
      <c r="AF150" s="82">
        <f>O150-F150</f>
        <v/>
      </c>
      <c r="AG150" s="82">
        <f>P150-G150</f>
        <v/>
      </c>
      <c r="AH150" s="82">
        <f>Q150-H150</f>
        <v/>
      </c>
      <c r="AI150" s="82">
        <f>R150-I150</f>
        <v/>
      </c>
      <c r="AJ150" s="82">
        <f>S150-J150</f>
        <v/>
      </c>
      <c r="AK150" s="80">
        <f>INDEX(检修、备用和必开!I:I,MATCH(统调负荷!$C150,检修、备用和必开!$A:$A,0))</f>
        <v/>
      </c>
    </row>
    <row r="151" ht="13.8" customHeight="1">
      <c r="A151" s="80">
        <f>WEEKDAY(C151,2)</f>
        <v/>
      </c>
      <c r="B151" s="80">
        <f>HOUR(D151)</f>
        <v/>
      </c>
      <c r="C151" s="86" t="n">
        <v>45718</v>
      </c>
      <c r="D151" s="75" t="n">
        <v>0.5520833333333334</v>
      </c>
      <c r="E151" s="80" t="n">
        <v>78820</v>
      </c>
      <c r="F151" s="80" t="n">
        <v>34901</v>
      </c>
      <c r="G151" s="80" t="n">
        <v>13768</v>
      </c>
      <c r="H151" s="80" t="n">
        <v>18786</v>
      </c>
      <c r="I151" s="80" t="n">
        <v>12831</v>
      </c>
      <c r="J151" s="80" t="n">
        <v>-1466</v>
      </c>
      <c r="K151" s="80">
        <f>F151-Y151</f>
        <v/>
      </c>
      <c r="L151" s="82">
        <f>AA151/(K151+W151)</f>
        <v/>
      </c>
      <c r="M151" s="75" t="n">
        <v>0.5520833333333334</v>
      </c>
      <c r="N151" s="80" t="n">
        <v>84689.7</v>
      </c>
      <c r="O151" s="80" t="n">
        <v>37159.3</v>
      </c>
      <c r="P151" s="80" t="n">
        <v>12754.7</v>
      </c>
      <c r="Q151" s="80" t="n">
        <v>22351.7</v>
      </c>
      <c r="R151" s="80" t="n">
        <v>13826</v>
      </c>
      <c r="S151" s="80" t="n">
        <v>-1402</v>
      </c>
      <c r="T151" s="80">
        <f>O151-Y151</f>
        <v/>
      </c>
      <c r="U151" s="82">
        <f>AA151/(T151+X151)</f>
        <v/>
      </c>
      <c r="V151" s="80">
        <f>INDEX(检修、备用和必开!B:B,MATCH(统调负荷!$C151,检修、备用和必开!$A:$A,0))</f>
        <v/>
      </c>
      <c r="W151" s="80">
        <f>INDEX(检修、备用和必开!C:C,MATCH(统调负荷!$C151,检修、备用和必开!$A:$A,0))</f>
        <v/>
      </c>
      <c r="X151" s="80">
        <f>INDEX(检修、备用和必开!D:D,MATCH(统调负荷!$C151,检修、备用和必开!$A:$A,0))</f>
        <v/>
      </c>
      <c r="Y151" s="80">
        <f>INDEX(检修、备用和必开!E:E,MATCH(统调负荷!$C151,检修、备用和必开!$A:$A,0))</f>
        <v/>
      </c>
      <c r="Z151" s="80">
        <f>INDEX(检修、备用和必开!F:F,MATCH(统调负荷!$C151,检修、备用和必开!$A:$A,0))</f>
        <v/>
      </c>
      <c r="AA151" s="80">
        <f>94492.4-V151-Z151</f>
        <v/>
      </c>
      <c r="AB151" s="80" t="n">
        <v>307.44</v>
      </c>
      <c r="AC151" s="80" t="n">
        <v>302.33</v>
      </c>
      <c r="AD151" s="83">
        <f>C151+D151</f>
        <v/>
      </c>
      <c r="AE151" s="82">
        <f>N151-E151</f>
        <v/>
      </c>
      <c r="AF151" s="82">
        <f>O151-F151</f>
        <v/>
      </c>
      <c r="AG151" s="82">
        <f>P151-G151</f>
        <v/>
      </c>
      <c r="AH151" s="82">
        <f>Q151-H151</f>
        <v/>
      </c>
      <c r="AI151" s="82">
        <f>R151-I151</f>
        <v/>
      </c>
      <c r="AJ151" s="82">
        <f>S151-J151</f>
        <v/>
      </c>
      <c r="AK151" s="80">
        <f>INDEX(检修、备用和必开!I:I,MATCH(统调负荷!$C151,检修、备用和必开!$A:$A,0))</f>
        <v/>
      </c>
    </row>
    <row r="152" ht="13.8" customHeight="1">
      <c r="A152" s="80">
        <f>WEEKDAY(C152,2)</f>
        <v/>
      </c>
      <c r="B152" s="80">
        <f>HOUR(D152)</f>
        <v/>
      </c>
      <c r="C152" s="86" t="n">
        <v>45718</v>
      </c>
      <c r="D152" s="75" t="n">
        <v>0.5625</v>
      </c>
      <c r="E152" s="80" t="n">
        <v>80325</v>
      </c>
      <c r="F152" s="80" t="n">
        <v>35409</v>
      </c>
      <c r="G152" s="80" t="n">
        <v>13768</v>
      </c>
      <c r="H152" s="80" t="n">
        <v>19816</v>
      </c>
      <c r="I152" s="80" t="n">
        <v>12798</v>
      </c>
      <c r="J152" s="80" t="n">
        <v>-1466</v>
      </c>
      <c r="K152" s="80">
        <f>F152-Y152</f>
        <v/>
      </c>
      <c r="L152" s="82">
        <f>AA152/(K152+W152)</f>
        <v/>
      </c>
      <c r="M152" s="75" t="n">
        <v>0.5625</v>
      </c>
      <c r="N152" s="80" t="n">
        <v>87330.2</v>
      </c>
      <c r="O152" s="80" t="n">
        <v>38712.5</v>
      </c>
      <c r="P152" s="80" t="n">
        <v>13393</v>
      </c>
      <c r="Q152" s="80" t="n">
        <v>22650.7</v>
      </c>
      <c r="R152" s="80" t="n">
        <v>13873</v>
      </c>
      <c r="S152" s="80" t="n">
        <v>-1299</v>
      </c>
      <c r="T152" s="80">
        <f>O152-Y152</f>
        <v/>
      </c>
      <c r="U152" s="82">
        <f>AA152/(T152+X152)</f>
        <v/>
      </c>
      <c r="V152" s="80">
        <f>INDEX(检修、备用和必开!B:B,MATCH(统调负荷!$C152,检修、备用和必开!$A:$A,0))</f>
        <v/>
      </c>
      <c r="W152" s="80">
        <f>INDEX(检修、备用和必开!C:C,MATCH(统调负荷!$C152,检修、备用和必开!$A:$A,0))</f>
        <v/>
      </c>
      <c r="X152" s="80">
        <f>INDEX(检修、备用和必开!D:D,MATCH(统调负荷!$C152,检修、备用和必开!$A:$A,0))</f>
        <v/>
      </c>
      <c r="Y152" s="80">
        <f>INDEX(检修、备用和必开!E:E,MATCH(统调负荷!$C152,检修、备用和必开!$A:$A,0))</f>
        <v/>
      </c>
      <c r="Z152" s="80">
        <f>INDEX(检修、备用和必开!F:F,MATCH(统调负荷!$C152,检修、备用和必开!$A:$A,0))</f>
        <v/>
      </c>
      <c r="AA152" s="80">
        <f>94492.4-V152-Z152</f>
        <v/>
      </c>
      <c r="AB152" s="80" t="n">
        <v>316.44</v>
      </c>
      <c r="AC152" s="80" t="n">
        <v>305</v>
      </c>
      <c r="AD152" s="83">
        <f>C152+D152</f>
        <v/>
      </c>
      <c r="AE152" s="82">
        <f>N152-E152</f>
        <v/>
      </c>
      <c r="AF152" s="82">
        <f>O152-F152</f>
        <v/>
      </c>
      <c r="AG152" s="82">
        <f>P152-G152</f>
        <v/>
      </c>
      <c r="AH152" s="82">
        <f>Q152-H152</f>
        <v/>
      </c>
      <c r="AI152" s="82">
        <f>R152-I152</f>
        <v/>
      </c>
      <c r="AJ152" s="82">
        <f>S152-J152</f>
        <v/>
      </c>
      <c r="AK152" s="80">
        <f>INDEX(检修、备用和必开!I:I,MATCH(统调负荷!$C152,检修、备用和必开!$A:$A,0))</f>
        <v/>
      </c>
    </row>
    <row r="153" ht="13.8" customHeight="1">
      <c r="A153" s="80">
        <f>WEEKDAY(C153,2)</f>
        <v/>
      </c>
      <c r="B153" s="80">
        <f>HOUR(D153)</f>
        <v/>
      </c>
      <c r="C153" s="86" t="n">
        <v>45718</v>
      </c>
      <c r="D153" s="75" t="n">
        <v>0.5729166666666666</v>
      </c>
      <c r="E153" s="80" t="n">
        <v>82360</v>
      </c>
      <c r="F153" s="80" t="n">
        <v>37398</v>
      </c>
      <c r="G153" s="80" t="n">
        <v>13768</v>
      </c>
      <c r="H153" s="80" t="n">
        <v>19941</v>
      </c>
      <c r="I153" s="80" t="n">
        <v>12719</v>
      </c>
      <c r="J153" s="80" t="n">
        <v>-1466</v>
      </c>
      <c r="K153" s="80">
        <f>F153-Y153</f>
        <v/>
      </c>
      <c r="L153" s="82">
        <f>AA153/(K153+W153)</f>
        <v/>
      </c>
      <c r="M153" s="75" t="n">
        <v>0.5729166666666666</v>
      </c>
      <c r="N153" s="80" t="n">
        <v>90681.3</v>
      </c>
      <c r="O153" s="80" t="n">
        <v>42257.6</v>
      </c>
      <c r="P153" s="80" t="n">
        <v>13328.6</v>
      </c>
      <c r="Q153" s="80" t="n">
        <v>22911.1</v>
      </c>
      <c r="R153" s="80" t="n">
        <v>13579</v>
      </c>
      <c r="S153" s="80" t="n">
        <v>-1395</v>
      </c>
      <c r="T153" s="80">
        <f>O153-Y153</f>
        <v/>
      </c>
      <c r="U153" s="82">
        <f>AA153/(T153+X153)</f>
        <v/>
      </c>
      <c r="V153" s="80">
        <f>INDEX(检修、备用和必开!B:B,MATCH(统调负荷!$C153,检修、备用和必开!$A:$A,0))</f>
        <v/>
      </c>
      <c r="W153" s="80">
        <f>INDEX(检修、备用和必开!C:C,MATCH(统调负荷!$C153,检修、备用和必开!$A:$A,0))</f>
        <v/>
      </c>
      <c r="X153" s="80">
        <f>INDEX(检修、备用和必开!D:D,MATCH(统调负荷!$C153,检修、备用和必开!$A:$A,0))</f>
        <v/>
      </c>
      <c r="Y153" s="80">
        <f>INDEX(检修、备用和必开!E:E,MATCH(统调负荷!$C153,检修、备用和必开!$A:$A,0))</f>
        <v/>
      </c>
      <c r="Z153" s="80">
        <f>INDEX(检修、备用和必开!F:F,MATCH(统调负荷!$C153,检修、备用和必开!$A:$A,0))</f>
        <v/>
      </c>
      <c r="AA153" s="80">
        <f>94492.4-V153-Z153</f>
        <v/>
      </c>
      <c r="AB153" s="80" t="n">
        <v>328.98</v>
      </c>
      <c r="AC153" s="80" t="n">
        <v>334.78</v>
      </c>
      <c r="AD153" s="83">
        <f>C153+D153</f>
        <v/>
      </c>
      <c r="AE153" s="82">
        <f>N153-E153</f>
        <v/>
      </c>
      <c r="AF153" s="82">
        <f>O153-F153</f>
        <v/>
      </c>
      <c r="AG153" s="82">
        <f>P153-G153</f>
        <v/>
      </c>
      <c r="AH153" s="82">
        <f>Q153-H153</f>
        <v/>
      </c>
      <c r="AI153" s="82">
        <f>R153-I153</f>
        <v/>
      </c>
      <c r="AJ153" s="82">
        <f>S153-J153</f>
        <v/>
      </c>
      <c r="AK153" s="80">
        <f>INDEX(检修、备用和必开!I:I,MATCH(统调负荷!$C153,检修、备用和必开!$A:$A,0))</f>
        <v/>
      </c>
    </row>
    <row r="154" ht="13.8" customHeight="1">
      <c r="A154" s="80">
        <f>WEEKDAY(C154,2)</f>
        <v/>
      </c>
      <c r="B154" s="80">
        <f>HOUR(D154)</f>
        <v/>
      </c>
      <c r="C154" s="86" t="n">
        <v>45718</v>
      </c>
      <c r="D154" s="75" t="n">
        <v>0.5833333333333334</v>
      </c>
      <c r="E154" s="80" t="n">
        <v>81875</v>
      </c>
      <c r="F154" s="80" t="n">
        <v>37658</v>
      </c>
      <c r="G154" s="80" t="n">
        <v>13767</v>
      </c>
      <c r="H154" s="80" t="n">
        <v>19297</v>
      </c>
      <c r="I154" s="80" t="n">
        <v>12619</v>
      </c>
      <c r="J154" s="80" t="n">
        <v>-1466</v>
      </c>
      <c r="K154" s="80">
        <f>F154-Y154</f>
        <v/>
      </c>
      <c r="L154" s="82">
        <f>AA154/(K154+W154)</f>
        <v/>
      </c>
      <c r="M154" s="75" t="n">
        <v>0.5833333333333334</v>
      </c>
      <c r="N154" s="80" t="n">
        <v>90239.60000000001</v>
      </c>
      <c r="O154" s="80" t="n">
        <v>43222.4</v>
      </c>
      <c r="P154" s="80" t="n">
        <v>12723.8</v>
      </c>
      <c r="Q154" s="80" t="n">
        <v>22234.4</v>
      </c>
      <c r="R154" s="80" t="n">
        <v>13379</v>
      </c>
      <c r="S154" s="80" t="n">
        <v>-1320</v>
      </c>
      <c r="T154" s="80">
        <f>O154-Y154</f>
        <v/>
      </c>
      <c r="U154" s="82">
        <f>AA154/(T154+X154)</f>
        <v/>
      </c>
      <c r="V154" s="80">
        <f>INDEX(检修、备用和必开!B:B,MATCH(统调负荷!$C154,检修、备用和必开!$A:$A,0))</f>
        <v/>
      </c>
      <c r="W154" s="80">
        <f>INDEX(检修、备用和必开!C:C,MATCH(统调负荷!$C154,检修、备用和必开!$A:$A,0))</f>
        <v/>
      </c>
      <c r="X154" s="80">
        <f>INDEX(检修、备用和必开!D:D,MATCH(统调负荷!$C154,检修、备用和必开!$A:$A,0))</f>
        <v/>
      </c>
      <c r="Y154" s="80">
        <f>INDEX(检修、备用和必开!E:E,MATCH(统调负荷!$C154,检修、备用和必开!$A:$A,0))</f>
        <v/>
      </c>
      <c r="Z154" s="80">
        <f>INDEX(检修、备用和必开!F:F,MATCH(统调负荷!$C154,检修、备用和必开!$A:$A,0))</f>
        <v/>
      </c>
      <c r="AA154" s="80">
        <f>94492.4-V154-Z154</f>
        <v/>
      </c>
      <c r="AB154" s="80" t="n">
        <v>320.99</v>
      </c>
      <c r="AC154" s="80" t="n">
        <v>342.3</v>
      </c>
      <c r="AD154" s="83">
        <f>C154+D154</f>
        <v/>
      </c>
      <c r="AE154" s="82">
        <f>N154-E154</f>
        <v/>
      </c>
      <c r="AF154" s="82">
        <f>O154-F154</f>
        <v/>
      </c>
      <c r="AG154" s="82">
        <f>P154-G154</f>
        <v/>
      </c>
      <c r="AH154" s="82">
        <f>Q154-H154</f>
        <v/>
      </c>
      <c r="AI154" s="82">
        <f>R154-I154</f>
        <v/>
      </c>
      <c r="AJ154" s="82">
        <f>S154-J154</f>
        <v/>
      </c>
      <c r="AK154" s="80">
        <f>INDEX(检修、备用和必开!I:I,MATCH(统调负荷!$C154,检修、备用和必开!$A:$A,0))</f>
        <v/>
      </c>
    </row>
    <row r="155" ht="13.8" customHeight="1">
      <c r="A155" s="80">
        <f>WEEKDAY(C155,2)</f>
        <v/>
      </c>
      <c r="B155" s="80">
        <f>HOUR(D155)</f>
        <v/>
      </c>
      <c r="C155" s="86" t="n">
        <v>45718</v>
      </c>
      <c r="D155" s="75" t="n">
        <v>0.59375</v>
      </c>
      <c r="E155" s="80" t="n">
        <v>80905</v>
      </c>
      <c r="F155" s="80" t="n">
        <v>34021</v>
      </c>
      <c r="G155" s="80" t="n">
        <v>16653</v>
      </c>
      <c r="H155" s="80" t="n">
        <v>19271</v>
      </c>
      <c r="I155" s="80" t="n">
        <v>12426</v>
      </c>
      <c r="J155" s="80" t="n">
        <v>-1466</v>
      </c>
      <c r="K155" s="80">
        <f>F155-Y155</f>
        <v/>
      </c>
      <c r="L155" s="82">
        <f>AA155/(K155+W155)</f>
        <v/>
      </c>
      <c r="M155" s="75" t="n">
        <v>0.59375</v>
      </c>
      <c r="N155" s="80" t="n">
        <v>89584.60000000001</v>
      </c>
      <c r="O155" s="80" t="n">
        <v>42942.3</v>
      </c>
      <c r="P155" s="80" t="n">
        <v>12466.6</v>
      </c>
      <c r="Q155" s="80" t="n">
        <v>22239.7</v>
      </c>
      <c r="R155" s="80" t="n">
        <v>13271</v>
      </c>
      <c r="S155" s="80" t="n">
        <v>-1335</v>
      </c>
      <c r="T155" s="80">
        <f>O155-Y155</f>
        <v/>
      </c>
      <c r="U155" s="82">
        <f>AA155/(T155+X155)</f>
        <v/>
      </c>
      <c r="V155" s="80">
        <f>INDEX(检修、备用和必开!B:B,MATCH(统调负荷!$C155,检修、备用和必开!$A:$A,0))</f>
        <v/>
      </c>
      <c r="W155" s="80">
        <f>INDEX(检修、备用和必开!C:C,MATCH(统调负荷!$C155,检修、备用和必开!$A:$A,0))</f>
        <v/>
      </c>
      <c r="X155" s="80">
        <f>INDEX(检修、备用和必开!D:D,MATCH(统调负荷!$C155,检修、备用和必开!$A:$A,0))</f>
        <v/>
      </c>
      <c r="Y155" s="80">
        <f>INDEX(检修、备用和必开!E:E,MATCH(统调负荷!$C155,检修、备用和必开!$A:$A,0))</f>
        <v/>
      </c>
      <c r="Z155" s="80">
        <f>INDEX(检修、备用和必开!F:F,MATCH(统调负荷!$C155,检修、备用和必开!$A:$A,0))</f>
        <v/>
      </c>
      <c r="AA155" s="80">
        <f>94492.4-V155-Z155</f>
        <v/>
      </c>
      <c r="AB155" s="80" t="n">
        <v>329.24</v>
      </c>
      <c r="AC155" s="80" t="n">
        <v>313.2</v>
      </c>
      <c r="AD155" s="83">
        <f>C155+D155</f>
        <v/>
      </c>
      <c r="AE155" s="82">
        <f>N155-E155</f>
        <v/>
      </c>
      <c r="AF155" s="82">
        <f>O155-F155</f>
        <v/>
      </c>
      <c r="AG155" s="82">
        <f>P155-G155</f>
        <v/>
      </c>
      <c r="AH155" s="82">
        <f>Q155-H155</f>
        <v/>
      </c>
      <c r="AI155" s="82">
        <f>R155-I155</f>
        <v/>
      </c>
      <c r="AJ155" s="82">
        <f>S155-J155</f>
        <v/>
      </c>
      <c r="AK155" s="80">
        <f>INDEX(检修、备用和必开!I:I,MATCH(统调负荷!$C155,检修、备用和必开!$A:$A,0))</f>
        <v/>
      </c>
    </row>
    <row r="156" ht="13.8" customHeight="1">
      <c r="A156" s="80">
        <f>WEEKDAY(C156,2)</f>
        <v/>
      </c>
      <c r="B156" s="80">
        <f>HOUR(D156)</f>
        <v/>
      </c>
      <c r="C156" s="86" t="n">
        <v>45718</v>
      </c>
      <c r="D156" s="75" t="n">
        <v>0.6041666666666666</v>
      </c>
      <c r="E156" s="80" t="n">
        <v>81440</v>
      </c>
      <c r="F156" s="80" t="n">
        <v>34381</v>
      </c>
      <c r="G156" s="80" t="n">
        <v>17125</v>
      </c>
      <c r="H156" s="80" t="n">
        <v>19210</v>
      </c>
      <c r="I156" s="80" t="n">
        <v>12190</v>
      </c>
      <c r="J156" s="80" t="n">
        <v>-1466</v>
      </c>
      <c r="K156" s="80">
        <f>F156-Y156</f>
        <v/>
      </c>
      <c r="L156" s="82">
        <f>AA156/(K156+W156)</f>
        <v/>
      </c>
      <c r="M156" s="75" t="n">
        <v>0.6041666666666666</v>
      </c>
      <c r="N156" s="80" t="n">
        <v>90008.60000000001</v>
      </c>
      <c r="O156" s="80" t="n">
        <v>43813.4</v>
      </c>
      <c r="P156" s="80" t="n">
        <v>12463.6</v>
      </c>
      <c r="Q156" s="80" t="n">
        <v>22048.6</v>
      </c>
      <c r="R156" s="80" t="n">
        <v>13005</v>
      </c>
      <c r="S156" s="80" t="n">
        <v>-1322</v>
      </c>
      <c r="T156" s="80">
        <f>O156-Y156</f>
        <v/>
      </c>
      <c r="U156" s="82">
        <f>AA156/(T156+X156)</f>
        <v/>
      </c>
      <c r="V156" s="80">
        <f>INDEX(检修、备用和必开!B:B,MATCH(统调负荷!$C156,检修、备用和必开!$A:$A,0))</f>
        <v/>
      </c>
      <c r="W156" s="80">
        <f>INDEX(检修、备用和必开!C:C,MATCH(统调负荷!$C156,检修、备用和必开!$A:$A,0))</f>
        <v/>
      </c>
      <c r="X156" s="80">
        <f>INDEX(检修、备用和必开!D:D,MATCH(统调负荷!$C156,检修、备用和必开!$A:$A,0))</f>
        <v/>
      </c>
      <c r="Y156" s="80">
        <f>INDEX(检修、备用和必开!E:E,MATCH(统调负荷!$C156,检修、备用和必开!$A:$A,0))</f>
        <v/>
      </c>
      <c r="Z156" s="80">
        <f>INDEX(检修、备用和必开!F:F,MATCH(统调负荷!$C156,检修、备用和必开!$A:$A,0))</f>
        <v/>
      </c>
      <c r="AA156" s="80">
        <f>94492.4-V156-Z156</f>
        <v/>
      </c>
      <c r="AB156" s="80" t="n">
        <v>340.54</v>
      </c>
      <c r="AC156" s="80" t="n">
        <v>323.2</v>
      </c>
      <c r="AD156" s="83">
        <f>C156+D156</f>
        <v/>
      </c>
      <c r="AE156" s="82">
        <f>N156-E156</f>
        <v/>
      </c>
      <c r="AF156" s="82">
        <f>O156-F156</f>
        <v/>
      </c>
      <c r="AG156" s="82">
        <f>P156-G156</f>
        <v/>
      </c>
      <c r="AH156" s="82">
        <f>Q156-H156</f>
        <v/>
      </c>
      <c r="AI156" s="82">
        <f>R156-I156</f>
        <v/>
      </c>
      <c r="AJ156" s="82">
        <f>S156-J156</f>
        <v/>
      </c>
      <c r="AK156" s="80">
        <f>INDEX(检修、备用和必开!I:I,MATCH(统调负荷!$C156,检修、备用和必开!$A:$A,0))</f>
        <v/>
      </c>
    </row>
    <row r="157" ht="13.8" customHeight="1">
      <c r="A157" s="80">
        <f>WEEKDAY(C157,2)</f>
        <v/>
      </c>
      <c r="B157" s="80">
        <f>HOUR(D157)</f>
        <v/>
      </c>
      <c r="C157" s="86" t="n">
        <v>45718</v>
      </c>
      <c r="D157" s="75" t="n">
        <v>0.6145833333333334</v>
      </c>
      <c r="E157" s="80" t="n">
        <v>82020</v>
      </c>
      <c r="F157" s="80" t="n">
        <v>35287</v>
      </c>
      <c r="G157" s="80" t="n">
        <v>17169</v>
      </c>
      <c r="H157" s="80" t="n">
        <v>19116</v>
      </c>
      <c r="I157" s="80" t="n">
        <v>11914</v>
      </c>
      <c r="J157" s="80" t="n">
        <v>-1466</v>
      </c>
      <c r="K157" s="80">
        <f>F157-Y157</f>
        <v/>
      </c>
      <c r="L157" s="82">
        <f>AA157/(K157+W157)</f>
        <v/>
      </c>
      <c r="M157" s="75" t="n">
        <v>0.6145833333333334</v>
      </c>
      <c r="N157" s="80" t="n">
        <v>90431.8</v>
      </c>
      <c r="O157" s="80" t="n">
        <v>44118.5</v>
      </c>
      <c r="P157" s="80" t="n">
        <v>13126.1</v>
      </c>
      <c r="Q157" s="80" t="n">
        <v>21880.2</v>
      </c>
      <c r="R157" s="80" t="n">
        <v>12677</v>
      </c>
      <c r="S157" s="80" t="n">
        <v>-1370</v>
      </c>
      <c r="T157" s="80">
        <f>O157-Y157</f>
        <v/>
      </c>
      <c r="U157" s="82">
        <f>AA157/(T157+X157)</f>
        <v/>
      </c>
      <c r="V157" s="80">
        <f>INDEX(检修、备用和必开!B:B,MATCH(统调负荷!$C157,检修、备用和必开!$A:$A,0))</f>
        <v/>
      </c>
      <c r="W157" s="80">
        <f>INDEX(检修、备用和必开!C:C,MATCH(统调负荷!$C157,检修、备用和必开!$A:$A,0))</f>
        <v/>
      </c>
      <c r="X157" s="80">
        <f>INDEX(检修、备用和必开!D:D,MATCH(统调负荷!$C157,检修、备用和必开!$A:$A,0))</f>
        <v/>
      </c>
      <c r="Y157" s="80">
        <f>INDEX(检修、备用和必开!E:E,MATCH(统调负荷!$C157,检修、备用和必开!$A:$A,0))</f>
        <v/>
      </c>
      <c r="Z157" s="80">
        <f>INDEX(检修、备用和必开!F:F,MATCH(统调负荷!$C157,检修、备用和必开!$A:$A,0))</f>
        <v/>
      </c>
      <c r="AA157" s="80">
        <f>94492.4-V157-Z157</f>
        <v/>
      </c>
      <c r="AB157" s="80" t="n">
        <v>340.17</v>
      </c>
      <c r="AC157" s="80" t="n">
        <v>323.6</v>
      </c>
      <c r="AD157" s="83">
        <f>C157+D157</f>
        <v/>
      </c>
      <c r="AE157" s="82">
        <f>N157-E157</f>
        <v/>
      </c>
      <c r="AF157" s="82">
        <f>O157-F157</f>
        <v/>
      </c>
      <c r="AG157" s="82">
        <f>P157-G157</f>
        <v/>
      </c>
      <c r="AH157" s="82">
        <f>Q157-H157</f>
        <v/>
      </c>
      <c r="AI157" s="82">
        <f>R157-I157</f>
        <v/>
      </c>
      <c r="AJ157" s="82">
        <f>S157-J157</f>
        <v/>
      </c>
      <c r="AK157" s="80">
        <f>INDEX(检修、备用和必开!I:I,MATCH(统调负荷!$C157,检修、备用和必开!$A:$A,0))</f>
        <v/>
      </c>
    </row>
    <row r="158" ht="13.8" customHeight="1">
      <c r="A158" s="80">
        <f>WEEKDAY(C158,2)</f>
        <v/>
      </c>
      <c r="B158" s="80">
        <f>HOUR(D158)</f>
        <v/>
      </c>
      <c r="C158" s="86" t="n">
        <v>45718</v>
      </c>
      <c r="D158" s="75" t="n">
        <v>0.625</v>
      </c>
      <c r="E158" s="80" t="n">
        <v>82460</v>
      </c>
      <c r="F158" s="80" t="n">
        <v>34910</v>
      </c>
      <c r="G158" s="80" t="n">
        <v>17650</v>
      </c>
      <c r="H158" s="80" t="n">
        <v>19758</v>
      </c>
      <c r="I158" s="80" t="n">
        <v>11608</v>
      </c>
      <c r="J158" s="80" t="n">
        <v>-1466</v>
      </c>
      <c r="K158" s="80">
        <f>F158-Y158</f>
        <v/>
      </c>
      <c r="L158" s="82">
        <f>AA158/(K158+W158)</f>
        <v/>
      </c>
      <c r="M158" s="75" t="n">
        <v>0.625</v>
      </c>
      <c r="N158" s="80" t="n">
        <v>90833.5</v>
      </c>
      <c r="O158" s="80" t="n">
        <v>45352.6</v>
      </c>
      <c r="P158" s="80" t="n">
        <v>13020.4</v>
      </c>
      <c r="Q158" s="80" t="n">
        <v>21636.5</v>
      </c>
      <c r="R158" s="80" t="n">
        <v>12220</v>
      </c>
      <c r="S158" s="80" t="n">
        <v>-1396</v>
      </c>
      <c r="T158" s="80">
        <f>O158-Y158</f>
        <v/>
      </c>
      <c r="U158" s="82">
        <f>AA158/(T158+X158)</f>
        <v/>
      </c>
      <c r="V158" s="80">
        <f>INDEX(检修、备用和必开!B:B,MATCH(统调负荷!$C158,检修、备用和必开!$A:$A,0))</f>
        <v/>
      </c>
      <c r="W158" s="80">
        <f>INDEX(检修、备用和必开!C:C,MATCH(统调负荷!$C158,检修、备用和必开!$A:$A,0))</f>
        <v/>
      </c>
      <c r="X158" s="80">
        <f>INDEX(检修、备用和必开!D:D,MATCH(统调负荷!$C158,检修、备用和必开!$A:$A,0))</f>
        <v/>
      </c>
      <c r="Y158" s="80">
        <f>INDEX(检修、备用和必开!E:E,MATCH(统调负荷!$C158,检修、备用和必开!$A:$A,0))</f>
        <v/>
      </c>
      <c r="Z158" s="80">
        <f>INDEX(检修、备用和必开!F:F,MATCH(统调负荷!$C158,检修、备用和必开!$A:$A,0))</f>
        <v/>
      </c>
      <c r="AA158" s="80">
        <f>94492.4-V158-Z158</f>
        <v/>
      </c>
      <c r="AB158" s="80" t="n">
        <v>350.28</v>
      </c>
      <c r="AC158" s="80" t="n">
        <v>341.24</v>
      </c>
      <c r="AD158" s="83">
        <f>C158+D158</f>
        <v/>
      </c>
      <c r="AE158" s="82">
        <f>N158-E158</f>
        <v/>
      </c>
      <c r="AF158" s="82">
        <f>O158-F158</f>
        <v/>
      </c>
      <c r="AG158" s="82">
        <f>P158-G158</f>
        <v/>
      </c>
      <c r="AH158" s="82">
        <f>Q158-H158</f>
        <v/>
      </c>
      <c r="AI158" s="82">
        <f>R158-I158</f>
        <v/>
      </c>
      <c r="AJ158" s="82">
        <f>S158-J158</f>
        <v/>
      </c>
      <c r="AK158" s="80">
        <f>INDEX(检修、备用和必开!I:I,MATCH(统调负荷!$C158,检修、备用和必开!$A:$A,0))</f>
        <v/>
      </c>
    </row>
    <row r="159" ht="13.8" customHeight="1">
      <c r="A159" s="80">
        <f>WEEKDAY(C159,2)</f>
        <v/>
      </c>
      <c r="B159" s="80">
        <f>HOUR(D159)</f>
        <v/>
      </c>
      <c r="C159" s="86" t="n">
        <v>45718</v>
      </c>
      <c r="D159" s="75" t="n">
        <v>0.6354166666666666</v>
      </c>
      <c r="E159" s="80" t="n">
        <v>82855</v>
      </c>
      <c r="F159" s="80" t="n">
        <v>35101</v>
      </c>
      <c r="G159" s="80" t="n">
        <v>18135</v>
      </c>
      <c r="H159" s="80" t="n">
        <v>19791</v>
      </c>
      <c r="I159" s="80" t="n">
        <v>11294</v>
      </c>
      <c r="J159" s="80" t="n">
        <v>-1466</v>
      </c>
      <c r="K159" s="80">
        <f>F159-Y159</f>
        <v/>
      </c>
      <c r="L159" s="82">
        <f>AA159/(K159+W159)</f>
        <v/>
      </c>
      <c r="M159" s="75" t="n">
        <v>0.6354166666666666</v>
      </c>
      <c r="N159" s="80" t="n">
        <v>91781.89999999999</v>
      </c>
      <c r="O159" s="80" t="n">
        <v>46634</v>
      </c>
      <c r="P159" s="80" t="n">
        <v>13540.9</v>
      </c>
      <c r="Q159" s="80" t="n">
        <v>21266</v>
      </c>
      <c r="R159" s="80" t="n">
        <v>11691</v>
      </c>
      <c r="S159" s="80" t="n">
        <v>-1350</v>
      </c>
      <c r="T159" s="80">
        <f>O159-Y159</f>
        <v/>
      </c>
      <c r="U159" s="82">
        <f>AA159/(T159+X159)</f>
        <v/>
      </c>
      <c r="V159" s="80">
        <f>INDEX(检修、备用和必开!B:B,MATCH(统调负荷!$C159,检修、备用和必开!$A:$A,0))</f>
        <v/>
      </c>
      <c r="W159" s="80">
        <f>INDEX(检修、备用和必开!C:C,MATCH(统调负荷!$C159,检修、备用和必开!$A:$A,0))</f>
        <v/>
      </c>
      <c r="X159" s="80">
        <f>INDEX(检修、备用和必开!D:D,MATCH(统调负荷!$C159,检修、备用和必开!$A:$A,0))</f>
        <v/>
      </c>
      <c r="Y159" s="80">
        <f>INDEX(检修、备用和必开!E:E,MATCH(统调负荷!$C159,检修、备用和必开!$A:$A,0))</f>
        <v/>
      </c>
      <c r="Z159" s="80">
        <f>INDEX(检修、备用和必开!F:F,MATCH(统调负荷!$C159,检修、备用和必开!$A:$A,0))</f>
        <v/>
      </c>
      <c r="AA159" s="80">
        <f>94492.4-V159-Z159</f>
        <v/>
      </c>
      <c r="AB159" s="80" t="n">
        <v>362.6</v>
      </c>
      <c r="AC159" s="80" t="n">
        <v>347.87</v>
      </c>
      <c r="AD159" s="83">
        <f>C159+D159</f>
        <v/>
      </c>
      <c r="AE159" s="82">
        <f>N159-E159</f>
        <v/>
      </c>
      <c r="AF159" s="82">
        <f>O159-F159</f>
        <v/>
      </c>
      <c r="AG159" s="82">
        <f>P159-G159</f>
        <v/>
      </c>
      <c r="AH159" s="82">
        <f>Q159-H159</f>
        <v/>
      </c>
      <c r="AI159" s="82">
        <f>R159-I159</f>
        <v/>
      </c>
      <c r="AJ159" s="82">
        <f>S159-J159</f>
        <v/>
      </c>
      <c r="AK159" s="80">
        <f>INDEX(检修、备用和必开!I:I,MATCH(统调负荷!$C159,检修、备用和必开!$A:$A,0))</f>
        <v/>
      </c>
    </row>
    <row r="160" ht="13.8" customHeight="1">
      <c r="A160" s="80">
        <f>WEEKDAY(C160,2)</f>
        <v/>
      </c>
      <c r="B160" s="80">
        <f>HOUR(D160)</f>
        <v/>
      </c>
      <c r="C160" s="86" t="n">
        <v>45718</v>
      </c>
      <c r="D160" s="75" t="n">
        <v>0.6458333333333334</v>
      </c>
      <c r="E160" s="80" t="n">
        <v>83630</v>
      </c>
      <c r="F160" s="80" t="n">
        <v>35965</v>
      </c>
      <c r="G160" s="80" t="n">
        <v>18236</v>
      </c>
      <c r="H160" s="80" t="n">
        <v>19959</v>
      </c>
      <c r="I160" s="80" t="n">
        <v>10936</v>
      </c>
      <c r="J160" s="80" t="n">
        <v>-1466</v>
      </c>
      <c r="K160" s="80">
        <f>F160-Y160</f>
        <v/>
      </c>
      <c r="L160" s="82">
        <f>AA160/(K160+W160)</f>
        <v/>
      </c>
      <c r="M160" s="75" t="n">
        <v>0.6458333333333334</v>
      </c>
      <c r="N160" s="80" t="n">
        <v>93234.89999999999</v>
      </c>
      <c r="O160" s="80" t="n">
        <v>48347.9</v>
      </c>
      <c r="P160" s="80" t="n">
        <v>13594.5</v>
      </c>
      <c r="Q160" s="80" t="n">
        <v>21421.5</v>
      </c>
      <c r="R160" s="80" t="n">
        <v>11225</v>
      </c>
      <c r="S160" s="80" t="n">
        <v>-1354</v>
      </c>
      <c r="T160" s="80">
        <f>O160-Y160</f>
        <v/>
      </c>
      <c r="U160" s="82">
        <f>AA160/(T160+X160)</f>
        <v/>
      </c>
      <c r="V160" s="80">
        <f>INDEX(检修、备用和必开!B:B,MATCH(统调负荷!$C160,检修、备用和必开!$A:$A,0))</f>
        <v/>
      </c>
      <c r="W160" s="80">
        <f>INDEX(检修、备用和必开!C:C,MATCH(统调负荷!$C160,检修、备用和必开!$A:$A,0))</f>
        <v/>
      </c>
      <c r="X160" s="80">
        <f>INDEX(检修、备用和必开!D:D,MATCH(统调负荷!$C160,检修、备用和必开!$A:$A,0))</f>
        <v/>
      </c>
      <c r="Y160" s="80">
        <f>INDEX(检修、备用和必开!E:E,MATCH(统调负荷!$C160,检修、备用和必开!$A:$A,0))</f>
        <v/>
      </c>
      <c r="Z160" s="80">
        <f>INDEX(检修、备用和必开!F:F,MATCH(统调负荷!$C160,检修、备用和必开!$A:$A,0))</f>
        <v/>
      </c>
      <c r="AA160" s="80">
        <f>94492.4-V160-Z160</f>
        <v/>
      </c>
      <c r="AB160" s="80" t="n">
        <v>350.76</v>
      </c>
      <c r="AC160" s="80" t="n">
        <v>367.49</v>
      </c>
      <c r="AD160" s="83">
        <f>C160+D160</f>
        <v/>
      </c>
      <c r="AE160" s="82">
        <f>N160-E160</f>
        <v/>
      </c>
      <c r="AF160" s="82">
        <f>O160-F160</f>
        <v/>
      </c>
      <c r="AG160" s="82">
        <f>P160-G160</f>
        <v/>
      </c>
      <c r="AH160" s="82">
        <f>Q160-H160</f>
        <v/>
      </c>
      <c r="AI160" s="82">
        <f>R160-I160</f>
        <v/>
      </c>
      <c r="AJ160" s="82">
        <f>S160-J160</f>
        <v/>
      </c>
      <c r="AK160" s="80">
        <f>INDEX(检修、备用和必开!I:I,MATCH(统调负荷!$C160,检修、备用和必开!$A:$A,0))</f>
        <v/>
      </c>
    </row>
    <row r="161" ht="13.8" customHeight="1">
      <c r="A161" s="80">
        <f>WEEKDAY(C161,2)</f>
        <v/>
      </c>
      <c r="B161" s="80">
        <f>HOUR(D161)</f>
        <v/>
      </c>
      <c r="C161" s="86" t="n">
        <v>45718</v>
      </c>
      <c r="D161" s="75" t="n">
        <v>0.65625</v>
      </c>
      <c r="E161" s="80" t="n">
        <v>84420</v>
      </c>
      <c r="F161" s="80" t="n">
        <v>36515</v>
      </c>
      <c r="G161" s="80" t="n">
        <v>18952</v>
      </c>
      <c r="H161" s="80" t="n">
        <v>19840</v>
      </c>
      <c r="I161" s="80" t="n">
        <v>10579</v>
      </c>
      <c r="J161" s="80" t="n">
        <v>-1466</v>
      </c>
      <c r="K161" s="80">
        <f>F161-Y161</f>
        <v/>
      </c>
      <c r="L161" s="82">
        <f>AA161/(K161+W161)</f>
        <v/>
      </c>
      <c r="M161" s="75" t="n">
        <v>0.65625</v>
      </c>
      <c r="N161" s="80" t="n">
        <v>94561.10000000001</v>
      </c>
      <c r="O161" s="80" t="n">
        <v>48717.1</v>
      </c>
      <c r="P161" s="80" t="n">
        <v>14827.2</v>
      </c>
      <c r="Q161" s="80" t="n">
        <v>21756.8</v>
      </c>
      <c r="R161" s="80" t="n">
        <v>10621</v>
      </c>
      <c r="S161" s="80" t="n">
        <v>-1361</v>
      </c>
      <c r="T161" s="80">
        <f>O161-Y161</f>
        <v/>
      </c>
      <c r="U161" s="82">
        <f>AA161/(T161+X161)</f>
        <v/>
      </c>
      <c r="V161" s="80">
        <f>INDEX(检修、备用和必开!B:B,MATCH(统调负荷!$C161,检修、备用和必开!$A:$A,0))</f>
        <v/>
      </c>
      <c r="W161" s="80">
        <f>INDEX(检修、备用和必开!C:C,MATCH(统调负荷!$C161,检修、备用和必开!$A:$A,0))</f>
        <v/>
      </c>
      <c r="X161" s="80">
        <f>INDEX(检修、备用和必开!D:D,MATCH(统调负荷!$C161,检修、备用和必开!$A:$A,0))</f>
        <v/>
      </c>
      <c r="Y161" s="80">
        <f>INDEX(检修、备用和必开!E:E,MATCH(统调负荷!$C161,检修、备用和必开!$A:$A,0))</f>
        <v/>
      </c>
      <c r="Z161" s="80">
        <f>INDEX(检修、备用和必开!F:F,MATCH(统调负荷!$C161,检修、备用和必开!$A:$A,0))</f>
        <v/>
      </c>
      <c r="AA161" s="80">
        <f>94492.4-V161-Z161</f>
        <v/>
      </c>
      <c r="AB161" s="80" t="n">
        <v>350.42</v>
      </c>
      <c r="AC161" s="80" t="n">
        <v>373.93</v>
      </c>
      <c r="AD161" s="83">
        <f>C161+D161</f>
        <v/>
      </c>
      <c r="AE161" s="82">
        <f>N161-E161</f>
        <v/>
      </c>
      <c r="AF161" s="82">
        <f>O161-F161</f>
        <v/>
      </c>
      <c r="AG161" s="82">
        <f>P161-G161</f>
        <v/>
      </c>
      <c r="AH161" s="82">
        <f>Q161-H161</f>
        <v/>
      </c>
      <c r="AI161" s="82">
        <f>R161-I161</f>
        <v/>
      </c>
      <c r="AJ161" s="82">
        <f>S161-J161</f>
        <v/>
      </c>
      <c r="AK161" s="80">
        <f>INDEX(检修、备用和必开!I:I,MATCH(统调负荷!$C161,检修、备用和必开!$A:$A,0))</f>
        <v/>
      </c>
    </row>
    <row r="162" ht="13.8" customHeight="1">
      <c r="A162" s="80">
        <f>WEEKDAY(C162,2)</f>
        <v/>
      </c>
      <c r="B162" s="80">
        <f>HOUR(D162)</f>
        <v/>
      </c>
      <c r="C162" s="86" t="n">
        <v>45718</v>
      </c>
      <c r="D162" s="75" t="n">
        <v>0.6666666666666666</v>
      </c>
      <c r="E162" s="80" t="n">
        <v>85775</v>
      </c>
      <c r="F162" s="80" t="n">
        <v>37517</v>
      </c>
      <c r="G162" s="80" t="n">
        <v>19862</v>
      </c>
      <c r="H162" s="80" t="n">
        <v>19694</v>
      </c>
      <c r="I162" s="80" t="n">
        <v>10168</v>
      </c>
      <c r="J162" s="80" t="n">
        <v>-1466</v>
      </c>
      <c r="K162" s="80">
        <f>F162-Y162</f>
        <v/>
      </c>
      <c r="L162" s="82">
        <f>AA162/(K162+W162)</f>
        <v/>
      </c>
      <c r="M162" s="75" t="n">
        <v>0.6666666666666666</v>
      </c>
      <c r="N162" s="80" t="n">
        <v>96031.5</v>
      </c>
      <c r="O162" s="80" t="n">
        <v>48928.1</v>
      </c>
      <c r="P162" s="80" t="n">
        <v>16498</v>
      </c>
      <c r="Q162" s="80" t="n">
        <v>21954.4</v>
      </c>
      <c r="R162" s="80" t="n">
        <v>10008</v>
      </c>
      <c r="S162" s="80" t="n">
        <v>-1357</v>
      </c>
      <c r="T162" s="80">
        <f>O162-Y162</f>
        <v/>
      </c>
      <c r="U162" s="82">
        <f>AA162/(T162+X162)</f>
        <v/>
      </c>
      <c r="V162" s="80">
        <f>INDEX(检修、备用和必开!B:B,MATCH(统调负荷!$C162,检修、备用和必开!$A:$A,0))</f>
        <v/>
      </c>
      <c r="W162" s="80">
        <f>INDEX(检修、备用和必开!C:C,MATCH(统调负荷!$C162,检修、备用和必开!$A:$A,0))</f>
        <v/>
      </c>
      <c r="X162" s="80">
        <f>INDEX(检修、备用和必开!D:D,MATCH(统调负荷!$C162,检修、备用和必开!$A:$A,0))</f>
        <v/>
      </c>
      <c r="Y162" s="80">
        <f>INDEX(检修、备用和必开!E:E,MATCH(统调负荷!$C162,检修、备用和必开!$A:$A,0))</f>
        <v/>
      </c>
      <c r="Z162" s="80">
        <f>INDEX(检修、备用和必开!F:F,MATCH(统调负荷!$C162,检修、备用和必开!$A:$A,0))</f>
        <v/>
      </c>
      <c r="AA162" s="80">
        <f>94492.4-V162-Z162</f>
        <v/>
      </c>
      <c r="AB162" s="80" t="n">
        <v>341.89</v>
      </c>
      <c r="AC162" s="80" t="n">
        <v>354.8</v>
      </c>
      <c r="AD162" s="83">
        <f>C162+D162</f>
        <v/>
      </c>
      <c r="AE162" s="82">
        <f>N162-E162</f>
        <v/>
      </c>
      <c r="AF162" s="82">
        <f>O162-F162</f>
        <v/>
      </c>
      <c r="AG162" s="82">
        <f>P162-G162</f>
        <v/>
      </c>
      <c r="AH162" s="82">
        <f>Q162-H162</f>
        <v/>
      </c>
      <c r="AI162" s="82">
        <f>R162-I162</f>
        <v/>
      </c>
      <c r="AJ162" s="82">
        <f>S162-J162</f>
        <v/>
      </c>
      <c r="AK162" s="80">
        <f>INDEX(检修、备用和必开!I:I,MATCH(统调负荷!$C162,检修、备用和必开!$A:$A,0))</f>
        <v/>
      </c>
    </row>
    <row r="163" ht="13.8" customHeight="1">
      <c r="A163" s="80">
        <f>WEEKDAY(C163,2)</f>
        <v/>
      </c>
      <c r="B163" s="80">
        <f>HOUR(D163)</f>
        <v/>
      </c>
      <c r="C163" s="86" t="n">
        <v>45718</v>
      </c>
      <c r="D163" s="75" t="n">
        <v>0.6770833333333334</v>
      </c>
      <c r="E163" s="80" t="n">
        <v>87690</v>
      </c>
      <c r="F163" s="80" t="n">
        <v>38931</v>
      </c>
      <c r="G163" s="80" t="n">
        <v>20107</v>
      </c>
      <c r="H163" s="80" t="n">
        <v>20366</v>
      </c>
      <c r="I163" s="80" t="n">
        <v>9752</v>
      </c>
      <c r="J163" s="80" t="n">
        <v>-1466</v>
      </c>
      <c r="K163" s="80">
        <f>F163-Y163</f>
        <v/>
      </c>
      <c r="L163" s="82">
        <f>AA163/(K163+W163)</f>
        <v/>
      </c>
      <c r="M163" s="75" t="n">
        <v>0.6770833333333334</v>
      </c>
      <c r="N163" s="80" t="n">
        <v>97981.8</v>
      </c>
      <c r="O163" s="80" t="n">
        <v>50089.7</v>
      </c>
      <c r="P163" s="80" t="n">
        <v>18020.8</v>
      </c>
      <c r="Q163" s="80" t="n">
        <v>21814.3</v>
      </c>
      <c r="R163" s="80" t="n">
        <v>9378</v>
      </c>
      <c r="S163" s="80" t="n">
        <v>-1321</v>
      </c>
      <c r="T163" s="80">
        <f>O163-Y163</f>
        <v/>
      </c>
      <c r="U163" s="82">
        <f>AA163/(T163+X163)</f>
        <v/>
      </c>
      <c r="V163" s="80">
        <f>INDEX(检修、备用和必开!B:B,MATCH(统调负荷!$C163,检修、备用和必开!$A:$A,0))</f>
        <v/>
      </c>
      <c r="W163" s="80">
        <f>INDEX(检修、备用和必开!C:C,MATCH(统调负荷!$C163,检修、备用和必开!$A:$A,0))</f>
        <v/>
      </c>
      <c r="X163" s="80">
        <f>INDEX(检修、备用和必开!D:D,MATCH(统调负荷!$C163,检修、备用和必开!$A:$A,0))</f>
        <v/>
      </c>
      <c r="Y163" s="80">
        <f>INDEX(检修、备用和必开!E:E,MATCH(统调负荷!$C163,检修、备用和必开!$A:$A,0))</f>
        <v/>
      </c>
      <c r="Z163" s="80">
        <f>INDEX(检修、备用和必开!F:F,MATCH(统调负荷!$C163,检修、备用和必开!$A:$A,0))</f>
        <v/>
      </c>
      <c r="AA163" s="80">
        <f>94492.4-V163-Z163</f>
        <v/>
      </c>
      <c r="AB163" s="80" t="n">
        <v>351.48</v>
      </c>
      <c r="AC163" s="80" t="n">
        <v>378.01</v>
      </c>
      <c r="AD163" s="83">
        <f>C163+D163</f>
        <v/>
      </c>
      <c r="AE163" s="82">
        <f>N163-E163</f>
        <v/>
      </c>
      <c r="AF163" s="82">
        <f>O163-F163</f>
        <v/>
      </c>
      <c r="AG163" s="82">
        <f>P163-G163</f>
        <v/>
      </c>
      <c r="AH163" s="82">
        <f>Q163-H163</f>
        <v/>
      </c>
      <c r="AI163" s="82">
        <f>R163-I163</f>
        <v/>
      </c>
      <c r="AJ163" s="82">
        <f>S163-J163</f>
        <v/>
      </c>
      <c r="AK163" s="80">
        <f>INDEX(检修、备用和必开!I:I,MATCH(统调负荷!$C163,检修、备用和必开!$A:$A,0))</f>
        <v/>
      </c>
    </row>
    <row r="164" ht="13.8" customHeight="1">
      <c r="A164" s="80">
        <f>WEEKDAY(C164,2)</f>
        <v/>
      </c>
      <c r="B164" s="80">
        <f>HOUR(D164)</f>
        <v/>
      </c>
      <c r="C164" s="86" t="n">
        <v>45718</v>
      </c>
      <c r="D164" s="75" t="n">
        <v>0.6875</v>
      </c>
      <c r="E164" s="80" t="n">
        <v>89130</v>
      </c>
      <c r="F164" s="80" t="n">
        <v>40978</v>
      </c>
      <c r="G164" s="80" t="n">
        <v>20107</v>
      </c>
      <c r="H164" s="80" t="n">
        <v>20208</v>
      </c>
      <c r="I164" s="80" t="n">
        <v>9303</v>
      </c>
      <c r="J164" s="80" t="n">
        <v>-1466</v>
      </c>
      <c r="K164" s="80">
        <f>F164-Y164</f>
        <v/>
      </c>
      <c r="L164" s="82">
        <f>AA164/(K164+W164)</f>
        <v/>
      </c>
      <c r="M164" s="75" t="n">
        <v>0.6875</v>
      </c>
      <c r="N164" s="80" t="n">
        <v>99332.3</v>
      </c>
      <c r="O164" s="80" t="n">
        <v>51636.4</v>
      </c>
      <c r="P164" s="80" t="n">
        <v>18358.6</v>
      </c>
      <c r="Q164" s="80" t="n">
        <v>21837.3</v>
      </c>
      <c r="R164" s="80" t="n">
        <v>8835</v>
      </c>
      <c r="S164" s="80" t="n">
        <v>-1335</v>
      </c>
      <c r="T164" s="80">
        <f>O164-Y164</f>
        <v/>
      </c>
      <c r="U164" s="82">
        <f>AA164/(T164+X164)</f>
        <v/>
      </c>
      <c r="V164" s="80">
        <f>INDEX(检修、备用和必开!B:B,MATCH(统调负荷!$C164,检修、备用和必开!$A:$A,0))</f>
        <v/>
      </c>
      <c r="W164" s="80">
        <f>INDEX(检修、备用和必开!C:C,MATCH(统调负荷!$C164,检修、备用和必开!$A:$A,0))</f>
        <v/>
      </c>
      <c r="X164" s="80">
        <f>INDEX(检修、备用和必开!D:D,MATCH(统调负荷!$C164,检修、备用和必开!$A:$A,0))</f>
        <v/>
      </c>
      <c r="Y164" s="80">
        <f>INDEX(检修、备用和必开!E:E,MATCH(统调负荷!$C164,检修、备用和必开!$A:$A,0))</f>
        <v/>
      </c>
      <c r="Z164" s="80">
        <f>INDEX(检修、备用和必开!F:F,MATCH(统调负荷!$C164,检修、备用和必开!$A:$A,0))</f>
        <v/>
      </c>
      <c r="AA164" s="80">
        <f>94492.4-V164-Z164</f>
        <v/>
      </c>
      <c r="AB164" s="80" t="n">
        <v>351.64</v>
      </c>
      <c r="AC164" s="80" t="n">
        <v>373.29</v>
      </c>
      <c r="AD164" s="83">
        <f>C164+D164</f>
        <v/>
      </c>
      <c r="AE164" s="82">
        <f>N164-E164</f>
        <v/>
      </c>
      <c r="AF164" s="82">
        <f>O164-F164</f>
        <v/>
      </c>
      <c r="AG164" s="82">
        <f>P164-G164</f>
        <v/>
      </c>
      <c r="AH164" s="82">
        <f>Q164-H164</f>
        <v/>
      </c>
      <c r="AI164" s="82">
        <f>R164-I164</f>
        <v/>
      </c>
      <c r="AJ164" s="82">
        <f>S164-J164</f>
        <v/>
      </c>
      <c r="AK164" s="80">
        <f>INDEX(检修、备用和必开!I:I,MATCH(统调负荷!$C164,检修、备用和必开!$A:$A,0))</f>
        <v/>
      </c>
    </row>
    <row r="165" ht="13.8" customHeight="1">
      <c r="A165" s="80">
        <f>WEEKDAY(C165,2)</f>
        <v/>
      </c>
      <c r="B165" s="80">
        <f>HOUR(D165)</f>
        <v/>
      </c>
      <c r="C165" s="86" t="n">
        <v>45718</v>
      </c>
      <c r="D165" s="75" t="n">
        <v>0.6979166666666666</v>
      </c>
      <c r="E165" s="80" t="n">
        <v>90470</v>
      </c>
      <c r="F165" s="80" t="n">
        <v>43332</v>
      </c>
      <c r="G165" s="80" t="n">
        <v>19030</v>
      </c>
      <c r="H165" s="80" t="n">
        <v>20748</v>
      </c>
      <c r="I165" s="80" t="n">
        <v>8826</v>
      </c>
      <c r="J165" s="80" t="n">
        <v>-1466</v>
      </c>
      <c r="K165" s="80">
        <f>F165-Y165</f>
        <v/>
      </c>
      <c r="L165" s="82">
        <f>AA165/(K165+W165)</f>
        <v/>
      </c>
      <c r="M165" s="75" t="n">
        <v>0.6979166666666666</v>
      </c>
      <c r="N165" s="80" t="n">
        <v>101142</v>
      </c>
      <c r="O165" s="80" t="n">
        <v>52511.8</v>
      </c>
      <c r="P165" s="80" t="n">
        <v>18934.9</v>
      </c>
      <c r="Q165" s="80" t="n">
        <v>22723.3</v>
      </c>
      <c r="R165" s="80" t="n">
        <v>8296</v>
      </c>
      <c r="S165" s="80" t="n">
        <v>-1324</v>
      </c>
      <c r="T165" s="80">
        <f>O165-Y165</f>
        <v/>
      </c>
      <c r="U165" s="82">
        <f>AA165/(T165+X165)</f>
        <v/>
      </c>
      <c r="V165" s="80">
        <f>INDEX(检修、备用和必开!B:B,MATCH(统调负荷!$C165,检修、备用和必开!$A:$A,0))</f>
        <v/>
      </c>
      <c r="W165" s="80">
        <f>INDEX(检修、备用和必开!C:C,MATCH(统调负荷!$C165,检修、备用和必开!$A:$A,0))</f>
        <v/>
      </c>
      <c r="X165" s="80">
        <f>INDEX(检修、备用和必开!D:D,MATCH(统调负荷!$C165,检修、备用和必开!$A:$A,0))</f>
        <v/>
      </c>
      <c r="Y165" s="80">
        <f>INDEX(检修、备用和必开!E:E,MATCH(统调负荷!$C165,检修、备用和必开!$A:$A,0))</f>
        <v/>
      </c>
      <c r="Z165" s="80">
        <f>INDEX(检修、备用和必开!F:F,MATCH(统调负荷!$C165,检修、备用和必开!$A:$A,0))</f>
        <v/>
      </c>
      <c r="AA165" s="80">
        <f>94492.4-V165-Z165</f>
        <v/>
      </c>
      <c r="AB165" s="80" t="n">
        <v>351.66</v>
      </c>
      <c r="AC165" s="80" t="n">
        <v>376.81</v>
      </c>
      <c r="AD165" s="83">
        <f>C165+D165</f>
        <v/>
      </c>
      <c r="AE165" s="82">
        <f>N165-E165</f>
        <v/>
      </c>
      <c r="AF165" s="82">
        <f>O165-F165</f>
        <v/>
      </c>
      <c r="AG165" s="82">
        <f>P165-G165</f>
        <v/>
      </c>
      <c r="AH165" s="82">
        <f>Q165-H165</f>
        <v/>
      </c>
      <c r="AI165" s="82">
        <f>R165-I165</f>
        <v/>
      </c>
      <c r="AJ165" s="82">
        <f>S165-J165</f>
        <v/>
      </c>
      <c r="AK165" s="80">
        <f>INDEX(检修、备用和必开!I:I,MATCH(统调负荷!$C165,检修、备用和必开!$A:$A,0))</f>
        <v/>
      </c>
    </row>
    <row r="166" ht="13.8" customHeight="1">
      <c r="A166" s="80">
        <f>WEEKDAY(C166,2)</f>
        <v/>
      </c>
      <c r="B166" s="80">
        <f>HOUR(D166)</f>
        <v/>
      </c>
      <c r="C166" s="86" t="n">
        <v>45718</v>
      </c>
      <c r="D166" s="75" t="n">
        <v>0.7083333333333334</v>
      </c>
      <c r="E166" s="80" t="n">
        <v>91940</v>
      </c>
      <c r="F166" s="80" t="n">
        <v>45968</v>
      </c>
      <c r="G166" s="80" t="n">
        <v>18590</v>
      </c>
      <c r="H166" s="80" t="n">
        <v>20493</v>
      </c>
      <c r="I166" s="80" t="n">
        <v>8355</v>
      </c>
      <c r="J166" s="80" t="n">
        <v>-1466</v>
      </c>
      <c r="K166" s="80">
        <f>F166-Y166</f>
        <v/>
      </c>
      <c r="L166" s="82">
        <f>AA166/(K166+W166)</f>
        <v/>
      </c>
      <c r="M166" s="75" t="n">
        <v>0.7083333333333334</v>
      </c>
      <c r="N166" s="80" t="n">
        <v>102247</v>
      </c>
      <c r="O166" s="80" t="n">
        <v>53266.9</v>
      </c>
      <c r="P166" s="80" t="n">
        <v>19278.2</v>
      </c>
      <c r="Q166" s="80" t="n">
        <v>23250.9</v>
      </c>
      <c r="R166" s="80" t="n">
        <v>7773</v>
      </c>
      <c r="S166" s="80" t="n">
        <v>-1322</v>
      </c>
      <c r="T166" s="80">
        <f>O166-Y166</f>
        <v/>
      </c>
      <c r="U166" s="82">
        <f>AA166/(T166+X166)</f>
        <v/>
      </c>
      <c r="V166" s="80">
        <f>INDEX(检修、备用和必开!B:B,MATCH(统调负荷!$C166,检修、备用和必开!$A:$A,0))</f>
        <v/>
      </c>
      <c r="W166" s="80">
        <f>INDEX(检修、备用和必开!C:C,MATCH(统调负荷!$C166,检修、备用和必开!$A:$A,0))</f>
        <v/>
      </c>
      <c r="X166" s="80">
        <f>INDEX(检修、备用和必开!D:D,MATCH(统调负荷!$C166,检修、备用和必开!$A:$A,0))</f>
        <v/>
      </c>
      <c r="Y166" s="80">
        <f>INDEX(检修、备用和必开!E:E,MATCH(统调负荷!$C166,检修、备用和必开!$A:$A,0))</f>
        <v/>
      </c>
      <c r="Z166" s="80">
        <f>INDEX(检修、备用和必开!F:F,MATCH(统调负荷!$C166,检修、备用和必开!$A:$A,0))</f>
        <v/>
      </c>
      <c r="AA166" s="80">
        <f>94492.4-V166-Z166</f>
        <v/>
      </c>
      <c r="AB166" s="80" t="n">
        <v>367.3</v>
      </c>
      <c r="AC166" s="80" t="n">
        <v>375.38</v>
      </c>
      <c r="AD166" s="83">
        <f>C166+D166</f>
        <v/>
      </c>
      <c r="AE166" s="82">
        <f>N166-E166</f>
        <v/>
      </c>
      <c r="AF166" s="82">
        <f>O166-F166</f>
        <v/>
      </c>
      <c r="AG166" s="82">
        <f>P166-G166</f>
        <v/>
      </c>
      <c r="AH166" s="82">
        <f>Q166-H166</f>
        <v/>
      </c>
      <c r="AI166" s="82">
        <f>R166-I166</f>
        <v/>
      </c>
      <c r="AJ166" s="82">
        <f>S166-J166</f>
        <v/>
      </c>
      <c r="AK166" s="80">
        <f>INDEX(检修、备用和必开!I:I,MATCH(统调负荷!$C166,检修、备用和必开!$A:$A,0))</f>
        <v/>
      </c>
    </row>
    <row r="167" ht="13.8" customHeight="1">
      <c r="A167" s="80">
        <f>WEEKDAY(C167,2)</f>
        <v/>
      </c>
      <c r="B167" s="80">
        <f>HOUR(D167)</f>
        <v/>
      </c>
      <c r="C167" s="86" t="n">
        <v>45718</v>
      </c>
      <c r="D167" s="75" t="n">
        <v>0.71875</v>
      </c>
      <c r="E167" s="80" t="n">
        <v>93645</v>
      </c>
      <c r="F167" s="80" t="n">
        <v>48334</v>
      </c>
      <c r="G167" s="80" t="n">
        <v>18604</v>
      </c>
      <c r="H167" s="80" t="n">
        <v>20255</v>
      </c>
      <c r="I167" s="80" t="n">
        <v>7918</v>
      </c>
      <c r="J167" s="80" t="n">
        <v>-1466</v>
      </c>
      <c r="K167" s="80">
        <f>F167-Y167</f>
        <v/>
      </c>
      <c r="L167" s="82">
        <f>AA167/(K167+W167)</f>
        <v/>
      </c>
      <c r="M167" s="75" t="n">
        <v>0.71875</v>
      </c>
      <c r="N167" s="80" t="n">
        <v>103162</v>
      </c>
      <c r="O167" s="80" t="n">
        <v>54898.8</v>
      </c>
      <c r="P167" s="80" t="n">
        <v>19260.1</v>
      </c>
      <c r="Q167" s="80" t="n">
        <v>23245.1</v>
      </c>
      <c r="R167" s="80" t="n">
        <v>7126</v>
      </c>
      <c r="S167" s="80" t="n">
        <v>-1368</v>
      </c>
      <c r="T167" s="80">
        <f>O167-Y167</f>
        <v/>
      </c>
      <c r="U167" s="82">
        <f>AA167/(T167+X167)</f>
        <v/>
      </c>
      <c r="V167" s="80">
        <f>INDEX(检修、备用和必开!B:B,MATCH(统调负荷!$C167,检修、备用和必开!$A:$A,0))</f>
        <v/>
      </c>
      <c r="W167" s="80">
        <f>INDEX(检修、备用和必开!C:C,MATCH(统调负荷!$C167,检修、备用和必开!$A:$A,0))</f>
        <v/>
      </c>
      <c r="X167" s="80">
        <f>INDEX(检修、备用和必开!D:D,MATCH(统调负荷!$C167,检修、备用和必开!$A:$A,0))</f>
        <v/>
      </c>
      <c r="Y167" s="80">
        <f>INDEX(检修、备用和必开!E:E,MATCH(统调负荷!$C167,检修、备用和必开!$A:$A,0))</f>
        <v/>
      </c>
      <c r="Z167" s="80">
        <f>INDEX(检修、备用和必开!F:F,MATCH(统调负荷!$C167,检修、备用和必开!$A:$A,0))</f>
        <v/>
      </c>
      <c r="AA167" s="80">
        <f>94492.4-V167-Z167</f>
        <v/>
      </c>
      <c r="AB167" s="80" t="n">
        <v>429.56</v>
      </c>
      <c r="AC167" s="80" t="n">
        <v>430.23</v>
      </c>
      <c r="AD167" s="83">
        <f>C167+D167</f>
        <v/>
      </c>
      <c r="AE167" s="82">
        <f>N167-E167</f>
        <v/>
      </c>
      <c r="AF167" s="82">
        <f>O167-F167</f>
        <v/>
      </c>
      <c r="AG167" s="82">
        <f>P167-G167</f>
        <v/>
      </c>
      <c r="AH167" s="82">
        <f>Q167-H167</f>
        <v/>
      </c>
      <c r="AI167" s="82">
        <f>R167-I167</f>
        <v/>
      </c>
      <c r="AJ167" s="82">
        <f>S167-J167</f>
        <v/>
      </c>
      <c r="AK167" s="80">
        <f>INDEX(检修、备用和必开!I:I,MATCH(统调负荷!$C167,检修、备用和必开!$A:$A,0))</f>
        <v/>
      </c>
    </row>
    <row r="168" ht="13.8" customHeight="1">
      <c r="A168" s="80">
        <f>WEEKDAY(C168,2)</f>
        <v/>
      </c>
      <c r="B168" s="80">
        <f>HOUR(D168)</f>
        <v/>
      </c>
      <c r="C168" s="86" t="n">
        <v>45718</v>
      </c>
      <c r="D168" s="75" t="n">
        <v>0.7291666666666666</v>
      </c>
      <c r="E168" s="80" t="n">
        <v>93155</v>
      </c>
      <c r="F168" s="80" t="n">
        <v>47838</v>
      </c>
      <c r="G168" s="80" t="n">
        <v>18604</v>
      </c>
      <c r="H168" s="80" t="n">
        <v>20693</v>
      </c>
      <c r="I168" s="80" t="n">
        <v>7486</v>
      </c>
      <c r="J168" s="80" t="n">
        <v>-1466</v>
      </c>
      <c r="K168" s="80">
        <f>F168-Y168</f>
        <v/>
      </c>
      <c r="L168" s="82">
        <f>AA168/(K168+W168)</f>
        <v/>
      </c>
      <c r="M168" s="75" t="n">
        <v>0.7291666666666666</v>
      </c>
      <c r="N168" s="80" t="n">
        <v>101853</v>
      </c>
      <c r="O168" s="80" t="n">
        <v>54285.9</v>
      </c>
      <c r="P168" s="80" t="n">
        <v>18634.2</v>
      </c>
      <c r="Q168" s="80" t="n">
        <v>23415.9</v>
      </c>
      <c r="R168" s="80" t="n">
        <v>6890</v>
      </c>
      <c r="S168" s="80" t="n">
        <v>-1373</v>
      </c>
      <c r="T168" s="80">
        <f>O168-Y168</f>
        <v/>
      </c>
      <c r="U168" s="82">
        <f>AA168/(T168+X168)</f>
        <v/>
      </c>
      <c r="V168" s="80">
        <f>INDEX(检修、备用和必开!B:B,MATCH(统调负荷!$C168,检修、备用和必开!$A:$A,0))</f>
        <v/>
      </c>
      <c r="W168" s="80">
        <f>INDEX(检修、备用和必开!C:C,MATCH(统调负荷!$C168,检修、备用和必开!$A:$A,0))</f>
        <v/>
      </c>
      <c r="X168" s="80">
        <f>INDEX(检修、备用和必开!D:D,MATCH(统调负荷!$C168,检修、备用和必开!$A:$A,0))</f>
        <v/>
      </c>
      <c r="Y168" s="80">
        <f>INDEX(检修、备用和必开!E:E,MATCH(统调负荷!$C168,检修、备用和必开!$A:$A,0))</f>
        <v/>
      </c>
      <c r="Z168" s="80">
        <f>INDEX(检修、备用和必开!F:F,MATCH(统调负荷!$C168,检修、备用和必开!$A:$A,0))</f>
        <v/>
      </c>
      <c r="AA168" s="80">
        <f>94492.4-V168-Z168</f>
        <v/>
      </c>
      <c r="AB168" s="80" t="n">
        <v>375.61</v>
      </c>
      <c r="AC168" s="80" t="n">
        <v>371.48</v>
      </c>
      <c r="AD168" s="83">
        <f>C168+D168</f>
        <v/>
      </c>
      <c r="AE168" s="82">
        <f>N168-E168</f>
        <v/>
      </c>
      <c r="AF168" s="82">
        <f>O168-F168</f>
        <v/>
      </c>
      <c r="AG168" s="82">
        <f>P168-G168</f>
        <v/>
      </c>
      <c r="AH168" s="82">
        <f>Q168-H168</f>
        <v/>
      </c>
      <c r="AI168" s="82">
        <f>R168-I168</f>
        <v/>
      </c>
      <c r="AJ168" s="82">
        <f>S168-J168</f>
        <v/>
      </c>
      <c r="AK168" s="80">
        <f>INDEX(检修、备用和必开!I:I,MATCH(统调负荷!$C168,检修、备用和必开!$A:$A,0))</f>
        <v/>
      </c>
    </row>
    <row r="169" ht="13.8" customHeight="1">
      <c r="A169" s="80">
        <f>WEEKDAY(C169,2)</f>
        <v/>
      </c>
      <c r="B169" s="80">
        <f>HOUR(D169)</f>
        <v/>
      </c>
      <c r="C169" s="86" t="n">
        <v>45718</v>
      </c>
      <c r="D169" s="75" t="n">
        <v>0.7395833333333334</v>
      </c>
      <c r="E169" s="80" t="n">
        <v>93225</v>
      </c>
      <c r="F169" s="80" t="n">
        <v>48506</v>
      </c>
      <c r="G169" s="80" t="n">
        <v>18616</v>
      </c>
      <c r="H169" s="80" t="n">
        <v>20472</v>
      </c>
      <c r="I169" s="80" t="n">
        <v>7097</v>
      </c>
      <c r="J169" s="80" t="n">
        <v>-1466</v>
      </c>
      <c r="K169" s="80">
        <f>F169-Y169</f>
        <v/>
      </c>
      <c r="L169" s="82">
        <f>AA169/(K169+W169)</f>
        <v/>
      </c>
      <c r="M169" s="75" t="n">
        <v>0.7395833333333334</v>
      </c>
      <c r="N169" s="80" t="n">
        <v>102378</v>
      </c>
      <c r="O169" s="80" t="n">
        <v>54730.1</v>
      </c>
      <c r="P169" s="80" t="n">
        <v>19045.2</v>
      </c>
      <c r="Q169" s="80" t="n">
        <v>23192.7</v>
      </c>
      <c r="R169" s="80" t="n">
        <v>6787</v>
      </c>
      <c r="S169" s="80" t="n">
        <v>-1377</v>
      </c>
      <c r="T169" s="80">
        <f>O169-Y169</f>
        <v/>
      </c>
      <c r="U169" s="82">
        <f>AA169/(T169+X169)</f>
        <v/>
      </c>
      <c r="V169" s="80">
        <f>INDEX(检修、备用和必开!B:B,MATCH(统调负荷!$C169,检修、备用和必开!$A:$A,0))</f>
        <v/>
      </c>
      <c r="W169" s="80">
        <f>INDEX(检修、备用和必开!C:C,MATCH(统调负荷!$C169,检修、备用和必开!$A:$A,0))</f>
        <v/>
      </c>
      <c r="X169" s="80">
        <f>INDEX(检修、备用和必开!D:D,MATCH(统调负荷!$C169,检修、备用和必开!$A:$A,0))</f>
        <v/>
      </c>
      <c r="Y169" s="80">
        <f>INDEX(检修、备用和必开!E:E,MATCH(统调负荷!$C169,检修、备用和必开!$A:$A,0))</f>
        <v/>
      </c>
      <c r="Z169" s="80">
        <f>INDEX(检修、备用和必开!F:F,MATCH(统调负荷!$C169,检修、备用和必开!$A:$A,0))</f>
        <v/>
      </c>
      <c r="AA169" s="80">
        <f>94492.4-V169-Z169</f>
        <v/>
      </c>
      <c r="AB169" s="80" t="n">
        <v>379.94</v>
      </c>
      <c r="AC169" s="80" t="n">
        <v>374.38</v>
      </c>
      <c r="AD169" s="83">
        <f>C169+D169</f>
        <v/>
      </c>
      <c r="AE169" s="82">
        <f>N169-E169</f>
        <v/>
      </c>
      <c r="AF169" s="82">
        <f>O169-F169</f>
        <v/>
      </c>
      <c r="AG169" s="82">
        <f>P169-G169</f>
        <v/>
      </c>
      <c r="AH169" s="82">
        <f>Q169-H169</f>
        <v/>
      </c>
      <c r="AI169" s="82">
        <f>R169-I169</f>
        <v/>
      </c>
      <c r="AJ169" s="82">
        <f>S169-J169</f>
        <v/>
      </c>
      <c r="AK169" s="80">
        <f>INDEX(检修、备用和必开!I:I,MATCH(统调负荷!$C169,检修、备用和必开!$A:$A,0))</f>
        <v/>
      </c>
    </row>
    <row r="170" ht="13.8" customHeight="1">
      <c r="A170" s="80">
        <f>WEEKDAY(C170,2)</f>
        <v/>
      </c>
      <c r="B170" s="80">
        <f>HOUR(D170)</f>
        <v/>
      </c>
      <c r="C170" s="86" t="n">
        <v>45718</v>
      </c>
      <c r="D170" s="75" t="n">
        <v>0.75</v>
      </c>
      <c r="E170" s="80" t="n">
        <v>93420</v>
      </c>
      <c r="F170" s="80" t="n">
        <v>48977</v>
      </c>
      <c r="G170" s="80" t="n">
        <v>18519</v>
      </c>
      <c r="H170" s="80" t="n">
        <v>20635</v>
      </c>
      <c r="I170" s="80" t="n">
        <v>6755</v>
      </c>
      <c r="J170" s="80" t="n">
        <v>-1466</v>
      </c>
      <c r="K170" s="80">
        <f>F170-Y170</f>
        <v/>
      </c>
      <c r="L170" s="82">
        <f>AA170/(K170+W170)</f>
        <v/>
      </c>
      <c r="M170" s="75" t="n">
        <v>0.75</v>
      </c>
      <c r="N170" s="80" t="n">
        <v>103746</v>
      </c>
      <c r="O170" s="80" t="n">
        <v>55432.5</v>
      </c>
      <c r="P170" s="80" t="n">
        <v>19786.2</v>
      </c>
      <c r="Q170" s="80" t="n">
        <v>23156.3</v>
      </c>
      <c r="R170" s="80" t="n">
        <v>6738</v>
      </c>
      <c r="S170" s="80" t="n">
        <v>-1367</v>
      </c>
      <c r="T170" s="80">
        <f>O170-Y170</f>
        <v/>
      </c>
      <c r="U170" s="82">
        <f>AA170/(T170+X170)</f>
        <v/>
      </c>
      <c r="V170" s="80">
        <f>INDEX(检修、备用和必开!B:B,MATCH(统调负荷!$C170,检修、备用和必开!$A:$A,0))</f>
        <v/>
      </c>
      <c r="W170" s="80">
        <f>INDEX(检修、备用和必开!C:C,MATCH(统调负荷!$C170,检修、备用和必开!$A:$A,0))</f>
        <v/>
      </c>
      <c r="X170" s="80">
        <f>INDEX(检修、备用和必开!D:D,MATCH(统调负荷!$C170,检修、备用和必开!$A:$A,0))</f>
        <v/>
      </c>
      <c r="Y170" s="80">
        <f>INDEX(检修、备用和必开!E:E,MATCH(统调负荷!$C170,检修、备用和必开!$A:$A,0))</f>
        <v/>
      </c>
      <c r="Z170" s="80">
        <f>INDEX(检修、备用和必开!F:F,MATCH(统调负荷!$C170,检修、备用和必开!$A:$A,0))</f>
        <v/>
      </c>
      <c r="AA170" s="80">
        <f>94492.4-V170-Z170</f>
        <v/>
      </c>
      <c r="AB170" s="80" t="n">
        <v>372.34</v>
      </c>
      <c r="AC170" s="80" t="n">
        <v>370.17</v>
      </c>
      <c r="AD170" s="83">
        <f>C170+D170</f>
        <v/>
      </c>
      <c r="AE170" s="82">
        <f>N170-E170</f>
        <v/>
      </c>
      <c r="AF170" s="82">
        <f>O170-F170</f>
        <v/>
      </c>
      <c r="AG170" s="82">
        <f>P170-G170</f>
        <v/>
      </c>
      <c r="AH170" s="82">
        <f>Q170-H170</f>
        <v/>
      </c>
      <c r="AI170" s="82">
        <f>R170-I170</f>
        <v/>
      </c>
      <c r="AJ170" s="82">
        <f>S170-J170</f>
        <v/>
      </c>
      <c r="AK170" s="80">
        <f>INDEX(检修、备用和必开!I:I,MATCH(统调负荷!$C170,检修、备用和必开!$A:$A,0))</f>
        <v/>
      </c>
    </row>
    <row r="171" ht="13.8" customHeight="1">
      <c r="A171" s="80">
        <f>WEEKDAY(C171,2)</f>
        <v/>
      </c>
      <c r="B171" s="80">
        <f>HOUR(D171)</f>
        <v/>
      </c>
      <c r="C171" s="86" t="n">
        <v>45718</v>
      </c>
      <c r="D171" s="75" t="n">
        <v>0.7604166666666666</v>
      </c>
      <c r="E171" s="80" t="n">
        <v>94925</v>
      </c>
      <c r="F171" s="80" t="n">
        <v>50442</v>
      </c>
      <c r="G171" s="80" t="n">
        <v>18855</v>
      </c>
      <c r="H171" s="80" t="n">
        <v>20601</v>
      </c>
      <c r="I171" s="80" t="n">
        <v>6493</v>
      </c>
      <c r="J171" s="80" t="n">
        <v>-1466</v>
      </c>
      <c r="K171" s="80">
        <f>F171-Y171</f>
        <v/>
      </c>
      <c r="L171" s="82">
        <f>AA171/(K171+W171)</f>
        <v/>
      </c>
      <c r="M171" s="75" t="n">
        <v>0.7604166666666666</v>
      </c>
      <c r="N171" s="80" t="n">
        <v>106596</v>
      </c>
      <c r="O171" s="80" t="n">
        <v>57679.1</v>
      </c>
      <c r="P171" s="80" t="n">
        <v>20411.8</v>
      </c>
      <c r="Q171" s="80" t="n">
        <v>23210.1</v>
      </c>
      <c r="R171" s="80" t="n">
        <v>6693</v>
      </c>
      <c r="S171" s="80" t="n">
        <v>-1398</v>
      </c>
      <c r="T171" s="80">
        <f>O171-Y171</f>
        <v/>
      </c>
      <c r="U171" s="82">
        <f>AA171/(T171+X171)</f>
        <v/>
      </c>
      <c r="V171" s="80">
        <f>INDEX(检修、备用和必开!B:B,MATCH(统调负荷!$C171,检修、备用和必开!$A:$A,0))</f>
        <v/>
      </c>
      <c r="W171" s="80">
        <f>INDEX(检修、备用和必开!C:C,MATCH(统调负荷!$C171,检修、备用和必开!$A:$A,0))</f>
        <v/>
      </c>
      <c r="X171" s="80">
        <f>INDEX(检修、备用和必开!D:D,MATCH(统调负荷!$C171,检修、备用和必开!$A:$A,0))</f>
        <v/>
      </c>
      <c r="Y171" s="80">
        <f>INDEX(检修、备用和必开!E:E,MATCH(统调负荷!$C171,检修、备用和必开!$A:$A,0))</f>
        <v/>
      </c>
      <c r="Z171" s="80">
        <f>INDEX(检修、备用和必开!F:F,MATCH(统调负荷!$C171,检修、备用和必开!$A:$A,0))</f>
        <v/>
      </c>
      <c r="AA171" s="80">
        <f>94492.4-V171-Z171</f>
        <v/>
      </c>
      <c r="AB171" s="80" t="n">
        <v>385.06</v>
      </c>
      <c r="AC171" s="80" t="n">
        <v>444.96</v>
      </c>
      <c r="AD171" s="83">
        <f>C171+D171</f>
        <v/>
      </c>
      <c r="AE171" s="82">
        <f>N171-E171</f>
        <v/>
      </c>
      <c r="AF171" s="82">
        <f>O171-F171</f>
        <v/>
      </c>
      <c r="AG171" s="82">
        <f>P171-G171</f>
        <v/>
      </c>
      <c r="AH171" s="82">
        <f>Q171-H171</f>
        <v/>
      </c>
      <c r="AI171" s="82">
        <f>R171-I171</f>
        <v/>
      </c>
      <c r="AJ171" s="82">
        <f>S171-J171</f>
        <v/>
      </c>
      <c r="AK171" s="80">
        <f>INDEX(检修、备用和必开!I:I,MATCH(统调负荷!$C171,检修、备用和必开!$A:$A,0))</f>
        <v/>
      </c>
    </row>
    <row r="172" ht="13.8" customHeight="1">
      <c r="A172" s="80">
        <f>WEEKDAY(C172,2)</f>
        <v/>
      </c>
      <c r="B172" s="80">
        <f>HOUR(D172)</f>
        <v/>
      </c>
      <c r="C172" s="86" t="n">
        <v>45718</v>
      </c>
      <c r="D172" s="75" t="n">
        <v>0.7708333333333334</v>
      </c>
      <c r="E172" s="80" t="n">
        <v>96235</v>
      </c>
      <c r="F172" s="80" t="n">
        <v>51527</v>
      </c>
      <c r="G172" s="80" t="n">
        <v>18856</v>
      </c>
      <c r="H172" s="80" t="n">
        <v>20967</v>
      </c>
      <c r="I172" s="80" t="n">
        <v>6351</v>
      </c>
      <c r="J172" s="80" t="n">
        <v>-1466</v>
      </c>
      <c r="K172" s="80">
        <f>F172-Y172</f>
        <v/>
      </c>
      <c r="L172" s="82">
        <f>AA172/(K172+W172)</f>
        <v/>
      </c>
      <c r="M172" s="75" t="n">
        <v>0.7708333333333334</v>
      </c>
      <c r="N172" s="80" t="n">
        <v>107856</v>
      </c>
      <c r="O172" s="80" t="n">
        <v>59321.4</v>
      </c>
      <c r="P172" s="80" t="n">
        <v>19856.7</v>
      </c>
      <c r="Q172" s="80" t="n">
        <v>23497.9</v>
      </c>
      <c r="R172" s="80" t="n">
        <v>6624</v>
      </c>
      <c r="S172" s="80" t="n">
        <v>-1444</v>
      </c>
      <c r="T172" s="80">
        <f>O172-Y172</f>
        <v/>
      </c>
      <c r="U172" s="82">
        <f>AA172/(T172+X172)</f>
        <v/>
      </c>
      <c r="V172" s="80">
        <f>INDEX(检修、备用和必开!B:B,MATCH(统调负荷!$C172,检修、备用和必开!$A:$A,0))</f>
        <v/>
      </c>
      <c r="W172" s="80">
        <f>INDEX(检修、备用和必开!C:C,MATCH(统调负荷!$C172,检修、备用和必开!$A:$A,0))</f>
        <v/>
      </c>
      <c r="X172" s="80">
        <f>INDEX(检修、备用和必开!D:D,MATCH(统调负荷!$C172,检修、备用和必开!$A:$A,0))</f>
        <v/>
      </c>
      <c r="Y172" s="80">
        <f>INDEX(检修、备用和必开!E:E,MATCH(统调负荷!$C172,检修、备用和必开!$A:$A,0))</f>
        <v/>
      </c>
      <c r="Z172" s="80">
        <f>INDEX(检修、备用和必开!F:F,MATCH(统调负荷!$C172,检修、备用和必开!$A:$A,0))</f>
        <v/>
      </c>
      <c r="AA172" s="80">
        <f>94492.4-V172-Z172</f>
        <v/>
      </c>
      <c r="AB172" s="80" t="n">
        <v>409.65</v>
      </c>
      <c r="AC172" s="80" t="n">
        <v>470.55</v>
      </c>
      <c r="AD172" s="83">
        <f>C172+D172</f>
        <v/>
      </c>
      <c r="AE172" s="82">
        <f>N172-E172</f>
        <v/>
      </c>
      <c r="AF172" s="82">
        <f>O172-F172</f>
        <v/>
      </c>
      <c r="AG172" s="82">
        <f>P172-G172</f>
        <v/>
      </c>
      <c r="AH172" s="82">
        <f>Q172-H172</f>
        <v/>
      </c>
      <c r="AI172" s="82">
        <f>R172-I172</f>
        <v/>
      </c>
      <c r="AJ172" s="82">
        <f>S172-J172</f>
        <v/>
      </c>
      <c r="AK172" s="80">
        <f>INDEX(检修、备用和必开!I:I,MATCH(统调负荷!$C172,检修、备用和必开!$A:$A,0))</f>
        <v/>
      </c>
    </row>
    <row r="173" ht="13.8" customHeight="1">
      <c r="A173" s="80">
        <f>WEEKDAY(C173,2)</f>
        <v/>
      </c>
      <c r="B173" s="80">
        <f>HOUR(D173)</f>
        <v/>
      </c>
      <c r="C173" s="86" t="n">
        <v>45718</v>
      </c>
      <c r="D173" s="75" t="n">
        <v>0.78125</v>
      </c>
      <c r="E173" s="80" t="n">
        <v>97310</v>
      </c>
      <c r="F173" s="80" t="n">
        <v>51514</v>
      </c>
      <c r="G173" s="80" t="n">
        <v>19315</v>
      </c>
      <c r="H173" s="80" t="n">
        <v>21696</v>
      </c>
      <c r="I173" s="80" t="n">
        <v>6251</v>
      </c>
      <c r="J173" s="80" t="n">
        <v>-1466</v>
      </c>
      <c r="K173" s="80">
        <f>F173-Y173</f>
        <v/>
      </c>
      <c r="L173" s="82">
        <f>AA173/(K173+W173)</f>
        <v/>
      </c>
      <c r="M173" s="75" t="n">
        <v>0.78125</v>
      </c>
      <c r="N173" s="80" t="n">
        <v>108601</v>
      </c>
      <c r="O173" s="80" t="n">
        <v>60302.1</v>
      </c>
      <c r="P173" s="80" t="n">
        <v>19965.6</v>
      </c>
      <c r="Q173" s="80" t="n">
        <v>23223.3</v>
      </c>
      <c r="R173" s="80" t="n">
        <v>6654</v>
      </c>
      <c r="S173" s="80" t="n">
        <v>-1544</v>
      </c>
      <c r="T173" s="80">
        <f>O173-Y173</f>
        <v/>
      </c>
      <c r="U173" s="82">
        <f>AA173/(T173+X173)</f>
        <v/>
      </c>
      <c r="V173" s="80">
        <f>INDEX(检修、备用和必开!B:B,MATCH(统调负荷!$C173,检修、备用和必开!$A:$A,0))</f>
        <v/>
      </c>
      <c r="W173" s="80">
        <f>INDEX(检修、备用和必开!C:C,MATCH(统调负荷!$C173,检修、备用和必开!$A:$A,0))</f>
        <v/>
      </c>
      <c r="X173" s="80">
        <f>INDEX(检修、备用和必开!D:D,MATCH(统调负荷!$C173,检修、备用和必开!$A:$A,0))</f>
        <v/>
      </c>
      <c r="Y173" s="80">
        <f>INDEX(检修、备用和必开!E:E,MATCH(统调负荷!$C173,检修、备用和必开!$A:$A,0))</f>
        <v/>
      </c>
      <c r="Z173" s="80">
        <f>INDEX(检修、备用和必开!F:F,MATCH(统调负荷!$C173,检修、备用和必开!$A:$A,0))</f>
        <v/>
      </c>
      <c r="AA173" s="80">
        <f>94492.4-V173-Z173</f>
        <v/>
      </c>
      <c r="AB173" s="80" t="n">
        <v>400.16</v>
      </c>
      <c r="AC173" s="80" t="n">
        <v>498.26</v>
      </c>
      <c r="AD173" s="83">
        <f>C173+D173</f>
        <v/>
      </c>
      <c r="AE173" s="82">
        <f>N173-E173</f>
        <v/>
      </c>
      <c r="AF173" s="82">
        <f>O173-F173</f>
        <v/>
      </c>
      <c r="AG173" s="82">
        <f>P173-G173</f>
        <v/>
      </c>
      <c r="AH173" s="82">
        <f>Q173-H173</f>
        <v/>
      </c>
      <c r="AI173" s="82">
        <f>R173-I173</f>
        <v/>
      </c>
      <c r="AJ173" s="82">
        <f>S173-J173</f>
        <v/>
      </c>
      <c r="AK173" s="80">
        <f>INDEX(检修、备用和必开!I:I,MATCH(统调负荷!$C173,检修、备用和必开!$A:$A,0))</f>
        <v/>
      </c>
    </row>
    <row r="174" ht="13.8" customHeight="1">
      <c r="A174" s="80">
        <f>WEEKDAY(C174,2)</f>
        <v/>
      </c>
      <c r="B174" s="80">
        <f>HOUR(D174)</f>
        <v/>
      </c>
      <c r="C174" s="86" t="n">
        <v>45718</v>
      </c>
      <c r="D174" s="75" t="n">
        <v>0.7916666666666666</v>
      </c>
      <c r="E174" s="80" t="n">
        <v>97400</v>
      </c>
      <c r="F174" s="80" t="n">
        <v>51678</v>
      </c>
      <c r="G174" s="80" t="n">
        <v>19315</v>
      </c>
      <c r="H174" s="80" t="n">
        <v>21729</v>
      </c>
      <c r="I174" s="80" t="n">
        <v>6144</v>
      </c>
      <c r="J174" s="80" t="n">
        <v>-1466</v>
      </c>
      <c r="K174" s="80">
        <f>F174-Y174</f>
        <v/>
      </c>
      <c r="L174" s="82">
        <f>AA174/(K174+W174)</f>
        <v/>
      </c>
      <c r="M174" s="75" t="n">
        <v>0.7916666666666666</v>
      </c>
      <c r="N174" s="80" t="n">
        <v>108356</v>
      </c>
      <c r="O174" s="80" t="n">
        <v>59574.4</v>
      </c>
      <c r="P174" s="80" t="n">
        <v>20507.6</v>
      </c>
      <c r="Q174" s="80" t="n">
        <v>23125</v>
      </c>
      <c r="R174" s="80" t="n">
        <v>6689</v>
      </c>
      <c r="S174" s="80" t="n">
        <v>-1540</v>
      </c>
      <c r="T174" s="80">
        <f>O174-Y174</f>
        <v/>
      </c>
      <c r="U174" s="82">
        <f>AA174/(T174+X174)</f>
        <v/>
      </c>
      <c r="V174" s="80">
        <f>INDEX(检修、备用和必开!B:B,MATCH(统调负荷!$C174,检修、备用和必开!$A:$A,0))</f>
        <v/>
      </c>
      <c r="W174" s="80">
        <f>INDEX(检修、备用和必开!C:C,MATCH(统调负荷!$C174,检修、备用和必开!$A:$A,0))</f>
        <v/>
      </c>
      <c r="X174" s="80">
        <f>INDEX(检修、备用和必开!D:D,MATCH(统调负荷!$C174,检修、备用和必开!$A:$A,0))</f>
        <v/>
      </c>
      <c r="Y174" s="80">
        <f>INDEX(检修、备用和必开!E:E,MATCH(统调负荷!$C174,检修、备用和必开!$A:$A,0))</f>
        <v/>
      </c>
      <c r="Z174" s="80">
        <f>INDEX(检修、备用和必开!F:F,MATCH(统调负荷!$C174,检修、备用和必开!$A:$A,0))</f>
        <v/>
      </c>
      <c r="AA174" s="80">
        <f>94492.4-V174-Z174</f>
        <v/>
      </c>
      <c r="AB174" s="80" t="n">
        <v>369.86</v>
      </c>
      <c r="AC174" s="80" t="n">
        <v>452.86</v>
      </c>
      <c r="AD174" s="83">
        <f>C174+D174</f>
        <v/>
      </c>
      <c r="AE174" s="82">
        <f>N174-E174</f>
        <v/>
      </c>
      <c r="AF174" s="82">
        <f>O174-F174</f>
        <v/>
      </c>
      <c r="AG174" s="82">
        <f>P174-G174</f>
        <v/>
      </c>
      <c r="AH174" s="82">
        <f>Q174-H174</f>
        <v/>
      </c>
      <c r="AI174" s="82">
        <f>R174-I174</f>
        <v/>
      </c>
      <c r="AJ174" s="82">
        <f>S174-J174</f>
        <v/>
      </c>
      <c r="AK174" s="80">
        <f>INDEX(检修、备用和必开!I:I,MATCH(统调负荷!$C174,检修、备用和必开!$A:$A,0))</f>
        <v/>
      </c>
    </row>
    <row r="175" ht="13.8" customHeight="1">
      <c r="A175" s="80">
        <f>WEEKDAY(C175,2)</f>
        <v/>
      </c>
      <c r="B175" s="80">
        <f>HOUR(D175)</f>
        <v/>
      </c>
      <c r="C175" s="86" t="n">
        <v>45718</v>
      </c>
      <c r="D175" s="75" t="n">
        <v>0.8020833333333334</v>
      </c>
      <c r="E175" s="80" t="n">
        <v>99625</v>
      </c>
      <c r="F175" s="80" t="n">
        <v>54064</v>
      </c>
      <c r="G175" s="80" t="n">
        <v>19315</v>
      </c>
      <c r="H175" s="80" t="n">
        <v>21774</v>
      </c>
      <c r="I175" s="80" t="n">
        <v>5938</v>
      </c>
      <c r="J175" s="80" t="n">
        <v>-1466</v>
      </c>
      <c r="K175" s="80">
        <f>F175-Y175</f>
        <v/>
      </c>
      <c r="L175" s="82">
        <f>AA175/(K175+W175)</f>
        <v/>
      </c>
      <c r="M175" s="75" t="n">
        <v>0.8020833333333334</v>
      </c>
      <c r="N175" s="80" t="n">
        <v>110340</v>
      </c>
      <c r="O175" s="80" t="n">
        <v>61295.9</v>
      </c>
      <c r="P175" s="80" t="n">
        <v>20495.9</v>
      </c>
      <c r="Q175" s="80" t="n">
        <v>23372.2</v>
      </c>
      <c r="R175" s="80" t="n">
        <v>6616</v>
      </c>
      <c r="S175" s="80" t="n">
        <v>-1440</v>
      </c>
      <c r="T175" s="80">
        <f>O175-Y175</f>
        <v/>
      </c>
      <c r="U175" s="82">
        <f>AA175/(T175+X175)</f>
        <v/>
      </c>
      <c r="V175" s="80">
        <f>INDEX(检修、备用和必开!B:B,MATCH(统调负荷!$C175,检修、备用和必开!$A:$A,0))</f>
        <v/>
      </c>
      <c r="W175" s="80">
        <f>INDEX(检修、备用和必开!C:C,MATCH(统调负荷!$C175,检修、备用和必开!$A:$A,0))</f>
        <v/>
      </c>
      <c r="X175" s="80">
        <f>INDEX(检修、备用和必开!D:D,MATCH(统调负荷!$C175,检修、备用和必开!$A:$A,0))</f>
        <v/>
      </c>
      <c r="Y175" s="80">
        <f>INDEX(检修、备用和必开!E:E,MATCH(统调负荷!$C175,检修、备用和必开!$A:$A,0))</f>
        <v/>
      </c>
      <c r="Z175" s="80">
        <f>INDEX(检修、备用和必开!F:F,MATCH(统调负荷!$C175,检修、备用和必开!$A:$A,0))</f>
        <v/>
      </c>
      <c r="AA175" s="80">
        <f>94492.4-V175-Z175</f>
        <v/>
      </c>
      <c r="AB175" s="80" t="n">
        <v>419.56</v>
      </c>
      <c r="AC175" s="80" t="n">
        <v>546.39</v>
      </c>
      <c r="AD175" s="83">
        <f>C175+D175</f>
        <v/>
      </c>
      <c r="AE175" s="82">
        <f>N175-E175</f>
        <v/>
      </c>
      <c r="AF175" s="82">
        <f>O175-F175</f>
        <v/>
      </c>
      <c r="AG175" s="82">
        <f>P175-G175</f>
        <v/>
      </c>
      <c r="AH175" s="82">
        <f>Q175-H175</f>
        <v/>
      </c>
      <c r="AI175" s="82">
        <f>R175-I175</f>
        <v/>
      </c>
      <c r="AJ175" s="82">
        <f>S175-J175</f>
        <v/>
      </c>
      <c r="AK175" s="80">
        <f>INDEX(检修、备用和必开!I:I,MATCH(统调负荷!$C175,检修、备用和必开!$A:$A,0))</f>
        <v/>
      </c>
    </row>
    <row r="176" ht="13.8" customHeight="1">
      <c r="A176" s="80">
        <f>WEEKDAY(C176,2)</f>
        <v/>
      </c>
      <c r="B176" s="80">
        <f>HOUR(D176)</f>
        <v/>
      </c>
      <c r="C176" s="86" t="n">
        <v>45718</v>
      </c>
      <c r="D176" s="75" t="n">
        <v>0.8125</v>
      </c>
      <c r="E176" s="80" t="n">
        <v>100000</v>
      </c>
      <c r="F176" s="80" t="n">
        <v>54064</v>
      </c>
      <c r="G176" s="80" t="n">
        <v>19324</v>
      </c>
      <c r="H176" s="80" t="n">
        <v>22102</v>
      </c>
      <c r="I176" s="80" t="n">
        <v>5976</v>
      </c>
      <c r="J176" s="80" t="n">
        <v>-1466</v>
      </c>
      <c r="K176" s="80">
        <f>F176-Y176</f>
        <v/>
      </c>
      <c r="L176" s="82">
        <f>AA176/(K176+W176)</f>
        <v/>
      </c>
      <c r="M176" s="75" t="n">
        <v>0.8125</v>
      </c>
      <c r="N176" s="80" t="n">
        <v>110193</v>
      </c>
      <c r="O176" s="80" t="n">
        <v>60805.7</v>
      </c>
      <c r="P176" s="80" t="n">
        <v>20640.2</v>
      </c>
      <c r="Q176" s="80" t="n">
        <v>23413.1</v>
      </c>
      <c r="R176" s="80" t="n">
        <v>6688</v>
      </c>
      <c r="S176" s="80" t="n">
        <v>-1354</v>
      </c>
      <c r="T176" s="80">
        <f>O176-Y176</f>
        <v/>
      </c>
      <c r="U176" s="82">
        <f>AA176/(T176+X176)</f>
        <v/>
      </c>
      <c r="V176" s="80">
        <f>INDEX(检修、备用和必开!B:B,MATCH(统调负荷!$C176,检修、备用和必开!$A:$A,0))</f>
        <v/>
      </c>
      <c r="W176" s="80">
        <f>INDEX(检修、备用和必开!C:C,MATCH(统调负荷!$C176,检修、备用和必开!$A:$A,0))</f>
        <v/>
      </c>
      <c r="X176" s="80">
        <f>INDEX(检修、备用和必开!D:D,MATCH(统调负荷!$C176,检修、备用和必开!$A:$A,0))</f>
        <v/>
      </c>
      <c r="Y176" s="80">
        <f>INDEX(检修、备用和必开!E:E,MATCH(统调负荷!$C176,检修、备用和必开!$A:$A,0))</f>
        <v/>
      </c>
      <c r="Z176" s="80">
        <f>INDEX(检修、备用和必开!F:F,MATCH(统调负荷!$C176,检修、备用和必开!$A:$A,0))</f>
        <v/>
      </c>
      <c r="AA176" s="80">
        <f>94492.4-V176-Z176</f>
        <v/>
      </c>
      <c r="AB176" s="80" t="n">
        <v>400.06</v>
      </c>
      <c r="AC176" s="80" t="n">
        <v>582.91</v>
      </c>
      <c r="AD176" s="83">
        <f>C176+D176</f>
        <v/>
      </c>
      <c r="AE176" s="82">
        <f>N176-E176</f>
        <v/>
      </c>
      <c r="AF176" s="82">
        <f>O176-F176</f>
        <v/>
      </c>
      <c r="AG176" s="82">
        <f>P176-G176</f>
        <v/>
      </c>
      <c r="AH176" s="82">
        <f>Q176-H176</f>
        <v/>
      </c>
      <c r="AI176" s="82">
        <f>R176-I176</f>
        <v/>
      </c>
      <c r="AJ176" s="82">
        <f>S176-J176</f>
        <v/>
      </c>
      <c r="AK176" s="80">
        <f>INDEX(检修、备用和必开!I:I,MATCH(统调负荷!$C176,检修、备用和必开!$A:$A,0))</f>
        <v/>
      </c>
    </row>
    <row r="177" ht="13.8" customHeight="1">
      <c r="A177" s="80">
        <f>WEEKDAY(C177,2)</f>
        <v/>
      </c>
      <c r="B177" s="80">
        <f>HOUR(D177)</f>
        <v/>
      </c>
      <c r="C177" s="86" t="n">
        <v>45718</v>
      </c>
      <c r="D177" s="75" t="n">
        <v>0.8229166666666666</v>
      </c>
      <c r="E177" s="80" t="n">
        <v>99230</v>
      </c>
      <c r="F177" s="80" t="n">
        <v>53186</v>
      </c>
      <c r="G177" s="80" t="n">
        <v>19324</v>
      </c>
      <c r="H177" s="80" t="n">
        <v>22127</v>
      </c>
      <c r="I177" s="80" t="n">
        <v>6059</v>
      </c>
      <c r="J177" s="80" t="n">
        <v>-1466</v>
      </c>
      <c r="K177" s="80">
        <f>F177-Y177</f>
        <v/>
      </c>
      <c r="L177" s="82">
        <f>AA177/(K177+W177)</f>
        <v/>
      </c>
      <c r="M177" s="75" t="n">
        <v>0.8229166666666666</v>
      </c>
      <c r="N177" s="80" t="n">
        <v>109298</v>
      </c>
      <c r="O177" s="80" t="n">
        <v>60098</v>
      </c>
      <c r="P177" s="80" t="n">
        <v>20419.6</v>
      </c>
      <c r="Q177" s="80" t="n">
        <v>23445.4</v>
      </c>
      <c r="R177" s="80" t="n">
        <v>6715</v>
      </c>
      <c r="S177" s="80" t="n">
        <v>-1380</v>
      </c>
      <c r="T177" s="80">
        <f>O177-Y177</f>
        <v/>
      </c>
      <c r="U177" s="82">
        <f>AA177/(T177+X177)</f>
        <v/>
      </c>
      <c r="V177" s="80">
        <f>INDEX(检修、备用和必开!B:B,MATCH(统调负荷!$C177,检修、备用和必开!$A:$A,0))</f>
        <v/>
      </c>
      <c r="W177" s="80">
        <f>INDEX(检修、备用和必开!C:C,MATCH(统调负荷!$C177,检修、备用和必开!$A:$A,0))</f>
        <v/>
      </c>
      <c r="X177" s="80">
        <f>INDEX(检修、备用和必开!D:D,MATCH(统调负荷!$C177,检修、备用和必开!$A:$A,0))</f>
        <v/>
      </c>
      <c r="Y177" s="80">
        <f>INDEX(检修、备用和必开!E:E,MATCH(统调负荷!$C177,检修、备用和必开!$A:$A,0))</f>
        <v/>
      </c>
      <c r="Z177" s="80">
        <f>INDEX(检修、备用和必开!F:F,MATCH(统调负荷!$C177,检修、备用和必开!$A:$A,0))</f>
        <v/>
      </c>
      <c r="AA177" s="80">
        <f>94492.4-V177-Z177</f>
        <v/>
      </c>
      <c r="AB177" s="80" t="n">
        <v>390.09</v>
      </c>
      <c r="AC177" s="80" t="n">
        <v>645.85</v>
      </c>
      <c r="AD177" s="83">
        <f>C177+D177</f>
        <v/>
      </c>
      <c r="AE177" s="82">
        <f>N177-E177</f>
        <v/>
      </c>
      <c r="AF177" s="82">
        <f>O177-F177</f>
        <v/>
      </c>
      <c r="AG177" s="82">
        <f>P177-G177</f>
        <v/>
      </c>
      <c r="AH177" s="82">
        <f>Q177-H177</f>
        <v/>
      </c>
      <c r="AI177" s="82">
        <f>R177-I177</f>
        <v/>
      </c>
      <c r="AJ177" s="82">
        <f>S177-J177</f>
        <v/>
      </c>
      <c r="AK177" s="80">
        <f>INDEX(检修、备用和必开!I:I,MATCH(统调负荷!$C177,检修、备用和必开!$A:$A,0))</f>
        <v/>
      </c>
    </row>
    <row r="178" ht="13.8" customHeight="1">
      <c r="A178" s="80">
        <f>WEEKDAY(C178,2)</f>
        <v/>
      </c>
      <c r="B178" s="80">
        <f>HOUR(D178)</f>
        <v/>
      </c>
      <c r="C178" s="86" t="n">
        <v>45718</v>
      </c>
      <c r="D178" s="75" t="n">
        <v>0.8333333333333334</v>
      </c>
      <c r="E178" s="80" t="n">
        <v>98455</v>
      </c>
      <c r="F178" s="80" t="n">
        <v>52273</v>
      </c>
      <c r="G178" s="80" t="n">
        <v>19324</v>
      </c>
      <c r="H178" s="80" t="n">
        <v>22241</v>
      </c>
      <c r="I178" s="80" t="n">
        <v>6082</v>
      </c>
      <c r="J178" s="80" t="n">
        <v>-1465</v>
      </c>
      <c r="K178" s="80">
        <f>F178-Y178</f>
        <v/>
      </c>
      <c r="L178" s="82">
        <f>AA178/(K178+W178)</f>
        <v/>
      </c>
      <c r="M178" s="75" t="n">
        <v>0.8333333333333334</v>
      </c>
      <c r="N178" s="80" t="n">
        <v>108171</v>
      </c>
      <c r="O178" s="80" t="n">
        <v>59340.6</v>
      </c>
      <c r="P178" s="80" t="n">
        <v>20270.3</v>
      </c>
      <c r="Q178" s="80" t="n">
        <v>23140.1</v>
      </c>
      <c r="R178" s="80" t="n">
        <v>6806</v>
      </c>
      <c r="S178" s="80" t="n">
        <v>-1386</v>
      </c>
      <c r="T178" s="80">
        <f>O178-Y178</f>
        <v/>
      </c>
      <c r="U178" s="82">
        <f>AA178/(T178+X178)</f>
        <v/>
      </c>
      <c r="V178" s="80">
        <f>INDEX(检修、备用和必开!B:B,MATCH(统调负荷!$C178,检修、备用和必开!$A:$A,0))</f>
        <v/>
      </c>
      <c r="W178" s="80">
        <f>INDEX(检修、备用和必开!C:C,MATCH(统调负荷!$C178,检修、备用和必开!$A:$A,0))</f>
        <v/>
      </c>
      <c r="X178" s="80">
        <f>INDEX(检修、备用和必开!D:D,MATCH(统调负荷!$C178,检修、备用和必开!$A:$A,0))</f>
        <v/>
      </c>
      <c r="Y178" s="80">
        <f>INDEX(检修、备用和必开!E:E,MATCH(统调负荷!$C178,检修、备用和必开!$A:$A,0))</f>
        <v/>
      </c>
      <c r="Z178" s="80">
        <f>INDEX(检修、备用和必开!F:F,MATCH(统调负荷!$C178,检修、备用和必开!$A:$A,0))</f>
        <v/>
      </c>
      <c r="AA178" s="80">
        <f>94492.4-V178-Z178</f>
        <v/>
      </c>
      <c r="AB178" s="80" t="n">
        <v>390.09</v>
      </c>
      <c r="AC178" s="80" t="n">
        <v>550.38</v>
      </c>
      <c r="AD178" s="83">
        <f>C178+D178</f>
        <v/>
      </c>
      <c r="AE178" s="82">
        <f>N178-E178</f>
        <v/>
      </c>
      <c r="AF178" s="82">
        <f>O178-F178</f>
        <v/>
      </c>
      <c r="AG178" s="82">
        <f>P178-G178</f>
        <v/>
      </c>
      <c r="AH178" s="82">
        <f>Q178-H178</f>
        <v/>
      </c>
      <c r="AI178" s="82">
        <f>R178-I178</f>
        <v/>
      </c>
      <c r="AJ178" s="82">
        <f>S178-J178</f>
        <v/>
      </c>
      <c r="AK178" s="80">
        <f>INDEX(检修、备用和必开!I:I,MATCH(统调负荷!$C178,检修、备用和必开!$A:$A,0))</f>
        <v/>
      </c>
    </row>
    <row r="179" ht="13.8" customHeight="1">
      <c r="A179" s="80">
        <f>WEEKDAY(C179,2)</f>
        <v/>
      </c>
      <c r="B179" s="80">
        <f>HOUR(D179)</f>
        <v/>
      </c>
      <c r="C179" s="86" t="n">
        <v>45718</v>
      </c>
      <c r="D179" s="75" t="n">
        <v>0.84375</v>
      </c>
      <c r="E179" s="80" t="n">
        <v>98920</v>
      </c>
      <c r="F179" s="80" t="n">
        <v>52725</v>
      </c>
      <c r="G179" s="80" t="n">
        <v>19324</v>
      </c>
      <c r="H179" s="80" t="n">
        <v>22259</v>
      </c>
      <c r="I179" s="80" t="n">
        <v>6077</v>
      </c>
      <c r="J179" s="80" t="n">
        <v>-1465</v>
      </c>
      <c r="K179" s="80">
        <f>F179-Y179</f>
        <v/>
      </c>
      <c r="L179" s="82">
        <f>AA179/(K179+W179)</f>
        <v/>
      </c>
      <c r="M179" s="75" t="n">
        <v>0.84375</v>
      </c>
      <c r="N179" s="80" t="n">
        <v>108280</v>
      </c>
      <c r="O179" s="80" t="n">
        <v>59038.8</v>
      </c>
      <c r="P179" s="80" t="n">
        <v>20563.9</v>
      </c>
      <c r="Q179" s="80" t="n">
        <v>23209.3</v>
      </c>
      <c r="R179" s="80" t="n">
        <v>6865</v>
      </c>
      <c r="S179" s="80" t="n">
        <v>-1397</v>
      </c>
      <c r="T179" s="80">
        <f>O179-Y179</f>
        <v/>
      </c>
      <c r="U179" s="82">
        <f>AA179/(T179+X179)</f>
        <v/>
      </c>
      <c r="V179" s="80">
        <f>INDEX(检修、备用和必开!B:B,MATCH(统调负荷!$C179,检修、备用和必开!$A:$A,0))</f>
        <v/>
      </c>
      <c r="W179" s="80">
        <f>INDEX(检修、备用和必开!C:C,MATCH(统调负荷!$C179,检修、备用和必开!$A:$A,0))</f>
        <v/>
      </c>
      <c r="X179" s="80">
        <f>INDEX(检修、备用和必开!D:D,MATCH(统调负荷!$C179,检修、备用和必开!$A:$A,0))</f>
        <v/>
      </c>
      <c r="Y179" s="80">
        <f>INDEX(检修、备用和必开!E:E,MATCH(统调负荷!$C179,检修、备用和必开!$A:$A,0))</f>
        <v/>
      </c>
      <c r="Z179" s="80">
        <f>INDEX(检修、备用和必开!F:F,MATCH(统调负荷!$C179,检修、备用和必开!$A:$A,0))</f>
        <v/>
      </c>
      <c r="AA179" s="80">
        <f>94492.4-V179-Z179</f>
        <v/>
      </c>
      <c r="AB179" s="80" t="n">
        <v>394.14</v>
      </c>
      <c r="AC179" s="80" t="n">
        <v>595.91</v>
      </c>
      <c r="AD179" s="83">
        <f>C179+D179</f>
        <v/>
      </c>
      <c r="AE179" s="82">
        <f>N179-E179</f>
        <v/>
      </c>
      <c r="AF179" s="82">
        <f>O179-F179</f>
        <v/>
      </c>
      <c r="AG179" s="82">
        <f>P179-G179</f>
        <v/>
      </c>
      <c r="AH179" s="82">
        <f>Q179-H179</f>
        <v/>
      </c>
      <c r="AI179" s="82">
        <f>R179-I179</f>
        <v/>
      </c>
      <c r="AJ179" s="82">
        <f>S179-J179</f>
        <v/>
      </c>
      <c r="AK179" s="80">
        <f>INDEX(检修、备用和必开!I:I,MATCH(统调负荷!$C179,检修、备用和必开!$A:$A,0))</f>
        <v/>
      </c>
    </row>
    <row r="180" ht="13.8" customHeight="1">
      <c r="A180" s="80">
        <f>WEEKDAY(C180,2)</f>
        <v/>
      </c>
      <c r="B180" s="80">
        <f>HOUR(D180)</f>
        <v/>
      </c>
      <c r="C180" s="86" t="n">
        <v>45718</v>
      </c>
      <c r="D180" s="75" t="n">
        <v>0.8541666666666666</v>
      </c>
      <c r="E180" s="80" t="n">
        <v>98750</v>
      </c>
      <c r="F180" s="80" t="n">
        <v>52842</v>
      </c>
      <c r="G180" s="80" t="n">
        <v>19324</v>
      </c>
      <c r="H180" s="80" t="n">
        <v>21966</v>
      </c>
      <c r="I180" s="80" t="n">
        <v>6083</v>
      </c>
      <c r="J180" s="80" t="n">
        <v>-1465</v>
      </c>
      <c r="K180" s="80">
        <f>F180-Y180</f>
        <v/>
      </c>
      <c r="L180" s="82">
        <f>AA180/(K180+W180)</f>
        <v/>
      </c>
      <c r="M180" s="75" t="n">
        <v>0.8541666666666666</v>
      </c>
      <c r="N180" s="80" t="n">
        <v>107995</v>
      </c>
      <c r="O180" s="80" t="n">
        <v>59479.5</v>
      </c>
      <c r="P180" s="80" t="n">
        <v>20397.1</v>
      </c>
      <c r="Q180" s="80" t="n">
        <v>22631.4</v>
      </c>
      <c r="R180" s="80" t="n">
        <v>6901</v>
      </c>
      <c r="S180" s="80" t="n">
        <v>-1414</v>
      </c>
      <c r="T180" s="80">
        <f>O180-Y180</f>
        <v/>
      </c>
      <c r="U180" s="82">
        <f>AA180/(T180+X180)</f>
        <v/>
      </c>
      <c r="V180" s="80">
        <f>INDEX(检修、备用和必开!B:B,MATCH(统调负荷!$C180,检修、备用和必开!$A:$A,0))</f>
        <v/>
      </c>
      <c r="W180" s="80">
        <f>INDEX(检修、备用和必开!C:C,MATCH(统调负荷!$C180,检修、备用和必开!$A:$A,0))</f>
        <v/>
      </c>
      <c r="X180" s="80">
        <f>INDEX(检修、备用和必开!D:D,MATCH(统调负荷!$C180,检修、备用和必开!$A:$A,0))</f>
        <v/>
      </c>
      <c r="Y180" s="80">
        <f>INDEX(检修、备用和必开!E:E,MATCH(统调负荷!$C180,检修、备用和必开!$A:$A,0))</f>
        <v/>
      </c>
      <c r="Z180" s="80">
        <f>INDEX(检修、备用和必开!F:F,MATCH(统调负荷!$C180,检修、备用和必开!$A:$A,0))</f>
        <v/>
      </c>
      <c r="AA180" s="80">
        <f>94492.4-V180-Z180</f>
        <v/>
      </c>
      <c r="AB180" s="80" t="n">
        <v>394.14</v>
      </c>
      <c r="AC180" s="80" t="n">
        <v>752.61</v>
      </c>
      <c r="AD180" s="83">
        <f>C180+D180</f>
        <v/>
      </c>
      <c r="AE180" s="82">
        <f>N180-E180</f>
        <v/>
      </c>
      <c r="AF180" s="82">
        <f>O180-F180</f>
        <v/>
      </c>
      <c r="AG180" s="82">
        <f>P180-G180</f>
        <v/>
      </c>
      <c r="AH180" s="82">
        <f>Q180-H180</f>
        <v/>
      </c>
      <c r="AI180" s="82">
        <f>R180-I180</f>
        <v/>
      </c>
      <c r="AJ180" s="82">
        <f>S180-J180</f>
        <v/>
      </c>
      <c r="AK180" s="80">
        <f>INDEX(检修、备用和必开!I:I,MATCH(统调负荷!$C180,检修、备用和必开!$A:$A,0))</f>
        <v/>
      </c>
    </row>
    <row r="181" ht="13.8" customHeight="1">
      <c r="A181" s="80">
        <f>WEEKDAY(C181,2)</f>
        <v/>
      </c>
      <c r="B181" s="80">
        <f>HOUR(D181)</f>
        <v/>
      </c>
      <c r="C181" s="86" t="n">
        <v>45718</v>
      </c>
      <c r="D181" s="75" t="n">
        <v>0.8645833333333334</v>
      </c>
      <c r="E181" s="80" t="n">
        <v>98620</v>
      </c>
      <c r="F181" s="80" t="n">
        <v>52945</v>
      </c>
      <c r="G181" s="80" t="n">
        <v>19084</v>
      </c>
      <c r="H181" s="80" t="n">
        <v>21964</v>
      </c>
      <c r="I181" s="80" t="n">
        <v>6093</v>
      </c>
      <c r="J181" s="80" t="n">
        <v>-1466</v>
      </c>
      <c r="K181" s="80">
        <f>F181-Y181</f>
        <v/>
      </c>
      <c r="L181" s="82">
        <f>AA181/(K181+W181)</f>
        <v/>
      </c>
      <c r="M181" s="75" t="n">
        <v>0.8645833333333334</v>
      </c>
      <c r="N181" s="80" t="n">
        <v>107367</v>
      </c>
      <c r="O181" s="80" t="n">
        <v>59578.7</v>
      </c>
      <c r="P181" s="80" t="n">
        <v>20249.2</v>
      </c>
      <c r="Q181" s="80" t="n">
        <v>22056.1</v>
      </c>
      <c r="R181" s="80" t="n">
        <v>6918</v>
      </c>
      <c r="S181" s="80" t="n">
        <v>-1435</v>
      </c>
      <c r="T181" s="80">
        <f>O181-Y181</f>
        <v/>
      </c>
      <c r="U181" s="82">
        <f>AA181/(T181+X181)</f>
        <v/>
      </c>
      <c r="V181" s="80">
        <f>INDEX(检修、备用和必开!B:B,MATCH(统调负荷!$C181,检修、备用和必开!$A:$A,0))</f>
        <v/>
      </c>
      <c r="W181" s="80">
        <f>INDEX(检修、备用和必开!C:C,MATCH(统调负荷!$C181,检修、备用和必开!$A:$A,0))</f>
        <v/>
      </c>
      <c r="X181" s="80">
        <f>INDEX(检修、备用和必开!D:D,MATCH(统调负荷!$C181,检修、备用和必开!$A:$A,0))</f>
        <v/>
      </c>
      <c r="Y181" s="80">
        <f>INDEX(检修、备用和必开!E:E,MATCH(统调负荷!$C181,检修、备用和必开!$A:$A,0))</f>
        <v/>
      </c>
      <c r="Z181" s="80">
        <f>INDEX(检修、备用和必开!F:F,MATCH(统调负荷!$C181,检修、备用和必开!$A:$A,0))</f>
        <v/>
      </c>
      <c r="AA181" s="80">
        <f>94492.4-V181-Z181</f>
        <v/>
      </c>
      <c r="AB181" s="80" t="n">
        <v>381.89</v>
      </c>
      <c r="AC181" s="80" t="n">
        <v>526.71</v>
      </c>
      <c r="AD181" s="83">
        <f>C181+D181</f>
        <v/>
      </c>
      <c r="AE181" s="82">
        <f>N181-E181</f>
        <v/>
      </c>
      <c r="AF181" s="82">
        <f>O181-F181</f>
        <v/>
      </c>
      <c r="AG181" s="82">
        <f>P181-G181</f>
        <v/>
      </c>
      <c r="AH181" s="82">
        <f>Q181-H181</f>
        <v/>
      </c>
      <c r="AI181" s="82">
        <f>R181-I181</f>
        <v/>
      </c>
      <c r="AJ181" s="82">
        <f>S181-J181</f>
        <v/>
      </c>
      <c r="AK181" s="80">
        <f>INDEX(检修、备用和必开!I:I,MATCH(统调负荷!$C181,检修、备用和必开!$A:$A,0))</f>
        <v/>
      </c>
    </row>
    <row r="182" ht="13.8" customHeight="1">
      <c r="A182" s="80">
        <f>WEEKDAY(C182,2)</f>
        <v/>
      </c>
      <c r="B182" s="80">
        <f>HOUR(D182)</f>
        <v/>
      </c>
      <c r="C182" s="86" t="n">
        <v>45718</v>
      </c>
      <c r="D182" s="75" t="n">
        <v>0.875</v>
      </c>
      <c r="E182" s="80" t="n">
        <v>97940</v>
      </c>
      <c r="F182" s="80" t="n">
        <v>52744</v>
      </c>
      <c r="G182" s="80" t="n">
        <v>18688</v>
      </c>
      <c r="H182" s="80" t="n">
        <v>21867</v>
      </c>
      <c r="I182" s="80" t="n">
        <v>6107</v>
      </c>
      <c r="J182" s="80" t="n">
        <v>-1466</v>
      </c>
      <c r="K182" s="80">
        <f>F182-Y182</f>
        <v/>
      </c>
      <c r="L182" s="82">
        <f>AA182/(K182+W182)</f>
        <v/>
      </c>
      <c r="M182" s="75" t="n">
        <v>0.875</v>
      </c>
      <c r="N182" s="80" t="n">
        <v>105781</v>
      </c>
      <c r="O182" s="80" t="n">
        <v>58611.7</v>
      </c>
      <c r="P182" s="80" t="n">
        <v>19984</v>
      </c>
      <c r="Q182" s="80" t="n">
        <v>21604.3</v>
      </c>
      <c r="R182" s="80" t="n">
        <v>6924</v>
      </c>
      <c r="S182" s="80" t="n">
        <v>-1343</v>
      </c>
      <c r="T182" s="80">
        <f>O182-Y182</f>
        <v/>
      </c>
      <c r="U182" s="82">
        <f>AA182/(T182+X182)</f>
        <v/>
      </c>
      <c r="V182" s="80">
        <f>INDEX(检修、备用和必开!B:B,MATCH(统调负荷!$C182,检修、备用和必开!$A:$A,0))</f>
        <v/>
      </c>
      <c r="W182" s="80">
        <f>INDEX(检修、备用和必开!C:C,MATCH(统调负荷!$C182,检修、备用和必开!$A:$A,0))</f>
        <v/>
      </c>
      <c r="X182" s="80">
        <f>INDEX(检修、备用和必开!D:D,MATCH(统调负荷!$C182,检修、备用和必开!$A:$A,0))</f>
        <v/>
      </c>
      <c r="Y182" s="80">
        <f>INDEX(检修、备用和必开!E:E,MATCH(统调负荷!$C182,检修、备用和必开!$A:$A,0))</f>
        <v/>
      </c>
      <c r="Z182" s="80">
        <f>INDEX(检修、备用和必开!F:F,MATCH(统调负荷!$C182,检修、备用和必开!$A:$A,0))</f>
        <v/>
      </c>
      <c r="AA182" s="80">
        <f>94492.4-V182-Z182</f>
        <v/>
      </c>
      <c r="AB182" s="80" t="n">
        <v>391.13</v>
      </c>
      <c r="AC182" s="80" t="n">
        <v>470.37</v>
      </c>
      <c r="AD182" s="83">
        <f>C182+D182</f>
        <v/>
      </c>
      <c r="AE182" s="82">
        <f>N182-E182</f>
        <v/>
      </c>
      <c r="AF182" s="82">
        <f>O182-F182</f>
        <v/>
      </c>
      <c r="AG182" s="82">
        <f>P182-G182</f>
        <v/>
      </c>
      <c r="AH182" s="82">
        <f>Q182-H182</f>
        <v/>
      </c>
      <c r="AI182" s="82">
        <f>R182-I182</f>
        <v/>
      </c>
      <c r="AJ182" s="82">
        <f>S182-J182</f>
        <v/>
      </c>
      <c r="AK182" s="80">
        <f>INDEX(检修、备用和必开!I:I,MATCH(统调负荷!$C182,检修、备用和必开!$A:$A,0))</f>
        <v/>
      </c>
    </row>
    <row r="183" ht="13.8" customHeight="1">
      <c r="A183" s="80">
        <f>WEEKDAY(C183,2)</f>
        <v/>
      </c>
      <c r="B183" s="80">
        <f>HOUR(D183)</f>
        <v/>
      </c>
      <c r="C183" s="86" t="n">
        <v>45718</v>
      </c>
      <c r="D183" s="75" t="n">
        <v>0.8854166666666666</v>
      </c>
      <c r="E183" s="80" t="n">
        <v>97210</v>
      </c>
      <c r="F183" s="80" t="n">
        <v>52833</v>
      </c>
      <c r="G183" s="80" t="n">
        <v>18460</v>
      </c>
      <c r="H183" s="80" t="n">
        <v>21313</v>
      </c>
      <c r="I183" s="80" t="n">
        <v>6070</v>
      </c>
      <c r="J183" s="80" t="n">
        <v>-1466</v>
      </c>
      <c r="K183" s="80">
        <f>F183-Y183</f>
        <v/>
      </c>
      <c r="L183" s="82">
        <f>AA183/(K183+W183)</f>
        <v/>
      </c>
      <c r="M183" s="75" t="n">
        <v>0.8854166666666666</v>
      </c>
      <c r="N183" s="80" t="n">
        <v>105000</v>
      </c>
      <c r="O183" s="80" t="n">
        <v>58768.5</v>
      </c>
      <c r="P183" s="80" t="n">
        <v>19340.9</v>
      </c>
      <c r="Q183" s="80" t="n">
        <v>21250.6</v>
      </c>
      <c r="R183" s="80" t="n">
        <v>7023</v>
      </c>
      <c r="S183" s="80" t="n">
        <v>-1383</v>
      </c>
      <c r="T183" s="80">
        <f>O183-Y183</f>
        <v/>
      </c>
      <c r="U183" s="82">
        <f>AA183/(T183+X183)</f>
        <v/>
      </c>
      <c r="V183" s="80">
        <f>INDEX(检修、备用和必开!B:B,MATCH(统调负荷!$C183,检修、备用和必开!$A:$A,0))</f>
        <v/>
      </c>
      <c r="W183" s="80">
        <f>INDEX(检修、备用和必开!C:C,MATCH(统调负荷!$C183,检修、备用和必开!$A:$A,0))</f>
        <v/>
      </c>
      <c r="X183" s="80">
        <f>INDEX(检修、备用和必开!D:D,MATCH(统调负荷!$C183,检修、备用和必开!$A:$A,0))</f>
        <v/>
      </c>
      <c r="Y183" s="80">
        <f>INDEX(检修、备用和必开!E:E,MATCH(统调负荷!$C183,检修、备用和必开!$A:$A,0))</f>
        <v/>
      </c>
      <c r="Z183" s="80">
        <f>INDEX(检修、备用和必开!F:F,MATCH(统调负荷!$C183,检修、备用和必开!$A:$A,0))</f>
        <v/>
      </c>
      <c r="AA183" s="80">
        <f>94492.4-V183-Z183</f>
        <v/>
      </c>
      <c r="AB183" s="80" t="n">
        <v>401.07</v>
      </c>
      <c r="AC183" s="80" t="n">
        <v>489.24</v>
      </c>
      <c r="AD183" s="83">
        <f>C183+D183</f>
        <v/>
      </c>
      <c r="AE183" s="82">
        <f>N183-E183</f>
        <v/>
      </c>
      <c r="AF183" s="82">
        <f>O183-F183</f>
        <v/>
      </c>
      <c r="AG183" s="82">
        <f>P183-G183</f>
        <v/>
      </c>
      <c r="AH183" s="82">
        <f>Q183-H183</f>
        <v/>
      </c>
      <c r="AI183" s="82">
        <f>R183-I183</f>
        <v/>
      </c>
      <c r="AJ183" s="82">
        <f>S183-J183</f>
        <v/>
      </c>
      <c r="AK183" s="80">
        <f>INDEX(检修、备用和必开!I:I,MATCH(统调负荷!$C183,检修、备用和必开!$A:$A,0))</f>
        <v/>
      </c>
    </row>
    <row r="184" ht="13.8" customHeight="1">
      <c r="A184" s="80">
        <f>WEEKDAY(C184,2)</f>
        <v/>
      </c>
      <c r="B184" s="80">
        <f>HOUR(D184)</f>
        <v/>
      </c>
      <c r="C184" s="86" t="n">
        <v>45718</v>
      </c>
      <c r="D184" s="75" t="n">
        <v>0.8958333333333334</v>
      </c>
      <c r="E184" s="80" t="n">
        <v>96185</v>
      </c>
      <c r="F184" s="80" t="n">
        <v>52855</v>
      </c>
      <c r="G184" s="80" t="n">
        <v>18125</v>
      </c>
      <c r="H184" s="80" t="n">
        <v>20595</v>
      </c>
      <c r="I184" s="80" t="n">
        <v>6076</v>
      </c>
      <c r="J184" s="80" t="n">
        <v>-1466</v>
      </c>
      <c r="K184" s="80">
        <f>F184-Y184</f>
        <v/>
      </c>
      <c r="L184" s="82">
        <f>AA184/(K184+W184)</f>
        <v/>
      </c>
      <c r="M184" s="75" t="n">
        <v>0.8958333333333334</v>
      </c>
      <c r="N184" s="80" t="n">
        <v>103440</v>
      </c>
      <c r="O184" s="80" t="n">
        <v>58289.7</v>
      </c>
      <c r="P184" s="80" t="n">
        <v>18372.2</v>
      </c>
      <c r="Q184" s="80" t="n">
        <v>21276.1</v>
      </c>
      <c r="R184" s="80" t="n">
        <v>6865</v>
      </c>
      <c r="S184" s="80" t="n">
        <v>-1363</v>
      </c>
      <c r="T184" s="80">
        <f>O184-Y184</f>
        <v/>
      </c>
      <c r="U184" s="82">
        <f>AA184/(T184+X184)</f>
        <v/>
      </c>
      <c r="V184" s="80">
        <f>INDEX(检修、备用和必开!B:B,MATCH(统调负荷!$C184,检修、备用和必开!$A:$A,0))</f>
        <v/>
      </c>
      <c r="W184" s="80">
        <f>INDEX(检修、备用和必开!C:C,MATCH(统调负荷!$C184,检修、备用和必开!$A:$A,0))</f>
        <v/>
      </c>
      <c r="X184" s="80">
        <f>INDEX(检修、备用和必开!D:D,MATCH(统调负荷!$C184,检修、备用和必开!$A:$A,0))</f>
        <v/>
      </c>
      <c r="Y184" s="80">
        <f>INDEX(检修、备用和必开!E:E,MATCH(统调负荷!$C184,检修、备用和必开!$A:$A,0))</f>
        <v/>
      </c>
      <c r="Z184" s="80">
        <f>INDEX(检修、备用和必开!F:F,MATCH(统调负荷!$C184,检修、备用和必开!$A:$A,0))</f>
        <v/>
      </c>
      <c r="AA184" s="80">
        <f>94492.4-V184-Z184</f>
        <v/>
      </c>
      <c r="AB184" s="80" t="n">
        <v>391.13</v>
      </c>
      <c r="AC184" s="80" t="n">
        <v>479.42</v>
      </c>
      <c r="AD184" s="83">
        <f>C184+D184</f>
        <v/>
      </c>
      <c r="AE184" s="82">
        <f>N184-E184</f>
        <v/>
      </c>
      <c r="AF184" s="82">
        <f>O184-F184</f>
        <v/>
      </c>
      <c r="AG184" s="82">
        <f>P184-G184</f>
        <v/>
      </c>
      <c r="AH184" s="82">
        <f>Q184-H184</f>
        <v/>
      </c>
      <c r="AI184" s="82">
        <f>R184-I184</f>
        <v/>
      </c>
      <c r="AJ184" s="82">
        <f>S184-J184</f>
        <v/>
      </c>
      <c r="AK184" s="80">
        <f>INDEX(检修、备用和必开!I:I,MATCH(统调负荷!$C184,检修、备用和必开!$A:$A,0))</f>
        <v/>
      </c>
    </row>
    <row r="185" ht="13.8" customHeight="1">
      <c r="A185" s="80">
        <f>WEEKDAY(C185,2)</f>
        <v/>
      </c>
      <c r="B185" s="80">
        <f>HOUR(D185)</f>
        <v/>
      </c>
      <c r="C185" s="86" t="n">
        <v>45718</v>
      </c>
      <c r="D185" s="75" t="n">
        <v>0.90625</v>
      </c>
      <c r="E185" s="80" t="n">
        <v>94330</v>
      </c>
      <c r="F185" s="80" t="n">
        <v>51717</v>
      </c>
      <c r="G185" s="80" t="n">
        <v>17414</v>
      </c>
      <c r="H185" s="80" t="n">
        <v>20593</v>
      </c>
      <c r="I185" s="80" t="n">
        <v>6072</v>
      </c>
      <c r="J185" s="80" t="n">
        <v>-1466</v>
      </c>
      <c r="K185" s="80">
        <f>F185-Y185</f>
        <v/>
      </c>
      <c r="L185" s="82">
        <f>AA185/(K185+W185)</f>
        <v/>
      </c>
      <c r="M185" s="75" t="n">
        <v>0.90625</v>
      </c>
      <c r="N185" s="80" t="n">
        <v>101910</v>
      </c>
      <c r="O185" s="80" t="n">
        <v>57305.3</v>
      </c>
      <c r="P185" s="80" t="n">
        <v>17818.2</v>
      </c>
      <c r="Q185" s="80" t="n">
        <v>21318.5</v>
      </c>
      <c r="R185" s="80" t="n">
        <v>6880</v>
      </c>
      <c r="S185" s="80" t="n">
        <v>-1412</v>
      </c>
      <c r="T185" s="80">
        <f>O185-Y185</f>
        <v/>
      </c>
      <c r="U185" s="82">
        <f>AA185/(T185+X185)</f>
        <v/>
      </c>
      <c r="V185" s="80">
        <f>INDEX(检修、备用和必开!B:B,MATCH(统调负荷!$C185,检修、备用和必开!$A:$A,0))</f>
        <v/>
      </c>
      <c r="W185" s="80">
        <f>INDEX(检修、备用和必开!C:C,MATCH(统调负荷!$C185,检修、备用和必开!$A:$A,0))</f>
        <v/>
      </c>
      <c r="X185" s="80">
        <f>INDEX(检修、备用和必开!D:D,MATCH(统调负荷!$C185,检修、备用和必开!$A:$A,0))</f>
        <v/>
      </c>
      <c r="Y185" s="80">
        <f>INDEX(检修、备用和必开!E:E,MATCH(统调负荷!$C185,检修、备用和必开!$A:$A,0))</f>
        <v/>
      </c>
      <c r="Z185" s="80">
        <f>INDEX(检修、备用和必开!F:F,MATCH(统调负荷!$C185,检修、备用和必开!$A:$A,0))</f>
        <v/>
      </c>
      <c r="AA185" s="80">
        <f>94492.4-V185-Z185</f>
        <v/>
      </c>
      <c r="AB185" s="80" t="n">
        <v>391.1</v>
      </c>
      <c r="AC185" s="80" t="n">
        <v>498.75</v>
      </c>
      <c r="AD185" s="83">
        <f>C185+D185</f>
        <v/>
      </c>
      <c r="AE185" s="82">
        <f>N185-E185</f>
        <v/>
      </c>
      <c r="AF185" s="82">
        <f>O185-F185</f>
        <v/>
      </c>
      <c r="AG185" s="82">
        <f>P185-G185</f>
        <v/>
      </c>
      <c r="AH185" s="82">
        <f>Q185-H185</f>
        <v/>
      </c>
      <c r="AI185" s="82">
        <f>R185-I185</f>
        <v/>
      </c>
      <c r="AJ185" s="82">
        <f>S185-J185</f>
        <v/>
      </c>
      <c r="AK185" s="80">
        <f>INDEX(检修、备用和必开!I:I,MATCH(统调负荷!$C185,检修、备用和必开!$A:$A,0))</f>
        <v/>
      </c>
    </row>
    <row r="186" ht="13.8" customHeight="1">
      <c r="A186" s="80">
        <f>WEEKDAY(C186,2)</f>
        <v/>
      </c>
      <c r="B186" s="80">
        <f>HOUR(D186)</f>
        <v/>
      </c>
      <c r="C186" s="86" t="n">
        <v>45718</v>
      </c>
      <c r="D186" s="75" t="n">
        <v>0.9166666666666666</v>
      </c>
      <c r="E186" s="80" t="n">
        <v>92785</v>
      </c>
      <c r="F186" s="80" t="n">
        <v>51262</v>
      </c>
      <c r="G186" s="80" t="n">
        <v>16911</v>
      </c>
      <c r="H186" s="80" t="n">
        <v>20046</v>
      </c>
      <c r="I186" s="80" t="n">
        <v>6032</v>
      </c>
      <c r="J186" s="80" t="n">
        <v>-1466</v>
      </c>
      <c r="K186" s="80">
        <f>F186-Y186</f>
        <v/>
      </c>
      <c r="L186" s="82">
        <f>AA186/(K186+W186)</f>
        <v/>
      </c>
      <c r="M186" s="75" t="n">
        <v>0.9166666666666666</v>
      </c>
      <c r="N186" s="80" t="n">
        <v>99537.2</v>
      </c>
      <c r="O186" s="80" t="n">
        <v>55630.8</v>
      </c>
      <c r="P186" s="80" t="n">
        <v>17254.1</v>
      </c>
      <c r="Q186" s="80" t="n">
        <v>21293.3</v>
      </c>
      <c r="R186" s="80" t="n">
        <v>6844</v>
      </c>
      <c r="S186" s="80" t="n">
        <v>-1485</v>
      </c>
      <c r="T186" s="80">
        <f>O186-Y186</f>
        <v/>
      </c>
      <c r="U186" s="82">
        <f>AA186/(T186+X186)</f>
        <v/>
      </c>
      <c r="V186" s="80">
        <f>INDEX(检修、备用和必开!B:B,MATCH(统调负荷!$C186,检修、备用和必开!$A:$A,0))</f>
        <v/>
      </c>
      <c r="W186" s="80">
        <f>INDEX(检修、备用和必开!C:C,MATCH(统调负荷!$C186,检修、备用和必开!$A:$A,0))</f>
        <v/>
      </c>
      <c r="X186" s="80">
        <f>INDEX(检修、备用和必开!D:D,MATCH(统调负荷!$C186,检修、备用和必开!$A:$A,0))</f>
        <v/>
      </c>
      <c r="Y186" s="80">
        <f>INDEX(检修、备用和必开!E:E,MATCH(统调负荷!$C186,检修、备用和必开!$A:$A,0))</f>
        <v/>
      </c>
      <c r="Z186" s="80">
        <f>INDEX(检修、备用和必开!F:F,MATCH(统调负荷!$C186,检修、备用和必开!$A:$A,0))</f>
        <v/>
      </c>
      <c r="AA186" s="80">
        <f>94492.4-V186-Z186</f>
        <v/>
      </c>
      <c r="AB186" s="80" t="n">
        <v>380.61</v>
      </c>
      <c r="AC186" s="80" t="n">
        <v>453.96</v>
      </c>
      <c r="AD186" s="83">
        <f>C186+D186</f>
        <v/>
      </c>
      <c r="AE186" s="82">
        <f>N186-E186</f>
        <v/>
      </c>
      <c r="AF186" s="82">
        <f>O186-F186</f>
        <v/>
      </c>
      <c r="AG186" s="82">
        <f>P186-G186</f>
        <v/>
      </c>
      <c r="AH186" s="82">
        <f>Q186-H186</f>
        <v/>
      </c>
      <c r="AI186" s="82">
        <f>R186-I186</f>
        <v/>
      </c>
      <c r="AJ186" s="82">
        <f>S186-J186</f>
        <v/>
      </c>
      <c r="AK186" s="80">
        <f>INDEX(检修、备用和必开!I:I,MATCH(统调负荷!$C186,检修、备用和必开!$A:$A,0))</f>
        <v/>
      </c>
    </row>
    <row r="187" ht="13.8" customHeight="1">
      <c r="A187" s="80">
        <f>WEEKDAY(C187,2)</f>
        <v/>
      </c>
      <c r="B187" s="80">
        <f>HOUR(D187)</f>
        <v/>
      </c>
      <c r="C187" s="86" t="n">
        <v>45718</v>
      </c>
      <c r="D187" s="75" t="n">
        <v>0.9270833333333334</v>
      </c>
      <c r="E187" s="80" t="n">
        <v>90570</v>
      </c>
      <c r="F187" s="80" t="n">
        <v>49527</v>
      </c>
      <c r="G187" s="80" t="n">
        <v>16810</v>
      </c>
      <c r="H187" s="80" t="n">
        <v>19673</v>
      </c>
      <c r="I187" s="80" t="n">
        <v>6026</v>
      </c>
      <c r="J187" s="80" t="n">
        <v>-1466</v>
      </c>
      <c r="K187" s="80">
        <f>F187-Y187</f>
        <v/>
      </c>
      <c r="L187" s="82">
        <f>AA187/(K187+W187)</f>
        <v/>
      </c>
      <c r="M187" s="75" t="n">
        <v>0.9270833333333334</v>
      </c>
      <c r="N187" s="80" t="n">
        <v>97270.3</v>
      </c>
      <c r="O187" s="80" t="n">
        <v>54462.9</v>
      </c>
      <c r="P187" s="80" t="n">
        <v>16368.8</v>
      </c>
      <c r="Q187" s="80" t="n">
        <v>21021.6</v>
      </c>
      <c r="R187" s="80" t="n">
        <v>6915</v>
      </c>
      <c r="S187" s="80" t="n">
        <v>-1498</v>
      </c>
      <c r="T187" s="80">
        <f>O187-Y187</f>
        <v/>
      </c>
      <c r="U187" s="82">
        <f>AA187/(T187+X187)</f>
        <v/>
      </c>
      <c r="V187" s="80">
        <f>INDEX(检修、备用和必开!B:B,MATCH(统调负荷!$C187,检修、备用和必开!$A:$A,0))</f>
        <v/>
      </c>
      <c r="W187" s="80">
        <f>INDEX(检修、备用和必开!C:C,MATCH(统调负荷!$C187,检修、备用和必开!$A:$A,0))</f>
        <v/>
      </c>
      <c r="X187" s="80">
        <f>INDEX(检修、备用和必开!D:D,MATCH(统调负荷!$C187,检修、备用和必开!$A:$A,0))</f>
        <v/>
      </c>
      <c r="Y187" s="80">
        <f>INDEX(检修、备用和必开!E:E,MATCH(统调负荷!$C187,检修、备用和必开!$A:$A,0))</f>
        <v/>
      </c>
      <c r="Z187" s="80">
        <f>INDEX(检修、备用和必开!F:F,MATCH(统调负荷!$C187,检修、备用和必开!$A:$A,0))</f>
        <v/>
      </c>
      <c r="AA187" s="80">
        <f>94492.4-V187-Z187</f>
        <v/>
      </c>
      <c r="AB187" s="80" t="n">
        <v>389.24</v>
      </c>
      <c r="AC187" s="80" t="n">
        <v>450.29</v>
      </c>
      <c r="AD187" s="83">
        <f>C187+D187</f>
        <v/>
      </c>
      <c r="AE187" s="82">
        <f>N187-E187</f>
        <v/>
      </c>
      <c r="AF187" s="82">
        <f>O187-F187</f>
        <v/>
      </c>
      <c r="AG187" s="82">
        <f>P187-G187</f>
        <v/>
      </c>
      <c r="AH187" s="82">
        <f>Q187-H187</f>
        <v/>
      </c>
      <c r="AI187" s="82">
        <f>R187-I187</f>
        <v/>
      </c>
      <c r="AJ187" s="82">
        <f>S187-J187</f>
        <v/>
      </c>
      <c r="AK187" s="80">
        <f>INDEX(检修、备用和必开!I:I,MATCH(统调负荷!$C187,检修、备用和必开!$A:$A,0))</f>
        <v/>
      </c>
    </row>
    <row r="188" ht="13.8" customHeight="1">
      <c r="A188" s="80">
        <f>WEEKDAY(C188,2)</f>
        <v/>
      </c>
      <c r="B188" s="80">
        <f>HOUR(D188)</f>
        <v/>
      </c>
      <c r="C188" s="86" t="n">
        <v>45718</v>
      </c>
      <c r="D188" s="75" t="n">
        <v>0.9375</v>
      </c>
      <c r="E188" s="80" t="n">
        <v>88775</v>
      </c>
      <c r="F188" s="80" t="n">
        <v>48405</v>
      </c>
      <c r="G188" s="80" t="n">
        <v>16842</v>
      </c>
      <c r="H188" s="80" t="n">
        <v>18964</v>
      </c>
      <c r="I188" s="80" t="n">
        <v>6030</v>
      </c>
      <c r="J188" s="80" t="n">
        <v>-1466</v>
      </c>
      <c r="K188" s="80">
        <f>F188-Y188</f>
        <v/>
      </c>
      <c r="L188" s="82">
        <f>AA188/(K188+W188)</f>
        <v/>
      </c>
      <c r="M188" s="75" t="n">
        <v>0.9375</v>
      </c>
      <c r="N188" s="80" t="n">
        <v>95304.3</v>
      </c>
      <c r="O188" s="80" t="n">
        <v>52569.8</v>
      </c>
      <c r="P188" s="80" t="n">
        <v>16657.4</v>
      </c>
      <c r="Q188" s="80" t="n">
        <v>20644.1</v>
      </c>
      <c r="R188" s="80" t="n">
        <v>6906</v>
      </c>
      <c r="S188" s="80" t="n">
        <v>-1473</v>
      </c>
      <c r="T188" s="80">
        <f>O188-Y188</f>
        <v/>
      </c>
      <c r="U188" s="82">
        <f>AA188/(T188+X188)</f>
        <v/>
      </c>
      <c r="V188" s="80">
        <f>INDEX(检修、备用和必开!B:B,MATCH(统调负荷!$C188,检修、备用和必开!$A:$A,0))</f>
        <v/>
      </c>
      <c r="W188" s="80">
        <f>INDEX(检修、备用和必开!C:C,MATCH(统调负荷!$C188,检修、备用和必开!$A:$A,0))</f>
        <v/>
      </c>
      <c r="X188" s="80">
        <f>INDEX(检修、备用和必开!D:D,MATCH(统调负荷!$C188,检修、备用和必开!$A:$A,0))</f>
        <v/>
      </c>
      <c r="Y188" s="80">
        <f>INDEX(检修、备用和必开!E:E,MATCH(统调负荷!$C188,检修、备用和必开!$A:$A,0))</f>
        <v/>
      </c>
      <c r="Z188" s="80">
        <f>INDEX(检修、备用和必开!F:F,MATCH(统调负荷!$C188,检修、备用和必开!$A:$A,0))</f>
        <v/>
      </c>
      <c r="AA188" s="80">
        <f>94492.4-V188-Z188</f>
        <v/>
      </c>
      <c r="AB188" s="80" t="n">
        <v>380.28</v>
      </c>
      <c r="AC188" s="80" t="n">
        <v>410.87</v>
      </c>
      <c r="AD188" s="83">
        <f>C188+D188</f>
        <v/>
      </c>
      <c r="AE188" s="82">
        <f>N188-E188</f>
        <v/>
      </c>
      <c r="AF188" s="82">
        <f>O188-F188</f>
        <v/>
      </c>
      <c r="AG188" s="82">
        <f>P188-G188</f>
        <v/>
      </c>
      <c r="AH188" s="82">
        <f>Q188-H188</f>
        <v/>
      </c>
      <c r="AI188" s="82">
        <f>R188-I188</f>
        <v/>
      </c>
      <c r="AJ188" s="82">
        <f>S188-J188</f>
        <v/>
      </c>
      <c r="AK188" s="80">
        <f>INDEX(检修、备用和必开!I:I,MATCH(统调负荷!$C188,检修、备用和必开!$A:$A,0))</f>
        <v/>
      </c>
    </row>
    <row r="189" ht="13.8" customHeight="1">
      <c r="A189" s="80">
        <f>WEEKDAY(C189,2)</f>
        <v/>
      </c>
      <c r="B189" s="80">
        <f>HOUR(D189)</f>
        <v/>
      </c>
      <c r="C189" s="86" t="n">
        <v>45718</v>
      </c>
      <c r="D189" s="75" t="n">
        <v>0.9479166666666666</v>
      </c>
      <c r="E189" s="80" t="n">
        <v>86370</v>
      </c>
      <c r="F189" s="80" t="n">
        <v>46432</v>
      </c>
      <c r="G189" s="80" t="n">
        <v>17333</v>
      </c>
      <c r="H189" s="80" t="n">
        <v>18054</v>
      </c>
      <c r="I189" s="80" t="n">
        <v>6017</v>
      </c>
      <c r="J189" s="80" t="n">
        <v>-1466</v>
      </c>
      <c r="K189" s="80">
        <f>F189-Y189</f>
        <v/>
      </c>
      <c r="L189" s="82">
        <f>AA189/(K189+W189)</f>
        <v/>
      </c>
      <c r="M189" s="75" t="n">
        <v>0.9479166666666666</v>
      </c>
      <c r="N189" s="80" t="n">
        <v>92716.89999999999</v>
      </c>
      <c r="O189" s="80" t="n">
        <v>50957.1</v>
      </c>
      <c r="P189" s="80" t="n">
        <v>16292.2</v>
      </c>
      <c r="Q189" s="80" t="n">
        <v>19926.6</v>
      </c>
      <c r="R189" s="80" t="n">
        <v>6973</v>
      </c>
      <c r="S189" s="80" t="n">
        <v>-1432</v>
      </c>
      <c r="T189" s="80">
        <f>O189-Y189</f>
        <v/>
      </c>
      <c r="U189" s="82">
        <f>AA189/(T189+X189)</f>
        <v/>
      </c>
      <c r="V189" s="80">
        <f>INDEX(检修、备用和必开!B:B,MATCH(统调负荷!$C189,检修、备用和必开!$A:$A,0))</f>
        <v/>
      </c>
      <c r="W189" s="80">
        <f>INDEX(检修、备用和必开!C:C,MATCH(统调负荷!$C189,检修、备用和必开!$A:$A,0))</f>
        <v/>
      </c>
      <c r="X189" s="80">
        <f>INDEX(检修、备用和必开!D:D,MATCH(统调负荷!$C189,检修、备用和必开!$A:$A,0))</f>
        <v/>
      </c>
      <c r="Y189" s="80">
        <f>INDEX(检修、备用和必开!E:E,MATCH(统调负荷!$C189,检修、备用和必开!$A:$A,0))</f>
        <v/>
      </c>
      <c r="Z189" s="80">
        <f>INDEX(检修、备用和必开!F:F,MATCH(统调负荷!$C189,检修、备用和必开!$A:$A,0))</f>
        <v/>
      </c>
      <c r="AA189" s="80">
        <f>94492.4-V189-Z189</f>
        <v/>
      </c>
      <c r="AB189" s="80" t="n">
        <v>389.85</v>
      </c>
      <c r="AC189" s="80" t="n">
        <v>454.34</v>
      </c>
      <c r="AD189" s="83">
        <f>C189+D189</f>
        <v/>
      </c>
      <c r="AE189" s="82">
        <f>N189-E189</f>
        <v/>
      </c>
      <c r="AF189" s="82">
        <f>O189-F189</f>
        <v/>
      </c>
      <c r="AG189" s="82">
        <f>P189-G189</f>
        <v/>
      </c>
      <c r="AH189" s="82">
        <f>Q189-H189</f>
        <v/>
      </c>
      <c r="AI189" s="82">
        <f>R189-I189</f>
        <v/>
      </c>
      <c r="AJ189" s="82">
        <f>S189-J189</f>
        <v/>
      </c>
      <c r="AK189" s="80">
        <f>INDEX(检修、备用和必开!I:I,MATCH(统调负荷!$C189,检修、备用和必开!$A:$A,0))</f>
        <v/>
      </c>
    </row>
    <row r="190" ht="13.8" customHeight="1">
      <c r="A190" s="80">
        <f>WEEKDAY(C190,2)</f>
        <v/>
      </c>
      <c r="B190" s="80">
        <f>HOUR(D190)</f>
        <v/>
      </c>
      <c r="C190" s="86" t="n">
        <v>45718</v>
      </c>
      <c r="D190" s="75" t="n">
        <v>0.9583333333333334</v>
      </c>
      <c r="E190" s="80" t="n">
        <v>84075</v>
      </c>
      <c r="F190" s="80" t="n">
        <v>44875</v>
      </c>
      <c r="G190" s="80" t="n">
        <v>16927</v>
      </c>
      <c r="H190" s="80" t="n">
        <v>17768</v>
      </c>
      <c r="I190" s="80" t="n">
        <v>5971</v>
      </c>
      <c r="J190" s="80" t="n">
        <v>-1466</v>
      </c>
      <c r="K190" s="80">
        <f>F190-Y190</f>
        <v/>
      </c>
      <c r="L190" s="82">
        <f>AA190/(K190+W190)</f>
        <v/>
      </c>
      <c r="M190" s="75" t="n">
        <v>0.9583333333333334</v>
      </c>
      <c r="N190" s="80" t="n">
        <v>89936.2</v>
      </c>
      <c r="O190" s="80" t="n">
        <v>48511.9</v>
      </c>
      <c r="P190" s="80" t="n">
        <v>16202.8</v>
      </c>
      <c r="Q190" s="80" t="n">
        <v>19613.5</v>
      </c>
      <c r="R190" s="80" t="n">
        <v>6963</v>
      </c>
      <c r="S190" s="80" t="n">
        <v>-1355</v>
      </c>
      <c r="T190" s="80">
        <f>O190-Y190</f>
        <v/>
      </c>
      <c r="U190" s="82">
        <f>AA190/(T190+X190)</f>
        <v/>
      </c>
      <c r="V190" s="80">
        <f>INDEX(检修、备用和必开!B:B,MATCH(统调负荷!$C190,检修、备用和必开!$A:$A,0))</f>
        <v/>
      </c>
      <c r="W190" s="80">
        <f>INDEX(检修、备用和必开!C:C,MATCH(统调负荷!$C190,检修、备用和必开!$A:$A,0))</f>
        <v/>
      </c>
      <c r="X190" s="80">
        <f>INDEX(检修、备用和必开!D:D,MATCH(统调负荷!$C190,检修、备用和必开!$A:$A,0))</f>
        <v/>
      </c>
      <c r="Y190" s="80">
        <f>INDEX(检修、备用和必开!E:E,MATCH(统调负荷!$C190,检修、备用和必开!$A:$A,0))</f>
        <v/>
      </c>
      <c r="Z190" s="80">
        <f>INDEX(检修、备用和必开!F:F,MATCH(统调负荷!$C190,检修、备用和必开!$A:$A,0))</f>
        <v/>
      </c>
      <c r="AA190" s="80">
        <f>94492.4-V190-Z190</f>
        <v/>
      </c>
      <c r="AB190" s="80" t="n">
        <v>395.16</v>
      </c>
      <c r="AC190" s="80" t="n">
        <v>418.48</v>
      </c>
      <c r="AD190" s="83">
        <f>C190+D190</f>
        <v/>
      </c>
      <c r="AE190" s="82">
        <f>N190-E190</f>
        <v/>
      </c>
      <c r="AF190" s="82">
        <f>O190-F190</f>
        <v/>
      </c>
      <c r="AG190" s="82">
        <f>P190-G190</f>
        <v/>
      </c>
      <c r="AH190" s="82">
        <f>Q190-H190</f>
        <v/>
      </c>
      <c r="AI190" s="82">
        <f>R190-I190</f>
        <v/>
      </c>
      <c r="AJ190" s="82">
        <f>S190-J190</f>
        <v/>
      </c>
      <c r="AK190" s="80">
        <f>INDEX(检修、备用和必开!I:I,MATCH(统调负荷!$C190,检修、备用和必开!$A:$A,0))</f>
        <v/>
      </c>
    </row>
    <row r="191" ht="13.8" customHeight="1">
      <c r="A191" s="80">
        <f>WEEKDAY(C191,2)</f>
        <v/>
      </c>
      <c r="B191" s="80">
        <f>HOUR(D191)</f>
        <v/>
      </c>
      <c r="C191" s="86" t="n">
        <v>45718</v>
      </c>
      <c r="D191" s="75" t="n">
        <v>0.96875</v>
      </c>
      <c r="E191" s="80" t="n">
        <v>82275</v>
      </c>
      <c r="F191" s="80" t="n">
        <v>43129</v>
      </c>
      <c r="G191" s="80" t="n">
        <v>16927</v>
      </c>
      <c r="H191" s="80" t="n">
        <v>17757</v>
      </c>
      <c r="I191" s="80" t="n">
        <v>5928</v>
      </c>
      <c r="J191" s="80" t="n">
        <v>-1466</v>
      </c>
      <c r="K191" s="80">
        <f>F191-Y191</f>
        <v/>
      </c>
      <c r="L191" s="82">
        <f>AA191/(K191+W191)</f>
        <v/>
      </c>
      <c r="M191" s="75" t="n">
        <v>0.96875</v>
      </c>
      <c r="N191" s="80" t="n">
        <v>87588</v>
      </c>
      <c r="O191" s="80" t="n">
        <v>47265</v>
      </c>
      <c r="P191" s="80" t="n">
        <v>15456.8</v>
      </c>
      <c r="Q191" s="80" t="n">
        <v>19345.2</v>
      </c>
      <c r="R191" s="80" t="n">
        <v>6900</v>
      </c>
      <c r="S191" s="80" t="n">
        <v>-1379</v>
      </c>
      <c r="T191" s="80">
        <f>O191-Y191</f>
        <v/>
      </c>
      <c r="U191" s="82">
        <f>AA191/(T191+X191)</f>
        <v/>
      </c>
      <c r="V191" s="80">
        <f>INDEX(检修、备用和必开!B:B,MATCH(统调负荷!$C191,检修、备用和必开!$A:$A,0))</f>
        <v/>
      </c>
      <c r="W191" s="80">
        <f>INDEX(检修、备用和必开!C:C,MATCH(统调负荷!$C191,检修、备用和必开!$A:$A,0))</f>
        <v/>
      </c>
      <c r="X191" s="80">
        <f>INDEX(检修、备用和必开!D:D,MATCH(统调负荷!$C191,检修、备用和必开!$A:$A,0))</f>
        <v/>
      </c>
      <c r="Y191" s="80">
        <f>INDEX(检修、备用和必开!E:E,MATCH(统调负荷!$C191,检修、备用和必开!$A:$A,0))</f>
        <v/>
      </c>
      <c r="Z191" s="80">
        <f>INDEX(检修、备用和必开!F:F,MATCH(统调负荷!$C191,检修、备用和必开!$A:$A,0))</f>
        <v/>
      </c>
      <c r="AA191" s="80">
        <f>94492.4-V191-Z191</f>
        <v/>
      </c>
      <c r="AB191" s="80" t="n">
        <v>370.44</v>
      </c>
      <c r="AC191" s="80" t="n">
        <v>411.58</v>
      </c>
      <c r="AD191" s="83">
        <f>C191+D191</f>
        <v/>
      </c>
      <c r="AE191" s="82">
        <f>N191-E191</f>
        <v/>
      </c>
      <c r="AF191" s="82">
        <f>O191-F191</f>
        <v/>
      </c>
      <c r="AG191" s="82">
        <f>P191-G191</f>
        <v/>
      </c>
      <c r="AH191" s="82">
        <f>Q191-H191</f>
        <v/>
      </c>
      <c r="AI191" s="82">
        <f>R191-I191</f>
        <v/>
      </c>
      <c r="AJ191" s="82">
        <f>S191-J191</f>
        <v/>
      </c>
      <c r="AK191" s="80">
        <f>INDEX(检修、备用和必开!I:I,MATCH(统调负荷!$C191,检修、备用和必开!$A:$A,0))</f>
        <v/>
      </c>
    </row>
    <row r="192" ht="13.8" customHeight="1">
      <c r="A192" s="80">
        <f>WEEKDAY(C192,2)</f>
        <v/>
      </c>
      <c r="B192" s="80">
        <f>HOUR(D192)</f>
        <v/>
      </c>
      <c r="C192" s="86" t="n">
        <v>45718</v>
      </c>
      <c r="D192" s="75" t="n">
        <v>0.9791666666666666</v>
      </c>
      <c r="E192" s="80" t="n">
        <v>79825</v>
      </c>
      <c r="F192" s="80" t="n">
        <v>42012</v>
      </c>
      <c r="G192" s="80" t="n">
        <v>16927</v>
      </c>
      <c r="H192" s="80" t="n">
        <v>16428</v>
      </c>
      <c r="I192" s="80" t="n">
        <v>5924</v>
      </c>
      <c r="J192" s="80" t="n">
        <v>-1466</v>
      </c>
      <c r="K192" s="80">
        <f>F192-Y192</f>
        <v/>
      </c>
      <c r="L192" s="82">
        <f>AA192/(K192+W192)</f>
        <v/>
      </c>
      <c r="M192" s="75" t="n">
        <v>0.9791666666666666</v>
      </c>
      <c r="N192" s="80" t="n">
        <v>84937.8</v>
      </c>
      <c r="O192" s="80" t="n">
        <v>45743.9</v>
      </c>
      <c r="P192" s="80" t="n">
        <v>15106.1</v>
      </c>
      <c r="Q192" s="80" t="n">
        <v>18573.8</v>
      </c>
      <c r="R192" s="80" t="n">
        <v>6857</v>
      </c>
      <c r="S192" s="80" t="n">
        <v>-1343</v>
      </c>
      <c r="T192" s="80">
        <f>O192-Y192</f>
        <v/>
      </c>
      <c r="U192" s="82">
        <f>AA192/(T192+X192)</f>
        <v/>
      </c>
      <c r="V192" s="80">
        <f>INDEX(检修、备用和必开!B:B,MATCH(统调负荷!$C192,检修、备用和必开!$A:$A,0))</f>
        <v/>
      </c>
      <c r="W192" s="80">
        <f>INDEX(检修、备用和必开!C:C,MATCH(统调负荷!$C192,检修、备用和必开!$A:$A,0))</f>
        <v/>
      </c>
      <c r="X192" s="80">
        <f>INDEX(检修、备用和必开!D:D,MATCH(统调负荷!$C192,检修、备用和必开!$A:$A,0))</f>
        <v/>
      </c>
      <c r="Y192" s="80">
        <f>INDEX(检修、备用和必开!E:E,MATCH(统调负荷!$C192,检修、备用和必开!$A:$A,0))</f>
        <v/>
      </c>
      <c r="Z192" s="80">
        <f>INDEX(检修、备用和必开!F:F,MATCH(统调负荷!$C192,检修、备用和必开!$A:$A,0))</f>
        <v/>
      </c>
      <c r="AA192" s="80">
        <f>94492.4-V192-Z192</f>
        <v/>
      </c>
      <c r="AB192" s="80" t="n">
        <v>350.45</v>
      </c>
      <c r="AC192" s="80" t="n">
        <v>370.98</v>
      </c>
      <c r="AD192" s="83">
        <f>C192+D192</f>
        <v/>
      </c>
      <c r="AE192" s="82">
        <f>N192-E192</f>
        <v/>
      </c>
      <c r="AF192" s="82">
        <f>O192-F192</f>
        <v/>
      </c>
      <c r="AG192" s="82">
        <f>P192-G192</f>
        <v/>
      </c>
      <c r="AH192" s="82">
        <f>Q192-H192</f>
        <v/>
      </c>
      <c r="AI192" s="82">
        <f>R192-I192</f>
        <v/>
      </c>
      <c r="AJ192" s="82">
        <f>S192-J192</f>
        <v/>
      </c>
      <c r="AK192" s="80">
        <f>INDEX(检修、备用和必开!I:I,MATCH(统调负荷!$C192,检修、备用和必开!$A:$A,0))</f>
        <v/>
      </c>
    </row>
    <row r="193" ht="13.8" customHeight="1">
      <c r="A193" s="80">
        <f>WEEKDAY(C193,2)</f>
        <v/>
      </c>
      <c r="B193" s="80">
        <f>HOUR(D193)</f>
        <v/>
      </c>
      <c r="C193" s="86" t="n">
        <v>45718</v>
      </c>
      <c r="D193" s="75" t="n">
        <v>0.9895833333333334</v>
      </c>
      <c r="E193" s="80" t="n">
        <v>78205</v>
      </c>
      <c r="F193" s="80" t="n">
        <v>41020</v>
      </c>
      <c r="G193" s="80" t="n">
        <v>16927</v>
      </c>
      <c r="H193" s="80" t="n">
        <v>15809</v>
      </c>
      <c r="I193" s="80" t="n">
        <v>5915</v>
      </c>
      <c r="J193" s="80" t="n">
        <v>-1466</v>
      </c>
      <c r="K193" s="80">
        <f>F193-Y193</f>
        <v/>
      </c>
      <c r="L193" s="82">
        <f>AA193/(K193+W193)</f>
        <v/>
      </c>
      <c r="M193" s="75" t="n">
        <v>0.9895833333333334</v>
      </c>
      <c r="N193" s="80" t="n">
        <v>82878.39999999999</v>
      </c>
      <c r="O193" s="80" t="n">
        <v>43666.6</v>
      </c>
      <c r="P193" s="80" t="n">
        <v>15726</v>
      </c>
      <c r="Q193" s="80" t="n">
        <v>17970.8</v>
      </c>
      <c r="R193" s="80" t="n">
        <v>6870</v>
      </c>
      <c r="S193" s="80" t="n">
        <v>-1355</v>
      </c>
      <c r="T193" s="80">
        <f>O193-Y193</f>
        <v/>
      </c>
      <c r="U193" s="82">
        <f>AA193/(T193+X193)</f>
        <v/>
      </c>
      <c r="V193" s="80">
        <f>INDEX(检修、备用和必开!B:B,MATCH(统调负荷!$C193,检修、备用和必开!$A:$A,0))</f>
        <v/>
      </c>
      <c r="W193" s="80">
        <f>INDEX(检修、备用和必开!C:C,MATCH(统调负荷!$C193,检修、备用和必开!$A:$A,0))</f>
        <v/>
      </c>
      <c r="X193" s="80">
        <f>INDEX(检修、备用和必开!D:D,MATCH(统调负荷!$C193,检修、备用和必开!$A:$A,0))</f>
        <v/>
      </c>
      <c r="Y193" s="80">
        <f>INDEX(检修、备用和必开!E:E,MATCH(统调负荷!$C193,检修、备用和必开!$A:$A,0))</f>
        <v/>
      </c>
      <c r="Z193" s="80">
        <f>INDEX(检修、备用和必开!F:F,MATCH(统调负荷!$C193,检修、备用和必开!$A:$A,0))</f>
        <v/>
      </c>
      <c r="AA193" s="80">
        <f>94492.4-V193-Z193</f>
        <v/>
      </c>
      <c r="AB193" s="80" t="n">
        <v>328.16</v>
      </c>
      <c r="AC193" s="80" t="n">
        <v>350.06</v>
      </c>
      <c r="AD193" s="83">
        <f>C193+D193</f>
        <v/>
      </c>
      <c r="AE193" s="82">
        <f>N193-E193</f>
        <v/>
      </c>
      <c r="AF193" s="82">
        <f>O193-F193</f>
        <v/>
      </c>
      <c r="AG193" s="82">
        <f>P193-G193</f>
        <v/>
      </c>
      <c r="AH193" s="82">
        <f>Q193-H193</f>
        <v/>
      </c>
      <c r="AI193" s="82">
        <f>R193-I193</f>
        <v/>
      </c>
      <c r="AJ193" s="82">
        <f>S193-J193</f>
        <v/>
      </c>
      <c r="AK193" s="80">
        <f>INDEX(检修、备用和必开!I:I,MATCH(统调负荷!$C193,检修、备用和必开!$A:$A,0))</f>
        <v/>
      </c>
    </row>
    <row r="194" ht="13.8" customHeight="1">
      <c r="A194" s="80">
        <f>WEEKDAY(C194,2)</f>
        <v/>
      </c>
      <c r="B194" s="80">
        <f>HOUR(D194)</f>
        <v/>
      </c>
      <c r="C194" s="86" t="n">
        <v>45719</v>
      </c>
      <c r="D194" s="75" t="n">
        <v>0</v>
      </c>
      <c r="E194" s="80" t="n">
        <v>77020</v>
      </c>
      <c r="F194" s="80" t="n">
        <v>37827</v>
      </c>
      <c r="G194" s="80" t="n">
        <v>18929</v>
      </c>
      <c r="H194" s="80" t="n">
        <v>15652</v>
      </c>
      <c r="I194" s="80" t="n">
        <v>5905</v>
      </c>
      <c r="J194" s="80" t="n">
        <v>-1293</v>
      </c>
      <c r="K194" s="80">
        <f>F194-Y194</f>
        <v/>
      </c>
      <c r="L194" s="82">
        <f>AA194/(K194+W194)</f>
        <v/>
      </c>
      <c r="M194" s="75" t="n">
        <v>0</v>
      </c>
      <c r="N194" s="80" t="n">
        <v>81606.7</v>
      </c>
      <c r="O194" s="80" t="n">
        <v>43050.7</v>
      </c>
      <c r="P194" s="80" t="n">
        <v>15425.9</v>
      </c>
      <c r="Q194" s="80" t="n">
        <v>17900.1</v>
      </c>
      <c r="R194" s="80" t="n">
        <v>6386</v>
      </c>
      <c r="S194" s="80" t="n">
        <v>-1156</v>
      </c>
      <c r="T194" s="80">
        <f>O194-Y194</f>
        <v/>
      </c>
      <c r="U194" s="82">
        <f>AA194/(T194+X194)</f>
        <v/>
      </c>
      <c r="V194" s="80">
        <f>INDEX(检修、备用和必开!B:B,MATCH(统调负荷!$C194,检修、备用和必开!$A:$A,0))</f>
        <v/>
      </c>
      <c r="W194" s="80">
        <f>INDEX(检修、备用和必开!C:C,MATCH(统调负荷!$C194,检修、备用和必开!$A:$A,0))</f>
        <v/>
      </c>
      <c r="X194" s="80">
        <f>INDEX(检修、备用和必开!D:D,MATCH(统调负荷!$C194,检修、备用和必开!$A:$A,0))</f>
        <v/>
      </c>
      <c r="Y194" s="80">
        <f>INDEX(检修、备用和必开!E:E,MATCH(统调负荷!$C194,检修、备用和必开!$A:$A,0))</f>
        <v/>
      </c>
      <c r="Z194" s="80">
        <f>INDEX(检修、备用和必开!F:F,MATCH(统调负荷!$C194,检修、备用和必开!$A:$A,0))</f>
        <v/>
      </c>
      <c r="AA194" s="80">
        <f>94492.4-V194-Z194</f>
        <v/>
      </c>
      <c r="AB194" s="80" t="n">
        <v>355.97</v>
      </c>
      <c r="AC194" s="80" t="n">
        <v>345.63</v>
      </c>
      <c r="AD194" s="83">
        <f>C194+D194</f>
        <v/>
      </c>
      <c r="AE194" s="82">
        <f>N194-E194</f>
        <v/>
      </c>
      <c r="AF194" s="82">
        <f>O194-F194</f>
        <v/>
      </c>
      <c r="AG194" s="82">
        <f>P194-G194</f>
        <v/>
      </c>
      <c r="AH194" s="82">
        <f>Q194-H194</f>
        <v/>
      </c>
      <c r="AI194" s="82">
        <f>R194-I194</f>
        <v/>
      </c>
      <c r="AJ194" s="82">
        <f>S194-J194</f>
        <v/>
      </c>
      <c r="AK194" s="80">
        <f>INDEX(检修、备用和必开!I:I,MATCH(统调负荷!$C194,检修、备用和必开!$A:$A,0))</f>
        <v/>
      </c>
    </row>
    <row r="195" ht="13.8" customHeight="1">
      <c r="A195" s="80">
        <f>WEEKDAY(C195,2)</f>
        <v/>
      </c>
      <c r="B195" s="80">
        <f>HOUR(D195)</f>
        <v/>
      </c>
      <c r="C195" s="86" t="n">
        <v>45719</v>
      </c>
      <c r="D195" s="75" t="n">
        <v>0.01041666666666667</v>
      </c>
      <c r="E195" s="80" t="n">
        <v>82680</v>
      </c>
      <c r="F195" s="80" t="n">
        <v>43152</v>
      </c>
      <c r="G195" s="80" t="n">
        <v>18950</v>
      </c>
      <c r="H195" s="80" t="n">
        <v>16222</v>
      </c>
      <c r="I195" s="80" t="n">
        <v>5649</v>
      </c>
      <c r="J195" s="80" t="n">
        <v>-1293</v>
      </c>
      <c r="K195" s="80">
        <f>F195-Y195</f>
        <v/>
      </c>
      <c r="L195" s="82">
        <f>AA195/(K195+W195)</f>
        <v/>
      </c>
      <c r="M195" s="75" t="n">
        <v>0.01041666666666667</v>
      </c>
      <c r="N195" s="80" t="n">
        <v>86843.2</v>
      </c>
      <c r="O195" s="80" t="n">
        <v>48092.4</v>
      </c>
      <c r="P195" s="80" t="n">
        <v>14687.4</v>
      </c>
      <c r="Q195" s="80" t="n">
        <v>18705.4</v>
      </c>
      <c r="R195" s="80" t="n">
        <v>6480</v>
      </c>
      <c r="S195" s="80" t="n">
        <v>-1122</v>
      </c>
      <c r="T195" s="80">
        <f>O195-Y195</f>
        <v/>
      </c>
      <c r="U195" s="82">
        <f>AA195/(T195+X195)</f>
        <v/>
      </c>
      <c r="V195" s="80">
        <f>INDEX(检修、备用和必开!B:B,MATCH(统调负荷!$C195,检修、备用和必开!$A:$A,0))</f>
        <v/>
      </c>
      <c r="W195" s="80">
        <f>INDEX(检修、备用和必开!C:C,MATCH(统调负荷!$C195,检修、备用和必开!$A:$A,0))</f>
        <v/>
      </c>
      <c r="X195" s="80">
        <f>INDEX(检修、备用和必开!D:D,MATCH(统调负荷!$C195,检修、备用和必开!$A:$A,0))</f>
        <v/>
      </c>
      <c r="Y195" s="80">
        <f>INDEX(检修、备用和必开!E:E,MATCH(统调负荷!$C195,检修、备用和必开!$A:$A,0))</f>
        <v/>
      </c>
      <c r="Z195" s="80">
        <f>INDEX(检修、备用和必开!F:F,MATCH(统调负荷!$C195,检修、备用和必开!$A:$A,0))</f>
        <v/>
      </c>
      <c r="AA195" s="80">
        <f>94492.4-V195-Z195</f>
        <v/>
      </c>
      <c r="AB195" s="80" t="n">
        <v>472.66</v>
      </c>
      <c r="AC195" s="80" t="n">
        <v>762.61</v>
      </c>
      <c r="AD195" s="83">
        <f>C195+D195</f>
        <v/>
      </c>
      <c r="AE195" s="82">
        <f>N195-E195</f>
        <v/>
      </c>
      <c r="AF195" s="82">
        <f>O195-F195</f>
        <v/>
      </c>
      <c r="AG195" s="82">
        <f>P195-G195</f>
        <v/>
      </c>
      <c r="AH195" s="82">
        <f>Q195-H195</f>
        <v/>
      </c>
      <c r="AI195" s="82">
        <f>R195-I195</f>
        <v/>
      </c>
      <c r="AJ195" s="82">
        <f>S195-J195</f>
        <v/>
      </c>
      <c r="AK195" s="80">
        <f>INDEX(检修、备用和必开!I:I,MATCH(统调负荷!$C195,检修、备用和必开!$A:$A,0))</f>
        <v/>
      </c>
    </row>
    <row r="196" ht="13.8" customHeight="1">
      <c r="A196" s="80">
        <f>WEEKDAY(C196,2)</f>
        <v/>
      </c>
      <c r="B196" s="80">
        <f>HOUR(D196)</f>
        <v/>
      </c>
      <c r="C196" s="86" t="n">
        <v>45719</v>
      </c>
      <c r="D196" s="75" t="n">
        <v>0.02083333333333333</v>
      </c>
      <c r="E196" s="80" t="n">
        <v>82355</v>
      </c>
      <c r="F196" s="80" t="n">
        <v>42512</v>
      </c>
      <c r="G196" s="80" t="n">
        <v>18556</v>
      </c>
      <c r="H196" s="80" t="n">
        <v>16923</v>
      </c>
      <c r="I196" s="80" t="n">
        <v>5657</v>
      </c>
      <c r="J196" s="80" t="n">
        <v>-1293</v>
      </c>
      <c r="K196" s="80">
        <f>F196-Y196</f>
        <v/>
      </c>
      <c r="L196" s="82">
        <f>AA196/(K196+W196)</f>
        <v/>
      </c>
      <c r="M196" s="75" t="n">
        <v>0.02083333333333333</v>
      </c>
      <c r="N196" s="80" t="n">
        <v>86667</v>
      </c>
      <c r="O196" s="80" t="n">
        <v>47144.1</v>
      </c>
      <c r="P196" s="80" t="n">
        <v>16047.4</v>
      </c>
      <c r="Q196" s="80" t="n">
        <v>17997.5</v>
      </c>
      <c r="R196" s="80" t="n">
        <v>6598</v>
      </c>
      <c r="S196" s="80" t="n">
        <v>-1120</v>
      </c>
      <c r="T196" s="80">
        <f>O196-Y196</f>
        <v/>
      </c>
      <c r="U196" s="82">
        <f>AA196/(T196+X196)</f>
        <v/>
      </c>
      <c r="V196" s="80">
        <f>INDEX(检修、备用和必开!B:B,MATCH(统调负荷!$C196,检修、备用和必开!$A:$A,0))</f>
        <v/>
      </c>
      <c r="W196" s="80">
        <f>INDEX(检修、备用和必开!C:C,MATCH(统调负荷!$C196,检修、备用和必开!$A:$A,0))</f>
        <v/>
      </c>
      <c r="X196" s="80">
        <f>INDEX(检修、备用和必开!D:D,MATCH(统调负荷!$C196,检修、备用和必开!$A:$A,0))</f>
        <v/>
      </c>
      <c r="Y196" s="80">
        <f>INDEX(检修、备用和必开!E:E,MATCH(统调负荷!$C196,检修、备用和必开!$A:$A,0))</f>
        <v/>
      </c>
      <c r="Z196" s="80">
        <f>INDEX(检修、备用和必开!F:F,MATCH(统调负荷!$C196,检修、备用和必开!$A:$A,0))</f>
        <v/>
      </c>
      <c r="AA196" s="80">
        <f>94492.4-V196-Z196</f>
        <v/>
      </c>
      <c r="AB196" s="80" t="n">
        <v>410.86</v>
      </c>
      <c r="AC196" s="80" t="n">
        <v>389.96</v>
      </c>
      <c r="AD196" s="83">
        <f>C196+D196</f>
        <v/>
      </c>
      <c r="AE196" s="82">
        <f>N196-E196</f>
        <v/>
      </c>
      <c r="AF196" s="82">
        <f>O196-F196</f>
        <v/>
      </c>
      <c r="AG196" s="82">
        <f>P196-G196</f>
        <v/>
      </c>
      <c r="AH196" s="82">
        <f>Q196-H196</f>
        <v/>
      </c>
      <c r="AI196" s="82">
        <f>R196-I196</f>
        <v/>
      </c>
      <c r="AJ196" s="82">
        <f>S196-J196</f>
        <v/>
      </c>
      <c r="AK196" s="80">
        <f>INDEX(检修、备用和必开!I:I,MATCH(统调负荷!$C196,检修、备用和必开!$A:$A,0))</f>
        <v/>
      </c>
    </row>
    <row r="197" ht="13.8" customHeight="1">
      <c r="A197" s="80">
        <f>WEEKDAY(C197,2)</f>
        <v/>
      </c>
      <c r="B197" s="80">
        <f>HOUR(D197)</f>
        <v/>
      </c>
      <c r="C197" s="86" t="n">
        <v>45719</v>
      </c>
      <c r="D197" s="75" t="n">
        <v>0.03125</v>
      </c>
      <c r="E197" s="80" t="n">
        <v>80750</v>
      </c>
      <c r="F197" s="80" t="n">
        <v>42048</v>
      </c>
      <c r="G197" s="80" t="n">
        <v>17438</v>
      </c>
      <c r="H197" s="80" t="n">
        <v>16917</v>
      </c>
      <c r="I197" s="80" t="n">
        <v>5640</v>
      </c>
      <c r="J197" s="80" t="n">
        <v>-1293</v>
      </c>
      <c r="K197" s="80">
        <f>F197-Y197</f>
        <v/>
      </c>
      <c r="L197" s="82">
        <f>AA197/(K197+W197)</f>
        <v/>
      </c>
      <c r="M197" s="75" t="n">
        <v>0.03125</v>
      </c>
      <c r="N197" s="80" t="n">
        <v>84352.60000000001</v>
      </c>
      <c r="O197" s="80" t="n">
        <v>45191.5</v>
      </c>
      <c r="P197" s="80" t="n">
        <v>15871.6</v>
      </c>
      <c r="Q197" s="80" t="n">
        <v>17733.5</v>
      </c>
      <c r="R197" s="80" t="n">
        <v>6692</v>
      </c>
      <c r="S197" s="80" t="n">
        <v>-1136</v>
      </c>
      <c r="T197" s="80">
        <f>O197-Y197</f>
        <v/>
      </c>
      <c r="U197" s="82">
        <f>AA197/(T197+X197)</f>
        <v/>
      </c>
      <c r="V197" s="80">
        <f>INDEX(检修、备用和必开!B:B,MATCH(统调负荷!$C197,检修、备用和必开!$A:$A,0))</f>
        <v/>
      </c>
      <c r="W197" s="80">
        <f>INDEX(检修、备用和必开!C:C,MATCH(统调负荷!$C197,检修、备用和必开!$A:$A,0))</f>
        <v/>
      </c>
      <c r="X197" s="80">
        <f>INDEX(检修、备用和必开!D:D,MATCH(统调负荷!$C197,检修、备用和必开!$A:$A,0))</f>
        <v/>
      </c>
      <c r="Y197" s="80">
        <f>INDEX(检修、备用和必开!E:E,MATCH(统调负荷!$C197,检修、备用和必开!$A:$A,0))</f>
        <v/>
      </c>
      <c r="Z197" s="80">
        <f>INDEX(检修、备用和必开!F:F,MATCH(统调负荷!$C197,检修、备用和必开!$A:$A,0))</f>
        <v/>
      </c>
      <c r="AA197" s="80">
        <f>94492.4-V197-Z197</f>
        <v/>
      </c>
      <c r="AB197" s="80" t="n">
        <v>396.51</v>
      </c>
      <c r="AC197" s="80" t="n">
        <v>370.78</v>
      </c>
      <c r="AD197" s="83">
        <f>C197+D197</f>
        <v/>
      </c>
      <c r="AE197" s="82">
        <f>N197-E197</f>
        <v/>
      </c>
      <c r="AF197" s="82">
        <f>O197-F197</f>
        <v/>
      </c>
      <c r="AG197" s="82">
        <f>P197-G197</f>
        <v/>
      </c>
      <c r="AH197" s="82">
        <f>Q197-H197</f>
        <v/>
      </c>
      <c r="AI197" s="82">
        <f>R197-I197</f>
        <v/>
      </c>
      <c r="AJ197" s="82">
        <f>S197-J197</f>
        <v/>
      </c>
      <c r="AK197" s="80">
        <f>INDEX(检修、备用和必开!I:I,MATCH(统调负荷!$C197,检修、备用和必开!$A:$A,0))</f>
        <v/>
      </c>
    </row>
    <row r="198" ht="13.8" customHeight="1">
      <c r="A198" s="80">
        <f>WEEKDAY(C198,2)</f>
        <v/>
      </c>
      <c r="B198" s="80">
        <f>HOUR(D198)</f>
        <v/>
      </c>
      <c r="C198" s="86" t="n">
        <v>45719</v>
      </c>
      <c r="D198" s="75" t="n">
        <v>0.04166666666666666</v>
      </c>
      <c r="E198" s="80" t="n">
        <v>78695</v>
      </c>
      <c r="F198" s="80" t="n">
        <v>40431</v>
      </c>
      <c r="G198" s="80" t="n">
        <v>17274</v>
      </c>
      <c r="H198" s="80" t="n">
        <v>16663</v>
      </c>
      <c r="I198" s="80" t="n">
        <v>5620</v>
      </c>
      <c r="J198" s="80" t="n">
        <v>-1293</v>
      </c>
      <c r="K198" s="80">
        <f>F198-Y198</f>
        <v/>
      </c>
      <c r="L198" s="82">
        <f>AA198/(K198+W198)</f>
        <v/>
      </c>
      <c r="M198" s="75" t="n">
        <v>0.04166666666666666</v>
      </c>
      <c r="N198" s="80" t="n">
        <v>83501.2</v>
      </c>
      <c r="O198" s="80" t="n">
        <v>43839.3</v>
      </c>
      <c r="P198" s="80" t="n">
        <v>16755</v>
      </c>
      <c r="Q198" s="80" t="n">
        <v>17253.9</v>
      </c>
      <c r="R198" s="80" t="n">
        <v>6802</v>
      </c>
      <c r="S198" s="80" t="n">
        <v>-1149</v>
      </c>
      <c r="T198" s="80">
        <f>O198-Y198</f>
        <v/>
      </c>
      <c r="U198" s="82">
        <f>AA198/(T198+X198)</f>
        <v/>
      </c>
      <c r="V198" s="80">
        <f>INDEX(检修、备用和必开!B:B,MATCH(统调负荷!$C198,检修、备用和必开!$A:$A,0))</f>
        <v/>
      </c>
      <c r="W198" s="80">
        <f>INDEX(检修、备用和必开!C:C,MATCH(统调负荷!$C198,检修、备用和必开!$A:$A,0))</f>
        <v/>
      </c>
      <c r="X198" s="80">
        <f>INDEX(检修、备用和必开!D:D,MATCH(统调负荷!$C198,检修、备用和必开!$A:$A,0))</f>
        <v/>
      </c>
      <c r="Y198" s="80">
        <f>INDEX(检修、备用和必开!E:E,MATCH(统调负荷!$C198,检修、备用和必开!$A:$A,0))</f>
        <v/>
      </c>
      <c r="Z198" s="80">
        <f>INDEX(检修、备用和必开!F:F,MATCH(统调负荷!$C198,检修、备用和必开!$A:$A,0))</f>
        <v/>
      </c>
      <c r="AA198" s="80">
        <f>94492.4-V198-Z198</f>
        <v/>
      </c>
      <c r="AB198" s="80" t="n">
        <v>387.62</v>
      </c>
      <c r="AC198" s="80" t="n">
        <v>361.02</v>
      </c>
      <c r="AD198" s="83">
        <f>C198+D198</f>
        <v/>
      </c>
      <c r="AE198" s="82">
        <f>N198-E198</f>
        <v/>
      </c>
      <c r="AF198" s="82">
        <f>O198-F198</f>
        <v/>
      </c>
      <c r="AG198" s="82">
        <f>P198-G198</f>
        <v/>
      </c>
      <c r="AH198" s="82">
        <f>Q198-H198</f>
        <v/>
      </c>
      <c r="AI198" s="82">
        <f>R198-I198</f>
        <v/>
      </c>
      <c r="AJ198" s="82">
        <f>S198-J198</f>
        <v/>
      </c>
      <c r="AK198" s="80">
        <f>INDEX(检修、备用和必开!I:I,MATCH(统调负荷!$C198,检修、备用和必开!$A:$A,0))</f>
        <v/>
      </c>
    </row>
    <row r="199" ht="13.8" customHeight="1">
      <c r="A199" s="80">
        <f>WEEKDAY(C199,2)</f>
        <v/>
      </c>
      <c r="B199" s="80">
        <f>HOUR(D199)</f>
        <v/>
      </c>
      <c r="C199" s="86" t="n">
        <v>45719</v>
      </c>
      <c r="D199" s="75" t="n">
        <v>0.05208333333333334</v>
      </c>
      <c r="E199" s="80" t="n">
        <v>77790</v>
      </c>
      <c r="F199" s="80" t="n">
        <v>41557</v>
      </c>
      <c r="G199" s="80" t="n">
        <v>16643</v>
      </c>
      <c r="H199" s="80" t="n">
        <v>15287</v>
      </c>
      <c r="I199" s="80" t="n">
        <v>5596</v>
      </c>
      <c r="J199" s="80" t="n">
        <v>-1293</v>
      </c>
      <c r="K199" s="80">
        <f>F199-Y199</f>
        <v/>
      </c>
      <c r="L199" s="82">
        <f>AA199/(K199+W199)</f>
        <v/>
      </c>
      <c r="M199" s="75" t="n">
        <v>0.05208333333333334</v>
      </c>
      <c r="N199" s="80" t="n">
        <v>81628.2</v>
      </c>
      <c r="O199" s="80" t="n">
        <v>42500.1</v>
      </c>
      <c r="P199" s="80" t="n">
        <v>16221.7</v>
      </c>
      <c r="Q199" s="80" t="n">
        <v>17101.4</v>
      </c>
      <c r="R199" s="80" t="n">
        <v>6927</v>
      </c>
      <c r="S199" s="80" t="n">
        <v>-1122</v>
      </c>
      <c r="T199" s="80">
        <f>O199-Y199</f>
        <v/>
      </c>
      <c r="U199" s="82">
        <f>AA199/(T199+X199)</f>
        <v/>
      </c>
      <c r="V199" s="80">
        <f>INDEX(检修、备用和必开!B:B,MATCH(统调负荷!$C199,检修、备用和必开!$A:$A,0))</f>
        <v/>
      </c>
      <c r="W199" s="80">
        <f>INDEX(检修、备用和必开!C:C,MATCH(统调负荷!$C199,检修、备用和必开!$A:$A,0))</f>
        <v/>
      </c>
      <c r="X199" s="80">
        <f>INDEX(检修、备用和必开!D:D,MATCH(统调负荷!$C199,检修、备用和必开!$A:$A,0))</f>
        <v/>
      </c>
      <c r="Y199" s="80">
        <f>INDEX(检修、备用和必开!E:E,MATCH(统调负荷!$C199,检修、备用和必开!$A:$A,0))</f>
        <v/>
      </c>
      <c r="Z199" s="80">
        <f>INDEX(检修、备用和必开!F:F,MATCH(统调负荷!$C199,检修、备用和必开!$A:$A,0))</f>
        <v/>
      </c>
      <c r="AA199" s="80">
        <f>94492.4-V199-Z199</f>
        <v/>
      </c>
      <c r="AB199" s="80" t="n">
        <v>373.42</v>
      </c>
      <c r="AC199" s="80" t="n">
        <v>351.14</v>
      </c>
      <c r="AD199" s="83">
        <f>C199+D199</f>
        <v/>
      </c>
      <c r="AE199" s="82">
        <f>N199-E199</f>
        <v/>
      </c>
      <c r="AF199" s="82">
        <f>O199-F199</f>
        <v/>
      </c>
      <c r="AG199" s="82">
        <f>P199-G199</f>
        <v/>
      </c>
      <c r="AH199" s="82">
        <f>Q199-H199</f>
        <v/>
      </c>
      <c r="AI199" s="82">
        <f>R199-I199</f>
        <v/>
      </c>
      <c r="AJ199" s="82">
        <f>S199-J199</f>
        <v/>
      </c>
      <c r="AK199" s="80">
        <f>INDEX(检修、备用和必开!I:I,MATCH(统调负荷!$C199,检修、备用和必开!$A:$A,0))</f>
        <v/>
      </c>
    </row>
    <row r="200" ht="13.8" customHeight="1">
      <c r="A200" s="80">
        <f>WEEKDAY(C200,2)</f>
        <v/>
      </c>
      <c r="B200" s="80">
        <f>HOUR(D200)</f>
        <v/>
      </c>
      <c r="C200" s="86" t="n">
        <v>45719</v>
      </c>
      <c r="D200" s="75" t="n">
        <v>0.0625</v>
      </c>
      <c r="E200" s="80" t="n">
        <v>76285</v>
      </c>
      <c r="F200" s="80" t="n">
        <v>41135</v>
      </c>
      <c r="G200" s="80" t="n">
        <v>16005</v>
      </c>
      <c r="H200" s="80" t="n">
        <v>14857</v>
      </c>
      <c r="I200" s="80" t="n">
        <v>5581</v>
      </c>
      <c r="J200" s="80" t="n">
        <v>-1293</v>
      </c>
      <c r="K200" s="80">
        <f>F200-Y200</f>
        <v/>
      </c>
      <c r="L200" s="82">
        <f>AA200/(K200+W200)</f>
        <v/>
      </c>
      <c r="M200" s="75" t="n">
        <v>0.0625</v>
      </c>
      <c r="N200" s="80" t="n">
        <v>80381.39999999999</v>
      </c>
      <c r="O200" s="80" t="n">
        <v>41175.3</v>
      </c>
      <c r="P200" s="80" t="n">
        <v>16267.4</v>
      </c>
      <c r="Q200" s="80" t="n">
        <v>17128.7</v>
      </c>
      <c r="R200" s="80" t="n">
        <v>7024</v>
      </c>
      <c r="S200" s="80" t="n">
        <v>-1214</v>
      </c>
      <c r="T200" s="80">
        <f>O200-Y200</f>
        <v/>
      </c>
      <c r="U200" s="82">
        <f>AA200/(T200+X200)</f>
        <v/>
      </c>
      <c r="V200" s="80">
        <f>INDEX(检修、备用和必开!B:B,MATCH(统调负荷!$C200,检修、备用和必开!$A:$A,0))</f>
        <v/>
      </c>
      <c r="W200" s="80">
        <f>INDEX(检修、备用和必开!C:C,MATCH(统调负荷!$C200,检修、备用和必开!$A:$A,0))</f>
        <v/>
      </c>
      <c r="X200" s="80">
        <f>INDEX(检修、备用和必开!D:D,MATCH(统调负荷!$C200,检修、备用和必开!$A:$A,0))</f>
        <v/>
      </c>
      <c r="Y200" s="80">
        <f>INDEX(检修、备用和必开!E:E,MATCH(统调负荷!$C200,检修、备用和必开!$A:$A,0))</f>
        <v/>
      </c>
      <c r="Z200" s="80">
        <f>INDEX(检修、备用和必开!F:F,MATCH(统调负荷!$C200,检修、备用和必开!$A:$A,0))</f>
        <v/>
      </c>
      <c r="AA200" s="80">
        <f>94492.4-V200-Z200</f>
        <v/>
      </c>
      <c r="AB200" s="80" t="n">
        <v>372.75</v>
      </c>
      <c r="AC200" s="80" t="n">
        <v>341.09</v>
      </c>
      <c r="AD200" s="83">
        <f>C200+D200</f>
        <v/>
      </c>
      <c r="AE200" s="82">
        <f>N200-E200</f>
        <v/>
      </c>
      <c r="AF200" s="82">
        <f>O200-F200</f>
        <v/>
      </c>
      <c r="AG200" s="82">
        <f>P200-G200</f>
        <v/>
      </c>
      <c r="AH200" s="82">
        <f>Q200-H200</f>
        <v/>
      </c>
      <c r="AI200" s="82">
        <f>R200-I200</f>
        <v/>
      </c>
      <c r="AJ200" s="82">
        <f>S200-J200</f>
        <v/>
      </c>
      <c r="AK200" s="80">
        <f>INDEX(检修、备用和必开!I:I,MATCH(统调负荷!$C200,检修、备用和必开!$A:$A,0))</f>
        <v/>
      </c>
    </row>
    <row r="201" ht="13.8" customHeight="1">
      <c r="A201" s="80">
        <f>WEEKDAY(C201,2)</f>
        <v/>
      </c>
      <c r="B201" s="80">
        <f>HOUR(D201)</f>
        <v/>
      </c>
      <c r="C201" s="86" t="n">
        <v>45719</v>
      </c>
      <c r="D201" s="75" t="n">
        <v>0.07291666666666667</v>
      </c>
      <c r="E201" s="80" t="n">
        <v>75335</v>
      </c>
      <c r="F201" s="80" t="n">
        <v>40928</v>
      </c>
      <c r="G201" s="80" t="n">
        <v>16010</v>
      </c>
      <c r="H201" s="80" t="n">
        <v>14135</v>
      </c>
      <c r="I201" s="80" t="n">
        <v>5554</v>
      </c>
      <c r="J201" s="80" t="n">
        <v>-1292</v>
      </c>
      <c r="K201" s="80">
        <f>F201-Y201</f>
        <v/>
      </c>
      <c r="L201" s="82">
        <f>AA201/(K201+W201)</f>
        <v/>
      </c>
      <c r="M201" s="75" t="n">
        <v>0.07291666666666667</v>
      </c>
      <c r="N201" s="80" t="n">
        <v>79603.5</v>
      </c>
      <c r="O201" s="80" t="n">
        <v>40061.8</v>
      </c>
      <c r="P201" s="80" t="n">
        <v>16375.5</v>
      </c>
      <c r="Q201" s="80" t="n">
        <v>17213.2</v>
      </c>
      <c r="R201" s="80" t="n">
        <v>7119</v>
      </c>
      <c r="S201" s="80" t="n">
        <v>-1166</v>
      </c>
      <c r="T201" s="80">
        <f>O201-Y201</f>
        <v/>
      </c>
      <c r="U201" s="82">
        <f>AA201/(T201+X201)</f>
        <v/>
      </c>
      <c r="V201" s="80">
        <f>INDEX(检修、备用和必开!B:B,MATCH(统调负荷!$C201,检修、备用和必开!$A:$A,0))</f>
        <v/>
      </c>
      <c r="W201" s="80">
        <f>INDEX(检修、备用和必开!C:C,MATCH(统调负荷!$C201,检修、备用和必开!$A:$A,0))</f>
        <v/>
      </c>
      <c r="X201" s="80">
        <f>INDEX(检修、备用和必开!D:D,MATCH(统调负荷!$C201,检修、备用和必开!$A:$A,0))</f>
        <v/>
      </c>
      <c r="Y201" s="80">
        <f>INDEX(检修、备用和必开!E:E,MATCH(统调负荷!$C201,检修、备用和必开!$A:$A,0))</f>
        <v/>
      </c>
      <c r="Z201" s="80">
        <f>INDEX(检修、备用和必开!F:F,MATCH(统调负荷!$C201,检修、备用和必开!$A:$A,0))</f>
        <v/>
      </c>
      <c r="AA201" s="80">
        <f>94492.4-V201-Z201</f>
        <v/>
      </c>
      <c r="AB201" s="80" t="n">
        <v>368.74</v>
      </c>
      <c r="AC201" s="80" t="n">
        <v>331.11</v>
      </c>
      <c r="AD201" s="83">
        <f>C201+D201</f>
        <v/>
      </c>
      <c r="AE201" s="82">
        <f>N201-E201</f>
        <v/>
      </c>
      <c r="AF201" s="82">
        <f>O201-F201</f>
        <v/>
      </c>
      <c r="AG201" s="82">
        <f>P201-G201</f>
        <v/>
      </c>
      <c r="AH201" s="82">
        <f>Q201-H201</f>
        <v/>
      </c>
      <c r="AI201" s="82">
        <f>R201-I201</f>
        <v/>
      </c>
      <c r="AJ201" s="82">
        <f>S201-J201</f>
        <v/>
      </c>
      <c r="AK201" s="80">
        <f>INDEX(检修、备用和必开!I:I,MATCH(统调负荷!$C201,检修、备用和必开!$A:$A,0))</f>
        <v/>
      </c>
    </row>
    <row r="202" ht="13.8" customHeight="1">
      <c r="A202" s="80">
        <f>WEEKDAY(C202,2)</f>
        <v/>
      </c>
      <c r="B202" s="80">
        <f>HOUR(D202)</f>
        <v/>
      </c>
      <c r="C202" s="86" t="n">
        <v>45719</v>
      </c>
      <c r="D202" s="75" t="n">
        <v>0.08333333333333333</v>
      </c>
      <c r="E202" s="80" t="n">
        <v>74125</v>
      </c>
      <c r="F202" s="80" t="n">
        <v>39821</v>
      </c>
      <c r="G202" s="80" t="n">
        <v>15976</v>
      </c>
      <c r="H202" s="80" t="n">
        <v>14084</v>
      </c>
      <c r="I202" s="80" t="n">
        <v>5537</v>
      </c>
      <c r="J202" s="80" t="n">
        <v>-1293</v>
      </c>
      <c r="K202" s="80">
        <f>F202-Y202</f>
        <v/>
      </c>
      <c r="L202" s="82">
        <f>AA202/(K202+W202)</f>
        <v/>
      </c>
      <c r="M202" s="75" t="n">
        <v>0.08333333333333333</v>
      </c>
      <c r="N202" s="80" t="n">
        <v>78114.2</v>
      </c>
      <c r="O202" s="80" t="n">
        <v>39129.9</v>
      </c>
      <c r="P202" s="80" t="n">
        <v>15780.2</v>
      </c>
      <c r="Q202" s="80" t="n">
        <v>17246.1</v>
      </c>
      <c r="R202" s="80" t="n">
        <v>7094</v>
      </c>
      <c r="S202" s="80" t="n">
        <v>-1136</v>
      </c>
      <c r="T202" s="80">
        <f>O202-Y202</f>
        <v/>
      </c>
      <c r="U202" s="82">
        <f>AA202/(T202+X202)</f>
        <v/>
      </c>
      <c r="V202" s="80">
        <f>INDEX(检修、备用和必开!B:B,MATCH(统调负荷!$C202,检修、备用和必开!$A:$A,0))</f>
        <v/>
      </c>
      <c r="W202" s="80">
        <f>INDEX(检修、备用和必开!C:C,MATCH(统调负荷!$C202,检修、备用和必开!$A:$A,0))</f>
        <v/>
      </c>
      <c r="X202" s="80">
        <f>INDEX(检修、备用和必开!D:D,MATCH(统调负荷!$C202,检修、备用和必开!$A:$A,0))</f>
        <v/>
      </c>
      <c r="Y202" s="80">
        <f>INDEX(检修、备用和必开!E:E,MATCH(统调负荷!$C202,检修、备用和必开!$A:$A,0))</f>
        <v/>
      </c>
      <c r="Z202" s="80">
        <f>INDEX(检修、备用和必开!F:F,MATCH(统调负荷!$C202,检修、备用和必开!$A:$A,0))</f>
        <v/>
      </c>
      <c r="AA202" s="80">
        <f>94492.4-V202-Z202</f>
        <v/>
      </c>
      <c r="AB202" s="80" t="n">
        <v>355.08</v>
      </c>
      <c r="AC202" s="80" t="n">
        <v>329.23</v>
      </c>
      <c r="AD202" s="83">
        <f>C202+D202</f>
        <v/>
      </c>
      <c r="AE202" s="82">
        <f>N202-E202</f>
        <v/>
      </c>
      <c r="AF202" s="82">
        <f>O202-F202</f>
        <v/>
      </c>
      <c r="AG202" s="82">
        <f>P202-G202</f>
        <v/>
      </c>
      <c r="AH202" s="82">
        <f>Q202-H202</f>
        <v/>
      </c>
      <c r="AI202" s="82">
        <f>R202-I202</f>
        <v/>
      </c>
      <c r="AJ202" s="82">
        <f>S202-J202</f>
        <v/>
      </c>
      <c r="AK202" s="80">
        <f>INDEX(检修、备用和必开!I:I,MATCH(统调负荷!$C202,检修、备用和必开!$A:$A,0))</f>
        <v/>
      </c>
    </row>
    <row r="203" ht="13.8" customHeight="1">
      <c r="A203" s="80">
        <f>WEEKDAY(C203,2)</f>
        <v/>
      </c>
      <c r="B203" s="80">
        <f>HOUR(D203)</f>
        <v/>
      </c>
      <c r="C203" s="86" t="n">
        <v>45719</v>
      </c>
      <c r="D203" s="75" t="n">
        <v>0.09375</v>
      </c>
      <c r="E203" s="80" t="n">
        <v>72910</v>
      </c>
      <c r="F203" s="80" t="n">
        <v>38838</v>
      </c>
      <c r="G203" s="80" t="n">
        <v>16193</v>
      </c>
      <c r="H203" s="80" t="n">
        <v>13661</v>
      </c>
      <c r="I203" s="80" t="n">
        <v>5511</v>
      </c>
      <c r="J203" s="80" t="n">
        <v>-1293</v>
      </c>
      <c r="K203" s="80">
        <f>F203-Y203</f>
        <v/>
      </c>
      <c r="L203" s="82">
        <f>AA203/(K203+W203)</f>
        <v/>
      </c>
      <c r="M203" s="75" t="n">
        <v>0.09375</v>
      </c>
      <c r="N203" s="80" t="n">
        <v>77706.39999999999</v>
      </c>
      <c r="O203" s="80" t="n">
        <v>39786.5</v>
      </c>
      <c r="P203" s="80" t="n">
        <v>15019.5</v>
      </c>
      <c r="Q203" s="80" t="n">
        <v>16944.4</v>
      </c>
      <c r="R203" s="80" t="n">
        <v>7086</v>
      </c>
      <c r="S203" s="80" t="n">
        <v>-1130</v>
      </c>
      <c r="T203" s="80">
        <f>O203-Y203</f>
        <v/>
      </c>
      <c r="U203" s="82">
        <f>AA203/(T203+X203)</f>
        <v/>
      </c>
      <c r="V203" s="80">
        <f>INDEX(检修、备用和必开!B:B,MATCH(统调负荷!$C203,检修、备用和必开!$A:$A,0))</f>
        <v/>
      </c>
      <c r="W203" s="80">
        <f>INDEX(检修、备用和必开!C:C,MATCH(统调负荷!$C203,检修、备用和必开!$A:$A,0))</f>
        <v/>
      </c>
      <c r="X203" s="80">
        <f>INDEX(检修、备用和必开!D:D,MATCH(统调负荷!$C203,检修、备用和必开!$A:$A,0))</f>
        <v/>
      </c>
      <c r="Y203" s="80">
        <f>INDEX(检修、备用和必开!E:E,MATCH(统调负荷!$C203,检修、备用和必开!$A:$A,0))</f>
        <v/>
      </c>
      <c r="Z203" s="80">
        <f>INDEX(检修、备用和必开!F:F,MATCH(统调负荷!$C203,检修、备用和必开!$A:$A,0))</f>
        <v/>
      </c>
      <c r="AA203" s="80">
        <f>94492.4-V203-Z203</f>
        <v/>
      </c>
      <c r="AB203" s="80" t="n">
        <v>367.26</v>
      </c>
      <c r="AC203" s="80" t="n">
        <v>329.67</v>
      </c>
      <c r="AD203" s="83">
        <f>C203+D203</f>
        <v/>
      </c>
      <c r="AE203" s="82">
        <f>N203-E203</f>
        <v/>
      </c>
      <c r="AF203" s="82">
        <f>O203-F203</f>
        <v/>
      </c>
      <c r="AG203" s="82">
        <f>P203-G203</f>
        <v/>
      </c>
      <c r="AH203" s="82">
        <f>Q203-H203</f>
        <v/>
      </c>
      <c r="AI203" s="82">
        <f>R203-I203</f>
        <v/>
      </c>
      <c r="AJ203" s="82">
        <f>S203-J203</f>
        <v/>
      </c>
      <c r="AK203" s="80">
        <f>INDEX(检修、备用和必开!I:I,MATCH(统调负荷!$C203,检修、备用和必开!$A:$A,0))</f>
        <v/>
      </c>
    </row>
    <row r="204" ht="13.8" customHeight="1">
      <c r="A204" s="80">
        <f>WEEKDAY(C204,2)</f>
        <v/>
      </c>
      <c r="B204" s="80">
        <f>HOUR(D204)</f>
        <v/>
      </c>
      <c r="C204" s="86" t="n">
        <v>45719</v>
      </c>
      <c r="D204" s="75" t="n">
        <v>0.1041666666666667</v>
      </c>
      <c r="E204" s="80" t="n">
        <v>72450</v>
      </c>
      <c r="F204" s="80" t="n">
        <v>38700</v>
      </c>
      <c r="G204" s="80" t="n">
        <v>16199</v>
      </c>
      <c r="H204" s="80" t="n">
        <v>13351</v>
      </c>
      <c r="I204" s="80" t="n">
        <v>5493</v>
      </c>
      <c r="J204" s="80" t="n">
        <v>-1293</v>
      </c>
      <c r="K204" s="80">
        <f>F204-Y204</f>
        <v/>
      </c>
      <c r="L204" s="82">
        <f>AA204/(K204+W204)</f>
        <v/>
      </c>
      <c r="M204" s="75" t="n">
        <v>0.1041666666666667</v>
      </c>
      <c r="N204" s="80" t="n">
        <v>76927.89999999999</v>
      </c>
      <c r="O204" s="80" t="n">
        <v>40638.9</v>
      </c>
      <c r="P204" s="80" t="n">
        <v>13201</v>
      </c>
      <c r="Q204" s="80" t="n">
        <v>17027</v>
      </c>
      <c r="R204" s="80" t="n">
        <v>7199</v>
      </c>
      <c r="S204" s="80" t="n">
        <v>-1138</v>
      </c>
      <c r="T204" s="80">
        <f>O204-Y204</f>
        <v/>
      </c>
      <c r="U204" s="82">
        <f>AA204/(T204+X204)</f>
        <v/>
      </c>
      <c r="V204" s="80">
        <f>INDEX(检修、备用和必开!B:B,MATCH(统调负荷!$C204,检修、备用和必开!$A:$A,0))</f>
        <v/>
      </c>
      <c r="W204" s="80">
        <f>INDEX(检修、备用和必开!C:C,MATCH(统调负荷!$C204,检修、备用和必开!$A:$A,0))</f>
        <v/>
      </c>
      <c r="X204" s="80">
        <f>INDEX(检修、备用和必开!D:D,MATCH(统调负荷!$C204,检修、备用和必开!$A:$A,0))</f>
        <v/>
      </c>
      <c r="Y204" s="80">
        <f>INDEX(检修、备用和必开!E:E,MATCH(统调负荷!$C204,检修、备用和必开!$A:$A,0))</f>
        <v/>
      </c>
      <c r="Z204" s="80">
        <f>INDEX(检修、备用和必开!F:F,MATCH(统调负荷!$C204,检修、备用和必开!$A:$A,0))</f>
        <v/>
      </c>
      <c r="AA204" s="80">
        <f>94492.4-V204-Z204</f>
        <v/>
      </c>
      <c r="AB204" s="80" t="n">
        <v>373.5</v>
      </c>
      <c r="AC204" s="80" t="n">
        <v>338.86</v>
      </c>
      <c r="AD204" s="83">
        <f>C204+D204</f>
        <v/>
      </c>
      <c r="AE204" s="82">
        <f>N204-E204</f>
        <v/>
      </c>
      <c r="AF204" s="82">
        <f>O204-F204</f>
        <v/>
      </c>
      <c r="AG204" s="82">
        <f>P204-G204</f>
        <v/>
      </c>
      <c r="AH204" s="82">
        <f>Q204-H204</f>
        <v/>
      </c>
      <c r="AI204" s="82">
        <f>R204-I204</f>
        <v/>
      </c>
      <c r="AJ204" s="82">
        <f>S204-J204</f>
        <v/>
      </c>
      <c r="AK204" s="80">
        <f>INDEX(检修、备用和必开!I:I,MATCH(统调负荷!$C204,检修、备用和必开!$A:$A,0))</f>
        <v/>
      </c>
    </row>
    <row r="205" ht="13.8" customHeight="1">
      <c r="A205" s="80">
        <f>WEEKDAY(C205,2)</f>
        <v/>
      </c>
      <c r="B205" s="80">
        <f>HOUR(D205)</f>
        <v/>
      </c>
      <c r="C205" s="86" t="n">
        <v>45719</v>
      </c>
      <c r="D205" s="75" t="n">
        <v>0.1145833333333333</v>
      </c>
      <c r="E205" s="80" t="n">
        <v>71425</v>
      </c>
      <c r="F205" s="80" t="n">
        <v>37973</v>
      </c>
      <c r="G205" s="80" t="n">
        <v>15870</v>
      </c>
      <c r="H205" s="80" t="n">
        <v>13345</v>
      </c>
      <c r="I205" s="80" t="n">
        <v>5463</v>
      </c>
      <c r="J205" s="80" t="n">
        <v>-1226</v>
      </c>
      <c r="K205" s="80">
        <f>F205-Y205</f>
        <v/>
      </c>
      <c r="L205" s="82">
        <f>AA205/(K205+W205)</f>
        <v/>
      </c>
      <c r="M205" s="75" t="n">
        <v>0.1145833333333333</v>
      </c>
      <c r="N205" s="80" t="n">
        <v>76226.7</v>
      </c>
      <c r="O205" s="80" t="n">
        <v>40758.6</v>
      </c>
      <c r="P205" s="80" t="n">
        <v>12210.6</v>
      </c>
      <c r="Q205" s="80" t="n">
        <v>17189.5</v>
      </c>
      <c r="R205" s="80" t="n">
        <v>7198</v>
      </c>
      <c r="S205" s="80" t="n">
        <v>-1130</v>
      </c>
      <c r="T205" s="80">
        <f>O205-Y205</f>
        <v/>
      </c>
      <c r="U205" s="82">
        <f>AA205/(T205+X205)</f>
        <v/>
      </c>
      <c r="V205" s="80">
        <f>INDEX(检修、备用和必开!B:B,MATCH(统调负荷!$C205,检修、备用和必开!$A:$A,0))</f>
        <v/>
      </c>
      <c r="W205" s="80">
        <f>INDEX(检修、备用和必开!C:C,MATCH(统调负荷!$C205,检修、备用和必开!$A:$A,0))</f>
        <v/>
      </c>
      <c r="X205" s="80">
        <f>INDEX(检修、备用和必开!D:D,MATCH(统调负荷!$C205,检修、备用和必开!$A:$A,0))</f>
        <v/>
      </c>
      <c r="Y205" s="80">
        <f>INDEX(检修、备用和必开!E:E,MATCH(统调负荷!$C205,检修、备用和必开!$A:$A,0))</f>
        <v/>
      </c>
      <c r="Z205" s="80">
        <f>INDEX(检修、备用和必开!F:F,MATCH(统调负荷!$C205,检修、备用和必开!$A:$A,0))</f>
        <v/>
      </c>
      <c r="AA205" s="80">
        <f>94492.4-V205-Z205</f>
        <v/>
      </c>
      <c r="AB205" s="80" t="n">
        <v>376.12</v>
      </c>
      <c r="AC205" s="80" t="n">
        <v>329.59</v>
      </c>
      <c r="AD205" s="83">
        <f>C205+D205</f>
        <v/>
      </c>
      <c r="AE205" s="82">
        <f>N205-E205</f>
        <v/>
      </c>
      <c r="AF205" s="82">
        <f>O205-F205</f>
        <v/>
      </c>
      <c r="AG205" s="82">
        <f>P205-G205</f>
        <v/>
      </c>
      <c r="AH205" s="82">
        <f>Q205-H205</f>
        <v/>
      </c>
      <c r="AI205" s="82">
        <f>R205-I205</f>
        <v/>
      </c>
      <c r="AJ205" s="82">
        <f>S205-J205</f>
        <v/>
      </c>
      <c r="AK205" s="80">
        <f>INDEX(检修、备用和必开!I:I,MATCH(统调负荷!$C205,检修、备用和必开!$A:$A,0))</f>
        <v/>
      </c>
    </row>
    <row r="206" ht="13.8" customHeight="1">
      <c r="A206" s="80">
        <f>WEEKDAY(C206,2)</f>
        <v/>
      </c>
      <c r="B206" s="80">
        <f>HOUR(D206)</f>
        <v/>
      </c>
      <c r="C206" s="86" t="n">
        <v>45719</v>
      </c>
      <c r="D206" s="75" t="n">
        <v>0.125</v>
      </c>
      <c r="E206" s="80" t="n">
        <v>70650</v>
      </c>
      <c r="F206" s="80" t="n">
        <v>37493</v>
      </c>
      <c r="G206" s="80" t="n">
        <v>15580</v>
      </c>
      <c r="H206" s="80" t="n">
        <v>13353</v>
      </c>
      <c r="I206" s="80" t="n">
        <v>5451</v>
      </c>
      <c r="J206" s="80" t="n">
        <v>-1227</v>
      </c>
      <c r="K206" s="80">
        <f>F206-Y206</f>
        <v/>
      </c>
      <c r="L206" s="82">
        <f>AA206/(K206+W206)</f>
        <v/>
      </c>
      <c r="M206" s="75" t="n">
        <v>0.125</v>
      </c>
      <c r="N206" s="80" t="n">
        <v>75642.5</v>
      </c>
      <c r="O206" s="80" t="n">
        <v>40603.3</v>
      </c>
      <c r="P206" s="80" t="n">
        <v>11899.5</v>
      </c>
      <c r="Q206" s="80" t="n">
        <v>17139.7</v>
      </c>
      <c r="R206" s="80" t="n">
        <v>7152</v>
      </c>
      <c r="S206" s="80" t="n">
        <v>-1152</v>
      </c>
      <c r="T206" s="80">
        <f>O206-Y206</f>
        <v/>
      </c>
      <c r="U206" s="82">
        <f>AA206/(T206+X206)</f>
        <v/>
      </c>
      <c r="V206" s="80">
        <f>INDEX(检修、备用和必开!B:B,MATCH(统调负荷!$C206,检修、备用和必开!$A:$A,0))</f>
        <v/>
      </c>
      <c r="W206" s="80">
        <f>INDEX(检修、备用和必开!C:C,MATCH(统调负荷!$C206,检修、备用和必开!$A:$A,0))</f>
        <v/>
      </c>
      <c r="X206" s="80">
        <f>INDEX(检修、备用和必开!D:D,MATCH(统调负荷!$C206,检修、备用和必开!$A:$A,0))</f>
        <v/>
      </c>
      <c r="Y206" s="80">
        <f>INDEX(检修、备用和必开!E:E,MATCH(统调负荷!$C206,检修、备用和必开!$A:$A,0))</f>
        <v/>
      </c>
      <c r="Z206" s="80">
        <f>INDEX(检修、备用和必开!F:F,MATCH(统调负荷!$C206,检修、备用和必开!$A:$A,0))</f>
        <v/>
      </c>
      <c r="AA206" s="80">
        <f>94492.4-V206-Z206</f>
        <v/>
      </c>
      <c r="AB206" s="80" t="n">
        <v>376.29</v>
      </c>
      <c r="AC206" s="80" t="n">
        <v>349.35</v>
      </c>
      <c r="AD206" s="83">
        <f>C206+D206</f>
        <v/>
      </c>
      <c r="AE206" s="82">
        <f>N206-E206</f>
        <v/>
      </c>
      <c r="AF206" s="82">
        <f>O206-F206</f>
        <v/>
      </c>
      <c r="AG206" s="82">
        <f>P206-G206</f>
        <v/>
      </c>
      <c r="AH206" s="82">
        <f>Q206-H206</f>
        <v/>
      </c>
      <c r="AI206" s="82">
        <f>R206-I206</f>
        <v/>
      </c>
      <c r="AJ206" s="82">
        <f>S206-J206</f>
        <v/>
      </c>
      <c r="AK206" s="80">
        <f>INDEX(检修、备用和必开!I:I,MATCH(统调负荷!$C206,检修、备用和必开!$A:$A,0))</f>
        <v/>
      </c>
    </row>
    <row r="207" ht="13.8" customHeight="1">
      <c r="A207" s="80">
        <f>WEEKDAY(C207,2)</f>
        <v/>
      </c>
      <c r="B207" s="80">
        <f>HOUR(D207)</f>
        <v/>
      </c>
      <c r="C207" s="86" t="n">
        <v>45719</v>
      </c>
      <c r="D207" s="75" t="n">
        <v>0.1354166666666667</v>
      </c>
      <c r="E207" s="80" t="n">
        <v>69880</v>
      </c>
      <c r="F207" s="80" t="n">
        <v>36782</v>
      </c>
      <c r="G207" s="80" t="n">
        <v>15580</v>
      </c>
      <c r="H207" s="80" t="n">
        <v>13328</v>
      </c>
      <c r="I207" s="80" t="n">
        <v>5417</v>
      </c>
      <c r="J207" s="80" t="n">
        <v>-1227</v>
      </c>
      <c r="K207" s="80">
        <f>F207-Y207</f>
        <v/>
      </c>
      <c r="L207" s="82">
        <f>AA207/(K207+W207)</f>
        <v/>
      </c>
      <c r="M207" s="75" t="n">
        <v>0.1354166666666667</v>
      </c>
      <c r="N207" s="80" t="n">
        <v>75140.60000000001</v>
      </c>
      <c r="O207" s="80" t="n">
        <v>40121.6</v>
      </c>
      <c r="P207" s="80" t="n">
        <v>11623.1</v>
      </c>
      <c r="Q207" s="80" t="n">
        <v>17351.9</v>
      </c>
      <c r="R207" s="80" t="n">
        <v>7192</v>
      </c>
      <c r="S207" s="80" t="n">
        <v>-1148</v>
      </c>
      <c r="T207" s="80">
        <f>O207-Y207</f>
        <v/>
      </c>
      <c r="U207" s="82">
        <f>AA207/(T207+X207)</f>
        <v/>
      </c>
      <c r="V207" s="80">
        <f>INDEX(检修、备用和必开!B:B,MATCH(统调负荷!$C207,检修、备用和必开!$A:$A,0))</f>
        <v/>
      </c>
      <c r="W207" s="80">
        <f>INDEX(检修、备用和必开!C:C,MATCH(统调负荷!$C207,检修、备用和必开!$A:$A,0))</f>
        <v/>
      </c>
      <c r="X207" s="80">
        <f>INDEX(检修、备用和必开!D:D,MATCH(统调负荷!$C207,检修、备用和必开!$A:$A,0))</f>
        <v/>
      </c>
      <c r="Y207" s="80">
        <f>INDEX(检修、备用和必开!E:E,MATCH(统调负荷!$C207,检修、备用和必开!$A:$A,0))</f>
        <v/>
      </c>
      <c r="Z207" s="80">
        <f>INDEX(检修、备用和必开!F:F,MATCH(统调负荷!$C207,检修、备用和必开!$A:$A,0))</f>
        <v/>
      </c>
      <c r="AA207" s="80">
        <f>94492.4-V207-Z207</f>
        <v/>
      </c>
      <c r="AB207" s="80" t="n">
        <v>372.89</v>
      </c>
      <c r="AC207" s="80" t="n">
        <v>329.58</v>
      </c>
      <c r="AD207" s="83">
        <f>C207+D207</f>
        <v/>
      </c>
      <c r="AE207" s="82">
        <f>N207-E207</f>
        <v/>
      </c>
      <c r="AF207" s="82">
        <f>O207-F207</f>
        <v/>
      </c>
      <c r="AG207" s="82">
        <f>P207-G207</f>
        <v/>
      </c>
      <c r="AH207" s="82">
        <f>Q207-H207</f>
        <v/>
      </c>
      <c r="AI207" s="82">
        <f>R207-I207</f>
        <v/>
      </c>
      <c r="AJ207" s="82">
        <f>S207-J207</f>
        <v/>
      </c>
      <c r="AK207" s="80">
        <f>INDEX(检修、备用和必开!I:I,MATCH(统调负荷!$C207,检修、备用和必开!$A:$A,0))</f>
        <v/>
      </c>
    </row>
    <row r="208" ht="13.8" customHeight="1">
      <c r="A208" s="80">
        <f>WEEKDAY(C208,2)</f>
        <v/>
      </c>
      <c r="B208" s="80">
        <f>HOUR(D208)</f>
        <v/>
      </c>
      <c r="C208" s="86" t="n">
        <v>45719</v>
      </c>
      <c r="D208" s="75" t="n">
        <v>0.1458333333333333</v>
      </c>
      <c r="E208" s="80" t="n">
        <v>69620</v>
      </c>
      <c r="F208" s="80" t="n">
        <v>36568</v>
      </c>
      <c r="G208" s="80" t="n">
        <v>15580</v>
      </c>
      <c r="H208" s="80" t="n">
        <v>13305</v>
      </c>
      <c r="I208" s="80" t="n">
        <v>5393</v>
      </c>
      <c r="J208" s="80" t="n">
        <v>-1226</v>
      </c>
      <c r="K208" s="80">
        <f>F208-Y208</f>
        <v/>
      </c>
      <c r="L208" s="82">
        <f>AA208/(K208+W208)</f>
        <v/>
      </c>
      <c r="M208" s="75" t="n">
        <v>0.1458333333333333</v>
      </c>
      <c r="N208" s="80" t="n">
        <v>74563.8</v>
      </c>
      <c r="O208" s="80" t="n">
        <v>39569.2</v>
      </c>
      <c r="P208" s="80" t="n">
        <v>11516.4</v>
      </c>
      <c r="Q208" s="80" t="n">
        <v>17433.2</v>
      </c>
      <c r="R208" s="80" t="n">
        <v>7183</v>
      </c>
      <c r="S208" s="80" t="n">
        <v>-1138</v>
      </c>
      <c r="T208" s="80">
        <f>O208-Y208</f>
        <v/>
      </c>
      <c r="U208" s="82">
        <f>AA208/(T208+X208)</f>
        <v/>
      </c>
      <c r="V208" s="80">
        <f>INDEX(检修、备用和必开!B:B,MATCH(统调负荷!$C208,检修、备用和必开!$A:$A,0))</f>
        <v/>
      </c>
      <c r="W208" s="80">
        <f>INDEX(检修、备用和必开!C:C,MATCH(统调负荷!$C208,检修、备用和必开!$A:$A,0))</f>
        <v/>
      </c>
      <c r="X208" s="80">
        <f>INDEX(检修、备用和必开!D:D,MATCH(统调负荷!$C208,检修、备用和必开!$A:$A,0))</f>
        <v/>
      </c>
      <c r="Y208" s="80">
        <f>INDEX(检修、备用和必开!E:E,MATCH(统调负荷!$C208,检修、备用和必开!$A:$A,0))</f>
        <v/>
      </c>
      <c r="Z208" s="80">
        <f>INDEX(检修、备用和必开!F:F,MATCH(统调负荷!$C208,检修、备用和必开!$A:$A,0))</f>
        <v/>
      </c>
      <c r="AA208" s="80">
        <f>94492.4-V208-Z208</f>
        <v/>
      </c>
      <c r="AB208" s="80" t="n">
        <v>365.59</v>
      </c>
      <c r="AC208" s="80" t="n">
        <v>331.04</v>
      </c>
      <c r="AD208" s="83">
        <f>C208+D208</f>
        <v/>
      </c>
      <c r="AE208" s="82">
        <f>N208-E208</f>
        <v/>
      </c>
      <c r="AF208" s="82">
        <f>O208-F208</f>
        <v/>
      </c>
      <c r="AG208" s="82">
        <f>P208-G208</f>
        <v/>
      </c>
      <c r="AH208" s="82">
        <f>Q208-H208</f>
        <v/>
      </c>
      <c r="AI208" s="82">
        <f>R208-I208</f>
        <v/>
      </c>
      <c r="AJ208" s="82">
        <f>S208-J208</f>
        <v/>
      </c>
      <c r="AK208" s="80">
        <f>INDEX(检修、备用和必开!I:I,MATCH(统调负荷!$C208,检修、备用和必开!$A:$A,0))</f>
        <v/>
      </c>
    </row>
    <row r="209" ht="13.8" customHeight="1">
      <c r="A209" s="80">
        <f>WEEKDAY(C209,2)</f>
        <v/>
      </c>
      <c r="B209" s="80">
        <f>HOUR(D209)</f>
        <v/>
      </c>
      <c r="C209" s="86" t="n">
        <v>45719</v>
      </c>
      <c r="D209" s="75" t="n">
        <v>0.15625</v>
      </c>
      <c r="E209" s="80" t="n">
        <v>69045</v>
      </c>
      <c r="F209" s="80" t="n">
        <v>36051</v>
      </c>
      <c r="G209" s="80" t="n">
        <v>15580</v>
      </c>
      <c r="H209" s="80" t="n">
        <v>13282</v>
      </c>
      <c r="I209" s="80" t="n">
        <v>5358</v>
      </c>
      <c r="J209" s="80" t="n">
        <v>-1226</v>
      </c>
      <c r="K209" s="80">
        <f>F209-Y209</f>
        <v/>
      </c>
      <c r="L209" s="82">
        <f>AA209/(K209+W209)</f>
        <v/>
      </c>
      <c r="M209" s="75" t="n">
        <v>0.15625</v>
      </c>
      <c r="N209" s="80" t="n">
        <v>73856.8</v>
      </c>
      <c r="O209" s="80" t="n">
        <v>38740</v>
      </c>
      <c r="P209" s="80" t="n">
        <v>11708.1</v>
      </c>
      <c r="Q209" s="80" t="n">
        <v>17407.7</v>
      </c>
      <c r="R209" s="80" t="n">
        <v>7147</v>
      </c>
      <c r="S209" s="80" t="n">
        <v>-1146</v>
      </c>
      <c r="T209" s="80">
        <f>O209-Y209</f>
        <v/>
      </c>
      <c r="U209" s="82">
        <f>AA209/(T209+X209)</f>
        <v/>
      </c>
      <c r="V209" s="80">
        <f>INDEX(检修、备用和必开!B:B,MATCH(统调负荷!$C209,检修、备用和必开!$A:$A,0))</f>
        <v/>
      </c>
      <c r="W209" s="80">
        <f>INDEX(检修、备用和必开!C:C,MATCH(统调负荷!$C209,检修、备用和必开!$A:$A,0))</f>
        <v/>
      </c>
      <c r="X209" s="80">
        <f>INDEX(检修、备用和必开!D:D,MATCH(统调负荷!$C209,检修、备用和必开!$A:$A,0))</f>
        <v/>
      </c>
      <c r="Y209" s="80">
        <f>INDEX(检修、备用和必开!E:E,MATCH(统调负荷!$C209,检修、备用和必开!$A:$A,0))</f>
        <v/>
      </c>
      <c r="Z209" s="80">
        <f>INDEX(检修、备用和必开!F:F,MATCH(统调负荷!$C209,检修、备用和必开!$A:$A,0))</f>
        <v/>
      </c>
      <c r="AA209" s="80">
        <f>94492.4-V209-Z209</f>
        <v/>
      </c>
      <c r="AB209" s="80" t="n">
        <v>354.09</v>
      </c>
      <c r="AC209" s="80" t="n">
        <v>324</v>
      </c>
      <c r="AD209" s="83">
        <f>C209+D209</f>
        <v/>
      </c>
      <c r="AE209" s="82">
        <f>N209-E209</f>
        <v/>
      </c>
      <c r="AF209" s="82">
        <f>O209-F209</f>
        <v/>
      </c>
      <c r="AG209" s="82">
        <f>P209-G209</f>
        <v/>
      </c>
      <c r="AH209" s="82">
        <f>Q209-H209</f>
        <v/>
      </c>
      <c r="AI209" s="82">
        <f>R209-I209</f>
        <v/>
      </c>
      <c r="AJ209" s="82">
        <f>S209-J209</f>
        <v/>
      </c>
      <c r="AK209" s="80">
        <f>INDEX(检修、备用和必开!I:I,MATCH(统调负荷!$C209,检修、备用和必开!$A:$A,0))</f>
        <v/>
      </c>
    </row>
    <row r="210" ht="13.8" customHeight="1">
      <c r="A210" s="80">
        <f>WEEKDAY(C210,2)</f>
        <v/>
      </c>
      <c r="B210" s="80">
        <f>HOUR(D210)</f>
        <v/>
      </c>
      <c r="C210" s="86" t="n">
        <v>45719</v>
      </c>
      <c r="D210" s="75" t="n">
        <v>0.1666666666666667</v>
      </c>
      <c r="E210" s="80" t="n">
        <v>68660</v>
      </c>
      <c r="F210" s="80" t="n">
        <v>35701</v>
      </c>
      <c r="G210" s="80" t="n">
        <v>15580</v>
      </c>
      <c r="H210" s="80" t="n">
        <v>13280</v>
      </c>
      <c r="I210" s="80" t="n">
        <v>5325</v>
      </c>
      <c r="J210" s="80" t="n">
        <v>-1226</v>
      </c>
      <c r="K210" s="80">
        <f>F210-Y210</f>
        <v/>
      </c>
      <c r="L210" s="82">
        <f>AA210/(K210+W210)</f>
        <v/>
      </c>
      <c r="M210" s="75" t="n">
        <v>0.1666666666666667</v>
      </c>
      <c r="N210" s="80" t="n">
        <v>73316.89999999999</v>
      </c>
      <c r="O210" s="80" t="n">
        <v>37877.2</v>
      </c>
      <c r="P210" s="80" t="n">
        <v>11993</v>
      </c>
      <c r="Q210" s="80" t="n">
        <v>17465.7</v>
      </c>
      <c r="R210" s="80" t="n">
        <v>7122</v>
      </c>
      <c r="S210" s="80" t="n">
        <v>-1141</v>
      </c>
      <c r="T210" s="80">
        <f>O210-Y210</f>
        <v/>
      </c>
      <c r="U210" s="82">
        <f>AA210/(T210+X210)</f>
        <v/>
      </c>
      <c r="V210" s="80">
        <f>INDEX(检修、备用和必开!B:B,MATCH(统调负荷!$C210,检修、备用和必开!$A:$A,0))</f>
        <v/>
      </c>
      <c r="W210" s="80">
        <f>INDEX(检修、备用和必开!C:C,MATCH(统调负荷!$C210,检修、备用和必开!$A:$A,0))</f>
        <v/>
      </c>
      <c r="X210" s="80">
        <f>INDEX(检修、备用和必开!D:D,MATCH(统调负荷!$C210,检修、备用和必开!$A:$A,0))</f>
        <v/>
      </c>
      <c r="Y210" s="80">
        <f>INDEX(检修、备用和必开!E:E,MATCH(统调负荷!$C210,检修、备用和必开!$A:$A,0))</f>
        <v/>
      </c>
      <c r="Z210" s="80">
        <f>INDEX(检修、备用和必开!F:F,MATCH(统调负荷!$C210,检修、备用和必开!$A:$A,0))</f>
        <v/>
      </c>
      <c r="AA210" s="80">
        <f>94492.4-V210-Z210</f>
        <v/>
      </c>
      <c r="AB210" s="80" t="n">
        <v>354.09</v>
      </c>
      <c r="AC210" s="80" t="n">
        <v>319.49</v>
      </c>
      <c r="AD210" s="83">
        <f>C210+D210</f>
        <v/>
      </c>
      <c r="AE210" s="82">
        <f>N210-E210</f>
        <v/>
      </c>
      <c r="AF210" s="82">
        <f>O210-F210</f>
        <v/>
      </c>
      <c r="AG210" s="82">
        <f>P210-G210</f>
        <v/>
      </c>
      <c r="AH210" s="82">
        <f>Q210-H210</f>
        <v/>
      </c>
      <c r="AI210" s="82">
        <f>R210-I210</f>
        <v/>
      </c>
      <c r="AJ210" s="82">
        <f>S210-J210</f>
        <v/>
      </c>
      <c r="AK210" s="80">
        <f>INDEX(检修、备用和必开!I:I,MATCH(统调负荷!$C210,检修、备用和必开!$A:$A,0))</f>
        <v/>
      </c>
    </row>
    <row r="211" ht="13.8" customHeight="1">
      <c r="A211" s="80">
        <f>WEEKDAY(C211,2)</f>
        <v/>
      </c>
      <c r="B211" s="80">
        <f>HOUR(D211)</f>
        <v/>
      </c>
      <c r="C211" s="86" t="n">
        <v>45719</v>
      </c>
      <c r="D211" s="75" t="n">
        <v>0.1770833333333333</v>
      </c>
      <c r="E211" s="80" t="n">
        <v>68335</v>
      </c>
      <c r="F211" s="80" t="n">
        <v>35727</v>
      </c>
      <c r="G211" s="80" t="n">
        <v>15580</v>
      </c>
      <c r="H211" s="80" t="n">
        <v>12960</v>
      </c>
      <c r="I211" s="80" t="n">
        <v>5294</v>
      </c>
      <c r="J211" s="80" t="n">
        <v>-1226</v>
      </c>
      <c r="K211" s="80">
        <f>F211-Y211</f>
        <v/>
      </c>
      <c r="L211" s="82">
        <f>AA211/(K211+W211)</f>
        <v/>
      </c>
      <c r="M211" s="75" t="n">
        <v>0.1770833333333333</v>
      </c>
      <c r="N211" s="80" t="n">
        <v>72775.10000000001</v>
      </c>
      <c r="O211" s="80" t="n">
        <v>37091.7</v>
      </c>
      <c r="P211" s="80" t="n">
        <v>12422.2</v>
      </c>
      <c r="Q211" s="80" t="n">
        <v>17197.2</v>
      </c>
      <c r="R211" s="80" t="n">
        <v>7168</v>
      </c>
      <c r="S211" s="80" t="n">
        <v>-1104</v>
      </c>
      <c r="T211" s="80">
        <f>O211-Y211</f>
        <v/>
      </c>
      <c r="U211" s="82">
        <f>AA211/(T211+X211)</f>
        <v/>
      </c>
      <c r="V211" s="80">
        <f>INDEX(检修、备用和必开!B:B,MATCH(统调负荷!$C211,检修、备用和必开!$A:$A,0))</f>
        <v/>
      </c>
      <c r="W211" s="80">
        <f>INDEX(检修、备用和必开!C:C,MATCH(统调负荷!$C211,检修、备用和必开!$A:$A,0))</f>
        <v/>
      </c>
      <c r="X211" s="80">
        <f>INDEX(检修、备用和必开!D:D,MATCH(统调负荷!$C211,检修、备用和必开!$A:$A,0))</f>
        <v/>
      </c>
      <c r="Y211" s="80">
        <f>INDEX(检修、备用和必开!E:E,MATCH(统调负荷!$C211,检修、备用和必开!$A:$A,0))</f>
        <v/>
      </c>
      <c r="Z211" s="80">
        <f>INDEX(检修、备用和必开!F:F,MATCH(统调负荷!$C211,检修、备用和必开!$A:$A,0))</f>
        <v/>
      </c>
      <c r="AA211" s="80">
        <f>94492.4-V211-Z211</f>
        <v/>
      </c>
      <c r="AB211" s="80" t="n">
        <v>346.77</v>
      </c>
      <c r="AC211" s="80" t="n">
        <v>305.33</v>
      </c>
      <c r="AD211" s="83">
        <f>C211+D211</f>
        <v/>
      </c>
      <c r="AE211" s="82">
        <f>N211-E211</f>
        <v/>
      </c>
      <c r="AF211" s="82">
        <f>O211-F211</f>
        <v/>
      </c>
      <c r="AG211" s="82">
        <f>P211-G211</f>
        <v/>
      </c>
      <c r="AH211" s="82">
        <f>Q211-H211</f>
        <v/>
      </c>
      <c r="AI211" s="82">
        <f>R211-I211</f>
        <v/>
      </c>
      <c r="AJ211" s="82">
        <f>S211-J211</f>
        <v/>
      </c>
      <c r="AK211" s="80">
        <f>INDEX(检修、备用和必开!I:I,MATCH(统调负荷!$C211,检修、备用和必开!$A:$A,0))</f>
        <v/>
      </c>
    </row>
    <row r="212" ht="13.8" customHeight="1">
      <c r="A212" s="80">
        <f>WEEKDAY(C212,2)</f>
        <v/>
      </c>
      <c r="B212" s="80">
        <f>HOUR(D212)</f>
        <v/>
      </c>
      <c r="C212" s="86" t="n">
        <v>45719</v>
      </c>
      <c r="D212" s="75" t="n">
        <v>0.1875</v>
      </c>
      <c r="E212" s="80" t="n">
        <v>67950</v>
      </c>
      <c r="F212" s="80" t="n">
        <v>35400</v>
      </c>
      <c r="G212" s="80" t="n">
        <v>15580</v>
      </c>
      <c r="H212" s="80" t="n">
        <v>12940</v>
      </c>
      <c r="I212" s="80" t="n">
        <v>5256</v>
      </c>
      <c r="J212" s="80" t="n">
        <v>-1226</v>
      </c>
      <c r="K212" s="80">
        <f>F212-Y212</f>
        <v/>
      </c>
      <c r="L212" s="82">
        <f>AA212/(K212+W212)</f>
        <v/>
      </c>
      <c r="M212" s="75" t="n">
        <v>0.1875</v>
      </c>
      <c r="N212" s="80" t="n">
        <v>72808</v>
      </c>
      <c r="O212" s="80" t="n">
        <v>36218.8</v>
      </c>
      <c r="P212" s="80" t="n">
        <v>13200.2</v>
      </c>
      <c r="Q212" s="80" t="n">
        <v>17280</v>
      </c>
      <c r="R212" s="80" t="n">
        <v>7229</v>
      </c>
      <c r="S212" s="80" t="n">
        <v>-1120</v>
      </c>
      <c r="T212" s="80">
        <f>O212-Y212</f>
        <v/>
      </c>
      <c r="U212" s="82">
        <f>AA212/(T212+X212)</f>
        <v/>
      </c>
      <c r="V212" s="80">
        <f>INDEX(检修、备用和必开!B:B,MATCH(统调负荷!$C212,检修、备用和必开!$A:$A,0))</f>
        <v/>
      </c>
      <c r="W212" s="80">
        <f>INDEX(检修、备用和必开!C:C,MATCH(统调负荷!$C212,检修、备用和必开!$A:$A,0))</f>
        <v/>
      </c>
      <c r="X212" s="80">
        <f>INDEX(检修、备用和必开!D:D,MATCH(统调负荷!$C212,检修、备用和必开!$A:$A,0))</f>
        <v/>
      </c>
      <c r="Y212" s="80">
        <f>INDEX(检修、备用和必开!E:E,MATCH(统调负荷!$C212,检修、备用和必开!$A:$A,0))</f>
        <v/>
      </c>
      <c r="Z212" s="80">
        <f>INDEX(检修、备用和必开!F:F,MATCH(统调负荷!$C212,检修、备用和必开!$A:$A,0))</f>
        <v/>
      </c>
      <c r="AA212" s="80">
        <f>94492.4-V212-Z212</f>
        <v/>
      </c>
      <c r="AB212" s="80" t="n">
        <v>343.13</v>
      </c>
      <c r="AC212" s="80" t="n">
        <v>305.33</v>
      </c>
      <c r="AD212" s="83">
        <f>C212+D212</f>
        <v/>
      </c>
      <c r="AE212" s="82">
        <f>N212-E212</f>
        <v/>
      </c>
      <c r="AF212" s="82">
        <f>O212-F212</f>
        <v/>
      </c>
      <c r="AG212" s="82">
        <f>P212-G212</f>
        <v/>
      </c>
      <c r="AH212" s="82">
        <f>Q212-H212</f>
        <v/>
      </c>
      <c r="AI212" s="82">
        <f>R212-I212</f>
        <v/>
      </c>
      <c r="AJ212" s="82">
        <f>S212-J212</f>
        <v/>
      </c>
      <c r="AK212" s="80">
        <f>INDEX(检修、备用和必开!I:I,MATCH(统调负荷!$C212,检修、备用和必开!$A:$A,0))</f>
        <v/>
      </c>
    </row>
    <row r="213" ht="13.8" customHeight="1">
      <c r="A213" s="80">
        <f>WEEKDAY(C213,2)</f>
        <v/>
      </c>
      <c r="B213" s="80">
        <f>HOUR(D213)</f>
        <v/>
      </c>
      <c r="C213" s="86" t="n">
        <v>45719</v>
      </c>
      <c r="D213" s="75" t="n">
        <v>0.1979166666666667</v>
      </c>
      <c r="E213" s="80" t="n">
        <v>67755</v>
      </c>
      <c r="F213" s="80" t="n">
        <v>35561</v>
      </c>
      <c r="G213" s="80" t="n">
        <v>15580</v>
      </c>
      <c r="H213" s="80" t="n">
        <v>12619</v>
      </c>
      <c r="I213" s="80" t="n">
        <v>5221</v>
      </c>
      <c r="J213" s="80" t="n">
        <v>-1226</v>
      </c>
      <c r="K213" s="80">
        <f>F213-Y213</f>
        <v/>
      </c>
      <c r="L213" s="82">
        <f>AA213/(K213+W213)</f>
        <v/>
      </c>
      <c r="M213" s="75" t="n">
        <v>0.1979166666666667</v>
      </c>
      <c r="N213" s="80" t="n">
        <v>72489.3</v>
      </c>
      <c r="O213" s="80" t="n">
        <v>36138.8</v>
      </c>
      <c r="P213" s="80" t="n">
        <v>13029.5</v>
      </c>
      <c r="Q213" s="80" t="n">
        <v>17164</v>
      </c>
      <c r="R213" s="80" t="n">
        <v>7283</v>
      </c>
      <c r="S213" s="80" t="n">
        <v>-1126</v>
      </c>
      <c r="T213" s="80">
        <f>O213-Y213</f>
        <v/>
      </c>
      <c r="U213" s="82">
        <f>AA213/(T213+X213)</f>
        <v/>
      </c>
      <c r="V213" s="80">
        <f>INDEX(检修、备用和必开!B:B,MATCH(统调负荷!$C213,检修、备用和必开!$A:$A,0))</f>
        <v/>
      </c>
      <c r="W213" s="80">
        <f>INDEX(检修、备用和必开!C:C,MATCH(统调负荷!$C213,检修、备用和必开!$A:$A,0))</f>
        <v/>
      </c>
      <c r="X213" s="80">
        <f>INDEX(检修、备用和必开!D:D,MATCH(统调负荷!$C213,检修、备用和必开!$A:$A,0))</f>
        <v/>
      </c>
      <c r="Y213" s="80">
        <f>INDEX(检修、备用和必开!E:E,MATCH(统调负荷!$C213,检修、备用和必开!$A:$A,0))</f>
        <v/>
      </c>
      <c r="Z213" s="80">
        <f>INDEX(检修、备用和必开!F:F,MATCH(统调负荷!$C213,检修、备用和必开!$A:$A,0))</f>
        <v/>
      </c>
      <c r="AA213" s="80">
        <f>94492.4-V213-Z213</f>
        <v/>
      </c>
      <c r="AB213" s="80" t="n">
        <v>343.01</v>
      </c>
      <c r="AC213" s="80" t="n">
        <v>308.31</v>
      </c>
      <c r="AD213" s="83">
        <f>C213+D213</f>
        <v/>
      </c>
      <c r="AE213" s="82">
        <f>N213-E213</f>
        <v/>
      </c>
      <c r="AF213" s="82">
        <f>O213-F213</f>
        <v/>
      </c>
      <c r="AG213" s="82">
        <f>P213-G213</f>
        <v/>
      </c>
      <c r="AH213" s="82">
        <f>Q213-H213</f>
        <v/>
      </c>
      <c r="AI213" s="82">
        <f>R213-I213</f>
        <v/>
      </c>
      <c r="AJ213" s="82">
        <f>S213-J213</f>
        <v/>
      </c>
      <c r="AK213" s="80">
        <f>INDEX(检修、备用和必开!I:I,MATCH(统调负荷!$C213,检修、备用和必开!$A:$A,0))</f>
        <v/>
      </c>
    </row>
    <row r="214" ht="13.8" customHeight="1">
      <c r="A214" s="80">
        <f>WEEKDAY(C214,2)</f>
        <v/>
      </c>
      <c r="B214" s="80">
        <f>HOUR(D214)</f>
        <v/>
      </c>
      <c r="C214" s="86" t="n">
        <v>45719</v>
      </c>
      <c r="D214" s="75" t="n">
        <v>0.2083333333333333</v>
      </c>
      <c r="E214" s="80" t="n">
        <v>67500</v>
      </c>
      <c r="F214" s="80" t="n">
        <v>35415</v>
      </c>
      <c r="G214" s="80" t="n">
        <v>15580</v>
      </c>
      <c r="H214" s="80" t="n">
        <v>12538</v>
      </c>
      <c r="I214" s="80" t="n">
        <v>5192</v>
      </c>
      <c r="J214" s="80" t="n">
        <v>-1225</v>
      </c>
      <c r="K214" s="80">
        <f>F214-Y214</f>
        <v/>
      </c>
      <c r="L214" s="82">
        <f>AA214/(K214+W214)</f>
        <v/>
      </c>
      <c r="M214" s="75" t="n">
        <v>0.2083333333333333</v>
      </c>
      <c r="N214" s="80" t="n">
        <v>72380.89999999999</v>
      </c>
      <c r="O214" s="80" t="n">
        <v>36090.4</v>
      </c>
      <c r="P214" s="80" t="n">
        <v>13034.6</v>
      </c>
      <c r="Q214" s="80" t="n">
        <v>17141.9</v>
      </c>
      <c r="R214" s="80" t="n">
        <v>7279</v>
      </c>
      <c r="S214" s="80" t="n">
        <v>-1165</v>
      </c>
      <c r="T214" s="80">
        <f>O214-Y214</f>
        <v/>
      </c>
      <c r="U214" s="82">
        <f>AA214/(T214+X214)</f>
        <v/>
      </c>
      <c r="V214" s="80">
        <f>INDEX(检修、备用和必开!B:B,MATCH(统调负荷!$C214,检修、备用和必开!$A:$A,0))</f>
        <v/>
      </c>
      <c r="W214" s="80">
        <f>INDEX(检修、备用和必开!C:C,MATCH(统调负荷!$C214,检修、备用和必开!$A:$A,0))</f>
        <v/>
      </c>
      <c r="X214" s="80">
        <f>INDEX(检修、备用和必开!D:D,MATCH(统调负荷!$C214,检修、备用和必开!$A:$A,0))</f>
        <v/>
      </c>
      <c r="Y214" s="80">
        <f>INDEX(检修、备用和必开!E:E,MATCH(统调负荷!$C214,检修、备用和必开!$A:$A,0))</f>
        <v/>
      </c>
      <c r="Z214" s="80">
        <f>INDEX(检修、备用和必开!F:F,MATCH(统调负荷!$C214,检修、备用和必开!$A:$A,0))</f>
        <v/>
      </c>
      <c r="AA214" s="80">
        <f>94492.4-V214-Z214</f>
        <v/>
      </c>
      <c r="AB214" s="80" t="n">
        <v>338.34</v>
      </c>
      <c r="AC214" s="80" t="n">
        <v>307.99</v>
      </c>
      <c r="AD214" s="83">
        <f>C214+D214</f>
        <v/>
      </c>
      <c r="AE214" s="82">
        <f>N214-E214</f>
        <v/>
      </c>
      <c r="AF214" s="82">
        <f>O214-F214</f>
        <v/>
      </c>
      <c r="AG214" s="82">
        <f>P214-G214</f>
        <v/>
      </c>
      <c r="AH214" s="82">
        <f>Q214-H214</f>
        <v/>
      </c>
      <c r="AI214" s="82">
        <f>R214-I214</f>
        <v/>
      </c>
      <c r="AJ214" s="82">
        <f>S214-J214</f>
        <v/>
      </c>
      <c r="AK214" s="80">
        <f>INDEX(检修、备用和必开!I:I,MATCH(统调负荷!$C214,检修、备用和必开!$A:$A,0))</f>
        <v/>
      </c>
    </row>
    <row r="215" ht="13.8" customHeight="1">
      <c r="A215" s="80">
        <f>WEEKDAY(C215,2)</f>
        <v/>
      </c>
      <c r="B215" s="80">
        <f>HOUR(D215)</f>
        <v/>
      </c>
      <c r="C215" s="86" t="n">
        <v>45719</v>
      </c>
      <c r="D215" s="75" t="n">
        <v>0.21875</v>
      </c>
      <c r="E215" s="80" t="n">
        <v>68045</v>
      </c>
      <c r="F215" s="80" t="n">
        <v>36008</v>
      </c>
      <c r="G215" s="80" t="n">
        <v>15580</v>
      </c>
      <c r="H215" s="80" t="n">
        <v>12523</v>
      </c>
      <c r="I215" s="80" t="n">
        <v>5159</v>
      </c>
      <c r="J215" s="80" t="n">
        <v>-1225</v>
      </c>
      <c r="K215" s="80">
        <f>F215-Y215</f>
        <v/>
      </c>
      <c r="L215" s="82">
        <f>AA215/(K215+W215)</f>
        <v/>
      </c>
      <c r="M215" s="75" t="n">
        <v>0.21875</v>
      </c>
      <c r="N215" s="80" t="n">
        <v>72823.3</v>
      </c>
      <c r="O215" s="80" t="n">
        <v>36676.4</v>
      </c>
      <c r="P215" s="80" t="n">
        <v>12970.9</v>
      </c>
      <c r="Q215" s="80" t="n">
        <v>17095</v>
      </c>
      <c r="R215" s="80" t="n">
        <v>7267</v>
      </c>
      <c r="S215" s="80" t="n">
        <v>-1186</v>
      </c>
      <c r="T215" s="80">
        <f>O215-Y215</f>
        <v/>
      </c>
      <c r="U215" s="82">
        <f>AA215/(T215+X215)</f>
        <v/>
      </c>
      <c r="V215" s="80">
        <f>INDEX(检修、备用和必开!B:B,MATCH(统调负荷!$C215,检修、备用和必开!$A:$A,0))</f>
        <v/>
      </c>
      <c r="W215" s="80">
        <f>INDEX(检修、备用和必开!C:C,MATCH(统调负荷!$C215,检修、备用和必开!$A:$A,0))</f>
        <v/>
      </c>
      <c r="X215" s="80">
        <f>INDEX(检修、备用和必开!D:D,MATCH(统调负荷!$C215,检修、备用和必开!$A:$A,0))</f>
        <v/>
      </c>
      <c r="Y215" s="80">
        <f>INDEX(检修、备用和必开!E:E,MATCH(统调负荷!$C215,检修、备用和必开!$A:$A,0))</f>
        <v/>
      </c>
      <c r="Z215" s="80">
        <f>INDEX(检修、备用和必开!F:F,MATCH(统调负荷!$C215,检修、备用和必开!$A:$A,0))</f>
        <v/>
      </c>
      <c r="AA215" s="80">
        <f>94492.4-V215-Z215</f>
        <v/>
      </c>
      <c r="AB215" s="80" t="n">
        <v>338.39</v>
      </c>
      <c r="AC215" s="80" t="n">
        <v>313.41</v>
      </c>
      <c r="AD215" s="83">
        <f>C215+D215</f>
        <v/>
      </c>
      <c r="AE215" s="82">
        <f>N215-E215</f>
        <v/>
      </c>
      <c r="AF215" s="82">
        <f>O215-F215</f>
        <v/>
      </c>
      <c r="AG215" s="82">
        <f>P215-G215</f>
        <v/>
      </c>
      <c r="AH215" s="82">
        <f>Q215-H215</f>
        <v/>
      </c>
      <c r="AI215" s="82">
        <f>R215-I215</f>
        <v/>
      </c>
      <c r="AJ215" s="82">
        <f>S215-J215</f>
        <v/>
      </c>
      <c r="AK215" s="80">
        <f>INDEX(检修、备用和必开!I:I,MATCH(统调负荷!$C215,检修、备用和必开!$A:$A,0))</f>
        <v/>
      </c>
    </row>
    <row r="216" ht="13.8" customHeight="1">
      <c r="A216" s="80">
        <f>WEEKDAY(C216,2)</f>
        <v/>
      </c>
      <c r="B216" s="80">
        <f>HOUR(D216)</f>
        <v/>
      </c>
      <c r="C216" s="86" t="n">
        <v>45719</v>
      </c>
      <c r="D216" s="75" t="n">
        <v>0.2291666666666667</v>
      </c>
      <c r="E216" s="80" t="n">
        <v>68615</v>
      </c>
      <c r="F216" s="80" t="n">
        <v>36612</v>
      </c>
      <c r="G216" s="80" t="n">
        <v>15580</v>
      </c>
      <c r="H216" s="80" t="n">
        <v>12507</v>
      </c>
      <c r="I216" s="80" t="n">
        <v>5141</v>
      </c>
      <c r="J216" s="80" t="n">
        <v>-1225</v>
      </c>
      <c r="K216" s="80">
        <f>F216-Y216</f>
        <v/>
      </c>
      <c r="L216" s="82">
        <f>AA216/(K216+W216)</f>
        <v/>
      </c>
      <c r="M216" s="75" t="n">
        <v>0.2291666666666667</v>
      </c>
      <c r="N216" s="80" t="n">
        <v>73240.8</v>
      </c>
      <c r="O216" s="80" t="n">
        <v>37181.4</v>
      </c>
      <c r="P216" s="80" t="n">
        <v>12540.7</v>
      </c>
      <c r="Q216" s="80" t="n">
        <v>17441.7</v>
      </c>
      <c r="R216" s="80" t="n">
        <v>7283</v>
      </c>
      <c r="S216" s="80" t="n">
        <v>-1206</v>
      </c>
      <c r="T216" s="80">
        <f>O216-Y216</f>
        <v/>
      </c>
      <c r="U216" s="82">
        <f>AA216/(T216+X216)</f>
        <v/>
      </c>
      <c r="V216" s="80">
        <f>INDEX(检修、备用和必开!B:B,MATCH(统调负荷!$C216,检修、备用和必开!$A:$A,0))</f>
        <v/>
      </c>
      <c r="W216" s="80">
        <f>INDEX(检修、备用和必开!C:C,MATCH(统调负荷!$C216,检修、备用和必开!$A:$A,0))</f>
        <v/>
      </c>
      <c r="X216" s="80">
        <f>INDEX(检修、备用和必开!D:D,MATCH(统调负荷!$C216,检修、备用和必开!$A:$A,0))</f>
        <v/>
      </c>
      <c r="Y216" s="80">
        <f>INDEX(检修、备用和必开!E:E,MATCH(统调负荷!$C216,检修、备用和必开!$A:$A,0))</f>
        <v/>
      </c>
      <c r="Z216" s="80">
        <f>INDEX(检修、备用和必开!F:F,MATCH(统调负荷!$C216,检修、备用和必开!$A:$A,0))</f>
        <v/>
      </c>
      <c r="AA216" s="80">
        <f>94492.4-V216-Z216</f>
        <v/>
      </c>
      <c r="AB216" s="80" t="n">
        <v>341.39</v>
      </c>
      <c r="AC216" s="80" t="n">
        <v>309.4</v>
      </c>
      <c r="AD216" s="83">
        <f>C216+D216</f>
        <v/>
      </c>
      <c r="AE216" s="82">
        <f>N216-E216</f>
        <v/>
      </c>
      <c r="AF216" s="82">
        <f>O216-F216</f>
        <v/>
      </c>
      <c r="AG216" s="82">
        <f>P216-G216</f>
        <v/>
      </c>
      <c r="AH216" s="82">
        <f>Q216-H216</f>
        <v/>
      </c>
      <c r="AI216" s="82">
        <f>R216-I216</f>
        <v/>
      </c>
      <c r="AJ216" s="82">
        <f>S216-J216</f>
        <v/>
      </c>
      <c r="AK216" s="80">
        <f>INDEX(检修、备用和必开!I:I,MATCH(统调负荷!$C216,检修、备用和必开!$A:$A,0))</f>
        <v/>
      </c>
    </row>
    <row r="217" ht="13.8" customHeight="1">
      <c r="A217" s="80">
        <f>WEEKDAY(C217,2)</f>
        <v/>
      </c>
      <c r="B217" s="80">
        <f>HOUR(D217)</f>
        <v/>
      </c>
      <c r="C217" s="86" t="n">
        <v>45719</v>
      </c>
      <c r="D217" s="75" t="n">
        <v>0.2395833333333333</v>
      </c>
      <c r="E217" s="80" t="n">
        <v>69635</v>
      </c>
      <c r="F217" s="80" t="n">
        <v>37349</v>
      </c>
      <c r="G217" s="80" t="n">
        <v>15580</v>
      </c>
      <c r="H217" s="80" t="n">
        <v>12804</v>
      </c>
      <c r="I217" s="80" t="n">
        <v>5128</v>
      </c>
      <c r="J217" s="80" t="n">
        <v>-1226</v>
      </c>
      <c r="K217" s="80">
        <f>F217-Y217</f>
        <v/>
      </c>
      <c r="L217" s="82">
        <f>AA217/(K217+W217)</f>
        <v/>
      </c>
      <c r="M217" s="75" t="n">
        <v>0.2395833333333333</v>
      </c>
      <c r="N217" s="80" t="n">
        <v>74250.60000000001</v>
      </c>
      <c r="O217" s="80" t="n">
        <v>38426.3</v>
      </c>
      <c r="P217" s="80" t="n">
        <v>11994.1</v>
      </c>
      <c r="Q217" s="80" t="n">
        <v>17623.2</v>
      </c>
      <c r="R217" s="80" t="n">
        <v>7300</v>
      </c>
      <c r="S217" s="80" t="n">
        <v>-1093</v>
      </c>
      <c r="T217" s="80">
        <f>O217-Y217</f>
        <v/>
      </c>
      <c r="U217" s="82">
        <f>AA217/(T217+X217)</f>
        <v/>
      </c>
      <c r="V217" s="80">
        <f>INDEX(检修、备用和必开!B:B,MATCH(统调负荷!$C217,检修、备用和必开!$A:$A,0))</f>
        <v/>
      </c>
      <c r="W217" s="80">
        <f>INDEX(检修、备用和必开!C:C,MATCH(统调负荷!$C217,检修、备用和必开!$A:$A,0))</f>
        <v/>
      </c>
      <c r="X217" s="80">
        <f>INDEX(检修、备用和必开!D:D,MATCH(统调负荷!$C217,检修、备用和必开!$A:$A,0))</f>
        <v/>
      </c>
      <c r="Y217" s="80">
        <f>INDEX(检修、备用和必开!E:E,MATCH(统调负荷!$C217,检修、备用和必开!$A:$A,0))</f>
        <v/>
      </c>
      <c r="Z217" s="80">
        <f>INDEX(检修、备用和必开!F:F,MATCH(统调负荷!$C217,检修、备用和必开!$A:$A,0))</f>
        <v/>
      </c>
      <c r="AA217" s="80">
        <f>94492.4-V217-Z217</f>
        <v/>
      </c>
      <c r="AB217" s="80" t="n">
        <v>347.09</v>
      </c>
      <c r="AC217" s="80" t="n">
        <v>329.19</v>
      </c>
      <c r="AD217" s="83">
        <f>C217+D217</f>
        <v/>
      </c>
      <c r="AE217" s="82">
        <f>N217-E217</f>
        <v/>
      </c>
      <c r="AF217" s="82">
        <f>O217-F217</f>
        <v/>
      </c>
      <c r="AG217" s="82">
        <f>P217-G217</f>
        <v/>
      </c>
      <c r="AH217" s="82">
        <f>Q217-H217</f>
        <v/>
      </c>
      <c r="AI217" s="82">
        <f>R217-I217</f>
        <v/>
      </c>
      <c r="AJ217" s="82">
        <f>S217-J217</f>
        <v/>
      </c>
      <c r="AK217" s="80">
        <f>INDEX(检修、备用和必开!I:I,MATCH(统调负荷!$C217,检修、备用和必开!$A:$A,0))</f>
        <v/>
      </c>
    </row>
    <row r="218" ht="13.8" customHeight="1">
      <c r="A218" s="80">
        <f>WEEKDAY(C218,2)</f>
        <v/>
      </c>
      <c r="B218" s="80">
        <f>HOUR(D218)</f>
        <v/>
      </c>
      <c r="C218" s="86" t="n">
        <v>45719</v>
      </c>
      <c r="D218" s="75" t="n">
        <v>0.25</v>
      </c>
      <c r="E218" s="80" t="n">
        <v>70815</v>
      </c>
      <c r="F218" s="80" t="n">
        <v>38106</v>
      </c>
      <c r="G218" s="80" t="n">
        <v>16035</v>
      </c>
      <c r="H218" s="80" t="n">
        <v>12808</v>
      </c>
      <c r="I218" s="80" t="n">
        <v>5091</v>
      </c>
      <c r="J218" s="80" t="n">
        <v>-1225</v>
      </c>
      <c r="K218" s="80">
        <f>F218-Y218</f>
        <v/>
      </c>
      <c r="L218" s="82">
        <f>AA218/(K218+W218)</f>
        <v/>
      </c>
      <c r="M218" s="75" t="n">
        <v>0.25</v>
      </c>
      <c r="N218" s="80" t="n">
        <v>75339.89999999999</v>
      </c>
      <c r="O218" s="80" t="n">
        <v>38996.6</v>
      </c>
      <c r="P218" s="80" t="n">
        <v>12315.2</v>
      </c>
      <c r="Q218" s="80" t="n">
        <v>17849.1</v>
      </c>
      <c r="R218" s="80" t="n">
        <v>7281</v>
      </c>
      <c r="S218" s="80" t="n">
        <v>-1102</v>
      </c>
      <c r="T218" s="80">
        <f>O218-Y218</f>
        <v/>
      </c>
      <c r="U218" s="82">
        <f>AA218/(T218+X218)</f>
        <v/>
      </c>
      <c r="V218" s="80">
        <f>INDEX(检修、备用和必开!B:B,MATCH(统调负荷!$C218,检修、备用和必开!$A:$A,0))</f>
        <v/>
      </c>
      <c r="W218" s="80">
        <f>INDEX(检修、备用和必开!C:C,MATCH(统调负荷!$C218,检修、备用和必开!$A:$A,0))</f>
        <v/>
      </c>
      <c r="X218" s="80">
        <f>INDEX(检修、备用和必开!D:D,MATCH(统调负荷!$C218,检修、备用和必开!$A:$A,0))</f>
        <v/>
      </c>
      <c r="Y218" s="80">
        <f>INDEX(检修、备用和必开!E:E,MATCH(统调负荷!$C218,检修、备用和必开!$A:$A,0))</f>
        <v/>
      </c>
      <c r="Z218" s="80">
        <f>INDEX(检修、备用和必开!F:F,MATCH(统调负荷!$C218,检修、备用和必开!$A:$A,0))</f>
        <v/>
      </c>
      <c r="AA218" s="80">
        <f>94492.4-V218-Z218</f>
        <v/>
      </c>
      <c r="AB218" s="80" t="n">
        <v>350.26</v>
      </c>
      <c r="AC218" s="80" t="n">
        <v>321.97</v>
      </c>
      <c r="AD218" s="83">
        <f>C218+D218</f>
        <v/>
      </c>
      <c r="AE218" s="82">
        <f>N218-E218</f>
        <v/>
      </c>
      <c r="AF218" s="82">
        <f>O218-F218</f>
        <v/>
      </c>
      <c r="AG218" s="82">
        <f>P218-G218</f>
        <v/>
      </c>
      <c r="AH218" s="82">
        <f>Q218-H218</f>
        <v/>
      </c>
      <c r="AI218" s="82">
        <f>R218-I218</f>
        <v/>
      </c>
      <c r="AJ218" s="82">
        <f>S218-J218</f>
        <v/>
      </c>
      <c r="AK218" s="80">
        <f>INDEX(检修、备用和必开!I:I,MATCH(统调负荷!$C218,检修、备用和必开!$A:$A,0))</f>
        <v/>
      </c>
    </row>
    <row r="219" ht="13.8" customHeight="1">
      <c r="A219" s="80">
        <f>WEEKDAY(C219,2)</f>
        <v/>
      </c>
      <c r="B219" s="80">
        <f>HOUR(D219)</f>
        <v/>
      </c>
      <c r="C219" s="86" t="n">
        <v>45719</v>
      </c>
      <c r="D219" s="75" t="n">
        <v>0.2604166666666667</v>
      </c>
      <c r="E219" s="80" t="n">
        <v>73130</v>
      </c>
      <c r="F219" s="80" t="n">
        <v>40188</v>
      </c>
      <c r="G219" s="80" t="n">
        <v>16035</v>
      </c>
      <c r="H219" s="80" t="n">
        <v>13102</v>
      </c>
      <c r="I219" s="80" t="n">
        <v>5030</v>
      </c>
      <c r="J219" s="80" t="n">
        <v>-1225</v>
      </c>
      <c r="K219" s="80">
        <f>F219-Y219</f>
        <v/>
      </c>
      <c r="L219" s="82">
        <f>AA219/(K219+W219)</f>
        <v/>
      </c>
      <c r="M219" s="75" t="n">
        <v>0.2604166666666667</v>
      </c>
      <c r="N219" s="80" t="n">
        <v>77312.8</v>
      </c>
      <c r="O219" s="80" t="n">
        <v>40784.2</v>
      </c>
      <c r="P219" s="80" t="n">
        <v>12232.8</v>
      </c>
      <c r="Q219" s="80" t="n">
        <v>18186.8</v>
      </c>
      <c r="R219" s="80" t="n">
        <v>7284</v>
      </c>
      <c r="S219" s="80" t="n">
        <v>-1175</v>
      </c>
      <c r="T219" s="80">
        <f>O219-Y219</f>
        <v/>
      </c>
      <c r="U219" s="82">
        <f>AA219/(T219+X219)</f>
        <v/>
      </c>
      <c r="V219" s="80">
        <f>INDEX(检修、备用和必开!B:B,MATCH(统调负荷!$C219,检修、备用和必开!$A:$A,0))</f>
        <v/>
      </c>
      <c r="W219" s="80">
        <f>INDEX(检修、备用和必开!C:C,MATCH(统调负荷!$C219,检修、备用和必开!$A:$A,0))</f>
        <v/>
      </c>
      <c r="X219" s="80">
        <f>INDEX(检修、备用和必开!D:D,MATCH(统调负荷!$C219,检修、备用和必开!$A:$A,0))</f>
        <v/>
      </c>
      <c r="Y219" s="80">
        <f>INDEX(检修、备用和必开!E:E,MATCH(统调负荷!$C219,检修、备用和必开!$A:$A,0))</f>
        <v/>
      </c>
      <c r="Z219" s="80">
        <f>INDEX(检修、备用和必开!F:F,MATCH(统调负荷!$C219,检修、备用和必开!$A:$A,0))</f>
        <v/>
      </c>
      <c r="AA219" s="80">
        <f>94492.4-V219-Z219</f>
        <v/>
      </c>
      <c r="AB219" s="80" t="n">
        <v>393.48</v>
      </c>
      <c r="AC219" s="80" t="n">
        <v>344.87</v>
      </c>
      <c r="AD219" s="83">
        <f>C219+D219</f>
        <v/>
      </c>
      <c r="AE219" s="82">
        <f>N219-E219</f>
        <v/>
      </c>
      <c r="AF219" s="82">
        <f>O219-F219</f>
        <v/>
      </c>
      <c r="AG219" s="82">
        <f>P219-G219</f>
        <v/>
      </c>
      <c r="AH219" s="82">
        <f>Q219-H219</f>
        <v/>
      </c>
      <c r="AI219" s="82">
        <f>R219-I219</f>
        <v/>
      </c>
      <c r="AJ219" s="82">
        <f>S219-J219</f>
        <v/>
      </c>
      <c r="AK219" s="80">
        <f>INDEX(检修、备用和必开!I:I,MATCH(统调负荷!$C219,检修、备用和必开!$A:$A,0))</f>
        <v/>
      </c>
    </row>
    <row r="220" ht="13.8" customHeight="1">
      <c r="A220" s="80">
        <f>WEEKDAY(C220,2)</f>
        <v/>
      </c>
      <c r="B220" s="80">
        <f>HOUR(D220)</f>
        <v/>
      </c>
      <c r="C220" s="86" t="n">
        <v>45719</v>
      </c>
      <c r="D220" s="75" t="n">
        <v>0.2708333333333333</v>
      </c>
      <c r="E220" s="80" t="n">
        <v>74505</v>
      </c>
      <c r="F220" s="80" t="n">
        <v>41040</v>
      </c>
      <c r="G220" s="80" t="n">
        <v>16576</v>
      </c>
      <c r="H220" s="80" t="n">
        <v>13089</v>
      </c>
      <c r="I220" s="80" t="n">
        <v>5025</v>
      </c>
      <c r="J220" s="80" t="n">
        <v>-1225</v>
      </c>
      <c r="K220" s="80">
        <f>F220-Y220</f>
        <v/>
      </c>
      <c r="L220" s="82">
        <f>AA220/(K220+W220)</f>
        <v/>
      </c>
      <c r="M220" s="75" t="n">
        <v>0.2708333333333333</v>
      </c>
      <c r="N220" s="80" t="n">
        <v>79153.89999999999</v>
      </c>
      <c r="O220" s="80" t="n">
        <v>42792.5</v>
      </c>
      <c r="P220" s="80" t="n">
        <v>11919.6</v>
      </c>
      <c r="Q220" s="80" t="n">
        <v>18398.8</v>
      </c>
      <c r="R220" s="80" t="n">
        <v>7222</v>
      </c>
      <c r="S220" s="80" t="n">
        <v>-1179</v>
      </c>
      <c r="T220" s="80">
        <f>O220-Y220</f>
        <v/>
      </c>
      <c r="U220" s="82">
        <f>AA220/(T220+X220)</f>
        <v/>
      </c>
      <c r="V220" s="80">
        <f>INDEX(检修、备用和必开!B:B,MATCH(统调负荷!$C220,检修、备用和必开!$A:$A,0))</f>
        <v/>
      </c>
      <c r="W220" s="80">
        <f>INDEX(检修、备用和必开!C:C,MATCH(统调负荷!$C220,检修、备用和必开!$A:$A,0))</f>
        <v/>
      </c>
      <c r="X220" s="80">
        <f>INDEX(检修、备用和必开!D:D,MATCH(统调负荷!$C220,检修、备用和必开!$A:$A,0))</f>
        <v/>
      </c>
      <c r="Y220" s="80">
        <f>INDEX(检修、备用和必开!E:E,MATCH(统调负荷!$C220,检修、备用和必开!$A:$A,0))</f>
        <v/>
      </c>
      <c r="Z220" s="80">
        <f>INDEX(检修、备用和必开!F:F,MATCH(统调负荷!$C220,检修、备用和必开!$A:$A,0))</f>
        <v/>
      </c>
      <c r="AA220" s="80">
        <f>94492.4-V220-Z220</f>
        <v/>
      </c>
      <c r="AB220" s="80" t="n">
        <v>395.51</v>
      </c>
      <c r="AC220" s="80" t="n">
        <v>366.92</v>
      </c>
      <c r="AD220" s="83">
        <f>C220+D220</f>
        <v/>
      </c>
      <c r="AE220" s="82">
        <f>N220-E220</f>
        <v/>
      </c>
      <c r="AF220" s="82">
        <f>O220-F220</f>
        <v/>
      </c>
      <c r="AG220" s="82">
        <f>P220-G220</f>
        <v/>
      </c>
      <c r="AH220" s="82">
        <f>Q220-H220</f>
        <v/>
      </c>
      <c r="AI220" s="82">
        <f>R220-I220</f>
        <v/>
      </c>
      <c r="AJ220" s="82">
        <f>S220-J220</f>
        <v/>
      </c>
      <c r="AK220" s="80">
        <f>INDEX(检修、备用和必开!I:I,MATCH(统调负荷!$C220,检修、备用和必开!$A:$A,0))</f>
        <v/>
      </c>
    </row>
    <row r="221" ht="13.8" customHeight="1">
      <c r="A221" s="80">
        <f>WEEKDAY(C221,2)</f>
        <v/>
      </c>
      <c r="B221" s="80">
        <f>HOUR(D221)</f>
        <v/>
      </c>
      <c r="C221" s="86" t="n">
        <v>45719</v>
      </c>
      <c r="D221" s="75" t="n">
        <v>0.28125</v>
      </c>
      <c r="E221" s="80" t="n">
        <v>77650</v>
      </c>
      <c r="F221" s="80" t="n">
        <v>43183</v>
      </c>
      <c r="G221" s="80" t="n">
        <v>17142</v>
      </c>
      <c r="H221" s="80" t="n">
        <v>13496</v>
      </c>
      <c r="I221" s="80" t="n">
        <v>5055</v>
      </c>
      <c r="J221" s="80" t="n">
        <v>-1226</v>
      </c>
      <c r="K221" s="80">
        <f>F221-Y221</f>
        <v/>
      </c>
      <c r="L221" s="82">
        <f>AA221/(K221+W221)</f>
        <v/>
      </c>
      <c r="M221" s="75" t="n">
        <v>0.28125</v>
      </c>
      <c r="N221" s="80" t="n">
        <v>81633.8</v>
      </c>
      <c r="O221" s="80" t="n">
        <v>45452.7</v>
      </c>
      <c r="P221" s="80" t="n">
        <v>11607</v>
      </c>
      <c r="Q221" s="80" t="n">
        <v>18440.1</v>
      </c>
      <c r="R221" s="80" t="n">
        <v>7243</v>
      </c>
      <c r="S221" s="80" t="n">
        <v>-1109</v>
      </c>
      <c r="T221" s="80">
        <f>O221-Y221</f>
        <v/>
      </c>
      <c r="U221" s="82">
        <f>AA221/(T221+X221)</f>
        <v/>
      </c>
      <c r="V221" s="80">
        <f>INDEX(检修、备用和必开!B:B,MATCH(统调负荷!$C221,检修、备用和必开!$A:$A,0))</f>
        <v/>
      </c>
      <c r="W221" s="80">
        <f>INDEX(检修、备用和必开!C:C,MATCH(统调负荷!$C221,检修、备用和必开!$A:$A,0))</f>
        <v/>
      </c>
      <c r="X221" s="80">
        <f>INDEX(检修、备用和必开!D:D,MATCH(统调负荷!$C221,检修、备用和必开!$A:$A,0))</f>
        <v/>
      </c>
      <c r="Y221" s="80">
        <f>INDEX(检修、备用和必开!E:E,MATCH(统调负荷!$C221,检修、备用和必开!$A:$A,0))</f>
        <v/>
      </c>
      <c r="Z221" s="80">
        <f>INDEX(检修、备用和必开!F:F,MATCH(统调负荷!$C221,检修、备用和必开!$A:$A,0))</f>
        <v/>
      </c>
      <c r="AA221" s="80">
        <f>94492.4-V221-Z221</f>
        <v/>
      </c>
      <c r="AB221" s="80" t="n">
        <v>431.83</v>
      </c>
      <c r="AC221" s="80" t="n">
        <v>419.1</v>
      </c>
      <c r="AD221" s="83">
        <f>C221+D221</f>
        <v/>
      </c>
      <c r="AE221" s="82">
        <f>N221-E221</f>
        <v/>
      </c>
      <c r="AF221" s="82">
        <f>O221-F221</f>
        <v/>
      </c>
      <c r="AG221" s="82">
        <f>P221-G221</f>
        <v/>
      </c>
      <c r="AH221" s="82">
        <f>Q221-H221</f>
        <v/>
      </c>
      <c r="AI221" s="82">
        <f>R221-I221</f>
        <v/>
      </c>
      <c r="AJ221" s="82">
        <f>S221-J221</f>
        <v/>
      </c>
      <c r="AK221" s="80">
        <f>INDEX(检修、备用和必开!I:I,MATCH(统调负荷!$C221,检修、备用和必开!$A:$A,0))</f>
        <v/>
      </c>
    </row>
    <row r="222" ht="13.8" customHeight="1">
      <c r="A222" s="80">
        <f>WEEKDAY(C222,2)</f>
        <v/>
      </c>
      <c r="B222" s="80">
        <f>HOUR(D222)</f>
        <v/>
      </c>
      <c r="C222" s="86" t="n">
        <v>45719</v>
      </c>
      <c r="D222" s="75" t="n">
        <v>0.2916666666666667</v>
      </c>
      <c r="E222" s="80" t="n">
        <v>79560</v>
      </c>
      <c r="F222" s="80" t="n">
        <v>43448</v>
      </c>
      <c r="G222" s="80" t="n">
        <v>17668</v>
      </c>
      <c r="H222" s="80" t="n">
        <v>14536</v>
      </c>
      <c r="I222" s="80" t="n">
        <v>5134</v>
      </c>
      <c r="J222" s="80" t="n">
        <v>-1226</v>
      </c>
      <c r="K222" s="80">
        <f>F222-Y222</f>
        <v/>
      </c>
      <c r="L222" s="82">
        <f>AA222/(K222+W222)</f>
        <v/>
      </c>
      <c r="M222" s="75" t="n">
        <v>0.2916666666666667</v>
      </c>
      <c r="N222" s="80" t="n">
        <v>83502.5</v>
      </c>
      <c r="O222" s="80" t="n">
        <v>46919.5</v>
      </c>
      <c r="P222" s="80" t="n">
        <v>11619.7</v>
      </c>
      <c r="Q222" s="80" t="n">
        <v>18716.3</v>
      </c>
      <c r="R222" s="80" t="n">
        <v>7354</v>
      </c>
      <c r="S222" s="80" t="n">
        <v>-1107</v>
      </c>
      <c r="T222" s="80">
        <f>O222-Y222</f>
        <v/>
      </c>
      <c r="U222" s="82">
        <f>AA222/(T222+X222)</f>
        <v/>
      </c>
      <c r="V222" s="80">
        <f>INDEX(检修、备用和必开!B:B,MATCH(统调负荷!$C222,检修、备用和必开!$A:$A,0))</f>
        <v/>
      </c>
      <c r="W222" s="80">
        <f>INDEX(检修、备用和必开!C:C,MATCH(统调负荷!$C222,检修、备用和必开!$A:$A,0))</f>
        <v/>
      </c>
      <c r="X222" s="80">
        <f>INDEX(检修、备用和必开!D:D,MATCH(统调负荷!$C222,检修、备用和必开!$A:$A,0))</f>
        <v/>
      </c>
      <c r="Y222" s="80">
        <f>INDEX(检修、备用和必开!E:E,MATCH(统调负荷!$C222,检修、备用和必开!$A:$A,0))</f>
        <v/>
      </c>
      <c r="Z222" s="80">
        <f>INDEX(检修、备用和必开!F:F,MATCH(统调负荷!$C222,检修、备用和必开!$A:$A,0))</f>
        <v/>
      </c>
      <c r="AA222" s="80">
        <f>94492.4-V222-Z222</f>
        <v/>
      </c>
      <c r="AB222" s="80" t="n">
        <v>532.27</v>
      </c>
      <c r="AC222" s="80" t="n">
        <v>450.23</v>
      </c>
      <c r="AD222" s="83">
        <f>C222+D222</f>
        <v/>
      </c>
      <c r="AE222" s="82">
        <f>N222-E222</f>
        <v/>
      </c>
      <c r="AF222" s="82">
        <f>O222-F222</f>
        <v/>
      </c>
      <c r="AG222" s="82">
        <f>P222-G222</f>
        <v/>
      </c>
      <c r="AH222" s="82">
        <f>Q222-H222</f>
        <v/>
      </c>
      <c r="AI222" s="82">
        <f>R222-I222</f>
        <v/>
      </c>
      <c r="AJ222" s="82">
        <f>S222-J222</f>
        <v/>
      </c>
      <c r="AK222" s="80">
        <f>INDEX(检修、备用和必开!I:I,MATCH(统调负荷!$C222,检修、备用和必开!$A:$A,0))</f>
        <v/>
      </c>
    </row>
    <row r="223" ht="13.8" customHeight="1">
      <c r="A223" s="80">
        <f>WEEKDAY(C223,2)</f>
        <v/>
      </c>
      <c r="B223" s="80">
        <f>HOUR(D223)</f>
        <v/>
      </c>
      <c r="C223" s="86" t="n">
        <v>45719</v>
      </c>
      <c r="D223" s="75" t="n">
        <v>0.3020833333333333</v>
      </c>
      <c r="E223" s="80" t="n">
        <v>82410</v>
      </c>
      <c r="F223" s="80" t="n">
        <v>45021</v>
      </c>
      <c r="G223" s="80" t="n">
        <v>17738</v>
      </c>
      <c r="H223" s="80" t="n">
        <v>15569</v>
      </c>
      <c r="I223" s="80" t="n">
        <v>5307</v>
      </c>
      <c r="J223" s="80" t="n">
        <v>-1225</v>
      </c>
      <c r="K223" s="80">
        <f>F223-Y223</f>
        <v/>
      </c>
      <c r="L223" s="82">
        <f>AA223/(K223+W223)</f>
        <v/>
      </c>
      <c r="M223" s="75" t="n">
        <v>0.3020833333333333</v>
      </c>
      <c r="N223" s="80" t="n">
        <v>86426.3</v>
      </c>
      <c r="O223" s="80" t="n">
        <v>48226.2</v>
      </c>
      <c r="P223" s="80" t="n">
        <v>12439.7</v>
      </c>
      <c r="Q223" s="80" t="n">
        <v>19432.4</v>
      </c>
      <c r="R223" s="80" t="n">
        <v>7391</v>
      </c>
      <c r="S223" s="80" t="n">
        <v>-1063</v>
      </c>
      <c r="T223" s="80">
        <f>O223-Y223</f>
        <v/>
      </c>
      <c r="U223" s="82">
        <f>AA223/(T223+X223)</f>
        <v/>
      </c>
      <c r="V223" s="80">
        <f>INDEX(检修、备用和必开!B:B,MATCH(统调负荷!$C223,检修、备用和必开!$A:$A,0))</f>
        <v/>
      </c>
      <c r="W223" s="80">
        <f>INDEX(检修、备用和必开!C:C,MATCH(统调负荷!$C223,检修、备用和必开!$A:$A,0))</f>
        <v/>
      </c>
      <c r="X223" s="80">
        <f>INDEX(检修、备用和必开!D:D,MATCH(统调负荷!$C223,检修、备用和必开!$A:$A,0))</f>
        <v/>
      </c>
      <c r="Y223" s="80">
        <f>INDEX(检修、备用和必开!E:E,MATCH(统调负荷!$C223,检修、备用和必开!$A:$A,0))</f>
        <v/>
      </c>
      <c r="Z223" s="80">
        <f>INDEX(检修、备用和必开!F:F,MATCH(统调负荷!$C223,检修、备用和必开!$A:$A,0))</f>
        <v/>
      </c>
      <c r="AA223" s="80">
        <f>94492.4-V223-Z223</f>
        <v/>
      </c>
      <c r="AB223" s="80" t="n">
        <v>519.74</v>
      </c>
      <c r="AC223" s="80" t="n">
        <v>399.48</v>
      </c>
      <c r="AD223" s="83">
        <f>C223+D223</f>
        <v/>
      </c>
      <c r="AE223" s="82">
        <f>N223-E223</f>
        <v/>
      </c>
      <c r="AF223" s="82">
        <f>O223-F223</f>
        <v/>
      </c>
      <c r="AG223" s="82">
        <f>P223-G223</f>
        <v/>
      </c>
      <c r="AH223" s="82">
        <f>Q223-H223</f>
        <v/>
      </c>
      <c r="AI223" s="82">
        <f>R223-I223</f>
        <v/>
      </c>
      <c r="AJ223" s="82">
        <f>S223-J223</f>
        <v/>
      </c>
      <c r="AK223" s="80">
        <f>INDEX(检修、备用和必开!I:I,MATCH(统调负荷!$C223,检修、备用和必开!$A:$A,0))</f>
        <v/>
      </c>
    </row>
    <row r="224" ht="13.8" customHeight="1">
      <c r="A224" s="80">
        <f>WEEKDAY(C224,2)</f>
        <v/>
      </c>
      <c r="B224" s="80">
        <f>HOUR(D224)</f>
        <v/>
      </c>
      <c r="C224" s="86" t="n">
        <v>45719</v>
      </c>
      <c r="D224" s="75" t="n">
        <v>0.3125</v>
      </c>
      <c r="E224" s="80" t="n">
        <v>84035</v>
      </c>
      <c r="F224" s="80" t="n">
        <v>45209</v>
      </c>
      <c r="G224" s="80" t="n">
        <v>17889</v>
      </c>
      <c r="H224" s="80" t="n">
        <v>16687</v>
      </c>
      <c r="I224" s="80" t="n">
        <v>5476</v>
      </c>
      <c r="J224" s="80" t="n">
        <v>-1226</v>
      </c>
      <c r="K224" s="80">
        <f>F224-Y224</f>
        <v/>
      </c>
      <c r="L224" s="82">
        <f>AA224/(K224+W224)</f>
        <v/>
      </c>
      <c r="M224" s="75" t="n">
        <v>0.3125</v>
      </c>
      <c r="N224" s="80" t="n">
        <v>87687.60000000001</v>
      </c>
      <c r="O224" s="80" t="n">
        <v>46030.9</v>
      </c>
      <c r="P224" s="80" t="n">
        <v>14741.9</v>
      </c>
      <c r="Q224" s="80" t="n">
        <v>20405.8</v>
      </c>
      <c r="R224" s="80" t="n">
        <v>7621</v>
      </c>
      <c r="S224" s="80" t="n">
        <v>-1112</v>
      </c>
      <c r="T224" s="80">
        <f>O224-Y224</f>
        <v/>
      </c>
      <c r="U224" s="82">
        <f>AA224/(T224+X224)</f>
        <v/>
      </c>
      <c r="V224" s="80">
        <f>INDEX(检修、备用和必开!B:B,MATCH(统调负荷!$C224,检修、备用和必开!$A:$A,0))</f>
        <v/>
      </c>
      <c r="W224" s="80">
        <f>INDEX(检修、备用和必开!C:C,MATCH(统调负荷!$C224,检修、备用和必开!$A:$A,0))</f>
        <v/>
      </c>
      <c r="X224" s="80">
        <f>INDEX(检修、备用和必开!D:D,MATCH(统调负荷!$C224,检修、备用和必开!$A:$A,0))</f>
        <v/>
      </c>
      <c r="Y224" s="80">
        <f>INDEX(检修、备用和必开!E:E,MATCH(统调负荷!$C224,检修、备用和必开!$A:$A,0))</f>
        <v/>
      </c>
      <c r="Z224" s="80">
        <f>INDEX(检修、备用和必开!F:F,MATCH(统调负荷!$C224,检修、备用和必开!$A:$A,0))</f>
        <v/>
      </c>
      <c r="AA224" s="80">
        <f>94492.4-V224-Z224</f>
        <v/>
      </c>
      <c r="AB224" s="80" t="n">
        <v>386.6</v>
      </c>
      <c r="AC224" s="80" t="n">
        <v>348.52</v>
      </c>
      <c r="AD224" s="83">
        <f>C224+D224</f>
        <v/>
      </c>
      <c r="AE224" s="82">
        <f>N224-E224</f>
        <v/>
      </c>
      <c r="AF224" s="82">
        <f>O224-F224</f>
        <v/>
      </c>
      <c r="AG224" s="82">
        <f>P224-G224</f>
        <v/>
      </c>
      <c r="AH224" s="82">
        <f>Q224-H224</f>
        <v/>
      </c>
      <c r="AI224" s="82">
        <f>R224-I224</f>
        <v/>
      </c>
      <c r="AJ224" s="82">
        <f>S224-J224</f>
        <v/>
      </c>
      <c r="AK224" s="80">
        <f>INDEX(检修、备用和必开!I:I,MATCH(统调负荷!$C224,检修、备用和必开!$A:$A,0))</f>
        <v/>
      </c>
    </row>
    <row r="225" ht="13.8" customHeight="1">
      <c r="A225" s="80">
        <f>WEEKDAY(C225,2)</f>
        <v/>
      </c>
      <c r="B225" s="80">
        <f>HOUR(D225)</f>
        <v/>
      </c>
      <c r="C225" s="86" t="n">
        <v>45719</v>
      </c>
      <c r="D225" s="75" t="n">
        <v>0.3229166666666667</v>
      </c>
      <c r="E225" s="80" t="n">
        <v>86120</v>
      </c>
      <c r="F225" s="80" t="n">
        <v>46489</v>
      </c>
      <c r="G225" s="80" t="n">
        <v>18429</v>
      </c>
      <c r="H225" s="80" t="n">
        <v>16755</v>
      </c>
      <c r="I225" s="80" t="n">
        <v>5673</v>
      </c>
      <c r="J225" s="80" t="n">
        <v>-1226</v>
      </c>
      <c r="K225" s="80">
        <f>F225-Y225</f>
        <v/>
      </c>
      <c r="L225" s="82">
        <f>AA225/(K225+W225)</f>
        <v/>
      </c>
      <c r="M225" s="75" t="n">
        <v>0.3229166666666667</v>
      </c>
      <c r="N225" s="80" t="n">
        <v>89090.2</v>
      </c>
      <c r="O225" s="80" t="n">
        <v>43953.3</v>
      </c>
      <c r="P225" s="80" t="n">
        <v>16894.4</v>
      </c>
      <c r="Q225" s="80" t="n">
        <v>21613.5</v>
      </c>
      <c r="R225" s="80" t="n">
        <v>7824</v>
      </c>
      <c r="S225" s="80" t="n">
        <v>-1195</v>
      </c>
      <c r="T225" s="80">
        <f>O225-Y225</f>
        <v/>
      </c>
      <c r="U225" s="82">
        <f>AA225/(T225+X225)</f>
        <v/>
      </c>
      <c r="V225" s="80">
        <f>INDEX(检修、备用和必开!B:B,MATCH(统调负荷!$C225,检修、备用和必开!$A:$A,0))</f>
        <v/>
      </c>
      <c r="W225" s="80">
        <f>INDEX(检修、备用和必开!C:C,MATCH(统调负荷!$C225,检修、备用和必开!$A:$A,0))</f>
        <v/>
      </c>
      <c r="X225" s="80">
        <f>INDEX(检修、备用和必开!D:D,MATCH(统调负荷!$C225,检修、备用和必开!$A:$A,0))</f>
        <v/>
      </c>
      <c r="Y225" s="80">
        <f>INDEX(检修、备用和必开!E:E,MATCH(统调负荷!$C225,检修、备用和必开!$A:$A,0))</f>
        <v/>
      </c>
      <c r="Z225" s="80">
        <f>INDEX(检修、备用和必开!F:F,MATCH(统调负荷!$C225,检修、备用和必开!$A:$A,0))</f>
        <v/>
      </c>
      <c r="AA225" s="80">
        <f>94492.4-V225-Z225</f>
        <v/>
      </c>
      <c r="AB225" s="80" t="n">
        <v>371</v>
      </c>
      <c r="AC225" s="80" t="n">
        <v>335.99</v>
      </c>
      <c r="AD225" s="83">
        <f>C225+D225</f>
        <v/>
      </c>
      <c r="AE225" s="82">
        <f>N225-E225</f>
        <v/>
      </c>
      <c r="AF225" s="82">
        <f>O225-F225</f>
        <v/>
      </c>
      <c r="AG225" s="82">
        <f>P225-G225</f>
        <v/>
      </c>
      <c r="AH225" s="82">
        <f>Q225-H225</f>
        <v/>
      </c>
      <c r="AI225" s="82">
        <f>R225-I225</f>
        <v/>
      </c>
      <c r="AJ225" s="82">
        <f>S225-J225</f>
        <v/>
      </c>
      <c r="AK225" s="80">
        <f>INDEX(检修、备用和必开!I:I,MATCH(统调负荷!$C225,检修、备用和必开!$A:$A,0))</f>
        <v/>
      </c>
    </row>
    <row r="226" ht="13.8" customHeight="1">
      <c r="A226" s="80">
        <f>WEEKDAY(C226,2)</f>
        <v/>
      </c>
      <c r="B226" s="80">
        <f>HOUR(D226)</f>
        <v/>
      </c>
      <c r="C226" s="86" t="n">
        <v>45719</v>
      </c>
      <c r="D226" s="75" t="n">
        <v>0.3333333333333333</v>
      </c>
      <c r="E226" s="80" t="n">
        <v>90440</v>
      </c>
      <c r="F226" s="80" t="n">
        <v>49027</v>
      </c>
      <c r="G226" s="80" t="n">
        <v>19012</v>
      </c>
      <c r="H226" s="80" t="n">
        <v>17725</v>
      </c>
      <c r="I226" s="80" t="n">
        <v>5902</v>
      </c>
      <c r="J226" s="80" t="n">
        <v>-1226</v>
      </c>
      <c r="K226" s="80">
        <f>F226-Y226</f>
        <v/>
      </c>
      <c r="L226" s="82">
        <f>AA226/(K226+W226)</f>
        <v/>
      </c>
      <c r="M226" s="75" t="n">
        <v>0.3333333333333333</v>
      </c>
      <c r="N226" s="80" t="n">
        <v>92389.7</v>
      </c>
      <c r="O226" s="80" t="n">
        <v>41964.8</v>
      </c>
      <c r="P226" s="80" t="n">
        <v>20398.1</v>
      </c>
      <c r="Q226" s="80" t="n">
        <v>23046.8</v>
      </c>
      <c r="R226" s="80" t="n">
        <v>8238</v>
      </c>
      <c r="S226" s="80" t="n">
        <v>-1258</v>
      </c>
      <c r="T226" s="80">
        <f>O226-Y226</f>
        <v/>
      </c>
      <c r="U226" s="82">
        <f>AA226/(T226+X226)</f>
        <v/>
      </c>
      <c r="V226" s="80">
        <f>INDEX(检修、备用和必开!B:B,MATCH(统调负荷!$C226,检修、备用和必开!$A:$A,0))</f>
        <v/>
      </c>
      <c r="W226" s="80">
        <f>INDEX(检修、备用和必开!C:C,MATCH(统调负荷!$C226,检修、备用和必开!$A:$A,0))</f>
        <v/>
      </c>
      <c r="X226" s="80">
        <f>INDEX(检修、备用和必开!D:D,MATCH(统调负荷!$C226,检修、备用和必开!$A:$A,0))</f>
        <v/>
      </c>
      <c r="Y226" s="80">
        <f>INDEX(检修、备用和必开!E:E,MATCH(统调负荷!$C226,检修、备用和必开!$A:$A,0))</f>
        <v/>
      </c>
      <c r="Z226" s="80">
        <f>INDEX(检修、备用和必开!F:F,MATCH(统调负荷!$C226,检修、备用和必开!$A:$A,0))</f>
        <v/>
      </c>
      <c r="AA226" s="80">
        <f>94492.4-V226-Z226</f>
        <v/>
      </c>
      <c r="AB226" s="80" t="n">
        <v>351.61</v>
      </c>
      <c r="AC226" s="80" t="n">
        <v>326.01</v>
      </c>
      <c r="AD226" s="83">
        <f>C226+D226</f>
        <v/>
      </c>
      <c r="AE226" s="82">
        <f>N226-E226</f>
        <v/>
      </c>
      <c r="AF226" s="82">
        <f>O226-F226</f>
        <v/>
      </c>
      <c r="AG226" s="82">
        <f>P226-G226</f>
        <v/>
      </c>
      <c r="AH226" s="82">
        <f>Q226-H226</f>
        <v/>
      </c>
      <c r="AI226" s="82">
        <f>R226-I226</f>
        <v/>
      </c>
      <c r="AJ226" s="82">
        <f>S226-J226</f>
        <v/>
      </c>
      <c r="AK226" s="80">
        <f>INDEX(检修、备用和必开!I:I,MATCH(统调负荷!$C226,检修、备用和必开!$A:$A,0))</f>
        <v/>
      </c>
    </row>
    <row r="227" ht="13.8" customHeight="1">
      <c r="A227" s="80">
        <f>WEEKDAY(C227,2)</f>
        <v/>
      </c>
      <c r="B227" s="80">
        <f>HOUR(D227)</f>
        <v/>
      </c>
      <c r="C227" s="86" t="n">
        <v>45719</v>
      </c>
      <c r="D227" s="75" t="n">
        <v>0.34375</v>
      </c>
      <c r="E227" s="80" t="n">
        <v>95015</v>
      </c>
      <c r="F227" s="80" t="n">
        <v>51963</v>
      </c>
      <c r="G227" s="80" t="n">
        <v>20069</v>
      </c>
      <c r="H227" s="80" t="n">
        <v>18200</v>
      </c>
      <c r="I227" s="80" t="n">
        <v>6182</v>
      </c>
      <c r="J227" s="80" t="n">
        <v>-1399</v>
      </c>
      <c r="K227" s="80">
        <f>F227-Y227</f>
        <v/>
      </c>
      <c r="L227" s="82">
        <f>AA227/(K227+W227)</f>
        <v/>
      </c>
      <c r="M227" s="75" t="n">
        <v>0.34375</v>
      </c>
      <c r="N227" s="80" t="n">
        <v>96542.10000000001</v>
      </c>
      <c r="O227" s="80" t="n">
        <v>43772.1</v>
      </c>
      <c r="P227" s="80" t="n">
        <v>21561</v>
      </c>
      <c r="Q227" s="80" t="n">
        <v>23991</v>
      </c>
      <c r="R227" s="80" t="n">
        <v>8575</v>
      </c>
      <c r="S227" s="80" t="n">
        <v>-1357</v>
      </c>
      <c r="T227" s="80">
        <f>O227-Y227</f>
        <v/>
      </c>
      <c r="U227" s="82">
        <f>AA227/(T227+X227)</f>
        <v/>
      </c>
      <c r="V227" s="80">
        <f>INDEX(检修、备用和必开!B:B,MATCH(统调负荷!$C227,检修、备用和必开!$A:$A,0))</f>
        <v/>
      </c>
      <c r="W227" s="80">
        <f>INDEX(检修、备用和必开!C:C,MATCH(统调负荷!$C227,检修、备用和必开!$A:$A,0))</f>
        <v/>
      </c>
      <c r="X227" s="80">
        <f>INDEX(检修、备用和必开!D:D,MATCH(统调负荷!$C227,检修、备用和必开!$A:$A,0))</f>
        <v/>
      </c>
      <c r="Y227" s="80">
        <f>INDEX(检修、备用和必开!E:E,MATCH(统调负荷!$C227,检修、备用和必开!$A:$A,0))</f>
        <v/>
      </c>
      <c r="Z227" s="80">
        <f>INDEX(检修、备用和必开!F:F,MATCH(统调负荷!$C227,检修、备用和必开!$A:$A,0))</f>
        <v/>
      </c>
      <c r="AA227" s="80">
        <f>94492.4-V227-Z227</f>
        <v/>
      </c>
      <c r="AB227" s="80" t="n">
        <v>351.64</v>
      </c>
      <c r="AC227" s="80" t="n">
        <v>344.13</v>
      </c>
      <c r="AD227" s="83">
        <f>C227+D227</f>
        <v/>
      </c>
      <c r="AE227" s="82">
        <f>N227-E227</f>
        <v/>
      </c>
      <c r="AF227" s="82">
        <f>O227-F227</f>
        <v/>
      </c>
      <c r="AG227" s="82">
        <f>P227-G227</f>
        <v/>
      </c>
      <c r="AH227" s="82">
        <f>Q227-H227</f>
        <v/>
      </c>
      <c r="AI227" s="82">
        <f>R227-I227</f>
        <v/>
      </c>
      <c r="AJ227" s="82">
        <f>S227-J227</f>
        <v/>
      </c>
      <c r="AK227" s="80">
        <f>INDEX(检修、备用和必开!I:I,MATCH(统调负荷!$C227,检修、备用和必开!$A:$A,0))</f>
        <v/>
      </c>
    </row>
    <row r="228" ht="13.8" customHeight="1">
      <c r="A228" s="80">
        <f>WEEKDAY(C228,2)</f>
        <v/>
      </c>
      <c r="B228" s="80">
        <f>HOUR(D228)</f>
        <v/>
      </c>
      <c r="C228" s="86" t="n">
        <v>45719</v>
      </c>
      <c r="D228" s="75" t="n">
        <v>0.3541666666666667</v>
      </c>
      <c r="E228" s="80" t="n">
        <v>98385</v>
      </c>
      <c r="F228" s="80" t="n">
        <v>54967</v>
      </c>
      <c r="G228" s="80" t="n">
        <v>20042</v>
      </c>
      <c r="H228" s="80" t="n">
        <v>18297</v>
      </c>
      <c r="I228" s="80" t="n">
        <v>6478</v>
      </c>
      <c r="J228" s="80" t="n">
        <v>-1399</v>
      </c>
      <c r="K228" s="80">
        <f>F228-Y228</f>
        <v/>
      </c>
      <c r="L228" s="82">
        <f>AA228/(K228+W228)</f>
        <v/>
      </c>
      <c r="M228" s="75" t="n">
        <v>0.3541666666666667</v>
      </c>
      <c r="N228" s="80" t="n">
        <v>98629.8</v>
      </c>
      <c r="O228" s="80" t="n">
        <v>43778.8</v>
      </c>
      <c r="P228" s="80" t="n">
        <v>22823.7</v>
      </c>
      <c r="Q228" s="80" t="n">
        <v>24435.3</v>
      </c>
      <c r="R228" s="80" t="n">
        <v>9021</v>
      </c>
      <c r="S228" s="80" t="n">
        <v>-1429</v>
      </c>
      <c r="T228" s="80">
        <f>O228-Y228</f>
        <v/>
      </c>
      <c r="U228" s="82">
        <f>AA228/(T228+X228)</f>
        <v/>
      </c>
      <c r="V228" s="80">
        <f>INDEX(检修、备用和必开!B:B,MATCH(统调负荷!$C228,检修、备用和必开!$A:$A,0))</f>
        <v/>
      </c>
      <c r="W228" s="80">
        <f>INDEX(检修、备用和必开!C:C,MATCH(统调负荷!$C228,检修、备用和必开!$A:$A,0))</f>
        <v/>
      </c>
      <c r="X228" s="80">
        <f>INDEX(检修、备用和必开!D:D,MATCH(统调负荷!$C228,检修、备用和必开!$A:$A,0))</f>
        <v/>
      </c>
      <c r="Y228" s="80">
        <f>INDEX(检修、备用和必开!E:E,MATCH(统调负荷!$C228,检修、备用和必开!$A:$A,0))</f>
        <v/>
      </c>
      <c r="Z228" s="80">
        <f>INDEX(检修、备用和必开!F:F,MATCH(统调负荷!$C228,检修、备用和必开!$A:$A,0))</f>
        <v/>
      </c>
      <c r="AA228" s="80">
        <f>94492.4-V228-Z228</f>
        <v/>
      </c>
      <c r="AB228" s="80" t="n">
        <v>366.57</v>
      </c>
      <c r="AC228" s="80" t="n">
        <v>335.71</v>
      </c>
      <c r="AD228" s="83">
        <f>C228+D228</f>
        <v/>
      </c>
      <c r="AE228" s="82">
        <f>N228-E228</f>
        <v/>
      </c>
      <c r="AF228" s="82">
        <f>O228-F228</f>
        <v/>
      </c>
      <c r="AG228" s="82">
        <f>P228-G228</f>
        <v/>
      </c>
      <c r="AH228" s="82">
        <f>Q228-H228</f>
        <v/>
      </c>
      <c r="AI228" s="82">
        <f>R228-I228</f>
        <v/>
      </c>
      <c r="AJ228" s="82">
        <f>S228-J228</f>
        <v/>
      </c>
      <c r="AK228" s="80">
        <f>INDEX(检修、备用和必开!I:I,MATCH(统调负荷!$C228,检修、备用和必开!$A:$A,0))</f>
        <v/>
      </c>
    </row>
    <row r="229" ht="13.8" customHeight="1">
      <c r="A229" s="80">
        <f>WEEKDAY(C229,2)</f>
        <v/>
      </c>
      <c r="B229" s="80">
        <f>HOUR(D229)</f>
        <v/>
      </c>
      <c r="C229" s="86" t="n">
        <v>45719</v>
      </c>
      <c r="D229" s="75" t="n">
        <v>0.3645833333333333</v>
      </c>
      <c r="E229" s="80" t="n">
        <v>100295</v>
      </c>
      <c r="F229" s="80" t="n">
        <v>56468</v>
      </c>
      <c r="G229" s="80" t="n">
        <v>20042</v>
      </c>
      <c r="H229" s="80" t="n">
        <v>18379</v>
      </c>
      <c r="I229" s="80" t="n">
        <v>6805</v>
      </c>
      <c r="J229" s="80" t="n">
        <v>-1399</v>
      </c>
      <c r="K229" s="80">
        <f>F229-Y229</f>
        <v/>
      </c>
      <c r="L229" s="82">
        <f>AA229/(K229+W229)</f>
        <v/>
      </c>
      <c r="M229" s="75" t="n">
        <v>0.3645833333333333</v>
      </c>
      <c r="N229" s="80" t="n">
        <v>99196.10000000001</v>
      </c>
      <c r="O229" s="80" t="n">
        <v>43865.8</v>
      </c>
      <c r="P229" s="80" t="n">
        <v>22663.6</v>
      </c>
      <c r="Q229" s="80" t="n">
        <v>24521.7</v>
      </c>
      <c r="R229" s="80" t="n">
        <v>9541</v>
      </c>
      <c r="S229" s="80" t="n">
        <v>-1396</v>
      </c>
      <c r="T229" s="80">
        <f>O229-Y229</f>
        <v/>
      </c>
      <c r="U229" s="82">
        <f>AA229/(T229+X229)</f>
        <v/>
      </c>
      <c r="V229" s="80">
        <f>INDEX(检修、备用和必开!B:B,MATCH(统调负荷!$C229,检修、备用和必开!$A:$A,0))</f>
        <v/>
      </c>
      <c r="W229" s="80">
        <f>INDEX(检修、备用和必开!C:C,MATCH(统调负荷!$C229,检修、备用和必开!$A:$A,0))</f>
        <v/>
      </c>
      <c r="X229" s="80">
        <f>INDEX(检修、备用和必开!D:D,MATCH(统调负荷!$C229,检修、备用和必开!$A:$A,0))</f>
        <v/>
      </c>
      <c r="Y229" s="80">
        <f>INDEX(检修、备用和必开!E:E,MATCH(统调负荷!$C229,检修、备用和必开!$A:$A,0))</f>
        <v/>
      </c>
      <c r="Z229" s="80">
        <f>INDEX(检修、备用和必开!F:F,MATCH(统调负荷!$C229,检修、备用和必开!$A:$A,0))</f>
        <v/>
      </c>
      <c r="AA229" s="80">
        <f>94492.4-V229-Z229</f>
        <v/>
      </c>
      <c r="AB229" s="80" t="n">
        <v>377.49</v>
      </c>
      <c r="AC229" s="80" t="n">
        <v>343.95</v>
      </c>
      <c r="AD229" s="83">
        <f>C229+D229</f>
        <v/>
      </c>
      <c r="AE229" s="82">
        <f>N229-E229</f>
        <v/>
      </c>
      <c r="AF229" s="82">
        <f>O229-F229</f>
        <v/>
      </c>
      <c r="AG229" s="82">
        <f>P229-G229</f>
        <v/>
      </c>
      <c r="AH229" s="82">
        <f>Q229-H229</f>
        <v/>
      </c>
      <c r="AI229" s="82">
        <f>R229-I229</f>
        <v/>
      </c>
      <c r="AJ229" s="82">
        <f>S229-J229</f>
        <v/>
      </c>
      <c r="AK229" s="80">
        <f>INDEX(检修、备用和必开!I:I,MATCH(统调负荷!$C229,检修、备用和必开!$A:$A,0))</f>
        <v/>
      </c>
    </row>
    <row r="230" ht="13.8" customHeight="1">
      <c r="A230" s="80">
        <f>WEEKDAY(C230,2)</f>
        <v/>
      </c>
      <c r="B230" s="80">
        <f>HOUR(D230)</f>
        <v/>
      </c>
      <c r="C230" s="86" t="n">
        <v>45719</v>
      </c>
      <c r="D230" s="75" t="n">
        <v>0.375</v>
      </c>
      <c r="E230" s="80" t="n">
        <v>101750</v>
      </c>
      <c r="F230" s="80" t="n">
        <v>56859</v>
      </c>
      <c r="G230" s="80" t="n">
        <v>20469</v>
      </c>
      <c r="H230" s="80" t="n">
        <v>18688</v>
      </c>
      <c r="I230" s="80" t="n">
        <v>7133</v>
      </c>
      <c r="J230" s="80" t="n">
        <v>-1399</v>
      </c>
      <c r="K230" s="80">
        <f>F230-Y230</f>
        <v/>
      </c>
      <c r="L230" s="82">
        <f>AA230/(K230+W230)</f>
        <v/>
      </c>
      <c r="M230" s="75" t="n">
        <v>0.375</v>
      </c>
      <c r="N230" s="80" t="n">
        <v>99524.3</v>
      </c>
      <c r="O230" s="80" t="n">
        <v>42864.8</v>
      </c>
      <c r="P230" s="80" t="n">
        <v>22788.2</v>
      </c>
      <c r="Q230" s="80" t="n">
        <v>25034.3</v>
      </c>
      <c r="R230" s="80" t="n">
        <v>10262</v>
      </c>
      <c r="S230" s="80" t="n">
        <v>-1425</v>
      </c>
      <c r="T230" s="80">
        <f>O230-Y230</f>
        <v/>
      </c>
      <c r="U230" s="82">
        <f>AA230/(T230+X230)</f>
        <v/>
      </c>
      <c r="V230" s="80">
        <f>INDEX(检修、备用和必开!B:B,MATCH(统调负荷!$C230,检修、备用和必开!$A:$A,0))</f>
        <v/>
      </c>
      <c r="W230" s="80">
        <f>INDEX(检修、备用和必开!C:C,MATCH(统调负荷!$C230,检修、备用和必开!$A:$A,0))</f>
        <v/>
      </c>
      <c r="X230" s="80">
        <f>INDEX(检修、备用和必开!D:D,MATCH(统调负荷!$C230,检修、备用和必开!$A:$A,0))</f>
        <v/>
      </c>
      <c r="Y230" s="80">
        <f>INDEX(检修、备用和必开!E:E,MATCH(统调负荷!$C230,检修、备用和必开!$A:$A,0))</f>
        <v/>
      </c>
      <c r="Z230" s="80">
        <f>INDEX(检修、备用和必开!F:F,MATCH(统调负荷!$C230,检修、备用和必开!$A:$A,0))</f>
        <v/>
      </c>
      <c r="AA230" s="80">
        <f>94492.4-V230-Z230</f>
        <v/>
      </c>
      <c r="AB230" s="80" t="n">
        <v>363.04</v>
      </c>
      <c r="AC230" s="80" t="n">
        <v>325.57</v>
      </c>
      <c r="AD230" s="83">
        <f>C230+D230</f>
        <v/>
      </c>
      <c r="AE230" s="82">
        <f>N230-E230</f>
        <v/>
      </c>
      <c r="AF230" s="82">
        <f>O230-F230</f>
        <v/>
      </c>
      <c r="AG230" s="82">
        <f>P230-G230</f>
        <v/>
      </c>
      <c r="AH230" s="82">
        <f>Q230-H230</f>
        <v/>
      </c>
      <c r="AI230" s="82">
        <f>R230-I230</f>
        <v/>
      </c>
      <c r="AJ230" s="82">
        <f>S230-J230</f>
        <v/>
      </c>
      <c r="AK230" s="80">
        <f>INDEX(检修、备用和必开!I:I,MATCH(统调负荷!$C230,检修、备用和必开!$A:$A,0))</f>
        <v/>
      </c>
    </row>
    <row r="231" ht="13.8" customHeight="1">
      <c r="A231" s="80">
        <f>WEEKDAY(C231,2)</f>
        <v/>
      </c>
      <c r="B231" s="80">
        <f>HOUR(D231)</f>
        <v/>
      </c>
      <c r="C231" s="86" t="n">
        <v>45719</v>
      </c>
      <c r="D231" s="75" t="n">
        <v>0.3854166666666667</v>
      </c>
      <c r="E231" s="80" t="n">
        <v>102755</v>
      </c>
      <c r="F231" s="80" t="n">
        <v>56950</v>
      </c>
      <c r="G231" s="80" t="n">
        <v>20445</v>
      </c>
      <c r="H231" s="80" t="n">
        <v>19329</v>
      </c>
      <c r="I231" s="80" t="n">
        <v>7430</v>
      </c>
      <c r="J231" s="80" t="n">
        <v>-1399</v>
      </c>
      <c r="K231" s="80">
        <f>F231-Y231</f>
        <v/>
      </c>
      <c r="L231" s="82">
        <f>AA231/(K231+W231)</f>
        <v/>
      </c>
      <c r="M231" s="75" t="n">
        <v>0.3854166666666667</v>
      </c>
      <c r="N231" s="80" t="n">
        <v>100421</v>
      </c>
      <c r="O231" s="80" t="n">
        <v>41860.9</v>
      </c>
      <c r="P231" s="80" t="n">
        <v>23262.9</v>
      </c>
      <c r="Q231" s="80" t="n">
        <v>25508.2</v>
      </c>
      <c r="R231" s="80" t="n">
        <v>11182</v>
      </c>
      <c r="S231" s="80" t="n">
        <v>-1393</v>
      </c>
      <c r="T231" s="80">
        <f>O231-Y231</f>
        <v/>
      </c>
      <c r="U231" s="82">
        <f>AA231/(T231+X231)</f>
        <v/>
      </c>
      <c r="V231" s="80">
        <f>INDEX(检修、备用和必开!B:B,MATCH(统调负荷!$C231,检修、备用和必开!$A:$A,0))</f>
        <v/>
      </c>
      <c r="W231" s="80">
        <f>INDEX(检修、备用和必开!C:C,MATCH(统调负荷!$C231,检修、备用和必开!$A:$A,0))</f>
        <v/>
      </c>
      <c r="X231" s="80">
        <f>INDEX(检修、备用和必开!D:D,MATCH(统调负荷!$C231,检修、备用和必开!$A:$A,0))</f>
        <v/>
      </c>
      <c r="Y231" s="80">
        <f>INDEX(检修、备用和必开!E:E,MATCH(统调负荷!$C231,检修、备用和必开!$A:$A,0))</f>
        <v/>
      </c>
      <c r="Z231" s="80">
        <f>INDEX(检修、备用和必开!F:F,MATCH(统调负荷!$C231,检修、备用和必开!$A:$A,0))</f>
        <v/>
      </c>
      <c r="AA231" s="80">
        <f>94492.4-V231-Z231</f>
        <v/>
      </c>
      <c r="AB231" s="80" t="n">
        <v>360.93</v>
      </c>
      <c r="AC231" s="80" t="n">
        <v>325.51</v>
      </c>
      <c r="AD231" s="83">
        <f>C231+D231</f>
        <v/>
      </c>
      <c r="AE231" s="82">
        <f>N231-E231</f>
        <v/>
      </c>
      <c r="AF231" s="82">
        <f>O231-F231</f>
        <v/>
      </c>
      <c r="AG231" s="82">
        <f>P231-G231</f>
        <v/>
      </c>
      <c r="AH231" s="82">
        <f>Q231-H231</f>
        <v/>
      </c>
      <c r="AI231" s="82">
        <f>R231-I231</f>
        <v/>
      </c>
      <c r="AJ231" s="82">
        <f>S231-J231</f>
        <v/>
      </c>
      <c r="AK231" s="80">
        <f>INDEX(检修、备用和必开!I:I,MATCH(统调负荷!$C231,检修、备用和必开!$A:$A,0))</f>
        <v/>
      </c>
    </row>
    <row r="232" ht="13.8" customHeight="1">
      <c r="A232" s="80">
        <f>WEEKDAY(C232,2)</f>
        <v/>
      </c>
      <c r="B232" s="80">
        <f>HOUR(D232)</f>
        <v/>
      </c>
      <c r="C232" s="86" t="n">
        <v>45719</v>
      </c>
      <c r="D232" s="75" t="n">
        <v>0.3958333333333333</v>
      </c>
      <c r="E232" s="80" t="n">
        <v>103380</v>
      </c>
      <c r="F232" s="80" t="n">
        <v>57482</v>
      </c>
      <c r="G232" s="80" t="n">
        <v>20445</v>
      </c>
      <c r="H232" s="80" t="n">
        <v>19113</v>
      </c>
      <c r="I232" s="80" t="n">
        <v>7739</v>
      </c>
      <c r="J232" s="80" t="n">
        <v>-1399</v>
      </c>
      <c r="K232" s="80">
        <f>F232-Y232</f>
        <v/>
      </c>
      <c r="L232" s="82">
        <f>AA232/(K232+W232)</f>
        <v/>
      </c>
      <c r="M232" s="75" t="n">
        <v>0.3958333333333333</v>
      </c>
      <c r="N232" s="80" t="n">
        <v>100281</v>
      </c>
      <c r="O232" s="80" t="n">
        <v>41268.7</v>
      </c>
      <c r="P232" s="80" t="n">
        <v>22763.2</v>
      </c>
      <c r="Q232" s="80" t="n">
        <v>25743.1</v>
      </c>
      <c r="R232" s="80" t="n">
        <v>11916</v>
      </c>
      <c r="S232" s="80" t="n">
        <v>-1410</v>
      </c>
      <c r="T232" s="80">
        <f>O232-Y232</f>
        <v/>
      </c>
      <c r="U232" s="82">
        <f>AA232/(T232+X232)</f>
        <v/>
      </c>
      <c r="V232" s="80">
        <f>INDEX(检修、备用和必开!B:B,MATCH(统调负荷!$C232,检修、备用和必开!$A:$A,0))</f>
        <v/>
      </c>
      <c r="W232" s="80">
        <f>INDEX(检修、备用和必开!C:C,MATCH(统调负荷!$C232,检修、备用和必开!$A:$A,0))</f>
        <v/>
      </c>
      <c r="X232" s="80">
        <f>INDEX(检修、备用和必开!D:D,MATCH(统调负荷!$C232,检修、备用和必开!$A:$A,0))</f>
        <v/>
      </c>
      <c r="Y232" s="80">
        <f>INDEX(检修、备用和必开!E:E,MATCH(统调负荷!$C232,检修、备用和必开!$A:$A,0))</f>
        <v/>
      </c>
      <c r="Z232" s="80">
        <f>INDEX(检修、备用和必开!F:F,MATCH(统调负荷!$C232,检修、备用和必开!$A:$A,0))</f>
        <v/>
      </c>
      <c r="AA232" s="80">
        <f>94492.4-V232-Z232</f>
        <v/>
      </c>
      <c r="AB232" s="80" t="n">
        <v>368.09</v>
      </c>
      <c r="AC232" s="80" t="n">
        <v>318.02</v>
      </c>
      <c r="AD232" s="83">
        <f>C232+D232</f>
        <v/>
      </c>
      <c r="AE232" s="82">
        <f>N232-E232</f>
        <v/>
      </c>
      <c r="AF232" s="82">
        <f>O232-F232</f>
        <v/>
      </c>
      <c r="AG232" s="82">
        <f>P232-G232</f>
        <v/>
      </c>
      <c r="AH232" s="82">
        <f>Q232-H232</f>
        <v/>
      </c>
      <c r="AI232" s="82">
        <f>R232-I232</f>
        <v/>
      </c>
      <c r="AJ232" s="82">
        <f>S232-J232</f>
        <v/>
      </c>
      <c r="AK232" s="80">
        <f>INDEX(检修、备用和必开!I:I,MATCH(统调负荷!$C232,检修、备用和必开!$A:$A,0))</f>
        <v/>
      </c>
    </row>
    <row r="233" ht="13.8" customHeight="1">
      <c r="A233" s="80">
        <f>WEEKDAY(C233,2)</f>
        <v/>
      </c>
      <c r="B233" s="80">
        <f>HOUR(D233)</f>
        <v/>
      </c>
      <c r="C233" s="86" t="n">
        <v>45719</v>
      </c>
      <c r="D233" s="75" t="n">
        <v>0.40625</v>
      </c>
      <c r="E233" s="80" t="n">
        <v>103475</v>
      </c>
      <c r="F233" s="80" t="n">
        <v>57584</v>
      </c>
      <c r="G233" s="80" t="n">
        <v>20360</v>
      </c>
      <c r="H233" s="80" t="n">
        <v>18899</v>
      </c>
      <c r="I233" s="80" t="n">
        <v>8031</v>
      </c>
      <c r="J233" s="80" t="n">
        <v>-1399</v>
      </c>
      <c r="K233" s="80">
        <f>F233-Y233</f>
        <v/>
      </c>
      <c r="L233" s="82">
        <f>AA233/(K233+W233)</f>
        <v/>
      </c>
      <c r="M233" s="75" t="n">
        <v>0.40625</v>
      </c>
      <c r="N233" s="80" t="n">
        <v>99900.2</v>
      </c>
      <c r="O233" s="80" t="n">
        <v>39557.7</v>
      </c>
      <c r="P233" s="80" t="n">
        <v>23127</v>
      </c>
      <c r="Q233" s="80" t="n">
        <v>26079.5</v>
      </c>
      <c r="R233" s="80" t="n">
        <v>12611</v>
      </c>
      <c r="S233" s="80" t="n">
        <v>-1475</v>
      </c>
      <c r="T233" s="80">
        <f>O233-Y233</f>
        <v/>
      </c>
      <c r="U233" s="82">
        <f>AA233/(T233+X233)</f>
        <v/>
      </c>
      <c r="V233" s="80">
        <f>INDEX(检修、备用和必开!B:B,MATCH(统调负荷!$C233,检修、备用和必开!$A:$A,0))</f>
        <v/>
      </c>
      <c r="W233" s="80">
        <f>INDEX(检修、备用和必开!C:C,MATCH(统调负荷!$C233,检修、备用和必开!$A:$A,0))</f>
        <v/>
      </c>
      <c r="X233" s="80">
        <f>INDEX(检修、备用和必开!D:D,MATCH(统调负荷!$C233,检修、备用和必开!$A:$A,0))</f>
        <v/>
      </c>
      <c r="Y233" s="80">
        <f>INDEX(检修、备用和必开!E:E,MATCH(统调负荷!$C233,检修、备用和必开!$A:$A,0))</f>
        <v/>
      </c>
      <c r="Z233" s="80">
        <f>INDEX(检修、备用和必开!F:F,MATCH(统调负荷!$C233,检修、备用和必开!$A:$A,0))</f>
        <v/>
      </c>
      <c r="AA233" s="80">
        <f>94492.4-V233-Z233</f>
        <v/>
      </c>
      <c r="AB233" s="80" t="n">
        <v>355.8</v>
      </c>
      <c r="AC233" s="80" t="n">
        <v>309.43</v>
      </c>
      <c r="AD233" s="83">
        <f>C233+D233</f>
        <v/>
      </c>
      <c r="AE233" s="82">
        <f>N233-E233</f>
        <v/>
      </c>
      <c r="AF233" s="82">
        <f>O233-F233</f>
        <v/>
      </c>
      <c r="AG233" s="82">
        <f>P233-G233</f>
        <v/>
      </c>
      <c r="AH233" s="82">
        <f>Q233-H233</f>
        <v/>
      </c>
      <c r="AI233" s="82">
        <f>R233-I233</f>
        <v/>
      </c>
      <c r="AJ233" s="82">
        <f>S233-J233</f>
        <v/>
      </c>
      <c r="AK233" s="80">
        <f>INDEX(检修、备用和必开!I:I,MATCH(统调负荷!$C233,检修、备用和必开!$A:$A,0))</f>
        <v/>
      </c>
    </row>
    <row r="234" ht="13.8" customHeight="1">
      <c r="A234" s="80">
        <f>WEEKDAY(C234,2)</f>
        <v/>
      </c>
      <c r="B234" s="80">
        <f>HOUR(D234)</f>
        <v/>
      </c>
      <c r="C234" s="86" t="n">
        <v>45719</v>
      </c>
      <c r="D234" s="75" t="n">
        <v>0.4166666666666667</v>
      </c>
      <c r="E234" s="80" t="n">
        <v>103080</v>
      </c>
      <c r="F234" s="80" t="n">
        <v>56696</v>
      </c>
      <c r="G234" s="80" t="n">
        <v>20259</v>
      </c>
      <c r="H234" s="80" t="n">
        <v>18987</v>
      </c>
      <c r="I234" s="80" t="n">
        <v>8537</v>
      </c>
      <c r="J234" s="80" t="n">
        <v>-1399</v>
      </c>
      <c r="K234" s="80">
        <f>F234-Y234</f>
        <v/>
      </c>
      <c r="L234" s="82">
        <f>AA234/(K234+W234)</f>
        <v/>
      </c>
      <c r="M234" s="75" t="n">
        <v>0.4166666666666667</v>
      </c>
      <c r="N234" s="80" t="n">
        <v>98937.10000000001</v>
      </c>
      <c r="O234" s="80" t="n">
        <v>37570.9</v>
      </c>
      <c r="P234" s="80" t="n">
        <v>23515</v>
      </c>
      <c r="Q234" s="80" t="n">
        <v>26043.2</v>
      </c>
      <c r="R234" s="80" t="n">
        <v>13228</v>
      </c>
      <c r="S234" s="80" t="n">
        <v>-1420</v>
      </c>
      <c r="T234" s="80">
        <f>O234-Y234</f>
        <v/>
      </c>
      <c r="U234" s="82">
        <f>AA234/(T234+X234)</f>
        <v/>
      </c>
      <c r="V234" s="80">
        <f>INDEX(检修、备用和必开!B:B,MATCH(统调负荷!$C234,检修、备用和必开!$A:$A,0))</f>
        <v/>
      </c>
      <c r="W234" s="80">
        <f>INDEX(检修、备用和必开!C:C,MATCH(统调负荷!$C234,检修、备用和必开!$A:$A,0))</f>
        <v/>
      </c>
      <c r="X234" s="80">
        <f>INDEX(检修、备用和必开!D:D,MATCH(统调负荷!$C234,检修、备用和必开!$A:$A,0))</f>
        <v/>
      </c>
      <c r="Y234" s="80">
        <f>INDEX(检修、备用和必开!E:E,MATCH(统调负荷!$C234,检修、备用和必开!$A:$A,0))</f>
        <v/>
      </c>
      <c r="Z234" s="80">
        <f>INDEX(检修、备用和必开!F:F,MATCH(统调负荷!$C234,检修、备用和必开!$A:$A,0))</f>
        <v/>
      </c>
      <c r="AA234" s="80">
        <f>94492.4-V234-Z234</f>
        <v/>
      </c>
      <c r="AB234" s="80" t="n">
        <v>355.16</v>
      </c>
      <c r="AC234" s="80" t="n">
        <v>141.35</v>
      </c>
      <c r="AD234" s="83">
        <f>C234+D234</f>
        <v/>
      </c>
      <c r="AE234" s="82">
        <f>N234-E234</f>
        <v/>
      </c>
      <c r="AF234" s="82">
        <f>O234-F234</f>
        <v/>
      </c>
      <c r="AG234" s="82">
        <f>P234-G234</f>
        <v/>
      </c>
      <c r="AH234" s="82">
        <f>Q234-H234</f>
        <v/>
      </c>
      <c r="AI234" s="82">
        <f>R234-I234</f>
        <v/>
      </c>
      <c r="AJ234" s="82">
        <f>S234-J234</f>
        <v/>
      </c>
      <c r="AK234" s="80">
        <f>INDEX(检修、备用和必开!I:I,MATCH(统调负荷!$C234,检修、备用和必开!$A:$A,0))</f>
        <v/>
      </c>
    </row>
    <row r="235" ht="13.8" customHeight="1">
      <c r="A235" s="80">
        <f>WEEKDAY(C235,2)</f>
        <v/>
      </c>
      <c r="B235" s="80">
        <f>HOUR(D235)</f>
        <v/>
      </c>
      <c r="C235" s="86" t="n">
        <v>45719</v>
      </c>
      <c r="D235" s="75" t="n">
        <v>0.4270833333333333</v>
      </c>
      <c r="E235" s="80" t="n">
        <v>100960</v>
      </c>
      <c r="F235" s="80" t="n">
        <v>53683</v>
      </c>
      <c r="G235" s="80" t="n">
        <v>20639</v>
      </c>
      <c r="H235" s="80" t="n">
        <v>19152</v>
      </c>
      <c r="I235" s="80" t="n">
        <v>8885</v>
      </c>
      <c r="J235" s="80" t="n">
        <v>-1399</v>
      </c>
      <c r="K235" s="80">
        <f>F235-Y235</f>
        <v/>
      </c>
      <c r="L235" s="82">
        <f>AA235/(K235+W235)</f>
        <v/>
      </c>
      <c r="M235" s="75" t="n">
        <v>0.4270833333333333</v>
      </c>
      <c r="N235" s="80" t="n">
        <v>97056.10000000001</v>
      </c>
      <c r="O235" s="80" t="n">
        <v>36459</v>
      </c>
      <c r="P235" s="80" t="n">
        <v>21581.5</v>
      </c>
      <c r="Q235" s="80" t="n">
        <v>26455.6</v>
      </c>
      <c r="R235" s="80" t="n">
        <v>13984</v>
      </c>
      <c r="S235" s="80" t="n">
        <v>-1424</v>
      </c>
      <c r="T235" s="80">
        <f>O235-Y235</f>
        <v/>
      </c>
      <c r="U235" s="82">
        <f>AA235/(T235+X235)</f>
        <v/>
      </c>
      <c r="V235" s="80">
        <f>INDEX(检修、备用和必开!B:B,MATCH(统调负荷!$C235,检修、备用和必开!$A:$A,0))</f>
        <v/>
      </c>
      <c r="W235" s="80">
        <f>INDEX(检修、备用和必开!C:C,MATCH(统调负荷!$C235,检修、备用和必开!$A:$A,0))</f>
        <v/>
      </c>
      <c r="X235" s="80">
        <f>INDEX(检修、备用和必开!D:D,MATCH(统调负荷!$C235,检修、备用和必开!$A:$A,0))</f>
        <v/>
      </c>
      <c r="Y235" s="80">
        <f>INDEX(检修、备用和必开!E:E,MATCH(统调负荷!$C235,检修、备用和必开!$A:$A,0))</f>
        <v/>
      </c>
      <c r="Z235" s="80">
        <f>INDEX(检修、备用和必开!F:F,MATCH(统调负荷!$C235,检修、备用和必开!$A:$A,0))</f>
        <v/>
      </c>
      <c r="AA235" s="80">
        <f>94492.4-V235-Z235</f>
        <v/>
      </c>
      <c r="AB235" s="80" t="n">
        <v>348.77</v>
      </c>
      <c r="AC235" s="80" t="n">
        <v>167.86</v>
      </c>
      <c r="AD235" s="83">
        <f>C235+D235</f>
        <v/>
      </c>
      <c r="AE235" s="82">
        <f>N235-E235</f>
        <v/>
      </c>
      <c r="AF235" s="82">
        <f>O235-F235</f>
        <v/>
      </c>
      <c r="AG235" s="82">
        <f>P235-G235</f>
        <v/>
      </c>
      <c r="AH235" s="82">
        <f>Q235-H235</f>
        <v/>
      </c>
      <c r="AI235" s="82">
        <f>R235-I235</f>
        <v/>
      </c>
      <c r="AJ235" s="82">
        <f>S235-J235</f>
        <v/>
      </c>
      <c r="AK235" s="80">
        <f>INDEX(检修、备用和必开!I:I,MATCH(统调负荷!$C235,检修、备用和必开!$A:$A,0))</f>
        <v/>
      </c>
    </row>
    <row r="236" ht="13.8" customHeight="1">
      <c r="A236" s="80">
        <f>WEEKDAY(C236,2)</f>
        <v/>
      </c>
      <c r="B236" s="80">
        <f>HOUR(D236)</f>
        <v/>
      </c>
      <c r="C236" s="86" t="n">
        <v>45719</v>
      </c>
      <c r="D236" s="75" t="n">
        <v>0.4375</v>
      </c>
      <c r="E236" s="80" t="n">
        <v>101225</v>
      </c>
      <c r="F236" s="80" t="n">
        <v>53660</v>
      </c>
      <c r="G236" s="80" t="n">
        <v>20235</v>
      </c>
      <c r="H236" s="80" t="n">
        <v>19528</v>
      </c>
      <c r="I236" s="80" t="n">
        <v>9201</v>
      </c>
      <c r="J236" s="80" t="n">
        <v>-1399</v>
      </c>
      <c r="K236" s="80">
        <f>F236-Y236</f>
        <v/>
      </c>
      <c r="L236" s="82">
        <f>AA236/(K236+W236)</f>
        <v/>
      </c>
      <c r="M236" s="75" t="n">
        <v>0.4375</v>
      </c>
      <c r="N236" s="80" t="n">
        <v>96448.5</v>
      </c>
      <c r="O236" s="80" t="n">
        <v>36395.3</v>
      </c>
      <c r="P236" s="80" t="n">
        <v>20717.5</v>
      </c>
      <c r="Q236" s="80" t="n">
        <v>26383.7</v>
      </c>
      <c r="R236" s="80" t="n">
        <v>14377</v>
      </c>
      <c r="S236" s="80" t="n">
        <v>-1425</v>
      </c>
      <c r="T236" s="80">
        <f>O236-Y236</f>
        <v/>
      </c>
      <c r="U236" s="82">
        <f>AA236/(T236+X236)</f>
        <v/>
      </c>
      <c r="V236" s="80">
        <f>INDEX(检修、备用和必开!B:B,MATCH(统调负荷!$C236,检修、备用和必开!$A:$A,0))</f>
        <v/>
      </c>
      <c r="W236" s="80">
        <f>INDEX(检修、备用和必开!C:C,MATCH(统调负荷!$C236,检修、备用和必开!$A:$A,0))</f>
        <v/>
      </c>
      <c r="X236" s="80">
        <f>INDEX(检修、备用和必开!D:D,MATCH(统调负荷!$C236,检修、备用和必开!$A:$A,0))</f>
        <v/>
      </c>
      <c r="Y236" s="80">
        <f>INDEX(检修、备用和必开!E:E,MATCH(统调负荷!$C236,检修、备用和必开!$A:$A,0))</f>
        <v/>
      </c>
      <c r="Z236" s="80">
        <f>INDEX(检修、备用和必开!F:F,MATCH(统调负荷!$C236,检修、备用和必开!$A:$A,0))</f>
        <v/>
      </c>
      <c r="AA236" s="80">
        <f>94492.4-V236-Z236</f>
        <v/>
      </c>
      <c r="AB236" s="80" t="n">
        <v>327.71</v>
      </c>
      <c r="AC236" s="80" t="n">
        <v>183.73</v>
      </c>
      <c r="AD236" s="83">
        <f>C236+D236</f>
        <v/>
      </c>
      <c r="AE236" s="82">
        <f>N236-E236</f>
        <v/>
      </c>
      <c r="AF236" s="82">
        <f>O236-F236</f>
        <v/>
      </c>
      <c r="AG236" s="82">
        <f>P236-G236</f>
        <v/>
      </c>
      <c r="AH236" s="82">
        <f>Q236-H236</f>
        <v/>
      </c>
      <c r="AI236" s="82">
        <f>R236-I236</f>
        <v/>
      </c>
      <c r="AJ236" s="82">
        <f>S236-J236</f>
        <v/>
      </c>
      <c r="AK236" s="80">
        <f>INDEX(检修、备用和必开!I:I,MATCH(统调负荷!$C236,检修、备用和必开!$A:$A,0))</f>
        <v/>
      </c>
    </row>
    <row r="237" ht="13.8" customHeight="1">
      <c r="A237" s="80">
        <f>WEEKDAY(C237,2)</f>
        <v/>
      </c>
      <c r="B237" s="80">
        <f>HOUR(D237)</f>
        <v/>
      </c>
      <c r="C237" s="86" t="n">
        <v>45719</v>
      </c>
      <c r="D237" s="75" t="n">
        <v>0.4479166666666667</v>
      </c>
      <c r="E237" s="80" t="n">
        <v>101210</v>
      </c>
      <c r="F237" s="80" t="n">
        <v>54137</v>
      </c>
      <c r="G237" s="80" t="n">
        <v>19401</v>
      </c>
      <c r="H237" s="80" t="n">
        <v>19608</v>
      </c>
      <c r="I237" s="80" t="n">
        <v>9463</v>
      </c>
      <c r="J237" s="80" t="n">
        <v>-1399</v>
      </c>
      <c r="K237" s="80">
        <f>F237-Y237</f>
        <v/>
      </c>
      <c r="L237" s="82">
        <f>AA237/(K237+W237)</f>
        <v/>
      </c>
      <c r="M237" s="75" t="n">
        <v>0.4479166666666667</v>
      </c>
      <c r="N237" s="80" t="n">
        <v>96202.60000000001</v>
      </c>
      <c r="O237" s="80" t="n">
        <v>35949.5</v>
      </c>
      <c r="P237" s="80" t="n">
        <v>21096.5</v>
      </c>
      <c r="Q237" s="80" t="n">
        <v>25820.6</v>
      </c>
      <c r="R237" s="80" t="n">
        <v>14795</v>
      </c>
      <c r="S237" s="80" t="n">
        <v>-1459</v>
      </c>
      <c r="T237" s="80">
        <f>O237-Y237</f>
        <v/>
      </c>
      <c r="U237" s="82">
        <f>AA237/(T237+X237)</f>
        <v/>
      </c>
      <c r="V237" s="80">
        <f>INDEX(检修、备用和必开!B:B,MATCH(统调负荷!$C237,检修、备用和必开!$A:$A,0))</f>
        <v/>
      </c>
      <c r="W237" s="80">
        <f>INDEX(检修、备用和必开!C:C,MATCH(统调负荷!$C237,检修、备用和必开!$A:$A,0))</f>
        <v/>
      </c>
      <c r="X237" s="80">
        <f>INDEX(检修、备用和必开!D:D,MATCH(统调负荷!$C237,检修、备用和必开!$A:$A,0))</f>
        <v/>
      </c>
      <c r="Y237" s="80">
        <f>INDEX(检修、备用和必开!E:E,MATCH(统调负荷!$C237,检修、备用和必开!$A:$A,0))</f>
        <v/>
      </c>
      <c r="Z237" s="80">
        <f>INDEX(检修、备用和必开!F:F,MATCH(统调负荷!$C237,检修、备用和必开!$A:$A,0))</f>
        <v/>
      </c>
      <c r="AA237" s="80">
        <f>94492.4-V237-Z237</f>
        <v/>
      </c>
      <c r="AB237" s="80" t="n">
        <v>331</v>
      </c>
      <c r="AC237" s="80" t="n">
        <v>286.88</v>
      </c>
      <c r="AD237" s="83">
        <f>C237+D237</f>
        <v/>
      </c>
      <c r="AE237" s="82">
        <f>N237-E237</f>
        <v/>
      </c>
      <c r="AF237" s="82">
        <f>O237-F237</f>
        <v/>
      </c>
      <c r="AG237" s="82">
        <f>P237-G237</f>
        <v/>
      </c>
      <c r="AH237" s="82">
        <f>Q237-H237</f>
        <v/>
      </c>
      <c r="AI237" s="82">
        <f>R237-I237</f>
        <v/>
      </c>
      <c r="AJ237" s="82">
        <f>S237-J237</f>
        <v/>
      </c>
      <c r="AK237" s="80">
        <f>INDEX(检修、备用和必开!I:I,MATCH(统调负荷!$C237,检修、备用和必开!$A:$A,0))</f>
        <v/>
      </c>
    </row>
    <row r="238" ht="13.8" customHeight="1">
      <c r="A238" s="80">
        <f>WEEKDAY(C238,2)</f>
        <v/>
      </c>
      <c r="B238" s="80">
        <f>HOUR(D238)</f>
        <v/>
      </c>
      <c r="C238" s="86" t="n">
        <v>45719</v>
      </c>
      <c r="D238" s="75" t="n">
        <v>0.4583333333333333</v>
      </c>
      <c r="E238" s="80" t="n">
        <v>101355</v>
      </c>
      <c r="F238" s="80" t="n">
        <v>57876</v>
      </c>
      <c r="G238" s="80" t="n">
        <v>15519</v>
      </c>
      <c r="H238" s="80" t="n">
        <v>19680</v>
      </c>
      <c r="I238" s="80" t="n">
        <v>9679</v>
      </c>
      <c r="J238" s="80" t="n">
        <v>-1399</v>
      </c>
      <c r="K238" s="80">
        <f>F238-Y238</f>
        <v/>
      </c>
      <c r="L238" s="82">
        <f>AA238/(K238+W238)</f>
        <v/>
      </c>
      <c r="M238" s="75" t="n">
        <v>0.4583333333333333</v>
      </c>
      <c r="N238" s="80" t="n">
        <v>95644.89999999999</v>
      </c>
      <c r="O238" s="80" t="n">
        <v>36824</v>
      </c>
      <c r="P238" s="80" t="n">
        <v>19630.3</v>
      </c>
      <c r="Q238" s="80" t="n">
        <v>25473.6</v>
      </c>
      <c r="R238" s="80" t="n">
        <v>15119</v>
      </c>
      <c r="S238" s="80" t="n">
        <v>-1402</v>
      </c>
      <c r="T238" s="80">
        <f>O238-Y238</f>
        <v/>
      </c>
      <c r="U238" s="82">
        <f>AA238/(T238+X238)</f>
        <v/>
      </c>
      <c r="V238" s="80">
        <f>INDEX(检修、备用和必开!B:B,MATCH(统调负荷!$C238,检修、备用和必开!$A:$A,0))</f>
        <v/>
      </c>
      <c r="W238" s="80">
        <f>INDEX(检修、备用和必开!C:C,MATCH(统调负荷!$C238,检修、备用和必开!$A:$A,0))</f>
        <v/>
      </c>
      <c r="X238" s="80">
        <f>INDEX(检修、备用和必开!D:D,MATCH(统调负荷!$C238,检修、备用和必开!$A:$A,0))</f>
        <v/>
      </c>
      <c r="Y238" s="80">
        <f>INDEX(检修、备用和必开!E:E,MATCH(统调负荷!$C238,检修、备用和必开!$A:$A,0))</f>
        <v/>
      </c>
      <c r="Z238" s="80">
        <f>INDEX(检修、备用和必开!F:F,MATCH(统调负荷!$C238,检修、备用和必开!$A:$A,0))</f>
        <v/>
      </c>
      <c r="AA238" s="80">
        <f>94492.4-V238-Z238</f>
        <v/>
      </c>
      <c r="AB238" s="80" t="n">
        <v>354.91</v>
      </c>
      <c r="AC238" s="80" t="n">
        <v>298.99</v>
      </c>
      <c r="AD238" s="83">
        <f>C238+D238</f>
        <v/>
      </c>
      <c r="AE238" s="82">
        <f>N238-E238</f>
        <v/>
      </c>
      <c r="AF238" s="82">
        <f>O238-F238</f>
        <v/>
      </c>
      <c r="AG238" s="82">
        <f>P238-G238</f>
        <v/>
      </c>
      <c r="AH238" s="82">
        <f>Q238-H238</f>
        <v/>
      </c>
      <c r="AI238" s="82">
        <f>R238-I238</f>
        <v/>
      </c>
      <c r="AJ238" s="82">
        <f>S238-J238</f>
        <v/>
      </c>
      <c r="AK238" s="80">
        <f>INDEX(检修、备用和必开!I:I,MATCH(统调负荷!$C238,检修、备用和必开!$A:$A,0))</f>
        <v/>
      </c>
    </row>
    <row r="239" ht="13.8" customHeight="1">
      <c r="A239" s="80">
        <f>WEEKDAY(C239,2)</f>
        <v/>
      </c>
      <c r="B239" s="80">
        <f>HOUR(D239)</f>
        <v/>
      </c>
      <c r="C239" s="86" t="n">
        <v>45719</v>
      </c>
      <c r="D239" s="75" t="n">
        <v>0.46875</v>
      </c>
      <c r="E239" s="80" t="n">
        <v>101010</v>
      </c>
      <c r="F239" s="80" t="n">
        <v>58100</v>
      </c>
      <c r="G239" s="80" t="n">
        <v>15038</v>
      </c>
      <c r="H239" s="80" t="n">
        <v>19368</v>
      </c>
      <c r="I239" s="80" t="n">
        <v>9903</v>
      </c>
      <c r="J239" s="80" t="n">
        <v>-1399</v>
      </c>
      <c r="K239" s="80">
        <f>F239-Y239</f>
        <v/>
      </c>
      <c r="L239" s="82">
        <f>AA239/(K239+W239)</f>
        <v/>
      </c>
      <c r="M239" s="75" t="n">
        <v>0.46875</v>
      </c>
      <c r="N239" s="80" t="n">
        <v>95364.2</v>
      </c>
      <c r="O239" s="80" t="n">
        <v>37035.3</v>
      </c>
      <c r="P239" s="80" t="n">
        <v>18272.8</v>
      </c>
      <c r="Q239" s="80" t="n">
        <v>26097.1</v>
      </c>
      <c r="R239" s="80" t="n">
        <v>15400</v>
      </c>
      <c r="S239" s="80" t="n">
        <v>-1441</v>
      </c>
      <c r="T239" s="80">
        <f>O239-Y239</f>
        <v/>
      </c>
      <c r="U239" s="82">
        <f>AA239/(T239+X239)</f>
        <v/>
      </c>
      <c r="V239" s="80">
        <f>INDEX(检修、备用和必开!B:B,MATCH(统调负荷!$C239,检修、备用和必开!$A:$A,0))</f>
        <v/>
      </c>
      <c r="W239" s="80">
        <f>INDEX(检修、备用和必开!C:C,MATCH(统调负荷!$C239,检修、备用和必开!$A:$A,0))</f>
        <v/>
      </c>
      <c r="X239" s="80">
        <f>INDEX(检修、备用和必开!D:D,MATCH(统调负荷!$C239,检修、备用和必开!$A:$A,0))</f>
        <v/>
      </c>
      <c r="Y239" s="80">
        <f>INDEX(检修、备用和必开!E:E,MATCH(统调负荷!$C239,检修、备用和必开!$A:$A,0))</f>
        <v/>
      </c>
      <c r="Z239" s="80">
        <f>INDEX(检修、备用和必开!F:F,MATCH(统调负荷!$C239,检修、备用和必开!$A:$A,0))</f>
        <v/>
      </c>
      <c r="AA239" s="80">
        <f>94492.4-V239-Z239</f>
        <v/>
      </c>
      <c r="AB239" s="80" t="n">
        <v>353.33</v>
      </c>
      <c r="AC239" s="80" t="n">
        <v>303.97</v>
      </c>
      <c r="AD239" s="83">
        <f>C239+D239</f>
        <v/>
      </c>
      <c r="AE239" s="82">
        <f>N239-E239</f>
        <v/>
      </c>
      <c r="AF239" s="82">
        <f>O239-F239</f>
        <v/>
      </c>
      <c r="AG239" s="82">
        <f>P239-G239</f>
        <v/>
      </c>
      <c r="AH239" s="82">
        <f>Q239-H239</f>
        <v/>
      </c>
      <c r="AI239" s="82">
        <f>R239-I239</f>
        <v/>
      </c>
      <c r="AJ239" s="82">
        <f>S239-J239</f>
        <v/>
      </c>
      <c r="AK239" s="80">
        <f>INDEX(检修、备用和必开!I:I,MATCH(统调负荷!$C239,检修、备用和必开!$A:$A,0))</f>
        <v/>
      </c>
    </row>
    <row r="240" ht="13.8" customHeight="1">
      <c r="A240" s="80">
        <f>WEEKDAY(C240,2)</f>
        <v/>
      </c>
      <c r="B240" s="80">
        <f>HOUR(D240)</f>
        <v/>
      </c>
      <c r="C240" s="86" t="n">
        <v>45719</v>
      </c>
      <c r="D240" s="75" t="n">
        <v>0.4791666666666667</v>
      </c>
      <c r="E240" s="80" t="n">
        <v>99585</v>
      </c>
      <c r="F240" s="80" t="n">
        <v>57662</v>
      </c>
      <c r="G240" s="80" t="n">
        <v>14765</v>
      </c>
      <c r="H240" s="80" t="n">
        <v>18471</v>
      </c>
      <c r="I240" s="80" t="n">
        <v>10086</v>
      </c>
      <c r="J240" s="80" t="n">
        <v>-1399</v>
      </c>
      <c r="K240" s="80">
        <f>F240-Y240</f>
        <v/>
      </c>
      <c r="L240" s="82">
        <f>AA240/(K240+W240)</f>
        <v/>
      </c>
      <c r="M240" s="75" t="n">
        <v>0.4791666666666667</v>
      </c>
      <c r="N240" s="80" t="n">
        <v>93532.8</v>
      </c>
      <c r="O240" s="80" t="n">
        <v>35343.9</v>
      </c>
      <c r="P240" s="80" t="n">
        <v>17432.4</v>
      </c>
      <c r="Q240" s="80" t="n">
        <v>26550.5</v>
      </c>
      <c r="R240" s="80" t="n">
        <v>15623</v>
      </c>
      <c r="S240" s="80" t="n">
        <v>-1417</v>
      </c>
      <c r="T240" s="80">
        <f>O240-Y240</f>
        <v/>
      </c>
      <c r="U240" s="82">
        <f>AA240/(T240+X240)</f>
        <v/>
      </c>
      <c r="V240" s="80">
        <f>INDEX(检修、备用和必开!B:B,MATCH(统调负荷!$C240,检修、备用和必开!$A:$A,0))</f>
        <v/>
      </c>
      <c r="W240" s="80">
        <f>INDEX(检修、备用和必开!C:C,MATCH(统调负荷!$C240,检修、备用和必开!$A:$A,0))</f>
        <v/>
      </c>
      <c r="X240" s="80">
        <f>INDEX(检修、备用和必开!D:D,MATCH(统调负荷!$C240,检修、备用和必开!$A:$A,0))</f>
        <v/>
      </c>
      <c r="Y240" s="80">
        <f>INDEX(检修、备用和必开!E:E,MATCH(统调负荷!$C240,检修、备用和必开!$A:$A,0))</f>
        <v/>
      </c>
      <c r="Z240" s="80">
        <f>INDEX(检修、备用和必开!F:F,MATCH(统调负荷!$C240,检修、备用和必开!$A:$A,0))</f>
        <v/>
      </c>
      <c r="AA240" s="80">
        <f>94492.4-V240-Z240</f>
        <v/>
      </c>
      <c r="AB240" s="80" t="n">
        <v>340.09</v>
      </c>
      <c r="AC240" s="80" t="n">
        <v>269.53</v>
      </c>
      <c r="AD240" s="83">
        <f>C240+D240</f>
        <v/>
      </c>
      <c r="AE240" s="82">
        <f>N240-E240</f>
        <v/>
      </c>
      <c r="AF240" s="82">
        <f>O240-F240</f>
        <v/>
      </c>
      <c r="AG240" s="82">
        <f>P240-G240</f>
        <v/>
      </c>
      <c r="AH240" s="82">
        <f>Q240-H240</f>
        <v/>
      </c>
      <c r="AI240" s="82">
        <f>R240-I240</f>
        <v/>
      </c>
      <c r="AJ240" s="82">
        <f>S240-J240</f>
        <v/>
      </c>
      <c r="AK240" s="80">
        <f>INDEX(检修、备用和必开!I:I,MATCH(统调负荷!$C240,检修、备用和必开!$A:$A,0))</f>
        <v/>
      </c>
    </row>
    <row r="241" ht="13.8" customHeight="1">
      <c r="A241" s="80">
        <f>WEEKDAY(C241,2)</f>
        <v/>
      </c>
      <c r="B241" s="80">
        <f>HOUR(D241)</f>
        <v/>
      </c>
      <c r="C241" s="86" t="n">
        <v>45719</v>
      </c>
      <c r="D241" s="75" t="n">
        <v>0.4895833333333333</v>
      </c>
      <c r="E241" s="80" t="n">
        <v>96860</v>
      </c>
      <c r="F241" s="80" t="n">
        <v>55690</v>
      </c>
      <c r="G241" s="80" t="n">
        <v>14079</v>
      </c>
      <c r="H241" s="80" t="n">
        <v>18230</v>
      </c>
      <c r="I241" s="80" t="n">
        <v>10260</v>
      </c>
      <c r="J241" s="80" t="n">
        <v>-1399</v>
      </c>
      <c r="K241" s="80">
        <f>F241-Y241</f>
        <v/>
      </c>
      <c r="L241" s="82">
        <f>AA241/(K241+W241)</f>
        <v/>
      </c>
      <c r="M241" s="75" t="n">
        <v>0.4895833333333333</v>
      </c>
      <c r="N241" s="80" t="n">
        <v>90869.8</v>
      </c>
      <c r="O241" s="80" t="n">
        <v>33691.6</v>
      </c>
      <c r="P241" s="80" t="n">
        <v>16345.4</v>
      </c>
      <c r="Q241" s="80" t="n">
        <v>26461.8</v>
      </c>
      <c r="R241" s="80" t="n">
        <v>15767</v>
      </c>
      <c r="S241" s="80" t="n">
        <v>-1396</v>
      </c>
      <c r="T241" s="80">
        <f>O241-Y241</f>
        <v/>
      </c>
      <c r="U241" s="82">
        <f>AA241/(T241+X241)</f>
        <v/>
      </c>
      <c r="V241" s="80">
        <f>INDEX(检修、备用和必开!B:B,MATCH(统调负荷!$C241,检修、备用和必开!$A:$A,0))</f>
        <v/>
      </c>
      <c r="W241" s="80">
        <f>INDEX(检修、备用和必开!C:C,MATCH(统调负荷!$C241,检修、备用和必开!$A:$A,0))</f>
        <v/>
      </c>
      <c r="X241" s="80">
        <f>INDEX(检修、备用和必开!D:D,MATCH(统调负荷!$C241,检修、备用和必开!$A:$A,0))</f>
        <v/>
      </c>
      <c r="Y241" s="80">
        <f>INDEX(检修、备用和必开!E:E,MATCH(统调负荷!$C241,检修、备用和必开!$A:$A,0))</f>
        <v/>
      </c>
      <c r="Z241" s="80">
        <f>INDEX(检修、备用和必开!F:F,MATCH(统调负荷!$C241,检修、备用和必开!$A:$A,0))</f>
        <v/>
      </c>
      <c r="AA241" s="80">
        <f>94492.4-V241-Z241</f>
        <v/>
      </c>
      <c r="AB241" s="80" t="n">
        <v>363.86</v>
      </c>
      <c r="AC241" s="80" t="n">
        <v>182</v>
      </c>
      <c r="AD241" s="83">
        <f>C241+D241</f>
        <v/>
      </c>
      <c r="AE241" s="82">
        <f>N241-E241</f>
        <v/>
      </c>
      <c r="AF241" s="82">
        <f>O241-F241</f>
        <v/>
      </c>
      <c r="AG241" s="82">
        <f>P241-G241</f>
        <v/>
      </c>
      <c r="AH241" s="82">
        <f>Q241-H241</f>
        <v/>
      </c>
      <c r="AI241" s="82">
        <f>R241-I241</f>
        <v/>
      </c>
      <c r="AJ241" s="82">
        <f>S241-J241</f>
        <v/>
      </c>
      <c r="AK241" s="80">
        <f>INDEX(检修、备用和必开!I:I,MATCH(统调负荷!$C241,检修、备用和必开!$A:$A,0))</f>
        <v/>
      </c>
    </row>
    <row r="242" ht="13.8" customHeight="1">
      <c r="A242" s="80">
        <f>WEEKDAY(C242,2)</f>
        <v/>
      </c>
      <c r="B242" s="80">
        <f>HOUR(D242)</f>
        <v/>
      </c>
      <c r="C242" s="86" t="n">
        <v>45719</v>
      </c>
      <c r="D242" s="75" t="n">
        <v>0.5</v>
      </c>
      <c r="E242" s="80" t="n">
        <v>90395</v>
      </c>
      <c r="F242" s="80" t="n">
        <v>51346</v>
      </c>
      <c r="G242" s="80" t="n">
        <v>12730</v>
      </c>
      <c r="H242" s="80" t="n">
        <v>17296</v>
      </c>
      <c r="I242" s="80" t="n">
        <v>10422</v>
      </c>
      <c r="J242" s="80" t="n">
        <v>-1399</v>
      </c>
      <c r="K242" s="80">
        <f>F242-Y242</f>
        <v/>
      </c>
      <c r="L242" s="82">
        <f>AA242/(K242+W242)</f>
        <v/>
      </c>
      <c r="M242" s="75" t="n">
        <v>0.5</v>
      </c>
      <c r="N242" s="80" t="n">
        <v>84205.89999999999</v>
      </c>
      <c r="O242" s="80" t="n">
        <v>30379.2</v>
      </c>
      <c r="P242" s="80" t="n">
        <v>15552.1</v>
      </c>
      <c r="Q242" s="80" t="n">
        <v>23954.6</v>
      </c>
      <c r="R242" s="80" t="n">
        <v>15784</v>
      </c>
      <c r="S242" s="80" t="n">
        <v>-1464</v>
      </c>
      <c r="T242" s="80">
        <f>O242-Y242</f>
        <v/>
      </c>
      <c r="U242" s="82">
        <f>AA242/(T242+X242)</f>
        <v/>
      </c>
      <c r="V242" s="80">
        <f>INDEX(检修、备用和必开!B:B,MATCH(统调负荷!$C242,检修、备用和必开!$A:$A,0))</f>
        <v/>
      </c>
      <c r="W242" s="80">
        <f>INDEX(检修、备用和必开!C:C,MATCH(统调负荷!$C242,检修、备用和必开!$A:$A,0))</f>
        <v/>
      </c>
      <c r="X242" s="80">
        <f>INDEX(检修、备用和必开!D:D,MATCH(统调负荷!$C242,检修、备用和必开!$A:$A,0))</f>
        <v/>
      </c>
      <c r="Y242" s="80">
        <f>INDEX(检修、备用和必开!E:E,MATCH(统调负荷!$C242,检修、备用和必开!$A:$A,0))</f>
        <v/>
      </c>
      <c r="Z242" s="80">
        <f>INDEX(检修、备用和必开!F:F,MATCH(统调负荷!$C242,检修、备用和必开!$A:$A,0))</f>
        <v/>
      </c>
      <c r="AA242" s="80">
        <f>94492.4-V242-Z242</f>
        <v/>
      </c>
      <c r="AB242" s="80" t="n">
        <v>231.93</v>
      </c>
      <c r="AC242" s="80" t="n">
        <v>0.48</v>
      </c>
      <c r="AD242" s="83">
        <f>C242+D242</f>
        <v/>
      </c>
      <c r="AE242" s="82">
        <f>N242-E242</f>
        <v/>
      </c>
      <c r="AF242" s="82">
        <f>O242-F242</f>
        <v/>
      </c>
      <c r="AG242" s="82">
        <f>P242-G242</f>
        <v/>
      </c>
      <c r="AH242" s="82">
        <f>Q242-H242</f>
        <v/>
      </c>
      <c r="AI242" s="82">
        <f>R242-I242</f>
        <v/>
      </c>
      <c r="AJ242" s="82">
        <f>S242-J242</f>
        <v/>
      </c>
      <c r="AK242" s="80">
        <f>INDEX(检修、备用和必开!I:I,MATCH(统调负荷!$C242,检修、备用和必开!$A:$A,0))</f>
        <v/>
      </c>
    </row>
    <row r="243" ht="13.8" customHeight="1">
      <c r="A243" s="80">
        <f>WEEKDAY(C243,2)</f>
        <v/>
      </c>
      <c r="B243" s="80">
        <f>HOUR(D243)</f>
        <v/>
      </c>
      <c r="C243" s="86" t="n">
        <v>45719</v>
      </c>
      <c r="D243" s="75" t="n">
        <v>0.5104166666666666</v>
      </c>
      <c r="E243" s="80" t="n">
        <v>90715</v>
      </c>
      <c r="F243" s="80" t="n">
        <v>52029</v>
      </c>
      <c r="G243" s="80" t="n">
        <v>12730</v>
      </c>
      <c r="H243" s="80" t="n">
        <v>16808</v>
      </c>
      <c r="I243" s="80" t="n">
        <v>10547</v>
      </c>
      <c r="J243" s="80" t="n">
        <v>-1399</v>
      </c>
      <c r="K243" s="80">
        <f>F243-Y243</f>
        <v/>
      </c>
      <c r="L243" s="82">
        <f>AA243/(K243+W243)</f>
        <v/>
      </c>
      <c r="M243" s="75" t="n">
        <v>0.5104166666666666</v>
      </c>
      <c r="N243" s="80" t="n">
        <v>84757.10000000001</v>
      </c>
      <c r="O243" s="80" t="n">
        <v>32247.3</v>
      </c>
      <c r="P243" s="80" t="n">
        <v>15623</v>
      </c>
      <c r="Q243" s="80" t="n">
        <v>22695.8</v>
      </c>
      <c r="R243" s="80" t="n">
        <v>15571</v>
      </c>
      <c r="S243" s="80" t="n">
        <v>-1380</v>
      </c>
      <c r="T243" s="80">
        <f>O243-Y243</f>
        <v/>
      </c>
      <c r="U243" s="82">
        <f>AA243/(T243+X243)</f>
        <v/>
      </c>
      <c r="V243" s="80">
        <f>INDEX(检修、备用和必开!B:B,MATCH(统调负荷!$C243,检修、备用和必开!$A:$A,0))</f>
        <v/>
      </c>
      <c r="W243" s="80">
        <f>INDEX(检修、备用和必开!C:C,MATCH(统调负荷!$C243,检修、备用和必开!$A:$A,0))</f>
        <v/>
      </c>
      <c r="X243" s="80">
        <f>INDEX(检修、备用和必开!D:D,MATCH(统调负荷!$C243,检修、备用和必开!$A:$A,0))</f>
        <v/>
      </c>
      <c r="Y243" s="80">
        <f>INDEX(检修、备用和必开!E:E,MATCH(统调负荷!$C243,检修、备用和必开!$A:$A,0))</f>
        <v/>
      </c>
      <c r="Z243" s="80">
        <f>INDEX(检修、备用和必开!F:F,MATCH(统调负荷!$C243,检修、备用和必开!$A:$A,0))</f>
        <v/>
      </c>
      <c r="AA243" s="80">
        <f>94492.4-V243-Z243</f>
        <v/>
      </c>
      <c r="AB243" s="80" t="n">
        <v>193.61</v>
      </c>
      <c r="AC243" s="80" t="n">
        <v>197.64</v>
      </c>
      <c r="AD243" s="83">
        <f>C243+D243</f>
        <v/>
      </c>
      <c r="AE243" s="82">
        <f>N243-E243</f>
        <v/>
      </c>
      <c r="AF243" s="82">
        <f>O243-F243</f>
        <v/>
      </c>
      <c r="AG243" s="82">
        <f>P243-G243</f>
        <v/>
      </c>
      <c r="AH243" s="82">
        <f>Q243-H243</f>
        <v/>
      </c>
      <c r="AI243" s="82">
        <f>R243-I243</f>
        <v/>
      </c>
      <c r="AJ243" s="82">
        <f>S243-J243</f>
        <v/>
      </c>
      <c r="AK243" s="80">
        <f>INDEX(检修、备用和必开!I:I,MATCH(统调负荷!$C243,检修、备用和必开!$A:$A,0))</f>
        <v/>
      </c>
    </row>
    <row r="244" ht="13.8" customHeight="1">
      <c r="A244" s="80">
        <f>WEEKDAY(C244,2)</f>
        <v/>
      </c>
      <c r="B244" s="80">
        <f>HOUR(D244)</f>
        <v/>
      </c>
      <c r="C244" s="86" t="n">
        <v>45719</v>
      </c>
      <c r="D244" s="75" t="n">
        <v>0.5208333333333334</v>
      </c>
      <c r="E244" s="80" t="n">
        <v>90185</v>
      </c>
      <c r="F244" s="80" t="n">
        <v>51220</v>
      </c>
      <c r="G244" s="80" t="n">
        <v>12730</v>
      </c>
      <c r="H244" s="80" t="n">
        <v>17008</v>
      </c>
      <c r="I244" s="80" t="n">
        <v>10626</v>
      </c>
      <c r="J244" s="80" t="n">
        <v>-1399</v>
      </c>
      <c r="K244" s="80">
        <f>F244-Y244</f>
        <v/>
      </c>
      <c r="L244" s="82">
        <f>AA244/(K244+W244)</f>
        <v/>
      </c>
      <c r="M244" s="75" t="n">
        <v>0.5208333333333334</v>
      </c>
      <c r="N244" s="80" t="n">
        <v>84045.60000000001</v>
      </c>
      <c r="O244" s="80" t="n">
        <v>34029.1</v>
      </c>
      <c r="P244" s="80" t="n">
        <v>14672.2</v>
      </c>
      <c r="Q244" s="80" t="n">
        <v>21480.3</v>
      </c>
      <c r="R244" s="80" t="n">
        <v>15208</v>
      </c>
      <c r="S244" s="80" t="n">
        <v>-1344</v>
      </c>
      <c r="T244" s="80">
        <f>O244-Y244</f>
        <v/>
      </c>
      <c r="U244" s="82">
        <f>AA244/(T244+X244)</f>
        <v/>
      </c>
      <c r="V244" s="80">
        <f>INDEX(检修、备用和必开!B:B,MATCH(统调负荷!$C244,检修、备用和必开!$A:$A,0))</f>
        <v/>
      </c>
      <c r="W244" s="80">
        <f>INDEX(检修、备用和必开!C:C,MATCH(统调负荷!$C244,检修、备用和必开!$A:$A,0))</f>
        <v/>
      </c>
      <c r="X244" s="80">
        <f>INDEX(检修、备用和必开!D:D,MATCH(统调负荷!$C244,检修、备用和必开!$A:$A,0))</f>
        <v/>
      </c>
      <c r="Y244" s="80">
        <f>INDEX(检修、备用和必开!E:E,MATCH(统调负荷!$C244,检修、备用和必开!$A:$A,0))</f>
        <v/>
      </c>
      <c r="Z244" s="80">
        <f>INDEX(检修、备用和必开!F:F,MATCH(统调负荷!$C244,检修、备用和必开!$A:$A,0))</f>
        <v/>
      </c>
      <c r="AA244" s="80">
        <f>94492.4-V244-Z244</f>
        <v/>
      </c>
      <c r="AB244" s="80" t="n">
        <v>236.75</v>
      </c>
      <c r="AC244" s="80" t="n">
        <v>280.08</v>
      </c>
      <c r="AD244" s="83">
        <f>C244+D244</f>
        <v/>
      </c>
      <c r="AE244" s="82">
        <f>N244-E244</f>
        <v/>
      </c>
      <c r="AF244" s="82">
        <f>O244-F244</f>
        <v/>
      </c>
      <c r="AG244" s="82">
        <f>P244-G244</f>
        <v/>
      </c>
      <c r="AH244" s="82">
        <f>Q244-H244</f>
        <v/>
      </c>
      <c r="AI244" s="82">
        <f>R244-I244</f>
        <v/>
      </c>
      <c r="AJ244" s="82">
        <f>S244-J244</f>
        <v/>
      </c>
      <c r="AK244" s="80">
        <f>INDEX(检修、备用和必开!I:I,MATCH(统调负荷!$C244,检修、备用和必开!$A:$A,0))</f>
        <v/>
      </c>
    </row>
    <row r="245" ht="13.8" customHeight="1">
      <c r="A245" s="80">
        <f>WEEKDAY(C245,2)</f>
        <v/>
      </c>
      <c r="B245" s="80">
        <f>HOUR(D245)</f>
        <v/>
      </c>
      <c r="C245" s="86" t="n">
        <v>45719</v>
      </c>
      <c r="D245" s="75" t="n">
        <v>0.53125</v>
      </c>
      <c r="E245" s="80" t="n">
        <v>89425</v>
      </c>
      <c r="F245" s="80" t="n">
        <v>50408</v>
      </c>
      <c r="G245" s="80" t="n">
        <v>12730</v>
      </c>
      <c r="H245" s="80" t="n">
        <v>17014</v>
      </c>
      <c r="I245" s="80" t="n">
        <v>10673</v>
      </c>
      <c r="J245" s="80" t="n">
        <v>-1400</v>
      </c>
      <c r="K245" s="80">
        <f>F245-Y245</f>
        <v/>
      </c>
      <c r="L245" s="82">
        <f>AA245/(K245+W245)</f>
        <v/>
      </c>
      <c r="M245" s="75" t="n">
        <v>0.53125</v>
      </c>
      <c r="N245" s="80" t="n">
        <v>83679.10000000001</v>
      </c>
      <c r="O245" s="80" t="n">
        <v>33897.1</v>
      </c>
      <c r="P245" s="80" t="n">
        <v>14604.1</v>
      </c>
      <c r="Q245" s="80" t="n">
        <v>21382.9</v>
      </c>
      <c r="R245" s="80" t="n">
        <v>15192</v>
      </c>
      <c r="S245" s="80" t="n">
        <v>-1397</v>
      </c>
      <c r="T245" s="80">
        <f>O245-Y245</f>
        <v/>
      </c>
      <c r="U245" s="82">
        <f>AA245/(T245+X245)</f>
        <v/>
      </c>
      <c r="V245" s="80">
        <f>INDEX(检修、备用和必开!B:B,MATCH(统调负荷!$C245,检修、备用和必开!$A:$A,0))</f>
        <v/>
      </c>
      <c r="W245" s="80">
        <f>INDEX(检修、备用和必开!C:C,MATCH(统调负荷!$C245,检修、备用和必开!$A:$A,0))</f>
        <v/>
      </c>
      <c r="X245" s="80">
        <f>INDEX(检修、备用和必开!D:D,MATCH(统调负荷!$C245,检修、备用和必开!$A:$A,0))</f>
        <v/>
      </c>
      <c r="Y245" s="80">
        <f>INDEX(检修、备用和必开!E:E,MATCH(统调负荷!$C245,检修、备用和必开!$A:$A,0))</f>
        <v/>
      </c>
      <c r="Z245" s="80">
        <f>INDEX(检修、备用和必开!F:F,MATCH(统调负荷!$C245,检修、备用和必开!$A:$A,0))</f>
        <v/>
      </c>
      <c r="AA245" s="80">
        <f>94492.4-V245-Z245</f>
        <v/>
      </c>
      <c r="AB245" s="80" t="n">
        <v>169.41</v>
      </c>
      <c r="AC245" s="80" t="n">
        <v>222.31</v>
      </c>
      <c r="AD245" s="83">
        <f>C245+D245</f>
        <v/>
      </c>
      <c r="AE245" s="82">
        <f>N245-E245</f>
        <v/>
      </c>
      <c r="AF245" s="82">
        <f>O245-F245</f>
        <v/>
      </c>
      <c r="AG245" s="82">
        <f>P245-G245</f>
        <v/>
      </c>
      <c r="AH245" s="82">
        <f>Q245-H245</f>
        <v/>
      </c>
      <c r="AI245" s="82">
        <f>R245-I245</f>
        <v/>
      </c>
      <c r="AJ245" s="82">
        <f>S245-J245</f>
        <v/>
      </c>
      <c r="AK245" s="80">
        <f>INDEX(检修、备用和必开!I:I,MATCH(统调负荷!$C245,检修、备用和必开!$A:$A,0))</f>
        <v/>
      </c>
    </row>
    <row r="246" ht="13.8" customHeight="1">
      <c r="A246" s="80">
        <f>WEEKDAY(C246,2)</f>
        <v/>
      </c>
      <c r="B246" s="80">
        <f>HOUR(D246)</f>
        <v/>
      </c>
      <c r="C246" s="86" t="n">
        <v>45719</v>
      </c>
      <c r="D246" s="75" t="n">
        <v>0.5416666666666666</v>
      </c>
      <c r="E246" s="80" t="n">
        <v>89570</v>
      </c>
      <c r="F246" s="80" t="n">
        <v>50570</v>
      </c>
      <c r="G246" s="80" t="n">
        <v>12730</v>
      </c>
      <c r="H246" s="80" t="n">
        <v>17000</v>
      </c>
      <c r="I246" s="80" t="n">
        <v>10669</v>
      </c>
      <c r="J246" s="80" t="n">
        <v>-1399</v>
      </c>
      <c r="K246" s="80">
        <f>F246-Y246</f>
        <v/>
      </c>
      <c r="L246" s="82">
        <f>AA246/(K246+W246)</f>
        <v/>
      </c>
      <c r="M246" s="75" t="n">
        <v>0.5416666666666666</v>
      </c>
      <c r="N246" s="80" t="n">
        <v>83559.60000000001</v>
      </c>
      <c r="O246" s="80" t="n">
        <v>34423.5</v>
      </c>
      <c r="P246" s="80" t="n">
        <v>14621.2</v>
      </c>
      <c r="Q246" s="80" t="n">
        <v>20778.9</v>
      </c>
      <c r="R246" s="80" t="n">
        <v>15142</v>
      </c>
      <c r="S246" s="80" t="n">
        <v>-1406</v>
      </c>
      <c r="T246" s="80">
        <f>O246-Y246</f>
        <v/>
      </c>
      <c r="U246" s="82">
        <f>AA246/(T246+X246)</f>
        <v/>
      </c>
      <c r="V246" s="80">
        <f>INDEX(检修、备用和必开!B:B,MATCH(统调负荷!$C246,检修、备用和必开!$A:$A,0))</f>
        <v/>
      </c>
      <c r="W246" s="80">
        <f>INDEX(检修、备用和必开!C:C,MATCH(统调负荷!$C246,检修、备用和必开!$A:$A,0))</f>
        <v/>
      </c>
      <c r="X246" s="80">
        <f>INDEX(检修、备用和必开!D:D,MATCH(统调负荷!$C246,检修、备用和必开!$A:$A,0))</f>
        <v/>
      </c>
      <c r="Y246" s="80">
        <f>INDEX(检修、备用和必开!E:E,MATCH(统调负荷!$C246,检修、备用和必开!$A:$A,0))</f>
        <v/>
      </c>
      <c r="Z246" s="80">
        <f>INDEX(检修、备用和必开!F:F,MATCH(统调负荷!$C246,检修、备用和必开!$A:$A,0))</f>
        <v/>
      </c>
      <c r="AA246" s="80">
        <f>94492.4-V246-Z246</f>
        <v/>
      </c>
      <c r="AB246" s="80" t="n">
        <v>170.23</v>
      </c>
      <c r="AC246" s="80" t="n">
        <v>283.21</v>
      </c>
      <c r="AD246" s="83">
        <f>C246+D246</f>
        <v/>
      </c>
      <c r="AE246" s="82">
        <f>N246-E246</f>
        <v/>
      </c>
      <c r="AF246" s="82">
        <f>O246-F246</f>
        <v/>
      </c>
      <c r="AG246" s="82">
        <f>P246-G246</f>
        <v/>
      </c>
      <c r="AH246" s="82">
        <f>Q246-H246</f>
        <v/>
      </c>
      <c r="AI246" s="82">
        <f>R246-I246</f>
        <v/>
      </c>
      <c r="AJ246" s="82">
        <f>S246-J246</f>
        <v/>
      </c>
      <c r="AK246" s="80">
        <f>INDEX(检修、备用和必开!I:I,MATCH(统调负荷!$C246,检修、备用和必开!$A:$A,0))</f>
        <v/>
      </c>
    </row>
    <row r="247" ht="13.8" customHeight="1">
      <c r="A247" s="80">
        <f>WEEKDAY(C247,2)</f>
        <v/>
      </c>
      <c r="B247" s="80">
        <f>HOUR(D247)</f>
        <v/>
      </c>
      <c r="C247" s="86" t="n">
        <v>45719</v>
      </c>
      <c r="D247" s="75" t="n">
        <v>0.5520833333333334</v>
      </c>
      <c r="E247" s="80" t="n">
        <v>90545</v>
      </c>
      <c r="F247" s="80" t="n">
        <v>51610</v>
      </c>
      <c r="G247" s="80" t="n">
        <v>12730</v>
      </c>
      <c r="H247" s="80" t="n">
        <v>16973</v>
      </c>
      <c r="I247" s="80" t="n">
        <v>10631</v>
      </c>
      <c r="J247" s="80" t="n">
        <v>-1399</v>
      </c>
      <c r="K247" s="80">
        <f>F247-Y247</f>
        <v/>
      </c>
      <c r="L247" s="82">
        <f>AA247/(K247+W247)</f>
        <v/>
      </c>
      <c r="M247" s="75" t="n">
        <v>0.5520833333333334</v>
      </c>
      <c r="N247" s="80" t="n">
        <v>84829</v>
      </c>
      <c r="O247" s="80" t="n">
        <v>35808.4</v>
      </c>
      <c r="P247" s="80" t="n">
        <v>14887.1</v>
      </c>
      <c r="Q247" s="80" t="n">
        <v>20586.5</v>
      </c>
      <c r="R247" s="80" t="n">
        <v>14923</v>
      </c>
      <c r="S247" s="80" t="n">
        <v>-1376</v>
      </c>
      <c r="T247" s="80">
        <f>O247-Y247</f>
        <v/>
      </c>
      <c r="U247" s="82">
        <f>AA247/(T247+X247)</f>
        <v/>
      </c>
      <c r="V247" s="80">
        <f>INDEX(检修、备用和必开!B:B,MATCH(统调负荷!$C247,检修、备用和必开!$A:$A,0))</f>
        <v/>
      </c>
      <c r="W247" s="80">
        <f>INDEX(检修、备用和必开!C:C,MATCH(统调负荷!$C247,检修、备用和必开!$A:$A,0))</f>
        <v/>
      </c>
      <c r="X247" s="80">
        <f>INDEX(检修、备用和必开!D:D,MATCH(统调负荷!$C247,检修、备用和必开!$A:$A,0))</f>
        <v/>
      </c>
      <c r="Y247" s="80">
        <f>INDEX(检修、备用和必开!E:E,MATCH(统调负荷!$C247,检修、备用和必开!$A:$A,0))</f>
        <v/>
      </c>
      <c r="Z247" s="80">
        <f>INDEX(检修、备用和必开!F:F,MATCH(统调负荷!$C247,检修、备用和必开!$A:$A,0))</f>
        <v/>
      </c>
      <c r="AA247" s="80">
        <f>94492.4-V247-Z247</f>
        <v/>
      </c>
      <c r="AB247" s="80" t="n">
        <v>295.59</v>
      </c>
      <c r="AC247" s="80" t="n">
        <v>306.08</v>
      </c>
      <c r="AD247" s="83">
        <f>C247+D247</f>
        <v/>
      </c>
      <c r="AE247" s="82">
        <f>N247-E247</f>
        <v/>
      </c>
      <c r="AF247" s="82">
        <f>O247-F247</f>
        <v/>
      </c>
      <c r="AG247" s="82">
        <f>P247-G247</f>
        <v/>
      </c>
      <c r="AH247" s="82">
        <f>Q247-H247</f>
        <v/>
      </c>
      <c r="AI247" s="82">
        <f>R247-I247</f>
        <v/>
      </c>
      <c r="AJ247" s="82">
        <f>S247-J247</f>
        <v/>
      </c>
      <c r="AK247" s="80">
        <f>INDEX(检修、备用和必开!I:I,MATCH(统调负荷!$C247,检修、备用和必开!$A:$A,0))</f>
        <v/>
      </c>
    </row>
    <row r="248" ht="13.8" customHeight="1">
      <c r="A248" s="80">
        <f>WEEKDAY(C248,2)</f>
        <v/>
      </c>
      <c r="B248" s="80">
        <f>HOUR(D248)</f>
        <v/>
      </c>
      <c r="C248" s="86" t="n">
        <v>45719</v>
      </c>
      <c r="D248" s="75" t="n">
        <v>0.5625</v>
      </c>
      <c r="E248" s="80" t="n">
        <v>92905</v>
      </c>
      <c r="F248" s="80" t="n">
        <v>53029</v>
      </c>
      <c r="G248" s="80" t="n">
        <v>12730</v>
      </c>
      <c r="H248" s="80" t="n">
        <v>18011</v>
      </c>
      <c r="I248" s="80" t="n">
        <v>10534</v>
      </c>
      <c r="J248" s="80" t="n">
        <v>-1399</v>
      </c>
      <c r="K248" s="80">
        <f>F248-Y248</f>
        <v/>
      </c>
      <c r="L248" s="82">
        <f>AA248/(K248+W248)</f>
        <v/>
      </c>
      <c r="M248" s="75" t="n">
        <v>0.5625</v>
      </c>
      <c r="N248" s="80" t="n">
        <v>87265.3</v>
      </c>
      <c r="O248" s="80" t="n">
        <v>37162.4</v>
      </c>
      <c r="P248" s="80" t="n">
        <v>14835.3</v>
      </c>
      <c r="Q248" s="80" t="n">
        <v>21749.6</v>
      </c>
      <c r="R248" s="80" t="n">
        <v>14802</v>
      </c>
      <c r="S248" s="80" t="n">
        <v>-1284</v>
      </c>
      <c r="T248" s="80">
        <f>O248-Y248</f>
        <v/>
      </c>
      <c r="U248" s="82">
        <f>AA248/(T248+X248)</f>
        <v/>
      </c>
      <c r="V248" s="80">
        <f>INDEX(检修、备用和必开!B:B,MATCH(统调负荷!$C248,检修、备用和必开!$A:$A,0))</f>
        <v/>
      </c>
      <c r="W248" s="80">
        <f>INDEX(检修、备用和必开!C:C,MATCH(统调负荷!$C248,检修、备用和必开!$A:$A,0))</f>
        <v/>
      </c>
      <c r="X248" s="80">
        <f>INDEX(检修、备用和必开!D:D,MATCH(统调负荷!$C248,检修、备用和必开!$A:$A,0))</f>
        <v/>
      </c>
      <c r="Y248" s="80">
        <f>INDEX(检修、备用和必开!E:E,MATCH(统调负荷!$C248,检修、备用和必开!$A:$A,0))</f>
        <v/>
      </c>
      <c r="Z248" s="80">
        <f>INDEX(检修、备用和必开!F:F,MATCH(统调负荷!$C248,检修、备用和必开!$A:$A,0))</f>
        <v/>
      </c>
      <c r="AA248" s="80">
        <f>94492.4-V248-Z248</f>
        <v/>
      </c>
      <c r="AB248" s="80" t="n">
        <v>310.49</v>
      </c>
      <c r="AC248" s="80" t="n">
        <v>350.14</v>
      </c>
      <c r="AD248" s="83">
        <f>C248+D248</f>
        <v/>
      </c>
      <c r="AE248" s="82">
        <f>N248-E248</f>
        <v/>
      </c>
      <c r="AF248" s="82">
        <f>O248-F248</f>
        <v/>
      </c>
      <c r="AG248" s="82">
        <f>P248-G248</f>
        <v/>
      </c>
      <c r="AH248" s="82">
        <f>Q248-H248</f>
        <v/>
      </c>
      <c r="AI248" s="82">
        <f>R248-I248</f>
        <v/>
      </c>
      <c r="AJ248" s="82">
        <f>S248-J248</f>
        <v/>
      </c>
      <c r="AK248" s="80">
        <f>INDEX(检修、备用和必开!I:I,MATCH(统调负荷!$C248,检修、备用和必开!$A:$A,0))</f>
        <v/>
      </c>
    </row>
    <row r="249" ht="13.8" customHeight="1">
      <c r="A249" s="80">
        <f>WEEKDAY(C249,2)</f>
        <v/>
      </c>
      <c r="B249" s="80">
        <f>HOUR(D249)</f>
        <v/>
      </c>
      <c r="C249" s="86" t="n">
        <v>45719</v>
      </c>
      <c r="D249" s="75" t="n">
        <v>0.5729166666666666</v>
      </c>
      <c r="E249" s="80" t="n">
        <v>96580</v>
      </c>
      <c r="F249" s="80" t="n">
        <v>56716</v>
      </c>
      <c r="G249" s="80" t="n">
        <v>12730</v>
      </c>
      <c r="H249" s="80" t="n">
        <v>18100</v>
      </c>
      <c r="I249" s="80" t="n">
        <v>10433</v>
      </c>
      <c r="J249" s="80" t="n">
        <v>-1399</v>
      </c>
      <c r="K249" s="80">
        <f>F249-Y249</f>
        <v/>
      </c>
      <c r="L249" s="82">
        <f>AA249/(K249+W249)</f>
        <v/>
      </c>
      <c r="M249" s="75" t="n">
        <v>0.5729166666666666</v>
      </c>
      <c r="N249" s="80" t="n">
        <v>90690.2</v>
      </c>
      <c r="O249" s="80" t="n">
        <v>40013.7</v>
      </c>
      <c r="P249" s="80" t="n">
        <v>14962</v>
      </c>
      <c r="Q249" s="80" t="n">
        <v>22550.5</v>
      </c>
      <c r="R249" s="80" t="n">
        <v>14559</v>
      </c>
      <c r="S249" s="80" t="n">
        <v>-1395</v>
      </c>
      <c r="T249" s="80">
        <f>O249-Y249</f>
        <v/>
      </c>
      <c r="U249" s="82">
        <f>AA249/(T249+X249)</f>
        <v/>
      </c>
      <c r="V249" s="80">
        <f>INDEX(检修、备用和必开!B:B,MATCH(统调负荷!$C249,检修、备用和必开!$A:$A,0))</f>
        <v/>
      </c>
      <c r="W249" s="80">
        <f>INDEX(检修、备用和必开!C:C,MATCH(统调负荷!$C249,检修、备用和必开!$A:$A,0))</f>
        <v/>
      </c>
      <c r="X249" s="80">
        <f>INDEX(检修、备用和必开!D:D,MATCH(统调负荷!$C249,检修、备用和必开!$A:$A,0))</f>
        <v/>
      </c>
      <c r="Y249" s="80">
        <f>INDEX(检修、备用和必开!E:E,MATCH(统调负荷!$C249,检修、备用和必开!$A:$A,0))</f>
        <v/>
      </c>
      <c r="Z249" s="80">
        <f>INDEX(检修、备用和必开!F:F,MATCH(统调负荷!$C249,检修、备用和必开!$A:$A,0))</f>
        <v/>
      </c>
      <c r="AA249" s="80">
        <f>94492.4-V249-Z249</f>
        <v/>
      </c>
      <c r="AB249" s="80" t="n">
        <v>334.62</v>
      </c>
      <c r="AC249" s="80" t="n">
        <v>356.52</v>
      </c>
      <c r="AD249" s="83">
        <f>C249+D249</f>
        <v/>
      </c>
      <c r="AE249" s="82">
        <f>N249-E249</f>
        <v/>
      </c>
      <c r="AF249" s="82">
        <f>O249-F249</f>
        <v/>
      </c>
      <c r="AG249" s="82">
        <f>P249-G249</f>
        <v/>
      </c>
      <c r="AH249" s="82">
        <f>Q249-H249</f>
        <v/>
      </c>
      <c r="AI249" s="82">
        <f>R249-I249</f>
        <v/>
      </c>
      <c r="AJ249" s="82">
        <f>S249-J249</f>
        <v/>
      </c>
      <c r="AK249" s="80">
        <f>INDEX(检修、备用和必开!I:I,MATCH(统调负荷!$C249,检修、备用和必开!$A:$A,0))</f>
        <v/>
      </c>
    </row>
    <row r="250" ht="13.8" customHeight="1">
      <c r="A250" s="80">
        <f>WEEKDAY(C250,2)</f>
        <v/>
      </c>
      <c r="B250" s="80">
        <f>HOUR(D250)</f>
        <v/>
      </c>
      <c r="C250" s="86" t="n">
        <v>45719</v>
      </c>
      <c r="D250" s="75" t="n">
        <v>0.5833333333333334</v>
      </c>
      <c r="E250" s="80" t="n">
        <v>96285</v>
      </c>
      <c r="F250" s="80" t="n">
        <v>56157</v>
      </c>
      <c r="G250" s="80" t="n">
        <v>13748</v>
      </c>
      <c r="H250" s="80" t="n">
        <v>17468</v>
      </c>
      <c r="I250" s="80" t="n">
        <v>10311</v>
      </c>
      <c r="J250" s="80" t="n">
        <v>-1399</v>
      </c>
      <c r="K250" s="80">
        <f>F250-Y250</f>
        <v/>
      </c>
      <c r="L250" s="82">
        <f>AA250/(K250+W250)</f>
        <v/>
      </c>
      <c r="M250" s="75" t="n">
        <v>0.5833333333333334</v>
      </c>
      <c r="N250" s="80" t="n">
        <v>90769.89999999999</v>
      </c>
      <c r="O250" s="80" t="n">
        <v>39714.9</v>
      </c>
      <c r="P250" s="80" t="n">
        <v>15109.7</v>
      </c>
      <c r="Q250" s="80" t="n">
        <v>22743.3</v>
      </c>
      <c r="R250" s="80" t="n">
        <v>14599</v>
      </c>
      <c r="S250" s="80" t="n">
        <v>-1397</v>
      </c>
      <c r="T250" s="80">
        <f>O250-Y250</f>
        <v/>
      </c>
      <c r="U250" s="82">
        <f>AA250/(T250+X250)</f>
        <v/>
      </c>
      <c r="V250" s="80">
        <f>INDEX(检修、备用和必开!B:B,MATCH(统调负荷!$C250,检修、备用和必开!$A:$A,0))</f>
        <v/>
      </c>
      <c r="W250" s="80">
        <f>INDEX(检修、备用和必开!C:C,MATCH(统调负荷!$C250,检修、备用和必开!$A:$A,0))</f>
        <v/>
      </c>
      <c r="X250" s="80">
        <f>INDEX(检修、备用和必开!D:D,MATCH(统调负荷!$C250,检修、备用和必开!$A:$A,0))</f>
        <v/>
      </c>
      <c r="Y250" s="80">
        <f>INDEX(检修、备用和必开!E:E,MATCH(统调负荷!$C250,检修、备用和必开!$A:$A,0))</f>
        <v/>
      </c>
      <c r="Z250" s="80">
        <f>INDEX(检修、备用和必开!F:F,MATCH(统调负荷!$C250,检修、备用和必开!$A:$A,0))</f>
        <v/>
      </c>
      <c r="AA250" s="80">
        <f>94492.4-V250-Z250</f>
        <v/>
      </c>
      <c r="AB250" s="80" t="n">
        <v>327.89</v>
      </c>
      <c r="AC250" s="80" t="n">
        <v>324.98</v>
      </c>
      <c r="AD250" s="83">
        <f>C250+D250</f>
        <v/>
      </c>
      <c r="AE250" s="82">
        <f>N250-E250</f>
        <v/>
      </c>
      <c r="AF250" s="82">
        <f>O250-F250</f>
        <v/>
      </c>
      <c r="AG250" s="82">
        <f>P250-G250</f>
        <v/>
      </c>
      <c r="AH250" s="82">
        <f>Q250-H250</f>
        <v/>
      </c>
      <c r="AI250" s="82">
        <f>R250-I250</f>
        <v/>
      </c>
      <c r="AJ250" s="82">
        <f>S250-J250</f>
        <v/>
      </c>
      <c r="AK250" s="80">
        <f>INDEX(检修、备用和必开!I:I,MATCH(统调负荷!$C250,检修、备用和必开!$A:$A,0))</f>
        <v/>
      </c>
    </row>
    <row r="251" ht="13.8" customHeight="1">
      <c r="A251" s="80">
        <f>WEEKDAY(C251,2)</f>
        <v/>
      </c>
      <c r="B251" s="80">
        <f>HOUR(D251)</f>
        <v/>
      </c>
      <c r="C251" s="86" t="n">
        <v>45719</v>
      </c>
      <c r="D251" s="75" t="n">
        <v>0.59375</v>
      </c>
      <c r="E251" s="80" t="n">
        <v>95340</v>
      </c>
      <c r="F251" s="80" t="n">
        <v>51777</v>
      </c>
      <c r="G251" s="80" t="n">
        <v>17368</v>
      </c>
      <c r="H251" s="80" t="n">
        <v>17415</v>
      </c>
      <c r="I251" s="80" t="n">
        <v>10179</v>
      </c>
      <c r="J251" s="80" t="n">
        <v>-1399</v>
      </c>
      <c r="K251" s="80">
        <f>F251-Y251</f>
        <v/>
      </c>
      <c r="L251" s="82">
        <f>AA251/(K251+W251)</f>
        <v/>
      </c>
      <c r="M251" s="75" t="n">
        <v>0.59375</v>
      </c>
      <c r="N251" s="80" t="n">
        <v>89817.89999999999</v>
      </c>
      <c r="O251" s="80" t="n">
        <v>39461.8</v>
      </c>
      <c r="P251" s="80" t="n">
        <v>14443.6</v>
      </c>
      <c r="Q251" s="80" t="n">
        <v>22877.5</v>
      </c>
      <c r="R251" s="80" t="n">
        <v>14406</v>
      </c>
      <c r="S251" s="80" t="n">
        <v>-1371</v>
      </c>
      <c r="T251" s="80">
        <f>O251-Y251</f>
        <v/>
      </c>
      <c r="U251" s="82">
        <f>AA251/(T251+X251)</f>
        <v/>
      </c>
      <c r="V251" s="80">
        <f>INDEX(检修、备用和必开!B:B,MATCH(统调负荷!$C251,检修、备用和必开!$A:$A,0))</f>
        <v/>
      </c>
      <c r="W251" s="80">
        <f>INDEX(检修、备用和必开!C:C,MATCH(统调负荷!$C251,检修、备用和必开!$A:$A,0))</f>
        <v/>
      </c>
      <c r="X251" s="80">
        <f>INDEX(检修、备用和必开!D:D,MATCH(统调负荷!$C251,检修、备用和必开!$A:$A,0))</f>
        <v/>
      </c>
      <c r="Y251" s="80">
        <f>INDEX(检修、备用和必开!E:E,MATCH(统调负荷!$C251,检修、备用和必开!$A:$A,0))</f>
        <v/>
      </c>
      <c r="Z251" s="80">
        <f>INDEX(检修、备用和必开!F:F,MATCH(统调负荷!$C251,检修、备用和必开!$A:$A,0))</f>
        <v/>
      </c>
      <c r="AA251" s="80">
        <f>94492.4-V251-Z251</f>
        <v/>
      </c>
      <c r="AB251" s="80" t="n">
        <v>329.59</v>
      </c>
      <c r="AC251" s="80" t="n">
        <v>322.04</v>
      </c>
      <c r="AD251" s="83">
        <f>C251+D251</f>
        <v/>
      </c>
      <c r="AE251" s="82">
        <f>N251-E251</f>
        <v/>
      </c>
      <c r="AF251" s="82">
        <f>O251-F251</f>
        <v/>
      </c>
      <c r="AG251" s="82">
        <f>P251-G251</f>
        <v/>
      </c>
      <c r="AH251" s="82">
        <f>Q251-H251</f>
        <v/>
      </c>
      <c r="AI251" s="82">
        <f>R251-I251</f>
        <v/>
      </c>
      <c r="AJ251" s="82">
        <f>S251-J251</f>
        <v/>
      </c>
      <c r="AK251" s="80">
        <f>INDEX(检修、备用和必开!I:I,MATCH(统调负荷!$C251,检修、备用和必开!$A:$A,0))</f>
        <v/>
      </c>
    </row>
    <row r="252" ht="13.8" customHeight="1">
      <c r="A252" s="80">
        <f>WEEKDAY(C252,2)</f>
        <v/>
      </c>
      <c r="B252" s="80">
        <f>HOUR(D252)</f>
        <v/>
      </c>
      <c r="C252" s="86" t="n">
        <v>45719</v>
      </c>
      <c r="D252" s="75" t="n">
        <v>0.6041666666666666</v>
      </c>
      <c r="E252" s="80" t="n">
        <v>95150</v>
      </c>
      <c r="F252" s="80" t="n">
        <v>51513</v>
      </c>
      <c r="G252" s="80" t="n">
        <v>17655</v>
      </c>
      <c r="H252" s="80" t="n">
        <v>17381</v>
      </c>
      <c r="I252" s="80" t="n">
        <v>10000</v>
      </c>
      <c r="J252" s="80" t="n">
        <v>-1399</v>
      </c>
      <c r="K252" s="80">
        <f>F252-Y252</f>
        <v/>
      </c>
      <c r="L252" s="82">
        <f>AA252/(K252+W252)</f>
        <v/>
      </c>
      <c r="M252" s="75" t="n">
        <v>0.6041666666666666</v>
      </c>
      <c r="N252" s="80" t="n">
        <v>90131.3</v>
      </c>
      <c r="O252" s="80" t="n">
        <v>40863.5</v>
      </c>
      <c r="P252" s="80" t="n">
        <v>13817.1</v>
      </c>
      <c r="Q252" s="80" t="n">
        <v>22780.7</v>
      </c>
      <c r="R252" s="80" t="n">
        <v>13951</v>
      </c>
      <c r="S252" s="80" t="n">
        <v>-1281</v>
      </c>
      <c r="T252" s="80">
        <f>O252-Y252</f>
        <v/>
      </c>
      <c r="U252" s="82">
        <f>AA252/(T252+X252)</f>
        <v/>
      </c>
      <c r="V252" s="80">
        <f>INDEX(检修、备用和必开!B:B,MATCH(统调负荷!$C252,检修、备用和必开!$A:$A,0))</f>
        <v/>
      </c>
      <c r="W252" s="80">
        <f>INDEX(检修、备用和必开!C:C,MATCH(统调负荷!$C252,检修、备用和必开!$A:$A,0))</f>
        <v/>
      </c>
      <c r="X252" s="80">
        <f>INDEX(检修、备用和必开!D:D,MATCH(统调负荷!$C252,检修、备用和必开!$A:$A,0))</f>
        <v/>
      </c>
      <c r="Y252" s="80">
        <f>INDEX(检修、备用和必开!E:E,MATCH(统调负荷!$C252,检修、备用和必开!$A:$A,0))</f>
        <v/>
      </c>
      <c r="Z252" s="80">
        <f>INDEX(检修、备用和必开!F:F,MATCH(统调负荷!$C252,检修、备用和必开!$A:$A,0))</f>
        <v/>
      </c>
      <c r="AA252" s="80">
        <f>94492.4-V252-Z252</f>
        <v/>
      </c>
      <c r="AB252" s="80" t="n">
        <v>341.14</v>
      </c>
      <c r="AC252" s="80" t="n">
        <v>324.53</v>
      </c>
      <c r="AD252" s="83">
        <f>C252+D252</f>
        <v/>
      </c>
      <c r="AE252" s="82">
        <f>N252-E252</f>
        <v/>
      </c>
      <c r="AF252" s="82">
        <f>O252-F252</f>
        <v/>
      </c>
      <c r="AG252" s="82">
        <f>P252-G252</f>
        <v/>
      </c>
      <c r="AH252" s="82">
        <f>Q252-H252</f>
        <v/>
      </c>
      <c r="AI252" s="82">
        <f>R252-I252</f>
        <v/>
      </c>
      <c r="AJ252" s="82">
        <f>S252-J252</f>
        <v/>
      </c>
      <c r="AK252" s="80">
        <f>INDEX(检修、备用和必开!I:I,MATCH(统调负荷!$C252,检修、备用和必开!$A:$A,0))</f>
        <v/>
      </c>
    </row>
    <row r="253" ht="13.8" customHeight="1">
      <c r="A253" s="80">
        <f>WEEKDAY(C253,2)</f>
        <v/>
      </c>
      <c r="B253" s="80">
        <f>HOUR(D253)</f>
        <v/>
      </c>
      <c r="C253" s="86" t="n">
        <v>45719</v>
      </c>
      <c r="D253" s="75" t="n">
        <v>0.6145833333333334</v>
      </c>
      <c r="E253" s="80" t="n">
        <v>95155</v>
      </c>
      <c r="F253" s="80" t="n">
        <v>50891</v>
      </c>
      <c r="G253" s="80" t="n">
        <v>18520</v>
      </c>
      <c r="H253" s="80" t="n">
        <v>17332</v>
      </c>
      <c r="I253" s="80" t="n">
        <v>9811</v>
      </c>
      <c r="J253" s="80" t="n">
        <v>-1399</v>
      </c>
      <c r="K253" s="80">
        <f>F253-Y253</f>
        <v/>
      </c>
      <c r="L253" s="82">
        <f>AA253/(K253+W253)</f>
        <v/>
      </c>
      <c r="M253" s="75" t="n">
        <v>0.6145833333333334</v>
      </c>
      <c r="N253" s="80" t="n">
        <v>90925.60000000001</v>
      </c>
      <c r="O253" s="80" t="n">
        <v>42505.9</v>
      </c>
      <c r="P253" s="80" t="n">
        <v>13728.8</v>
      </c>
      <c r="Q253" s="80" t="n">
        <v>22703.9</v>
      </c>
      <c r="R253" s="80" t="n">
        <v>13424</v>
      </c>
      <c r="S253" s="80" t="n">
        <v>-1437</v>
      </c>
      <c r="T253" s="80">
        <f>O253-Y253</f>
        <v/>
      </c>
      <c r="U253" s="82">
        <f>AA253/(T253+X253)</f>
        <v/>
      </c>
      <c r="V253" s="80">
        <f>INDEX(检修、备用和必开!B:B,MATCH(统调负荷!$C253,检修、备用和必开!$A:$A,0))</f>
        <v/>
      </c>
      <c r="W253" s="80">
        <f>INDEX(检修、备用和必开!C:C,MATCH(统调负荷!$C253,检修、备用和必开!$A:$A,0))</f>
        <v/>
      </c>
      <c r="X253" s="80">
        <f>INDEX(检修、备用和必开!D:D,MATCH(统调负荷!$C253,检修、备用和必开!$A:$A,0))</f>
        <v/>
      </c>
      <c r="Y253" s="80">
        <f>INDEX(检修、备用和必开!E:E,MATCH(统调负荷!$C253,检修、备用和必开!$A:$A,0))</f>
        <v/>
      </c>
      <c r="Z253" s="80">
        <f>INDEX(检修、备用和必开!F:F,MATCH(统调负荷!$C253,检修、备用和必开!$A:$A,0))</f>
        <v/>
      </c>
      <c r="AA253" s="80">
        <f>94492.4-V253-Z253</f>
        <v/>
      </c>
      <c r="AB253" s="80" t="n">
        <v>350.99</v>
      </c>
      <c r="AC253" s="80" t="n">
        <v>334.95</v>
      </c>
      <c r="AD253" s="83">
        <f>C253+D253</f>
        <v/>
      </c>
      <c r="AE253" s="82">
        <f>N253-E253</f>
        <v/>
      </c>
      <c r="AF253" s="82">
        <f>O253-F253</f>
        <v/>
      </c>
      <c r="AG253" s="82">
        <f>P253-G253</f>
        <v/>
      </c>
      <c r="AH253" s="82">
        <f>Q253-H253</f>
        <v/>
      </c>
      <c r="AI253" s="82">
        <f>R253-I253</f>
        <v/>
      </c>
      <c r="AJ253" s="82">
        <f>S253-J253</f>
        <v/>
      </c>
      <c r="AK253" s="80">
        <f>INDEX(检修、备用和必开!I:I,MATCH(统调负荷!$C253,检修、备用和必开!$A:$A,0))</f>
        <v/>
      </c>
    </row>
    <row r="254" ht="13.8" customHeight="1">
      <c r="A254" s="80">
        <f>WEEKDAY(C254,2)</f>
        <v/>
      </c>
      <c r="B254" s="80">
        <f>HOUR(D254)</f>
        <v/>
      </c>
      <c r="C254" s="86" t="n">
        <v>45719</v>
      </c>
      <c r="D254" s="75" t="n">
        <v>0.625</v>
      </c>
      <c r="E254" s="80" t="n">
        <v>95320</v>
      </c>
      <c r="F254" s="80" t="n">
        <v>49847</v>
      </c>
      <c r="G254" s="80" t="n">
        <v>19032</v>
      </c>
      <c r="H254" s="80" t="n">
        <v>18240</v>
      </c>
      <c r="I254" s="80" t="n">
        <v>9600</v>
      </c>
      <c r="J254" s="80" t="n">
        <v>-1399</v>
      </c>
      <c r="K254" s="80">
        <f>F254-Y254</f>
        <v/>
      </c>
      <c r="L254" s="82">
        <f>AA254/(K254+W254)</f>
        <v/>
      </c>
      <c r="M254" s="75" t="n">
        <v>0.625</v>
      </c>
      <c r="N254" s="80" t="n">
        <v>91735.3</v>
      </c>
      <c r="O254" s="80" t="n">
        <v>43518.9</v>
      </c>
      <c r="P254" s="80" t="n">
        <v>14210.4</v>
      </c>
      <c r="Q254" s="80" t="n">
        <v>22634</v>
      </c>
      <c r="R254" s="80" t="n">
        <v>12790</v>
      </c>
      <c r="S254" s="80" t="n">
        <v>-1418</v>
      </c>
      <c r="T254" s="80">
        <f>O254-Y254</f>
        <v/>
      </c>
      <c r="U254" s="82">
        <f>AA254/(T254+X254)</f>
        <v/>
      </c>
      <c r="V254" s="80">
        <f>INDEX(检修、备用和必开!B:B,MATCH(统调负荷!$C254,检修、备用和必开!$A:$A,0))</f>
        <v/>
      </c>
      <c r="W254" s="80">
        <f>INDEX(检修、备用和必开!C:C,MATCH(统调负荷!$C254,检修、备用和必开!$A:$A,0))</f>
        <v/>
      </c>
      <c r="X254" s="80">
        <f>INDEX(检修、备用和必开!D:D,MATCH(统调负荷!$C254,检修、备用和必开!$A:$A,0))</f>
        <v/>
      </c>
      <c r="Y254" s="80">
        <f>INDEX(检修、备用和必开!E:E,MATCH(统调负荷!$C254,检修、备用和必开!$A:$A,0))</f>
        <v/>
      </c>
      <c r="Z254" s="80">
        <f>INDEX(检修、备用和必开!F:F,MATCH(统调负荷!$C254,检修、备用和必开!$A:$A,0))</f>
        <v/>
      </c>
      <c r="AA254" s="80">
        <f>94492.4-V254-Z254</f>
        <v/>
      </c>
      <c r="AB254" s="80" t="n">
        <v>351.26</v>
      </c>
      <c r="AC254" s="80" t="n">
        <v>356.13</v>
      </c>
      <c r="AD254" s="83">
        <f>C254+D254</f>
        <v/>
      </c>
      <c r="AE254" s="82">
        <f>N254-E254</f>
        <v/>
      </c>
      <c r="AF254" s="82">
        <f>O254-F254</f>
        <v/>
      </c>
      <c r="AG254" s="82">
        <f>P254-G254</f>
        <v/>
      </c>
      <c r="AH254" s="82">
        <f>Q254-H254</f>
        <v/>
      </c>
      <c r="AI254" s="82">
        <f>R254-I254</f>
        <v/>
      </c>
      <c r="AJ254" s="82">
        <f>S254-J254</f>
        <v/>
      </c>
      <c r="AK254" s="80">
        <f>INDEX(检修、备用和必开!I:I,MATCH(统调负荷!$C254,检修、备用和必开!$A:$A,0))</f>
        <v/>
      </c>
    </row>
    <row r="255" ht="13.8" customHeight="1">
      <c r="A255" s="80">
        <f>WEEKDAY(C255,2)</f>
        <v/>
      </c>
      <c r="B255" s="80">
        <f>HOUR(D255)</f>
        <v/>
      </c>
      <c r="C255" s="86" t="n">
        <v>45719</v>
      </c>
      <c r="D255" s="75" t="n">
        <v>0.6354166666666666</v>
      </c>
      <c r="E255" s="80" t="n">
        <v>95715</v>
      </c>
      <c r="F255" s="80" t="n">
        <v>50631</v>
      </c>
      <c r="G255" s="80" t="n">
        <v>19032</v>
      </c>
      <c r="H255" s="80" t="n">
        <v>18082</v>
      </c>
      <c r="I255" s="80" t="n">
        <v>9369</v>
      </c>
      <c r="J255" s="80" t="n">
        <v>-1399</v>
      </c>
      <c r="K255" s="80">
        <f>F255-Y255</f>
        <v/>
      </c>
      <c r="L255" s="82">
        <f>AA255/(K255+W255)</f>
        <v/>
      </c>
      <c r="M255" s="75" t="n">
        <v>0.6354166666666666</v>
      </c>
      <c r="N255" s="80" t="n">
        <v>92572.8</v>
      </c>
      <c r="O255" s="80" t="n">
        <v>44868.1</v>
      </c>
      <c r="P255" s="80" t="n">
        <v>14039.5</v>
      </c>
      <c r="Q255" s="80" t="n">
        <v>22777.2</v>
      </c>
      <c r="R255" s="80" t="n">
        <v>12234</v>
      </c>
      <c r="S255" s="80" t="n">
        <v>-1346</v>
      </c>
      <c r="T255" s="80">
        <f>O255-Y255</f>
        <v/>
      </c>
      <c r="U255" s="82">
        <f>AA255/(T255+X255)</f>
        <v/>
      </c>
      <c r="V255" s="80">
        <f>INDEX(检修、备用和必开!B:B,MATCH(统调负荷!$C255,检修、备用和必开!$A:$A,0))</f>
        <v/>
      </c>
      <c r="W255" s="80">
        <f>INDEX(检修、备用和必开!C:C,MATCH(统调负荷!$C255,检修、备用和必开!$A:$A,0))</f>
        <v/>
      </c>
      <c r="X255" s="80">
        <f>INDEX(检修、备用和必开!D:D,MATCH(统调负荷!$C255,检修、备用和必开!$A:$A,0))</f>
        <v/>
      </c>
      <c r="Y255" s="80">
        <f>INDEX(检修、备用和必开!E:E,MATCH(统调负荷!$C255,检修、备用和必开!$A:$A,0))</f>
        <v/>
      </c>
      <c r="Z255" s="80">
        <f>INDEX(检修、备用和必开!F:F,MATCH(统调负荷!$C255,检修、备用和必开!$A:$A,0))</f>
        <v/>
      </c>
      <c r="AA255" s="80">
        <f>94492.4-V255-Z255</f>
        <v/>
      </c>
      <c r="AB255" s="80" t="n">
        <v>350.45</v>
      </c>
      <c r="AC255" s="80" t="n">
        <v>351.35</v>
      </c>
      <c r="AD255" s="83">
        <f>C255+D255</f>
        <v/>
      </c>
      <c r="AE255" s="82">
        <f>N255-E255</f>
        <v/>
      </c>
      <c r="AF255" s="82">
        <f>O255-F255</f>
        <v/>
      </c>
      <c r="AG255" s="82">
        <f>P255-G255</f>
        <v/>
      </c>
      <c r="AH255" s="82">
        <f>Q255-H255</f>
        <v/>
      </c>
      <c r="AI255" s="82">
        <f>R255-I255</f>
        <v/>
      </c>
      <c r="AJ255" s="82">
        <f>S255-J255</f>
        <v/>
      </c>
      <c r="AK255" s="80">
        <f>INDEX(检修、备用和必开!I:I,MATCH(统调负荷!$C255,检修、备用和必开!$A:$A,0))</f>
        <v/>
      </c>
    </row>
    <row r="256" ht="13.8" customHeight="1">
      <c r="A256" s="80">
        <f>WEEKDAY(C256,2)</f>
        <v/>
      </c>
      <c r="B256" s="80">
        <f>HOUR(D256)</f>
        <v/>
      </c>
      <c r="C256" s="86" t="n">
        <v>45719</v>
      </c>
      <c r="D256" s="75" t="n">
        <v>0.6458333333333334</v>
      </c>
      <c r="E256" s="80" t="n">
        <v>96580</v>
      </c>
      <c r="F256" s="80" t="n">
        <v>51461</v>
      </c>
      <c r="G256" s="80" t="n">
        <v>19133</v>
      </c>
      <c r="H256" s="80" t="n">
        <v>18308</v>
      </c>
      <c r="I256" s="80" t="n">
        <v>9077</v>
      </c>
      <c r="J256" s="80" t="n">
        <v>-1399</v>
      </c>
      <c r="K256" s="80">
        <f>F256-Y256</f>
        <v/>
      </c>
      <c r="L256" s="82">
        <f>AA256/(K256+W256)</f>
        <v/>
      </c>
      <c r="M256" s="75" t="n">
        <v>0.6458333333333334</v>
      </c>
      <c r="N256" s="80" t="n">
        <v>93920.7</v>
      </c>
      <c r="O256" s="80" t="n">
        <v>45507.7</v>
      </c>
      <c r="P256" s="80" t="n">
        <v>15628.6</v>
      </c>
      <c r="Q256" s="80" t="n">
        <v>22546.4</v>
      </c>
      <c r="R256" s="80" t="n">
        <v>11584</v>
      </c>
      <c r="S256" s="80" t="n">
        <v>-1346</v>
      </c>
      <c r="T256" s="80">
        <f>O256-Y256</f>
        <v/>
      </c>
      <c r="U256" s="82">
        <f>AA256/(T256+X256)</f>
        <v/>
      </c>
      <c r="V256" s="80">
        <f>INDEX(检修、备用和必开!B:B,MATCH(统调负荷!$C256,检修、备用和必开!$A:$A,0))</f>
        <v/>
      </c>
      <c r="W256" s="80">
        <f>INDEX(检修、备用和必开!C:C,MATCH(统调负荷!$C256,检修、备用和必开!$A:$A,0))</f>
        <v/>
      </c>
      <c r="X256" s="80">
        <f>INDEX(检修、备用和必开!D:D,MATCH(统调负荷!$C256,检修、备用和必开!$A:$A,0))</f>
        <v/>
      </c>
      <c r="Y256" s="80">
        <f>INDEX(检修、备用和必开!E:E,MATCH(统调负荷!$C256,检修、备用和必开!$A:$A,0))</f>
        <v/>
      </c>
      <c r="Z256" s="80">
        <f>INDEX(检修、备用和必开!F:F,MATCH(统调负荷!$C256,检修、备用和必开!$A:$A,0))</f>
        <v/>
      </c>
      <c r="AA256" s="80">
        <f>94492.4-V256-Z256</f>
        <v/>
      </c>
      <c r="AB256" s="80" t="n">
        <v>351.11</v>
      </c>
      <c r="AC256" s="80" t="n">
        <v>342.95</v>
      </c>
      <c r="AD256" s="83">
        <f>C256+D256</f>
        <v/>
      </c>
      <c r="AE256" s="82">
        <f>N256-E256</f>
        <v/>
      </c>
      <c r="AF256" s="82">
        <f>O256-F256</f>
        <v/>
      </c>
      <c r="AG256" s="82">
        <f>P256-G256</f>
        <v/>
      </c>
      <c r="AH256" s="82">
        <f>Q256-H256</f>
        <v/>
      </c>
      <c r="AI256" s="82">
        <f>R256-I256</f>
        <v/>
      </c>
      <c r="AJ256" s="82">
        <f>S256-J256</f>
        <v/>
      </c>
      <c r="AK256" s="80">
        <f>INDEX(检修、备用和必开!I:I,MATCH(统调负荷!$C256,检修、备用和必开!$A:$A,0))</f>
        <v/>
      </c>
    </row>
    <row r="257" ht="13.8" customHeight="1">
      <c r="A257" s="80">
        <f>WEEKDAY(C257,2)</f>
        <v/>
      </c>
      <c r="B257" s="80">
        <f>HOUR(D257)</f>
        <v/>
      </c>
      <c r="C257" s="86" t="n">
        <v>45719</v>
      </c>
      <c r="D257" s="75" t="n">
        <v>0.65625</v>
      </c>
      <c r="E257" s="80" t="n">
        <v>97590</v>
      </c>
      <c r="F257" s="80" t="n">
        <v>52077</v>
      </c>
      <c r="G257" s="80" t="n">
        <v>19849</v>
      </c>
      <c r="H257" s="80" t="n">
        <v>18279</v>
      </c>
      <c r="I257" s="80" t="n">
        <v>8784</v>
      </c>
      <c r="J257" s="80" t="n">
        <v>-1399</v>
      </c>
      <c r="K257" s="80">
        <f>F257-Y257</f>
        <v/>
      </c>
      <c r="L257" s="82">
        <f>AA257/(K257+W257)</f>
        <v/>
      </c>
      <c r="M257" s="75" t="n">
        <v>0.65625</v>
      </c>
      <c r="N257" s="80" t="n">
        <v>94995.39999999999</v>
      </c>
      <c r="O257" s="80" t="n">
        <v>44219.6</v>
      </c>
      <c r="P257" s="80" t="n">
        <v>17947.9</v>
      </c>
      <c r="Q257" s="80" t="n">
        <v>23338.9</v>
      </c>
      <c r="R257" s="80" t="n">
        <v>10867</v>
      </c>
      <c r="S257" s="80" t="n">
        <v>-1378</v>
      </c>
      <c r="T257" s="80">
        <f>O257-Y257</f>
        <v/>
      </c>
      <c r="U257" s="82">
        <f>AA257/(T257+X257)</f>
        <v/>
      </c>
      <c r="V257" s="80">
        <f>INDEX(检修、备用和必开!B:B,MATCH(统调负荷!$C257,检修、备用和必开!$A:$A,0))</f>
        <v/>
      </c>
      <c r="W257" s="80">
        <f>INDEX(检修、备用和必开!C:C,MATCH(统调负荷!$C257,检修、备用和必开!$A:$A,0))</f>
        <v/>
      </c>
      <c r="X257" s="80">
        <f>INDEX(检修、备用和必开!D:D,MATCH(统调负荷!$C257,检修、备用和必开!$A:$A,0))</f>
        <v/>
      </c>
      <c r="Y257" s="80">
        <f>INDEX(检修、备用和必开!E:E,MATCH(统调负荷!$C257,检修、备用和必开!$A:$A,0))</f>
        <v/>
      </c>
      <c r="Z257" s="80">
        <f>INDEX(检修、备用和必开!F:F,MATCH(统调负荷!$C257,检修、备用和必开!$A:$A,0))</f>
        <v/>
      </c>
      <c r="AA257" s="80">
        <f>94492.4-V257-Z257</f>
        <v/>
      </c>
      <c r="AB257" s="80" t="n">
        <v>345.24</v>
      </c>
      <c r="AC257" s="80" t="n">
        <v>325.43</v>
      </c>
      <c r="AD257" s="83">
        <f>C257+D257</f>
        <v/>
      </c>
      <c r="AE257" s="82">
        <f>N257-E257</f>
        <v/>
      </c>
      <c r="AF257" s="82">
        <f>O257-F257</f>
        <v/>
      </c>
      <c r="AG257" s="82">
        <f>P257-G257</f>
        <v/>
      </c>
      <c r="AH257" s="82">
        <f>Q257-H257</f>
        <v/>
      </c>
      <c r="AI257" s="82">
        <f>R257-I257</f>
        <v/>
      </c>
      <c r="AJ257" s="82">
        <f>S257-J257</f>
        <v/>
      </c>
      <c r="AK257" s="80">
        <f>INDEX(检修、备用和必开!I:I,MATCH(统调负荷!$C257,检修、备用和必开!$A:$A,0))</f>
        <v/>
      </c>
    </row>
    <row r="258" ht="13.8" customHeight="1">
      <c r="A258" s="80">
        <f>WEEKDAY(C258,2)</f>
        <v/>
      </c>
      <c r="B258" s="80">
        <f>HOUR(D258)</f>
        <v/>
      </c>
      <c r="C258" s="86" t="n">
        <v>45719</v>
      </c>
      <c r="D258" s="75" t="n">
        <v>0.6666666666666666</v>
      </c>
      <c r="E258" s="80" t="n">
        <v>98935</v>
      </c>
      <c r="F258" s="80" t="n">
        <v>52829</v>
      </c>
      <c r="G258" s="80" t="n">
        <v>20760</v>
      </c>
      <c r="H258" s="80" t="n">
        <v>18240</v>
      </c>
      <c r="I258" s="80" t="n">
        <v>8505</v>
      </c>
      <c r="J258" s="80" t="n">
        <v>-1399</v>
      </c>
      <c r="K258" s="80">
        <f>F258-Y258</f>
        <v/>
      </c>
      <c r="L258" s="82">
        <f>AA258/(K258+W258)</f>
        <v/>
      </c>
      <c r="M258" s="75" t="n">
        <v>0.6666666666666666</v>
      </c>
      <c r="N258" s="80" t="n">
        <v>96486.10000000001</v>
      </c>
      <c r="O258" s="80" t="n">
        <v>43912.7</v>
      </c>
      <c r="P258" s="80" t="n">
        <v>20253.8</v>
      </c>
      <c r="Q258" s="80" t="n">
        <v>23585.6</v>
      </c>
      <c r="R258" s="80" t="n">
        <v>10094</v>
      </c>
      <c r="S258" s="80" t="n">
        <v>-1360</v>
      </c>
      <c r="T258" s="80">
        <f>O258-Y258</f>
        <v/>
      </c>
      <c r="U258" s="82">
        <f>AA258/(T258+X258)</f>
        <v/>
      </c>
      <c r="V258" s="80">
        <f>INDEX(检修、备用和必开!B:B,MATCH(统调负荷!$C258,检修、备用和必开!$A:$A,0))</f>
        <v/>
      </c>
      <c r="W258" s="80">
        <f>INDEX(检修、备用和必开!C:C,MATCH(统调负荷!$C258,检修、备用和必开!$A:$A,0))</f>
        <v/>
      </c>
      <c r="X258" s="80">
        <f>INDEX(检修、备用和必开!D:D,MATCH(统调负荷!$C258,检修、备用和必开!$A:$A,0))</f>
        <v/>
      </c>
      <c r="Y258" s="80">
        <f>INDEX(检修、备用和必开!E:E,MATCH(统调负荷!$C258,检修、备用和必开!$A:$A,0))</f>
        <v/>
      </c>
      <c r="Z258" s="80">
        <f>INDEX(检修、备用和必开!F:F,MATCH(统调负荷!$C258,检修、备用和必开!$A:$A,0))</f>
        <v/>
      </c>
      <c r="AA258" s="80">
        <f>94492.4-V258-Z258</f>
        <v/>
      </c>
      <c r="AB258" s="80" t="n">
        <v>337.49</v>
      </c>
      <c r="AC258" s="80" t="n">
        <v>332.63</v>
      </c>
      <c r="AD258" s="83">
        <f>C258+D258</f>
        <v/>
      </c>
      <c r="AE258" s="82">
        <f>N258-E258</f>
        <v/>
      </c>
      <c r="AF258" s="82">
        <f>O258-F258</f>
        <v/>
      </c>
      <c r="AG258" s="82">
        <f>P258-G258</f>
        <v/>
      </c>
      <c r="AH258" s="82">
        <f>Q258-H258</f>
        <v/>
      </c>
      <c r="AI258" s="82">
        <f>R258-I258</f>
        <v/>
      </c>
      <c r="AJ258" s="82">
        <f>S258-J258</f>
        <v/>
      </c>
      <c r="AK258" s="80">
        <f>INDEX(检修、备用和必开!I:I,MATCH(统调负荷!$C258,检修、备用和必开!$A:$A,0))</f>
        <v/>
      </c>
    </row>
    <row r="259" ht="13.8" customHeight="1">
      <c r="A259" s="80">
        <f>WEEKDAY(C259,2)</f>
        <v/>
      </c>
      <c r="B259" s="80">
        <f>HOUR(D259)</f>
        <v/>
      </c>
      <c r="C259" s="86" t="n">
        <v>45719</v>
      </c>
      <c r="D259" s="75" t="n">
        <v>0.6770833333333334</v>
      </c>
      <c r="E259" s="80" t="n">
        <v>100445</v>
      </c>
      <c r="F259" s="80" t="n">
        <v>53505</v>
      </c>
      <c r="G259" s="80" t="n">
        <v>21131</v>
      </c>
      <c r="H259" s="80" t="n">
        <v>19002</v>
      </c>
      <c r="I259" s="80" t="n">
        <v>8206</v>
      </c>
      <c r="J259" s="80" t="n">
        <v>-1399</v>
      </c>
      <c r="K259" s="80">
        <f>F259-Y259</f>
        <v/>
      </c>
      <c r="L259" s="82">
        <f>AA259/(K259+W259)</f>
        <v/>
      </c>
      <c r="M259" s="75" t="n">
        <v>0.6770833333333334</v>
      </c>
      <c r="N259" s="80" t="n">
        <v>98292.89999999999</v>
      </c>
      <c r="O259" s="80" t="n">
        <v>45370.1</v>
      </c>
      <c r="P259" s="80" t="n">
        <v>21221.2</v>
      </c>
      <c r="Q259" s="80" t="n">
        <v>23659.6</v>
      </c>
      <c r="R259" s="80" t="n">
        <v>9383</v>
      </c>
      <c r="S259" s="80" t="n">
        <v>-1341</v>
      </c>
      <c r="T259" s="80">
        <f>O259-Y259</f>
        <v/>
      </c>
      <c r="U259" s="82">
        <f>AA259/(T259+X259)</f>
        <v/>
      </c>
      <c r="V259" s="80">
        <f>INDEX(检修、备用和必开!B:B,MATCH(统调负荷!$C259,检修、备用和必开!$A:$A,0))</f>
        <v/>
      </c>
      <c r="W259" s="80">
        <f>INDEX(检修、备用和必开!C:C,MATCH(统调负荷!$C259,检修、备用和必开!$A:$A,0))</f>
        <v/>
      </c>
      <c r="X259" s="80">
        <f>INDEX(检修、备用和必开!D:D,MATCH(统调负荷!$C259,检修、备用和必开!$A:$A,0))</f>
        <v/>
      </c>
      <c r="Y259" s="80">
        <f>INDEX(检修、备用和必开!E:E,MATCH(统调负荷!$C259,检修、备用和必开!$A:$A,0))</f>
        <v/>
      </c>
      <c r="Z259" s="80">
        <f>INDEX(检修、备用和必开!F:F,MATCH(统调负荷!$C259,检修、备用和必开!$A:$A,0))</f>
        <v/>
      </c>
      <c r="AA259" s="80">
        <f>94492.4-V259-Z259</f>
        <v/>
      </c>
      <c r="AB259" s="80" t="n">
        <v>344.41</v>
      </c>
      <c r="AC259" s="80" t="n">
        <v>348.31</v>
      </c>
      <c r="AD259" s="83">
        <f>C259+D259</f>
        <v/>
      </c>
      <c r="AE259" s="82">
        <f>N259-E259</f>
        <v/>
      </c>
      <c r="AF259" s="82">
        <f>O259-F259</f>
        <v/>
      </c>
      <c r="AG259" s="82">
        <f>P259-G259</f>
        <v/>
      </c>
      <c r="AH259" s="82">
        <f>Q259-H259</f>
        <v/>
      </c>
      <c r="AI259" s="82">
        <f>R259-I259</f>
        <v/>
      </c>
      <c r="AJ259" s="82">
        <f>S259-J259</f>
        <v/>
      </c>
      <c r="AK259" s="80">
        <f>INDEX(检修、备用和必开!I:I,MATCH(统调负荷!$C259,检修、备用和必开!$A:$A,0))</f>
        <v/>
      </c>
    </row>
    <row r="260" ht="13.8" customHeight="1">
      <c r="A260" s="80">
        <f>WEEKDAY(C260,2)</f>
        <v/>
      </c>
      <c r="B260" s="80">
        <f>HOUR(D260)</f>
        <v/>
      </c>
      <c r="C260" s="86" t="n">
        <v>45719</v>
      </c>
      <c r="D260" s="75" t="n">
        <v>0.6875</v>
      </c>
      <c r="E260" s="80" t="n">
        <v>101860</v>
      </c>
      <c r="F260" s="80" t="n">
        <v>54996</v>
      </c>
      <c r="G260" s="80" t="n">
        <v>21131</v>
      </c>
      <c r="H260" s="80" t="n">
        <v>19235</v>
      </c>
      <c r="I260" s="80" t="n">
        <v>7897</v>
      </c>
      <c r="J260" s="80" t="n">
        <v>-1399</v>
      </c>
      <c r="K260" s="80">
        <f>F260-Y260</f>
        <v/>
      </c>
      <c r="L260" s="82">
        <f>AA260/(K260+W260)</f>
        <v/>
      </c>
      <c r="M260" s="75" t="n">
        <v>0.6875</v>
      </c>
      <c r="N260" s="80" t="n">
        <v>100073</v>
      </c>
      <c r="O260" s="80" t="n">
        <v>47737.1</v>
      </c>
      <c r="P260" s="80" t="n">
        <v>21574.5</v>
      </c>
      <c r="Q260" s="80" t="n">
        <v>23413.4</v>
      </c>
      <c r="R260" s="80" t="n">
        <v>8669</v>
      </c>
      <c r="S260" s="80" t="n">
        <v>-1321</v>
      </c>
      <c r="T260" s="80">
        <f>O260-Y260</f>
        <v/>
      </c>
      <c r="U260" s="82">
        <f>AA260/(T260+X260)</f>
        <v/>
      </c>
      <c r="V260" s="80">
        <f>INDEX(检修、备用和必开!B:B,MATCH(统调负荷!$C260,检修、备用和必开!$A:$A,0))</f>
        <v/>
      </c>
      <c r="W260" s="80">
        <f>INDEX(检修、备用和必开!C:C,MATCH(统调负荷!$C260,检修、备用和必开!$A:$A,0))</f>
        <v/>
      </c>
      <c r="X260" s="80">
        <f>INDEX(检修、备用和必开!D:D,MATCH(统调负荷!$C260,检修、备用和必开!$A:$A,0))</f>
        <v/>
      </c>
      <c r="Y260" s="80">
        <f>INDEX(检修、备用和必开!E:E,MATCH(统调负荷!$C260,检修、备用和必开!$A:$A,0))</f>
        <v/>
      </c>
      <c r="Z260" s="80">
        <f>INDEX(检修、备用和必开!F:F,MATCH(统调负荷!$C260,检修、备用和必开!$A:$A,0))</f>
        <v/>
      </c>
      <c r="AA260" s="80">
        <f>94492.4-V260-Z260</f>
        <v/>
      </c>
      <c r="AB260" s="80" t="n">
        <v>346.07</v>
      </c>
      <c r="AC260" s="80" t="n">
        <v>360</v>
      </c>
      <c r="AD260" s="83">
        <f>C260+D260</f>
        <v/>
      </c>
      <c r="AE260" s="82">
        <f>N260-E260</f>
        <v/>
      </c>
      <c r="AF260" s="82">
        <f>O260-F260</f>
        <v/>
      </c>
      <c r="AG260" s="82">
        <f>P260-G260</f>
        <v/>
      </c>
      <c r="AH260" s="82">
        <f>Q260-H260</f>
        <v/>
      </c>
      <c r="AI260" s="82">
        <f>R260-I260</f>
        <v/>
      </c>
      <c r="AJ260" s="82">
        <f>S260-J260</f>
        <v/>
      </c>
      <c r="AK260" s="80">
        <f>INDEX(检修、备用和必开!I:I,MATCH(统调负荷!$C260,检修、备用和必开!$A:$A,0))</f>
        <v/>
      </c>
    </row>
    <row r="261" ht="13.8" customHeight="1">
      <c r="A261" s="80">
        <f>WEEKDAY(C261,2)</f>
        <v/>
      </c>
      <c r="B261" s="80">
        <f>HOUR(D261)</f>
        <v/>
      </c>
      <c r="C261" s="86" t="n">
        <v>45719</v>
      </c>
      <c r="D261" s="75" t="n">
        <v>0.6979166666666666</v>
      </c>
      <c r="E261" s="80" t="n">
        <v>102935</v>
      </c>
      <c r="F261" s="80" t="n">
        <v>55599</v>
      </c>
      <c r="G261" s="80" t="n">
        <v>20980</v>
      </c>
      <c r="H261" s="80" t="n">
        <v>20180</v>
      </c>
      <c r="I261" s="80" t="n">
        <v>7575</v>
      </c>
      <c r="J261" s="80" t="n">
        <v>-1399</v>
      </c>
      <c r="K261" s="80">
        <f>F261-Y261</f>
        <v/>
      </c>
      <c r="L261" s="82">
        <f>AA261/(K261+W261)</f>
        <v/>
      </c>
      <c r="M261" s="75" t="n">
        <v>0.6979166666666666</v>
      </c>
      <c r="N261" s="80" t="n">
        <v>101586</v>
      </c>
      <c r="O261" s="80" t="n">
        <v>49354.6</v>
      </c>
      <c r="P261" s="80" t="n">
        <v>21586.9</v>
      </c>
      <c r="Q261" s="80" t="n">
        <v>24033.5</v>
      </c>
      <c r="R261" s="80" t="n">
        <v>7981</v>
      </c>
      <c r="S261" s="80" t="n">
        <v>-1370</v>
      </c>
      <c r="T261" s="80">
        <f>O261-Y261</f>
        <v/>
      </c>
      <c r="U261" s="82">
        <f>AA261/(T261+X261)</f>
        <v/>
      </c>
      <c r="V261" s="80">
        <f>INDEX(检修、备用和必开!B:B,MATCH(统调负荷!$C261,检修、备用和必开!$A:$A,0))</f>
        <v/>
      </c>
      <c r="W261" s="80">
        <f>INDEX(检修、备用和必开!C:C,MATCH(统调负荷!$C261,检修、备用和必开!$A:$A,0))</f>
        <v/>
      </c>
      <c r="X261" s="80">
        <f>INDEX(检修、备用和必开!D:D,MATCH(统调负荷!$C261,检修、备用和必开!$A:$A,0))</f>
        <v/>
      </c>
      <c r="Y261" s="80">
        <f>INDEX(检修、备用和必开!E:E,MATCH(统调负荷!$C261,检修、备用和必开!$A:$A,0))</f>
        <v/>
      </c>
      <c r="Z261" s="80">
        <f>INDEX(检修、备用和必开!F:F,MATCH(统调负荷!$C261,检修、备用和必开!$A:$A,0))</f>
        <v/>
      </c>
      <c r="AA261" s="80">
        <f>94492.4-V261-Z261</f>
        <v/>
      </c>
      <c r="AB261" s="80" t="n">
        <v>382.78</v>
      </c>
      <c r="AC261" s="80" t="n">
        <v>359.46</v>
      </c>
      <c r="AD261" s="83">
        <f>C261+D261</f>
        <v/>
      </c>
      <c r="AE261" s="82">
        <f>N261-E261</f>
        <v/>
      </c>
      <c r="AF261" s="82">
        <f>O261-F261</f>
        <v/>
      </c>
      <c r="AG261" s="82">
        <f>P261-G261</f>
        <v/>
      </c>
      <c r="AH261" s="82">
        <f>Q261-H261</f>
        <v/>
      </c>
      <c r="AI261" s="82">
        <f>R261-I261</f>
        <v/>
      </c>
      <c r="AJ261" s="82">
        <f>S261-J261</f>
        <v/>
      </c>
      <c r="AK261" s="80">
        <f>INDEX(检修、备用和必开!I:I,MATCH(统调负荷!$C261,检修、备用和必开!$A:$A,0))</f>
        <v/>
      </c>
    </row>
    <row r="262" ht="13.8" customHeight="1">
      <c r="A262" s="80">
        <f>WEEKDAY(C262,2)</f>
        <v/>
      </c>
      <c r="B262" s="80">
        <f>HOUR(D262)</f>
        <v/>
      </c>
      <c r="C262" s="86" t="n">
        <v>45719</v>
      </c>
      <c r="D262" s="75" t="n">
        <v>0.7083333333333334</v>
      </c>
      <c r="E262" s="80" t="n">
        <v>104210</v>
      </c>
      <c r="F262" s="80" t="n">
        <v>56624</v>
      </c>
      <c r="G262" s="80" t="n">
        <v>21682</v>
      </c>
      <c r="H262" s="80" t="n">
        <v>20051</v>
      </c>
      <c r="I262" s="80" t="n">
        <v>7252</v>
      </c>
      <c r="J262" s="80" t="n">
        <v>-1399</v>
      </c>
      <c r="K262" s="80">
        <f>F262-Y262</f>
        <v/>
      </c>
      <c r="L262" s="82">
        <f>AA262/(K262+W262)</f>
        <v/>
      </c>
      <c r="M262" s="75" t="n">
        <v>0.7083333333333334</v>
      </c>
      <c r="N262" s="80" t="n">
        <v>102983</v>
      </c>
      <c r="O262" s="80" t="n">
        <v>50634.1</v>
      </c>
      <c r="P262" s="80" t="n">
        <v>21803.3</v>
      </c>
      <c r="Q262" s="80" t="n">
        <v>24396.6</v>
      </c>
      <c r="R262" s="80" t="n">
        <v>7492</v>
      </c>
      <c r="S262" s="80" t="n">
        <v>-1343</v>
      </c>
      <c r="T262" s="80">
        <f>O262-Y262</f>
        <v/>
      </c>
      <c r="U262" s="82">
        <f>AA262/(T262+X262)</f>
        <v/>
      </c>
      <c r="V262" s="80">
        <f>INDEX(检修、备用和必开!B:B,MATCH(统调负荷!$C262,检修、备用和必开!$A:$A,0))</f>
        <v/>
      </c>
      <c r="W262" s="80">
        <f>INDEX(检修、备用和必开!C:C,MATCH(统调负荷!$C262,检修、备用和必开!$A:$A,0))</f>
        <v/>
      </c>
      <c r="X262" s="80">
        <f>INDEX(检修、备用和必开!D:D,MATCH(统调负荷!$C262,检修、备用和必开!$A:$A,0))</f>
        <v/>
      </c>
      <c r="Y262" s="80">
        <f>INDEX(检修、备用和必开!E:E,MATCH(统调负荷!$C262,检修、备用和必开!$A:$A,0))</f>
        <v/>
      </c>
      <c r="Z262" s="80">
        <f>INDEX(检修、备用和必开!F:F,MATCH(统调负荷!$C262,检修、备用和必开!$A:$A,0))</f>
        <v/>
      </c>
      <c r="AA262" s="80">
        <f>94492.4-V262-Z262</f>
        <v/>
      </c>
      <c r="AB262" s="80" t="n">
        <v>385.3</v>
      </c>
      <c r="AC262" s="80" t="n">
        <v>369.31</v>
      </c>
      <c r="AD262" s="83">
        <f>C262+D262</f>
        <v/>
      </c>
      <c r="AE262" s="82">
        <f>N262-E262</f>
        <v/>
      </c>
      <c r="AF262" s="82">
        <f>O262-F262</f>
        <v/>
      </c>
      <c r="AG262" s="82">
        <f>P262-G262</f>
        <v/>
      </c>
      <c r="AH262" s="82">
        <f>Q262-H262</f>
        <v/>
      </c>
      <c r="AI262" s="82">
        <f>R262-I262</f>
        <v/>
      </c>
      <c r="AJ262" s="82">
        <f>S262-J262</f>
        <v/>
      </c>
      <c r="AK262" s="80">
        <f>INDEX(检修、备用和必开!I:I,MATCH(统调负荷!$C262,检修、备用和必开!$A:$A,0))</f>
        <v/>
      </c>
    </row>
    <row r="263" ht="13.8" customHeight="1">
      <c r="A263" s="80">
        <f>WEEKDAY(C263,2)</f>
        <v/>
      </c>
      <c r="B263" s="80">
        <f>HOUR(D263)</f>
        <v/>
      </c>
      <c r="C263" s="86" t="n">
        <v>45719</v>
      </c>
      <c r="D263" s="75" t="n">
        <v>0.71875</v>
      </c>
      <c r="E263" s="80" t="n">
        <v>104935</v>
      </c>
      <c r="F263" s="80" t="n">
        <v>57791</v>
      </c>
      <c r="G263" s="80" t="n">
        <v>21704</v>
      </c>
      <c r="H263" s="80" t="n">
        <v>19896</v>
      </c>
      <c r="I263" s="80" t="n">
        <v>6943</v>
      </c>
      <c r="J263" s="80" t="n">
        <v>-1399</v>
      </c>
      <c r="K263" s="80">
        <f>F263-Y263</f>
        <v/>
      </c>
      <c r="L263" s="82">
        <f>AA263/(K263+W263)</f>
        <v/>
      </c>
      <c r="M263" s="75" t="n">
        <v>0.71875</v>
      </c>
      <c r="N263" s="80" t="n">
        <v>103975</v>
      </c>
      <c r="O263" s="80" t="n">
        <v>52646.9</v>
      </c>
      <c r="P263" s="80" t="n">
        <v>20941.5</v>
      </c>
      <c r="Q263" s="80" t="n">
        <v>24592.6</v>
      </c>
      <c r="R263" s="80" t="n">
        <v>7128</v>
      </c>
      <c r="S263" s="80" t="n">
        <v>-1334</v>
      </c>
      <c r="T263" s="80">
        <f>O263-Y263</f>
        <v/>
      </c>
      <c r="U263" s="82">
        <f>AA263/(T263+X263)</f>
        <v/>
      </c>
      <c r="V263" s="80">
        <f>INDEX(检修、备用和必开!B:B,MATCH(统调负荷!$C263,检修、备用和必开!$A:$A,0))</f>
        <v/>
      </c>
      <c r="W263" s="80">
        <f>INDEX(检修、备用和必开!C:C,MATCH(统调负荷!$C263,检修、备用和必开!$A:$A,0))</f>
        <v/>
      </c>
      <c r="X263" s="80">
        <f>INDEX(检修、备用和必开!D:D,MATCH(统调负荷!$C263,检修、备用和必开!$A:$A,0))</f>
        <v/>
      </c>
      <c r="Y263" s="80">
        <f>INDEX(检修、备用和必开!E:E,MATCH(统调负荷!$C263,检修、备用和必开!$A:$A,0))</f>
        <v/>
      </c>
      <c r="Z263" s="80">
        <f>INDEX(检修、备用和必开!F:F,MATCH(统调负荷!$C263,检修、备用和必开!$A:$A,0))</f>
        <v/>
      </c>
      <c r="AA263" s="80">
        <f>94492.4-V263-Z263</f>
        <v/>
      </c>
      <c r="AB263" s="80" t="n">
        <v>410.12</v>
      </c>
      <c r="AC263" s="80" t="n">
        <v>409.14</v>
      </c>
      <c r="AD263" s="83">
        <f>C263+D263</f>
        <v/>
      </c>
      <c r="AE263" s="82">
        <f>N263-E263</f>
        <v/>
      </c>
      <c r="AF263" s="82">
        <f>O263-F263</f>
        <v/>
      </c>
      <c r="AG263" s="82">
        <f>P263-G263</f>
        <v/>
      </c>
      <c r="AH263" s="82">
        <f>Q263-H263</f>
        <v/>
      </c>
      <c r="AI263" s="82">
        <f>R263-I263</f>
        <v/>
      </c>
      <c r="AJ263" s="82">
        <f>S263-J263</f>
        <v/>
      </c>
      <c r="AK263" s="80">
        <f>INDEX(检修、备用和必开!I:I,MATCH(统调负荷!$C263,检修、备用和必开!$A:$A,0))</f>
        <v/>
      </c>
    </row>
    <row r="264" ht="13.8" customHeight="1">
      <c r="A264" s="80">
        <f>WEEKDAY(C264,2)</f>
        <v/>
      </c>
      <c r="B264" s="80">
        <f>HOUR(D264)</f>
        <v/>
      </c>
      <c r="C264" s="86" t="n">
        <v>45719</v>
      </c>
      <c r="D264" s="75" t="n">
        <v>0.7291666666666666</v>
      </c>
      <c r="E264" s="80" t="n">
        <v>103655</v>
      </c>
      <c r="F264" s="80" t="n">
        <v>56286</v>
      </c>
      <c r="G264" s="80" t="n">
        <v>21704</v>
      </c>
      <c r="H264" s="80" t="n">
        <v>20450</v>
      </c>
      <c r="I264" s="80" t="n">
        <v>6614</v>
      </c>
      <c r="J264" s="80" t="n">
        <v>-1399</v>
      </c>
      <c r="K264" s="80">
        <f>F264-Y264</f>
        <v/>
      </c>
      <c r="L264" s="82">
        <f>AA264/(K264+W264)</f>
        <v/>
      </c>
      <c r="M264" s="75" t="n">
        <v>0.7291666666666666</v>
      </c>
      <c r="N264" s="80" t="n">
        <v>102536</v>
      </c>
      <c r="O264" s="80" t="n">
        <v>51630.2</v>
      </c>
      <c r="P264" s="80" t="n">
        <v>20616</v>
      </c>
      <c r="Q264" s="80" t="n">
        <v>24866.8</v>
      </c>
      <c r="R264" s="80" t="n">
        <v>6821</v>
      </c>
      <c r="S264" s="80" t="n">
        <v>-1398</v>
      </c>
      <c r="T264" s="80">
        <f>O264-Y264</f>
        <v/>
      </c>
      <c r="U264" s="82">
        <f>AA264/(T264+X264)</f>
        <v/>
      </c>
      <c r="V264" s="80">
        <f>INDEX(检修、备用和必开!B:B,MATCH(统调负荷!$C264,检修、备用和必开!$A:$A,0))</f>
        <v/>
      </c>
      <c r="W264" s="80">
        <f>INDEX(检修、备用和必开!C:C,MATCH(统调负荷!$C264,检修、备用和必开!$A:$A,0))</f>
        <v/>
      </c>
      <c r="X264" s="80">
        <f>INDEX(检修、备用和必开!D:D,MATCH(统调负荷!$C264,检修、备用和必开!$A:$A,0))</f>
        <v/>
      </c>
      <c r="Y264" s="80">
        <f>INDEX(检修、备用和必开!E:E,MATCH(统调负荷!$C264,检修、备用和必开!$A:$A,0))</f>
        <v/>
      </c>
      <c r="Z264" s="80">
        <f>INDEX(检修、备用和必开!F:F,MATCH(统调负荷!$C264,检修、备用和必开!$A:$A,0))</f>
        <v/>
      </c>
      <c r="AA264" s="80">
        <f>94492.4-V264-Z264</f>
        <v/>
      </c>
      <c r="AB264" s="80" t="n">
        <v>363.32</v>
      </c>
      <c r="AC264" s="80" t="n">
        <v>346.04</v>
      </c>
      <c r="AD264" s="83">
        <f>C264+D264</f>
        <v/>
      </c>
      <c r="AE264" s="82">
        <f>N264-E264</f>
        <v/>
      </c>
      <c r="AF264" s="82">
        <f>O264-F264</f>
        <v/>
      </c>
      <c r="AG264" s="82">
        <f>P264-G264</f>
        <v/>
      </c>
      <c r="AH264" s="82">
        <f>Q264-H264</f>
        <v/>
      </c>
      <c r="AI264" s="82">
        <f>R264-I264</f>
        <v/>
      </c>
      <c r="AJ264" s="82">
        <f>S264-J264</f>
        <v/>
      </c>
      <c r="AK264" s="80">
        <f>INDEX(检修、备用和必开!I:I,MATCH(统调负荷!$C264,检修、备用和必开!$A:$A,0))</f>
        <v/>
      </c>
    </row>
    <row r="265" ht="13.8" customHeight="1">
      <c r="A265" s="80">
        <f>WEEKDAY(C265,2)</f>
        <v/>
      </c>
      <c r="B265" s="80">
        <f>HOUR(D265)</f>
        <v/>
      </c>
      <c r="C265" s="86" t="n">
        <v>45719</v>
      </c>
      <c r="D265" s="75" t="n">
        <v>0.7395833333333334</v>
      </c>
      <c r="E265" s="80" t="n">
        <v>103410</v>
      </c>
      <c r="F265" s="80" t="n">
        <v>56419</v>
      </c>
      <c r="G265" s="80" t="n">
        <v>21752</v>
      </c>
      <c r="H265" s="80" t="n">
        <v>20300</v>
      </c>
      <c r="I265" s="80" t="n">
        <v>6338</v>
      </c>
      <c r="J265" s="80" t="n">
        <v>-1399</v>
      </c>
      <c r="K265" s="80">
        <f>F265-Y265</f>
        <v/>
      </c>
      <c r="L265" s="82">
        <f>AA265/(K265+W265)</f>
        <v/>
      </c>
      <c r="M265" s="75" t="n">
        <v>0.7395833333333334</v>
      </c>
      <c r="N265" s="80" t="n">
        <v>103106</v>
      </c>
      <c r="O265" s="80" t="n">
        <v>52519.6</v>
      </c>
      <c r="P265" s="80" t="n">
        <v>20317.1</v>
      </c>
      <c r="Q265" s="80" t="n">
        <v>24977.3</v>
      </c>
      <c r="R265" s="80" t="n">
        <v>6676</v>
      </c>
      <c r="S265" s="80" t="n">
        <v>-1384</v>
      </c>
      <c r="T265" s="80">
        <f>O265-Y265</f>
        <v/>
      </c>
      <c r="U265" s="82">
        <f>AA265/(T265+X265)</f>
        <v/>
      </c>
      <c r="V265" s="80">
        <f>INDEX(检修、备用和必开!B:B,MATCH(统调负荷!$C265,检修、备用和必开!$A:$A,0))</f>
        <v/>
      </c>
      <c r="W265" s="80">
        <f>INDEX(检修、备用和必开!C:C,MATCH(统调负荷!$C265,检修、备用和必开!$A:$A,0))</f>
        <v/>
      </c>
      <c r="X265" s="80">
        <f>INDEX(检修、备用和必开!D:D,MATCH(统调负荷!$C265,检修、备用和必开!$A:$A,0))</f>
        <v/>
      </c>
      <c r="Y265" s="80">
        <f>INDEX(检修、备用和必开!E:E,MATCH(统调负荷!$C265,检修、备用和必开!$A:$A,0))</f>
        <v/>
      </c>
      <c r="Z265" s="80">
        <f>INDEX(检修、备用和必开!F:F,MATCH(统调负荷!$C265,检修、备用和必开!$A:$A,0))</f>
        <v/>
      </c>
      <c r="AA265" s="80">
        <f>94492.4-V265-Z265</f>
        <v/>
      </c>
      <c r="AB265" s="80" t="n">
        <v>370.75</v>
      </c>
      <c r="AC265" s="80" t="n">
        <v>353.27</v>
      </c>
      <c r="AD265" s="83">
        <f>C265+D265</f>
        <v/>
      </c>
      <c r="AE265" s="82">
        <f>N265-E265</f>
        <v/>
      </c>
      <c r="AF265" s="82">
        <f>O265-F265</f>
        <v/>
      </c>
      <c r="AG265" s="82">
        <f>P265-G265</f>
        <v/>
      </c>
      <c r="AH265" s="82">
        <f>Q265-H265</f>
        <v/>
      </c>
      <c r="AI265" s="82">
        <f>R265-I265</f>
        <v/>
      </c>
      <c r="AJ265" s="82">
        <f>S265-J265</f>
        <v/>
      </c>
      <c r="AK265" s="80">
        <f>INDEX(检修、备用和必开!I:I,MATCH(统调负荷!$C265,检修、备用和必开!$A:$A,0))</f>
        <v/>
      </c>
    </row>
    <row r="266" ht="13.8" customHeight="1">
      <c r="A266" s="80">
        <f>WEEKDAY(C266,2)</f>
        <v/>
      </c>
      <c r="B266" s="80">
        <f>HOUR(D266)</f>
        <v/>
      </c>
      <c r="C266" s="86" t="n">
        <v>45719</v>
      </c>
      <c r="D266" s="75" t="n">
        <v>0.75</v>
      </c>
      <c r="E266" s="80" t="n">
        <v>104155</v>
      </c>
      <c r="F266" s="80" t="n">
        <v>57255</v>
      </c>
      <c r="G266" s="80" t="n">
        <v>21699</v>
      </c>
      <c r="H266" s="80" t="n">
        <v>20526</v>
      </c>
      <c r="I266" s="80" t="n">
        <v>6074</v>
      </c>
      <c r="J266" s="80" t="n">
        <v>-1399</v>
      </c>
      <c r="K266" s="80">
        <f>F266-Y266</f>
        <v/>
      </c>
      <c r="L266" s="82">
        <f>AA266/(K266+W266)</f>
        <v/>
      </c>
      <c r="M266" s="75" t="n">
        <v>0.75</v>
      </c>
      <c r="N266" s="80" t="n">
        <v>104497</v>
      </c>
      <c r="O266" s="80" t="n">
        <v>53909.6</v>
      </c>
      <c r="P266" s="80" t="n">
        <v>20557.8</v>
      </c>
      <c r="Q266" s="80" t="n">
        <v>24769.6</v>
      </c>
      <c r="R266" s="80" t="n">
        <v>6653</v>
      </c>
      <c r="S266" s="80" t="n">
        <v>-1393</v>
      </c>
      <c r="T266" s="80">
        <f>O266-Y266</f>
        <v/>
      </c>
      <c r="U266" s="82">
        <f>AA266/(T266+X266)</f>
        <v/>
      </c>
      <c r="V266" s="80">
        <f>INDEX(检修、备用和必开!B:B,MATCH(统调负荷!$C266,检修、备用和必开!$A:$A,0))</f>
        <v/>
      </c>
      <c r="W266" s="80">
        <f>INDEX(检修、备用和必开!C:C,MATCH(统调负荷!$C266,检修、备用和必开!$A:$A,0))</f>
        <v/>
      </c>
      <c r="X266" s="80">
        <f>INDEX(检修、备用和必开!D:D,MATCH(统调负荷!$C266,检修、备用和必开!$A:$A,0))</f>
        <v/>
      </c>
      <c r="Y266" s="80">
        <f>INDEX(检修、备用和必开!E:E,MATCH(统调负荷!$C266,检修、备用和必开!$A:$A,0))</f>
        <v/>
      </c>
      <c r="Z266" s="80">
        <f>INDEX(检修、备用和必开!F:F,MATCH(统调负荷!$C266,检修、备用和必开!$A:$A,0))</f>
        <v/>
      </c>
      <c r="AA266" s="80">
        <f>94492.4-V266-Z266</f>
        <v/>
      </c>
      <c r="AB266" s="80" t="n">
        <v>382.25</v>
      </c>
      <c r="AC266" s="80" t="n">
        <v>353.27</v>
      </c>
      <c r="AD266" s="83">
        <f>C266+D266</f>
        <v/>
      </c>
      <c r="AE266" s="82">
        <f>N266-E266</f>
        <v/>
      </c>
      <c r="AF266" s="82">
        <f>O266-F266</f>
        <v/>
      </c>
      <c r="AG266" s="82">
        <f>P266-G266</f>
        <v/>
      </c>
      <c r="AH266" s="82">
        <f>Q266-H266</f>
        <v/>
      </c>
      <c r="AI266" s="82">
        <f>R266-I266</f>
        <v/>
      </c>
      <c r="AJ266" s="82">
        <f>S266-J266</f>
        <v/>
      </c>
      <c r="AK266" s="80">
        <f>INDEX(检修、备用和必开!I:I,MATCH(统调负荷!$C266,检修、备用和必开!$A:$A,0))</f>
        <v/>
      </c>
    </row>
    <row r="267" ht="13.8" customHeight="1">
      <c r="A267" s="80">
        <f>WEEKDAY(C267,2)</f>
        <v/>
      </c>
      <c r="B267" s="80">
        <f>HOUR(D267)</f>
        <v/>
      </c>
      <c r="C267" s="86" t="n">
        <v>45719</v>
      </c>
      <c r="D267" s="75" t="n">
        <v>0.7604166666666666</v>
      </c>
      <c r="E267" s="80" t="n">
        <v>106625</v>
      </c>
      <c r="F267" s="80" t="n">
        <v>60316</v>
      </c>
      <c r="G267" s="80" t="n">
        <v>21363</v>
      </c>
      <c r="H267" s="80" t="n">
        <v>20517</v>
      </c>
      <c r="I267" s="80" t="n">
        <v>5828</v>
      </c>
      <c r="J267" s="80" t="n">
        <v>-1399</v>
      </c>
      <c r="K267" s="80">
        <f>F267-Y267</f>
        <v/>
      </c>
      <c r="L267" s="82">
        <f>AA267/(K267+W267)</f>
        <v/>
      </c>
      <c r="M267" s="75" t="n">
        <v>0.7604166666666666</v>
      </c>
      <c r="N267" s="80" t="n">
        <v>107467</v>
      </c>
      <c r="O267" s="80" t="n">
        <v>56108.4</v>
      </c>
      <c r="P267" s="80" t="n">
        <v>20629</v>
      </c>
      <c r="Q267" s="80" t="n">
        <v>25500.6</v>
      </c>
      <c r="R267" s="80" t="n">
        <v>6615</v>
      </c>
      <c r="S267" s="80" t="n">
        <v>-1386</v>
      </c>
      <c r="T267" s="80">
        <f>O267-Y267</f>
        <v/>
      </c>
      <c r="U267" s="82">
        <f>AA267/(T267+X267)</f>
        <v/>
      </c>
      <c r="V267" s="80">
        <f>INDEX(检修、备用和必开!B:B,MATCH(统调负荷!$C267,检修、备用和必开!$A:$A,0))</f>
        <v/>
      </c>
      <c r="W267" s="80">
        <f>INDEX(检修、备用和必开!C:C,MATCH(统调负荷!$C267,检修、备用和必开!$A:$A,0))</f>
        <v/>
      </c>
      <c r="X267" s="80">
        <f>INDEX(检修、备用和必开!D:D,MATCH(统调负荷!$C267,检修、备用和必开!$A:$A,0))</f>
        <v/>
      </c>
      <c r="Y267" s="80">
        <f>INDEX(检修、备用和必开!E:E,MATCH(统调负荷!$C267,检修、备用和必开!$A:$A,0))</f>
        <v/>
      </c>
      <c r="Z267" s="80">
        <f>INDEX(检修、备用和必开!F:F,MATCH(统调负荷!$C267,检修、备用和必开!$A:$A,0))</f>
        <v/>
      </c>
      <c r="AA267" s="80">
        <f>94492.4-V267-Z267</f>
        <v/>
      </c>
      <c r="AB267" s="80" t="n">
        <v>391.63</v>
      </c>
      <c r="AC267" s="80" t="n">
        <v>382.84</v>
      </c>
      <c r="AD267" s="83">
        <f>C267+D267</f>
        <v/>
      </c>
      <c r="AE267" s="82">
        <f>N267-E267</f>
        <v/>
      </c>
      <c r="AF267" s="82">
        <f>O267-F267</f>
        <v/>
      </c>
      <c r="AG267" s="82">
        <f>P267-G267</f>
        <v/>
      </c>
      <c r="AH267" s="82">
        <f>Q267-H267</f>
        <v/>
      </c>
      <c r="AI267" s="82">
        <f>R267-I267</f>
        <v/>
      </c>
      <c r="AJ267" s="82">
        <f>S267-J267</f>
        <v/>
      </c>
      <c r="AK267" s="80">
        <f>INDEX(检修、备用和必开!I:I,MATCH(统调负荷!$C267,检修、备用和必开!$A:$A,0))</f>
        <v/>
      </c>
    </row>
    <row r="268" ht="13.8" customHeight="1">
      <c r="A268" s="80">
        <f>WEEKDAY(C268,2)</f>
        <v/>
      </c>
      <c r="B268" s="80">
        <f>HOUR(D268)</f>
        <v/>
      </c>
      <c r="C268" s="86" t="n">
        <v>45719</v>
      </c>
      <c r="D268" s="75" t="n">
        <v>0.7708333333333334</v>
      </c>
      <c r="E268" s="80" t="n">
        <v>108740</v>
      </c>
      <c r="F268" s="80" t="n">
        <v>61746</v>
      </c>
      <c r="G268" s="80" t="n">
        <v>21793</v>
      </c>
      <c r="H268" s="80" t="n">
        <v>20897</v>
      </c>
      <c r="I268" s="80" t="n">
        <v>5703</v>
      </c>
      <c r="J268" s="80" t="n">
        <v>-1399</v>
      </c>
      <c r="K268" s="80">
        <f>F268-Y268</f>
        <v/>
      </c>
      <c r="L268" s="82">
        <f>AA268/(K268+W268)</f>
        <v/>
      </c>
      <c r="M268" s="75" t="n">
        <v>0.7708333333333334</v>
      </c>
      <c r="N268" s="80" t="n">
        <v>108498</v>
      </c>
      <c r="O268" s="80" t="n">
        <v>56808.4</v>
      </c>
      <c r="P268" s="80" t="n">
        <v>20759.1</v>
      </c>
      <c r="Q268" s="80" t="n">
        <v>25656.5</v>
      </c>
      <c r="R268" s="80" t="n">
        <v>6652</v>
      </c>
      <c r="S268" s="80" t="n">
        <v>-1378</v>
      </c>
      <c r="T268" s="80">
        <f>O268-Y268</f>
        <v/>
      </c>
      <c r="U268" s="82">
        <f>AA268/(T268+X268)</f>
        <v/>
      </c>
      <c r="V268" s="80">
        <f>INDEX(检修、备用和必开!B:B,MATCH(统调负荷!$C268,检修、备用和必开!$A:$A,0))</f>
        <v/>
      </c>
      <c r="W268" s="80">
        <f>INDEX(检修、备用和必开!C:C,MATCH(统调负荷!$C268,检修、备用和必开!$A:$A,0))</f>
        <v/>
      </c>
      <c r="X268" s="80">
        <f>INDEX(检修、备用和必开!D:D,MATCH(统调负荷!$C268,检修、备用和必开!$A:$A,0))</f>
        <v/>
      </c>
      <c r="Y268" s="80">
        <f>INDEX(检修、备用和必开!E:E,MATCH(统调负荷!$C268,检修、备用和必开!$A:$A,0))</f>
        <v/>
      </c>
      <c r="Z268" s="80">
        <f>INDEX(检修、备用和必开!F:F,MATCH(统调负荷!$C268,检修、备用和必开!$A:$A,0))</f>
        <v/>
      </c>
      <c r="AA268" s="80">
        <f>94492.4-V268-Z268</f>
        <v/>
      </c>
      <c r="AB268" s="80" t="n">
        <v>393.48</v>
      </c>
      <c r="AC268" s="80" t="n">
        <v>385.41</v>
      </c>
      <c r="AD268" s="83">
        <f>C268+D268</f>
        <v/>
      </c>
      <c r="AE268" s="82">
        <f>N268-E268</f>
        <v/>
      </c>
      <c r="AF268" s="82">
        <f>O268-F268</f>
        <v/>
      </c>
      <c r="AG268" s="82">
        <f>P268-G268</f>
        <v/>
      </c>
      <c r="AH268" s="82">
        <f>Q268-H268</f>
        <v/>
      </c>
      <c r="AI268" s="82">
        <f>R268-I268</f>
        <v/>
      </c>
      <c r="AJ268" s="82">
        <f>S268-J268</f>
        <v/>
      </c>
      <c r="AK268" s="80">
        <f>INDEX(检修、备用和必开!I:I,MATCH(统调负荷!$C268,检修、备用和必开!$A:$A,0))</f>
        <v/>
      </c>
    </row>
    <row r="269" ht="13.8" customHeight="1">
      <c r="A269" s="80">
        <f>WEEKDAY(C269,2)</f>
        <v/>
      </c>
      <c r="B269" s="80">
        <f>HOUR(D269)</f>
        <v/>
      </c>
      <c r="C269" s="86" t="n">
        <v>45719</v>
      </c>
      <c r="D269" s="75" t="n">
        <v>0.78125</v>
      </c>
      <c r="E269" s="80" t="n">
        <v>110080</v>
      </c>
      <c r="F269" s="80" t="n">
        <v>61995</v>
      </c>
      <c r="G269" s="80" t="n">
        <v>22252</v>
      </c>
      <c r="H269" s="80" t="n">
        <v>21625</v>
      </c>
      <c r="I269" s="80" t="n">
        <v>5607</v>
      </c>
      <c r="J269" s="80" t="n">
        <v>-1399</v>
      </c>
      <c r="K269" s="80">
        <f>F269-Y269</f>
        <v/>
      </c>
      <c r="L269" s="82">
        <f>AA269/(K269+W269)</f>
        <v/>
      </c>
      <c r="M269" s="75" t="n">
        <v>0.78125</v>
      </c>
      <c r="N269" s="80" t="n">
        <v>109159</v>
      </c>
      <c r="O269" s="80" t="n">
        <v>57258.4</v>
      </c>
      <c r="P269" s="80" t="n">
        <v>20267.1</v>
      </c>
      <c r="Q269" s="80" t="n">
        <v>26379.5</v>
      </c>
      <c r="R269" s="80" t="n">
        <v>6625</v>
      </c>
      <c r="S269" s="80" t="n">
        <v>-1371</v>
      </c>
      <c r="T269" s="80">
        <f>O269-Y269</f>
        <v/>
      </c>
      <c r="U269" s="82">
        <f>AA269/(T269+X269)</f>
        <v/>
      </c>
      <c r="V269" s="80">
        <f>INDEX(检修、备用和必开!B:B,MATCH(统调负荷!$C269,检修、备用和必开!$A:$A,0))</f>
        <v/>
      </c>
      <c r="W269" s="80">
        <f>INDEX(检修、备用和必开!C:C,MATCH(统调负荷!$C269,检修、备用和必开!$A:$A,0))</f>
        <v/>
      </c>
      <c r="X269" s="80">
        <f>INDEX(检修、备用和必开!D:D,MATCH(统调负荷!$C269,检修、备用和必开!$A:$A,0))</f>
        <v/>
      </c>
      <c r="Y269" s="80">
        <f>INDEX(检修、备用和必开!E:E,MATCH(统调负荷!$C269,检修、备用和必开!$A:$A,0))</f>
        <v/>
      </c>
      <c r="Z269" s="80">
        <f>INDEX(检修、备用和必开!F:F,MATCH(统调负荷!$C269,检修、备用和必开!$A:$A,0))</f>
        <v/>
      </c>
      <c r="AA269" s="80">
        <f>94492.4-V269-Z269</f>
        <v/>
      </c>
      <c r="AB269" s="80" t="n">
        <v>389.54</v>
      </c>
      <c r="AC269" s="80" t="n">
        <v>375.94</v>
      </c>
      <c r="AD269" s="83">
        <f>C269+D269</f>
        <v/>
      </c>
      <c r="AE269" s="82">
        <f>N269-E269</f>
        <v/>
      </c>
      <c r="AF269" s="82">
        <f>O269-F269</f>
        <v/>
      </c>
      <c r="AG269" s="82">
        <f>P269-G269</f>
        <v/>
      </c>
      <c r="AH269" s="82">
        <f>Q269-H269</f>
        <v/>
      </c>
      <c r="AI269" s="82">
        <f>R269-I269</f>
        <v/>
      </c>
      <c r="AJ269" s="82">
        <f>S269-J269</f>
        <v/>
      </c>
      <c r="AK269" s="80">
        <f>INDEX(检修、备用和必开!I:I,MATCH(统调负荷!$C269,检修、备用和必开!$A:$A,0))</f>
        <v/>
      </c>
    </row>
    <row r="270" ht="13.8" customHeight="1">
      <c r="A270" s="80">
        <f>WEEKDAY(C270,2)</f>
        <v/>
      </c>
      <c r="B270" s="80">
        <f>HOUR(D270)</f>
        <v/>
      </c>
      <c r="C270" s="86" t="n">
        <v>45719</v>
      </c>
      <c r="D270" s="75" t="n">
        <v>0.7916666666666666</v>
      </c>
      <c r="E270" s="80" t="n">
        <v>110420</v>
      </c>
      <c r="F270" s="80" t="n">
        <v>62325</v>
      </c>
      <c r="G270" s="80" t="n">
        <v>22252</v>
      </c>
      <c r="H270" s="80" t="n">
        <v>21654</v>
      </c>
      <c r="I270" s="80" t="n">
        <v>5588</v>
      </c>
      <c r="J270" s="80" t="n">
        <v>-1399</v>
      </c>
      <c r="K270" s="80">
        <f>F270-Y270</f>
        <v/>
      </c>
      <c r="L270" s="82">
        <f>AA270/(K270+W270)</f>
        <v/>
      </c>
      <c r="M270" s="75" t="n">
        <v>0.7916666666666666</v>
      </c>
      <c r="N270" s="80" t="n">
        <v>109517</v>
      </c>
      <c r="O270" s="80" t="n">
        <v>57419.8</v>
      </c>
      <c r="P270" s="80" t="n">
        <v>20301.4</v>
      </c>
      <c r="Q270" s="80" t="n">
        <v>26350.8</v>
      </c>
      <c r="R270" s="80" t="n">
        <v>6839</v>
      </c>
      <c r="S270" s="80" t="n">
        <v>-1394</v>
      </c>
      <c r="T270" s="80">
        <f>O270-Y270</f>
        <v/>
      </c>
      <c r="U270" s="82">
        <f>AA270/(T270+X270)</f>
        <v/>
      </c>
      <c r="V270" s="80">
        <f>INDEX(检修、备用和必开!B:B,MATCH(统调负荷!$C270,检修、备用和必开!$A:$A,0))</f>
        <v/>
      </c>
      <c r="W270" s="80">
        <f>INDEX(检修、备用和必开!C:C,MATCH(统调负荷!$C270,检修、备用和必开!$A:$A,0))</f>
        <v/>
      </c>
      <c r="X270" s="80">
        <f>INDEX(检修、备用和必开!D:D,MATCH(统调负荷!$C270,检修、备用和必开!$A:$A,0))</f>
        <v/>
      </c>
      <c r="Y270" s="80">
        <f>INDEX(检修、备用和必开!E:E,MATCH(统调负荷!$C270,检修、备用和必开!$A:$A,0))</f>
        <v/>
      </c>
      <c r="Z270" s="80">
        <f>INDEX(检修、备用和必开!F:F,MATCH(统调负荷!$C270,检修、备用和必开!$A:$A,0))</f>
        <v/>
      </c>
      <c r="AA270" s="80">
        <f>94492.4-V270-Z270</f>
        <v/>
      </c>
      <c r="AB270" s="80" t="n">
        <v>385.98</v>
      </c>
      <c r="AC270" s="80" t="n">
        <v>402.71</v>
      </c>
      <c r="AD270" s="83">
        <f>C270+D270</f>
        <v/>
      </c>
      <c r="AE270" s="82">
        <f>N270-E270</f>
        <v/>
      </c>
      <c r="AF270" s="82">
        <f>O270-F270</f>
        <v/>
      </c>
      <c r="AG270" s="82">
        <f>P270-G270</f>
        <v/>
      </c>
      <c r="AH270" s="82">
        <f>Q270-H270</f>
        <v/>
      </c>
      <c r="AI270" s="82">
        <f>R270-I270</f>
        <v/>
      </c>
      <c r="AJ270" s="82">
        <f>S270-J270</f>
        <v/>
      </c>
      <c r="AK270" s="80">
        <f>INDEX(检修、备用和必开!I:I,MATCH(统调负荷!$C270,检修、备用和必开!$A:$A,0))</f>
        <v/>
      </c>
    </row>
    <row r="271" ht="13.8" customHeight="1">
      <c r="A271" s="80">
        <f>WEEKDAY(C271,2)</f>
        <v/>
      </c>
      <c r="B271" s="80">
        <f>HOUR(D271)</f>
        <v/>
      </c>
      <c r="C271" s="86" t="n">
        <v>45719</v>
      </c>
      <c r="D271" s="75" t="n">
        <v>0.8020833333333334</v>
      </c>
      <c r="E271" s="80" t="n">
        <v>112745</v>
      </c>
      <c r="F271" s="80" t="n">
        <v>64518</v>
      </c>
      <c r="G271" s="80" t="n">
        <v>22252</v>
      </c>
      <c r="H271" s="80" t="n">
        <v>21994</v>
      </c>
      <c r="I271" s="80" t="n">
        <v>5380</v>
      </c>
      <c r="J271" s="80" t="n">
        <v>-1399</v>
      </c>
      <c r="K271" s="80">
        <f>F271-Y271</f>
        <v/>
      </c>
      <c r="L271" s="82">
        <f>AA271/(K271+W271)</f>
        <v/>
      </c>
      <c r="M271" s="75" t="n">
        <v>0.8020833333333334</v>
      </c>
      <c r="N271" s="80" t="n">
        <v>111182</v>
      </c>
      <c r="O271" s="80" t="n">
        <v>59025.8</v>
      </c>
      <c r="P271" s="80" t="n">
        <v>20029.7</v>
      </c>
      <c r="Q271" s="80" t="n">
        <v>26773.5</v>
      </c>
      <c r="R271" s="80" t="n">
        <v>6768</v>
      </c>
      <c r="S271" s="80" t="n">
        <v>-1415</v>
      </c>
      <c r="T271" s="80">
        <f>O271-Y271</f>
        <v/>
      </c>
      <c r="U271" s="82">
        <f>AA271/(T271+X271)</f>
        <v/>
      </c>
      <c r="V271" s="80">
        <f>INDEX(检修、备用和必开!B:B,MATCH(统调负荷!$C271,检修、备用和必开!$A:$A,0))</f>
        <v/>
      </c>
      <c r="W271" s="80">
        <f>INDEX(检修、备用和必开!C:C,MATCH(统调负荷!$C271,检修、备用和必开!$A:$A,0))</f>
        <v/>
      </c>
      <c r="X271" s="80">
        <f>INDEX(检修、备用和必开!D:D,MATCH(统调负荷!$C271,检修、备用和必开!$A:$A,0))</f>
        <v/>
      </c>
      <c r="Y271" s="80">
        <f>INDEX(检修、备用和必开!E:E,MATCH(统调负荷!$C271,检修、备用和必开!$A:$A,0))</f>
        <v/>
      </c>
      <c r="Z271" s="80">
        <f>INDEX(检修、备用和必开!F:F,MATCH(统调负荷!$C271,检修、备用和必开!$A:$A,0))</f>
        <v/>
      </c>
      <c r="AA271" s="80">
        <f>94492.4-V271-Z271</f>
        <v/>
      </c>
      <c r="AB271" s="80" t="n">
        <v>430.01</v>
      </c>
      <c r="AC271" s="80" t="n">
        <v>423.4</v>
      </c>
      <c r="AD271" s="83">
        <f>C271+D271</f>
        <v/>
      </c>
      <c r="AE271" s="82">
        <f>N271-E271</f>
        <v/>
      </c>
      <c r="AF271" s="82">
        <f>O271-F271</f>
        <v/>
      </c>
      <c r="AG271" s="82">
        <f>P271-G271</f>
        <v/>
      </c>
      <c r="AH271" s="82">
        <f>Q271-H271</f>
        <v/>
      </c>
      <c r="AI271" s="82">
        <f>R271-I271</f>
        <v/>
      </c>
      <c r="AJ271" s="82">
        <f>S271-J271</f>
        <v/>
      </c>
      <c r="AK271" s="80">
        <f>INDEX(检修、备用和必开!I:I,MATCH(统调负荷!$C271,检修、备用和必开!$A:$A,0))</f>
        <v/>
      </c>
    </row>
    <row r="272" ht="13.8" customHeight="1">
      <c r="A272" s="80">
        <f>WEEKDAY(C272,2)</f>
        <v/>
      </c>
      <c r="B272" s="80">
        <f>HOUR(D272)</f>
        <v/>
      </c>
      <c r="C272" s="86" t="n">
        <v>45719</v>
      </c>
      <c r="D272" s="75" t="n">
        <v>0.8125</v>
      </c>
      <c r="E272" s="80" t="n">
        <v>112220</v>
      </c>
      <c r="F272" s="80" t="n">
        <v>63951</v>
      </c>
      <c r="G272" s="80" t="n">
        <v>22270</v>
      </c>
      <c r="H272" s="80" t="n">
        <v>22013</v>
      </c>
      <c r="I272" s="80" t="n">
        <v>5385</v>
      </c>
      <c r="J272" s="80" t="n">
        <v>-1399</v>
      </c>
      <c r="K272" s="80">
        <f>F272-Y272</f>
        <v/>
      </c>
      <c r="L272" s="82">
        <f>AA272/(K272+W272)</f>
        <v/>
      </c>
      <c r="M272" s="75" t="n">
        <v>0.8125</v>
      </c>
      <c r="N272" s="80" t="n">
        <v>111334</v>
      </c>
      <c r="O272" s="80" t="n">
        <v>58979</v>
      </c>
      <c r="P272" s="80" t="n">
        <v>20071.5</v>
      </c>
      <c r="Q272" s="80" t="n">
        <v>26787.5</v>
      </c>
      <c r="R272" s="80" t="n">
        <v>6869</v>
      </c>
      <c r="S272" s="80" t="n">
        <v>-1373</v>
      </c>
      <c r="T272" s="80">
        <f>O272-Y272</f>
        <v/>
      </c>
      <c r="U272" s="82">
        <f>AA272/(T272+X272)</f>
        <v/>
      </c>
      <c r="V272" s="80">
        <f>INDEX(检修、备用和必开!B:B,MATCH(统调负荷!$C272,检修、备用和必开!$A:$A,0))</f>
        <v/>
      </c>
      <c r="W272" s="80">
        <f>INDEX(检修、备用和必开!C:C,MATCH(统调负荷!$C272,检修、备用和必开!$A:$A,0))</f>
        <v/>
      </c>
      <c r="X272" s="80">
        <f>INDEX(检修、备用和必开!D:D,MATCH(统调负荷!$C272,检修、备用和必开!$A:$A,0))</f>
        <v/>
      </c>
      <c r="Y272" s="80">
        <f>INDEX(检修、备用和必开!E:E,MATCH(统调负荷!$C272,检修、备用和必开!$A:$A,0))</f>
        <v/>
      </c>
      <c r="Z272" s="80">
        <f>INDEX(检修、备用和必开!F:F,MATCH(统调负荷!$C272,检修、备用和必开!$A:$A,0))</f>
        <v/>
      </c>
      <c r="AA272" s="80">
        <f>94492.4-V272-Z272</f>
        <v/>
      </c>
      <c r="AB272" s="80" t="n">
        <v>406.13</v>
      </c>
      <c r="AC272" s="80" t="n">
        <v>399.83</v>
      </c>
      <c r="AD272" s="83">
        <f>C272+D272</f>
        <v/>
      </c>
      <c r="AE272" s="82">
        <f>N272-E272</f>
        <v/>
      </c>
      <c r="AF272" s="82">
        <f>O272-F272</f>
        <v/>
      </c>
      <c r="AG272" s="82">
        <f>P272-G272</f>
        <v/>
      </c>
      <c r="AH272" s="82">
        <f>Q272-H272</f>
        <v/>
      </c>
      <c r="AI272" s="82">
        <f>R272-I272</f>
        <v/>
      </c>
      <c r="AJ272" s="82">
        <f>S272-J272</f>
        <v/>
      </c>
      <c r="AK272" s="80">
        <f>INDEX(检修、备用和必开!I:I,MATCH(统调负荷!$C272,检修、备用和必开!$A:$A,0))</f>
        <v/>
      </c>
    </row>
    <row r="273" ht="13.8" customHeight="1">
      <c r="A273" s="80">
        <f>WEEKDAY(C273,2)</f>
        <v/>
      </c>
      <c r="B273" s="80">
        <f>HOUR(D273)</f>
        <v/>
      </c>
      <c r="C273" s="86" t="n">
        <v>45719</v>
      </c>
      <c r="D273" s="75" t="n">
        <v>0.8229166666666666</v>
      </c>
      <c r="E273" s="80" t="n">
        <v>111880</v>
      </c>
      <c r="F273" s="80" t="n">
        <v>63552</v>
      </c>
      <c r="G273" s="80" t="n">
        <v>22270</v>
      </c>
      <c r="H273" s="80" t="n">
        <v>22031</v>
      </c>
      <c r="I273" s="80" t="n">
        <v>5426</v>
      </c>
      <c r="J273" s="80" t="n">
        <v>-1399</v>
      </c>
      <c r="K273" s="80">
        <f>F273-Y273</f>
        <v/>
      </c>
      <c r="L273" s="82">
        <f>AA273/(K273+W273)</f>
        <v/>
      </c>
      <c r="M273" s="75" t="n">
        <v>0.8229166666666666</v>
      </c>
      <c r="N273" s="80" t="n">
        <v>110827</v>
      </c>
      <c r="O273" s="80" t="n">
        <v>58454.9</v>
      </c>
      <c r="P273" s="80" t="n">
        <v>20133.8</v>
      </c>
      <c r="Q273" s="80" t="n">
        <v>26651.3</v>
      </c>
      <c r="R273" s="80" t="n">
        <v>6971</v>
      </c>
      <c r="S273" s="80" t="n">
        <v>-1384</v>
      </c>
      <c r="T273" s="80">
        <f>O273-Y273</f>
        <v/>
      </c>
      <c r="U273" s="82">
        <f>AA273/(T273+X273)</f>
        <v/>
      </c>
      <c r="V273" s="80">
        <f>INDEX(检修、备用和必开!B:B,MATCH(统调负荷!$C273,检修、备用和必开!$A:$A,0))</f>
        <v/>
      </c>
      <c r="W273" s="80">
        <f>INDEX(检修、备用和必开!C:C,MATCH(统调负荷!$C273,检修、备用和必开!$A:$A,0))</f>
        <v/>
      </c>
      <c r="X273" s="80">
        <f>INDEX(检修、备用和必开!D:D,MATCH(统调负荷!$C273,检修、备用和必开!$A:$A,0))</f>
        <v/>
      </c>
      <c r="Y273" s="80">
        <f>INDEX(检修、备用和必开!E:E,MATCH(统调负荷!$C273,检修、备用和必开!$A:$A,0))</f>
        <v/>
      </c>
      <c r="Z273" s="80">
        <f>INDEX(检修、备用和必开!F:F,MATCH(统调负荷!$C273,检修、备用和必开!$A:$A,0))</f>
        <v/>
      </c>
      <c r="AA273" s="80">
        <f>94492.4-V273-Z273</f>
        <v/>
      </c>
      <c r="AB273" s="80" t="n">
        <v>401.11</v>
      </c>
      <c r="AC273" s="80" t="n">
        <v>385.51</v>
      </c>
      <c r="AD273" s="83">
        <f>C273+D273</f>
        <v/>
      </c>
      <c r="AE273" s="82">
        <f>N273-E273</f>
        <v/>
      </c>
      <c r="AF273" s="82">
        <f>O273-F273</f>
        <v/>
      </c>
      <c r="AG273" s="82">
        <f>P273-G273</f>
        <v/>
      </c>
      <c r="AH273" s="82">
        <f>Q273-H273</f>
        <v/>
      </c>
      <c r="AI273" s="82">
        <f>R273-I273</f>
        <v/>
      </c>
      <c r="AJ273" s="82">
        <f>S273-J273</f>
        <v/>
      </c>
      <c r="AK273" s="80">
        <f>INDEX(检修、备用和必开!I:I,MATCH(统调负荷!$C273,检修、备用和必开!$A:$A,0))</f>
        <v/>
      </c>
    </row>
    <row r="274" ht="13.8" customHeight="1">
      <c r="A274" s="80">
        <f>WEEKDAY(C274,2)</f>
        <v/>
      </c>
      <c r="B274" s="80">
        <f>HOUR(D274)</f>
        <v/>
      </c>
      <c r="C274" s="86" t="n">
        <v>45719</v>
      </c>
      <c r="D274" s="75" t="n">
        <v>0.8333333333333334</v>
      </c>
      <c r="E274" s="80" t="n">
        <v>110210</v>
      </c>
      <c r="F274" s="80" t="n">
        <v>61780</v>
      </c>
      <c r="G274" s="80" t="n">
        <v>22270</v>
      </c>
      <c r="H274" s="80" t="n">
        <v>22108</v>
      </c>
      <c r="I274" s="80" t="n">
        <v>5451</v>
      </c>
      <c r="J274" s="80" t="n">
        <v>-1399</v>
      </c>
      <c r="K274" s="80">
        <f>F274-Y274</f>
        <v/>
      </c>
      <c r="L274" s="82">
        <f>AA274/(K274+W274)</f>
        <v/>
      </c>
      <c r="M274" s="75" t="n">
        <v>0.8333333333333334</v>
      </c>
      <c r="N274" s="80" t="n">
        <v>109729</v>
      </c>
      <c r="O274" s="80" t="n">
        <v>57286.1</v>
      </c>
      <c r="P274" s="80" t="n">
        <v>19899.5</v>
      </c>
      <c r="Q274" s="80" t="n">
        <v>26915.4</v>
      </c>
      <c r="R274" s="80" t="n">
        <v>7006</v>
      </c>
      <c r="S274" s="80" t="n">
        <v>-1378</v>
      </c>
      <c r="T274" s="80">
        <f>O274-Y274</f>
        <v/>
      </c>
      <c r="U274" s="82">
        <f>AA274/(T274+X274)</f>
        <v/>
      </c>
      <c r="V274" s="80">
        <f>INDEX(检修、备用和必开!B:B,MATCH(统调负荷!$C274,检修、备用和必开!$A:$A,0))</f>
        <v/>
      </c>
      <c r="W274" s="80">
        <f>INDEX(检修、备用和必开!C:C,MATCH(统调负荷!$C274,检修、备用和必开!$A:$A,0))</f>
        <v/>
      </c>
      <c r="X274" s="80">
        <f>INDEX(检修、备用和必开!D:D,MATCH(统调负荷!$C274,检修、备用和必开!$A:$A,0))</f>
        <v/>
      </c>
      <c r="Y274" s="80">
        <f>INDEX(检修、备用和必开!E:E,MATCH(统调负荷!$C274,检修、备用和必开!$A:$A,0))</f>
        <v/>
      </c>
      <c r="Z274" s="80">
        <f>INDEX(检修、备用和必开!F:F,MATCH(统调负荷!$C274,检修、备用和必开!$A:$A,0))</f>
        <v/>
      </c>
      <c r="AA274" s="80">
        <f>94492.4-V274-Z274</f>
        <v/>
      </c>
      <c r="AB274" s="80" t="n">
        <v>382.85</v>
      </c>
      <c r="AC274" s="80" t="n">
        <v>376.58</v>
      </c>
      <c r="AD274" s="83">
        <f>C274+D274</f>
        <v/>
      </c>
      <c r="AE274" s="82">
        <f>N274-E274</f>
        <v/>
      </c>
      <c r="AF274" s="82">
        <f>O274-F274</f>
        <v/>
      </c>
      <c r="AG274" s="82">
        <f>P274-G274</f>
        <v/>
      </c>
      <c r="AH274" s="82">
        <f>Q274-H274</f>
        <v/>
      </c>
      <c r="AI274" s="82">
        <f>R274-I274</f>
        <v/>
      </c>
      <c r="AJ274" s="82">
        <f>S274-J274</f>
        <v/>
      </c>
      <c r="AK274" s="80">
        <f>INDEX(检修、备用和必开!I:I,MATCH(统调负荷!$C274,检修、备用和必开!$A:$A,0))</f>
        <v/>
      </c>
    </row>
    <row r="275" ht="13.8" customHeight="1">
      <c r="A275" s="80">
        <f>WEEKDAY(C275,2)</f>
        <v/>
      </c>
      <c r="B275" s="80">
        <f>HOUR(D275)</f>
        <v/>
      </c>
      <c r="C275" s="86" t="n">
        <v>45719</v>
      </c>
      <c r="D275" s="75" t="n">
        <v>0.84375</v>
      </c>
      <c r="E275" s="80" t="n">
        <v>110080</v>
      </c>
      <c r="F275" s="80" t="n">
        <v>61665</v>
      </c>
      <c r="G275" s="80" t="n">
        <v>22270</v>
      </c>
      <c r="H275" s="80" t="n">
        <v>22110</v>
      </c>
      <c r="I275" s="80" t="n">
        <v>5434</v>
      </c>
      <c r="J275" s="80" t="n">
        <v>-1399</v>
      </c>
      <c r="K275" s="80">
        <f>F275-Y275</f>
        <v/>
      </c>
      <c r="L275" s="82">
        <f>AA275/(K275+W275)</f>
        <v/>
      </c>
      <c r="M275" s="75" t="n">
        <v>0.84375</v>
      </c>
      <c r="N275" s="80" t="n">
        <v>109429</v>
      </c>
      <c r="O275" s="80" t="n">
        <v>56764.6</v>
      </c>
      <c r="P275" s="80" t="n">
        <v>20217.7</v>
      </c>
      <c r="Q275" s="80" t="n">
        <v>26922.7</v>
      </c>
      <c r="R275" s="80" t="n">
        <v>6991</v>
      </c>
      <c r="S275" s="80" t="n">
        <v>-1467</v>
      </c>
      <c r="T275" s="80">
        <f>O275-Y275</f>
        <v/>
      </c>
      <c r="U275" s="82">
        <f>AA275/(T275+X275)</f>
        <v/>
      </c>
      <c r="V275" s="80">
        <f>INDEX(检修、备用和必开!B:B,MATCH(统调负荷!$C275,检修、备用和必开!$A:$A,0))</f>
        <v/>
      </c>
      <c r="W275" s="80">
        <f>INDEX(检修、备用和必开!C:C,MATCH(统调负荷!$C275,检修、备用和必开!$A:$A,0))</f>
        <v/>
      </c>
      <c r="X275" s="80">
        <f>INDEX(检修、备用和必开!D:D,MATCH(统调负荷!$C275,检修、备用和必开!$A:$A,0))</f>
        <v/>
      </c>
      <c r="Y275" s="80">
        <f>INDEX(检修、备用和必开!E:E,MATCH(统调负荷!$C275,检修、备用和必开!$A:$A,0))</f>
        <v/>
      </c>
      <c r="Z275" s="80">
        <f>INDEX(检修、备用和必开!F:F,MATCH(统调负荷!$C275,检修、备用和必开!$A:$A,0))</f>
        <v/>
      </c>
      <c r="AA275" s="80">
        <f>94492.4-V275-Z275</f>
        <v/>
      </c>
      <c r="AB275" s="80" t="n">
        <v>386.17</v>
      </c>
      <c r="AC275" s="80" t="n">
        <v>379.11</v>
      </c>
      <c r="AD275" s="83">
        <f>C275+D275</f>
        <v/>
      </c>
      <c r="AE275" s="82">
        <f>N275-E275</f>
        <v/>
      </c>
      <c r="AF275" s="82">
        <f>O275-F275</f>
        <v/>
      </c>
      <c r="AG275" s="82">
        <f>P275-G275</f>
        <v/>
      </c>
      <c r="AH275" s="82">
        <f>Q275-H275</f>
        <v/>
      </c>
      <c r="AI275" s="82">
        <f>R275-I275</f>
        <v/>
      </c>
      <c r="AJ275" s="82">
        <f>S275-J275</f>
        <v/>
      </c>
      <c r="AK275" s="80">
        <f>INDEX(检修、备用和必开!I:I,MATCH(统调负荷!$C275,检修、备用和必开!$A:$A,0))</f>
        <v/>
      </c>
    </row>
    <row r="276" ht="13.8" customHeight="1">
      <c r="A276" s="80">
        <f>WEEKDAY(C276,2)</f>
        <v/>
      </c>
      <c r="B276" s="80">
        <f>HOUR(D276)</f>
        <v/>
      </c>
      <c r="C276" s="86" t="n">
        <v>45719</v>
      </c>
      <c r="D276" s="75" t="n">
        <v>0.8541666666666666</v>
      </c>
      <c r="E276" s="80" t="n">
        <v>109310</v>
      </c>
      <c r="F276" s="80" t="n">
        <v>61207</v>
      </c>
      <c r="G276" s="80" t="n">
        <v>22270</v>
      </c>
      <c r="H276" s="80" t="n">
        <v>21808</v>
      </c>
      <c r="I276" s="80" t="n">
        <v>5424</v>
      </c>
      <c r="J276" s="80" t="n">
        <v>-1399</v>
      </c>
      <c r="K276" s="80">
        <f>F276-Y276</f>
        <v/>
      </c>
      <c r="L276" s="82">
        <f>AA276/(K276+W276)</f>
        <v/>
      </c>
      <c r="M276" s="75" t="n">
        <v>0.8541666666666666</v>
      </c>
      <c r="N276" s="80" t="n">
        <v>108895</v>
      </c>
      <c r="O276" s="80" t="n">
        <v>55948.1</v>
      </c>
      <c r="P276" s="80" t="n">
        <v>20626.7</v>
      </c>
      <c r="Q276" s="80" t="n">
        <v>26736.2</v>
      </c>
      <c r="R276" s="80" t="n">
        <v>6978</v>
      </c>
      <c r="S276" s="80" t="n">
        <v>-1394</v>
      </c>
      <c r="T276" s="80">
        <f>O276-Y276</f>
        <v/>
      </c>
      <c r="U276" s="82">
        <f>AA276/(T276+X276)</f>
        <v/>
      </c>
      <c r="V276" s="80">
        <f>INDEX(检修、备用和必开!B:B,MATCH(统调负荷!$C276,检修、备用和必开!$A:$A,0))</f>
        <v/>
      </c>
      <c r="W276" s="80">
        <f>INDEX(检修、备用和必开!C:C,MATCH(统调负荷!$C276,检修、备用和必开!$A:$A,0))</f>
        <v/>
      </c>
      <c r="X276" s="80">
        <f>INDEX(检修、备用和必开!D:D,MATCH(统调负荷!$C276,检修、备用和必开!$A:$A,0))</f>
        <v/>
      </c>
      <c r="Y276" s="80">
        <f>INDEX(检修、备用和必开!E:E,MATCH(统调负荷!$C276,检修、备用和必开!$A:$A,0))</f>
        <v/>
      </c>
      <c r="Z276" s="80">
        <f>INDEX(检修、备用和必开!F:F,MATCH(统调负荷!$C276,检修、备用和必开!$A:$A,0))</f>
        <v/>
      </c>
      <c r="AA276" s="80">
        <f>94492.4-V276-Z276</f>
        <v/>
      </c>
      <c r="AB276" s="80" t="n">
        <v>392.03</v>
      </c>
      <c r="AC276" s="80" t="n">
        <v>361.52</v>
      </c>
      <c r="AD276" s="83">
        <f>C276+D276</f>
        <v/>
      </c>
      <c r="AE276" s="82">
        <f>N276-E276</f>
        <v/>
      </c>
      <c r="AF276" s="82">
        <f>O276-F276</f>
        <v/>
      </c>
      <c r="AG276" s="82">
        <f>P276-G276</f>
        <v/>
      </c>
      <c r="AH276" s="82">
        <f>Q276-H276</f>
        <v/>
      </c>
      <c r="AI276" s="82">
        <f>R276-I276</f>
        <v/>
      </c>
      <c r="AJ276" s="82">
        <f>S276-J276</f>
        <v/>
      </c>
      <c r="AK276" s="80">
        <f>INDEX(检修、备用和必开!I:I,MATCH(统调负荷!$C276,检修、备用和必开!$A:$A,0))</f>
        <v/>
      </c>
    </row>
    <row r="277" ht="13.8" customHeight="1">
      <c r="A277" s="80">
        <f>WEEKDAY(C277,2)</f>
        <v/>
      </c>
      <c r="B277" s="80">
        <f>HOUR(D277)</f>
        <v/>
      </c>
      <c r="C277" s="86" t="n">
        <v>45719</v>
      </c>
      <c r="D277" s="75" t="n">
        <v>0.8645833333333334</v>
      </c>
      <c r="E277" s="80" t="n">
        <v>109375</v>
      </c>
      <c r="F277" s="80" t="n">
        <v>61281</v>
      </c>
      <c r="G277" s="80" t="n">
        <v>22318</v>
      </c>
      <c r="H277" s="80" t="n">
        <v>21759</v>
      </c>
      <c r="I277" s="80" t="n">
        <v>5416</v>
      </c>
      <c r="J277" s="80" t="n">
        <v>-1399</v>
      </c>
      <c r="K277" s="80">
        <f>F277-Y277</f>
        <v/>
      </c>
      <c r="L277" s="82">
        <f>AA277/(K277+W277)</f>
        <v/>
      </c>
      <c r="M277" s="75" t="n">
        <v>0.8645833333333334</v>
      </c>
      <c r="N277" s="80" t="n">
        <v>108398</v>
      </c>
      <c r="O277" s="80" t="n">
        <v>55952.4</v>
      </c>
      <c r="P277" s="80" t="n">
        <v>20292.7</v>
      </c>
      <c r="Q277" s="80" t="n">
        <v>26562.9</v>
      </c>
      <c r="R277" s="80" t="n">
        <v>7002</v>
      </c>
      <c r="S277" s="80" t="n">
        <v>-1412</v>
      </c>
      <c r="T277" s="80">
        <f>O277-Y277</f>
        <v/>
      </c>
      <c r="U277" s="82">
        <f>AA277/(T277+X277)</f>
        <v/>
      </c>
      <c r="V277" s="80">
        <f>INDEX(检修、备用和必开!B:B,MATCH(统调负荷!$C277,检修、备用和必开!$A:$A,0))</f>
        <v/>
      </c>
      <c r="W277" s="80">
        <f>INDEX(检修、备用和必开!C:C,MATCH(统调负荷!$C277,检修、备用和必开!$A:$A,0))</f>
        <v/>
      </c>
      <c r="X277" s="80">
        <f>INDEX(检修、备用和必开!D:D,MATCH(统调负荷!$C277,检修、备用和必开!$A:$A,0))</f>
        <v/>
      </c>
      <c r="Y277" s="80">
        <f>INDEX(检修、备用和必开!E:E,MATCH(统调负荷!$C277,检修、备用和必开!$A:$A,0))</f>
        <v/>
      </c>
      <c r="Z277" s="80">
        <f>INDEX(检修、备用和必开!F:F,MATCH(统调负荷!$C277,检修、备用和必开!$A:$A,0))</f>
        <v/>
      </c>
      <c r="AA277" s="80">
        <f>94492.4-V277-Z277</f>
        <v/>
      </c>
      <c r="AB277" s="80" t="n">
        <v>388.63</v>
      </c>
      <c r="AC277" s="80" t="n">
        <v>377.76</v>
      </c>
      <c r="AD277" s="83">
        <f>C277+D277</f>
        <v/>
      </c>
      <c r="AE277" s="82">
        <f>N277-E277</f>
        <v/>
      </c>
      <c r="AF277" s="82">
        <f>O277-F277</f>
        <v/>
      </c>
      <c r="AG277" s="82">
        <f>P277-G277</f>
        <v/>
      </c>
      <c r="AH277" s="82">
        <f>Q277-H277</f>
        <v/>
      </c>
      <c r="AI277" s="82">
        <f>R277-I277</f>
        <v/>
      </c>
      <c r="AJ277" s="82">
        <f>S277-J277</f>
        <v/>
      </c>
      <c r="AK277" s="80">
        <f>INDEX(检修、备用和必开!I:I,MATCH(统调负荷!$C277,检修、备用和必开!$A:$A,0))</f>
        <v/>
      </c>
    </row>
    <row r="278" ht="13.8" customHeight="1">
      <c r="A278" s="80">
        <f>WEEKDAY(C278,2)</f>
        <v/>
      </c>
      <c r="B278" s="80">
        <f>HOUR(D278)</f>
        <v/>
      </c>
      <c r="C278" s="86" t="n">
        <v>45719</v>
      </c>
      <c r="D278" s="75" t="n">
        <v>0.875</v>
      </c>
      <c r="E278" s="80" t="n">
        <v>108215</v>
      </c>
      <c r="F278" s="80" t="n">
        <v>60739</v>
      </c>
      <c r="G278" s="80" t="n">
        <v>21896</v>
      </c>
      <c r="H278" s="80" t="n">
        <v>21574</v>
      </c>
      <c r="I278" s="80" t="n">
        <v>5405</v>
      </c>
      <c r="J278" s="80" t="n">
        <v>-1399</v>
      </c>
      <c r="K278" s="80">
        <f>F278-Y278</f>
        <v/>
      </c>
      <c r="L278" s="82">
        <f>AA278/(K278+W278)</f>
        <v/>
      </c>
      <c r="M278" s="75" t="n">
        <v>0.875</v>
      </c>
      <c r="N278" s="80" t="n">
        <v>106995</v>
      </c>
      <c r="O278" s="80" t="n">
        <v>55483.6</v>
      </c>
      <c r="P278" s="80" t="n">
        <v>19963.6</v>
      </c>
      <c r="Q278" s="80" t="n">
        <v>25950.8</v>
      </c>
      <c r="R278" s="80" t="n">
        <v>7001</v>
      </c>
      <c r="S278" s="80" t="n">
        <v>-1404</v>
      </c>
      <c r="T278" s="80">
        <f>O278-Y278</f>
        <v/>
      </c>
      <c r="U278" s="82">
        <f>AA278/(T278+X278)</f>
        <v/>
      </c>
      <c r="V278" s="80">
        <f>INDEX(检修、备用和必开!B:B,MATCH(统调负荷!$C278,检修、备用和必开!$A:$A,0))</f>
        <v/>
      </c>
      <c r="W278" s="80">
        <f>INDEX(检修、备用和必开!C:C,MATCH(统调负荷!$C278,检修、备用和必开!$A:$A,0))</f>
        <v/>
      </c>
      <c r="X278" s="80">
        <f>INDEX(检修、备用和必开!D:D,MATCH(统调负荷!$C278,检修、备用和必开!$A:$A,0))</f>
        <v/>
      </c>
      <c r="Y278" s="80">
        <f>INDEX(检修、备用和必开!E:E,MATCH(统调负荷!$C278,检修、备用和必开!$A:$A,0))</f>
        <v/>
      </c>
      <c r="Z278" s="80">
        <f>INDEX(检修、备用和必开!F:F,MATCH(统调负荷!$C278,检修、备用和必开!$A:$A,0))</f>
        <v/>
      </c>
      <c r="AA278" s="80">
        <f>94492.4-V278-Z278</f>
        <v/>
      </c>
      <c r="AB278" s="80" t="n">
        <v>386.16</v>
      </c>
      <c r="AC278" s="80" t="n">
        <v>375.03</v>
      </c>
      <c r="AD278" s="83">
        <f>C278+D278</f>
        <v/>
      </c>
      <c r="AE278" s="82">
        <f>N278-E278</f>
        <v/>
      </c>
      <c r="AF278" s="82">
        <f>O278-F278</f>
        <v/>
      </c>
      <c r="AG278" s="82">
        <f>P278-G278</f>
        <v/>
      </c>
      <c r="AH278" s="82">
        <f>Q278-H278</f>
        <v/>
      </c>
      <c r="AI278" s="82">
        <f>R278-I278</f>
        <v/>
      </c>
      <c r="AJ278" s="82">
        <f>S278-J278</f>
        <v/>
      </c>
      <c r="AK278" s="80">
        <f>INDEX(检修、备用和必开!I:I,MATCH(统调负荷!$C278,检修、备用和必开!$A:$A,0))</f>
        <v/>
      </c>
    </row>
    <row r="279" ht="13.8" customHeight="1">
      <c r="A279" s="80">
        <f>WEEKDAY(C279,2)</f>
        <v/>
      </c>
      <c r="B279" s="80">
        <f>HOUR(D279)</f>
        <v/>
      </c>
      <c r="C279" s="86" t="n">
        <v>45719</v>
      </c>
      <c r="D279" s="75" t="n">
        <v>0.8854166666666666</v>
      </c>
      <c r="E279" s="80" t="n">
        <v>107060</v>
      </c>
      <c r="F279" s="80" t="n">
        <v>60347</v>
      </c>
      <c r="G279" s="80" t="n">
        <v>21764</v>
      </c>
      <c r="H279" s="80" t="n">
        <v>20997</v>
      </c>
      <c r="I279" s="80" t="n">
        <v>5351</v>
      </c>
      <c r="J279" s="80" t="n">
        <v>-1399</v>
      </c>
      <c r="K279" s="80">
        <f>F279-Y279</f>
        <v/>
      </c>
      <c r="L279" s="82">
        <f>AA279/(K279+W279)</f>
        <v/>
      </c>
      <c r="M279" s="75" t="n">
        <v>0.8854166666666666</v>
      </c>
      <c r="N279" s="80" t="n">
        <v>106204</v>
      </c>
      <c r="O279" s="80" t="n">
        <v>57132</v>
      </c>
      <c r="P279" s="80" t="n">
        <v>18617.6</v>
      </c>
      <c r="Q279" s="80" t="n">
        <v>24754.4</v>
      </c>
      <c r="R279" s="80" t="n">
        <v>7125</v>
      </c>
      <c r="S279" s="80" t="n">
        <v>-1425</v>
      </c>
      <c r="T279" s="80">
        <f>O279-Y279</f>
        <v/>
      </c>
      <c r="U279" s="82">
        <f>AA279/(T279+X279)</f>
        <v/>
      </c>
      <c r="V279" s="80">
        <f>INDEX(检修、备用和必开!B:B,MATCH(统调负荷!$C279,检修、备用和必开!$A:$A,0))</f>
        <v/>
      </c>
      <c r="W279" s="80">
        <f>INDEX(检修、备用和必开!C:C,MATCH(统调负荷!$C279,检修、备用和必开!$A:$A,0))</f>
        <v/>
      </c>
      <c r="X279" s="80">
        <f>INDEX(检修、备用和必开!D:D,MATCH(统调负荷!$C279,检修、备用和必开!$A:$A,0))</f>
        <v/>
      </c>
      <c r="Y279" s="80">
        <f>INDEX(检修、备用和必开!E:E,MATCH(统调负荷!$C279,检修、备用和必开!$A:$A,0))</f>
        <v/>
      </c>
      <c r="Z279" s="80">
        <f>INDEX(检修、备用和必开!F:F,MATCH(统调负荷!$C279,检修、备用和必开!$A:$A,0))</f>
        <v/>
      </c>
      <c r="AA279" s="80">
        <f>94492.4-V279-Z279</f>
        <v/>
      </c>
      <c r="AB279" s="80" t="n">
        <v>412.49</v>
      </c>
      <c r="AC279" s="80" t="n">
        <v>383.76</v>
      </c>
      <c r="AD279" s="83">
        <f>C279+D279</f>
        <v/>
      </c>
      <c r="AE279" s="82">
        <f>N279-E279</f>
        <v/>
      </c>
      <c r="AF279" s="82">
        <f>O279-F279</f>
        <v/>
      </c>
      <c r="AG279" s="82">
        <f>P279-G279</f>
        <v/>
      </c>
      <c r="AH279" s="82">
        <f>Q279-H279</f>
        <v/>
      </c>
      <c r="AI279" s="82">
        <f>R279-I279</f>
        <v/>
      </c>
      <c r="AJ279" s="82">
        <f>S279-J279</f>
        <v/>
      </c>
      <c r="AK279" s="80">
        <f>INDEX(检修、备用和必开!I:I,MATCH(统调负荷!$C279,检修、备用和必开!$A:$A,0))</f>
        <v/>
      </c>
    </row>
    <row r="280" ht="13.8" customHeight="1">
      <c r="A280" s="80">
        <f>WEEKDAY(C280,2)</f>
        <v/>
      </c>
      <c r="B280" s="80">
        <f>HOUR(D280)</f>
        <v/>
      </c>
      <c r="C280" s="86" t="n">
        <v>45719</v>
      </c>
      <c r="D280" s="75" t="n">
        <v>0.8958333333333334</v>
      </c>
      <c r="E280" s="80" t="n">
        <v>106160</v>
      </c>
      <c r="F280" s="80" t="n">
        <v>60630</v>
      </c>
      <c r="G280" s="80" t="n">
        <v>21325</v>
      </c>
      <c r="H280" s="80" t="n">
        <v>20266</v>
      </c>
      <c r="I280" s="80" t="n">
        <v>5338</v>
      </c>
      <c r="J280" s="80" t="n">
        <v>-1399</v>
      </c>
      <c r="K280" s="80">
        <f>F280-Y280</f>
        <v/>
      </c>
      <c r="L280" s="82">
        <f>AA280/(K280+W280)</f>
        <v/>
      </c>
      <c r="M280" s="75" t="n">
        <v>0.8958333333333334</v>
      </c>
      <c r="N280" s="80" t="n">
        <v>104896</v>
      </c>
      <c r="O280" s="80" t="n">
        <v>56843.1</v>
      </c>
      <c r="P280" s="80" t="n">
        <v>18030.8</v>
      </c>
      <c r="Q280" s="80" t="n">
        <v>24367.1</v>
      </c>
      <c r="R280" s="80" t="n">
        <v>7082</v>
      </c>
      <c r="S280" s="80" t="n">
        <v>-1427</v>
      </c>
      <c r="T280" s="80">
        <f>O280-Y280</f>
        <v/>
      </c>
      <c r="U280" s="82">
        <f>AA280/(T280+X280)</f>
        <v/>
      </c>
      <c r="V280" s="80">
        <f>INDEX(检修、备用和必开!B:B,MATCH(统调负荷!$C280,检修、备用和必开!$A:$A,0))</f>
        <v/>
      </c>
      <c r="W280" s="80">
        <f>INDEX(检修、备用和必开!C:C,MATCH(统调负荷!$C280,检修、备用和必开!$A:$A,0))</f>
        <v/>
      </c>
      <c r="X280" s="80">
        <f>INDEX(检修、备用和必开!D:D,MATCH(统调负荷!$C280,检修、备用和必开!$A:$A,0))</f>
        <v/>
      </c>
      <c r="Y280" s="80">
        <f>INDEX(检修、备用和必开!E:E,MATCH(统调负荷!$C280,检修、备用和必开!$A:$A,0))</f>
        <v/>
      </c>
      <c r="Z280" s="80">
        <f>INDEX(检修、备用和必开!F:F,MATCH(统调负荷!$C280,检修、备用和必开!$A:$A,0))</f>
        <v/>
      </c>
      <c r="AA280" s="80">
        <f>94492.4-V280-Z280</f>
        <v/>
      </c>
      <c r="AB280" s="80" t="n">
        <v>393.65</v>
      </c>
      <c r="AC280" s="80" t="n">
        <v>353.9</v>
      </c>
      <c r="AD280" s="83">
        <f>C280+D280</f>
        <v/>
      </c>
      <c r="AE280" s="82">
        <f>N280-E280</f>
        <v/>
      </c>
      <c r="AF280" s="82">
        <f>O280-F280</f>
        <v/>
      </c>
      <c r="AG280" s="82">
        <f>P280-G280</f>
        <v/>
      </c>
      <c r="AH280" s="82">
        <f>Q280-H280</f>
        <v/>
      </c>
      <c r="AI280" s="82">
        <f>R280-I280</f>
        <v/>
      </c>
      <c r="AJ280" s="82">
        <f>S280-J280</f>
        <v/>
      </c>
      <c r="AK280" s="80">
        <f>INDEX(检修、备用和必开!I:I,MATCH(统调负荷!$C280,检修、备用和必开!$A:$A,0))</f>
        <v/>
      </c>
    </row>
    <row r="281" ht="13.8" customHeight="1">
      <c r="A281" s="80">
        <f>WEEKDAY(C281,2)</f>
        <v/>
      </c>
      <c r="B281" s="80">
        <f>HOUR(D281)</f>
        <v/>
      </c>
      <c r="C281" s="86" t="n">
        <v>45719</v>
      </c>
      <c r="D281" s="75" t="n">
        <v>0.90625</v>
      </c>
      <c r="E281" s="80" t="n">
        <v>104170</v>
      </c>
      <c r="F281" s="80" t="n">
        <v>59373</v>
      </c>
      <c r="G281" s="80" t="n">
        <v>20632</v>
      </c>
      <c r="H281" s="80" t="n">
        <v>20242</v>
      </c>
      <c r="I281" s="80" t="n">
        <v>5322</v>
      </c>
      <c r="J281" s="80" t="n">
        <v>-1399</v>
      </c>
      <c r="K281" s="80">
        <f>F281-Y281</f>
        <v/>
      </c>
      <c r="L281" s="82">
        <f>AA281/(K281+W281)</f>
        <v/>
      </c>
      <c r="M281" s="75" t="n">
        <v>0.90625</v>
      </c>
      <c r="N281" s="80" t="n">
        <v>103811</v>
      </c>
      <c r="O281" s="80" t="n">
        <v>56123.3</v>
      </c>
      <c r="P281" s="80" t="n">
        <v>17936.2</v>
      </c>
      <c r="Q281" s="80" t="n">
        <v>24208.5</v>
      </c>
      <c r="R281" s="80" t="n">
        <v>6974</v>
      </c>
      <c r="S281" s="80" t="n">
        <v>-1431</v>
      </c>
      <c r="T281" s="80">
        <f>O281-Y281</f>
        <v/>
      </c>
      <c r="U281" s="82">
        <f>AA281/(T281+X281)</f>
        <v/>
      </c>
      <c r="V281" s="80">
        <f>INDEX(检修、备用和必开!B:B,MATCH(统调负荷!$C281,检修、备用和必开!$A:$A,0))</f>
        <v/>
      </c>
      <c r="W281" s="80">
        <f>INDEX(检修、备用和必开!C:C,MATCH(统调负荷!$C281,检修、备用和必开!$A:$A,0))</f>
        <v/>
      </c>
      <c r="X281" s="80">
        <f>INDEX(检修、备用和必开!D:D,MATCH(统调负荷!$C281,检修、备用和必开!$A:$A,0))</f>
        <v/>
      </c>
      <c r="Y281" s="80">
        <f>INDEX(检修、备用和必开!E:E,MATCH(统调负荷!$C281,检修、备用和必开!$A:$A,0))</f>
        <v/>
      </c>
      <c r="Z281" s="80">
        <f>INDEX(检修、备用和必开!F:F,MATCH(统调负荷!$C281,检修、备用和必开!$A:$A,0))</f>
        <v/>
      </c>
      <c r="AA281" s="80">
        <f>94492.4-V281-Z281</f>
        <v/>
      </c>
      <c r="AB281" s="80" t="n">
        <v>390.49</v>
      </c>
      <c r="AC281" s="80" t="n">
        <v>373.32</v>
      </c>
      <c r="AD281" s="83">
        <f>C281+D281</f>
        <v/>
      </c>
      <c r="AE281" s="82">
        <f>N281-E281</f>
        <v/>
      </c>
      <c r="AF281" s="82">
        <f>O281-F281</f>
        <v/>
      </c>
      <c r="AG281" s="82">
        <f>P281-G281</f>
        <v/>
      </c>
      <c r="AH281" s="82">
        <f>Q281-H281</f>
        <v/>
      </c>
      <c r="AI281" s="82">
        <f>R281-I281</f>
        <v/>
      </c>
      <c r="AJ281" s="82">
        <f>S281-J281</f>
        <v/>
      </c>
      <c r="AK281" s="80">
        <f>INDEX(检修、备用和必开!I:I,MATCH(统调负荷!$C281,检修、备用和必开!$A:$A,0))</f>
        <v/>
      </c>
    </row>
    <row r="282" ht="13.8" customHeight="1">
      <c r="A282" s="80">
        <f>WEEKDAY(C282,2)</f>
        <v/>
      </c>
      <c r="B282" s="80">
        <f>HOUR(D282)</f>
        <v/>
      </c>
      <c r="C282" s="86" t="n">
        <v>45719</v>
      </c>
      <c r="D282" s="75" t="n">
        <v>0.9166666666666666</v>
      </c>
      <c r="E282" s="80" t="n">
        <v>102050</v>
      </c>
      <c r="F282" s="80" t="n">
        <v>58461</v>
      </c>
      <c r="G282" s="80" t="n">
        <v>20042</v>
      </c>
      <c r="H282" s="80" t="n">
        <v>19676</v>
      </c>
      <c r="I282" s="80" t="n">
        <v>5270</v>
      </c>
      <c r="J282" s="80" t="n">
        <v>-1399</v>
      </c>
      <c r="K282" s="80">
        <f>F282-Y282</f>
        <v/>
      </c>
      <c r="L282" s="82">
        <f>AA282/(K282+W282)</f>
        <v/>
      </c>
      <c r="M282" s="75" t="n">
        <v>0.9166666666666666</v>
      </c>
      <c r="N282" s="80" t="n">
        <v>101871</v>
      </c>
      <c r="O282" s="80" t="n">
        <v>54876.7</v>
      </c>
      <c r="P282" s="80" t="n">
        <v>17602.4</v>
      </c>
      <c r="Q282" s="80" t="n">
        <v>23942.9</v>
      </c>
      <c r="R282" s="80" t="n">
        <v>6870</v>
      </c>
      <c r="S282" s="80" t="n">
        <v>-1421</v>
      </c>
      <c r="T282" s="80">
        <f>O282-Y282</f>
        <v/>
      </c>
      <c r="U282" s="82">
        <f>AA282/(T282+X282)</f>
        <v/>
      </c>
      <c r="V282" s="80">
        <f>INDEX(检修、备用和必开!B:B,MATCH(统调负荷!$C282,检修、备用和必开!$A:$A,0))</f>
        <v/>
      </c>
      <c r="W282" s="80">
        <f>INDEX(检修、备用和必开!C:C,MATCH(统调负荷!$C282,检修、备用和必开!$A:$A,0))</f>
        <v/>
      </c>
      <c r="X282" s="80">
        <f>INDEX(检修、备用和必开!D:D,MATCH(统调负荷!$C282,检修、备用和必开!$A:$A,0))</f>
        <v/>
      </c>
      <c r="Y282" s="80">
        <f>INDEX(检修、备用和必开!E:E,MATCH(统调负荷!$C282,检修、备用和必开!$A:$A,0))</f>
        <v/>
      </c>
      <c r="Z282" s="80">
        <f>INDEX(检修、备用和必开!F:F,MATCH(统调负荷!$C282,检修、备用和必开!$A:$A,0))</f>
        <v/>
      </c>
      <c r="AA282" s="80">
        <f>94492.4-V282-Z282</f>
        <v/>
      </c>
      <c r="AB282" s="80" t="n">
        <v>385.7</v>
      </c>
      <c r="AC282" s="80" t="n">
        <v>378.32</v>
      </c>
      <c r="AD282" s="83">
        <f>C282+D282</f>
        <v/>
      </c>
      <c r="AE282" s="82">
        <f>N282-E282</f>
        <v/>
      </c>
      <c r="AF282" s="82">
        <f>O282-F282</f>
        <v/>
      </c>
      <c r="AG282" s="82">
        <f>P282-G282</f>
        <v/>
      </c>
      <c r="AH282" s="82">
        <f>Q282-H282</f>
        <v/>
      </c>
      <c r="AI282" s="82">
        <f>R282-I282</f>
        <v/>
      </c>
      <c r="AJ282" s="82">
        <f>S282-J282</f>
        <v/>
      </c>
      <c r="AK282" s="80">
        <f>INDEX(检修、备用和必开!I:I,MATCH(统调负荷!$C282,检修、备用和必开!$A:$A,0))</f>
        <v/>
      </c>
    </row>
    <row r="283" ht="13.8" customHeight="1">
      <c r="A283" s="80">
        <f>WEEKDAY(C283,2)</f>
        <v/>
      </c>
      <c r="B283" s="80">
        <f>HOUR(D283)</f>
        <v/>
      </c>
      <c r="C283" s="86" t="n">
        <v>45719</v>
      </c>
      <c r="D283" s="75" t="n">
        <v>0.9270833333333334</v>
      </c>
      <c r="E283" s="80" t="n">
        <v>99350</v>
      </c>
      <c r="F283" s="80" t="n">
        <v>56852</v>
      </c>
      <c r="G283" s="80" t="n">
        <v>19356</v>
      </c>
      <c r="H283" s="80" t="n">
        <v>19285</v>
      </c>
      <c r="I283" s="80" t="n">
        <v>5256</v>
      </c>
      <c r="J283" s="80" t="n">
        <v>-1399</v>
      </c>
      <c r="K283" s="80">
        <f>F283-Y283</f>
        <v/>
      </c>
      <c r="L283" s="82">
        <f>AA283/(K283+W283)</f>
        <v/>
      </c>
      <c r="M283" s="75" t="n">
        <v>0.9270833333333334</v>
      </c>
      <c r="N283" s="80" t="n">
        <v>99682.3</v>
      </c>
      <c r="O283" s="80" t="n">
        <v>53524.1</v>
      </c>
      <c r="P283" s="80" t="n">
        <v>16940.1</v>
      </c>
      <c r="Q283" s="80" t="n">
        <v>23861.1</v>
      </c>
      <c r="R283" s="80" t="n">
        <v>6852</v>
      </c>
      <c r="S283" s="80" t="n">
        <v>-1495</v>
      </c>
      <c r="T283" s="80">
        <f>O283-Y283</f>
        <v/>
      </c>
      <c r="U283" s="82">
        <f>AA283/(T283+X283)</f>
        <v/>
      </c>
      <c r="V283" s="80">
        <f>INDEX(检修、备用和必开!B:B,MATCH(统调负荷!$C283,检修、备用和必开!$A:$A,0))</f>
        <v/>
      </c>
      <c r="W283" s="80">
        <f>INDEX(检修、备用和必开!C:C,MATCH(统调负荷!$C283,检修、备用和必开!$A:$A,0))</f>
        <v/>
      </c>
      <c r="X283" s="80">
        <f>INDEX(检修、备用和必开!D:D,MATCH(统调负荷!$C283,检修、备用和必开!$A:$A,0))</f>
        <v/>
      </c>
      <c r="Y283" s="80">
        <f>INDEX(检修、备用和必开!E:E,MATCH(统调负荷!$C283,检修、备用和必开!$A:$A,0))</f>
        <v/>
      </c>
      <c r="Z283" s="80">
        <f>INDEX(检修、备用和必开!F:F,MATCH(统调负荷!$C283,检修、备用和必开!$A:$A,0))</f>
        <v/>
      </c>
      <c r="AA283" s="80">
        <f>94492.4-V283-Z283</f>
        <v/>
      </c>
      <c r="AB283" s="80" t="n">
        <v>376.7</v>
      </c>
      <c r="AC283" s="80" t="n">
        <v>403.33</v>
      </c>
      <c r="AD283" s="83">
        <f>C283+D283</f>
        <v/>
      </c>
      <c r="AE283" s="82">
        <f>N283-E283</f>
        <v/>
      </c>
      <c r="AF283" s="82">
        <f>O283-F283</f>
        <v/>
      </c>
      <c r="AG283" s="82">
        <f>P283-G283</f>
        <v/>
      </c>
      <c r="AH283" s="82">
        <f>Q283-H283</f>
        <v/>
      </c>
      <c r="AI283" s="82">
        <f>R283-I283</f>
        <v/>
      </c>
      <c r="AJ283" s="82">
        <f>S283-J283</f>
        <v/>
      </c>
      <c r="AK283" s="80">
        <f>INDEX(检修、备用和必开!I:I,MATCH(统调负荷!$C283,检修、备用和必开!$A:$A,0))</f>
        <v/>
      </c>
    </row>
    <row r="284" ht="13.8" customHeight="1">
      <c r="A284" s="80">
        <f>WEEKDAY(C284,2)</f>
        <v/>
      </c>
      <c r="B284" s="80">
        <f>HOUR(D284)</f>
        <v/>
      </c>
      <c r="C284" s="86" t="n">
        <v>45719</v>
      </c>
      <c r="D284" s="75" t="n">
        <v>0.9375</v>
      </c>
      <c r="E284" s="80" t="n">
        <v>97085</v>
      </c>
      <c r="F284" s="80" t="n">
        <v>55767</v>
      </c>
      <c r="G284" s="80" t="n">
        <v>18897</v>
      </c>
      <c r="H284" s="80" t="n">
        <v>18561</v>
      </c>
      <c r="I284" s="80" t="n">
        <v>5259</v>
      </c>
      <c r="J284" s="80" t="n">
        <v>-1399</v>
      </c>
      <c r="K284" s="80">
        <f>F284-Y284</f>
        <v/>
      </c>
      <c r="L284" s="82">
        <f>AA284/(K284+W284)</f>
        <v/>
      </c>
      <c r="M284" s="75" t="n">
        <v>0.9375</v>
      </c>
      <c r="N284" s="80" t="n">
        <v>98165.8</v>
      </c>
      <c r="O284" s="80" t="n">
        <v>51842.2</v>
      </c>
      <c r="P284" s="80" t="n">
        <v>17365.8</v>
      </c>
      <c r="Q284" s="80" t="n">
        <v>23631.8</v>
      </c>
      <c r="R284" s="80" t="n">
        <v>6784</v>
      </c>
      <c r="S284" s="80" t="n">
        <v>-1458</v>
      </c>
      <c r="T284" s="80">
        <f>O284-Y284</f>
        <v/>
      </c>
      <c r="U284" s="82">
        <f>AA284/(T284+X284)</f>
        <v/>
      </c>
      <c r="V284" s="80">
        <f>INDEX(检修、备用和必开!B:B,MATCH(统调负荷!$C284,检修、备用和必开!$A:$A,0))</f>
        <v/>
      </c>
      <c r="W284" s="80">
        <f>INDEX(检修、备用和必开!C:C,MATCH(统调负荷!$C284,检修、备用和必开!$A:$A,0))</f>
        <v/>
      </c>
      <c r="X284" s="80">
        <f>INDEX(检修、备用和必开!D:D,MATCH(统调负荷!$C284,检修、备用和必开!$A:$A,0))</f>
        <v/>
      </c>
      <c r="Y284" s="80">
        <f>INDEX(检修、备用和必开!E:E,MATCH(统调负荷!$C284,检修、备用和必开!$A:$A,0))</f>
        <v/>
      </c>
      <c r="Z284" s="80">
        <f>INDEX(检修、备用和必开!F:F,MATCH(统调负荷!$C284,检修、备用和必开!$A:$A,0))</f>
        <v/>
      </c>
      <c r="AA284" s="80">
        <f>94492.4-V284-Z284</f>
        <v/>
      </c>
      <c r="AB284" s="80" t="n">
        <v>387.31</v>
      </c>
      <c r="AC284" s="80" t="n">
        <v>365.68</v>
      </c>
      <c r="AD284" s="83">
        <f>C284+D284</f>
        <v/>
      </c>
      <c r="AE284" s="82">
        <f>N284-E284</f>
        <v/>
      </c>
      <c r="AF284" s="82">
        <f>O284-F284</f>
        <v/>
      </c>
      <c r="AG284" s="82">
        <f>P284-G284</f>
        <v/>
      </c>
      <c r="AH284" s="82">
        <f>Q284-H284</f>
        <v/>
      </c>
      <c r="AI284" s="82">
        <f>R284-I284</f>
        <v/>
      </c>
      <c r="AJ284" s="82">
        <f>S284-J284</f>
        <v/>
      </c>
      <c r="AK284" s="80">
        <f>INDEX(检修、备用和必开!I:I,MATCH(统调负荷!$C284,检修、备用和必开!$A:$A,0))</f>
        <v/>
      </c>
    </row>
    <row r="285" ht="13.8" customHeight="1">
      <c r="A285" s="80">
        <f>WEEKDAY(C285,2)</f>
        <v/>
      </c>
      <c r="B285" s="80">
        <f>HOUR(D285)</f>
        <v/>
      </c>
      <c r="C285" s="86" t="n">
        <v>45719</v>
      </c>
      <c r="D285" s="75" t="n">
        <v>0.9479166666666666</v>
      </c>
      <c r="E285" s="80" t="n">
        <v>94515</v>
      </c>
      <c r="F285" s="80" t="n">
        <v>53932</v>
      </c>
      <c r="G285" s="80" t="n">
        <v>18805</v>
      </c>
      <c r="H285" s="80" t="n">
        <v>17935</v>
      </c>
      <c r="I285" s="80" t="n">
        <v>5242</v>
      </c>
      <c r="J285" s="80" t="n">
        <v>-1399</v>
      </c>
      <c r="K285" s="80">
        <f>F285-Y285</f>
        <v/>
      </c>
      <c r="L285" s="82">
        <f>AA285/(K285+W285)</f>
        <v/>
      </c>
      <c r="M285" s="75" t="n">
        <v>0.9479166666666666</v>
      </c>
      <c r="N285" s="80" t="n">
        <v>95462.39999999999</v>
      </c>
      <c r="O285" s="80" t="n">
        <v>50757.9</v>
      </c>
      <c r="P285" s="80" t="n">
        <v>16032.3</v>
      </c>
      <c r="Q285" s="80" t="n">
        <v>23342.2</v>
      </c>
      <c r="R285" s="80" t="n">
        <v>6761</v>
      </c>
      <c r="S285" s="80" t="n">
        <v>-1431</v>
      </c>
      <c r="T285" s="80">
        <f>O285-Y285</f>
        <v/>
      </c>
      <c r="U285" s="82">
        <f>AA285/(T285+X285)</f>
        <v/>
      </c>
      <c r="V285" s="80">
        <f>INDEX(检修、备用和必开!B:B,MATCH(统调负荷!$C285,检修、备用和必开!$A:$A,0))</f>
        <v/>
      </c>
      <c r="W285" s="80">
        <f>INDEX(检修、备用和必开!C:C,MATCH(统调负荷!$C285,检修、备用和必开!$A:$A,0))</f>
        <v/>
      </c>
      <c r="X285" s="80">
        <f>INDEX(检修、备用和必开!D:D,MATCH(统调负荷!$C285,检修、备用和必开!$A:$A,0))</f>
        <v/>
      </c>
      <c r="Y285" s="80">
        <f>INDEX(检修、备用和必开!E:E,MATCH(统调负荷!$C285,检修、备用和必开!$A:$A,0))</f>
        <v/>
      </c>
      <c r="Z285" s="80">
        <f>INDEX(检修、备用和必开!F:F,MATCH(统调负荷!$C285,检修、备用和必开!$A:$A,0))</f>
        <v/>
      </c>
      <c r="AA285" s="80">
        <f>94492.4-V285-Z285</f>
        <v/>
      </c>
      <c r="AB285" s="80" t="n">
        <v>388.51</v>
      </c>
      <c r="AC285" s="80" t="n">
        <v>372.53</v>
      </c>
      <c r="AD285" s="83">
        <f>C285+D285</f>
        <v/>
      </c>
      <c r="AE285" s="82">
        <f>N285-E285</f>
        <v/>
      </c>
      <c r="AF285" s="82">
        <f>O285-F285</f>
        <v/>
      </c>
      <c r="AG285" s="82">
        <f>P285-G285</f>
        <v/>
      </c>
      <c r="AH285" s="82">
        <f>Q285-H285</f>
        <v/>
      </c>
      <c r="AI285" s="82">
        <f>R285-I285</f>
        <v/>
      </c>
      <c r="AJ285" s="82">
        <f>S285-J285</f>
        <v/>
      </c>
      <c r="AK285" s="80">
        <f>INDEX(检修、备用和必开!I:I,MATCH(统调负荷!$C285,检修、备用和必开!$A:$A,0))</f>
        <v/>
      </c>
    </row>
    <row r="286" ht="13.8" customHeight="1">
      <c r="A286" s="80">
        <f>WEEKDAY(C286,2)</f>
        <v/>
      </c>
      <c r="B286" s="80">
        <f>HOUR(D286)</f>
        <v/>
      </c>
      <c r="C286" s="86" t="n">
        <v>45719</v>
      </c>
      <c r="D286" s="75" t="n">
        <v>0.9583333333333334</v>
      </c>
      <c r="E286" s="80" t="n">
        <v>91575</v>
      </c>
      <c r="F286" s="80" t="n">
        <v>52053</v>
      </c>
      <c r="G286" s="80" t="n">
        <v>18364</v>
      </c>
      <c r="H286" s="80" t="n">
        <v>17362</v>
      </c>
      <c r="I286" s="80" t="n">
        <v>5195</v>
      </c>
      <c r="J286" s="80" t="n">
        <v>-1399</v>
      </c>
      <c r="K286" s="80">
        <f>F286-Y286</f>
        <v/>
      </c>
      <c r="L286" s="82">
        <f>AA286/(K286+W286)</f>
        <v/>
      </c>
      <c r="M286" s="75" t="n">
        <v>0.9583333333333334</v>
      </c>
      <c r="N286" s="80" t="n">
        <v>92865.2</v>
      </c>
      <c r="O286" s="80" t="n">
        <v>48521.8</v>
      </c>
      <c r="P286" s="80" t="n">
        <v>16124.4</v>
      </c>
      <c r="Q286" s="80" t="n">
        <v>22963</v>
      </c>
      <c r="R286" s="80" t="n">
        <v>6660</v>
      </c>
      <c r="S286" s="80" t="n">
        <v>-1404</v>
      </c>
      <c r="T286" s="80">
        <f>O286-Y286</f>
        <v/>
      </c>
      <c r="U286" s="82">
        <f>AA286/(T286+X286)</f>
        <v/>
      </c>
      <c r="V286" s="80">
        <f>INDEX(检修、备用和必开!B:B,MATCH(统调负荷!$C286,检修、备用和必开!$A:$A,0))</f>
        <v/>
      </c>
      <c r="W286" s="80">
        <f>INDEX(检修、备用和必开!C:C,MATCH(统调负荷!$C286,检修、备用和必开!$A:$A,0))</f>
        <v/>
      </c>
      <c r="X286" s="80">
        <f>INDEX(检修、备用和必开!D:D,MATCH(统调负荷!$C286,检修、备用和必开!$A:$A,0))</f>
        <v/>
      </c>
      <c r="Y286" s="80">
        <f>INDEX(检修、备用和必开!E:E,MATCH(统调负荷!$C286,检修、备用和必开!$A:$A,0))</f>
        <v/>
      </c>
      <c r="Z286" s="80">
        <f>INDEX(检修、备用和必开!F:F,MATCH(统调负荷!$C286,检修、备用和必开!$A:$A,0))</f>
        <v/>
      </c>
      <c r="AA286" s="80">
        <f>94492.4-V286-Z286</f>
        <v/>
      </c>
      <c r="AB286" s="80" t="n">
        <v>377.63</v>
      </c>
      <c r="AC286" s="80" t="n">
        <v>352.04</v>
      </c>
      <c r="AD286" s="83">
        <f>C286+D286</f>
        <v/>
      </c>
      <c r="AE286" s="82">
        <f>N286-E286</f>
        <v/>
      </c>
      <c r="AF286" s="82">
        <f>O286-F286</f>
        <v/>
      </c>
      <c r="AG286" s="82">
        <f>P286-G286</f>
        <v/>
      </c>
      <c r="AH286" s="82">
        <f>Q286-H286</f>
        <v/>
      </c>
      <c r="AI286" s="82">
        <f>R286-I286</f>
        <v/>
      </c>
      <c r="AJ286" s="82">
        <f>S286-J286</f>
        <v/>
      </c>
      <c r="AK286" s="80">
        <f>INDEX(检修、备用和必开!I:I,MATCH(统调负荷!$C286,检修、备用和必开!$A:$A,0))</f>
        <v/>
      </c>
    </row>
    <row r="287" ht="13.8" customHeight="1">
      <c r="A287" s="80">
        <f>WEEKDAY(C287,2)</f>
        <v/>
      </c>
      <c r="B287" s="80">
        <f>HOUR(D287)</f>
        <v/>
      </c>
      <c r="C287" s="86" t="n">
        <v>45719</v>
      </c>
      <c r="D287" s="75" t="n">
        <v>0.96875</v>
      </c>
      <c r="E287" s="80" t="n">
        <v>89195</v>
      </c>
      <c r="F287" s="80" t="n">
        <v>50206</v>
      </c>
      <c r="G287" s="80" t="n">
        <v>17884</v>
      </c>
      <c r="H287" s="80" t="n">
        <v>17352</v>
      </c>
      <c r="I287" s="80" t="n">
        <v>5152</v>
      </c>
      <c r="J287" s="80" t="n">
        <v>-1399</v>
      </c>
      <c r="K287" s="80">
        <f>F287-Y287</f>
        <v/>
      </c>
      <c r="L287" s="82">
        <f>AA287/(K287+W287)</f>
        <v/>
      </c>
      <c r="M287" s="75" t="n">
        <v>0.96875</v>
      </c>
      <c r="N287" s="80" t="n">
        <v>90136.8</v>
      </c>
      <c r="O287" s="80" t="n">
        <v>46662.4</v>
      </c>
      <c r="P287" s="80" t="n">
        <v>15290.6</v>
      </c>
      <c r="Q287" s="80" t="n">
        <v>23059.8</v>
      </c>
      <c r="R287" s="80" t="n">
        <v>6588</v>
      </c>
      <c r="S287" s="80" t="n">
        <v>-1464</v>
      </c>
      <c r="T287" s="80">
        <f>O287-Y287</f>
        <v/>
      </c>
      <c r="U287" s="82">
        <f>AA287/(T287+X287)</f>
        <v/>
      </c>
      <c r="V287" s="80">
        <f>INDEX(检修、备用和必开!B:B,MATCH(统调负荷!$C287,检修、备用和必开!$A:$A,0))</f>
        <v/>
      </c>
      <c r="W287" s="80">
        <f>INDEX(检修、备用和必开!C:C,MATCH(统调负荷!$C287,检修、备用和必开!$A:$A,0))</f>
        <v/>
      </c>
      <c r="X287" s="80">
        <f>INDEX(检修、备用和必开!D:D,MATCH(统调负荷!$C287,检修、备用和必开!$A:$A,0))</f>
        <v/>
      </c>
      <c r="Y287" s="80">
        <f>INDEX(检修、备用和必开!E:E,MATCH(统调负荷!$C287,检修、备用和必开!$A:$A,0))</f>
        <v/>
      </c>
      <c r="Z287" s="80">
        <f>INDEX(检修、备用和必开!F:F,MATCH(统调负荷!$C287,检修、备用和必开!$A:$A,0))</f>
        <v/>
      </c>
      <c r="AA287" s="80">
        <f>94492.4-V287-Z287</f>
        <v/>
      </c>
      <c r="AB287" s="80" t="n">
        <v>362.96</v>
      </c>
      <c r="AC287" s="80" t="n">
        <v>346.73</v>
      </c>
      <c r="AD287" s="83">
        <f>C287+D287</f>
        <v/>
      </c>
      <c r="AE287" s="82">
        <f>N287-E287</f>
        <v/>
      </c>
      <c r="AF287" s="82">
        <f>O287-F287</f>
        <v/>
      </c>
      <c r="AG287" s="82">
        <f>P287-G287</f>
        <v/>
      </c>
      <c r="AH287" s="82">
        <f>Q287-H287</f>
        <v/>
      </c>
      <c r="AI287" s="82">
        <f>R287-I287</f>
        <v/>
      </c>
      <c r="AJ287" s="82">
        <f>S287-J287</f>
        <v/>
      </c>
      <c r="AK287" s="80">
        <f>INDEX(检修、备用和必开!I:I,MATCH(统调负荷!$C287,检修、备用和必开!$A:$A,0))</f>
        <v/>
      </c>
    </row>
    <row r="288" ht="13.8" customHeight="1">
      <c r="A288" s="80">
        <f>WEEKDAY(C288,2)</f>
        <v/>
      </c>
      <c r="B288" s="80">
        <f>HOUR(D288)</f>
        <v/>
      </c>
      <c r="C288" s="86" t="n">
        <v>45719</v>
      </c>
      <c r="D288" s="75" t="n">
        <v>0.9791666666666666</v>
      </c>
      <c r="E288" s="80" t="n">
        <v>86240</v>
      </c>
      <c r="F288" s="80" t="n">
        <v>48889</v>
      </c>
      <c r="G288" s="80" t="n">
        <v>17884</v>
      </c>
      <c r="H288" s="80" t="n">
        <v>15718</v>
      </c>
      <c r="I288" s="80" t="n">
        <v>5147</v>
      </c>
      <c r="J288" s="80" t="n">
        <v>-1398</v>
      </c>
      <c r="K288" s="80">
        <f>F288-Y288</f>
        <v/>
      </c>
      <c r="L288" s="82">
        <f>AA288/(K288+W288)</f>
        <v/>
      </c>
      <c r="M288" s="75" t="n">
        <v>0.9791666666666666</v>
      </c>
      <c r="N288" s="80" t="n">
        <v>87766.2</v>
      </c>
      <c r="O288" s="80" t="n">
        <v>44180.5</v>
      </c>
      <c r="P288" s="80" t="n">
        <v>15430.6</v>
      </c>
      <c r="Q288" s="80" t="n">
        <v>23005.1</v>
      </c>
      <c r="R288" s="80" t="n">
        <v>6566</v>
      </c>
      <c r="S288" s="80" t="n">
        <v>-1416</v>
      </c>
      <c r="T288" s="80">
        <f>O288-Y288</f>
        <v/>
      </c>
      <c r="U288" s="82">
        <f>AA288/(T288+X288)</f>
        <v/>
      </c>
      <c r="V288" s="80">
        <f>INDEX(检修、备用和必开!B:B,MATCH(统调负荷!$C288,检修、备用和必开!$A:$A,0))</f>
        <v/>
      </c>
      <c r="W288" s="80">
        <f>INDEX(检修、备用和必开!C:C,MATCH(统调负荷!$C288,检修、备用和必开!$A:$A,0))</f>
        <v/>
      </c>
      <c r="X288" s="80">
        <f>INDEX(检修、备用和必开!D:D,MATCH(统调负荷!$C288,检修、备用和必开!$A:$A,0))</f>
        <v/>
      </c>
      <c r="Y288" s="80">
        <f>INDEX(检修、备用和必开!E:E,MATCH(统调负荷!$C288,检修、备用和必开!$A:$A,0))</f>
        <v/>
      </c>
      <c r="Z288" s="80">
        <f>INDEX(检修、备用和必开!F:F,MATCH(统调负荷!$C288,检修、备用和必开!$A:$A,0))</f>
        <v/>
      </c>
      <c r="AA288" s="80">
        <f>94492.4-V288-Z288</f>
        <v/>
      </c>
      <c r="AB288" s="80" t="n">
        <v>338.86</v>
      </c>
      <c r="AC288" s="80" t="n">
        <v>314.61</v>
      </c>
      <c r="AD288" s="83">
        <f>C288+D288</f>
        <v/>
      </c>
      <c r="AE288" s="82">
        <f>N288-E288</f>
        <v/>
      </c>
      <c r="AF288" s="82">
        <f>O288-F288</f>
        <v/>
      </c>
      <c r="AG288" s="82">
        <f>P288-G288</f>
        <v/>
      </c>
      <c r="AH288" s="82">
        <f>Q288-H288</f>
        <v/>
      </c>
      <c r="AI288" s="82">
        <f>R288-I288</f>
        <v/>
      </c>
      <c r="AJ288" s="82">
        <f>S288-J288</f>
        <v/>
      </c>
      <c r="AK288" s="80">
        <f>INDEX(检修、备用和必开!I:I,MATCH(统调负荷!$C288,检修、备用和必开!$A:$A,0))</f>
        <v/>
      </c>
    </row>
    <row r="289" ht="13.8" customHeight="1">
      <c r="A289" s="80">
        <f>WEEKDAY(C289,2)</f>
        <v/>
      </c>
      <c r="B289" s="80">
        <f>HOUR(D289)</f>
        <v/>
      </c>
      <c r="C289" s="86" t="n">
        <v>45719</v>
      </c>
      <c r="D289" s="75" t="n">
        <v>0.9895833333333334</v>
      </c>
      <c r="E289" s="80" t="n">
        <v>84285</v>
      </c>
      <c r="F289" s="80" t="n">
        <v>47562</v>
      </c>
      <c r="G289" s="80" t="n">
        <v>17884</v>
      </c>
      <c r="H289" s="80" t="n">
        <v>15096</v>
      </c>
      <c r="I289" s="80" t="n">
        <v>5142</v>
      </c>
      <c r="J289" s="80" t="n">
        <v>-1399</v>
      </c>
      <c r="K289" s="80">
        <f>F289-Y289</f>
        <v/>
      </c>
      <c r="L289" s="82">
        <f>AA289/(K289+W289)</f>
        <v/>
      </c>
      <c r="M289" s="75" t="n">
        <v>0.9895833333333334</v>
      </c>
      <c r="N289" s="80" t="n">
        <v>85985.7</v>
      </c>
      <c r="O289" s="80" t="n">
        <v>42082.8</v>
      </c>
      <c r="P289" s="80" t="n">
        <v>15784.9</v>
      </c>
      <c r="Q289" s="80" t="n">
        <v>22863</v>
      </c>
      <c r="R289" s="80" t="n">
        <v>6643</v>
      </c>
      <c r="S289" s="80" t="n">
        <v>-1388</v>
      </c>
      <c r="T289" s="80">
        <f>O289-Y289</f>
        <v/>
      </c>
      <c r="U289" s="82">
        <f>AA289/(T289+X289)</f>
        <v/>
      </c>
      <c r="V289" s="80">
        <f>INDEX(检修、备用和必开!B:B,MATCH(统调负荷!$C289,检修、备用和必开!$A:$A,0))</f>
        <v/>
      </c>
      <c r="W289" s="80">
        <f>INDEX(检修、备用和必开!C:C,MATCH(统调负荷!$C289,检修、备用和必开!$A:$A,0))</f>
        <v/>
      </c>
      <c r="X289" s="80">
        <f>INDEX(检修、备用和必开!D:D,MATCH(统调负荷!$C289,检修、备用和必开!$A:$A,0))</f>
        <v/>
      </c>
      <c r="Y289" s="80">
        <f>INDEX(检修、备用和必开!E:E,MATCH(统调负荷!$C289,检修、备用和必开!$A:$A,0))</f>
        <v/>
      </c>
      <c r="Z289" s="80">
        <f>INDEX(检修、备用和必开!F:F,MATCH(统调负荷!$C289,检修、备用和必开!$A:$A,0))</f>
        <v/>
      </c>
      <c r="AA289" s="80">
        <f>94492.4-V289-Z289</f>
        <v/>
      </c>
      <c r="AB289" s="80" t="n">
        <v>320.39</v>
      </c>
      <c r="AC289" s="80" t="n">
        <v>313.61</v>
      </c>
      <c r="AD289" s="83">
        <f>C289+D289</f>
        <v/>
      </c>
      <c r="AE289" s="82">
        <f>N289-E289</f>
        <v/>
      </c>
      <c r="AF289" s="82">
        <f>O289-F289</f>
        <v/>
      </c>
      <c r="AG289" s="82">
        <f>P289-G289</f>
        <v/>
      </c>
      <c r="AH289" s="82">
        <f>Q289-H289</f>
        <v/>
      </c>
      <c r="AI289" s="82">
        <f>R289-I289</f>
        <v/>
      </c>
      <c r="AJ289" s="82">
        <f>S289-J289</f>
        <v/>
      </c>
      <c r="AK289" s="80">
        <f>INDEX(检修、备用和必开!I:I,MATCH(统调负荷!$C289,检修、备用和必开!$A:$A,0))</f>
        <v/>
      </c>
    </row>
    <row r="290" ht="13.8" customHeight="1">
      <c r="A290" s="80">
        <f>WEEKDAY(C290,2)</f>
        <v/>
      </c>
      <c r="B290" s="80">
        <f>HOUR(D290)</f>
        <v/>
      </c>
      <c r="C290" s="86" t="n">
        <v>45720</v>
      </c>
      <c r="D290" s="75" t="n">
        <v>0</v>
      </c>
      <c r="E290" s="80" t="n">
        <v>83755</v>
      </c>
      <c r="F290" s="80" t="n">
        <v>45670</v>
      </c>
      <c r="G290" s="80" t="n">
        <v>18764</v>
      </c>
      <c r="H290" s="80" t="n">
        <v>15679</v>
      </c>
      <c r="I290" s="80" t="n">
        <v>4868</v>
      </c>
      <c r="J290" s="80" t="n">
        <v>-1226</v>
      </c>
      <c r="K290" s="80">
        <f>F290-Y290</f>
        <v/>
      </c>
      <c r="L290" s="82">
        <f>AA290/(K290+W290)</f>
        <v/>
      </c>
      <c r="M290" s="75" t="n">
        <v>0</v>
      </c>
      <c r="N290" s="80" t="n">
        <v>84488.3</v>
      </c>
      <c r="O290" s="80" t="n">
        <v>41608.93</v>
      </c>
      <c r="P290" s="80" t="n">
        <v>14889.7</v>
      </c>
      <c r="Q290" s="80" t="n">
        <v>22732.4</v>
      </c>
      <c r="R290" s="80" t="n">
        <v>6589.59</v>
      </c>
      <c r="S290" s="80" t="n">
        <v>-1332.32</v>
      </c>
      <c r="T290" s="80">
        <f>O290-Y290</f>
        <v/>
      </c>
      <c r="U290" s="82">
        <f>AA290/(T290+X290)</f>
        <v/>
      </c>
      <c r="V290" s="80">
        <f>INDEX(检修、备用和必开!B:B,MATCH(统调负荷!$C290,检修、备用和必开!$A:$A,0))</f>
        <v/>
      </c>
      <c r="W290" s="80">
        <f>INDEX(检修、备用和必开!C:C,MATCH(统调负荷!$C290,检修、备用和必开!$A:$A,0))</f>
        <v/>
      </c>
      <c r="X290" s="80">
        <f>INDEX(检修、备用和必开!D:D,MATCH(统调负荷!$C290,检修、备用和必开!$A:$A,0))</f>
        <v/>
      </c>
      <c r="Y290" s="80">
        <f>INDEX(检修、备用和必开!E:E,MATCH(统调负荷!$C290,检修、备用和必开!$A:$A,0))</f>
        <v/>
      </c>
      <c r="Z290" s="80">
        <f>INDEX(检修、备用和必开!F:F,MATCH(统调负荷!$C290,检修、备用和必开!$A:$A,0))</f>
        <v/>
      </c>
      <c r="AA290" s="80">
        <f>94492.4-V290-Z290</f>
        <v/>
      </c>
      <c r="AB290" s="80" t="n">
        <v>330.43</v>
      </c>
      <c r="AC290" s="80" t="n">
        <v>354.14</v>
      </c>
      <c r="AD290" s="83">
        <f>C290+D290</f>
        <v/>
      </c>
      <c r="AE290" s="82">
        <f>N290-E290</f>
        <v/>
      </c>
      <c r="AF290" s="82">
        <f>O290-F290</f>
        <v/>
      </c>
      <c r="AG290" s="82">
        <f>P290-G290</f>
        <v/>
      </c>
      <c r="AH290" s="82">
        <f>Q290-H290</f>
        <v/>
      </c>
      <c r="AI290" s="82">
        <f>R290-I290</f>
        <v/>
      </c>
      <c r="AJ290" s="82">
        <f>S290-J290</f>
        <v/>
      </c>
      <c r="AK290" s="80">
        <f>INDEX(检修、备用和必开!I:I,MATCH(统调负荷!$C290,检修、备用和必开!$A:$A,0))</f>
        <v/>
      </c>
    </row>
    <row r="291" ht="13.8" customHeight="1">
      <c r="A291" s="80">
        <f>WEEKDAY(C291,2)</f>
        <v/>
      </c>
      <c r="B291" s="80">
        <f>HOUR(D291)</f>
        <v/>
      </c>
      <c r="C291" s="86" t="n">
        <v>45720</v>
      </c>
      <c r="D291" s="75" t="n">
        <v>0.01041666666666667</v>
      </c>
      <c r="E291" s="80" t="n">
        <v>90100</v>
      </c>
      <c r="F291" s="80" t="n">
        <v>51383</v>
      </c>
      <c r="G291" s="80" t="n">
        <v>18764</v>
      </c>
      <c r="H291" s="80" t="n">
        <v>16372</v>
      </c>
      <c r="I291" s="80" t="n">
        <v>4807</v>
      </c>
      <c r="J291" s="80" t="n">
        <v>-1226</v>
      </c>
      <c r="K291" s="80">
        <f>F291-Y291</f>
        <v/>
      </c>
      <c r="L291" s="82">
        <f>AA291/(K291+W291)</f>
        <v/>
      </c>
      <c r="M291" s="75" t="n">
        <v>0.01041666666666667</v>
      </c>
      <c r="N291" s="80" t="n">
        <v>90116.8</v>
      </c>
      <c r="O291" s="80" t="n">
        <v>46874.4</v>
      </c>
      <c r="P291" s="80" t="n">
        <v>15125.8</v>
      </c>
      <c r="Q291" s="80" t="n">
        <v>22773.4</v>
      </c>
      <c r="R291" s="80" t="n">
        <v>6543.66</v>
      </c>
      <c r="S291" s="80" t="n">
        <v>-1200.46</v>
      </c>
      <c r="T291" s="80">
        <f>O291-Y291</f>
        <v/>
      </c>
      <c r="U291" s="82">
        <f>AA291/(T291+X291)</f>
        <v/>
      </c>
      <c r="V291" s="80">
        <f>INDEX(检修、备用和必开!B:B,MATCH(统调负荷!$C291,检修、备用和必开!$A:$A,0))</f>
        <v/>
      </c>
      <c r="W291" s="80">
        <f>INDEX(检修、备用和必开!C:C,MATCH(统调负荷!$C291,检修、备用和必开!$A:$A,0))</f>
        <v/>
      </c>
      <c r="X291" s="80">
        <f>INDEX(检修、备用和必开!D:D,MATCH(统调负荷!$C291,检修、备用和必开!$A:$A,0))</f>
        <v/>
      </c>
      <c r="Y291" s="80">
        <f>INDEX(检修、备用和必开!E:E,MATCH(统调负荷!$C291,检修、备用和必开!$A:$A,0))</f>
        <v/>
      </c>
      <c r="Z291" s="80">
        <f>INDEX(检修、备用和必开!F:F,MATCH(统调负荷!$C291,检修、备用和必开!$A:$A,0))</f>
        <v/>
      </c>
      <c r="AA291" s="80">
        <f>94492.4-V291-Z291</f>
        <v/>
      </c>
      <c r="AB291" s="80" t="n">
        <v>403.01</v>
      </c>
      <c r="AC291" s="80" t="n">
        <v>393.51</v>
      </c>
      <c r="AD291" s="83">
        <f>C291+D291</f>
        <v/>
      </c>
      <c r="AE291" s="82">
        <f>N291-E291</f>
        <v/>
      </c>
      <c r="AF291" s="82">
        <f>O291-F291</f>
        <v/>
      </c>
      <c r="AG291" s="82">
        <f>P291-G291</f>
        <v/>
      </c>
      <c r="AH291" s="82">
        <f>Q291-H291</f>
        <v/>
      </c>
      <c r="AI291" s="82">
        <f>R291-I291</f>
        <v/>
      </c>
      <c r="AJ291" s="82">
        <f>S291-J291</f>
        <v/>
      </c>
      <c r="AK291" s="80">
        <f>INDEX(检修、备用和必开!I:I,MATCH(统调负荷!$C291,检修、备用和必开!$A:$A,0))</f>
        <v/>
      </c>
    </row>
    <row r="292" ht="13.8" customHeight="1">
      <c r="A292" s="80">
        <f>WEEKDAY(C292,2)</f>
        <v/>
      </c>
      <c r="B292" s="80">
        <f>HOUR(D292)</f>
        <v/>
      </c>
      <c r="C292" s="86" t="n">
        <v>45720</v>
      </c>
      <c r="D292" s="75" t="n">
        <v>0.02083333333333333</v>
      </c>
      <c r="E292" s="80" t="n">
        <v>89570</v>
      </c>
      <c r="F292" s="80" t="n">
        <v>50437</v>
      </c>
      <c r="G292" s="80" t="n">
        <v>18764</v>
      </c>
      <c r="H292" s="80" t="n">
        <v>16763</v>
      </c>
      <c r="I292" s="80" t="n">
        <v>4832</v>
      </c>
      <c r="J292" s="80" t="n">
        <v>-1226</v>
      </c>
      <c r="K292" s="80">
        <f>F292-Y292</f>
        <v/>
      </c>
      <c r="L292" s="82">
        <f>AA292/(K292+W292)</f>
        <v/>
      </c>
      <c r="M292" s="75" t="n">
        <v>0.02083333333333333</v>
      </c>
      <c r="N292" s="80" t="n">
        <v>88875.39999999999</v>
      </c>
      <c r="O292" s="80" t="n">
        <v>46390.83</v>
      </c>
      <c r="P292" s="80" t="n">
        <v>14982.3</v>
      </c>
      <c r="Q292" s="80" t="n">
        <v>22058.2</v>
      </c>
      <c r="R292" s="80" t="n">
        <v>6596.5</v>
      </c>
      <c r="S292" s="80" t="n">
        <v>-1152.43</v>
      </c>
      <c r="T292" s="80">
        <f>O292-Y292</f>
        <v/>
      </c>
      <c r="U292" s="82">
        <f>AA292/(T292+X292)</f>
        <v/>
      </c>
      <c r="V292" s="80">
        <f>INDEX(检修、备用和必开!B:B,MATCH(统调负荷!$C292,检修、备用和必开!$A:$A,0))</f>
        <v/>
      </c>
      <c r="W292" s="80">
        <f>INDEX(检修、备用和必开!C:C,MATCH(统调负荷!$C292,检修、备用和必开!$A:$A,0))</f>
        <v/>
      </c>
      <c r="X292" s="80">
        <f>INDEX(检修、备用和必开!D:D,MATCH(统调负荷!$C292,检修、备用和必开!$A:$A,0))</f>
        <v/>
      </c>
      <c r="Y292" s="80">
        <f>INDEX(检修、备用和必开!E:E,MATCH(统调负荷!$C292,检修、备用和必开!$A:$A,0))</f>
        <v/>
      </c>
      <c r="Z292" s="80">
        <f>INDEX(检修、备用和必开!F:F,MATCH(统调负荷!$C292,检修、备用和必开!$A:$A,0))</f>
        <v/>
      </c>
      <c r="AA292" s="80">
        <f>94492.4-V292-Z292</f>
        <v/>
      </c>
      <c r="AB292" s="80" t="n">
        <v>384.03</v>
      </c>
      <c r="AC292" s="80" t="n">
        <v>541.01</v>
      </c>
      <c r="AD292" s="83">
        <f>C292+D292</f>
        <v/>
      </c>
      <c r="AE292" s="82">
        <f>N292-E292</f>
        <v/>
      </c>
      <c r="AF292" s="82">
        <f>O292-F292</f>
        <v/>
      </c>
      <c r="AG292" s="82">
        <f>P292-G292</f>
        <v/>
      </c>
      <c r="AH292" s="82">
        <f>Q292-H292</f>
        <v/>
      </c>
      <c r="AI292" s="82">
        <f>R292-I292</f>
        <v/>
      </c>
      <c r="AJ292" s="82">
        <f>S292-J292</f>
        <v/>
      </c>
      <c r="AK292" s="80">
        <f>INDEX(检修、备用和必开!I:I,MATCH(统调负荷!$C292,检修、备用和必开!$A:$A,0))</f>
        <v/>
      </c>
    </row>
    <row r="293" ht="13.8" customHeight="1">
      <c r="A293" s="80">
        <f>WEEKDAY(C293,2)</f>
        <v/>
      </c>
      <c r="B293" s="80">
        <f>HOUR(D293)</f>
        <v/>
      </c>
      <c r="C293" s="86" t="n">
        <v>45720</v>
      </c>
      <c r="D293" s="75" t="n">
        <v>0.03125</v>
      </c>
      <c r="E293" s="80" t="n">
        <v>87855</v>
      </c>
      <c r="F293" s="80" t="n">
        <v>50112</v>
      </c>
      <c r="G293" s="80" t="n">
        <v>17386</v>
      </c>
      <c r="H293" s="80" t="n">
        <v>16750</v>
      </c>
      <c r="I293" s="80" t="n">
        <v>4833</v>
      </c>
      <c r="J293" s="80" t="n">
        <v>-1226</v>
      </c>
      <c r="K293" s="80">
        <f>F293-Y293</f>
        <v/>
      </c>
      <c r="L293" s="82">
        <f>AA293/(K293+W293)</f>
        <v/>
      </c>
      <c r="M293" s="75" t="n">
        <v>0.03125</v>
      </c>
      <c r="N293" s="80" t="n">
        <v>87580.10000000001</v>
      </c>
      <c r="O293" s="80" t="n">
        <v>44897.76</v>
      </c>
      <c r="P293" s="80" t="n">
        <v>16229.8</v>
      </c>
      <c r="Q293" s="80" t="n">
        <v>20847.8</v>
      </c>
      <c r="R293" s="80" t="n">
        <v>6743.81</v>
      </c>
      <c r="S293" s="80" t="n">
        <v>-1139.07</v>
      </c>
      <c r="T293" s="80">
        <f>O293-Y293</f>
        <v/>
      </c>
      <c r="U293" s="82">
        <f>AA293/(T293+X293)</f>
        <v/>
      </c>
      <c r="V293" s="80">
        <f>INDEX(检修、备用和必开!B:B,MATCH(统调负荷!$C293,检修、备用和必开!$A:$A,0))</f>
        <v/>
      </c>
      <c r="W293" s="80">
        <f>INDEX(检修、备用和必开!C:C,MATCH(统调负荷!$C293,检修、备用和必开!$A:$A,0))</f>
        <v/>
      </c>
      <c r="X293" s="80">
        <f>INDEX(检修、备用和必开!D:D,MATCH(统调负荷!$C293,检修、备用和必开!$A:$A,0))</f>
        <v/>
      </c>
      <c r="Y293" s="80">
        <f>INDEX(检修、备用和必开!E:E,MATCH(统调负荷!$C293,检修、备用和必开!$A:$A,0))</f>
        <v/>
      </c>
      <c r="Z293" s="80">
        <f>INDEX(检修、备用和必开!F:F,MATCH(统调负荷!$C293,检修、备用和必开!$A:$A,0))</f>
        <v/>
      </c>
      <c r="AA293" s="80">
        <f>94492.4-V293-Z293</f>
        <v/>
      </c>
      <c r="AB293" s="80" t="n">
        <v>374.7</v>
      </c>
      <c r="AC293" s="80" t="n">
        <v>370.87</v>
      </c>
      <c r="AD293" s="83">
        <f>C293+D293</f>
        <v/>
      </c>
      <c r="AE293" s="82">
        <f>N293-E293</f>
        <v/>
      </c>
      <c r="AF293" s="82">
        <f>O293-F293</f>
        <v/>
      </c>
      <c r="AG293" s="82">
        <f>P293-G293</f>
        <v/>
      </c>
      <c r="AH293" s="82">
        <f>Q293-H293</f>
        <v/>
      </c>
      <c r="AI293" s="82">
        <f>R293-I293</f>
        <v/>
      </c>
      <c r="AJ293" s="82">
        <f>S293-J293</f>
        <v/>
      </c>
      <c r="AK293" s="80">
        <f>INDEX(检修、备用和必开!I:I,MATCH(统调负荷!$C293,检修、备用和必开!$A:$A,0))</f>
        <v/>
      </c>
    </row>
    <row r="294" ht="13.8" customHeight="1">
      <c r="A294" s="80">
        <f>WEEKDAY(C294,2)</f>
        <v/>
      </c>
      <c r="B294" s="80">
        <f>HOUR(D294)</f>
        <v/>
      </c>
      <c r="C294" s="86" t="n">
        <v>45720</v>
      </c>
      <c r="D294" s="75" t="n">
        <v>0.04166666666666666</v>
      </c>
      <c r="E294" s="80" t="n">
        <v>85680</v>
      </c>
      <c r="F294" s="80" t="n">
        <v>48327</v>
      </c>
      <c r="G294" s="80" t="n">
        <v>17268</v>
      </c>
      <c r="H294" s="80" t="n">
        <v>16483</v>
      </c>
      <c r="I294" s="80" t="n">
        <v>4828</v>
      </c>
      <c r="J294" s="80" t="n">
        <v>-1226</v>
      </c>
      <c r="K294" s="80">
        <f>F294-Y294</f>
        <v/>
      </c>
      <c r="L294" s="82">
        <f>AA294/(K294+W294)</f>
        <v/>
      </c>
      <c r="M294" s="75" t="n">
        <v>0.04166666666666666</v>
      </c>
      <c r="N294" s="80" t="n">
        <v>85793.3</v>
      </c>
      <c r="O294" s="80" t="n">
        <v>44137.15</v>
      </c>
      <c r="P294" s="80" t="n">
        <v>16766.8</v>
      </c>
      <c r="Q294" s="80" t="n">
        <v>19207.8</v>
      </c>
      <c r="R294" s="80" t="n">
        <v>6854.67</v>
      </c>
      <c r="S294" s="80" t="n">
        <v>-1173.12</v>
      </c>
      <c r="T294" s="80">
        <f>O294-Y294</f>
        <v/>
      </c>
      <c r="U294" s="82">
        <f>AA294/(T294+X294)</f>
        <v/>
      </c>
      <c r="V294" s="80">
        <f>INDEX(检修、备用和必开!B:B,MATCH(统调负荷!$C294,检修、备用和必开!$A:$A,0))</f>
        <v/>
      </c>
      <c r="W294" s="80">
        <f>INDEX(检修、备用和必开!C:C,MATCH(统调负荷!$C294,检修、备用和必开!$A:$A,0))</f>
        <v/>
      </c>
      <c r="X294" s="80">
        <f>INDEX(检修、备用和必开!D:D,MATCH(统调负荷!$C294,检修、备用和必开!$A:$A,0))</f>
        <v/>
      </c>
      <c r="Y294" s="80">
        <f>INDEX(检修、备用和必开!E:E,MATCH(统调负荷!$C294,检修、备用和必开!$A:$A,0))</f>
        <v/>
      </c>
      <c r="Z294" s="80">
        <f>INDEX(检修、备用和必开!F:F,MATCH(统调负荷!$C294,检修、备用和必开!$A:$A,0))</f>
        <v/>
      </c>
      <c r="AA294" s="80">
        <f>94492.4-V294-Z294</f>
        <v/>
      </c>
      <c r="AB294" s="80" t="n">
        <v>369</v>
      </c>
      <c r="AC294" s="80" t="n">
        <v>370.27</v>
      </c>
      <c r="AD294" s="83">
        <f>C294+D294</f>
        <v/>
      </c>
      <c r="AE294" s="82">
        <f>N294-E294</f>
        <v/>
      </c>
      <c r="AF294" s="82">
        <f>O294-F294</f>
        <v/>
      </c>
      <c r="AG294" s="82">
        <f>P294-G294</f>
        <v/>
      </c>
      <c r="AH294" s="82">
        <f>Q294-H294</f>
        <v/>
      </c>
      <c r="AI294" s="82">
        <f>R294-I294</f>
        <v/>
      </c>
      <c r="AJ294" s="82">
        <f>S294-J294</f>
        <v/>
      </c>
      <c r="AK294" s="80">
        <f>INDEX(检修、备用和必开!I:I,MATCH(统调负荷!$C294,检修、备用和必开!$A:$A,0))</f>
        <v/>
      </c>
    </row>
    <row r="295" ht="13.8" customHeight="1">
      <c r="A295" s="80">
        <f>WEEKDAY(C295,2)</f>
        <v/>
      </c>
      <c r="B295" s="80">
        <f>HOUR(D295)</f>
        <v/>
      </c>
      <c r="C295" s="86" t="n">
        <v>45720</v>
      </c>
      <c r="D295" s="75" t="n">
        <v>0.05208333333333334</v>
      </c>
      <c r="E295" s="80" t="n">
        <v>84585</v>
      </c>
      <c r="F295" s="80" t="n">
        <v>49596</v>
      </c>
      <c r="G295" s="80" t="n">
        <v>16288</v>
      </c>
      <c r="H295" s="80" t="n">
        <v>15103</v>
      </c>
      <c r="I295" s="80" t="n">
        <v>4824</v>
      </c>
      <c r="J295" s="80" t="n">
        <v>-1226</v>
      </c>
      <c r="K295" s="80">
        <f>F295-Y295</f>
        <v/>
      </c>
      <c r="L295" s="82">
        <f>AA295/(K295+W295)</f>
        <v/>
      </c>
      <c r="M295" s="75" t="n">
        <v>0.05208333333333334</v>
      </c>
      <c r="N295" s="80" t="n">
        <v>84226.8</v>
      </c>
      <c r="O295" s="80" t="n">
        <v>42860.05</v>
      </c>
      <c r="P295" s="80" t="n">
        <v>16650</v>
      </c>
      <c r="Q295" s="80" t="n">
        <v>18923.6</v>
      </c>
      <c r="R295" s="80" t="n">
        <v>6959.28</v>
      </c>
      <c r="S295" s="80" t="n">
        <v>-1166.13</v>
      </c>
      <c r="T295" s="80">
        <f>O295-Y295</f>
        <v/>
      </c>
      <c r="U295" s="82">
        <f>AA295/(T295+X295)</f>
        <v/>
      </c>
      <c r="V295" s="80">
        <f>INDEX(检修、备用和必开!B:B,MATCH(统调负荷!$C295,检修、备用和必开!$A:$A,0))</f>
        <v/>
      </c>
      <c r="W295" s="80">
        <f>INDEX(检修、备用和必开!C:C,MATCH(统调负荷!$C295,检修、备用和必开!$A:$A,0))</f>
        <v/>
      </c>
      <c r="X295" s="80">
        <f>INDEX(检修、备用和必开!D:D,MATCH(统调负荷!$C295,检修、备用和必开!$A:$A,0))</f>
        <v/>
      </c>
      <c r="Y295" s="80">
        <f>INDEX(检修、备用和必开!E:E,MATCH(统调负荷!$C295,检修、备用和必开!$A:$A,0))</f>
        <v/>
      </c>
      <c r="Z295" s="80">
        <f>INDEX(检修、备用和必开!F:F,MATCH(统调负荷!$C295,检修、备用和必开!$A:$A,0))</f>
        <v/>
      </c>
      <c r="AA295" s="80">
        <f>94492.4-V295-Z295</f>
        <v/>
      </c>
      <c r="AB295" s="80" t="n">
        <v>351.01</v>
      </c>
      <c r="AC295" s="80" t="n">
        <v>366.21</v>
      </c>
      <c r="AD295" s="83">
        <f>C295+D295</f>
        <v/>
      </c>
      <c r="AE295" s="82">
        <f>N295-E295</f>
        <v/>
      </c>
      <c r="AF295" s="82">
        <f>O295-F295</f>
        <v/>
      </c>
      <c r="AG295" s="82">
        <f>P295-G295</f>
        <v/>
      </c>
      <c r="AH295" s="82">
        <f>Q295-H295</f>
        <v/>
      </c>
      <c r="AI295" s="82">
        <f>R295-I295</f>
        <v/>
      </c>
      <c r="AJ295" s="82">
        <f>S295-J295</f>
        <v/>
      </c>
      <c r="AK295" s="80">
        <f>INDEX(检修、备用和必开!I:I,MATCH(统调负荷!$C295,检修、备用和必开!$A:$A,0))</f>
        <v/>
      </c>
    </row>
    <row r="296" ht="13.8" customHeight="1">
      <c r="A296" s="80">
        <f>WEEKDAY(C296,2)</f>
        <v/>
      </c>
      <c r="B296" s="80">
        <f>HOUR(D296)</f>
        <v/>
      </c>
      <c r="C296" s="86" t="n">
        <v>45720</v>
      </c>
      <c r="D296" s="75" t="n">
        <v>0.0625</v>
      </c>
      <c r="E296" s="80" t="n">
        <v>83060</v>
      </c>
      <c r="F296" s="80" t="n">
        <v>49276</v>
      </c>
      <c r="G296" s="80" t="n">
        <v>15795</v>
      </c>
      <c r="H296" s="80" t="n">
        <v>14385</v>
      </c>
      <c r="I296" s="80" t="n">
        <v>4830</v>
      </c>
      <c r="J296" s="80" t="n">
        <v>-1226</v>
      </c>
      <c r="K296" s="80">
        <f>F296-Y296</f>
        <v/>
      </c>
      <c r="L296" s="82">
        <f>AA296/(K296+W296)</f>
        <v/>
      </c>
      <c r="M296" s="75" t="n">
        <v>0.0625</v>
      </c>
      <c r="N296" s="80" t="n">
        <v>83283.10000000001</v>
      </c>
      <c r="O296" s="80" t="n">
        <v>41940.06</v>
      </c>
      <c r="P296" s="80" t="n">
        <v>16627</v>
      </c>
      <c r="Q296" s="80" t="n">
        <v>18909.1</v>
      </c>
      <c r="R296" s="80" t="n">
        <v>6983.66</v>
      </c>
      <c r="S296" s="80" t="n">
        <v>-1176.72</v>
      </c>
      <c r="T296" s="80">
        <f>O296-Y296</f>
        <v/>
      </c>
      <c r="U296" s="82">
        <f>AA296/(T296+X296)</f>
        <v/>
      </c>
      <c r="V296" s="80">
        <f>INDEX(检修、备用和必开!B:B,MATCH(统调负荷!$C296,检修、备用和必开!$A:$A,0))</f>
        <v/>
      </c>
      <c r="W296" s="80">
        <f>INDEX(检修、备用和必开!C:C,MATCH(统调负荷!$C296,检修、备用和必开!$A:$A,0))</f>
        <v/>
      </c>
      <c r="X296" s="80">
        <f>INDEX(检修、备用和必开!D:D,MATCH(统调负荷!$C296,检修、备用和必开!$A:$A,0))</f>
        <v/>
      </c>
      <c r="Y296" s="80">
        <f>INDEX(检修、备用和必开!E:E,MATCH(统调负荷!$C296,检修、备用和必开!$A:$A,0))</f>
        <v/>
      </c>
      <c r="Z296" s="80">
        <f>INDEX(检修、备用和必开!F:F,MATCH(统调负荷!$C296,检修、备用和必开!$A:$A,0))</f>
        <v/>
      </c>
      <c r="AA296" s="80">
        <f>94492.4-V296-Z296</f>
        <v/>
      </c>
      <c r="AB296" s="80" t="n">
        <v>350.48</v>
      </c>
      <c r="AC296" s="80" t="n">
        <v>348.69</v>
      </c>
      <c r="AD296" s="83">
        <f>C296+D296</f>
        <v/>
      </c>
      <c r="AE296" s="82">
        <f>N296-E296</f>
        <v/>
      </c>
      <c r="AF296" s="82">
        <f>O296-F296</f>
        <v/>
      </c>
      <c r="AG296" s="82">
        <f>P296-G296</f>
        <v/>
      </c>
      <c r="AH296" s="82">
        <f>Q296-H296</f>
        <v/>
      </c>
      <c r="AI296" s="82">
        <f>R296-I296</f>
        <v/>
      </c>
      <c r="AJ296" s="82">
        <f>S296-J296</f>
        <v/>
      </c>
      <c r="AK296" s="80">
        <f>INDEX(检修、备用和必开!I:I,MATCH(统调负荷!$C296,检修、备用和必开!$A:$A,0))</f>
        <v/>
      </c>
    </row>
    <row r="297" ht="13.8" customHeight="1">
      <c r="A297" s="80">
        <f>WEEKDAY(C297,2)</f>
        <v/>
      </c>
      <c r="B297" s="80">
        <f>HOUR(D297)</f>
        <v/>
      </c>
      <c r="C297" s="86" t="n">
        <v>45720</v>
      </c>
      <c r="D297" s="75" t="n">
        <v>0.07291666666666667</v>
      </c>
      <c r="E297" s="80" t="n">
        <v>82120</v>
      </c>
      <c r="F297" s="80" t="n">
        <v>48761</v>
      </c>
      <c r="G297" s="80" t="n">
        <v>15795</v>
      </c>
      <c r="H297" s="80" t="n">
        <v>13968</v>
      </c>
      <c r="I297" s="80" t="n">
        <v>4822</v>
      </c>
      <c r="J297" s="80" t="n">
        <v>-1226</v>
      </c>
      <c r="K297" s="80">
        <f>F297-Y297</f>
        <v/>
      </c>
      <c r="L297" s="82">
        <f>AA297/(K297+W297)</f>
        <v/>
      </c>
      <c r="M297" s="75" t="n">
        <v>0.07291666666666667</v>
      </c>
      <c r="N297" s="80" t="n">
        <v>82315.2</v>
      </c>
      <c r="O297" s="80" t="n">
        <v>41778.04</v>
      </c>
      <c r="P297" s="80" t="n">
        <v>16104.1</v>
      </c>
      <c r="Q297" s="80" t="n">
        <v>18636.5</v>
      </c>
      <c r="R297" s="80" t="n">
        <v>6955.5</v>
      </c>
      <c r="S297" s="80" t="n">
        <v>-1158.94</v>
      </c>
      <c r="T297" s="80">
        <f>O297-Y297</f>
        <v/>
      </c>
      <c r="U297" s="82">
        <f>AA297/(T297+X297)</f>
        <v/>
      </c>
      <c r="V297" s="80">
        <f>INDEX(检修、备用和必开!B:B,MATCH(统调负荷!$C297,检修、备用和必开!$A:$A,0))</f>
        <v/>
      </c>
      <c r="W297" s="80">
        <f>INDEX(检修、备用和必开!C:C,MATCH(统调负荷!$C297,检修、备用和必开!$A:$A,0))</f>
        <v/>
      </c>
      <c r="X297" s="80">
        <f>INDEX(检修、备用和必开!D:D,MATCH(统调负荷!$C297,检修、备用和必开!$A:$A,0))</f>
        <v/>
      </c>
      <c r="Y297" s="80">
        <f>INDEX(检修、备用和必开!E:E,MATCH(统调负荷!$C297,检修、备用和必开!$A:$A,0))</f>
        <v/>
      </c>
      <c r="Z297" s="80">
        <f>INDEX(检修、备用和必开!F:F,MATCH(统调负荷!$C297,检修、备用和必开!$A:$A,0))</f>
        <v/>
      </c>
      <c r="AA297" s="80">
        <f>94492.4-V297-Z297</f>
        <v/>
      </c>
      <c r="AB297" s="80" t="n">
        <v>347.98</v>
      </c>
      <c r="AC297" s="80" t="n">
        <v>370.27</v>
      </c>
      <c r="AD297" s="83">
        <f>C297+D297</f>
        <v/>
      </c>
      <c r="AE297" s="82">
        <f>N297-E297</f>
        <v/>
      </c>
      <c r="AF297" s="82">
        <f>O297-F297</f>
        <v/>
      </c>
      <c r="AG297" s="82">
        <f>P297-G297</f>
        <v/>
      </c>
      <c r="AH297" s="82">
        <f>Q297-H297</f>
        <v/>
      </c>
      <c r="AI297" s="82">
        <f>R297-I297</f>
        <v/>
      </c>
      <c r="AJ297" s="82">
        <f>S297-J297</f>
        <v/>
      </c>
      <c r="AK297" s="80">
        <f>INDEX(检修、备用和必开!I:I,MATCH(统调负荷!$C297,检修、备用和必开!$A:$A,0))</f>
        <v/>
      </c>
    </row>
    <row r="298" ht="13.8" customHeight="1">
      <c r="A298" s="80">
        <f>WEEKDAY(C298,2)</f>
        <v/>
      </c>
      <c r="B298" s="80">
        <f>HOUR(D298)</f>
        <v/>
      </c>
      <c r="C298" s="86" t="n">
        <v>45720</v>
      </c>
      <c r="D298" s="75" t="n">
        <v>0.08333333333333333</v>
      </c>
      <c r="E298" s="80" t="n">
        <v>80695</v>
      </c>
      <c r="F298" s="80" t="n">
        <v>47363</v>
      </c>
      <c r="G298" s="80" t="n">
        <v>15795</v>
      </c>
      <c r="H298" s="80" t="n">
        <v>13928</v>
      </c>
      <c r="I298" s="80" t="n">
        <v>4835</v>
      </c>
      <c r="J298" s="80" t="n">
        <v>-1226</v>
      </c>
      <c r="K298" s="80">
        <f>F298-Y298</f>
        <v/>
      </c>
      <c r="L298" s="82">
        <f>AA298/(K298+W298)</f>
        <v/>
      </c>
      <c r="M298" s="75" t="n">
        <v>0.08333333333333333</v>
      </c>
      <c r="N298" s="80" t="n">
        <v>80978</v>
      </c>
      <c r="O298" s="80" t="n">
        <v>40353.42</v>
      </c>
      <c r="P298" s="80" t="n">
        <v>16447.3</v>
      </c>
      <c r="Q298" s="80" t="n">
        <v>18322.1</v>
      </c>
      <c r="R298" s="80" t="n">
        <v>7011.21</v>
      </c>
      <c r="S298" s="80" t="n">
        <v>-1156.03</v>
      </c>
      <c r="T298" s="80">
        <f>O298-Y298</f>
        <v/>
      </c>
      <c r="U298" s="82">
        <f>AA298/(T298+X298)</f>
        <v/>
      </c>
      <c r="V298" s="80">
        <f>INDEX(检修、备用和必开!B:B,MATCH(统调负荷!$C298,检修、备用和必开!$A:$A,0))</f>
        <v/>
      </c>
      <c r="W298" s="80">
        <f>INDEX(检修、备用和必开!C:C,MATCH(统调负荷!$C298,检修、备用和必开!$A:$A,0))</f>
        <v/>
      </c>
      <c r="X298" s="80">
        <f>INDEX(检修、备用和必开!D:D,MATCH(统调负荷!$C298,检修、备用和必开!$A:$A,0))</f>
        <v/>
      </c>
      <c r="Y298" s="80">
        <f>INDEX(检修、备用和必开!E:E,MATCH(统调负荷!$C298,检修、备用和必开!$A:$A,0))</f>
        <v/>
      </c>
      <c r="Z298" s="80">
        <f>INDEX(检修、备用和必开!F:F,MATCH(统调负荷!$C298,检修、备用和必开!$A:$A,0))</f>
        <v/>
      </c>
      <c r="AA298" s="80">
        <f>94492.4-V298-Z298</f>
        <v/>
      </c>
      <c r="AB298" s="80" t="n">
        <v>340.44</v>
      </c>
      <c r="AC298" s="80" t="n">
        <v>339.03</v>
      </c>
      <c r="AD298" s="83">
        <f>C298+D298</f>
        <v/>
      </c>
      <c r="AE298" s="82">
        <f>N298-E298</f>
        <v/>
      </c>
      <c r="AF298" s="82">
        <f>O298-F298</f>
        <v/>
      </c>
      <c r="AG298" s="82">
        <f>P298-G298</f>
        <v/>
      </c>
      <c r="AH298" s="82">
        <f>Q298-H298</f>
        <v/>
      </c>
      <c r="AI298" s="82">
        <f>R298-I298</f>
        <v/>
      </c>
      <c r="AJ298" s="82">
        <f>S298-J298</f>
        <v/>
      </c>
      <c r="AK298" s="80">
        <f>INDEX(检修、备用和必开!I:I,MATCH(统调负荷!$C298,检修、备用和必开!$A:$A,0))</f>
        <v/>
      </c>
    </row>
    <row r="299" ht="13.8" customHeight="1">
      <c r="A299" s="80">
        <f>WEEKDAY(C299,2)</f>
        <v/>
      </c>
      <c r="B299" s="80">
        <f>HOUR(D299)</f>
        <v/>
      </c>
      <c r="C299" s="86" t="n">
        <v>45720</v>
      </c>
      <c r="D299" s="75" t="n">
        <v>0.09375</v>
      </c>
      <c r="E299" s="80" t="n">
        <v>79855</v>
      </c>
      <c r="F299" s="80" t="n">
        <v>46912</v>
      </c>
      <c r="G299" s="80" t="n">
        <v>15795</v>
      </c>
      <c r="H299" s="80" t="n">
        <v>13539</v>
      </c>
      <c r="I299" s="80" t="n">
        <v>4835</v>
      </c>
      <c r="J299" s="80" t="n">
        <v>-1226</v>
      </c>
      <c r="K299" s="80">
        <f>F299-Y299</f>
        <v/>
      </c>
      <c r="L299" s="82">
        <f>AA299/(K299+W299)</f>
        <v/>
      </c>
      <c r="M299" s="75" t="n">
        <v>0.09375</v>
      </c>
      <c r="N299" s="80" t="n">
        <v>79861.7</v>
      </c>
      <c r="O299" s="80" t="n">
        <v>40750.45</v>
      </c>
      <c r="P299" s="80" t="n">
        <v>15297.1</v>
      </c>
      <c r="Q299" s="80" t="n">
        <v>17903.9</v>
      </c>
      <c r="R299" s="80" t="n">
        <v>7046.44</v>
      </c>
      <c r="S299" s="80" t="n">
        <v>-1136.19</v>
      </c>
      <c r="T299" s="80">
        <f>O299-Y299</f>
        <v/>
      </c>
      <c r="U299" s="82">
        <f>AA299/(T299+X299)</f>
        <v/>
      </c>
      <c r="V299" s="80">
        <f>INDEX(检修、备用和必开!B:B,MATCH(统调负荷!$C299,检修、备用和必开!$A:$A,0))</f>
        <v/>
      </c>
      <c r="W299" s="80">
        <f>INDEX(检修、备用和必开!C:C,MATCH(统调负荷!$C299,检修、备用和必开!$A:$A,0))</f>
        <v/>
      </c>
      <c r="X299" s="80">
        <f>INDEX(检修、备用和必开!D:D,MATCH(统调负荷!$C299,检修、备用和必开!$A:$A,0))</f>
        <v/>
      </c>
      <c r="Y299" s="80">
        <f>INDEX(检修、备用和必开!E:E,MATCH(统调负荷!$C299,检修、备用和必开!$A:$A,0))</f>
        <v/>
      </c>
      <c r="Z299" s="80">
        <f>INDEX(检修、备用和必开!F:F,MATCH(统调负荷!$C299,检修、备用和必开!$A:$A,0))</f>
        <v/>
      </c>
      <c r="AA299" s="80">
        <f>94492.4-V299-Z299</f>
        <v/>
      </c>
      <c r="AB299" s="80" t="n">
        <v>350.08</v>
      </c>
      <c r="AC299" s="80" t="n">
        <v>351.22</v>
      </c>
      <c r="AD299" s="83">
        <f>C299+D299</f>
        <v/>
      </c>
      <c r="AE299" s="82">
        <f>N299-E299</f>
        <v/>
      </c>
      <c r="AF299" s="82">
        <f>O299-F299</f>
        <v/>
      </c>
      <c r="AG299" s="82">
        <f>P299-G299</f>
        <v/>
      </c>
      <c r="AH299" s="82">
        <f>Q299-H299</f>
        <v/>
      </c>
      <c r="AI299" s="82">
        <f>R299-I299</f>
        <v/>
      </c>
      <c r="AJ299" s="82">
        <f>S299-J299</f>
        <v/>
      </c>
      <c r="AK299" s="80">
        <f>INDEX(检修、备用和必开!I:I,MATCH(统调负荷!$C299,检修、备用和必开!$A:$A,0))</f>
        <v/>
      </c>
    </row>
    <row r="300" ht="13.8" customHeight="1">
      <c r="A300" s="80">
        <f>WEEKDAY(C300,2)</f>
        <v/>
      </c>
      <c r="B300" s="80">
        <f>HOUR(D300)</f>
        <v/>
      </c>
      <c r="C300" s="86" t="n">
        <v>45720</v>
      </c>
      <c r="D300" s="75" t="n">
        <v>0.1041666666666667</v>
      </c>
      <c r="E300" s="80" t="n">
        <v>78875</v>
      </c>
      <c r="F300" s="80" t="n">
        <v>45929</v>
      </c>
      <c r="G300" s="80" t="n">
        <v>15795</v>
      </c>
      <c r="H300" s="80" t="n">
        <v>13534</v>
      </c>
      <c r="I300" s="80" t="n">
        <v>4843</v>
      </c>
      <c r="J300" s="80" t="n">
        <v>-1226</v>
      </c>
      <c r="K300" s="80">
        <f>F300-Y300</f>
        <v/>
      </c>
      <c r="L300" s="82">
        <f>AA300/(K300+W300)</f>
        <v/>
      </c>
      <c r="M300" s="75" t="n">
        <v>0.1041666666666667</v>
      </c>
      <c r="N300" s="80" t="n">
        <v>79117.7</v>
      </c>
      <c r="O300" s="80" t="n">
        <v>41119.72</v>
      </c>
      <c r="P300" s="80" t="n">
        <v>14205</v>
      </c>
      <c r="Q300" s="80" t="n">
        <v>17850.5</v>
      </c>
      <c r="R300" s="80" t="n">
        <v>7087.71</v>
      </c>
      <c r="S300" s="80" t="n">
        <v>-1145.23</v>
      </c>
      <c r="T300" s="80">
        <f>O300-Y300</f>
        <v/>
      </c>
      <c r="U300" s="82">
        <f>AA300/(T300+X300)</f>
        <v/>
      </c>
      <c r="V300" s="80">
        <f>INDEX(检修、备用和必开!B:B,MATCH(统调负荷!$C300,检修、备用和必开!$A:$A,0))</f>
        <v/>
      </c>
      <c r="W300" s="80">
        <f>INDEX(检修、备用和必开!C:C,MATCH(统调负荷!$C300,检修、备用和必开!$A:$A,0))</f>
        <v/>
      </c>
      <c r="X300" s="80">
        <f>INDEX(检修、备用和必开!D:D,MATCH(统调负荷!$C300,检修、备用和必开!$A:$A,0))</f>
        <v/>
      </c>
      <c r="Y300" s="80">
        <f>INDEX(检修、备用和必开!E:E,MATCH(统调负荷!$C300,检修、备用和必开!$A:$A,0))</f>
        <v/>
      </c>
      <c r="Z300" s="80">
        <f>INDEX(检修、备用和必开!F:F,MATCH(统调负荷!$C300,检修、备用和必开!$A:$A,0))</f>
        <v/>
      </c>
      <c r="AA300" s="80">
        <f>94492.4-V300-Z300</f>
        <v/>
      </c>
      <c r="AB300" s="80" t="n">
        <v>349.44</v>
      </c>
      <c r="AC300" s="80" t="n">
        <v>349.99</v>
      </c>
      <c r="AD300" s="83">
        <f>C300+D300</f>
        <v/>
      </c>
      <c r="AE300" s="82">
        <f>N300-E300</f>
        <v/>
      </c>
      <c r="AF300" s="82">
        <f>O300-F300</f>
        <v/>
      </c>
      <c r="AG300" s="82">
        <f>P300-G300</f>
        <v/>
      </c>
      <c r="AH300" s="82">
        <f>Q300-H300</f>
        <v/>
      </c>
      <c r="AI300" s="82">
        <f>R300-I300</f>
        <v/>
      </c>
      <c r="AJ300" s="82">
        <f>S300-J300</f>
        <v/>
      </c>
      <c r="AK300" s="80">
        <f>INDEX(检修、备用和必开!I:I,MATCH(统调负荷!$C300,检修、备用和必开!$A:$A,0))</f>
        <v/>
      </c>
    </row>
    <row r="301" ht="13.8" customHeight="1">
      <c r="A301" s="80">
        <f>WEEKDAY(C301,2)</f>
        <v/>
      </c>
      <c r="B301" s="80">
        <f>HOUR(D301)</f>
        <v/>
      </c>
      <c r="C301" s="86" t="n">
        <v>45720</v>
      </c>
      <c r="D301" s="75" t="n">
        <v>0.1145833333333333</v>
      </c>
      <c r="E301" s="80" t="n">
        <v>77730</v>
      </c>
      <c r="F301" s="80" t="n">
        <v>44794</v>
      </c>
      <c r="G301" s="80" t="n">
        <v>15795</v>
      </c>
      <c r="H301" s="80" t="n">
        <v>13527</v>
      </c>
      <c r="I301" s="80" t="n">
        <v>4840</v>
      </c>
      <c r="J301" s="80" t="n">
        <v>-1226</v>
      </c>
      <c r="K301" s="80">
        <f>F301-Y301</f>
        <v/>
      </c>
      <c r="L301" s="82">
        <f>AA301/(K301+W301)</f>
        <v/>
      </c>
      <c r="M301" s="75" t="n">
        <v>0.1145833333333333</v>
      </c>
      <c r="N301" s="80" t="n">
        <v>78266.8</v>
      </c>
      <c r="O301" s="80" t="n">
        <v>41789.84</v>
      </c>
      <c r="P301" s="80" t="n">
        <v>12638.8</v>
      </c>
      <c r="Q301" s="80" t="n">
        <v>17890.2</v>
      </c>
      <c r="R301" s="80" t="n">
        <v>7072.88</v>
      </c>
      <c r="S301" s="80" t="n">
        <v>-1124.92</v>
      </c>
      <c r="T301" s="80">
        <f>O301-Y301</f>
        <v/>
      </c>
      <c r="U301" s="82">
        <f>AA301/(T301+X301)</f>
        <v/>
      </c>
      <c r="V301" s="80">
        <f>INDEX(检修、备用和必开!B:B,MATCH(统调负荷!$C301,检修、备用和必开!$A:$A,0))</f>
        <v/>
      </c>
      <c r="W301" s="80">
        <f>INDEX(检修、备用和必开!C:C,MATCH(统调负荷!$C301,检修、备用和必开!$A:$A,0))</f>
        <v/>
      </c>
      <c r="X301" s="80">
        <f>INDEX(检修、备用和必开!D:D,MATCH(统调负荷!$C301,检修、备用和必开!$A:$A,0))</f>
        <v/>
      </c>
      <c r="Y301" s="80">
        <f>INDEX(检修、备用和必开!E:E,MATCH(统调负荷!$C301,检修、备用和必开!$A:$A,0))</f>
        <v/>
      </c>
      <c r="Z301" s="80">
        <f>INDEX(检修、备用和必开!F:F,MATCH(统调负荷!$C301,检修、备用和必开!$A:$A,0))</f>
        <v/>
      </c>
      <c r="AA301" s="80">
        <f>94492.4-V301-Z301</f>
        <v/>
      </c>
      <c r="AB301" s="80" t="n">
        <v>359.29</v>
      </c>
      <c r="AC301" s="80" t="n">
        <v>368.77</v>
      </c>
      <c r="AD301" s="83">
        <f>C301+D301</f>
        <v/>
      </c>
      <c r="AE301" s="82">
        <f>N301-E301</f>
        <v/>
      </c>
      <c r="AF301" s="82">
        <f>O301-F301</f>
        <v/>
      </c>
      <c r="AG301" s="82">
        <f>P301-G301</f>
        <v/>
      </c>
      <c r="AH301" s="82">
        <f>Q301-H301</f>
        <v/>
      </c>
      <c r="AI301" s="82">
        <f>R301-I301</f>
        <v/>
      </c>
      <c r="AJ301" s="82">
        <f>S301-J301</f>
        <v/>
      </c>
      <c r="AK301" s="80">
        <f>INDEX(检修、备用和必开!I:I,MATCH(统调负荷!$C301,检修、备用和必开!$A:$A,0))</f>
        <v/>
      </c>
    </row>
    <row r="302" ht="13.8" customHeight="1">
      <c r="A302" s="80">
        <f>WEEKDAY(C302,2)</f>
        <v/>
      </c>
      <c r="B302" s="80">
        <f>HOUR(D302)</f>
        <v/>
      </c>
      <c r="C302" s="86" t="n">
        <v>45720</v>
      </c>
      <c r="D302" s="75" t="n">
        <v>0.125</v>
      </c>
      <c r="E302" s="80" t="n">
        <v>77120</v>
      </c>
      <c r="F302" s="80" t="n">
        <v>44605</v>
      </c>
      <c r="G302" s="80" t="n">
        <v>15340</v>
      </c>
      <c r="H302" s="80" t="n">
        <v>13550</v>
      </c>
      <c r="I302" s="80" t="n">
        <v>4851</v>
      </c>
      <c r="J302" s="80" t="n">
        <v>-1226</v>
      </c>
      <c r="K302" s="80">
        <f>F302-Y302</f>
        <v/>
      </c>
      <c r="L302" s="82">
        <f>AA302/(K302+W302)</f>
        <v/>
      </c>
      <c r="M302" s="75" t="n">
        <v>0.125</v>
      </c>
      <c r="N302" s="80" t="n">
        <v>77650.5</v>
      </c>
      <c r="O302" s="80" t="n">
        <v>41997.62</v>
      </c>
      <c r="P302" s="80" t="n">
        <v>11746.6</v>
      </c>
      <c r="Q302" s="80" t="n">
        <v>17973.4</v>
      </c>
      <c r="R302" s="80" t="n">
        <v>7060.2</v>
      </c>
      <c r="S302" s="80" t="n">
        <v>-1127.32</v>
      </c>
      <c r="T302" s="80">
        <f>O302-Y302</f>
        <v/>
      </c>
      <c r="U302" s="82">
        <f>AA302/(T302+X302)</f>
        <v/>
      </c>
      <c r="V302" s="80">
        <f>INDEX(检修、备用和必开!B:B,MATCH(统调负荷!$C302,检修、备用和必开!$A:$A,0))</f>
        <v/>
      </c>
      <c r="W302" s="80">
        <f>INDEX(检修、备用和必开!C:C,MATCH(统调负荷!$C302,检修、备用和必开!$A:$A,0))</f>
        <v/>
      </c>
      <c r="X302" s="80">
        <f>INDEX(检修、备用和必开!D:D,MATCH(统调负荷!$C302,检修、备用和必开!$A:$A,0))</f>
        <v/>
      </c>
      <c r="Y302" s="80">
        <f>INDEX(检修、备用和必开!E:E,MATCH(统调负荷!$C302,检修、备用和必开!$A:$A,0))</f>
        <v/>
      </c>
      <c r="Z302" s="80">
        <f>INDEX(检修、备用和必开!F:F,MATCH(统调负荷!$C302,检修、备用和必开!$A:$A,0))</f>
        <v/>
      </c>
      <c r="AA302" s="80">
        <f>94492.4-V302-Z302</f>
        <v/>
      </c>
      <c r="AB302" s="80" t="n">
        <v>354.37</v>
      </c>
      <c r="AC302" s="80" t="n">
        <v>359.51</v>
      </c>
      <c r="AD302" s="83">
        <f>C302+D302</f>
        <v/>
      </c>
      <c r="AE302" s="82">
        <f>N302-E302</f>
        <v/>
      </c>
      <c r="AF302" s="82">
        <f>O302-F302</f>
        <v/>
      </c>
      <c r="AG302" s="82">
        <f>P302-G302</f>
        <v/>
      </c>
      <c r="AH302" s="82">
        <f>Q302-H302</f>
        <v/>
      </c>
      <c r="AI302" s="82">
        <f>R302-I302</f>
        <v/>
      </c>
      <c r="AJ302" s="82">
        <f>S302-J302</f>
        <v/>
      </c>
      <c r="AK302" s="80">
        <f>INDEX(检修、备用和必开!I:I,MATCH(统调负荷!$C302,检修、备用和必开!$A:$A,0))</f>
        <v/>
      </c>
    </row>
    <row r="303" ht="13.8" customHeight="1">
      <c r="A303" s="80">
        <f>WEEKDAY(C303,2)</f>
        <v/>
      </c>
      <c r="B303" s="80">
        <f>HOUR(D303)</f>
        <v/>
      </c>
      <c r="C303" s="86" t="n">
        <v>45720</v>
      </c>
      <c r="D303" s="75" t="n">
        <v>0.1354166666666667</v>
      </c>
      <c r="E303" s="80" t="n">
        <v>76490</v>
      </c>
      <c r="F303" s="80" t="n">
        <v>43986</v>
      </c>
      <c r="G303" s="80" t="n">
        <v>15340</v>
      </c>
      <c r="H303" s="80" t="n">
        <v>13539</v>
      </c>
      <c r="I303" s="80" t="n">
        <v>4851</v>
      </c>
      <c r="J303" s="80" t="n">
        <v>-1226</v>
      </c>
      <c r="K303" s="80">
        <f>F303-Y303</f>
        <v/>
      </c>
      <c r="L303" s="82">
        <f>AA303/(K303+W303)</f>
        <v/>
      </c>
      <c r="M303" s="75" t="n">
        <v>0.1354166666666667</v>
      </c>
      <c r="N303" s="80" t="n">
        <v>76684.89999999999</v>
      </c>
      <c r="O303" s="80" t="n">
        <v>41540.86</v>
      </c>
      <c r="P303" s="80" t="n">
        <v>11633.2</v>
      </c>
      <c r="Q303" s="80" t="n">
        <v>17631.6</v>
      </c>
      <c r="R303" s="80" t="n">
        <v>7023.75</v>
      </c>
      <c r="S303" s="80" t="n">
        <v>-1144.51</v>
      </c>
      <c r="T303" s="80">
        <f>O303-Y303</f>
        <v/>
      </c>
      <c r="U303" s="82">
        <f>AA303/(T303+X303)</f>
        <v/>
      </c>
      <c r="V303" s="80">
        <f>INDEX(检修、备用和必开!B:B,MATCH(统调负荷!$C303,检修、备用和必开!$A:$A,0))</f>
        <v/>
      </c>
      <c r="W303" s="80">
        <f>INDEX(检修、备用和必开!C:C,MATCH(统调负荷!$C303,检修、备用和必开!$A:$A,0))</f>
        <v/>
      </c>
      <c r="X303" s="80">
        <f>INDEX(检修、备用和必开!D:D,MATCH(统调负荷!$C303,检修、备用和必开!$A:$A,0))</f>
        <v/>
      </c>
      <c r="Y303" s="80">
        <f>INDEX(检修、备用和必开!E:E,MATCH(统调负荷!$C303,检修、备用和必开!$A:$A,0))</f>
        <v/>
      </c>
      <c r="Z303" s="80">
        <f>INDEX(检修、备用和必开!F:F,MATCH(统调负荷!$C303,检修、备用和必开!$A:$A,0))</f>
        <v/>
      </c>
      <c r="AA303" s="80">
        <f>94492.4-V303-Z303</f>
        <v/>
      </c>
      <c r="AB303" s="80" t="n">
        <v>349.15</v>
      </c>
      <c r="AC303" s="80" t="n">
        <v>351.56</v>
      </c>
      <c r="AD303" s="83">
        <f>C303+D303</f>
        <v/>
      </c>
      <c r="AE303" s="82">
        <f>N303-E303</f>
        <v/>
      </c>
      <c r="AF303" s="82">
        <f>O303-F303</f>
        <v/>
      </c>
      <c r="AG303" s="82">
        <f>P303-G303</f>
        <v/>
      </c>
      <c r="AH303" s="82">
        <f>Q303-H303</f>
        <v/>
      </c>
      <c r="AI303" s="82">
        <f>R303-I303</f>
        <v/>
      </c>
      <c r="AJ303" s="82">
        <f>S303-J303</f>
        <v/>
      </c>
      <c r="AK303" s="80">
        <f>INDEX(检修、备用和必开!I:I,MATCH(统调负荷!$C303,检修、备用和必开!$A:$A,0))</f>
        <v/>
      </c>
    </row>
    <row r="304" ht="13.8" customHeight="1">
      <c r="A304" s="80">
        <f>WEEKDAY(C304,2)</f>
        <v/>
      </c>
      <c r="B304" s="80">
        <f>HOUR(D304)</f>
        <v/>
      </c>
      <c r="C304" s="86" t="n">
        <v>45720</v>
      </c>
      <c r="D304" s="75" t="n">
        <v>0.1458333333333333</v>
      </c>
      <c r="E304" s="80" t="n">
        <v>75640</v>
      </c>
      <c r="F304" s="80" t="n">
        <v>43140</v>
      </c>
      <c r="G304" s="80" t="n">
        <v>15340</v>
      </c>
      <c r="H304" s="80" t="n">
        <v>13533</v>
      </c>
      <c r="I304" s="80" t="n">
        <v>4853</v>
      </c>
      <c r="J304" s="80" t="n">
        <v>-1226</v>
      </c>
      <c r="K304" s="80">
        <f>F304-Y304</f>
        <v/>
      </c>
      <c r="L304" s="82">
        <f>AA304/(K304+W304)</f>
        <v/>
      </c>
      <c r="M304" s="75" t="n">
        <v>0.1458333333333333</v>
      </c>
      <c r="N304" s="80" t="n">
        <v>76256.60000000001</v>
      </c>
      <c r="O304" s="80" t="n">
        <v>40787.23</v>
      </c>
      <c r="P304" s="80" t="n">
        <v>11630.2</v>
      </c>
      <c r="Q304" s="80" t="n">
        <v>17995.2</v>
      </c>
      <c r="R304" s="80" t="n">
        <v>6983.3</v>
      </c>
      <c r="S304" s="80" t="n">
        <v>-1139.33</v>
      </c>
      <c r="T304" s="80">
        <f>O304-Y304</f>
        <v/>
      </c>
      <c r="U304" s="82">
        <f>AA304/(T304+X304)</f>
        <v/>
      </c>
      <c r="V304" s="80">
        <f>INDEX(检修、备用和必开!B:B,MATCH(统调负荷!$C304,检修、备用和必开!$A:$A,0))</f>
        <v/>
      </c>
      <c r="W304" s="80">
        <f>INDEX(检修、备用和必开!C:C,MATCH(统调负荷!$C304,检修、备用和必开!$A:$A,0))</f>
        <v/>
      </c>
      <c r="X304" s="80">
        <f>INDEX(检修、备用和必开!D:D,MATCH(统调负荷!$C304,检修、备用和必开!$A:$A,0))</f>
        <v/>
      </c>
      <c r="Y304" s="80">
        <f>INDEX(检修、备用和必开!E:E,MATCH(统调负荷!$C304,检修、备用和必开!$A:$A,0))</f>
        <v/>
      </c>
      <c r="Z304" s="80">
        <f>INDEX(检修、备用和必开!F:F,MATCH(统调负荷!$C304,检修、备用和必开!$A:$A,0))</f>
        <v/>
      </c>
      <c r="AA304" s="80">
        <f>94492.4-V304-Z304</f>
        <v/>
      </c>
      <c r="AB304" s="80" t="n">
        <v>349.14</v>
      </c>
      <c r="AC304" s="80" t="n">
        <v>349.56</v>
      </c>
      <c r="AD304" s="83">
        <f>C304+D304</f>
        <v/>
      </c>
      <c r="AE304" s="82">
        <f>N304-E304</f>
        <v/>
      </c>
      <c r="AF304" s="82">
        <f>O304-F304</f>
        <v/>
      </c>
      <c r="AG304" s="82">
        <f>P304-G304</f>
        <v/>
      </c>
      <c r="AH304" s="82">
        <f>Q304-H304</f>
        <v/>
      </c>
      <c r="AI304" s="82">
        <f>R304-I304</f>
        <v/>
      </c>
      <c r="AJ304" s="82">
        <f>S304-J304</f>
        <v/>
      </c>
      <c r="AK304" s="80">
        <f>INDEX(检修、备用和必开!I:I,MATCH(统调负荷!$C304,检修、备用和必开!$A:$A,0))</f>
        <v/>
      </c>
    </row>
    <row r="305" ht="13.8" customHeight="1">
      <c r="A305" s="80">
        <f>WEEKDAY(C305,2)</f>
        <v/>
      </c>
      <c r="B305" s="80">
        <f>HOUR(D305)</f>
        <v/>
      </c>
      <c r="C305" s="86" t="n">
        <v>45720</v>
      </c>
      <c r="D305" s="75" t="n">
        <v>0.15625</v>
      </c>
      <c r="E305" s="80" t="n">
        <v>75100</v>
      </c>
      <c r="F305" s="80" t="n">
        <v>42603</v>
      </c>
      <c r="G305" s="80" t="n">
        <v>15340</v>
      </c>
      <c r="H305" s="80" t="n">
        <v>13528</v>
      </c>
      <c r="I305" s="80" t="n">
        <v>4855</v>
      </c>
      <c r="J305" s="80" t="n">
        <v>-1226</v>
      </c>
      <c r="K305" s="80">
        <f>F305-Y305</f>
        <v/>
      </c>
      <c r="L305" s="82">
        <f>AA305/(K305+W305)</f>
        <v/>
      </c>
      <c r="M305" s="75" t="n">
        <v>0.15625</v>
      </c>
      <c r="N305" s="80" t="n">
        <v>75410.39999999999</v>
      </c>
      <c r="O305" s="80" t="n">
        <v>40753.78</v>
      </c>
      <c r="P305" s="80" t="n">
        <v>11032.9</v>
      </c>
      <c r="Q305" s="80" t="n">
        <v>17790.6</v>
      </c>
      <c r="R305" s="80" t="n">
        <v>6953.38</v>
      </c>
      <c r="S305" s="80" t="n">
        <v>-1120.26</v>
      </c>
      <c r="T305" s="80">
        <f>O305-Y305</f>
        <v/>
      </c>
      <c r="U305" s="82">
        <f>AA305/(T305+X305)</f>
        <v/>
      </c>
      <c r="V305" s="80">
        <f>INDEX(检修、备用和必开!B:B,MATCH(统调负荷!$C305,检修、备用和必开!$A:$A,0))</f>
        <v/>
      </c>
      <c r="W305" s="80">
        <f>INDEX(检修、备用和必开!C:C,MATCH(统调负荷!$C305,检修、备用和必开!$A:$A,0))</f>
        <v/>
      </c>
      <c r="X305" s="80">
        <f>INDEX(检修、备用和必开!D:D,MATCH(统调负荷!$C305,检修、备用和必开!$A:$A,0))</f>
        <v/>
      </c>
      <c r="Y305" s="80">
        <f>INDEX(检修、备用和必开!E:E,MATCH(统调负荷!$C305,检修、备用和必开!$A:$A,0))</f>
        <v/>
      </c>
      <c r="Z305" s="80">
        <f>INDEX(检修、备用和必开!F:F,MATCH(统调负荷!$C305,检修、备用和必开!$A:$A,0))</f>
        <v/>
      </c>
      <c r="AA305" s="80">
        <f>94492.4-V305-Z305</f>
        <v/>
      </c>
      <c r="AB305" s="80" t="n">
        <v>339.84</v>
      </c>
      <c r="AC305" s="80" t="n">
        <v>349.59</v>
      </c>
      <c r="AD305" s="83">
        <f>C305+D305</f>
        <v/>
      </c>
      <c r="AE305" s="82">
        <f>N305-E305</f>
        <v/>
      </c>
      <c r="AF305" s="82">
        <f>O305-F305</f>
        <v/>
      </c>
      <c r="AG305" s="82">
        <f>P305-G305</f>
        <v/>
      </c>
      <c r="AH305" s="82">
        <f>Q305-H305</f>
        <v/>
      </c>
      <c r="AI305" s="82">
        <f>R305-I305</f>
        <v/>
      </c>
      <c r="AJ305" s="82">
        <f>S305-J305</f>
        <v/>
      </c>
      <c r="AK305" s="80">
        <f>INDEX(检修、备用和必开!I:I,MATCH(统调负荷!$C305,检修、备用和必开!$A:$A,0))</f>
        <v/>
      </c>
    </row>
    <row r="306" ht="13.8" customHeight="1">
      <c r="A306" s="80">
        <f>WEEKDAY(C306,2)</f>
        <v/>
      </c>
      <c r="B306" s="80">
        <f>HOUR(D306)</f>
        <v/>
      </c>
      <c r="C306" s="86" t="n">
        <v>45720</v>
      </c>
      <c r="D306" s="75" t="n">
        <v>0.1666666666666667</v>
      </c>
      <c r="E306" s="80" t="n">
        <v>74240</v>
      </c>
      <c r="F306" s="80" t="n">
        <v>41730</v>
      </c>
      <c r="G306" s="80" t="n">
        <v>15340</v>
      </c>
      <c r="H306" s="80" t="n">
        <v>13542</v>
      </c>
      <c r="I306" s="80" t="n">
        <v>4854</v>
      </c>
      <c r="J306" s="80" t="n">
        <v>-1226</v>
      </c>
      <c r="K306" s="80">
        <f>F306-Y306</f>
        <v/>
      </c>
      <c r="L306" s="82">
        <f>AA306/(K306+W306)</f>
        <v/>
      </c>
      <c r="M306" s="75" t="n">
        <v>0.1666666666666667</v>
      </c>
      <c r="N306" s="80" t="n">
        <v>74997.8</v>
      </c>
      <c r="O306" s="80" t="n">
        <v>40009.83</v>
      </c>
      <c r="P306" s="80" t="n">
        <v>11533.1</v>
      </c>
      <c r="Q306" s="80" t="n">
        <v>17681.6</v>
      </c>
      <c r="R306" s="80" t="n">
        <v>6919.07</v>
      </c>
      <c r="S306" s="80" t="n">
        <v>-1145.8</v>
      </c>
      <c r="T306" s="80">
        <f>O306-Y306</f>
        <v/>
      </c>
      <c r="U306" s="82">
        <f>AA306/(T306+X306)</f>
        <v/>
      </c>
      <c r="V306" s="80">
        <f>INDEX(检修、备用和必开!B:B,MATCH(统调负荷!$C306,检修、备用和必开!$A:$A,0))</f>
        <v/>
      </c>
      <c r="W306" s="80">
        <f>INDEX(检修、备用和必开!C:C,MATCH(统调负荷!$C306,检修、备用和必开!$A:$A,0))</f>
        <v/>
      </c>
      <c r="X306" s="80">
        <f>INDEX(检修、备用和必开!D:D,MATCH(统调负荷!$C306,检修、备用和必开!$A:$A,0))</f>
        <v/>
      </c>
      <c r="Y306" s="80">
        <f>INDEX(检修、备用和必开!E:E,MATCH(统调负荷!$C306,检修、备用和必开!$A:$A,0))</f>
        <v/>
      </c>
      <c r="Z306" s="80">
        <f>INDEX(检修、备用和必开!F:F,MATCH(统调负荷!$C306,检修、备用和必开!$A:$A,0))</f>
        <v/>
      </c>
      <c r="AA306" s="80">
        <f>94492.4-V306-Z306</f>
        <v/>
      </c>
      <c r="AB306" s="80" t="n">
        <v>339.3</v>
      </c>
      <c r="AC306" s="80" t="n">
        <v>339.66</v>
      </c>
      <c r="AD306" s="83">
        <f>C306+D306</f>
        <v/>
      </c>
      <c r="AE306" s="82">
        <f>N306-E306</f>
        <v/>
      </c>
      <c r="AF306" s="82">
        <f>O306-F306</f>
        <v/>
      </c>
      <c r="AG306" s="82">
        <f>P306-G306</f>
        <v/>
      </c>
      <c r="AH306" s="82">
        <f>Q306-H306</f>
        <v/>
      </c>
      <c r="AI306" s="82">
        <f>R306-I306</f>
        <v/>
      </c>
      <c r="AJ306" s="82">
        <f>S306-J306</f>
        <v/>
      </c>
      <c r="AK306" s="80">
        <f>INDEX(检修、备用和必开!I:I,MATCH(统调负荷!$C306,检修、备用和必开!$A:$A,0))</f>
        <v/>
      </c>
    </row>
    <row r="307" ht="13.8" customHeight="1">
      <c r="A307" s="80">
        <f>WEEKDAY(C307,2)</f>
        <v/>
      </c>
      <c r="B307" s="80">
        <f>HOUR(D307)</f>
        <v/>
      </c>
      <c r="C307" s="86" t="n">
        <v>45720</v>
      </c>
      <c r="D307" s="75" t="n">
        <v>0.1770833333333333</v>
      </c>
      <c r="E307" s="80" t="n">
        <v>73905</v>
      </c>
      <c r="F307" s="80" t="n">
        <v>41645</v>
      </c>
      <c r="G307" s="80" t="n">
        <v>15340</v>
      </c>
      <c r="H307" s="80" t="n">
        <v>13290</v>
      </c>
      <c r="I307" s="80" t="n">
        <v>4856</v>
      </c>
      <c r="J307" s="80" t="n">
        <v>-1226</v>
      </c>
      <c r="K307" s="80">
        <f>F307-Y307</f>
        <v/>
      </c>
      <c r="L307" s="82">
        <f>AA307/(K307+W307)</f>
        <v/>
      </c>
      <c r="M307" s="75" t="n">
        <v>0.1770833333333333</v>
      </c>
      <c r="N307" s="80" t="n">
        <v>74143.2</v>
      </c>
      <c r="O307" s="80" t="n">
        <v>39184.1</v>
      </c>
      <c r="P307" s="80" t="n">
        <v>11412.6</v>
      </c>
      <c r="Q307" s="80" t="n">
        <v>17835.9</v>
      </c>
      <c r="R307" s="80" t="n">
        <v>6855.66</v>
      </c>
      <c r="S307" s="80" t="n">
        <v>-1145.06</v>
      </c>
      <c r="T307" s="80">
        <f>O307-Y307</f>
        <v/>
      </c>
      <c r="U307" s="82">
        <f>AA307/(T307+X307)</f>
        <v/>
      </c>
      <c r="V307" s="80">
        <f>INDEX(检修、备用和必开!B:B,MATCH(统调负荷!$C307,检修、备用和必开!$A:$A,0))</f>
        <v/>
      </c>
      <c r="W307" s="80">
        <f>INDEX(检修、备用和必开!C:C,MATCH(统调负荷!$C307,检修、备用和必开!$A:$A,0))</f>
        <v/>
      </c>
      <c r="X307" s="80">
        <f>INDEX(检修、备用和必开!D:D,MATCH(统调负荷!$C307,检修、备用和必开!$A:$A,0))</f>
        <v/>
      </c>
      <c r="Y307" s="80">
        <f>INDEX(检修、备用和必开!E:E,MATCH(统调负荷!$C307,检修、备用和必开!$A:$A,0))</f>
        <v/>
      </c>
      <c r="Z307" s="80">
        <f>INDEX(检修、备用和必开!F:F,MATCH(统调负荷!$C307,检修、备用和必开!$A:$A,0))</f>
        <v/>
      </c>
      <c r="AA307" s="80">
        <f>94492.4-V307-Z307</f>
        <v/>
      </c>
      <c r="AB307" s="80" t="n">
        <v>339.29</v>
      </c>
      <c r="AC307" s="80" t="n">
        <v>339.66</v>
      </c>
      <c r="AD307" s="83">
        <f>C307+D307</f>
        <v/>
      </c>
      <c r="AE307" s="82">
        <f>N307-E307</f>
        <v/>
      </c>
      <c r="AF307" s="82">
        <f>O307-F307</f>
        <v/>
      </c>
      <c r="AG307" s="82">
        <f>P307-G307</f>
        <v/>
      </c>
      <c r="AH307" s="82">
        <f>Q307-H307</f>
        <v/>
      </c>
      <c r="AI307" s="82">
        <f>R307-I307</f>
        <v/>
      </c>
      <c r="AJ307" s="82">
        <f>S307-J307</f>
        <v/>
      </c>
      <c r="AK307" s="80">
        <f>INDEX(检修、备用和必开!I:I,MATCH(统调负荷!$C307,检修、备用和必开!$A:$A,0))</f>
        <v/>
      </c>
    </row>
    <row r="308" ht="13.8" customHeight="1">
      <c r="A308" s="80">
        <f>WEEKDAY(C308,2)</f>
        <v/>
      </c>
      <c r="B308" s="80">
        <f>HOUR(D308)</f>
        <v/>
      </c>
      <c r="C308" s="86" t="n">
        <v>45720</v>
      </c>
      <c r="D308" s="75" t="n">
        <v>0.1875</v>
      </c>
      <c r="E308" s="80" t="n">
        <v>73340</v>
      </c>
      <c r="F308" s="80" t="n">
        <v>41080</v>
      </c>
      <c r="G308" s="80" t="n">
        <v>15340</v>
      </c>
      <c r="H308" s="80" t="n">
        <v>13298</v>
      </c>
      <c r="I308" s="80" t="n">
        <v>4848</v>
      </c>
      <c r="J308" s="80" t="n">
        <v>-1226</v>
      </c>
      <c r="K308" s="80">
        <f>F308-Y308</f>
        <v/>
      </c>
      <c r="L308" s="82">
        <f>AA308/(K308+W308)</f>
        <v/>
      </c>
      <c r="M308" s="75" t="n">
        <v>0.1875</v>
      </c>
      <c r="N308" s="80" t="n">
        <v>74197.8</v>
      </c>
      <c r="O308" s="80" t="n">
        <v>39344.79</v>
      </c>
      <c r="P308" s="80" t="n">
        <v>11495.2</v>
      </c>
      <c r="Q308" s="80" t="n">
        <v>17672.8</v>
      </c>
      <c r="R308" s="80" t="n">
        <v>6825.45</v>
      </c>
      <c r="S308" s="80" t="n">
        <v>-1140.44</v>
      </c>
      <c r="T308" s="80">
        <f>O308-Y308</f>
        <v/>
      </c>
      <c r="U308" s="82">
        <f>AA308/(T308+X308)</f>
        <v/>
      </c>
      <c r="V308" s="80">
        <f>INDEX(检修、备用和必开!B:B,MATCH(统调负荷!$C308,检修、备用和必开!$A:$A,0))</f>
        <v/>
      </c>
      <c r="W308" s="80">
        <f>INDEX(检修、备用和必开!C:C,MATCH(统调负荷!$C308,检修、备用和必开!$A:$A,0))</f>
        <v/>
      </c>
      <c r="X308" s="80">
        <f>INDEX(检修、备用和必开!D:D,MATCH(统调负荷!$C308,检修、备用和必开!$A:$A,0))</f>
        <v/>
      </c>
      <c r="Y308" s="80">
        <f>INDEX(检修、备用和必开!E:E,MATCH(统调负荷!$C308,检修、备用和必开!$A:$A,0))</f>
        <v/>
      </c>
      <c r="Z308" s="80">
        <f>INDEX(检修、备用和必开!F:F,MATCH(统调负荷!$C308,检修、备用和必开!$A:$A,0))</f>
        <v/>
      </c>
      <c r="AA308" s="80">
        <f>94492.4-V308-Z308</f>
        <v/>
      </c>
      <c r="AB308" s="80" t="n">
        <v>329.42</v>
      </c>
      <c r="AC308" s="80" t="n">
        <v>329.82</v>
      </c>
      <c r="AD308" s="83">
        <f>C308+D308</f>
        <v/>
      </c>
      <c r="AE308" s="82">
        <f>N308-E308</f>
        <v/>
      </c>
      <c r="AF308" s="82">
        <f>O308-F308</f>
        <v/>
      </c>
      <c r="AG308" s="82">
        <f>P308-G308</f>
        <v/>
      </c>
      <c r="AH308" s="82">
        <f>Q308-H308</f>
        <v/>
      </c>
      <c r="AI308" s="82">
        <f>R308-I308</f>
        <v/>
      </c>
      <c r="AJ308" s="82">
        <f>S308-J308</f>
        <v/>
      </c>
      <c r="AK308" s="80">
        <f>INDEX(检修、备用和必开!I:I,MATCH(统调负荷!$C308,检修、备用和必开!$A:$A,0))</f>
        <v/>
      </c>
    </row>
    <row r="309" ht="13.8" customHeight="1">
      <c r="A309" s="80">
        <f>WEEKDAY(C309,2)</f>
        <v/>
      </c>
      <c r="B309" s="80">
        <f>HOUR(D309)</f>
        <v/>
      </c>
      <c r="C309" s="86" t="n">
        <v>45720</v>
      </c>
      <c r="D309" s="75" t="n">
        <v>0.1979166666666667</v>
      </c>
      <c r="E309" s="80" t="n">
        <v>73190</v>
      </c>
      <c r="F309" s="80" t="n">
        <v>41226</v>
      </c>
      <c r="G309" s="80" t="n">
        <v>15340</v>
      </c>
      <c r="H309" s="80" t="n">
        <v>12999</v>
      </c>
      <c r="I309" s="80" t="n">
        <v>4851</v>
      </c>
      <c r="J309" s="80" t="n">
        <v>-1226</v>
      </c>
      <c r="K309" s="80">
        <f>F309-Y309</f>
        <v/>
      </c>
      <c r="L309" s="82">
        <f>AA309/(K309+W309)</f>
        <v/>
      </c>
      <c r="M309" s="75" t="n">
        <v>0.1979166666666667</v>
      </c>
      <c r="N309" s="80" t="n">
        <v>74012.60000000001</v>
      </c>
      <c r="O309" s="80" t="n">
        <v>39083.73</v>
      </c>
      <c r="P309" s="80" t="n">
        <v>11478.8</v>
      </c>
      <c r="Q309" s="80" t="n">
        <v>17803.9</v>
      </c>
      <c r="R309" s="80" t="n">
        <v>6786.98</v>
      </c>
      <c r="S309" s="80" t="n">
        <v>-1140.81</v>
      </c>
      <c r="T309" s="80">
        <f>O309-Y309</f>
        <v/>
      </c>
      <c r="U309" s="82">
        <f>AA309/(T309+X309)</f>
        <v/>
      </c>
      <c r="V309" s="80">
        <f>INDEX(检修、备用和必开!B:B,MATCH(统调负荷!$C309,检修、备用和必开!$A:$A,0))</f>
        <v/>
      </c>
      <c r="W309" s="80">
        <f>INDEX(检修、备用和必开!C:C,MATCH(统调负荷!$C309,检修、备用和必开!$A:$A,0))</f>
        <v/>
      </c>
      <c r="X309" s="80">
        <f>INDEX(检修、备用和必开!D:D,MATCH(统调负荷!$C309,检修、备用和必开!$A:$A,0))</f>
        <v/>
      </c>
      <c r="Y309" s="80">
        <f>INDEX(检修、备用和必开!E:E,MATCH(统调负荷!$C309,检修、备用和必开!$A:$A,0))</f>
        <v/>
      </c>
      <c r="Z309" s="80">
        <f>INDEX(检修、备用和必开!F:F,MATCH(统调负荷!$C309,检修、备用和必开!$A:$A,0))</f>
        <v/>
      </c>
      <c r="AA309" s="80">
        <f>94492.4-V309-Z309</f>
        <v/>
      </c>
      <c r="AB309" s="80" t="n">
        <v>329.41</v>
      </c>
      <c r="AC309" s="80" t="n">
        <v>329.69</v>
      </c>
      <c r="AD309" s="83">
        <f>C309+D309</f>
        <v/>
      </c>
      <c r="AE309" s="82">
        <f>N309-E309</f>
        <v/>
      </c>
      <c r="AF309" s="82">
        <f>O309-F309</f>
        <v/>
      </c>
      <c r="AG309" s="82">
        <f>P309-G309</f>
        <v/>
      </c>
      <c r="AH309" s="82">
        <f>Q309-H309</f>
        <v/>
      </c>
      <c r="AI309" s="82">
        <f>R309-I309</f>
        <v/>
      </c>
      <c r="AJ309" s="82">
        <f>S309-J309</f>
        <v/>
      </c>
      <c r="AK309" s="80">
        <f>INDEX(检修、备用和必开!I:I,MATCH(统调负荷!$C309,检修、备用和必开!$A:$A,0))</f>
        <v/>
      </c>
    </row>
    <row r="310" ht="13.8" customHeight="1">
      <c r="A310" s="80">
        <f>WEEKDAY(C310,2)</f>
        <v/>
      </c>
      <c r="B310" s="80">
        <f>HOUR(D310)</f>
        <v/>
      </c>
      <c r="C310" s="86" t="n">
        <v>45720</v>
      </c>
      <c r="D310" s="75" t="n">
        <v>0.2083333333333333</v>
      </c>
      <c r="E310" s="80" t="n">
        <v>73000</v>
      </c>
      <c r="F310" s="80" t="n">
        <v>41060</v>
      </c>
      <c r="G310" s="80" t="n">
        <v>15340</v>
      </c>
      <c r="H310" s="80" t="n">
        <v>12975</v>
      </c>
      <c r="I310" s="80" t="n">
        <v>4851</v>
      </c>
      <c r="J310" s="80" t="n">
        <v>-1226</v>
      </c>
      <c r="K310" s="80">
        <f>F310-Y310</f>
        <v/>
      </c>
      <c r="L310" s="82">
        <f>AA310/(K310+W310)</f>
        <v/>
      </c>
      <c r="M310" s="75" t="n">
        <v>0.2083333333333333</v>
      </c>
      <c r="N310" s="80" t="n">
        <v>73679.2</v>
      </c>
      <c r="O310" s="80" t="n">
        <v>39015.12</v>
      </c>
      <c r="P310" s="80" t="n">
        <v>11308</v>
      </c>
      <c r="Q310" s="80" t="n">
        <v>17760.5</v>
      </c>
      <c r="R310" s="80" t="n">
        <v>6769.69</v>
      </c>
      <c r="S310" s="80" t="n">
        <v>-1174.11</v>
      </c>
      <c r="T310" s="80">
        <f>O310-Y310</f>
        <v/>
      </c>
      <c r="U310" s="82">
        <f>AA310/(T310+X310)</f>
        <v/>
      </c>
      <c r="V310" s="80">
        <f>INDEX(检修、备用和必开!B:B,MATCH(统调负荷!$C310,检修、备用和必开!$A:$A,0))</f>
        <v/>
      </c>
      <c r="W310" s="80">
        <f>INDEX(检修、备用和必开!C:C,MATCH(统调负荷!$C310,检修、备用和必开!$A:$A,0))</f>
        <v/>
      </c>
      <c r="X310" s="80">
        <f>INDEX(检修、备用和必开!D:D,MATCH(统调负荷!$C310,检修、备用和必开!$A:$A,0))</f>
        <v/>
      </c>
      <c r="Y310" s="80">
        <f>INDEX(检修、备用和必开!E:E,MATCH(统调负荷!$C310,检修、备用和必开!$A:$A,0))</f>
        <v/>
      </c>
      <c r="Z310" s="80">
        <f>INDEX(检修、备用和必开!F:F,MATCH(统调负荷!$C310,检修、备用和必开!$A:$A,0))</f>
        <v/>
      </c>
      <c r="AA310" s="80">
        <f>94492.4-V310-Z310</f>
        <v/>
      </c>
      <c r="AB310" s="80" t="n">
        <v>329.4</v>
      </c>
      <c r="AC310" s="80" t="n">
        <v>329.82</v>
      </c>
      <c r="AD310" s="83">
        <f>C310+D310</f>
        <v/>
      </c>
      <c r="AE310" s="82">
        <f>N310-E310</f>
        <v/>
      </c>
      <c r="AF310" s="82">
        <f>O310-F310</f>
        <v/>
      </c>
      <c r="AG310" s="82">
        <f>P310-G310</f>
        <v/>
      </c>
      <c r="AH310" s="82">
        <f>Q310-H310</f>
        <v/>
      </c>
      <c r="AI310" s="82">
        <f>R310-I310</f>
        <v/>
      </c>
      <c r="AJ310" s="82">
        <f>S310-J310</f>
        <v/>
      </c>
      <c r="AK310" s="80">
        <f>INDEX(检修、备用和必开!I:I,MATCH(统调负荷!$C310,检修、备用和必开!$A:$A,0))</f>
        <v/>
      </c>
    </row>
    <row r="311" ht="13.8" customHeight="1">
      <c r="A311" s="80">
        <f>WEEKDAY(C311,2)</f>
        <v/>
      </c>
      <c r="B311" s="80">
        <f>HOUR(D311)</f>
        <v/>
      </c>
      <c r="C311" s="86" t="n">
        <v>45720</v>
      </c>
      <c r="D311" s="75" t="n">
        <v>0.21875</v>
      </c>
      <c r="E311" s="80" t="n">
        <v>73390</v>
      </c>
      <c r="F311" s="80" t="n">
        <v>41426</v>
      </c>
      <c r="G311" s="80" t="n">
        <v>15340</v>
      </c>
      <c r="H311" s="80" t="n">
        <v>12983</v>
      </c>
      <c r="I311" s="80" t="n">
        <v>4867</v>
      </c>
      <c r="J311" s="80" t="n">
        <v>-1226</v>
      </c>
      <c r="K311" s="80">
        <f>F311-Y311</f>
        <v/>
      </c>
      <c r="L311" s="82">
        <f>AA311/(K311+W311)</f>
        <v/>
      </c>
      <c r="M311" s="75" t="n">
        <v>0.21875</v>
      </c>
      <c r="N311" s="80" t="n">
        <v>74084.5</v>
      </c>
      <c r="O311" s="80" t="n">
        <v>38790.09</v>
      </c>
      <c r="P311" s="80" t="n">
        <v>11538.4</v>
      </c>
      <c r="Q311" s="80" t="n">
        <v>18081.6</v>
      </c>
      <c r="R311" s="80" t="n">
        <v>6837.44</v>
      </c>
      <c r="S311" s="80" t="n">
        <v>-1163.03</v>
      </c>
      <c r="T311" s="80">
        <f>O311-Y311</f>
        <v/>
      </c>
      <c r="U311" s="82">
        <f>AA311/(T311+X311)</f>
        <v/>
      </c>
      <c r="V311" s="80">
        <f>INDEX(检修、备用和必开!B:B,MATCH(统调负荷!$C311,检修、备用和必开!$A:$A,0))</f>
        <v/>
      </c>
      <c r="W311" s="80">
        <f>INDEX(检修、备用和必开!C:C,MATCH(统调负荷!$C311,检修、备用和必开!$A:$A,0))</f>
        <v/>
      </c>
      <c r="X311" s="80">
        <f>INDEX(检修、备用和必开!D:D,MATCH(统调负荷!$C311,检修、备用和必开!$A:$A,0))</f>
        <v/>
      </c>
      <c r="Y311" s="80">
        <f>INDEX(检修、备用和必开!E:E,MATCH(统调负荷!$C311,检修、备用和必开!$A:$A,0))</f>
        <v/>
      </c>
      <c r="Z311" s="80">
        <f>INDEX(检修、备用和必开!F:F,MATCH(统调负荷!$C311,检修、备用和必开!$A:$A,0))</f>
        <v/>
      </c>
      <c r="AA311" s="80">
        <f>94492.4-V311-Z311</f>
        <v/>
      </c>
      <c r="AB311" s="80" t="n">
        <v>329.4</v>
      </c>
      <c r="AC311" s="80" t="n">
        <v>327.69</v>
      </c>
      <c r="AD311" s="83">
        <f>C311+D311</f>
        <v/>
      </c>
      <c r="AE311" s="82">
        <f>N311-E311</f>
        <v/>
      </c>
      <c r="AF311" s="82">
        <f>O311-F311</f>
        <v/>
      </c>
      <c r="AG311" s="82">
        <f>P311-G311</f>
        <v/>
      </c>
      <c r="AH311" s="82">
        <f>Q311-H311</f>
        <v/>
      </c>
      <c r="AI311" s="82">
        <f>R311-I311</f>
        <v/>
      </c>
      <c r="AJ311" s="82">
        <f>S311-J311</f>
        <v/>
      </c>
      <c r="AK311" s="80">
        <f>INDEX(检修、备用和必开!I:I,MATCH(统调负荷!$C311,检修、备用和必开!$A:$A,0))</f>
        <v/>
      </c>
    </row>
    <row r="312" ht="13.8" customHeight="1">
      <c r="A312" s="80">
        <f>WEEKDAY(C312,2)</f>
        <v/>
      </c>
      <c r="B312" s="80">
        <f>HOUR(D312)</f>
        <v/>
      </c>
      <c r="C312" s="86" t="n">
        <v>45720</v>
      </c>
      <c r="D312" s="75" t="n">
        <v>0.2291666666666667</v>
      </c>
      <c r="E312" s="80" t="n">
        <v>73475</v>
      </c>
      <c r="F312" s="80" t="n">
        <v>41492</v>
      </c>
      <c r="G312" s="80" t="n">
        <v>15340</v>
      </c>
      <c r="H312" s="80" t="n">
        <v>12990</v>
      </c>
      <c r="I312" s="80" t="n">
        <v>4879</v>
      </c>
      <c r="J312" s="80" t="n">
        <v>-1226</v>
      </c>
      <c r="K312" s="80">
        <f>F312-Y312</f>
        <v/>
      </c>
      <c r="L312" s="82">
        <f>AA312/(K312+W312)</f>
        <v/>
      </c>
      <c r="M312" s="75" t="n">
        <v>0.2291666666666667</v>
      </c>
      <c r="N312" s="80" t="n">
        <v>74275.39999999999</v>
      </c>
      <c r="O312" s="80" t="n">
        <v>39087.17</v>
      </c>
      <c r="P312" s="80" t="n">
        <v>11201.1</v>
      </c>
      <c r="Q312" s="80" t="n">
        <v>18309.5</v>
      </c>
      <c r="R312" s="80" t="n">
        <v>6813.08</v>
      </c>
      <c r="S312" s="80" t="n">
        <v>-1135.45</v>
      </c>
      <c r="T312" s="80">
        <f>O312-Y312</f>
        <v/>
      </c>
      <c r="U312" s="82">
        <f>AA312/(T312+X312)</f>
        <v/>
      </c>
      <c r="V312" s="80">
        <f>INDEX(检修、备用和必开!B:B,MATCH(统调负荷!$C312,检修、备用和必开!$A:$A,0))</f>
        <v/>
      </c>
      <c r="W312" s="80">
        <f>INDEX(检修、备用和必开!C:C,MATCH(统调负荷!$C312,检修、备用和必开!$A:$A,0))</f>
        <v/>
      </c>
      <c r="X312" s="80">
        <f>INDEX(检修、备用和必开!D:D,MATCH(统调负荷!$C312,检修、备用和必开!$A:$A,0))</f>
        <v/>
      </c>
      <c r="Y312" s="80">
        <f>INDEX(检修、备用和必开!E:E,MATCH(统调负荷!$C312,检修、备用和必开!$A:$A,0))</f>
        <v/>
      </c>
      <c r="Z312" s="80">
        <f>INDEX(检修、备用和必开!F:F,MATCH(统调负荷!$C312,检修、备用和必开!$A:$A,0))</f>
        <v/>
      </c>
      <c r="AA312" s="80">
        <f>94492.4-V312-Z312</f>
        <v/>
      </c>
      <c r="AB312" s="80" t="n">
        <v>329.4</v>
      </c>
      <c r="AC312" s="80" t="n">
        <v>330.14</v>
      </c>
      <c r="AD312" s="83">
        <f>C312+D312</f>
        <v/>
      </c>
      <c r="AE312" s="82">
        <f>N312-E312</f>
        <v/>
      </c>
      <c r="AF312" s="82">
        <f>O312-F312</f>
        <v/>
      </c>
      <c r="AG312" s="82">
        <f>P312-G312</f>
        <v/>
      </c>
      <c r="AH312" s="82">
        <f>Q312-H312</f>
        <v/>
      </c>
      <c r="AI312" s="82">
        <f>R312-I312</f>
        <v/>
      </c>
      <c r="AJ312" s="82">
        <f>S312-J312</f>
        <v/>
      </c>
      <c r="AK312" s="80">
        <f>INDEX(检修、备用和必开!I:I,MATCH(统调负荷!$C312,检修、备用和必开!$A:$A,0))</f>
        <v/>
      </c>
    </row>
    <row r="313" ht="13.8" customHeight="1">
      <c r="A313" s="80">
        <f>WEEKDAY(C313,2)</f>
        <v/>
      </c>
      <c r="B313" s="80">
        <f>HOUR(D313)</f>
        <v/>
      </c>
      <c r="C313" s="86" t="n">
        <v>45720</v>
      </c>
      <c r="D313" s="75" t="n">
        <v>0.2395833333333333</v>
      </c>
      <c r="E313" s="80" t="n">
        <v>74045</v>
      </c>
      <c r="F313" s="80" t="n">
        <v>41728</v>
      </c>
      <c r="G313" s="80" t="n">
        <v>15340</v>
      </c>
      <c r="H313" s="80" t="n">
        <v>13311</v>
      </c>
      <c r="I313" s="80" t="n">
        <v>4892</v>
      </c>
      <c r="J313" s="80" t="n">
        <v>-1226</v>
      </c>
      <c r="K313" s="80">
        <f>F313-Y313</f>
        <v/>
      </c>
      <c r="L313" s="82">
        <f>AA313/(K313+W313)</f>
        <v/>
      </c>
      <c r="M313" s="75" t="n">
        <v>0.2395833333333333</v>
      </c>
      <c r="N313" s="80" t="n">
        <v>74870.39999999999</v>
      </c>
      <c r="O313" s="80" t="n">
        <v>38907.61</v>
      </c>
      <c r="P313" s="80" t="n">
        <v>11887.1</v>
      </c>
      <c r="Q313" s="80" t="n">
        <v>18417.7</v>
      </c>
      <c r="R313" s="80" t="n">
        <v>6812.39</v>
      </c>
      <c r="S313" s="80" t="n">
        <v>-1154.4</v>
      </c>
      <c r="T313" s="80">
        <f>O313-Y313</f>
        <v/>
      </c>
      <c r="U313" s="82">
        <f>AA313/(T313+X313)</f>
        <v/>
      </c>
      <c r="V313" s="80">
        <f>INDEX(检修、备用和必开!B:B,MATCH(统调负荷!$C313,检修、备用和必开!$A:$A,0))</f>
        <v/>
      </c>
      <c r="W313" s="80">
        <f>INDEX(检修、备用和必开!C:C,MATCH(统调负荷!$C313,检修、备用和必开!$A:$A,0))</f>
        <v/>
      </c>
      <c r="X313" s="80">
        <f>INDEX(检修、备用和必开!D:D,MATCH(统调负荷!$C313,检修、备用和必开!$A:$A,0))</f>
        <v/>
      </c>
      <c r="Y313" s="80">
        <f>INDEX(检修、备用和必开!E:E,MATCH(统调负荷!$C313,检修、备用和必开!$A:$A,0))</f>
        <v/>
      </c>
      <c r="Z313" s="80">
        <f>INDEX(检修、备用和必开!F:F,MATCH(统调负荷!$C313,检修、备用和必开!$A:$A,0))</f>
        <v/>
      </c>
      <c r="AA313" s="80">
        <f>94492.4-V313-Z313</f>
        <v/>
      </c>
      <c r="AB313" s="80" t="n">
        <v>335.94</v>
      </c>
      <c r="AC313" s="80" t="n">
        <v>339.24</v>
      </c>
      <c r="AD313" s="83">
        <f>C313+D313</f>
        <v/>
      </c>
      <c r="AE313" s="82">
        <f>N313-E313</f>
        <v/>
      </c>
      <c r="AF313" s="82">
        <f>O313-F313</f>
        <v/>
      </c>
      <c r="AG313" s="82">
        <f>P313-G313</f>
        <v/>
      </c>
      <c r="AH313" s="82">
        <f>Q313-H313</f>
        <v/>
      </c>
      <c r="AI313" s="82">
        <f>R313-I313</f>
        <v/>
      </c>
      <c r="AJ313" s="82">
        <f>S313-J313</f>
        <v/>
      </c>
      <c r="AK313" s="80">
        <f>INDEX(检修、备用和必开!I:I,MATCH(统调负荷!$C313,检修、备用和必开!$A:$A,0))</f>
        <v/>
      </c>
    </row>
    <row r="314" ht="13.8" customHeight="1">
      <c r="A314" s="80">
        <f>WEEKDAY(C314,2)</f>
        <v/>
      </c>
      <c r="B314" s="80">
        <f>HOUR(D314)</f>
        <v/>
      </c>
      <c r="C314" s="86" t="n">
        <v>45720</v>
      </c>
      <c r="D314" s="75" t="n">
        <v>0.25</v>
      </c>
      <c r="E314" s="80" t="n">
        <v>75185</v>
      </c>
      <c r="F314" s="80" t="n">
        <v>42433</v>
      </c>
      <c r="G314" s="80" t="n">
        <v>15795</v>
      </c>
      <c r="H314" s="80" t="n">
        <v>13298</v>
      </c>
      <c r="I314" s="80" t="n">
        <v>4885</v>
      </c>
      <c r="J314" s="80" t="n">
        <v>-1226</v>
      </c>
      <c r="K314" s="80">
        <f>F314-Y314</f>
        <v/>
      </c>
      <c r="L314" s="82">
        <f>AA314/(K314+W314)</f>
        <v/>
      </c>
      <c r="M314" s="75" t="n">
        <v>0.25</v>
      </c>
      <c r="N314" s="80" t="n">
        <v>75681.60000000001</v>
      </c>
      <c r="O314" s="80" t="n">
        <v>39596.44</v>
      </c>
      <c r="P314" s="80" t="n">
        <v>11479.6</v>
      </c>
      <c r="Q314" s="80" t="n">
        <v>18861.9</v>
      </c>
      <c r="R314" s="80" t="n">
        <v>6885.76</v>
      </c>
      <c r="S314" s="80" t="n">
        <v>-1142.1</v>
      </c>
      <c r="T314" s="80">
        <f>O314-Y314</f>
        <v/>
      </c>
      <c r="U314" s="82">
        <f>AA314/(T314+X314)</f>
        <v/>
      </c>
      <c r="V314" s="80">
        <f>INDEX(检修、备用和必开!B:B,MATCH(统调负荷!$C314,检修、备用和必开!$A:$A,0))</f>
        <v/>
      </c>
      <c r="W314" s="80">
        <f>INDEX(检修、备用和必开!C:C,MATCH(统调负荷!$C314,检修、备用和必开!$A:$A,0))</f>
        <v/>
      </c>
      <c r="X314" s="80">
        <f>INDEX(检修、备用和必开!D:D,MATCH(统调负荷!$C314,检修、备用和必开!$A:$A,0))</f>
        <v/>
      </c>
      <c r="Y314" s="80">
        <f>INDEX(检修、备用和必开!E:E,MATCH(统调负荷!$C314,检修、备用和必开!$A:$A,0))</f>
        <v/>
      </c>
      <c r="Z314" s="80">
        <f>INDEX(检修、备用和必开!F:F,MATCH(统调负荷!$C314,检修、备用和必开!$A:$A,0))</f>
        <v/>
      </c>
      <c r="AA314" s="80">
        <f>94492.4-V314-Z314</f>
        <v/>
      </c>
      <c r="AB314" s="80" t="n">
        <v>339.28</v>
      </c>
      <c r="AC314" s="80" t="n">
        <v>329.82</v>
      </c>
      <c r="AD314" s="83">
        <f>C314+D314</f>
        <v/>
      </c>
      <c r="AE314" s="82">
        <f>N314-E314</f>
        <v/>
      </c>
      <c r="AF314" s="82">
        <f>O314-F314</f>
        <v/>
      </c>
      <c r="AG314" s="82">
        <f>P314-G314</f>
        <v/>
      </c>
      <c r="AH314" s="82">
        <f>Q314-H314</f>
        <v/>
      </c>
      <c r="AI314" s="82">
        <f>R314-I314</f>
        <v/>
      </c>
      <c r="AJ314" s="82">
        <f>S314-J314</f>
        <v/>
      </c>
      <c r="AK314" s="80">
        <f>INDEX(检修、备用和必开!I:I,MATCH(统调负荷!$C314,检修、备用和必开!$A:$A,0))</f>
        <v/>
      </c>
    </row>
    <row r="315" ht="13.8" customHeight="1">
      <c r="A315" s="80">
        <f>WEEKDAY(C315,2)</f>
        <v/>
      </c>
      <c r="B315" s="80">
        <f>HOUR(D315)</f>
        <v/>
      </c>
      <c r="C315" s="86" t="n">
        <v>45720</v>
      </c>
      <c r="D315" s="75" t="n">
        <v>0.2604166666666667</v>
      </c>
      <c r="E315" s="80" t="n">
        <v>77540</v>
      </c>
      <c r="F315" s="80" t="n">
        <v>44459</v>
      </c>
      <c r="G315" s="80" t="n">
        <v>15795</v>
      </c>
      <c r="H315" s="80" t="n">
        <v>13672</v>
      </c>
      <c r="I315" s="80" t="n">
        <v>4840</v>
      </c>
      <c r="J315" s="80" t="n">
        <v>-1226</v>
      </c>
      <c r="K315" s="80">
        <f>F315-Y315</f>
        <v/>
      </c>
      <c r="L315" s="82">
        <f>AA315/(K315+W315)</f>
        <v/>
      </c>
      <c r="M315" s="75" t="n">
        <v>0.2604166666666667</v>
      </c>
      <c r="N315" s="80" t="n">
        <v>76798.39999999999</v>
      </c>
      <c r="O315" s="80" t="n">
        <v>40494.27</v>
      </c>
      <c r="P315" s="80" t="n">
        <v>11505.9</v>
      </c>
      <c r="Q315" s="80" t="n">
        <v>18998.4</v>
      </c>
      <c r="R315" s="80" t="n">
        <v>6846.54</v>
      </c>
      <c r="S315" s="80" t="n">
        <v>-1046.71</v>
      </c>
      <c r="T315" s="80">
        <f>O315-Y315</f>
        <v/>
      </c>
      <c r="U315" s="82">
        <f>AA315/(T315+X315)</f>
        <v/>
      </c>
      <c r="V315" s="80">
        <f>INDEX(检修、备用和必开!B:B,MATCH(统调负荷!$C315,检修、备用和必开!$A:$A,0))</f>
        <v/>
      </c>
      <c r="W315" s="80">
        <f>INDEX(检修、备用和必开!C:C,MATCH(统调负荷!$C315,检修、备用和必开!$A:$A,0))</f>
        <v/>
      </c>
      <c r="X315" s="80">
        <f>INDEX(检修、备用和必开!D:D,MATCH(统调负荷!$C315,检修、备用和必开!$A:$A,0))</f>
        <v/>
      </c>
      <c r="Y315" s="80">
        <f>INDEX(检修、备用和必开!E:E,MATCH(统调负荷!$C315,检修、备用和必开!$A:$A,0))</f>
        <v/>
      </c>
      <c r="Z315" s="80">
        <f>INDEX(检修、备用和必开!F:F,MATCH(统调负荷!$C315,检修、备用和必开!$A:$A,0))</f>
        <v/>
      </c>
      <c r="AA315" s="80">
        <f>94492.4-V315-Z315</f>
        <v/>
      </c>
      <c r="AB315" s="80" t="n">
        <v>349.12</v>
      </c>
      <c r="AC315" s="80" t="n">
        <v>349.55</v>
      </c>
      <c r="AD315" s="83">
        <f>C315+D315</f>
        <v/>
      </c>
      <c r="AE315" s="82">
        <f>N315-E315</f>
        <v/>
      </c>
      <c r="AF315" s="82">
        <f>O315-F315</f>
        <v/>
      </c>
      <c r="AG315" s="82">
        <f>P315-G315</f>
        <v/>
      </c>
      <c r="AH315" s="82">
        <f>Q315-H315</f>
        <v/>
      </c>
      <c r="AI315" s="82">
        <f>R315-I315</f>
        <v/>
      </c>
      <c r="AJ315" s="82">
        <f>S315-J315</f>
        <v/>
      </c>
      <c r="AK315" s="80">
        <f>INDEX(检修、备用和必开!I:I,MATCH(统调负荷!$C315,检修、备用和必开!$A:$A,0))</f>
        <v/>
      </c>
    </row>
    <row r="316" ht="13.8" customHeight="1">
      <c r="A316" s="80">
        <f>WEEKDAY(C316,2)</f>
        <v/>
      </c>
      <c r="B316" s="80">
        <f>HOUR(D316)</f>
        <v/>
      </c>
      <c r="C316" s="86" t="n">
        <v>45720</v>
      </c>
      <c r="D316" s="75" t="n">
        <v>0.2708333333333333</v>
      </c>
      <c r="E316" s="80" t="n">
        <v>79260</v>
      </c>
      <c r="F316" s="80" t="n">
        <v>46092</v>
      </c>
      <c r="G316" s="80" t="n">
        <v>15844</v>
      </c>
      <c r="H316" s="80" t="n">
        <v>13691</v>
      </c>
      <c r="I316" s="80" t="n">
        <v>4859</v>
      </c>
      <c r="J316" s="80" t="n">
        <v>-1226</v>
      </c>
      <c r="K316" s="80">
        <f>F316-Y316</f>
        <v/>
      </c>
      <c r="L316" s="82">
        <f>AA316/(K316+W316)</f>
        <v/>
      </c>
      <c r="M316" s="75" t="n">
        <v>0.2708333333333333</v>
      </c>
      <c r="N316" s="80" t="n">
        <v>77945.8</v>
      </c>
      <c r="O316" s="80" t="n">
        <v>41562.75</v>
      </c>
      <c r="P316" s="80" t="n">
        <v>11369.2</v>
      </c>
      <c r="Q316" s="80" t="n">
        <v>19224.8</v>
      </c>
      <c r="R316" s="80" t="n">
        <v>6904.92</v>
      </c>
      <c r="S316" s="80" t="n">
        <v>-1115.87</v>
      </c>
      <c r="T316" s="80">
        <f>O316-Y316</f>
        <v/>
      </c>
      <c r="U316" s="82">
        <f>AA316/(T316+X316)</f>
        <v/>
      </c>
      <c r="V316" s="80">
        <f>INDEX(检修、备用和必开!B:B,MATCH(统调负荷!$C316,检修、备用和必开!$A:$A,0))</f>
        <v/>
      </c>
      <c r="W316" s="80">
        <f>INDEX(检修、备用和必开!C:C,MATCH(统调负荷!$C316,检修、备用和必开!$A:$A,0))</f>
        <v/>
      </c>
      <c r="X316" s="80">
        <f>INDEX(检修、备用和必开!D:D,MATCH(统调负荷!$C316,检修、备用和必开!$A:$A,0))</f>
        <v/>
      </c>
      <c r="Y316" s="80">
        <f>INDEX(检修、备用和必开!E:E,MATCH(统调负荷!$C316,检修、备用和必开!$A:$A,0))</f>
        <v/>
      </c>
      <c r="Z316" s="80">
        <f>INDEX(检修、备用和必开!F:F,MATCH(统调负荷!$C316,检修、备用和必开!$A:$A,0))</f>
        <v/>
      </c>
      <c r="AA316" s="80">
        <f>94492.4-V316-Z316</f>
        <v/>
      </c>
      <c r="AB316" s="80" t="n">
        <v>349.12</v>
      </c>
      <c r="AC316" s="80" t="n">
        <v>349.55</v>
      </c>
      <c r="AD316" s="83">
        <f>C316+D316</f>
        <v/>
      </c>
      <c r="AE316" s="82">
        <f>N316-E316</f>
        <v/>
      </c>
      <c r="AF316" s="82">
        <f>O316-F316</f>
        <v/>
      </c>
      <c r="AG316" s="82">
        <f>P316-G316</f>
        <v/>
      </c>
      <c r="AH316" s="82">
        <f>Q316-H316</f>
        <v/>
      </c>
      <c r="AI316" s="82">
        <f>R316-I316</f>
        <v/>
      </c>
      <c r="AJ316" s="82">
        <f>S316-J316</f>
        <v/>
      </c>
      <c r="AK316" s="80">
        <f>INDEX(检修、备用和必开!I:I,MATCH(统调负荷!$C316,检修、备用和必开!$A:$A,0))</f>
        <v/>
      </c>
    </row>
    <row r="317" ht="13.8" customHeight="1">
      <c r="A317" s="80">
        <f>WEEKDAY(C317,2)</f>
        <v/>
      </c>
      <c r="B317" s="80">
        <f>HOUR(D317)</f>
        <v/>
      </c>
      <c r="C317" s="86" t="n">
        <v>45720</v>
      </c>
      <c r="D317" s="75" t="n">
        <v>0.28125</v>
      </c>
      <c r="E317" s="80" t="n">
        <v>81675</v>
      </c>
      <c r="F317" s="80" t="n">
        <v>47439</v>
      </c>
      <c r="G317" s="80" t="n">
        <v>16410</v>
      </c>
      <c r="H317" s="80" t="n">
        <v>14132</v>
      </c>
      <c r="I317" s="80" t="n">
        <v>4920</v>
      </c>
      <c r="J317" s="80" t="n">
        <v>-1226</v>
      </c>
      <c r="K317" s="80">
        <f>F317-Y317</f>
        <v/>
      </c>
      <c r="L317" s="82">
        <f>AA317/(K317+W317)</f>
        <v/>
      </c>
      <c r="M317" s="75" t="n">
        <v>0.28125</v>
      </c>
      <c r="N317" s="80" t="n">
        <v>79246.10000000001</v>
      </c>
      <c r="O317" s="80" t="n">
        <v>41971.73</v>
      </c>
      <c r="P317" s="80" t="n">
        <v>11801.1</v>
      </c>
      <c r="Q317" s="80" t="n">
        <v>19569.5</v>
      </c>
      <c r="R317" s="80" t="n">
        <v>6955.67</v>
      </c>
      <c r="S317" s="80" t="n">
        <v>-1051.9</v>
      </c>
      <c r="T317" s="80">
        <f>O317-Y317</f>
        <v/>
      </c>
      <c r="U317" s="82">
        <f>AA317/(T317+X317)</f>
        <v/>
      </c>
      <c r="V317" s="80">
        <f>INDEX(检修、备用和必开!B:B,MATCH(统调负荷!$C317,检修、备用和必开!$A:$A,0))</f>
        <v/>
      </c>
      <c r="W317" s="80">
        <f>INDEX(检修、备用和必开!C:C,MATCH(统调负荷!$C317,检修、备用和必开!$A:$A,0))</f>
        <v/>
      </c>
      <c r="X317" s="80">
        <f>INDEX(检修、备用和必开!D:D,MATCH(统调负荷!$C317,检修、备用和必开!$A:$A,0))</f>
        <v/>
      </c>
      <c r="Y317" s="80">
        <f>INDEX(检修、备用和必开!E:E,MATCH(统调负荷!$C317,检修、备用和必开!$A:$A,0))</f>
        <v/>
      </c>
      <c r="Z317" s="80">
        <f>INDEX(检修、备用和必开!F:F,MATCH(统调负荷!$C317,检修、备用和必开!$A:$A,0))</f>
        <v/>
      </c>
      <c r="AA317" s="80">
        <f>94492.4-V317-Z317</f>
        <v/>
      </c>
      <c r="AB317" s="80" t="n">
        <v>351.08</v>
      </c>
      <c r="AC317" s="80" t="n">
        <v>345.91</v>
      </c>
      <c r="AD317" s="83">
        <f>C317+D317</f>
        <v/>
      </c>
      <c r="AE317" s="82">
        <f>N317-E317</f>
        <v/>
      </c>
      <c r="AF317" s="82">
        <f>O317-F317</f>
        <v/>
      </c>
      <c r="AG317" s="82">
        <f>P317-G317</f>
        <v/>
      </c>
      <c r="AH317" s="82">
        <f>Q317-H317</f>
        <v/>
      </c>
      <c r="AI317" s="82">
        <f>R317-I317</f>
        <v/>
      </c>
      <c r="AJ317" s="82">
        <f>S317-J317</f>
        <v/>
      </c>
      <c r="AK317" s="80">
        <f>INDEX(检修、备用和必开!I:I,MATCH(统调负荷!$C317,检修、备用和必开!$A:$A,0))</f>
        <v/>
      </c>
    </row>
    <row r="318" ht="13.8" customHeight="1">
      <c r="A318" s="80">
        <f>WEEKDAY(C318,2)</f>
        <v/>
      </c>
      <c r="B318" s="80">
        <f>HOUR(D318)</f>
        <v/>
      </c>
      <c r="C318" s="86" t="n">
        <v>45720</v>
      </c>
      <c r="D318" s="75" t="n">
        <v>0.2916666666666667</v>
      </c>
      <c r="E318" s="80" t="n">
        <v>83540</v>
      </c>
      <c r="F318" s="80" t="n">
        <v>47545</v>
      </c>
      <c r="G318" s="80" t="n">
        <v>16936</v>
      </c>
      <c r="H318" s="80" t="n">
        <v>15225</v>
      </c>
      <c r="I318" s="80" t="n">
        <v>5060</v>
      </c>
      <c r="J318" s="80" t="n">
        <v>-1226</v>
      </c>
      <c r="K318" s="80">
        <f>F318-Y318</f>
        <v/>
      </c>
      <c r="L318" s="82">
        <f>AA318/(K318+W318)</f>
        <v/>
      </c>
      <c r="M318" s="75" t="n">
        <v>0.2916666666666667</v>
      </c>
      <c r="N318" s="80" t="n">
        <v>81060.89999999999</v>
      </c>
      <c r="O318" s="80" t="n">
        <v>41795.02</v>
      </c>
      <c r="P318" s="80" t="n">
        <v>13011.4</v>
      </c>
      <c r="Q318" s="80" t="n">
        <v>20276.4</v>
      </c>
      <c r="R318" s="80" t="n">
        <v>7011.73</v>
      </c>
      <c r="S318" s="80" t="n">
        <v>-1033.65</v>
      </c>
      <c r="T318" s="80">
        <f>O318-Y318</f>
        <v/>
      </c>
      <c r="U318" s="82">
        <f>AA318/(T318+X318)</f>
        <v/>
      </c>
      <c r="V318" s="80">
        <f>INDEX(检修、备用和必开!B:B,MATCH(统调负荷!$C318,检修、备用和必开!$A:$A,0))</f>
        <v/>
      </c>
      <c r="W318" s="80">
        <f>INDEX(检修、备用和必开!C:C,MATCH(统调负荷!$C318,检修、备用和必开!$A:$A,0))</f>
        <v/>
      </c>
      <c r="X318" s="80">
        <f>INDEX(检修、备用和必开!D:D,MATCH(统调负荷!$C318,检修、备用和必开!$A:$A,0))</f>
        <v/>
      </c>
      <c r="Y318" s="80">
        <f>INDEX(检修、备用和必开!E:E,MATCH(统调负荷!$C318,检修、备用和必开!$A:$A,0))</f>
        <v/>
      </c>
      <c r="Z318" s="80">
        <f>INDEX(检修、备用和必开!F:F,MATCH(统调负荷!$C318,检修、备用和必开!$A:$A,0))</f>
        <v/>
      </c>
      <c r="AA318" s="80">
        <f>94492.4-V318-Z318</f>
        <v/>
      </c>
      <c r="AB318" s="80" t="n">
        <v>349.52</v>
      </c>
      <c r="AC318" s="80" t="n">
        <v>345.92</v>
      </c>
      <c r="AD318" s="83">
        <f>C318+D318</f>
        <v/>
      </c>
      <c r="AE318" s="82">
        <f>N318-E318</f>
        <v/>
      </c>
      <c r="AF318" s="82">
        <f>O318-F318</f>
        <v/>
      </c>
      <c r="AG318" s="82">
        <f>P318-G318</f>
        <v/>
      </c>
      <c r="AH318" s="82">
        <f>Q318-H318</f>
        <v/>
      </c>
      <c r="AI318" s="82">
        <f>R318-I318</f>
        <v/>
      </c>
      <c r="AJ318" s="82">
        <f>S318-J318</f>
        <v/>
      </c>
      <c r="AK318" s="80">
        <f>INDEX(检修、备用和必开!I:I,MATCH(统调负荷!$C318,检修、备用和必开!$A:$A,0))</f>
        <v/>
      </c>
    </row>
    <row r="319" ht="13.8" customHeight="1">
      <c r="A319" s="80">
        <f>WEEKDAY(C319,2)</f>
        <v/>
      </c>
      <c r="B319" s="80">
        <f>HOUR(D319)</f>
        <v/>
      </c>
      <c r="C319" s="86" t="n">
        <v>45720</v>
      </c>
      <c r="D319" s="75" t="n">
        <v>0.3020833333333333</v>
      </c>
      <c r="E319" s="80" t="n">
        <v>86050</v>
      </c>
      <c r="F319" s="80" t="n">
        <v>48702</v>
      </c>
      <c r="G319" s="80" t="n">
        <v>17054</v>
      </c>
      <c r="H319" s="80" t="n">
        <v>16282</v>
      </c>
      <c r="I319" s="80" t="n">
        <v>5238</v>
      </c>
      <c r="J319" s="80" t="n">
        <v>-1226</v>
      </c>
      <c r="K319" s="80">
        <f>F319-Y319</f>
        <v/>
      </c>
      <c r="L319" s="82">
        <f>AA319/(K319+W319)</f>
        <v/>
      </c>
      <c r="M319" s="75" t="n">
        <v>0.3020833333333333</v>
      </c>
      <c r="N319" s="80" t="n">
        <v>84061.3</v>
      </c>
      <c r="O319" s="80" t="n">
        <v>43235.68</v>
      </c>
      <c r="P319" s="80" t="n">
        <v>13945.8</v>
      </c>
      <c r="Q319" s="80" t="n">
        <v>20880.3</v>
      </c>
      <c r="R319" s="80" t="n">
        <v>7133.06</v>
      </c>
      <c r="S319" s="80" t="n">
        <v>-1133.54</v>
      </c>
      <c r="T319" s="80">
        <f>O319-Y319</f>
        <v/>
      </c>
      <c r="U319" s="82">
        <f>AA319/(T319+X319)</f>
        <v/>
      </c>
      <c r="V319" s="80">
        <f>INDEX(检修、备用和必开!B:B,MATCH(统调负荷!$C319,检修、备用和必开!$A:$A,0))</f>
        <v/>
      </c>
      <c r="W319" s="80">
        <f>INDEX(检修、备用和必开!C:C,MATCH(统调负荷!$C319,检修、备用和必开!$A:$A,0))</f>
        <v/>
      </c>
      <c r="X319" s="80">
        <f>INDEX(检修、备用和必开!D:D,MATCH(统调负荷!$C319,检修、备用和必开!$A:$A,0))</f>
        <v/>
      </c>
      <c r="Y319" s="80">
        <f>INDEX(检修、备用和必开!E:E,MATCH(统调负荷!$C319,检修、备用和必开!$A:$A,0))</f>
        <v/>
      </c>
      <c r="Z319" s="80">
        <f>INDEX(检修、备用和必开!F:F,MATCH(统调负荷!$C319,检修、备用和必开!$A:$A,0))</f>
        <v/>
      </c>
      <c r="AA319" s="80">
        <f>94492.4-V319-Z319</f>
        <v/>
      </c>
      <c r="AB319" s="80" t="n">
        <v>360.48</v>
      </c>
      <c r="AC319" s="80" t="n">
        <v>362.89</v>
      </c>
      <c r="AD319" s="83">
        <f>C319+D319</f>
        <v/>
      </c>
      <c r="AE319" s="82">
        <f>N319-E319</f>
        <v/>
      </c>
      <c r="AF319" s="82">
        <f>O319-F319</f>
        <v/>
      </c>
      <c r="AG319" s="82">
        <f>P319-G319</f>
        <v/>
      </c>
      <c r="AH319" s="82">
        <f>Q319-H319</f>
        <v/>
      </c>
      <c r="AI319" s="82">
        <f>R319-I319</f>
        <v/>
      </c>
      <c r="AJ319" s="82">
        <f>S319-J319</f>
        <v/>
      </c>
      <c r="AK319" s="80">
        <f>INDEX(检修、备用和必开!I:I,MATCH(统调负荷!$C319,检修、备用和必开!$A:$A,0))</f>
        <v/>
      </c>
    </row>
    <row r="320" ht="13.8" customHeight="1">
      <c r="A320" s="80">
        <f>WEEKDAY(C320,2)</f>
        <v/>
      </c>
      <c r="B320" s="80">
        <f>HOUR(D320)</f>
        <v/>
      </c>
      <c r="C320" s="86" t="n">
        <v>45720</v>
      </c>
      <c r="D320" s="75" t="n">
        <v>0.3125</v>
      </c>
      <c r="E320" s="80" t="n">
        <v>88020</v>
      </c>
      <c r="F320" s="80" t="n">
        <v>48837</v>
      </c>
      <c r="G320" s="80" t="n">
        <v>17205</v>
      </c>
      <c r="H320" s="80" t="n">
        <v>17726</v>
      </c>
      <c r="I320" s="80" t="n">
        <v>5478</v>
      </c>
      <c r="J320" s="80" t="n">
        <v>-1226</v>
      </c>
      <c r="K320" s="80">
        <f>F320-Y320</f>
        <v/>
      </c>
      <c r="L320" s="82">
        <f>AA320/(K320+W320)</f>
        <v/>
      </c>
      <c r="M320" s="75" t="n">
        <v>0.3125</v>
      </c>
      <c r="N320" s="80" t="n">
        <v>86287.8</v>
      </c>
      <c r="O320" s="80" t="n">
        <v>43140.25</v>
      </c>
      <c r="P320" s="80" t="n">
        <v>15268.3</v>
      </c>
      <c r="Q320" s="80" t="n">
        <v>21867.1</v>
      </c>
      <c r="R320" s="80" t="n">
        <v>7191.73</v>
      </c>
      <c r="S320" s="80" t="n">
        <v>-1179.58</v>
      </c>
      <c r="T320" s="80">
        <f>O320-Y320</f>
        <v/>
      </c>
      <c r="U320" s="82">
        <f>AA320/(T320+X320)</f>
        <v/>
      </c>
      <c r="V320" s="80">
        <f>INDEX(检修、备用和必开!B:B,MATCH(统调负荷!$C320,检修、备用和必开!$A:$A,0))</f>
        <v/>
      </c>
      <c r="W320" s="80">
        <f>INDEX(检修、备用和必开!C:C,MATCH(统调负荷!$C320,检修、备用和必开!$A:$A,0))</f>
        <v/>
      </c>
      <c r="X320" s="80">
        <f>INDEX(检修、备用和必开!D:D,MATCH(统调负荷!$C320,检修、备用和必开!$A:$A,0))</f>
        <v/>
      </c>
      <c r="Y320" s="80">
        <f>INDEX(检修、备用和必开!E:E,MATCH(统调负荷!$C320,检修、备用和必开!$A:$A,0))</f>
        <v/>
      </c>
      <c r="Z320" s="80">
        <f>INDEX(检修、备用和必开!F:F,MATCH(统调负荷!$C320,检修、备用和必开!$A:$A,0))</f>
        <v/>
      </c>
      <c r="AA320" s="80">
        <f>94492.4-V320-Z320</f>
        <v/>
      </c>
      <c r="AB320" s="80" t="n">
        <v>350.96</v>
      </c>
      <c r="AC320" s="80" t="n">
        <v>358.66</v>
      </c>
      <c r="AD320" s="83">
        <f>C320+D320</f>
        <v/>
      </c>
      <c r="AE320" s="82">
        <f>N320-E320</f>
        <v/>
      </c>
      <c r="AF320" s="82">
        <f>O320-F320</f>
        <v/>
      </c>
      <c r="AG320" s="82">
        <f>P320-G320</f>
        <v/>
      </c>
      <c r="AH320" s="82">
        <f>Q320-H320</f>
        <v/>
      </c>
      <c r="AI320" s="82">
        <f>R320-I320</f>
        <v/>
      </c>
      <c r="AJ320" s="82">
        <f>S320-J320</f>
        <v/>
      </c>
      <c r="AK320" s="80">
        <f>INDEX(检修、备用和必开!I:I,MATCH(统调负荷!$C320,检修、备用和必开!$A:$A,0))</f>
        <v/>
      </c>
    </row>
    <row r="321" ht="13.8" customHeight="1">
      <c r="A321" s="80">
        <f>WEEKDAY(C321,2)</f>
        <v/>
      </c>
      <c r="B321" s="80">
        <f>HOUR(D321)</f>
        <v/>
      </c>
      <c r="C321" s="86" t="n">
        <v>45720</v>
      </c>
      <c r="D321" s="75" t="n">
        <v>0.3229166666666667</v>
      </c>
      <c r="E321" s="80" t="n">
        <v>89840</v>
      </c>
      <c r="F321" s="80" t="n">
        <v>49554</v>
      </c>
      <c r="G321" s="80" t="n">
        <v>17985</v>
      </c>
      <c r="H321" s="80" t="n">
        <v>17784</v>
      </c>
      <c r="I321" s="80" t="n">
        <v>5743</v>
      </c>
      <c r="J321" s="80" t="n">
        <v>-1226</v>
      </c>
      <c r="K321" s="80">
        <f>F321-Y321</f>
        <v/>
      </c>
      <c r="L321" s="82">
        <f>AA321/(K321+W321)</f>
        <v/>
      </c>
      <c r="M321" s="75" t="n">
        <v>0.3229166666666667</v>
      </c>
      <c r="N321" s="80" t="n">
        <v>88190.3</v>
      </c>
      <c r="O321" s="80" t="n">
        <v>42605.63</v>
      </c>
      <c r="P321" s="80" t="n">
        <v>16527.6</v>
      </c>
      <c r="Q321" s="80" t="n">
        <v>22965.4</v>
      </c>
      <c r="R321" s="80" t="n">
        <v>7319.03</v>
      </c>
      <c r="S321" s="80" t="n">
        <v>-1227.36</v>
      </c>
      <c r="T321" s="80">
        <f>O321-Y321</f>
        <v/>
      </c>
      <c r="U321" s="82">
        <f>AA321/(T321+X321)</f>
        <v/>
      </c>
      <c r="V321" s="80">
        <f>INDEX(检修、备用和必开!B:B,MATCH(统调负荷!$C321,检修、备用和必开!$A:$A,0))</f>
        <v/>
      </c>
      <c r="W321" s="80">
        <f>INDEX(检修、备用和必开!C:C,MATCH(统调负荷!$C321,检修、备用和必开!$A:$A,0))</f>
        <v/>
      </c>
      <c r="X321" s="80">
        <f>INDEX(检修、备用和必开!D:D,MATCH(统调负荷!$C321,检修、备用和必开!$A:$A,0))</f>
        <v/>
      </c>
      <c r="Y321" s="80">
        <f>INDEX(检修、备用和必开!E:E,MATCH(统调负荷!$C321,检修、备用和必开!$A:$A,0))</f>
        <v/>
      </c>
      <c r="Z321" s="80">
        <f>INDEX(检修、备用和必开!F:F,MATCH(统调负荷!$C321,检修、备用和必开!$A:$A,0))</f>
        <v/>
      </c>
      <c r="AA321" s="80">
        <f>94492.4-V321-Z321</f>
        <v/>
      </c>
      <c r="AB321" s="80" t="n">
        <v>341.83</v>
      </c>
      <c r="AC321" s="80" t="n">
        <v>343.15</v>
      </c>
      <c r="AD321" s="83">
        <f>C321+D321</f>
        <v/>
      </c>
      <c r="AE321" s="82">
        <f>N321-E321</f>
        <v/>
      </c>
      <c r="AF321" s="82">
        <f>O321-F321</f>
        <v/>
      </c>
      <c r="AG321" s="82">
        <f>P321-G321</f>
        <v/>
      </c>
      <c r="AH321" s="82">
        <f>Q321-H321</f>
        <v/>
      </c>
      <c r="AI321" s="82">
        <f>R321-I321</f>
        <v/>
      </c>
      <c r="AJ321" s="82">
        <f>S321-J321</f>
        <v/>
      </c>
      <c r="AK321" s="80">
        <f>INDEX(检修、备用和必开!I:I,MATCH(统调负荷!$C321,检修、备用和必开!$A:$A,0))</f>
        <v/>
      </c>
    </row>
    <row r="322" ht="13.8" customHeight="1">
      <c r="A322" s="80">
        <f>WEEKDAY(C322,2)</f>
        <v/>
      </c>
      <c r="B322" s="80">
        <f>HOUR(D322)</f>
        <v/>
      </c>
      <c r="C322" s="86" t="n">
        <v>45720</v>
      </c>
      <c r="D322" s="75" t="n">
        <v>0.3333333333333333</v>
      </c>
      <c r="E322" s="80" t="n">
        <v>92345</v>
      </c>
      <c r="F322" s="80" t="n">
        <v>51001</v>
      </c>
      <c r="G322" s="80" t="n">
        <v>17801</v>
      </c>
      <c r="H322" s="80" t="n">
        <v>18715</v>
      </c>
      <c r="I322" s="80" t="n">
        <v>6054</v>
      </c>
      <c r="J322" s="80" t="n">
        <v>-1226</v>
      </c>
      <c r="K322" s="80">
        <f>F322-Y322</f>
        <v/>
      </c>
      <c r="L322" s="82">
        <f>AA322/(K322+W322)</f>
        <v/>
      </c>
      <c r="M322" s="75" t="n">
        <v>0.3333333333333333</v>
      </c>
      <c r="N322" s="80" t="n">
        <v>91538.5</v>
      </c>
      <c r="O322" s="80" t="n">
        <v>42138.89</v>
      </c>
      <c r="P322" s="80" t="n">
        <v>18679.1</v>
      </c>
      <c r="Q322" s="80" t="n">
        <v>24363.7</v>
      </c>
      <c r="R322" s="80" t="n">
        <v>7577.64</v>
      </c>
      <c r="S322" s="80" t="n">
        <v>-1220.83</v>
      </c>
      <c r="T322" s="80">
        <f>O322-Y322</f>
        <v/>
      </c>
      <c r="U322" s="82">
        <f>AA322/(T322+X322)</f>
        <v/>
      </c>
      <c r="V322" s="80">
        <f>INDEX(检修、备用和必开!B:B,MATCH(统调负荷!$C322,检修、备用和必开!$A:$A,0))</f>
        <v/>
      </c>
      <c r="W322" s="80">
        <f>INDEX(检修、备用和必开!C:C,MATCH(统调负荷!$C322,检修、备用和必开!$A:$A,0))</f>
        <v/>
      </c>
      <c r="X322" s="80">
        <f>INDEX(检修、备用和必开!D:D,MATCH(统调负荷!$C322,检修、备用和必开!$A:$A,0))</f>
        <v/>
      </c>
      <c r="Y322" s="80">
        <f>INDEX(检修、备用和必开!E:E,MATCH(统调负荷!$C322,检修、备用和必开!$A:$A,0))</f>
        <v/>
      </c>
      <c r="Z322" s="80">
        <f>INDEX(检修、备用和必开!F:F,MATCH(统调负荷!$C322,检修、备用和必开!$A:$A,0))</f>
        <v/>
      </c>
      <c r="AA322" s="80">
        <f>94492.4-V322-Z322</f>
        <v/>
      </c>
      <c r="AB322" s="80" t="n">
        <v>338.97</v>
      </c>
      <c r="AC322" s="80" t="n">
        <v>358.13</v>
      </c>
      <c r="AD322" s="83">
        <f>C322+D322</f>
        <v/>
      </c>
      <c r="AE322" s="82">
        <f>N322-E322</f>
        <v/>
      </c>
      <c r="AF322" s="82">
        <f>O322-F322</f>
        <v/>
      </c>
      <c r="AG322" s="82">
        <f>P322-G322</f>
        <v/>
      </c>
      <c r="AH322" s="82">
        <f>Q322-H322</f>
        <v/>
      </c>
      <c r="AI322" s="82">
        <f>R322-I322</f>
        <v/>
      </c>
      <c r="AJ322" s="82">
        <f>S322-J322</f>
        <v/>
      </c>
      <c r="AK322" s="80">
        <f>INDEX(检修、备用和必开!I:I,MATCH(统调负荷!$C322,检修、备用和必开!$A:$A,0))</f>
        <v/>
      </c>
    </row>
    <row r="323" ht="13.8" customHeight="1">
      <c r="A323" s="80">
        <f>WEEKDAY(C323,2)</f>
        <v/>
      </c>
      <c r="B323" s="80">
        <f>HOUR(D323)</f>
        <v/>
      </c>
      <c r="C323" s="86" t="n">
        <v>45720</v>
      </c>
      <c r="D323" s="75" t="n">
        <v>0.34375</v>
      </c>
      <c r="E323" s="80" t="n">
        <v>95435</v>
      </c>
      <c r="F323" s="80" t="n">
        <v>51908</v>
      </c>
      <c r="G323" s="80" t="n">
        <v>19301</v>
      </c>
      <c r="H323" s="80" t="n">
        <v>19229</v>
      </c>
      <c r="I323" s="80" t="n">
        <v>6396</v>
      </c>
      <c r="J323" s="80" t="n">
        <v>-1399</v>
      </c>
      <c r="K323" s="80">
        <f>F323-Y323</f>
        <v/>
      </c>
      <c r="L323" s="82">
        <f>AA323/(K323+W323)</f>
        <v/>
      </c>
      <c r="M323" s="75" t="n">
        <v>0.34375</v>
      </c>
      <c r="N323" s="80" t="n">
        <v>95461</v>
      </c>
      <c r="O323" s="80" t="n">
        <v>44696.3</v>
      </c>
      <c r="P323" s="80" t="n">
        <v>19748.3</v>
      </c>
      <c r="Q323" s="80" t="n">
        <v>24461.5</v>
      </c>
      <c r="R323" s="80" t="n">
        <v>7939.07</v>
      </c>
      <c r="S323" s="80" t="n">
        <v>-1384.17</v>
      </c>
      <c r="T323" s="80">
        <f>O323-Y323</f>
        <v/>
      </c>
      <c r="U323" s="82">
        <f>AA323/(T323+X323)</f>
        <v/>
      </c>
      <c r="V323" s="80">
        <f>INDEX(检修、备用和必开!B:B,MATCH(统调负荷!$C323,检修、备用和必开!$A:$A,0))</f>
        <v/>
      </c>
      <c r="W323" s="80">
        <f>INDEX(检修、备用和必开!C:C,MATCH(统调负荷!$C323,检修、备用和必开!$A:$A,0))</f>
        <v/>
      </c>
      <c r="X323" s="80">
        <f>INDEX(检修、备用和必开!D:D,MATCH(统调负荷!$C323,检修、备用和必开!$A:$A,0))</f>
        <v/>
      </c>
      <c r="Y323" s="80">
        <f>INDEX(检修、备用和必开!E:E,MATCH(统调负荷!$C323,检修、备用和必开!$A:$A,0))</f>
        <v/>
      </c>
      <c r="Z323" s="80">
        <f>INDEX(检修、备用和必开!F:F,MATCH(统调负荷!$C323,检修、备用和必开!$A:$A,0))</f>
        <v/>
      </c>
      <c r="AA323" s="80">
        <f>94492.4-V323-Z323</f>
        <v/>
      </c>
      <c r="AB323" s="80" t="n">
        <v>353.35</v>
      </c>
      <c r="AC323" s="80" t="n">
        <v>401.2</v>
      </c>
      <c r="AD323" s="83">
        <f>C323+D323</f>
        <v/>
      </c>
      <c r="AE323" s="82">
        <f>N323-E323</f>
        <v/>
      </c>
      <c r="AF323" s="82">
        <f>O323-F323</f>
        <v/>
      </c>
      <c r="AG323" s="82">
        <f>P323-G323</f>
        <v/>
      </c>
      <c r="AH323" s="82">
        <f>Q323-H323</f>
        <v/>
      </c>
      <c r="AI323" s="82">
        <f>R323-I323</f>
        <v/>
      </c>
      <c r="AJ323" s="82">
        <f>S323-J323</f>
        <v/>
      </c>
      <c r="AK323" s="80">
        <f>INDEX(检修、备用和必开!I:I,MATCH(统调负荷!$C323,检修、备用和必开!$A:$A,0))</f>
        <v/>
      </c>
    </row>
    <row r="324" ht="13.8" customHeight="1">
      <c r="A324" s="80">
        <f>WEEKDAY(C324,2)</f>
        <v/>
      </c>
      <c r="B324" s="80">
        <f>HOUR(D324)</f>
        <v/>
      </c>
      <c r="C324" s="86" t="n">
        <v>45720</v>
      </c>
      <c r="D324" s="75" t="n">
        <v>0.3541666666666667</v>
      </c>
      <c r="E324" s="80" t="n">
        <v>97815</v>
      </c>
      <c r="F324" s="80" t="n">
        <v>53887</v>
      </c>
      <c r="G324" s="80" t="n">
        <v>19279</v>
      </c>
      <c r="H324" s="80" t="n">
        <v>19295</v>
      </c>
      <c r="I324" s="80" t="n">
        <v>6753</v>
      </c>
      <c r="J324" s="80" t="n">
        <v>-1399</v>
      </c>
      <c r="K324" s="80">
        <f>F324-Y324</f>
        <v/>
      </c>
      <c r="L324" s="82">
        <f>AA324/(K324+W324)</f>
        <v/>
      </c>
      <c r="M324" s="75" t="n">
        <v>0.3541666666666667</v>
      </c>
      <c r="N324" s="80" t="n">
        <v>96975.7</v>
      </c>
      <c r="O324" s="80" t="n">
        <v>45301.86</v>
      </c>
      <c r="P324" s="80" t="n">
        <v>20034</v>
      </c>
      <c r="Q324" s="80" t="n">
        <v>24651.1</v>
      </c>
      <c r="R324" s="80" t="n">
        <v>8401.969999999999</v>
      </c>
      <c r="S324" s="80" t="n">
        <v>-1413.23</v>
      </c>
      <c r="T324" s="80">
        <f>O324-Y324</f>
        <v/>
      </c>
      <c r="U324" s="82">
        <f>AA324/(T324+X324)</f>
        <v/>
      </c>
      <c r="V324" s="80">
        <f>INDEX(检修、备用和必开!B:B,MATCH(统调负荷!$C324,检修、备用和必开!$A:$A,0))</f>
        <v/>
      </c>
      <c r="W324" s="80">
        <f>INDEX(检修、备用和必开!C:C,MATCH(统调负荷!$C324,检修、备用和必开!$A:$A,0))</f>
        <v/>
      </c>
      <c r="X324" s="80">
        <f>INDEX(检修、备用和必开!D:D,MATCH(统调负荷!$C324,检修、备用和必开!$A:$A,0))</f>
        <v/>
      </c>
      <c r="Y324" s="80">
        <f>INDEX(检修、备用和必开!E:E,MATCH(统调负荷!$C324,检修、备用和必开!$A:$A,0))</f>
        <v/>
      </c>
      <c r="Z324" s="80">
        <f>INDEX(检修、备用和必开!F:F,MATCH(统调负荷!$C324,检修、备用和必开!$A:$A,0))</f>
        <v/>
      </c>
      <c r="AA324" s="80">
        <f>94492.4-V324-Z324</f>
        <v/>
      </c>
      <c r="AB324" s="80" t="n">
        <v>358.04</v>
      </c>
      <c r="AC324" s="80" t="n">
        <v>393.72</v>
      </c>
      <c r="AD324" s="83">
        <f>C324+D324</f>
        <v/>
      </c>
      <c r="AE324" s="82">
        <f>N324-E324</f>
        <v/>
      </c>
      <c r="AF324" s="82">
        <f>O324-F324</f>
        <v/>
      </c>
      <c r="AG324" s="82">
        <f>P324-G324</f>
        <v/>
      </c>
      <c r="AH324" s="82">
        <f>Q324-H324</f>
        <v/>
      </c>
      <c r="AI324" s="82">
        <f>R324-I324</f>
        <v/>
      </c>
      <c r="AJ324" s="82">
        <f>S324-J324</f>
        <v/>
      </c>
      <c r="AK324" s="80">
        <f>INDEX(检修、备用和必开!I:I,MATCH(统调负荷!$C324,检修、备用和必开!$A:$A,0))</f>
        <v/>
      </c>
    </row>
    <row r="325" ht="13.8" customHeight="1">
      <c r="A325" s="80">
        <f>WEEKDAY(C325,2)</f>
        <v/>
      </c>
      <c r="B325" s="80">
        <f>HOUR(D325)</f>
        <v/>
      </c>
      <c r="C325" s="86" t="n">
        <v>45720</v>
      </c>
      <c r="D325" s="75" t="n">
        <v>0.3645833333333333</v>
      </c>
      <c r="E325" s="80" t="n">
        <v>99795</v>
      </c>
      <c r="F325" s="80" t="n">
        <v>55421</v>
      </c>
      <c r="G325" s="80" t="n">
        <v>19279</v>
      </c>
      <c r="H325" s="80" t="n">
        <v>19351</v>
      </c>
      <c r="I325" s="80" t="n">
        <v>7143</v>
      </c>
      <c r="J325" s="80" t="n">
        <v>-1399</v>
      </c>
      <c r="K325" s="80">
        <f>F325-Y325</f>
        <v/>
      </c>
      <c r="L325" s="82">
        <f>AA325/(K325+W325)</f>
        <v/>
      </c>
      <c r="M325" s="75" t="n">
        <v>0.3645833333333333</v>
      </c>
      <c r="N325" s="80" t="n">
        <v>97824.39999999999</v>
      </c>
      <c r="O325" s="80" t="n">
        <v>45170.51</v>
      </c>
      <c r="P325" s="80" t="n">
        <v>19314.6</v>
      </c>
      <c r="Q325" s="80" t="n">
        <v>25723.1</v>
      </c>
      <c r="R325" s="80" t="n">
        <v>9018.889999999999</v>
      </c>
      <c r="S325" s="80" t="n">
        <v>-1402.7</v>
      </c>
      <c r="T325" s="80">
        <f>O325-Y325</f>
        <v/>
      </c>
      <c r="U325" s="82">
        <f>AA325/(T325+X325)</f>
        <v/>
      </c>
      <c r="V325" s="80">
        <f>INDEX(检修、备用和必开!B:B,MATCH(统调负荷!$C325,检修、备用和必开!$A:$A,0))</f>
        <v/>
      </c>
      <c r="W325" s="80">
        <f>INDEX(检修、备用和必开!C:C,MATCH(统调负荷!$C325,检修、备用和必开!$A:$A,0))</f>
        <v/>
      </c>
      <c r="X325" s="80">
        <f>INDEX(检修、备用和必开!D:D,MATCH(统调负荷!$C325,检修、备用和必开!$A:$A,0))</f>
        <v/>
      </c>
      <c r="Y325" s="80">
        <f>INDEX(检修、备用和必开!E:E,MATCH(统调负荷!$C325,检修、备用和必开!$A:$A,0))</f>
        <v/>
      </c>
      <c r="Z325" s="80">
        <f>INDEX(检修、备用和必开!F:F,MATCH(统调负荷!$C325,检修、备用和必开!$A:$A,0))</f>
        <v/>
      </c>
      <c r="AA325" s="80">
        <f>94492.4-V325-Z325</f>
        <v/>
      </c>
      <c r="AB325" s="80" t="n">
        <v>372.79</v>
      </c>
      <c r="AC325" s="80" t="n">
        <v>392.28</v>
      </c>
      <c r="AD325" s="83">
        <f>C325+D325</f>
        <v/>
      </c>
      <c r="AE325" s="82">
        <f>N325-E325</f>
        <v/>
      </c>
      <c r="AF325" s="82">
        <f>O325-F325</f>
        <v/>
      </c>
      <c r="AG325" s="82">
        <f>P325-G325</f>
        <v/>
      </c>
      <c r="AH325" s="82">
        <f>Q325-H325</f>
        <v/>
      </c>
      <c r="AI325" s="82">
        <f>R325-I325</f>
        <v/>
      </c>
      <c r="AJ325" s="82">
        <f>S325-J325</f>
        <v/>
      </c>
      <c r="AK325" s="80">
        <f>INDEX(检修、备用和必开!I:I,MATCH(统调负荷!$C325,检修、备用和必开!$A:$A,0))</f>
        <v/>
      </c>
    </row>
    <row r="326" ht="13.8" customHeight="1">
      <c r="A326" s="80">
        <f>WEEKDAY(C326,2)</f>
        <v/>
      </c>
      <c r="B326" s="80">
        <f>HOUR(D326)</f>
        <v/>
      </c>
      <c r="C326" s="86" t="n">
        <v>45720</v>
      </c>
      <c r="D326" s="75" t="n">
        <v>0.375</v>
      </c>
      <c r="E326" s="80" t="n">
        <v>100985</v>
      </c>
      <c r="F326" s="80" t="n">
        <v>55629</v>
      </c>
      <c r="G326" s="80" t="n">
        <v>19706</v>
      </c>
      <c r="H326" s="80" t="n">
        <v>19527</v>
      </c>
      <c r="I326" s="80" t="n">
        <v>7522</v>
      </c>
      <c r="J326" s="80" t="n">
        <v>-1399</v>
      </c>
      <c r="K326" s="80">
        <f>F326-Y326</f>
        <v/>
      </c>
      <c r="L326" s="82">
        <f>AA326/(K326+W326)</f>
        <v/>
      </c>
      <c r="M326" s="75" t="n">
        <v>0.375</v>
      </c>
      <c r="N326" s="80" t="n">
        <v>98229.5</v>
      </c>
      <c r="O326" s="80" t="n">
        <v>44016</v>
      </c>
      <c r="P326" s="80" t="n">
        <v>19989.7</v>
      </c>
      <c r="Q326" s="80" t="n">
        <v>25993</v>
      </c>
      <c r="R326" s="80" t="n">
        <v>9670.200000000001</v>
      </c>
      <c r="S326" s="80" t="n">
        <v>-1439.4</v>
      </c>
      <c r="T326" s="80">
        <f>O326-Y326</f>
        <v/>
      </c>
      <c r="U326" s="82">
        <f>AA326/(T326+X326)</f>
        <v/>
      </c>
      <c r="V326" s="80">
        <f>INDEX(检修、备用和必开!B:B,MATCH(统调负荷!$C326,检修、备用和必开!$A:$A,0))</f>
        <v/>
      </c>
      <c r="W326" s="80">
        <f>INDEX(检修、备用和必开!C:C,MATCH(统调负荷!$C326,检修、备用和必开!$A:$A,0))</f>
        <v/>
      </c>
      <c r="X326" s="80">
        <f>INDEX(检修、备用和必开!D:D,MATCH(统调负荷!$C326,检修、备用和必开!$A:$A,0))</f>
        <v/>
      </c>
      <c r="Y326" s="80">
        <f>INDEX(检修、备用和必开!E:E,MATCH(统调负荷!$C326,检修、备用和必开!$A:$A,0))</f>
        <v/>
      </c>
      <c r="Z326" s="80">
        <f>INDEX(检修、备用和必开!F:F,MATCH(统调负荷!$C326,检修、备用和必开!$A:$A,0))</f>
        <v/>
      </c>
      <c r="AA326" s="80">
        <f>94492.4-V326-Z326</f>
        <v/>
      </c>
      <c r="AB326" s="80" t="n">
        <v>357.87</v>
      </c>
      <c r="AC326" s="80" t="n">
        <v>377.08</v>
      </c>
      <c r="AD326" s="83">
        <f>C326+D326</f>
        <v/>
      </c>
      <c r="AE326" s="82">
        <f>N326-E326</f>
        <v/>
      </c>
      <c r="AF326" s="82">
        <f>O326-F326</f>
        <v/>
      </c>
      <c r="AG326" s="82">
        <f>P326-G326</f>
        <v/>
      </c>
      <c r="AH326" s="82">
        <f>Q326-H326</f>
        <v/>
      </c>
      <c r="AI326" s="82">
        <f>R326-I326</f>
        <v/>
      </c>
      <c r="AJ326" s="82">
        <f>S326-J326</f>
        <v/>
      </c>
      <c r="AK326" s="80">
        <f>INDEX(检修、备用和必开!I:I,MATCH(统调负荷!$C326,检修、备用和必开!$A:$A,0))</f>
        <v/>
      </c>
    </row>
    <row r="327" ht="13.8" customHeight="1">
      <c r="A327" s="80">
        <f>WEEKDAY(C327,2)</f>
        <v/>
      </c>
      <c r="B327" s="80">
        <f>HOUR(D327)</f>
        <v/>
      </c>
      <c r="C327" s="86" t="n">
        <v>45720</v>
      </c>
      <c r="D327" s="75" t="n">
        <v>0.3854166666666667</v>
      </c>
      <c r="E327" s="80" t="n">
        <v>101780</v>
      </c>
      <c r="F327" s="80" t="n">
        <v>55767</v>
      </c>
      <c r="G327" s="80" t="n">
        <v>19685</v>
      </c>
      <c r="H327" s="80" t="n">
        <v>19853</v>
      </c>
      <c r="I327" s="80" t="n">
        <v>7874</v>
      </c>
      <c r="J327" s="80" t="n">
        <v>-1399</v>
      </c>
      <c r="K327" s="80">
        <f>F327-Y327</f>
        <v/>
      </c>
      <c r="L327" s="82">
        <f>AA327/(K327+W327)</f>
        <v/>
      </c>
      <c r="M327" s="75" t="n">
        <v>0.3854166666666667</v>
      </c>
      <c r="N327" s="80" t="n">
        <v>99088.7</v>
      </c>
      <c r="O327" s="80" t="n">
        <v>43655.7</v>
      </c>
      <c r="P327" s="80" t="n">
        <v>20228.9</v>
      </c>
      <c r="Q327" s="80" t="n">
        <v>26217.3</v>
      </c>
      <c r="R327" s="80" t="n">
        <v>10383.8</v>
      </c>
      <c r="S327" s="80" t="n">
        <v>-1397</v>
      </c>
      <c r="T327" s="80">
        <f>O327-Y327</f>
        <v/>
      </c>
      <c r="U327" s="82">
        <f>AA327/(T327+X327)</f>
        <v/>
      </c>
      <c r="V327" s="80">
        <f>INDEX(检修、备用和必开!B:B,MATCH(统调负荷!$C327,检修、备用和必开!$A:$A,0))</f>
        <v/>
      </c>
      <c r="W327" s="80">
        <f>INDEX(检修、备用和必开!C:C,MATCH(统调负荷!$C327,检修、备用和必开!$A:$A,0))</f>
        <v/>
      </c>
      <c r="X327" s="80">
        <f>INDEX(检修、备用和必开!D:D,MATCH(统调负荷!$C327,检修、备用和必开!$A:$A,0))</f>
        <v/>
      </c>
      <c r="Y327" s="80">
        <f>INDEX(检修、备用和必开!E:E,MATCH(统调负荷!$C327,检修、备用和必开!$A:$A,0))</f>
        <v/>
      </c>
      <c r="Z327" s="80">
        <f>INDEX(检修、备用和必开!F:F,MATCH(统调负荷!$C327,检修、备用和必开!$A:$A,0))</f>
        <v/>
      </c>
      <c r="AA327" s="80">
        <f>94492.4-V327-Z327</f>
        <v/>
      </c>
      <c r="AB327" s="80" t="n">
        <v>357.4</v>
      </c>
      <c r="AC327" s="80" t="n">
        <v>356.52</v>
      </c>
      <c r="AD327" s="83">
        <f>C327+D327</f>
        <v/>
      </c>
      <c r="AE327" s="82">
        <f>N327-E327</f>
        <v/>
      </c>
      <c r="AF327" s="82">
        <f>O327-F327</f>
        <v/>
      </c>
      <c r="AG327" s="82">
        <f>P327-G327</f>
        <v/>
      </c>
      <c r="AH327" s="82">
        <f>Q327-H327</f>
        <v/>
      </c>
      <c r="AI327" s="82">
        <f>R327-I327</f>
        <v/>
      </c>
      <c r="AJ327" s="82">
        <f>S327-J327</f>
        <v/>
      </c>
      <c r="AK327" s="80">
        <f>INDEX(检修、备用和必开!I:I,MATCH(统调负荷!$C327,检修、备用和必开!$A:$A,0))</f>
        <v/>
      </c>
    </row>
    <row r="328" ht="13.8" customHeight="1">
      <c r="A328" s="80">
        <f>WEEKDAY(C328,2)</f>
        <v/>
      </c>
      <c r="B328" s="80">
        <f>HOUR(D328)</f>
        <v/>
      </c>
      <c r="C328" s="86" t="n">
        <v>45720</v>
      </c>
      <c r="D328" s="75" t="n">
        <v>0.3958333333333333</v>
      </c>
      <c r="E328" s="80" t="n">
        <v>102255</v>
      </c>
      <c r="F328" s="80" t="n">
        <v>55863</v>
      </c>
      <c r="G328" s="80" t="n">
        <v>19685</v>
      </c>
      <c r="H328" s="80" t="n">
        <v>19868</v>
      </c>
      <c r="I328" s="80" t="n">
        <v>8238</v>
      </c>
      <c r="J328" s="80" t="n">
        <v>-1399</v>
      </c>
      <c r="K328" s="80">
        <f>F328-Y328</f>
        <v/>
      </c>
      <c r="L328" s="82">
        <f>AA328/(K328+W328)</f>
        <v/>
      </c>
      <c r="M328" s="75" t="n">
        <v>0.3958333333333333</v>
      </c>
      <c r="N328" s="80" t="n">
        <v>98845.8</v>
      </c>
      <c r="O328" s="80" t="n">
        <v>41951.18</v>
      </c>
      <c r="P328" s="80" t="n">
        <v>20601.2</v>
      </c>
      <c r="Q328" s="80" t="n">
        <v>26742.6</v>
      </c>
      <c r="R328" s="80" t="n">
        <v>11007.1</v>
      </c>
      <c r="S328" s="80" t="n">
        <v>-1456.28</v>
      </c>
      <c r="T328" s="80">
        <f>O328-Y328</f>
        <v/>
      </c>
      <c r="U328" s="82">
        <f>AA328/(T328+X328)</f>
        <v/>
      </c>
      <c r="V328" s="80">
        <f>INDEX(检修、备用和必开!B:B,MATCH(统调负荷!$C328,检修、备用和必开!$A:$A,0))</f>
        <v/>
      </c>
      <c r="W328" s="80">
        <f>INDEX(检修、备用和必开!C:C,MATCH(统调负荷!$C328,检修、备用和必开!$A:$A,0))</f>
        <v/>
      </c>
      <c r="X328" s="80">
        <f>INDEX(检修、备用和必开!D:D,MATCH(统调负荷!$C328,检修、备用和必开!$A:$A,0))</f>
        <v/>
      </c>
      <c r="Y328" s="80">
        <f>INDEX(检修、备用和必开!E:E,MATCH(统调负荷!$C328,检修、备用和必开!$A:$A,0))</f>
        <v/>
      </c>
      <c r="Z328" s="80">
        <f>INDEX(检修、备用和必开!F:F,MATCH(统调负荷!$C328,检修、备用和必开!$A:$A,0))</f>
        <v/>
      </c>
      <c r="AA328" s="80">
        <f>94492.4-V328-Z328</f>
        <v/>
      </c>
      <c r="AB328" s="80" t="n">
        <v>357.94</v>
      </c>
      <c r="AC328" s="80" t="n">
        <v>342.52</v>
      </c>
      <c r="AD328" s="83">
        <f>C328+D328</f>
        <v/>
      </c>
      <c r="AE328" s="82">
        <f>N328-E328</f>
        <v/>
      </c>
      <c r="AF328" s="82">
        <f>O328-F328</f>
        <v/>
      </c>
      <c r="AG328" s="82">
        <f>P328-G328</f>
        <v/>
      </c>
      <c r="AH328" s="82">
        <f>Q328-H328</f>
        <v/>
      </c>
      <c r="AI328" s="82">
        <f>R328-I328</f>
        <v/>
      </c>
      <c r="AJ328" s="82">
        <f>S328-J328</f>
        <v/>
      </c>
      <c r="AK328" s="80">
        <f>INDEX(检修、备用和必开!I:I,MATCH(统调负荷!$C328,检修、备用和必开!$A:$A,0))</f>
        <v/>
      </c>
    </row>
    <row r="329" ht="13.8" customHeight="1">
      <c r="A329" s="80">
        <f>WEEKDAY(C329,2)</f>
        <v/>
      </c>
      <c r="B329" s="80">
        <f>HOUR(D329)</f>
        <v/>
      </c>
      <c r="C329" s="86" t="n">
        <v>45720</v>
      </c>
      <c r="D329" s="75" t="n">
        <v>0.40625</v>
      </c>
      <c r="E329" s="80" t="n">
        <v>102255</v>
      </c>
      <c r="F329" s="80" t="n">
        <v>55510</v>
      </c>
      <c r="G329" s="80" t="n">
        <v>19600</v>
      </c>
      <c r="H329" s="80" t="n">
        <v>19953</v>
      </c>
      <c r="I329" s="80" t="n">
        <v>8591</v>
      </c>
      <c r="J329" s="80" t="n">
        <v>-1399</v>
      </c>
      <c r="K329" s="80">
        <f>F329-Y329</f>
        <v/>
      </c>
      <c r="L329" s="82">
        <f>AA329/(K329+W329)</f>
        <v/>
      </c>
      <c r="M329" s="75" t="n">
        <v>0.40625</v>
      </c>
      <c r="N329" s="80" t="n">
        <v>98631.60000000001</v>
      </c>
      <c r="O329" s="80" t="n">
        <v>40308.05</v>
      </c>
      <c r="P329" s="80" t="n">
        <v>20764.1</v>
      </c>
      <c r="Q329" s="80" t="n">
        <v>27312.9</v>
      </c>
      <c r="R329" s="80" t="n">
        <v>11659.2</v>
      </c>
      <c r="S329" s="80" t="n">
        <v>-1412.65</v>
      </c>
      <c r="T329" s="80">
        <f>O329-Y329</f>
        <v/>
      </c>
      <c r="U329" s="82">
        <f>AA329/(T329+X329)</f>
        <v/>
      </c>
      <c r="V329" s="80">
        <f>INDEX(检修、备用和必开!B:B,MATCH(统调负荷!$C329,检修、备用和必开!$A:$A,0))</f>
        <v/>
      </c>
      <c r="W329" s="80">
        <f>INDEX(检修、备用和必开!C:C,MATCH(统调负荷!$C329,检修、备用和必开!$A:$A,0))</f>
        <v/>
      </c>
      <c r="X329" s="80">
        <f>INDEX(检修、备用和必开!D:D,MATCH(统调负荷!$C329,检修、备用和必开!$A:$A,0))</f>
        <v/>
      </c>
      <c r="Y329" s="80">
        <f>INDEX(检修、备用和必开!E:E,MATCH(统调负荷!$C329,检修、备用和必开!$A:$A,0))</f>
        <v/>
      </c>
      <c r="Z329" s="80">
        <f>INDEX(检修、备用和必开!F:F,MATCH(统调负荷!$C329,检修、备用和必开!$A:$A,0))</f>
        <v/>
      </c>
      <c r="AA329" s="80">
        <f>94492.4-V329-Z329</f>
        <v/>
      </c>
      <c r="AB329" s="80" t="n">
        <v>344.32</v>
      </c>
      <c r="AC329" s="80" t="n">
        <v>332.05</v>
      </c>
      <c r="AD329" s="83">
        <f>C329+D329</f>
        <v/>
      </c>
      <c r="AE329" s="82">
        <f>N329-E329</f>
        <v/>
      </c>
      <c r="AF329" s="82">
        <f>O329-F329</f>
        <v/>
      </c>
      <c r="AG329" s="82">
        <f>P329-G329</f>
        <v/>
      </c>
      <c r="AH329" s="82">
        <f>Q329-H329</f>
        <v/>
      </c>
      <c r="AI329" s="82">
        <f>R329-I329</f>
        <v/>
      </c>
      <c r="AJ329" s="82">
        <f>S329-J329</f>
        <v/>
      </c>
      <c r="AK329" s="80">
        <f>INDEX(检修、备用和必开!I:I,MATCH(统调负荷!$C329,检修、备用和必开!$A:$A,0))</f>
        <v/>
      </c>
    </row>
    <row r="330" ht="13.8" customHeight="1">
      <c r="A330" s="80">
        <f>WEEKDAY(C330,2)</f>
        <v/>
      </c>
      <c r="B330" s="80">
        <f>HOUR(D330)</f>
        <v/>
      </c>
      <c r="C330" s="86" t="n">
        <v>45720</v>
      </c>
      <c r="D330" s="75" t="n">
        <v>0.4166666666666667</v>
      </c>
      <c r="E330" s="80" t="n">
        <v>101065</v>
      </c>
      <c r="F330" s="80" t="n">
        <v>54131</v>
      </c>
      <c r="G330" s="80" t="n">
        <v>19499</v>
      </c>
      <c r="H330" s="80" t="n">
        <v>19891</v>
      </c>
      <c r="I330" s="80" t="n">
        <v>8943</v>
      </c>
      <c r="J330" s="80" t="n">
        <v>-1399</v>
      </c>
      <c r="K330" s="80">
        <f>F330-Y330</f>
        <v/>
      </c>
      <c r="L330" s="82">
        <f>AA330/(K330+W330)</f>
        <v/>
      </c>
      <c r="M330" s="75" t="n">
        <v>0.4166666666666667</v>
      </c>
      <c r="N330" s="80" t="n">
        <v>97777.2</v>
      </c>
      <c r="O330" s="80" t="n">
        <v>38398.85</v>
      </c>
      <c r="P330" s="80" t="n">
        <v>21236.7</v>
      </c>
      <c r="Q330" s="80" t="n">
        <v>27178.6</v>
      </c>
      <c r="R330" s="80" t="n">
        <v>12338.1</v>
      </c>
      <c r="S330" s="80" t="n">
        <v>-1375.05</v>
      </c>
      <c r="T330" s="80">
        <f>O330-Y330</f>
        <v/>
      </c>
      <c r="U330" s="82">
        <f>AA330/(T330+X330)</f>
        <v/>
      </c>
      <c r="V330" s="80">
        <f>INDEX(检修、备用和必开!B:B,MATCH(统调负荷!$C330,检修、备用和必开!$A:$A,0))</f>
        <v/>
      </c>
      <c r="W330" s="80">
        <f>INDEX(检修、备用和必开!C:C,MATCH(统调负荷!$C330,检修、备用和必开!$A:$A,0))</f>
        <v/>
      </c>
      <c r="X330" s="80">
        <f>INDEX(检修、备用和必开!D:D,MATCH(统调负荷!$C330,检修、备用和必开!$A:$A,0))</f>
        <v/>
      </c>
      <c r="Y330" s="80">
        <f>INDEX(检修、备用和必开!E:E,MATCH(统调负荷!$C330,检修、备用和必开!$A:$A,0))</f>
        <v/>
      </c>
      <c r="Z330" s="80">
        <f>INDEX(检修、备用和必开!F:F,MATCH(统调负荷!$C330,检修、备用和必开!$A:$A,0))</f>
        <v/>
      </c>
      <c r="AA330" s="80">
        <f>94492.4-V330-Z330</f>
        <v/>
      </c>
      <c r="AB330" s="80" t="n">
        <v>334.14</v>
      </c>
      <c r="AC330" s="80" t="n">
        <v>332.98</v>
      </c>
      <c r="AD330" s="83">
        <f>C330+D330</f>
        <v/>
      </c>
      <c r="AE330" s="82">
        <f>N330-E330</f>
        <v/>
      </c>
      <c r="AF330" s="82">
        <f>O330-F330</f>
        <v/>
      </c>
      <c r="AG330" s="82">
        <f>P330-G330</f>
        <v/>
      </c>
      <c r="AH330" s="82">
        <f>Q330-H330</f>
        <v/>
      </c>
      <c r="AI330" s="82">
        <f>R330-I330</f>
        <v/>
      </c>
      <c r="AJ330" s="82">
        <f>S330-J330</f>
        <v/>
      </c>
      <c r="AK330" s="80">
        <f>INDEX(检修、备用和必开!I:I,MATCH(统调负荷!$C330,检修、备用和必开!$A:$A,0))</f>
        <v/>
      </c>
    </row>
    <row r="331" ht="13.8" customHeight="1">
      <c r="A331" s="80">
        <f>WEEKDAY(C331,2)</f>
        <v/>
      </c>
      <c r="B331" s="80">
        <f>HOUR(D331)</f>
        <v/>
      </c>
      <c r="C331" s="86" t="n">
        <v>45720</v>
      </c>
      <c r="D331" s="75" t="n">
        <v>0.4270833333333333</v>
      </c>
      <c r="E331" s="80" t="n">
        <v>101380</v>
      </c>
      <c r="F331" s="80" t="n">
        <v>53730</v>
      </c>
      <c r="G331" s="80" t="n">
        <v>19680</v>
      </c>
      <c r="H331" s="80" t="n">
        <v>20063</v>
      </c>
      <c r="I331" s="80" t="n">
        <v>9306</v>
      </c>
      <c r="J331" s="80" t="n">
        <v>-1399</v>
      </c>
      <c r="K331" s="80">
        <f>F331-Y331</f>
        <v/>
      </c>
      <c r="L331" s="82">
        <f>AA331/(K331+W331)</f>
        <v/>
      </c>
      <c r="M331" s="75" t="n">
        <v>0.4270833333333333</v>
      </c>
      <c r="N331" s="80" t="n">
        <v>96054.89999999999</v>
      </c>
      <c r="O331" s="80" t="n">
        <v>36952.67</v>
      </c>
      <c r="P331" s="80" t="n">
        <v>21081</v>
      </c>
      <c r="Q331" s="80" t="n">
        <v>26544.3</v>
      </c>
      <c r="R331" s="80" t="n">
        <v>12903.3</v>
      </c>
      <c r="S331" s="80" t="n">
        <v>-1426.37</v>
      </c>
      <c r="T331" s="80">
        <f>O331-Y331</f>
        <v/>
      </c>
      <c r="U331" s="82">
        <f>AA331/(T331+X331)</f>
        <v/>
      </c>
      <c r="V331" s="80">
        <f>INDEX(检修、备用和必开!B:B,MATCH(统调负荷!$C331,检修、备用和必开!$A:$A,0))</f>
        <v/>
      </c>
      <c r="W331" s="80">
        <f>INDEX(检修、备用和必开!C:C,MATCH(统调负荷!$C331,检修、备用和必开!$A:$A,0))</f>
        <v/>
      </c>
      <c r="X331" s="80">
        <f>INDEX(检修、备用和必开!D:D,MATCH(统调负荷!$C331,检修、备用和必开!$A:$A,0))</f>
        <v/>
      </c>
      <c r="Y331" s="80">
        <f>INDEX(检修、备用和必开!E:E,MATCH(统调负荷!$C331,检修、备用和必开!$A:$A,0))</f>
        <v/>
      </c>
      <c r="Z331" s="80">
        <f>INDEX(检修、备用和必开!F:F,MATCH(统调负荷!$C331,检修、备用和必开!$A:$A,0))</f>
        <v/>
      </c>
      <c r="AA331" s="80">
        <f>94492.4-V331-Z331</f>
        <v/>
      </c>
      <c r="AB331" s="80" t="n">
        <v>328.77</v>
      </c>
      <c r="AC331" s="80" t="n">
        <v>222.13</v>
      </c>
      <c r="AD331" s="83">
        <f>C331+D331</f>
        <v/>
      </c>
      <c r="AE331" s="82">
        <f>N331-E331</f>
        <v/>
      </c>
      <c r="AF331" s="82">
        <f>O331-F331</f>
        <v/>
      </c>
      <c r="AG331" s="82">
        <f>P331-G331</f>
        <v/>
      </c>
      <c r="AH331" s="82">
        <f>Q331-H331</f>
        <v/>
      </c>
      <c r="AI331" s="82">
        <f>R331-I331</f>
        <v/>
      </c>
      <c r="AJ331" s="82">
        <f>S331-J331</f>
        <v/>
      </c>
      <c r="AK331" s="80">
        <f>INDEX(检修、备用和必开!I:I,MATCH(统调负荷!$C331,检修、备用和必开!$A:$A,0))</f>
        <v/>
      </c>
    </row>
    <row r="332" ht="13.8" customHeight="1">
      <c r="A332" s="80">
        <f>WEEKDAY(C332,2)</f>
        <v/>
      </c>
      <c r="B332" s="80">
        <f>HOUR(D332)</f>
        <v/>
      </c>
      <c r="C332" s="86" t="n">
        <v>45720</v>
      </c>
      <c r="D332" s="75" t="n">
        <v>0.4375</v>
      </c>
      <c r="E332" s="80" t="n">
        <v>101380</v>
      </c>
      <c r="F332" s="80" t="n">
        <v>52961</v>
      </c>
      <c r="G332" s="80" t="n">
        <v>19739</v>
      </c>
      <c r="H332" s="80" t="n">
        <v>20426</v>
      </c>
      <c r="I332" s="80" t="n">
        <v>9653</v>
      </c>
      <c r="J332" s="80" t="n">
        <v>-1399</v>
      </c>
      <c r="K332" s="80">
        <f>F332-Y332</f>
        <v/>
      </c>
      <c r="L332" s="82">
        <f>AA332/(K332+W332)</f>
        <v/>
      </c>
      <c r="M332" s="75" t="n">
        <v>0.4375</v>
      </c>
      <c r="N332" s="80" t="n">
        <v>95303.39999999999</v>
      </c>
      <c r="O332" s="80" t="n">
        <v>36780.36</v>
      </c>
      <c r="P332" s="80" t="n">
        <v>19879.6</v>
      </c>
      <c r="Q332" s="80" t="n">
        <v>26951.9</v>
      </c>
      <c r="R332" s="80" t="n">
        <v>13295.6</v>
      </c>
      <c r="S332" s="80" t="n">
        <v>-1604.06</v>
      </c>
      <c r="T332" s="80">
        <f>O332-Y332</f>
        <v/>
      </c>
      <c r="U332" s="82">
        <f>AA332/(T332+X332)</f>
        <v/>
      </c>
      <c r="V332" s="80">
        <f>INDEX(检修、备用和必开!B:B,MATCH(统调负荷!$C332,检修、备用和必开!$A:$A,0))</f>
        <v/>
      </c>
      <c r="W332" s="80">
        <f>INDEX(检修、备用和必开!C:C,MATCH(统调负荷!$C332,检修、备用和必开!$A:$A,0))</f>
        <v/>
      </c>
      <c r="X332" s="80">
        <f>INDEX(检修、备用和必开!D:D,MATCH(统调负荷!$C332,检修、备用和必开!$A:$A,0))</f>
        <v/>
      </c>
      <c r="Y332" s="80">
        <f>INDEX(检修、备用和必开!E:E,MATCH(统调负荷!$C332,检修、备用和必开!$A:$A,0))</f>
        <v/>
      </c>
      <c r="Z332" s="80">
        <f>INDEX(检修、备用和必开!F:F,MATCH(统调负荷!$C332,检修、备用和必开!$A:$A,0))</f>
        <v/>
      </c>
      <c r="AA332" s="80">
        <f>94492.4-V332-Z332</f>
        <v/>
      </c>
      <c r="AB332" s="80" t="n">
        <v>335.49</v>
      </c>
      <c r="AC332" s="80" t="n">
        <v>351.56</v>
      </c>
      <c r="AD332" s="83">
        <f>C332+D332</f>
        <v/>
      </c>
      <c r="AE332" s="82">
        <f>N332-E332</f>
        <v/>
      </c>
      <c r="AF332" s="82">
        <f>O332-F332</f>
        <v/>
      </c>
      <c r="AG332" s="82">
        <f>P332-G332</f>
        <v/>
      </c>
      <c r="AH332" s="82">
        <f>Q332-H332</f>
        <v/>
      </c>
      <c r="AI332" s="82">
        <f>R332-I332</f>
        <v/>
      </c>
      <c r="AJ332" s="82">
        <f>S332-J332</f>
        <v/>
      </c>
      <c r="AK332" s="80">
        <f>INDEX(检修、备用和必开!I:I,MATCH(统调负荷!$C332,检修、备用和必开!$A:$A,0))</f>
        <v/>
      </c>
    </row>
    <row r="333" ht="13.8" customHeight="1">
      <c r="A333" s="80">
        <f>WEEKDAY(C333,2)</f>
        <v/>
      </c>
      <c r="B333" s="80">
        <f>HOUR(D333)</f>
        <v/>
      </c>
      <c r="C333" s="86" t="n">
        <v>45720</v>
      </c>
      <c r="D333" s="75" t="n">
        <v>0.4479166666666667</v>
      </c>
      <c r="E333" s="80" t="n">
        <v>101145</v>
      </c>
      <c r="F333" s="80" t="n">
        <v>52715</v>
      </c>
      <c r="G333" s="80" t="n">
        <v>19377</v>
      </c>
      <c r="H333" s="80" t="n">
        <v>20481</v>
      </c>
      <c r="I333" s="80" t="n">
        <v>9971</v>
      </c>
      <c r="J333" s="80" t="n">
        <v>-1399</v>
      </c>
      <c r="K333" s="80">
        <f>F333-Y333</f>
        <v/>
      </c>
      <c r="L333" s="82">
        <f>AA333/(K333+W333)</f>
        <v/>
      </c>
      <c r="M333" s="75" t="n">
        <v>0.4479166666666667</v>
      </c>
      <c r="N333" s="80" t="n">
        <v>95274.8</v>
      </c>
      <c r="O333" s="80" t="n">
        <v>36345.3</v>
      </c>
      <c r="P333" s="80" t="n">
        <v>20623.3</v>
      </c>
      <c r="Q333" s="80" t="n">
        <v>26273.3</v>
      </c>
      <c r="R333" s="80" t="n">
        <v>13635.7</v>
      </c>
      <c r="S333" s="80" t="n">
        <v>-1602.8</v>
      </c>
      <c r="T333" s="80">
        <f>O333-Y333</f>
        <v/>
      </c>
      <c r="U333" s="82">
        <f>AA333/(T333+X333)</f>
        <v/>
      </c>
      <c r="V333" s="80">
        <f>INDEX(检修、备用和必开!B:B,MATCH(统调负荷!$C333,检修、备用和必开!$A:$A,0))</f>
        <v/>
      </c>
      <c r="W333" s="80">
        <f>INDEX(检修、备用和必开!C:C,MATCH(统调负荷!$C333,检修、备用和必开!$A:$A,0))</f>
        <v/>
      </c>
      <c r="X333" s="80">
        <f>INDEX(检修、备用和必开!D:D,MATCH(统调负荷!$C333,检修、备用和必开!$A:$A,0))</f>
        <v/>
      </c>
      <c r="Y333" s="80">
        <f>INDEX(检修、备用和必开!E:E,MATCH(统调负荷!$C333,检修、备用和必开!$A:$A,0))</f>
        <v/>
      </c>
      <c r="Z333" s="80">
        <f>INDEX(检修、备用和必开!F:F,MATCH(统调负荷!$C333,检修、备用和必开!$A:$A,0))</f>
        <v/>
      </c>
      <c r="AA333" s="80">
        <f>94492.4-V333-Z333</f>
        <v/>
      </c>
      <c r="AB333" s="80" t="n">
        <v>333.92</v>
      </c>
      <c r="AC333" s="80" t="n">
        <v>332.18</v>
      </c>
      <c r="AD333" s="83">
        <f>C333+D333</f>
        <v/>
      </c>
      <c r="AE333" s="82">
        <f>N333-E333</f>
        <v/>
      </c>
      <c r="AF333" s="82">
        <f>O333-F333</f>
        <v/>
      </c>
      <c r="AG333" s="82">
        <f>P333-G333</f>
        <v/>
      </c>
      <c r="AH333" s="82">
        <f>Q333-H333</f>
        <v/>
      </c>
      <c r="AI333" s="82">
        <f>R333-I333</f>
        <v/>
      </c>
      <c r="AJ333" s="82">
        <f>S333-J333</f>
        <v/>
      </c>
      <c r="AK333" s="80">
        <f>INDEX(检修、备用和必开!I:I,MATCH(统调负荷!$C333,检修、备用和必开!$A:$A,0))</f>
        <v/>
      </c>
    </row>
    <row r="334" ht="13.8" customHeight="1">
      <c r="A334" s="80">
        <f>WEEKDAY(C334,2)</f>
        <v/>
      </c>
      <c r="B334" s="80">
        <f>HOUR(D334)</f>
        <v/>
      </c>
      <c r="C334" s="86" t="n">
        <v>45720</v>
      </c>
      <c r="D334" s="75" t="n">
        <v>0.4583333333333333</v>
      </c>
      <c r="E334" s="80" t="n">
        <v>100905</v>
      </c>
      <c r="F334" s="80" t="n">
        <v>55122</v>
      </c>
      <c r="G334" s="80" t="n">
        <v>16644</v>
      </c>
      <c r="H334" s="80" t="n">
        <v>20284</v>
      </c>
      <c r="I334" s="80" t="n">
        <v>10255</v>
      </c>
      <c r="J334" s="80" t="n">
        <v>-1400</v>
      </c>
      <c r="K334" s="80">
        <f>F334-Y334</f>
        <v/>
      </c>
      <c r="L334" s="82">
        <f>AA334/(K334+W334)</f>
        <v/>
      </c>
      <c r="M334" s="75" t="n">
        <v>0.4583333333333333</v>
      </c>
      <c r="N334" s="80" t="n">
        <v>95125.60000000001</v>
      </c>
      <c r="O334" s="80" t="n">
        <v>36142.6</v>
      </c>
      <c r="P334" s="80" t="n">
        <v>20096.3</v>
      </c>
      <c r="Q334" s="80" t="n">
        <v>26430.5</v>
      </c>
      <c r="R334" s="80" t="n">
        <v>14018.8</v>
      </c>
      <c r="S334" s="80" t="n">
        <v>-1562.6</v>
      </c>
      <c r="T334" s="80">
        <f>O334-Y334</f>
        <v/>
      </c>
      <c r="U334" s="82">
        <f>AA334/(T334+X334)</f>
        <v/>
      </c>
      <c r="V334" s="80">
        <f>INDEX(检修、备用和必开!B:B,MATCH(统调负荷!$C334,检修、备用和必开!$A:$A,0))</f>
        <v/>
      </c>
      <c r="W334" s="80">
        <f>INDEX(检修、备用和必开!C:C,MATCH(统调负荷!$C334,检修、备用和必开!$A:$A,0))</f>
        <v/>
      </c>
      <c r="X334" s="80">
        <f>INDEX(检修、备用和必开!D:D,MATCH(统调负荷!$C334,检修、备用和必开!$A:$A,0))</f>
        <v/>
      </c>
      <c r="Y334" s="80">
        <f>INDEX(检修、备用和必开!E:E,MATCH(统调负荷!$C334,检修、备用和必开!$A:$A,0))</f>
        <v/>
      </c>
      <c r="Z334" s="80">
        <f>INDEX(检修、备用和必开!F:F,MATCH(统调负荷!$C334,检修、备用和必开!$A:$A,0))</f>
        <v/>
      </c>
      <c r="AA334" s="80">
        <f>94492.4-V334-Z334</f>
        <v/>
      </c>
      <c r="AB334" s="80" t="n">
        <v>333.39</v>
      </c>
      <c r="AC334" s="80" t="n">
        <v>341.89</v>
      </c>
      <c r="AD334" s="83">
        <f>C334+D334</f>
        <v/>
      </c>
      <c r="AE334" s="82">
        <f>N334-E334</f>
        <v/>
      </c>
      <c r="AF334" s="82">
        <f>O334-F334</f>
        <v/>
      </c>
      <c r="AG334" s="82">
        <f>P334-G334</f>
        <v/>
      </c>
      <c r="AH334" s="82">
        <f>Q334-H334</f>
        <v/>
      </c>
      <c r="AI334" s="82">
        <f>R334-I334</f>
        <v/>
      </c>
      <c r="AJ334" s="82">
        <f>S334-J334</f>
        <v/>
      </c>
      <c r="AK334" s="80">
        <f>INDEX(检修、备用和必开!I:I,MATCH(统调负荷!$C334,检修、备用和必开!$A:$A,0))</f>
        <v/>
      </c>
    </row>
    <row r="335" ht="13.8" customHeight="1">
      <c r="A335" s="80">
        <f>WEEKDAY(C335,2)</f>
        <v/>
      </c>
      <c r="B335" s="80">
        <f>HOUR(D335)</f>
        <v/>
      </c>
      <c r="C335" s="86" t="n">
        <v>45720</v>
      </c>
      <c r="D335" s="75" t="n">
        <v>0.46875</v>
      </c>
      <c r="E335" s="80" t="n">
        <v>99875</v>
      </c>
      <c r="F335" s="80" t="n">
        <v>53570</v>
      </c>
      <c r="G335" s="80" t="n">
        <v>17518</v>
      </c>
      <c r="H335" s="80" t="n">
        <v>19713</v>
      </c>
      <c r="I335" s="80" t="n">
        <v>10473</v>
      </c>
      <c r="J335" s="80" t="n">
        <v>-1399</v>
      </c>
      <c r="K335" s="80">
        <f>F335-Y335</f>
        <v/>
      </c>
      <c r="L335" s="82">
        <f>AA335/(K335+W335)</f>
        <v/>
      </c>
      <c r="M335" s="75" t="n">
        <v>0.46875</v>
      </c>
      <c r="N335" s="80" t="n">
        <v>94842</v>
      </c>
      <c r="O335" s="80" t="n">
        <v>35964.19</v>
      </c>
      <c r="P335" s="80" t="n">
        <v>20255.2</v>
      </c>
      <c r="Q335" s="80" t="n">
        <v>25841.5</v>
      </c>
      <c r="R335" s="80" t="n">
        <v>14362.3</v>
      </c>
      <c r="S335" s="80" t="n">
        <v>-1581.19</v>
      </c>
      <c r="T335" s="80">
        <f>O335-Y335</f>
        <v/>
      </c>
      <c r="U335" s="82">
        <f>AA335/(T335+X335)</f>
        <v/>
      </c>
      <c r="V335" s="80">
        <f>INDEX(检修、备用和必开!B:B,MATCH(统调负荷!$C335,检修、备用和必开!$A:$A,0))</f>
        <v/>
      </c>
      <c r="W335" s="80">
        <f>INDEX(检修、备用和必开!C:C,MATCH(统调负荷!$C335,检修、备用和必开!$A:$A,0))</f>
        <v/>
      </c>
      <c r="X335" s="80">
        <f>INDEX(检修、备用和必开!D:D,MATCH(统调负荷!$C335,检修、备用和必开!$A:$A,0))</f>
        <v/>
      </c>
      <c r="Y335" s="80">
        <f>INDEX(检修、备用和必开!E:E,MATCH(统调负荷!$C335,检修、备用和必开!$A:$A,0))</f>
        <v/>
      </c>
      <c r="Z335" s="80">
        <f>INDEX(检修、备用和必开!F:F,MATCH(统调负荷!$C335,检修、备用和必开!$A:$A,0))</f>
        <v/>
      </c>
      <c r="AA335" s="80">
        <f>94492.4-V335-Z335</f>
        <v/>
      </c>
      <c r="AB335" s="80" t="n">
        <v>332.12</v>
      </c>
      <c r="AC335" s="80" t="n">
        <v>348.59</v>
      </c>
      <c r="AD335" s="83">
        <f>C335+D335</f>
        <v/>
      </c>
      <c r="AE335" s="82">
        <f>N335-E335</f>
        <v/>
      </c>
      <c r="AF335" s="82">
        <f>O335-F335</f>
        <v/>
      </c>
      <c r="AG335" s="82">
        <f>P335-G335</f>
        <v/>
      </c>
      <c r="AH335" s="82">
        <f>Q335-H335</f>
        <v/>
      </c>
      <c r="AI335" s="82">
        <f>R335-I335</f>
        <v/>
      </c>
      <c r="AJ335" s="82">
        <f>S335-J335</f>
        <v/>
      </c>
      <c r="AK335" s="80">
        <f>INDEX(检修、备用和必开!I:I,MATCH(统调负荷!$C335,检修、备用和必开!$A:$A,0))</f>
        <v/>
      </c>
    </row>
    <row r="336" ht="13.8" customHeight="1">
      <c r="A336" s="80">
        <f>WEEKDAY(C336,2)</f>
        <v/>
      </c>
      <c r="B336" s="80">
        <f>HOUR(D336)</f>
        <v/>
      </c>
      <c r="C336" s="86" t="n">
        <v>45720</v>
      </c>
      <c r="D336" s="75" t="n">
        <v>0.4791666666666667</v>
      </c>
      <c r="E336" s="80" t="n">
        <v>97420</v>
      </c>
      <c r="F336" s="80" t="n">
        <v>51455</v>
      </c>
      <c r="G336" s="80" t="n">
        <v>17567</v>
      </c>
      <c r="H336" s="80" t="n">
        <v>19046</v>
      </c>
      <c r="I336" s="80" t="n">
        <v>10751</v>
      </c>
      <c r="J336" s="80" t="n">
        <v>-1399</v>
      </c>
      <c r="K336" s="80">
        <f>F336-Y336</f>
        <v/>
      </c>
      <c r="L336" s="82">
        <f>AA336/(K336+W336)</f>
        <v/>
      </c>
      <c r="M336" s="75" t="n">
        <v>0.4791666666666667</v>
      </c>
      <c r="N336" s="80" t="n">
        <v>93009.7</v>
      </c>
      <c r="O336" s="80" t="n">
        <v>35166.45</v>
      </c>
      <c r="P336" s="80" t="n">
        <v>18985.3</v>
      </c>
      <c r="Q336" s="80" t="n">
        <v>25898.7</v>
      </c>
      <c r="R336" s="80" t="n">
        <v>14571.1</v>
      </c>
      <c r="S336" s="80" t="n">
        <v>-1611.85</v>
      </c>
      <c r="T336" s="80">
        <f>O336-Y336</f>
        <v/>
      </c>
      <c r="U336" s="82">
        <f>AA336/(T336+X336)</f>
        <v/>
      </c>
      <c r="V336" s="80">
        <f>INDEX(检修、备用和必开!B:B,MATCH(统调负荷!$C336,检修、备用和必开!$A:$A,0))</f>
        <v/>
      </c>
      <c r="W336" s="80">
        <f>INDEX(检修、备用和必开!C:C,MATCH(统调负荷!$C336,检修、备用和必开!$A:$A,0))</f>
        <v/>
      </c>
      <c r="X336" s="80">
        <f>INDEX(检修、备用和必开!D:D,MATCH(统调负荷!$C336,检修、备用和必开!$A:$A,0))</f>
        <v/>
      </c>
      <c r="Y336" s="80">
        <f>INDEX(检修、备用和必开!E:E,MATCH(统调负荷!$C336,检修、备用和必开!$A:$A,0))</f>
        <v/>
      </c>
      <c r="Z336" s="80">
        <f>INDEX(检修、备用和必开!F:F,MATCH(统调负荷!$C336,检修、备用和必开!$A:$A,0))</f>
        <v/>
      </c>
      <c r="AA336" s="80">
        <f>94492.4-V336-Z336</f>
        <v/>
      </c>
      <c r="AB336" s="80" t="n">
        <v>331.58</v>
      </c>
      <c r="AC336" s="80" t="n">
        <v>331.96</v>
      </c>
      <c r="AD336" s="83">
        <f>C336+D336</f>
        <v/>
      </c>
      <c r="AE336" s="82">
        <f>N336-E336</f>
        <v/>
      </c>
      <c r="AF336" s="82">
        <f>O336-F336</f>
        <v/>
      </c>
      <c r="AG336" s="82">
        <f>P336-G336</f>
        <v/>
      </c>
      <c r="AH336" s="82">
        <f>Q336-H336</f>
        <v/>
      </c>
      <c r="AI336" s="82">
        <f>R336-I336</f>
        <v/>
      </c>
      <c r="AJ336" s="82">
        <f>S336-J336</f>
        <v/>
      </c>
      <c r="AK336" s="80">
        <f>INDEX(检修、备用和必开!I:I,MATCH(统调负荷!$C336,检修、备用和必开!$A:$A,0))</f>
        <v/>
      </c>
    </row>
    <row r="337" ht="13.8" customHeight="1">
      <c r="A337" s="80">
        <f>WEEKDAY(C337,2)</f>
        <v/>
      </c>
      <c r="B337" s="80">
        <f>HOUR(D337)</f>
        <v/>
      </c>
      <c r="C337" s="86" t="n">
        <v>45720</v>
      </c>
      <c r="D337" s="75" t="n">
        <v>0.4895833333333333</v>
      </c>
      <c r="E337" s="80" t="n">
        <v>93535</v>
      </c>
      <c r="F337" s="80" t="n">
        <v>47464</v>
      </c>
      <c r="G337" s="80" t="n">
        <v>17389</v>
      </c>
      <c r="H337" s="80" t="n">
        <v>19077</v>
      </c>
      <c r="I337" s="80" t="n">
        <v>11004</v>
      </c>
      <c r="J337" s="80" t="n">
        <v>-1399</v>
      </c>
      <c r="K337" s="80">
        <f>F337-Y337</f>
        <v/>
      </c>
      <c r="L337" s="82">
        <f>AA337/(K337+W337)</f>
        <v/>
      </c>
      <c r="M337" s="75" t="n">
        <v>0.4895833333333333</v>
      </c>
      <c r="N337" s="80" t="n">
        <v>90333.3</v>
      </c>
      <c r="O337" s="80" t="n">
        <v>33790.47</v>
      </c>
      <c r="P337" s="80" t="n">
        <v>17848.3</v>
      </c>
      <c r="Q337" s="80" t="n">
        <v>25521.3</v>
      </c>
      <c r="R337" s="80" t="n">
        <v>14733.2</v>
      </c>
      <c r="S337" s="80" t="n">
        <v>-1559.97</v>
      </c>
      <c r="T337" s="80">
        <f>O337-Y337</f>
        <v/>
      </c>
      <c r="U337" s="82">
        <f>AA337/(T337+X337)</f>
        <v/>
      </c>
      <c r="V337" s="80">
        <f>INDEX(检修、备用和必开!B:B,MATCH(统调负荷!$C337,检修、备用和必开!$A:$A,0))</f>
        <v/>
      </c>
      <c r="W337" s="80">
        <f>INDEX(检修、备用和必开!C:C,MATCH(统调负荷!$C337,检修、备用和必开!$A:$A,0))</f>
        <v/>
      </c>
      <c r="X337" s="80">
        <f>INDEX(检修、备用和必开!D:D,MATCH(统调负荷!$C337,检修、备用和必开!$A:$A,0))</f>
        <v/>
      </c>
      <c r="Y337" s="80">
        <f>INDEX(检修、备用和必开!E:E,MATCH(统调负荷!$C337,检修、备用和必开!$A:$A,0))</f>
        <v/>
      </c>
      <c r="Z337" s="80">
        <f>INDEX(检修、备用和必开!F:F,MATCH(统调负荷!$C337,检修、备用和必开!$A:$A,0))</f>
        <v/>
      </c>
      <c r="AA337" s="80">
        <f>94492.4-V337-Z337</f>
        <v/>
      </c>
      <c r="AB337" s="80" t="n">
        <v>319.59</v>
      </c>
      <c r="AC337" s="80" t="n">
        <v>30.65</v>
      </c>
      <c r="AD337" s="83">
        <f>C337+D337</f>
        <v/>
      </c>
      <c r="AE337" s="82">
        <f>N337-E337</f>
        <v/>
      </c>
      <c r="AF337" s="82">
        <f>O337-F337</f>
        <v/>
      </c>
      <c r="AG337" s="82">
        <f>P337-G337</f>
        <v/>
      </c>
      <c r="AH337" s="82">
        <f>Q337-H337</f>
        <v/>
      </c>
      <c r="AI337" s="82">
        <f>R337-I337</f>
        <v/>
      </c>
      <c r="AJ337" s="82">
        <f>S337-J337</f>
        <v/>
      </c>
      <c r="AK337" s="80">
        <f>INDEX(检修、备用和必开!I:I,MATCH(统调负荷!$C337,检修、备用和必开!$A:$A,0))</f>
        <v/>
      </c>
    </row>
    <row r="338" ht="13.8" customHeight="1">
      <c r="A338" s="80">
        <f>WEEKDAY(C338,2)</f>
        <v/>
      </c>
      <c r="B338" s="80">
        <f>HOUR(D338)</f>
        <v/>
      </c>
      <c r="C338" s="86" t="n">
        <v>45720</v>
      </c>
      <c r="D338" s="75" t="n">
        <v>0.5</v>
      </c>
      <c r="E338" s="80" t="n">
        <v>87745</v>
      </c>
      <c r="F338" s="80" t="n">
        <v>43055</v>
      </c>
      <c r="G338" s="80" t="n">
        <v>16625</v>
      </c>
      <c r="H338" s="80" t="n">
        <v>18241</v>
      </c>
      <c r="I338" s="80" t="n">
        <v>11223</v>
      </c>
      <c r="J338" s="80" t="n">
        <v>-1399</v>
      </c>
      <c r="K338" s="80">
        <f>F338-Y338</f>
        <v/>
      </c>
      <c r="L338" s="82">
        <f>AA338/(K338+W338)</f>
        <v/>
      </c>
      <c r="M338" s="75" t="n">
        <v>0.5</v>
      </c>
      <c r="N338" s="80" t="n">
        <v>84382.60000000001</v>
      </c>
      <c r="O338" s="80" t="n">
        <v>31600.65</v>
      </c>
      <c r="P338" s="80" t="n">
        <v>16015.1</v>
      </c>
      <c r="Q338" s="80" t="n">
        <v>23560.4</v>
      </c>
      <c r="R338" s="80" t="n">
        <v>14824.6</v>
      </c>
      <c r="S338" s="80" t="n">
        <v>-1618.15</v>
      </c>
      <c r="T338" s="80">
        <f>O338-Y338</f>
        <v/>
      </c>
      <c r="U338" s="82">
        <f>AA338/(T338+X338)</f>
        <v/>
      </c>
      <c r="V338" s="80">
        <f>INDEX(检修、备用和必开!B:B,MATCH(统调负荷!$C338,检修、备用和必开!$A:$A,0))</f>
        <v/>
      </c>
      <c r="W338" s="80">
        <f>INDEX(检修、备用和必开!C:C,MATCH(统调负荷!$C338,检修、备用和必开!$A:$A,0))</f>
        <v/>
      </c>
      <c r="X338" s="80">
        <f>INDEX(检修、备用和必开!D:D,MATCH(统调负荷!$C338,检修、备用和必开!$A:$A,0))</f>
        <v/>
      </c>
      <c r="Y338" s="80">
        <f>INDEX(检修、备用和必开!E:E,MATCH(统调负荷!$C338,检修、备用和必开!$A:$A,0))</f>
        <v/>
      </c>
      <c r="Z338" s="80">
        <f>INDEX(检修、备用和必开!F:F,MATCH(统调负荷!$C338,检修、备用和必开!$A:$A,0))</f>
        <v/>
      </c>
      <c r="AA338" s="80">
        <f>94492.4-V338-Z338</f>
        <v/>
      </c>
      <c r="AB338" s="80" t="n">
        <v>302.73</v>
      </c>
      <c r="AC338" s="80" t="n">
        <v>0</v>
      </c>
      <c r="AD338" s="83">
        <f>C338+D338</f>
        <v/>
      </c>
      <c r="AE338" s="82">
        <f>N338-E338</f>
        <v/>
      </c>
      <c r="AF338" s="82">
        <f>O338-F338</f>
        <v/>
      </c>
      <c r="AG338" s="82">
        <f>P338-G338</f>
        <v/>
      </c>
      <c r="AH338" s="82">
        <f>Q338-H338</f>
        <v/>
      </c>
      <c r="AI338" s="82">
        <f>R338-I338</f>
        <v/>
      </c>
      <c r="AJ338" s="82">
        <f>S338-J338</f>
        <v/>
      </c>
      <c r="AK338" s="80">
        <f>INDEX(检修、备用和必开!I:I,MATCH(统调负荷!$C338,检修、备用和必开!$A:$A,0))</f>
        <v/>
      </c>
    </row>
    <row r="339" ht="13.8" customHeight="1">
      <c r="A339" s="80">
        <f>WEEKDAY(C339,2)</f>
        <v/>
      </c>
      <c r="B339" s="80">
        <f>HOUR(D339)</f>
        <v/>
      </c>
      <c r="C339" s="86" t="n">
        <v>45720</v>
      </c>
      <c r="D339" s="75" t="n">
        <v>0.5104166666666666</v>
      </c>
      <c r="E339" s="80" t="n">
        <v>88300</v>
      </c>
      <c r="F339" s="80" t="n">
        <v>43338</v>
      </c>
      <c r="G339" s="80" t="n">
        <v>17137</v>
      </c>
      <c r="H339" s="80" t="n">
        <v>17832</v>
      </c>
      <c r="I339" s="80" t="n">
        <v>11392</v>
      </c>
      <c r="J339" s="80" t="n">
        <v>-1399</v>
      </c>
      <c r="K339" s="80">
        <f>F339-Y339</f>
        <v/>
      </c>
      <c r="L339" s="82">
        <f>AA339/(K339+W339)</f>
        <v/>
      </c>
      <c r="M339" s="75" t="n">
        <v>0.5104166666666666</v>
      </c>
      <c r="N339" s="80" t="n">
        <v>84344.60000000001</v>
      </c>
      <c r="O339" s="80" t="n">
        <v>31658.7</v>
      </c>
      <c r="P339" s="80" t="n">
        <v>16031.4</v>
      </c>
      <c r="Q339" s="80" t="n">
        <v>23210.8</v>
      </c>
      <c r="R339" s="80" t="n">
        <v>14997.3</v>
      </c>
      <c r="S339" s="80" t="n">
        <v>-1553.6</v>
      </c>
      <c r="T339" s="80">
        <f>O339-Y339</f>
        <v/>
      </c>
      <c r="U339" s="82">
        <f>AA339/(T339+X339)</f>
        <v/>
      </c>
      <c r="V339" s="80">
        <f>INDEX(检修、备用和必开!B:B,MATCH(统调负荷!$C339,检修、备用和必开!$A:$A,0))</f>
        <v/>
      </c>
      <c r="W339" s="80">
        <f>INDEX(检修、备用和必开!C:C,MATCH(统调负荷!$C339,检修、备用和必开!$A:$A,0))</f>
        <v/>
      </c>
      <c r="X339" s="80">
        <f>INDEX(检修、备用和必开!D:D,MATCH(统调负荷!$C339,检修、备用和必开!$A:$A,0))</f>
        <v/>
      </c>
      <c r="Y339" s="80">
        <f>INDEX(检修、备用和必开!E:E,MATCH(统调负荷!$C339,检修、备用和必开!$A:$A,0))</f>
        <v/>
      </c>
      <c r="Z339" s="80">
        <f>INDEX(检修、备用和必开!F:F,MATCH(统调负荷!$C339,检修、备用和必开!$A:$A,0))</f>
        <v/>
      </c>
      <c r="AA339" s="80">
        <f>94492.4-V339-Z339</f>
        <v/>
      </c>
      <c r="AB339" s="80" t="n">
        <v>307.8</v>
      </c>
      <c r="AC339" s="80" t="n">
        <v>245.06</v>
      </c>
      <c r="AD339" s="83">
        <f>C339+D339</f>
        <v/>
      </c>
      <c r="AE339" s="82">
        <f>N339-E339</f>
        <v/>
      </c>
      <c r="AF339" s="82">
        <f>O339-F339</f>
        <v/>
      </c>
      <c r="AG339" s="82">
        <f>P339-G339</f>
        <v/>
      </c>
      <c r="AH339" s="82">
        <f>Q339-H339</f>
        <v/>
      </c>
      <c r="AI339" s="82">
        <f>R339-I339</f>
        <v/>
      </c>
      <c r="AJ339" s="82">
        <f>S339-J339</f>
        <v/>
      </c>
      <c r="AK339" s="80">
        <f>INDEX(检修、备用和必开!I:I,MATCH(统调负荷!$C339,检修、备用和必开!$A:$A,0))</f>
        <v/>
      </c>
    </row>
    <row r="340" ht="13.8" customHeight="1">
      <c r="A340" s="80">
        <f>WEEKDAY(C340,2)</f>
        <v/>
      </c>
      <c r="B340" s="80">
        <f>HOUR(D340)</f>
        <v/>
      </c>
      <c r="C340" s="86" t="n">
        <v>45720</v>
      </c>
      <c r="D340" s="75" t="n">
        <v>0.5208333333333334</v>
      </c>
      <c r="E340" s="80" t="n">
        <v>87510</v>
      </c>
      <c r="F340" s="80" t="n">
        <v>42084</v>
      </c>
      <c r="G340" s="80" t="n">
        <v>17276</v>
      </c>
      <c r="H340" s="80" t="n">
        <v>18023</v>
      </c>
      <c r="I340" s="80" t="n">
        <v>11526</v>
      </c>
      <c r="J340" s="80" t="n">
        <v>-1399</v>
      </c>
      <c r="K340" s="80">
        <f>F340-Y340</f>
        <v/>
      </c>
      <c r="L340" s="82">
        <f>AA340/(K340+W340)</f>
        <v/>
      </c>
      <c r="M340" s="75" t="n">
        <v>0.5208333333333334</v>
      </c>
      <c r="N340" s="80" t="n">
        <v>83639.8</v>
      </c>
      <c r="O340" s="80" t="n">
        <v>31135.52</v>
      </c>
      <c r="P340" s="80" t="n">
        <v>16018.5</v>
      </c>
      <c r="Q340" s="80" t="n">
        <v>23172.8</v>
      </c>
      <c r="R340" s="80" t="n">
        <v>14948.6</v>
      </c>
      <c r="S340" s="80" t="n">
        <v>-1635.62</v>
      </c>
      <c r="T340" s="80">
        <f>O340-Y340</f>
        <v/>
      </c>
      <c r="U340" s="82">
        <f>AA340/(T340+X340)</f>
        <v/>
      </c>
      <c r="V340" s="80">
        <f>INDEX(检修、备用和必开!B:B,MATCH(统调负荷!$C340,检修、备用和必开!$A:$A,0))</f>
        <v/>
      </c>
      <c r="W340" s="80">
        <f>INDEX(检修、备用和必开!C:C,MATCH(统调负荷!$C340,检修、备用和必开!$A:$A,0))</f>
        <v/>
      </c>
      <c r="X340" s="80">
        <f>INDEX(检修、备用和必开!D:D,MATCH(统调负荷!$C340,检修、备用和必开!$A:$A,0))</f>
        <v/>
      </c>
      <c r="Y340" s="80">
        <f>INDEX(检修、备用和必开!E:E,MATCH(统调负荷!$C340,检修、备用和必开!$A:$A,0))</f>
        <v/>
      </c>
      <c r="Z340" s="80">
        <f>INDEX(检修、备用和必开!F:F,MATCH(统调负荷!$C340,检修、备用和必开!$A:$A,0))</f>
        <v/>
      </c>
      <c r="AA340" s="80">
        <f>94492.4-V340-Z340</f>
        <v/>
      </c>
      <c r="AB340" s="80" t="n">
        <v>305.2</v>
      </c>
      <c r="AC340" s="80" t="n">
        <v>252.8</v>
      </c>
      <c r="AD340" s="83">
        <f>C340+D340</f>
        <v/>
      </c>
      <c r="AE340" s="82">
        <f>N340-E340</f>
        <v/>
      </c>
      <c r="AF340" s="82">
        <f>O340-F340</f>
        <v/>
      </c>
      <c r="AG340" s="82">
        <f>P340-G340</f>
        <v/>
      </c>
      <c r="AH340" s="82">
        <f>Q340-H340</f>
        <v/>
      </c>
      <c r="AI340" s="82">
        <f>R340-I340</f>
        <v/>
      </c>
      <c r="AJ340" s="82">
        <f>S340-J340</f>
        <v/>
      </c>
      <c r="AK340" s="80">
        <f>INDEX(检修、备用和必开!I:I,MATCH(统调负荷!$C340,检修、备用和必开!$A:$A,0))</f>
        <v/>
      </c>
    </row>
    <row r="341" ht="13.8" customHeight="1">
      <c r="A341" s="80">
        <f>WEEKDAY(C341,2)</f>
        <v/>
      </c>
      <c r="B341" s="80">
        <f>HOUR(D341)</f>
        <v/>
      </c>
      <c r="C341" s="86" t="n">
        <v>45720</v>
      </c>
      <c r="D341" s="75" t="n">
        <v>0.53125</v>
      </c>
      <c r="E341" s="80" t="n">
        <v>86955</v>
      </c>
      <c r="F341" s="80" t="n">
        <v>41397</v>
      </c>
      <c r="G341" s="80" t="n">
        <v>17276</v>
      </c>
      <c r="H341" s="80" t="n">
        <v>18028</v>
      </c>
      <c r="I341" s="80" t="n">
        <v>11653</v>
      </c>
      <c r="J341" s="80" t="n">
        <v>-1399</v>
      </c>
      <c r="K341" s="80">
        <f>F341-Y341</f>
        <v/>
      </c>
      <c r="L341" s="82">
        <f>AA341/(K341+W341)</f>
        <v/>
      </c>
      <c r="M341" s="75" t="n">
        <v>0.53125</v>
      </c>
      <c r="N341" s="80" t="n">
        <v>83448.10000000001</v>
      </c>
      <c r="O341" s="80" t="n">
        <v>31675.32</v>
      </c>
      <c r="P341" s="80" t="n">
        <v>15564.5</v>
      </c>
      <c r="Q341" s="80" t="n">
        <v>22848.7</v>
      </c>
      <c r="R341" s="80" t="n">
        <v>14958.4</v>
      </c>
      <c r="S341" s="80" t="n">
        <v>-1598.82</v>
      </c>
      <c r="T341" s="80">
        <f>O341-Y341</f>
        <v/>
      </c>
      <c r="U341" s="82">
        <f>AA341/(T341+X341)</f>
        <v/>
      </c>
      <c r="V341" s="80">
        <f>INDEX(检修、备用和必开!B:B,MATCH(统调负荷!$C341,检修、备用和必开!$A:$A,0))</f>
        <v/>
      </c>
      <c r="W341" s="80">
        <f>INDEX(检修、备用和必开!C:C,MATCH(统调负荷!$C341,检修、备用和必开!$A:$A,0))</f>
        <v/>
      </c>
      <c r="X341" s="80">
        <f>INDEX(检修、备用和必开!D:D,MATCH(统调负荷!$C341,检修、备用和必开!$A:$A,0))</f>
        <v/>
      </c>
      <c r="Y341" s="80">
        <f>INDEX(检修、备用和必开!E:E,MATCH(统调负荷!$C341,检修、备用和必开!$A:$A,0))</f>
        <v/>
      </c>
      <c r="Z341" s="80">
        <f>INDEX(检修、备用和必开!F:F,MATCH(统调负荷!$C341,检修、备用和必开!$A:$A,0))</f>
        <v/>
      </c>
      <c r="AA341" s="80">
        <f>94492.4-V341-Z341</f>
        <v/>
      </c>
      <c r="AB341" s="80" t="n">
        <v>303.18</v>
      </c>
      <c r="AC341" s="80" t="n">
        <v>284.94</v>
      </c>
      <c r="AD341" s="83">
        <f>C341+D341</f>
        <v/>
      </c>
      <c r="AE341" s="82">
        <f>N341-E341</f>
        <v/>
      </c>
      <c r="AF341" s="82">
        <f>O341-F341</f>
        <v/>
      </c>
      <c r="AG341" s="82">
        <f>P341-G341</f>
        <v/>
      </c>
      <c r="AH341" s="82">
        <f>Q341-H341</f>
        <v/>
      </c>
      <c r="AI341" s="82">
        <f>R341-I341</f>
        <v/>
      </c>
      <c r="AJ341" s="82">
        <f>S341-J341</f>
        <v/>
      </c>
      <c r="AK341" s="80">
        <f>INDEX(检修、备用和必开!I:I,MATCH(统调负荷!$C341,检修、备用和必开!$A:$A,0))</f>
        <v/>
      </c>
    </row>
    <row r="342" ht="13.8" customHeight="1">
      <c r="A342" s="80">
        <f>WEEKDAY(C342,2)</f>
        <v/>
      </c>
      <c r="B342" s="80">
        <f>HOUR(D342)</f>
        <v/>
      </c>
      <c r="C342" s="86" t="n">
        <v>45720</v>
      </c>
      <c r="D342" s="75" t="n">
        <v>0.5416666666666666</v>
      </c>
      <c r="E342" s="80" t="n">
        <v>87350</v>
      </c>
      <c r="F342" s="80" t="n">
        <v>41749</v>
      </c>
      <c r="G342" s="80" t="n">
        <v>17276</v>
      </c>
      <c r="H342" s="80" t="n">
        <v>18045</v>
      </c>
      <c r="I342" s="80" t="n">
        <v>11679</v>
      </c>
      <c r="J342" s="80" t="n">
        <v>-1399</v>
      </c>
      <c r="K342" s="80">
        <f>F342-Y342</f>
        <v/>
      </c>
      <c r="L342" s="82">
        <f>AA342/(K342+W342)</f>
        <v/>
      </c>
      <c r="M342" s="75" t="n">
        <v>0.5416666666666666</v>
      </c>
      <c r="N342" s="80" t="n">
        <v>83451.3</v>
      </c>
      <c r="O342" s="80" t="n">
        <v>32074.42</v>
      </c>
      <c r="P342" s="80" t="n">
        <v>15267.9</v>
      </c>
      <c r="Q342" s="80" t="n">
        <v>22745.6</v>
      </c>
      <c r="R342" s="80" t="n">
        <v>14926.2</v>
      </c>
      <c r="S342" s="80" t="n">
        <v>-1562.82</v>
      </c>
      <c r="T342" s="80">
        <f>O342-Y342</f>
        <v/>
      </c>
      <c r="U342" s="82">
        <f>AA342/(T342+X342)</f>
        <v/>
      </c>
      <c r="V342" s="80">
        <f>INDEX(检修、备用和必开!B:B,MATCH(统调负荷!$C342,检修、备用和必开!$A:$A,0))</f>
        <v/>
      </c>
      <c r="W342" s="80">
        <f>INDEX(检修、备用和必开!C:C,MATCH(统调负荷!$C342,检修、备用和必开!$A:$A,0))</f>
        <v/>
      </c>
      <c r="X342" s="80">
        <f>INDEX(检修、备用和必开!D:D,MATCH(统调负荷!$C342,检修、备用和必开!$A:$A,0))</f>
        <v/>
      </c>
      <c r="Y342" s="80">
        <f>INDEX(检修、备用和必开!E:E,MATCH(统调负荷!$C342,检修、备用和必开!$A:$A,0))</f>
        <v/>
      </c>
      <c r="Z342" s="80">
        <f>INDEX(检修、备用和必开!F:F,MATCH(统调负荷!$C342,检修、备用和必开!$A:$A,0))</f>
        <v/>
      </c>
      <c r="AA342" s="80">
        <f>94492.4-V342-Z342</f>
        <v/>
      </c>
      <c r="AB342" s="80" t="n">
        <v>304.7</v>
      </c>
      <c r="AC342" s="80" t="n">
        <v>285.13</v>
      </c>
      <c r="AD342" s="83">
        <f>C342+D342</f>
        <v/>
      </c>
      <c r="AE342" s="82">
        <f>N342-E342</f>
        <v/>
      </c>
      <c r="AF342" s="82">
        <f>O342-F342</f>
        <v/>
      </c>
      <c r="AG342" s="82">
        <f>P342-G342</f>
        <v/>
      </c>
      <c r="AH342" s="82">
        <f>Q342-H342</f>
        <v/>
      </c>
      <c r="AI342" s="82">
        <f>R342-I342</f>
        <v/>
      </c>
      <c r="AJ342" s="82">
        <f>S342-J342</f>
        <v/>
      </c>
      <c r="AK342" s="80">
        <f>INDEX(检修、备用和必开!I:I,MATCH(统调负荷!$C342,检修、备用和必开!$A:$A,0))</f>
        <v/>
      </c>
    </row>
    <row r="343" ht="13.8" customHeight="1">
      <c r="A343" s="80">
        <f>WEEKDAY(C343,2)</f>
        <v/>
      </c>
      <c r="B343" s="80">
        <f>HOUR(D343)</f>
        <v/>
      </c>
      <c r="C343" s="86" t="n">
        <v>45720</v>
      </c>
      <c r="D343" s="75" t="n">
        <v>0.5520833333333334</v>
      </c>
      <c r="E343" s="80" t="n">
        <v>88620</v>
      </c>
      <c r="F343" s="80" t="n">
        <v>43013</v>
      </c>
      <c r="G343" s="80" t="n">
        <v>17276</v>
      </c>
      <c r="H343" s="80" t="n">
        <v>18024</v>
      </c>
      <c r="I343" s="80" t="n">
        <v>11706</v>
      </c>
      <c r="J343" s="80" t="n">
        <v>-1399</v>
      </c>
      <c r="K343" s="80">
        <f>F343-Y343</f>
        <v/>
      </c>
      <c r="L343" s="82">
        <f>AA343/(K343+W343)</f>
        <v/>
      </c>
      <c r="M343" s="75" t="n">
        <v>0.5520833333333334</v>
      </c>
      <c r="N343" s="80" t="n">
        <v>85131.89999999999</v>
      </c>
      <c r="O343" s="80" t="n">
        <v>33915.72</v>
      </c>
      <c r="P343" s="80" t="n">
        <v>15134.4</v>
      </c>
      <c r="Q343" s="80" t="n">
        <v>22925.8</v>
      </c>
      <c r="R343" s="80" t="n">
        <v>14750.1</v>
      </c>
      <c r="S343" s="80" t="n">
        <v>-1594.12</v>
      </c>
      <c r="T343" s="80">
        <f>O343-Y343</f>
        <v/>
      </c>
      <c r="U343" s="82">
        <f>AA343/(T343+X343)</f>
        <v/>
      </c>
      <c r="V343" s="80">
        <f>INDEX(检修、备用和必开!B:B,MATCH(统调负荷!$C343,检修、备用和必开!$A:$A,0))</f>
        <v/>
      </c>
      <c r="W343" s="80">
        <f>INDEX(检修、备用和必开!C:C,MATCH(统调负荷!$C343,检修、备用和必开!$A:$A,0))</f>
        <v/>
      </c>
      <c r="X343" s="80">
        <f>INDEX(检修、备用和必开!D:D,MATCH(统调负荷!$C343,检修、备用和必开!$A:$A,0))</f>
        <v/>
      </c>
      <c r="Y343" s="80">
        <f>INDEX(检修、备用和必开!E:E,MATCH(统调负荷!$C343,检修、备用和必开!$A:$A,0))</f>
        <v/>
      </c>
      <c r="Z343" s="80">
        <f>INDEX(检修、备用和必开!F:F,MATCH(统调负荷!$C343,检修、备用和必开!$A:$A,0))</f>
        <v/>
      </c>
      <c r="AA343" s="80">
        <f>94492.4-V343-Z343</f>
        <v/>
      </c>
      <c r="AB343" s="80" t="n">
        <v>311.79</v>
      </c>
      <c r="AC343" s="80" t="n">
        <v>312.48</v>
      </c>
      <c r="AD343" s="83">
        <f>C343+D343</f>
        <v/>
      </c>
      <c r="AE343" s="82">
        <f>N343-E343</f>
        <v/>
      </c>
      <c r="AF343" s="82">
        <f>O343-F343</f>
        <v/>
      </c>
      <c r="AG343" s="82">
        <f>P343-G343</f>
        <v/>
      </c>
      <c r="AH343" s="82">
        <f>Q343-H343</f>
        <v/>
      </c>
      <c r="AI343" s="82">
        <f>R343-I343</f>
        <v/>
      </c>
      <c r="AJ343" s="82">
        <f>S343-J343</f>
        <v/>
      </c>
      <c r="AK343" s="80">
        <f>INDEX(检修、备用和必开!I:I,MATCH(统调负荷!$C343,检修、备用和必开!$A:$A,0))</f>
        <v/>
      </c>
    </row>
    <row r="344" ht="13.8" customHeight="1">
      <c r="A344" s="80">
        <f>WEEKDAY(C344,2)</f>
        <v/>
      </c>
      <c r="B344" s="80">
        <f>HOUR(D344)</f>
        <v/>
      </c>
      <c r="C344" s="86" t="n">
        <v>45720</v>
      </c>
      <c r="D344" s="75" t="n">
        <v>0.5625</v>
      </c>
      <c r="E344" s="80" t="n">
        <v>91075</v>
      </c>
      <c r="F344" s="80" t="n">
        <v>45074</v>
      </c>
      <c r="G344" s="80" t="n">
        <v>17276</v>
      </c>
      <c r="H344" s="80" t="n">
        <v>18445</v>
      </c>
      <c r="I344" s="80" t="n">
        <v>11679</v>
      </c>
      <c r="J344" s="80" t="n">
        <v>-1399</v>
      </c>
      <c r="K344" s="80">
        <f>F344-Y344</f>
        <v/>
      </c>
      <c r="L344" s="82">
        <f>AA344/(K344+W344)</f>
        <v/>
      </c>
      <c r="M344" s="75" t="n">
        <v>0.5625</v>
      </c>
      <c r="N344" s="80" t="n">
        <v>87577.2</v>
      </c>
      <c r="O344" s="80" t="n">
        <v>36320.81</v>
      </c>
      <c r="P344" s="80" t="n">
        <v>15322.7</v>
      </c>
      <c r="Q344" s="80" t="n">
        <v>22971.9</v>
      </c>
      <c r="R344" s="80" t="n">
        <v>14512.1</v>
      </c>
      <c r="S344" s="80" t="n">
        <v>-1550.31</v>
      </c>
      <c r="T344" s="80">
        <f>O344-Y344</f>
        <v/>
      </c>
      <c r="U344" s="82">
        <f>AA344/(T344+X344)</f>
        <v/>
      </c>
      <c r="V344" s="80">
        <f>INDEX(检修、备用和必开!B:B,MATCH(统调负荷!$C344,检修、备用和必开!$A:$A,0))</f>
        <v/>
      </c>
      <c r="W344" s="80">
        <f>INDEX(检修、备用和必开!C:C,MATCH(统调负荷!$C344,检修、备用和必开!$A:$A,0))</f>
        <v/>
      </c>
      <c r="X344" s="80">
        <f>INDEX(检修、备用和必开!D:D,MATCH(统调负荷!$C344,检修、备用和必开!$A:$A,0))</f>
        <v/>
      </c>
      <c r="Y344" s="80">
        <f>INDEX(检修、备用和必开!E:E,MATCH(统调负荷!$C344,检修、备用和必开!$A:$A,0))</f>
        <v/>
      </c>
      <c r="Z344" s="80">
        <f>INDEX(检修、备用和必开!F:F,MATCH(统调负荷!$C344,检修、备用和必开!$A:$A,0))</f>
        <v/>
      </c>
      <c r="AA344" s="80">
        <f>94492.4-V344-Z344</f>
        <v/>
      </c>
      <c r="AB344" s="80" t="n">
        <v>327.1</v>
      </c>
      <c r="AC344" s="80" t="n">
        <v>344.15</v>
      </c>
      <c r="AD344" s="83">
        <f>C344+D344</f>
        <v/>
      </c>
      <c r="AE344" s="82">
        <f>N344-E344</f>
        <v/>
      </c>
      <c r="AF344" s="82">
        <f>O344-F344</f>
        <v/>
      </c>
      <c r="AG344" s="82">
        <f>P344-G344</f>
        <v/>
      </c>
      <c r="AH344" s="82">
        <f>Q344-H344</f>
        <v/>
      </c>
      <c r="AI344" s="82">
        <f>R344-I344</f>
        <v/>
      </c>
      <c r="AJ344" s="82">
        <f>S344-J344</f>
        <v/>
      </c>
      <c r="AK344" s="80">
        <f>INDEX(检修、备用和必开!I:I,MATCH(统调负荷!$C344,检修、备用和必开!$A:$A,0))</f>
        <v/>
      </c>
    </row>
    <row r="345" ht="13.8" customHeight="1">
      <c r="A345" s="80">
        <f>WEEKDAY(C345,2)</f>
        <v/>
      </c>
      <c r="B345" s="80">
        <f>HOUR(D345)</f>
        <v/>
      </c>
      <c r="C345" s="86" t="n">
        <v>45720</v>
      </c>
      <c r="D345" s="75" t="n">
        <v>0.5729166666666666</v>
      </c>
      <c r="E345" s="80" t="n">
        <v>94725</v>
      </c>
      <c r="F345" s="80" t="n">
        <v>48649</v>
      </c>
      <c r="G345" s="80" t="n">
        <v>17276</v>
      </c>
      <c r="H345" s="80" t="n">
        <v>18571</v>
      </c>
      <c r="I345" s="80" t="n">
        <v>11628</v>
      </c>
      <c r="J345" s="80" t="n">
        <v>-1399</v>
      </c>
      <c r="K345" s="80">
        <f>F345-Y345</f>
        <v/>
      </c>
      <c r="L345" s="82">
        <f>AA345/(K345+W345)</f>
        <v/>
      </c>
      <c r="M345" s="75" t="n">
        <v>0.5729166666666666</v>
      </c>
      <c r="N345" s="80" t="n">
        <v>90939.3</v>
      </c>
      <c r="O345" s="80" t="n">
        <v>39492.53</v>
      </c>
      <c r="P345" s="80" t="n">
        <v>15633.8</v>
      </c>
      <c r="Q345" s="80" t="n">
        <v>23235.1</v>
      </c>
      <c r="R345" s="80" t="n">
        <v>14147.2</v>
      </c>
      <c r="S345" s="80" t="n">
        <v>-1569.33</v>
      </c>
      <c r="T345" s="80">
        <f>O345-Y345</f>
        <v/>
      </c>
      <c r="U345" s="82">
        <f>AA345/(T345+X345)</f>
        <v/>
      </c>
      <c r="V345" s="80">
        <f>INDEX(检修、备用和必开!B:B,MATCH(统调负荷!$C345,检修、备用和必开!$A:$A,0))</f>
        <v/>
      </c>
      <c r="W345" s="80">
        <f>INDEX(检修、备用和必开!C:C,MATCH(统调负荷!$C345,检修、备用和必开!$A:$A,0))</f>
        <v/>
      </c>
      <c r="X345" s="80">
        <f>INDEX(检修、备用和必开!D:D,MATCH(统调负荷!$C345,检修、备用和必开!$A:$A,0))</f>
        <v/>
      </c>
      <c r="Y345" s="80">
        <f>INDEX(检修、备用和必开!E:E,MATCH(统调负荷!$C345,检修、备用和必开!$A:$A,0))</f>
        <v/>
      </c>
      <c r="Z345" s="80">
        <f>INDEX(检修、备用和必开!F:F,MATCH(统调负荷!$C345,检修、备用和必开!$A:$A,0))</f>
        <v/>
      </c>
      <c r="AA345" s="80">
        <f>94492.4-V345-Z345</f>
        <v/>
      </c>
      <c r="AB345" s="80" t="n">
        <v>354.66</v>
      </c>
      <c r="AC345" s="80" t="n">
        <v>380.14</v>
      </c>
      <c r="AD345" s="83">
        <f>C345+D345</f>
        <v/>
      </c>
      <c r="AE345" s="82">
        <f>N345-E345</f>
        <v/>
      </c>
      <c r="AF345" s="82">
        <f>O345-F345</f>
        <v/>
      </c>
      <c r="AG345" s="82">
        <f>P345-G345</f>
        <v/>
      </c>
      <c r="AH345" s="82">
        <f>Q345-H345</f>
        <v/>
      </c>
      <c r="AI345" s="82">
        <f>R345-I345</f>
        <v/>
      </c>
      <c r="AJ345" s="82">
        <f>S345-J345</f>
        <v/>
      </c>
      <c r="AK345" s="80">
        <f>INDEX(检修、备用和必开!I:I,MATCH(统调负荷!$C345,检修、备用和必开!$A:$A,0))</f>
        <v/>
      </c>
    </row>
    <row r="346" ht="13.8" customHeight="1">
      <c r="A346" s="80">
        <f>WEEKDAY(C346,2)</f>
        <v/>
      </c>
      <c r="B346" s="80">
        <f>HOUR(D346)</f>
        <v/>
      </c>
      <c r="C346" s="86" t="n">
        <v>45720</v>
      </c>
      <c r="D346" s="75" t="n">
        <v>0.5833333333333334</v>
      </c>
      <c r="E346" s="80" t="n">
        <v>94485</v>
      </c>
      <c r="F346" s="80" t="n">
        <v>47641</v>
      </c>
      <c r="G346" s="80" t="n">
        <v>18108</v>
      </c>
      <c r="H346" s="80" t="n">
        <v>18586</v>
      </c>
      <c r="I346" s="80" t="n">
        <v>11549</v>
      </c>
      <c r="J346" s="80" t="n">
        <v>-1399</v>
      </c>
      <c r="K346" s="80">
        <f>F346-Y346</f>
        <v/>
      </c>
      <c r="L346" s="82">
        <f>AA346/(K346+W346)</f>
        <v/>
      </c>
      <c r="M346" s="75" t="n">
        <v>0.5833333333333334</v>
      </c>
      <c r="N346" s="80" t="n">
        <v>90829.5</v>
      </c>
      <c r="O346" s="80" t="n">
        <v>39772.81</v>
      </c>
      <c r="P346" s="80" t="n">
        <v>15540.7</v>
      </c>
      <c r="Q346" s="80" t="n">
        <v>23245.4</v>
      </c>
      <c r="R346" s="80" t="n">
        <v>13821.3</v>
      </c>
      <c r="S346" s="80" t="n">
        <v>-1550.71</v>
      </c>
      <c r="T346" s="80">
        <f>O346-Y346</f>
        <v/>
      </c>
      <c r="U346" s="82">
        <f>AA346/(T346+X346)</f>
        <v/>
      </c>
      <c r="V346" s="80">
        <f>INDEX(检修、备用和必开!B:B,MATCH(统调负荷!$C346,检修、备用和必开!$A:$A,0))</f>
        <v/>
      </c>
      <c r="W346" s="80">
        <f>INDEX(检修、备用和必开!C:C,MATCH(统调负荷!$C346,检修、备用和必开!$A:$A,0))</f>
        <v/>
      </c>
      <c r="X346" s="80">
        <f>INDEX(检修、备用和必开!D:D,MATCH(统调负荷!$C346,检修、备用和必开!$A:$A,0))</f>
        <v/>
      </c>
      <c r="Y346" s="80">
        <f>INDEX(检修、备用和必开!E:E,MATCH(统调负荷!$C346,检修、备用和必开!$A:$A,0))</f>
        <v/>
      </c>
      <c r="Z346" s="80">
        <f>INDEX(检修、备用和必开!F:F,MATCH(统调负荷!$C346,检修、备用和必开!$A:$A,0))</f>
        <v/>
      </c>
      <c r="AA346" s="80">
        <f>94492.4-V346-Z346</f>
        <v/>
      </c>
      <c r="AB346" s="80" t="n">
        <v>348.2</v>
      </c>
      <c r="AC346" s="80" t="n">
        <v>335.75</v>
      </c>
      <c r="AD346" s="83">
        <f>C346+D346</f>
        <v/>
      </c>
      <c r="AE346" s="82">
        <f>N346-E346</f>
        <v/>
      </c>
      <c r="AF346" s="82">
        <f>O346-F346</f>
        <v/>
      </c>
      <c r="AG346" s="82">
        <f>P346-G346</f>
        <v/>
      </c>
      <c r="AH346" s="82">
        <f>Q346-H346</f>
        <v/>
      </c>
      <c r="AI346" s="82">
        <f>R346-I346</f>
        <v/>
      </c>
      <c r="AJ346" s="82">
        <f>S346-J346</f>
        <v/>
      </c>
      <c r="AK346" s="80">
        <f>INDEX(检修、备用和必开!I:I,MATCH(统调负荷!$C346,检修、备用和必开!$A:$A,0))</f>
        <v/>
      </c>
    </row>
    <row r="347" ht="13.8" customHeight="1">
      <c r="A347" s="80">
        <f>WEEKDAY(C347,2)</f>
        <v/>
      </c>
      <c r="B347" s="80">
        <f>HOUR(D347)</f>
        <v/>
      </c>
      <c r="C347" s="86" t="n">
        <v>45720</v>
      </c>
      <c r="D347" s="75" t="n">
        <v>0.59375</v>
      </c>
      <c r="E347" s="80" t="n">
        <v>94645</v>
      </c>
      <c r="F347" s="80" t="n">
        <v>44888</v>
      </c>
      <c r="G347" s="80" t="n">
        <v>21102</v>
      </c>
      <c r="H347" s="80" t="n">
        <v>18615</v>
      </c>
      <c r="I347" s="80" t="n">
        <v>11439</v>
      </c>
      <c r="J347" s="80" t="n">
        <v>-1399</v>
      </c>
      <c r="K347" s="80">
        <f>F347-Y347</f>
        <v/>
      </c>
      <c r="L347" s="82">
        <f>AA347/(K347+W347)</f>
        <v/>
      </c>
      <c r="M347" s="75" t="n">
        <v>0.59375</v>
      </c>
      <c r="N347" s="80" t="n">
        <v>89527.10000000001</v>
      </c>
      <c r="O347" s="80" t="n">
        <v>39112</v>
      </c>
      <c r="P347" s="80" t="n">
        <v>15500.1</v>
      </c>
      <c r="Q347" s="80" t="n">
        <v>23052.2</v>
      </c>
      <c r="R347" s="80" t="n">
        <v>13412.5</v>
      </c>
      <c r="S347" s="80" t="n">
        <v>-1549.7</v>
      </c>
      <c r="T347" s="80">
        <f>O347-Y347</f>
        <v/>
      </c>
      <c r="U347" s="82">
        <f>AA347/(T347+X347)</f>
        <v/>
      </c>
      <c r="V347" s="80">
        <f>INDEX(检修、备用和必开!B:B,MATCH(统调负荷!$C347,检修、备用和必开!$A:$A,0))</f>
        <v/>
      </c>
      <c r="W347" s="80">
        <f>INDEX(检修、备用和必开!C:C,MATCH(统调负荷!$C347,检修、备用和必开!$A:$A,0))</f>
        <v/>
      </c>
      <c r="X347" s="80">
        <f>INDEX(检修、备用和必开!D:D,MATCH(统调负荷!$C347,检修、备用和必开!$A:$A,0))</f>
        <v/>
      </c>
      <c r="Y347" s="80">
        <f>INDEX(检修、备用和必开!E:E,MATCH(统调负荷!$C347,检修、备用和必开!$A:$A,0))</f>
        <v/>
      </c>
      <c r="Z347" s="80">
        <f>INDEX(检修、备用和必开!F:F,MATCH(统调负荷!$C347,检修、备用和必开!$A:$A,0))</f>
        <v/>
      </c>
      <c r="AA347" s="80">
        <f>94492.4-V347-Z347</f>
        <v/>
      </c>
      <c r="AB347" s="80" t="n">
        <v>345.59</v>
      </c>
      <c r="AC347" s="80" t="n">
        <v>353.93</v>
      </c>
      <c r="AD347" s="83">
        <f>C347+D347</f>
        <v/>
      </c>
      <c r="AE347" s="82">
        <f>N347-E347</f>
        <v/>
      </c>
      <c r="AF347" s="82">
        <f>O347-F347</f>
        <v/>
      </c>
      <c r="AG347" s="82">
        <f>P347-G347</f>
        <v/>
      </c>
      <c r="AH347" s="82">
        <f>Q347-H347</f>
        <v/>
      </c>
      <c r="AI347" s="82">
        <f>R347-I347</f>
        <v/>
      </c>
      <c r="AJ347" s="82">
        <f>S347-J347</f>
        <v/>
      </c>
      <c r="AK347" s="80">
        <f>INDEX(检修、备用和必开!I:I,MATCH(统调负荷!$C347,检修、备用和必开!$A:$A,0))</f>
        <v/>
      </c>
    </row>
    <row r="348" ht="13.8" customHeight="1">
      <c r="A348" s="80">
        <f>WEEKDAY(C348,2)</f>
        <v/>
      </c>
      <c r="B348" s="80">
        <f>HOUR(D348)</f>
        <v/>
      </c>
      <c r="C348" s="86" t="n">
        <v>45720</v>
      </c>
      <c r="D348" s="75" t="n">
        <v>0.6041666666666666</v>
      </c>
      <c r="E348" s="80" t="n">
        <v>95275</v>
      </c>
      <c r="F348" s="80" t="n">
        <v>44851</v>
      </c>
      <c r="G348" s="80" t="n">
        <v>21250</v>
      </c>
      <c r="H348" s="80" t="n">
        <v>19233</v>
      </c>
      <c r="I348" s="80" t="n">
        <v>11340</v>
      </c>
      <c r="J348" s="80" t="n">
        <v>-1399</v>
      </c>
      <c r="K348" s="80">
        <f>F348-Y348</f>
        <v/>
      </c>
      <c r="L348" s="82">
        <f>AA348/(K348+W348)</f>
        <v/>
      </c>
      <c r="M348" s="75" t="n">
        <v>0.6041666666666666</v>
      </c>
      <c r="N348" s="80" t="n">
        <v>89680.2</v>
      </c>
      <c r="O348" s="80" t="n">
        <v>38533.89</v>
      </c>
      <c r="P348" s="80" t="n">
        <v>15369.1</v>
      </c>
      <c r="Q348" s="80" t="n">
        <v>24134.6</v>
      </c>
      <c r="R348" s="80" t="n">
        <v>13061.8</v>
      </c>
      <c r="S348" s="80" t="n">
        <v>-1419.19</v>
      </c>
      <c r="T348" s="80">
        <f>O348-Y348</f>
        <v/>
      </c>
      <c r="U348" s="82">
        <f>AA348/(T348+X348)</f>
        <v/>
      </c>
      <c r="V348" s="80">
        <f>INDEX(检修、备用和必开!B:B,MATCH(统调负荷!$C348,检修、备用和必开!$A:$A,0))</f>
        <v/>
      </c>
      <c r="W348" s="80">
        <f>INDEX(检修、备用和必开!C:C,MATCH(统调负荷!$C348,检修、备用和必开!$A:$A,0))</f>
        <v/>
      </c>
      <c r="X348" s="80">
        <f>INDEX(检修、备用和必开!D:D,MATCH(统调负荷!$C348,检修、备用和必开!$A:$A,0))</f>
        <v/>
      </c>
      <c r="Y348" s="80">
        <f>INDEX(检修、备用和必开!E:E,MATCH(统调负荷!$C348,检修、备用和必开!$A:$A,0))</f>
        <v/>
      </c>
      <c r="Z348" s="80">
        <f>INDEX(检修、备用和必开!F:F,MATCH(统调负荷!$C348,检修、备用和必开!$A:$A,0))</f>
        <v/>
      </c>
      <c r="AA348" s="80">
        <f>94492.4-V348-Z348</f>
        <v/>
      </c>
      <c r="AB348" s="80" t="n">
        <v>338.74</v>
      </c>
      <c r="AC348" s="80" t="n">
        <v>306.24</v>
      </c>
      <c r="AD348" s="83">
        <f>C348+D348</f>
        <v/>
      </c>
      <c r="AE348" s="82">
        <f>N348-E348</f>
        <v/>
      </c>
      <c r="AF348" s="82">
        <f>O348-F348</f>
        <v/>
      </c>
      <c r="AG348" s="82">
        <f>P348-G348</f>
        <v/>
      </c>
      <c r="AH348" s="82">
        <f>Q348-H348</f>
        <v/>
      </c>
      <c r="AI348" s="82">
        <f>R348-I348</f>
        <v/>
      </c>
      <c r="AJ348" s="82">
        <f>S348-J348</f>
        <v/>
      </c>
      <c r="AK348" s="80">
        <f>INDEX(检修、备用和必开!I:I,MATCH(统调负荷!$C348,检修、备用和必开!$A:$A,0))</f>
        <v/>
      </c>
    </row>
    <row r="349" ht="13.8" customHeight="1">
      <c r="A349" s="80">
        <f>WEEKDAY(C349,2)</f>
        <v/>
      </c>
      <c r="B349" s="80">
        <f>HOUR(D349)</f>
        <v/>
      </c>
      <c r="C349" s="86" t="n">
        <v>45720</v>
      </c>
      <c r="D349" s="75" t="n">
        <v>0.6145833333333334</v>
      </c>
      <c r="E349" s="80" t="n">
        <v>95755</v>
      </c>
      <c r="F349" s="80" t="n">
        <v>45427</v>
      </c>
      <c r="G349" s="80" t="n">
        <v>21226</v>
      </c>
      <c r="H349" s="80" t="n">
        <v>19451</v>
      </c>
      <c r="I349" s="80" t="n">
        <v>11050</v>
      </c>
      <c r="J349" s="80" t="n">
        <v>-1399</v>
      </c>
      <c r="K349" s="80">
        <f>F349-Y349</f>
        <v/>
      </c>
      <c r="L349" s="82">
        <f>AA349/(K349+W349)</f>
        <v/>
      </c>
      <c r="M349" s="75" t="n">
        <v>0.6145833333333334</v>
      </c>
      <c r="N349" s="80" t="n">
        <v>90339.3</v>
      </c>
      <c r="O349" s="80" t="n">
        <v>40037.42</v>
      </c>
      <c r="P349" s="80" t="n">
        <v>15267.1</v>
      </c>
      <c r="Q349" s="80" t="n">
        <v>23956.3</v>
      </c>
      <c r="R349" s="80" t="n">
        <v>12446.6</v>
      </c>
      <c r="S349" s="80" t="n">
        <v>-1368.12</v>
      </c>
      <c r="T349" s="80">
        <f>O349-Y349</f>
        <v/>
      </c>
      <c r="U349" s="82">
        <f>AA349/(T349+X349)</f>
        <v/>
      </c>
      <c r="V349" s="80">
        <f>INDEX(检修、备用和必开!B:B,MATCH(统调负荷!$C349,检修、备用和必开!$A:$A,0))</f>
        <v/>
      </c>
      <c r="W349" s="80">
        <f>INDEX(检修、备用和必开!C:C,MATCH(统调负荷!$C349,检修、备用和必开!$A:$A,0))</f>
        <v/>
      </c>
      <c r="X349" s="80">
        <f>INDEX(检修、备用和必开!D:D,MATCH(统调负荷!$C349,检修、备用和必开!$A:$A,0))</f>
        <v/>
      </c>
      <c r="Y349" s="80">
        <f>INDEX(检修、备用和必开!E:E,MATCH(统调负荷!$C349,检修、备用和必开!$A:$A,0))</f>
        <v/>
      </c>
      <c r="Z349" s="80">
        <f>INDEX(检修、备用和必开!F:F,MATCH(统调负荷!$C349,检修、备用和必开!$A:$A,0))</f>
        <v/>
      </c>
      <c r="AA349" s="80">
        <f>94492.4-V349-Z349</f>
        <v/>
      </c>
      <c r="AB349" s="80" t="n">
        <v>341.63</v>
      </c>
      <c r="AC349" s="80" t="n">
        <v>387.8</v>
      </c>
      <c r="AD349" s="83">
        <f>C349+D349</f>
        <v/>
      </c>
      <c r="AE349" s="82">
        <f>N349-E349</f>
        <v/>
      </c>
      <c r="AF349" s="82">
        <f>O349-F349</f>
        <v/>
      </c>
      <c r="AG349" s="82">
        <f>P349-G349</f>
        <v/>
      </c>
      <c r="AH349" s="82">
        <f>Q349-H349</f>
        <v/>
      </c>
      <c r="AI349" s="82">
        <f>R349-I349</f>
        <v/>
      </c>
      <c r="AJ349" s="82">
        <f>S349-J349</f>
        <v/>
      </c>
      <c r="AK349" s="80">
        <f>INDEX(检修、备用和必开!I:I,MATCH(统调负荷!$C349,检修、备用和必开!$A:$A,0))</f>
        <v/>
      </c>
    </row>
    <row r="350" ht="13.8" customHeight="1">
      <c r="A350" s="80">
        <f>WEEKDAY(C350,2)</f>
        <v/>
      </c>
      <c r="B350" s="80">
        <f>HOUR(D350)</f>
        <v/>
      </c>
      <c r="C350" s="86" t="n">
        <v>45720</v>
      </c>
      <c r="D350" s="75" t="n">
        <v>0.625</v>
      </c>
      <c r="E350" s="80" t="n">
        <v>96150</v>
      </c>
      <c r="F350" s="80" t="n">
        <v>45252</v>
      </c>
      <c r="G350" s="80" t="n">
        <v>21739</v>
      </c>
      <c r="H350" s="80" t="n">
        <v>19780</v>
      </c>
      <c r="I350" s="80" t="n">
        <v>10778</v>
      </c>
      <c r="J350" s="80" t="n">
        <v>-1399</v>
      </c>
      <c r="K350" s="80">
        <f>F350-Y350</f>
        <v/>
      </c>
      <c r="L350" s="82">
        <f>AA350/(K350+W350)</f>
        <v/>
      </c>
      <c r="M350" s="75" t="n">
        <v>0.625</v>
      </c>
      <c r="N350" s="80" t="n">
        <v>90777.39999999999</v>
      </c>
      <c r="O350" s="80" t="n">
        <v>40142.09</v>
      </c>
      <c r="P350" s="80" t="n">
        <v>15860.8</v>
      </c>
      <c r="Q350" s="80" t="n">
        <v>24225.8</v>
      </c>
      <c r="R350" s="80" t="n">
        <v>11929.5</v>
      </c>
      <c r="S350" s="80" t="n">
        <v>-1380.79</v>
      </c>
      <c r="T350" s="80">
        <f>O350-Y350</f>
        <v/>
      </c>
      <c r="U350" s="82">
        <f>AA350/(T350+X350)</f>
        <v/>
      </c>
      <c r="V350" s="80">
        <f>INDEX(检修、备用和必开!B:B,MATCH(统调负荷!$C350,检修、备用和必开!$A:$A,0))</f>
        <v/>
      </c>
      <c r="W350" s="80">
        <f>INDEX(检修、备用和必开!C:C,MATCH(统调负荷!$C350,检修、备用和必开!$A:$A,0))</f>
        <v/>
      </c>
      <c r="X350" s="80">
        <f>INDEX(检修、备用和必开!D:D,MATCH(统调负荷!$C350,检修、备用和必开!$A:$A,0))</f>
        <v/>
      </c>
      <c r="Y350" s="80">
        <f>INDEX(检修、备用和必开!E:E,MATCH(统调负荷!$C350,检修、备用和必开!$A:$A,0))</f>
        <v/>
      </c>
      <c r="Z350" s="80">
        <f>INDEX(检修、备用和必开!F:F,MATCH(统调负荷!$C350,检修、备用和必开!$A:$A,0))</f>
        <v/>
      </c>
      <c r="AA350" s="80">
        <f>94492.4-V350-Z350</f>
        <v/>
      </c>
      <c r="AB350" s="80" t="n">
        <v>345.9</v>
      </c>
      <c r="AC350" s="80" t="n">
        <v>343.96</v>
      </c>
      <c r="AD350" s="83">
        <f>C350+D350</f>
        <v/>
      </c>
      <c r="AE350" s="82">
        <f>N350-E350</f>
        <v/>
      </c>
      <c r="AF350" s="82">
        <f>O350-F350</f>
        <v/>
      </c>
      <c r="AG350" s="82">
        <f>P350-G350</f>
        <v/>
      </c>
      <c r="AH350" s="82">
        <f>Q350-H350</f>
        <v/>
      </c>
      <c r="AI350" s="82">
        <f>R350-I350</f>
        <v/>
      </c>
      <c r="AJ350" s="82">
        <f>S350-J350</f>
        <v/>
      </c>
      <c r="AK350" s="80">
        <f>INDEX(检修、备用和必开!I:I,MATCH(统调负荷!$C350,检修、备用和必开!$A:$A,0))</f>
        <v/>
      </c>
    </row>
    <row r="351" ht="13.8" customHeight="1">
      <c r="A351" s="80">
        <f>WEEKDAY(C351,2)</f>
        <v/>
      </c>
      <c r="B351" s="80">
        <f>HOUR(D351)</f>
        <v/>
      </c>
      <c r="C351" s="86" t="n">
        <v>45720</v>
      </c>
      <c r="D351" s="75" t="n">
        <v>0.6354166666666666</v>
      </c>
      <c r="E351" s="80" t="n">
        <v>96940</v>
      </c>
      <c r="F351" s="80" t="n">
        <v>46648</v>
      </c>
      <c r="G351" s="80" t="n">
        <v>21554</v>
      </c>
      <c r="H351" s="80" t="n">
        <v>19654</v>
      </c>
      <c r="I351" s="80" t="n">
        <v>10483</v>
      </c>
      <c r="J351" s="80" t="n">
        <v>-1399</v>
      </c>
      <c r="K351" s="80">
        <f>F351-Y351</f>
        <v/>
      </c>
      <c r="L351" s="82">
        <f>AA351/(K351+W351)</f>
        <v/>
      </c>
      <c r="M351" s="75" t="n">
        <v>0.6354166666666666</v>
      </c>
      <c r="N351" s="80" t="n">
        <v>91585.10000000001</v>
      </c>
      <c r="O351" s="80" t="n">
        <v>40104.27</v>
      </c>
      <c r="P351" s="80" t="n">
        <v>17184.6</v>
      </c>
      <c r="Q351" s="80" t="n">
        <v>24429.6</v>
      </c>
      <c r="R351" s="80" t="n">
        <v>11266.5</v>
      </c>
      <c r="S351" s="80" t="n">
        <v>-1399.87</v>
      </c>
      <c r="T351" s="80">
        <f>O351-Y351</f>
        <v/>
      </c>
      <c r="U351" s="82">
        <f>AA351/(T351+X351)</f>
        <v/>
      </c>
      <c r="V351" s="80">
        <f>INDEX(检修、备用和必开!B:B,MATCH(统调负荷!$C351,检修、备用和必开!$A:$A,0))</f>
        <v/>
      </c>
      <c r="W351" s="80">
        <f>INDEX(检修、备用和必开!C:C,MATCH(统调负荷!$C351,检修、备用和必开!$A:$A,0))</f>
        <v/>
      </c>
      <c r="X351" s="80">
        <f>INDEX(检修、备用和必开!D:D,MATCH(统调负荷!$C351,检修、备用和必开!$A:$A,0))</f>
        <v/>
      </c>
      <c r="Y351" s="80">
        <f>INDEX(检修、备用和必开!E:E,MATCH(统调负荷!$C351,检修、备用和必开!$A:$A,0))</f>
        <v/>
      </c>
      <c r="Z351" s="80">
        <f>INDEX(检修、备用和必开!F:F,MATCH(统调负荷!$C351,检修、备用和必开!$A:$A,0))</f>
        <v/>
      </c>
      <c r="AA351" s="80">
        <f>94492.4-V351-Z351</f>
        <v/>
      </c>
      <c r="AB351" s="80" t="n">
        <v>336.33</v>
      </c>
      <c r="AC351" s="80" t="n">
        <v>334.1</v>
      </c>
      <c r="AD351" s="83">
        <f>C351+D351</f>
        <v/>
      </c>
      <c r="AE351" s="82">
        <f>N351-E351</f>
        <v/>
      </c>
      <c r="AF351" s="82">
        <f>O351-F351</f>
        <v/>
      </c>
      <c r="AG351" s="82">
        <f>P351-G351</f>
        <v/>
      </c>
      <c r="AH351" s="82">
        <f>Q351-H351</f>
        <v/>
      </c>
      <c r="AI351" s="82">
        <f>R351-I351</f>
        <v/>
      </c>
      <c r="AJ351" s="82">
        <f>S351-J351</f>
        <v/>
      </c>
      <c r="AK351" s="80">
        <f>INDEX(检修、备用和必开!I:I,MATCH(统调负荷!$C351,检修、备用和必开!$A:$A,0))</f>
        <v/>
      </c>
    </row>
    <row r="352" ht="13.8" customHeight="1">
      <c r="A352" s="80">
        <f>WEEKDAY(C352,2)</f>
        <v/>
      </c>
      <c r="B352" s="80">
        <f>HOUR(D352)</f>
        <v/>
      </c>
      <c r="C352" s="86" t="n">
        <v>45720</v>
      </c>
      <c r="D352" s="75" t="n">
        <v>0.6458333333333334</v>
      </c>
      <c r="E352" s="80" t="n">
        <v>97815</v>
      </c>
      <c r="F352" s="80" t="n">
        <v>47945</v>
      </c>
      <c r="G352" s="80" t="n">
        <v>21516</v>
      </c>
      <c r="H352" s="80" t="n">
        <v>19619</v>
      </c>
      <c r="I352" s="80" t="n">
        <v>10134</v>
      </c>
      <c r="J352" s="80" t="n">
        <v>-1399</v>
      </c>
      <c r="K352" s="80">
        <f>F352-Y352</f>
        <v/>
      </c>
      <c r="L352" s="82">
        <f>AA352/(K352+W352)</f>
        <v/>
      </c>
      <c r="M352" s="75" t="n">
        <v>0.6458333333333334</v>
      </c>
      <c r="N352" s="80" t="n">
        <v>92655.2</v>
      </c>
      <c r="O352" s="80" t="n">
        <v>39702.74</v>
      </c>
      <c r="P352" s="80" t="n">
        <v>19151.1</v>
      </c>
      <c r="Q352" s="80" t="n">
        <v>24349.7</v>
      </c>
      <c r="R352" s="80" t="n">
        <v>10812</v>
      </c>
      <c r="S352" s="80" t="n">
        <v>-1360.34</v>
      </c>
      <c r="T352" s="80">
        <f>O352-Y352</f>
        <v/>
      </c>
      <c r="U352" s="82">
        <f>AA352/(T352+X352)</f>
        <v/>
      </c>
      <c r="V352" s="80">
        <f>INDEX(检修、备用和必开!B:B,MATCH(统调负荷!$C352,检修、备用和必开!$A:$A,0))</f>
        <v/>
      </c>
      <c r="W352" s="80">
        <f>INDEX(检修、备用和必开!C:C,MATCH(统调负荷!$C352,检修、备用和必开!$A:$A,0))</f>
        <v/>
      </c>
      <c r="X352" s="80">
        <f>INDEX(检修、备用和必开!D:D,MATCH(统调负荷!$C352,检修、备用和必开!$A:$A,0))</f>
        <v/>
      </c>
      <c r="Y352" s="80">
        <f>INDEX(检修、备用和必开!E:E,MATCH(统调负荷!$C352,检修、备用和必开!$A:$A,0))</f>
        <v/>
      </c>
      <c r="Z352" s="80">
        <f>INDEX(检修、备用和必开!F:F,MATCH(统调负荷!$C352,检修、备用和必开!$A:$A,0))</f>
        <v/>
      </c>
      <c r="AA352" s="80">
        <f>94492.4-V352-Z352</f>
        <v/>
      </c>
      <c r="AB352" s="80" t="n">
        <v>333.03</v>
      </c>
      <c r="AC352" s="80" t="n">
        <v>319.32</v>
      </c>
      <c r="AD352" s="83">
        <f>C352+D352</f>
        <v/>
      </c>
      <c r="AE352" s="82">
        <f>N352-E352</f>
        <v/>
      </c>
      <c r="AF352" s="82">
        <f>O352-F352</f>
        <v/>
      </c>
      <c r="AG352" s="82">
        <f>P352-G352</f>
        <v/>
      </c>
      <c r="AH352" s="82">
        <f>Q352-H352</f>
        <v/>
      </c>
      <c r="AI352" s="82">
        <f>R352-I352</f>
        <v/>
      </c>
      <c r="AJ352" s="82">
        <f>S352-J352</f>
        <v/>
      </c>
      <c r="AK352" s="80">
        <f>INDEX(检修、备用和必开!I:I,MATCH(统调负荷!$C352,检修、备用和必开!$A:$A,0))</f>
        <v/>
      </c>
    </row>
    <row r="353" ht="13.8" customHeight="1">
      <c r="A353" s="80">
        <f>WEEKDAY(C353,2)</f>
        <v/>
      </c>
      <c r="B353" s="80">
        <f>HOUR(D353)</f>
        <v/>
      </c>
      <c r="C353" s="86" t="n">
        <v>45720</v>
      </c>
      <c r="D353" s="75" t="n">
        <v>0.65625</v>
      </c>
      <c r="E353" s="80" t="n">
        <v>98530</v>
      </c>
      <c r="F353" s="80" t="n">
        <v>48701</v>
      </c>
      <c r="G353" s="80" t="n">
        <v>21853</v>
      </c>
      <c r="H353" s="80" t="n">
        <v>19587</v>
      </c>
      <c r="I353" s="80" t="n">
        <v>9788</v>
      </c>
      <c r="J353" s="80" t="n">
        <v>-1399</v>
      </c>
      <c r="K353" s="80">
        <f>F353-Y353</f>
        <v/>
      </c>
      <c r="L353" s="82">
        <f>AA353/(K353+W353)</f>
        <v/>
      </c>
      <c r="M353" s="75" t="n">
        <v>0.65625</v>
      </c>
      <c r="N353" s="80" t="n">
        <v>94009</v>
      </c>
      <c r="O353" s="80" t="n">
        <v>40201.63</v>
      </c>
      <c r="P353" s="80" t="n">
        <v>20073</v>
      </c>
      <c r="Q353" s="80" t="n">
        <v>24976.7</v>
      </c>
      <c r="R353" s="80" t="n">
        <v>10120.3</v>
      </c>
      <c r="S353" s="80" t="n">
        <v>-1362.63</v>
      </c>
      <c r="T353" s="80">
        <f>O353-Y353</f>
        <v/>
      </c>
      <c r="U353" s="82">
        <f>AA353/(T353+X353)</f>
        <v/>
      </c>
      <c r="V353" s="80">
        <f>INDEX(检修、备用和必开!B:B,MATCH(统调负荷!$C353,检修、备用和必开!$A:$A,0))</f>
        <v/>
      </c>
      <c r="W353" s="80">
        <f>INDEX(检修、备用和必开!C:C,MATCH(统调负荷!$C353,检修、备用和必开!$A:$A,0))</f>
        <v/>
      </c>
      <c r="X353" s="80">
        <f>INDEX(检修、备用和必开!D:D,MATCH(统调负荷!$C353,检修、备用和必开!$A:$A,0))</f>
        <v/>
      </c>
      <c r="Y353" s="80">
        <f>INDEX(检修、备用和必开!E:E,MATCH(统调负荷!$C353,检修、备用和必开!$A:$A,0))</f>
        <v/>
      </c>
      <c r="Z353" s="80">
        <f>INDEX(检修、备用和必开!F:F,MATCH(统调负荷!$C353,检修、备用和必开!$A:$A,0))</f>
        <v/>
      </c>
      <c r="AA353" s="80">
        <f>94492.4-V353-Z353</f>
        <v/>
      </c>
      <c r="AB353" s="80" t="n">
        <v>331.3</v>
      </c>
      <c r="AC353" s="80" t="n">
        <v>367.2</v>
      </c>
      <c r="AD353" s="83">
        <f>C353+D353</f>
        <v/>
      </c>
      <c r="AE353" s="82">
        <f>N353-E353</f>
        <v/>
      </c>
      <c r="AF353" s="82">
        <f>O353-F353</f>
        <v/>
      </c>
      <c r="AG353" s="82">
        <f>P353-G353</f>
        <v/>
      </c>
      <c r="AH353" s="82">
        <f>Q353-H353</f>
        <v/>
      </c>
      <c r="AI353" s="82">
        <f>R353-I353</f>
        <v/>
      </c>
      <c r="AJ353" s="82">
        <f>S353-J353</f>
        <v/>
      </c>
      <c r="AK353" s="80">
        <f>INDEX(检修、备用和必开!I:I,MATCH(统调负荷!$C353,检修、备用和必开!$A:$A,0))</f>
        <v/>
      </c>
    </row>
    <row r="354" ht="13.8" customHeight="1">
      <c r="A354" s="80">
        <f>WEEKDAY(C354,2)</f>
        <v/>
      </c>
      <c r="B354" s="80">
        <f>HOUR(D354)</f>
        <v/>
      </c>
      <c r="C354" s="86" t="n">
        <v>45720</v>
      </c>
      <c r="D354" s="75" t="n">
        <v>0.6666666666666666</v>
      </c>
      <c r="E354" s="80" t="n">
        <v>99240</v>
      </c>
      <c r="F354" s="80" t="n">
        <v>49519</v>
      </c>
      <c r="G354" s="80" t="n">
        <v>22156</v>
      </c>
      <c r="H354" s="80" t="n">
        <v>19540</v>
      </c>
      <c r="I354" s="80" t="n">
        <v>9424</v>
      </c>
      <c r="J354" s="80" t="n">
        <v>-1399</v>
      </c>
      <c r="K354" s="80">
        <f>F354-Y354</f>
        <v/>
      </c>
      <c r="L354" s="82">
        <f>AA354/(K354+W354)</f>
        <v/>
      </c>
      <c r="M354" s="75" t="n">
        <v>0.6666666666666666</v>
      </c>
      <c r="N354" s="80" t="n">
        <v>95822.8</v>
      </c>
      <c r="O354" s="80" t="n">
        <v>41632.72</v>
      </c>
      <c r="P354" s="80" t="n">
        <v>21340.3</v>
      </c>
      <c r="Q354" s="80" t="n">
        <v>24789.9</v>
      </c>
      <c r="R354" s="80" t="n">
        <v>9417.629999999999</v>
      </c>
      <c r="S354" s="80" t="n">
        <v>-1357.75</v>
      </c>
      <c r="T354" s="80">
        <f>O354-Y354</f>
        <v/>
      </c>
      <c r="U354" s="82">
        <f>AA354/(T354+X354)</f>
        <v/>
      </c>
      <c r="V354" s="80">
        <f>INDEX(检修、备用和必开!B:B,MATCH(统调负荷!$C354,检修、备用和必开!$A:$A,0))</f>
        <v/>
      </c>
      <c r="W354" s="80">
        <f>INDEX(检修、备用和必开!C:C,MATCH(统调负荷!$C354,检修、备用和必开!$A:$A,0))</f>
        <v/>
      </c>
      <c r="X354" s="80">
        <f>INDEX(检修、备用和必开!D:D,MATCH(统调负荷!$C354,检修、备用和必开!$A:$A,0))</f>
        <v/>
      </c>
      <c r="Y354" s="80">
        <f>INDEX(检修、备用和必开!E:E,MATCH(统调负荷!$C354,检修、备用和必开!$A:$A,0))</f>
        <v/>
      </c>
      <c r="Z354" s="80">
        <f>INDEX(检修、备用和必开!F:F,MATCH(统调负荷!$C354,检修、备用和必开!$A:$A,0))</f>
        <v/>
      </c>
      <c r="AA354" s="80">
        <f>94492.4-V354-Z354</f>
        <v/>
      </c>
      <c r="AB354" s="80" t="n">
        <v>342.22</v>
      </c>
      <c r="AC354" s="80" t="n">
        <v>344.05</v>
      </c>
      <c r="AD354" s="83">
        <f>C354+D354</f>
        <v/>
      </c>
      <c r="AE354" s="82">
        <f>N354-E354</f>
        <v/>
      </c>
      <c r="AF354" s="82">
        <f>O354-F354</f>
        <v/>
      </c>
      <c r="AG354" s="82">
        <f>P354-G354</f>
        <v/>
      </c>
      <c r="AH354" s="82">
        <f>Q354-H354</f>
        <v/>
      </c>
      <c r="AI354" s="82">
        <f>R354-I354</f>
        <v/>
      </c>
      <c r="AJ354" s="82">
        <f>S354-J354</f>
        <v/>
      </c>
      <c r="AK354" s="80">
        <f>INDEX(检修、备用和必开!I:I,MATCH(统调负荷!$C354,检修、备用和必开!$A:$A,0))</f>
        <v/>
      </c>
    </row>
    <row r="355" ht="13.8" customHeight="1">
      <c r="A355" s="80">
        <f>WEEKDAY(C355,2)</f>
        <v/>
      </c>
      <c r="B355" s="80">
        <f>HOUR(D355)</f>
        <v/>
      </c>
      <c r="C355" s="86" t="n">
        <v>45720</v>
      </c>
      <c r="D355" s="75" t="n">
        <v>0.6770833333333334</v>
      </c>
      <c r="E355" s="80" t="n">
        <v>101300</v>
      </c>
      <c r="F355" s="80" t="n">
        <v>50814</v>
      </c>
      <c r="G355" s="80" t="n">
        <v>22527</v>
      </c>
      <c r="H355" s="80" t="n">
        <v>20307</v>
      </c>
      <c r="I355" s="80" t="n">
        <v>9051</v>
      </c>
      <c r="J355" s="80" t="n">
        <v>-1399</v>
      </c>
      <c r="K355" s="80">
        <f>F355-Y355</f>
        <v/>
      </c>
      <c r="L355" s="82">
        <f>AA355/(K355+W355)</f>
        <v/>
      </c>
      <c r="M355" s="75" t="n">
        <v>0.6770833333333334</v>
      </c>
      <c r="N355" s="80" t="n">
        <v>97465.60000000001</v>
      </c>
      <c r="O355" s="80" t="n">
        <v>43073.52</v>
      </c>
      <c r="P355" s="80" t="n">
        <v>22444</v>
      </c>
      <c r="Q355" s="80" t="n">
        <v>24625.2</v>
      </c>
      <c r="R355" s="80" t="n">
        <v>8681.32</v>
      </c>
      <c r="S355" s="80" t="n">
        <v>-1358.44</v>
      </c>
      <c r="T355" s="80">
        <f>O355-Y355</f>
        <v/>
      </c>
      <c r="U355" s="82">
        <f>AA355/(T355+X355)</f>
        <v/>
      </c>
      <c r="V355" s="80">
        <f>INDEX(检修、备用和必开!B:B,MATCH(统调负荷!$C355,检修、备用和必开!$A:$A,0))</f>
        <v/>
      </c>
      <c r="W355" s="80">
        <f>INDEX(检修、备用和必开!C:C,MATCH(统调负荷!$C355,检修、备用和必开!$A:$A,0))</f>
        <v/>
      </c>
      <c r="X355" s="80">
        <f>INDEX(检修、备用和必开!D:D,MATCH(统调负荷!$C355,检修、备用和必开!$A:$A,0))</f>
        <v/>
      </c>
      <c r="Y355" s="80">
        <f>INDEX(检修、备用和必开!E:E,MATCH(统调负荷!$C355,检修、备用和必开!$A:$A,0))</f>
        <v/>
      </c>
      <c r="Z355" s="80">
        <f>INDEX(检修、备用和必开!F:F,MATCH(统调负荷!$C355,检修、备用和必开!$A:$A,0))</f>
        <v/>
      </c>
      <c r="AA355" s="80">
        <f>94492.4-V355-Z355</f>
        <v/>
      </c>
      <c r="AB355" s="80" t="n">
        <v>357.29</v>
      </c>
      <c r="AC355" s="80" t="n">
        <v>385.48</v>
      </c>
      <c r="AD355" s="83">
        <f>C355+D355</f>
        <v/>
      </c>
      <c r="AE355" s="82">
        <f>N355-E355</f>
        <v/>
      </c>
      <c r="AF355" s="82">
        <f>O355-F355</f>
        <v/>
      </c>
      <c r="AG355" s="82">
        <f>P355-G355</f>
        <v/>
      </c>
      <c r="AH355" s="82">
        <f>Q355-H355</f>
        <v/>
      </c>
      <c r="AI355" s="82">
        <f>R355-I355</f>
        <v/>
      </c>
      <c r="AJ355" s="82">
        <f>S355-J355</f>
        <v/>
      </c>
      <c r="AK355" s="80">
        <f>INDEX(检修、备用和必开!I:I,MATCH(统调负荷!$C355,检修、备用和必开!$A:$A,0))</f>
        <v/>
      </c>
    </row>
    <row r="356" ht="13.8" customHeight="1">
      <c r="A356" s="80">
        <f>WEEKDAY(C356,2)</f>
        <v/>
      </c>
      <c r="B356" s="80">
        <f>HOUR(D356)</f>
        <v/>
      </c>
      <c r="C356" s="86" t="n">
        <v>45720</v>
      </c>
      <c r="D356" s="75" t="n">
        <v>0.6875</v>
      </c>
      <c r="E356" s="80" t="n">
        <v>103530</v>
      </c>
      <c r="F356" s="80" t="n">
        <v>53476</v>
      </c>
      <c r="G356" s="80" t="n">
        <v>22527</v>
      </c>
      <c r="H356" s="80" t="n">
        <v>20250</v>
      </c>
      <c r="I356" s="80" t="n">
        <v>8676</v>
      </c>
      <c r="J356" s="80" t="n">
        <v>-1399</v>
      </c>
      <c r="K356" s="80">
        <f>F356-Y356</f>
        <v/>
      </c>
      <c r="L356" s="82">
        <f>AA356/(K356+W356)</f>
        <v/>
      </c>
      <c r="M356" s="75" t="n">
        <v>0.6875</v>
      </c>
      <c r="N356" s="80" t="n">
        <v>98924.2</v>
      </c>
      <c r="O356" s="80" t="n">
        <v>45195.45</v>
      </c>
      <c r="P356" s="80" t="n">
        <v>22345.3</v>
      </c>
      <c r="Q356" s="80" t="n">
        <v>24744.5</v>
      </c>
      <c r="R356" s="80" t="n">
        <v>7987.01</v>
      </c>
      <c r="S356" s="80" t="n">
        <v>-1348.06</v>
      </c>
      <c r="T356" s="80">
        <f>O356-Y356</f>
        <v/>
      </c>
      <c r="U356" s="82">
        <f>AA356/(T356+X356)</f>
        <v/>
      </c>
      <c r="V356" s="80">
        <f>INDEX(检修、备用和必开!B:B,MATCH(统调负荷!$C356,检修、备用和必开!$A:$A,0))</f>
        <v/>
      </c>
      <c r="W356" s="80">
        <f>INDEX(检修、备用和必开!C:C,MATCH(统调负荷!$C356,检修、备用和必开!$A:$A,0))</f>
        <v/>
      </c>
      <c r="X356" s="80">
        <f>INDEX(检修、备用和必开!D:D,MATCH(统调负荷!$C356,检修、备用和必开!$A:$A,0))</f>
        <v/>
      </c>
      <c r="Y356" s="80">
        <f>INDEX(检修、备用和必开!E:E,MATCH(统调负荷!$C356,检修、备用和必开!$A:$A,0))</f>
        <v/>
      </c>
      <c r="Z356" s="80">
        <f>INDEX(检修、备用和必开!F:F,MATCH(统调负荷!$C356,检修、备用和必开!$A:$A,0))</f>
        <v/>
      </c>
      <c r="AA356" s="80">
        <f>94492.4-V356-Z356</f>
        <v/>
      </c>
      <c r="AB356" s="80" t="n">
        <v>366.27</v>
      </c>
      <c r="AC356" s="80" t="n">
        <v>370.73</v>
      </c>
      <c r="AD356" s="83">
        <f>C356+D356</f>
        <v/>
      </c>
      <c r="AE356" s="82">
        <f>N356-E356</f>
        <v/>
      </c>
      <c r="AF356" s="82">
        <f>O356-F356</f>
        <v/>
      </c>
      <c r="AG356" s="82">
        <f>P356-G356</f>
        <v/>
      </c>
      <c r="AH356" s="82">
        <f>Q356-H356</f>
        <v/>
      </c>
      <c r="AI356" s="82">
        <f>R356-I356</f>
        <v/>
      </c>
      <c r="AJ356" s="82">
        <f>S356-J356</f>
        <v/>
      </c>
      <c r="AK356" s="80">
        <f>INDEX(检修、备用和必开!I:I,MATCH(统调负荷!$C356,检修、备用和必开!$A:$A,0))</f>
        <v/>
      </c>
    </row>
    <row r="357" ht="13.8" customHeight="1">
      <c r="A357" s="80">
        <f>WEEKDAY(C357,2)</f>
        <v/>
      </c>
      <c r="B357" s="80">
        <f>HOUR(D357)</f>
        <v/>
      </c>
      <c r="C357" s="86" t="n">
        <v>45720</v>
      </c>
      <c r="D357" s="75" t="n">
        <v>0.6979166666666666</v>
      </c>
      <c r="E357" s="80" t="n">
        <v>104785</v>
      </c>
      <c r="F357" s="80" t="n">
        <v>54146</v>
      </c>
      <c r="G357" s="80" t="n">
        <v>22838</v>
      </c>
      <c r="H357" s="80" t="n">
        <v>20902</v>
      </c>
      <c r="I357" s="80" t="n">
        <v>8298</v>
      </c>
      <c r="J357" s="80" t="n">
        <v>-1399</v>
      </c>
      <c r="K357" s="80">
        <f>F357-Y357</f>
        <v/>
      </c>
      <c r="L357" s="82">
        <f>AA357/(K357+W357)</f>
        <v/>
      </c>
      <c r="M357" s="75" t="n">
        <v>0.6979166666666666</v>
      </c>
      <c r="N357" s="80" t="n">
        <v>100441</v>
      </c>
      <c r="O357" s="80" t="n">
        <v>47506.26</v>
      </c>
      <c r="P357" s="80" t="n">
        <v>21991.8</v>
      </c>
      <c r="Q357" s="80" t="n">
        <v>24893.7</v>
      </c>
      <c r="R357" s="80" t="n">
        <v>7376.51</v>
      </c>
      <c r="S357" s="80" t="n">
        <v>-1327.27</v>
      </c>
      <c r="T357" s="80">
        <f>O357-Y357</f>
        <v/>
      </c>
      <c r="U357" s="82">
        <f>AA357/(T357+X357)</f>
        <v/>
      </c>
      <c r="V357" s="80">
        <f>INDEX(检修、备用和必开!B:B,MATCH(统调负荷!$C357,检修、备用和必开!$A:$A,0))</f>
        <v/>
      </c>
      <c r="W357" s="80">
        <f>INDEX(检修、备用和必开!C:C,MATCH(统调负荷!$C357,检修、备用和必开!$A:$A,0))</f>
        <v/>
      </c>
      <c r="X357" s="80">
        <f>INDEX(检修、备用和必开!D:D,MATCH(统调负荷!$C357,检修、备用和必开!$A:$A,0))</f>
        <v/>
      </c>
      <c r="Y357" s="80">
        <f>INDEX(检修、备用和必开!E:E,MATCH(统调负荷!$C357,检修、备用和必开!$A:$A,0))</f>
        <v/>
      </c>
      <c r="Z357" s="80">
        <f>INDEX(检修、备用和必开!F:F,MATCH(统调负荷!$C357,检修、备用和必开!$A:$A,0))</f>
        <v/>
      </c>
      <c r="AA357" s="80">
        <f>94492.4-V357-Z357</f>
        <v/>
      </c>
      <c r="AB357" s="80" t="n">
        <v>391.66</v>
      </c>
      <c r="AC357" s="80" t="n">
        <v>386.05</v>
      </c>
      <c r="AD357" s="83">
        <f>C357+D357</f>
        <v/>
      </c>
      <c r="AE357" s="82">
        <f>N357-E357</f>
        <v/>
      </c>
      <c r="AF357" s="82">
        <f>O357-F357</f>
        <v/>
      </c>
      <c r="AG357" s="82">
        <f>P357-G357</f>
        <v/>
      </c>
      <c r="AH357" s="82">
        <f>Q357-H357</f>
        <v/>
      </c>
      <c r="AI357" s="82">
        <f>R357-I357</f>
        <v/>
      </c>
      <c r="AJ357" s="82">
        <f>S357-J357</f>
        <v/>
      </c>
      <c r="AK357" s="80">
        <f>INDEX(检修、备用和必开!I:I,MATCH(统调负荷!$C357,检修、备用和必开!$A:$A,0))</f>
        <v/>
      </c>
    </row>
    <row r="358" ht="13.8" customHeight="1">
      <c r="A358" s="80">
        <f>WEEKDAY(C358,2)</f>
        <v/>
      </c>
      <c r="B358" s="80">
        <f>HOUR(D358)</f>
        <v/>
      </c>
      <c r="C358" s="86" t="n">
        <v>45720</v>
      </c>
      <c r="D358" s="75" t="n">
        <v>0.7083333333333334</v>
      </c>
      <c r="E358" s="80" t="n">
        <v>106065</v>
      </c>
      <c r="F358" s="80" t="n">
        <v>56466</v>
      </c>
      <c r="G358" s="80" t="n">
        <v>22278</v>
      </c>
      <c r="H358" s="80" t="n">
        <v>20797</v>
      </c>
      <c r="I358" s="80" t="n">
        <v>7923</v>
      </c>
      <c r="J358" s="80" t="n">
        <v>-1399</v>
      </c>
      <c r="K358" s="80">
        <f>F358-Y358</f>
        <v/>
      </c>
      <c r="L358" s="82">
        <f>AA358/(K358+W358)</f>
        <v/>
      </c>
      <c r="M358" s="75" t="n">
        <v>0.7083333333333334</v>
      </c>
      <c r="N358" s="80" t="n">
        <v>101884</v>
      </c>
      <c r="O358" s="80" t="n">
        <v>49726.36</v>
      </c>
      <c r="P358" s="80" t="n">
        <v>21474.3</v>
      </c>
      <c r="Q358" s="80" t="n">
        <v>25190.3</v>
      </c>
      <c r="R358" s="80" t="n">
        <v>6851.99</v>
      </c>
      <c r="S358" s="80" t="n">
        <v>-1358.95</v>
      </c>
      <c r="T358" s="80">
        <f>O358-Y358</f>
        <v/>
      </c>
      <c r="U358" s="82">
        <f>AA358/(T358+X358)</f>
        <v/>
      </c>
      <c r="V358" s="80">
        <f>INDEX(检修、备用和必开!B:B,MATCH(统调负荷!$C358,检修、备用和必开!$A:$A,0))</f>
        <v/>
      </c>
      <c r="W358" s="80">
        <f>INDEX(检修、备用和必开!C:C,MATCH(统调负荷!$C358,检修、备用和必开!$A:$A,0))</f>
        <v/>
      </c>
      <c r="X358" s="80">
        <f>INDEX(检修、备用和必开!D:D,MATCH(统调负荷!$C358,检修、备用和必开!$A:$A,0))</f>
        <v/>
      </c>
      <c r="Y358" s="80">
        <f>INDEX(检修、备用和必开!E:E,MATCH(统调负荷!$C358,检修、备用和必开!$A:$A,0))</f>
        <v/>
      </c>
      <c r="Z358" s="80">
        <f>INDEX(检修、备用和必开!F:F,MATCH(统调负荷!$C358,检修、备用和必开!$A:$A,0))</f>
        <v/>
      </c>
      <c r="AA358" s="80">
        <f>94492.4-V358-Z358</f>
        <v/>
      </c>
      <c r="AB358" s="80" t="n">
        <v>390.44</v>
      </c>
      <c r="AC358" s="80" t="n">
        <v>387.69</v>
      </c>
      <c r="AD358" s="83">
        <f>C358+D358</f>
        <v/>
      </c>
      <c r="AE358" s="82">
        <f>N358-E358</f>
        <v/>
      </c>
      <c r="AF358" s="82">
        <f>O358-F358</f>
        <v/>
      </c>
      <c r="AG358" s="82">
        <f>P358-G358</f>
        <v/>
      </c>
      <c r="AH358" s="82">
        <f>Q358-H358</f>
        <v/>
      </c>
      <c r="AI358" s="82">
        <f>R358-I358</f>
        <v/>
      </c>
      <c r="AJ358" s="82">
        <f>S358-J358</f>
        <v/>
      </c>
      <c r="AK358" s="80">
        <f>INDEX(检修、备用和必开!I:I,MATCH(统调负荷!$C358,检修、备用和必开!$A:$A,0))</f>
        <v/>
      </c>
    </row>
    <row r="359" ht="13.8" customHeight="1">
      <c r="A359" s="80">
        <f>WEEKDAY(C359,2)</f>
        <v/>
      </c>
      <c r="B359" s="80">
        <f>HOUR(D359)</f>
        <v/>
      </c>
      <c r="C359" s="86" t="n">
        <v>45720</v>
      </c>
      <c r="D359" s="75" t="n">
        <v>0.71875</v>
      </c>
      <c r="E359" s="80" t="n">
        <v>106575</v>
      </c>
      <c r="F359" s="80" t="n">
        <v>58824</v>
      </c>
      <c r="G359" s="80" t="n">
        <v>20610</v>
      </c>
      <c r="H359" s="80" t="n">
        <v>20971</v>
      </c>
      <c r="I359" s="80" t="n">
        <v>7569</v>
      </c>
      <c r="J359" s="80" t="n">
        <v>-1399</v>
      </c>
      <c r="K359" s="80">
        <f>F359-Y359</f>
        <v/>
      </c>
      <c r="L359" s="82">
        <f>AA359/(K359+W359)</f>
        <v/>
      </c>
      <c r="M359" s="75" t="n">
        <v>0.71875</v>
      </c>
      <c r="N359" s="80" t="n">
        <v>103104</v>
      </c>
      <c r="O359" s="80" t="n">
        <v>51574.49</v>
      </c>
      <c r="P359" s="80" t="n">
        <v>21105.6</v>
      </c>
      <c r="Q359" s="80" t="n">
        <v>25357.2</v>
      </c>
      <c r="R359" s="80" t="n">
        <v>6418.42</v>
      </c>
      <c r="S359" s="80" t="n">
        <v>-1351.71</v>
      </c>
      <c r="T359" s="80">
        <f>O359-Y359</f>
        <v/>
      </c>
      <c r="U359" s="82">
        <f>AA359/(T359+X359)</f>
        <v/>
      </c>
      <c r="V359" s="80">
        <f>INDEX(检修、备用和必开!B:B,MATCH(统调负荷!$C359,检修、备用和必开!$A:$A,0))</f>
        <v/>
      </c>
      <c r="W359" s="80">
        <f>INDEX(检修、备用和必开!C:C,MATCH(统调负荷!$C359,检修、备用和必开!$A:$A,0))</f>
        <v/>
      </c>
      <c r="X359" s="80">
        <f>INDEX(检修、备用和必开!D:D,MATCH(统调负荷!$C359,检修、备用和必开!$A:$A,0))</f>
        <v/>
      </c>
      <c r="Y359" s="80">
        <f>INDEX(检修、备用和必开!E:E,MATCH(统调负荷!$C359,检修、备用和必开!$A:$A,0))</f>
        <v/>
      </c>
      <c r="Z359" s="80">
        <f>INDEX(检修、备用和必开!F:F,MATCH(统调负荷!$C359,检修、备用和必开!$A:$A,0))</f>
        <v/>
      </c>
      <c r="AA359" s="80">
        <f>94492.4-V359-Z359</f>
        <v/>
      </c>
      <c r="AB359" s="80" t="n">
        <v>408.61</v>
      </c>
      <c r="AC359" s="80" t="n">
        <v>406.44</v>
      </c>
      <c r="AD359" s="83">
        <f>C359+D359</f>
        <v/>
      </c>
      <c r="AE359" s="82">
        <f>N359-E359</f>
        <v/>
      </c>
      <c r="AF359" s="82">
        <f>O359-F359</f>
        <v/>
      </c>
      <c r="AG359" s="82">
        <f>P359-G359</f>
        <v/>
      </c>
      <c r="AH359" s="82">
        <f>Q359-H359</f>
        <v/>
      </c>
      <c r="AI359" s="82">
        <f>R359-I359</f>
        <v/>
      </c>
      <c r="AJ359" s="82">
        <f>S359-J359</f>
        <v/>
      </c>
      <c r="AK359" s="80">
        <f>INDEX(检修、备用和必开!I:I,MATCH(统调负荷!$C359,检修、备用和必开!$A:$A,0))</f>
        <v/>
      </c>
    </row>
    <row r="360" ht="13.8" customHeight="1">
      <c r="A360" s="80">
        <f>WEEKDAY(C360,2)</f>
        <v/>
      </c>
      <c r="B360" s="80">
        <f>HOUR(D360)</f>
        <v/>
      </c>
      <c r="C360" s="86" t="n">
        <v>45720</v>
      </c>
      <c r="D360" s="75" t="n">
        <v>0.7291666666666666</v>
      </c>
      <c r="E360" s="80" t="n">
        <v>104170</v>
      </c>
      <c r="F360" s="80" t="n">
        <v>56287</v>
      </c>
      <c r="G360" s="80" t="n">
        <v>20610</v>
      </c>
      <c r="H360" s="80" t="n">
        <v>21532</v>
      </c>
      <c r="I360" s="80" t="n">
        <v>7140</v>
      </c>
      <c r="J360" s="80" t="n">
        <v>-1399</v>
      </c>
      <c r="K360" s="80">
        <f>F360-Y360</f>
        <v/>
      </c>
      <c r="L360" s="82">
        <f>AA360/(K360+W360)</f>
        <v/>
      </c>
      <c r="M360" s="75" t="n">
        <v>0.7291666666666666</v>
      </c>
      <c r="N360" s="80" t="n">
        <v>102202</v>
      </c>
      <c r="O360" s="80" t="n">
        <v>50899.06</v>
      </c>
      <c r="P360" s="80" t="n">
        <v>20891.7</v>
      </c>
      <c r="Q360" s="80" t="n">
        <v>25779.9</v>
      </c>
      <c r="R360" s="80" t="n">
        <v>6093.74</v>
      </c>
      <c r="S360" s="80" t="n">
        <v>-1462.4</v>
      </c>
      <c r="T360" s="80">
        <f>O360-Y360</f>
        <v/>
      </c>
      <c r="U360" s="82">
        <f>AA360/(T360+X360)</f>
        <v/>
      </c>
      <c r="V360" s="80">
        <f>INDEX(检修、备用和必开!B:B,MATCH(统调负荷!$C360,检修、备用和必开!$A:$A,0))</f>
        <v/>
      </c>
      <c r="W360" s="80">
        <f>INDEX(检修、备用和必开!C:C,MATCH(统调负荷!$C360,检修、备用和必开!$A:$A,0))</f>
        <v/>
      </c>
      <c r="X360" s="80">
        <f>INDEX(检修、备用和必开!D:D,MATCH(统调负荷!$C360,检修、备用和必开!$A:$A,0))</f>
        <v/>
      </c>
      <c r="Y360" s="80">
        <f>INDEX(检修、备用和必开!E:E,MATCH(统调负荷!$C360,检修、备用和必开!$A:$A,0))</f>
        <v/>
      </c>
      <c r="Z360" s="80">
        <f>INDEX(检修、备用和必开!F:F,MATCH(统调负荷!$C360,检修、备用和必开!$A:$A,0))</f>
        <v/>
      </c>
      <c r="AA360" s="80">
        <f>94492.4-V360-Z360</f>
        <v/>
      </c>
      <c r="AB360" s="80" t="n">
        <v>386.67</v>
      </c>
      <c r="AC360" s="80" t="n">
        <v>373.33</v>
      </c>
      <c r="AD360" s="83">
        <f>C360+D360</f>
        <v/>
      </c>
      <c r="AE360" s="82">
        <f>N360-E360</f>
        <v/>
      </c>
      <c r="AF360" s="82">
        <f>O360-F360</f>
        <v/>
      </c>
      <c r="AG360" s="82">
        <f>P360-G360</f>
        <v/>
      </c>
      <c r="AH360" s="82">
        <f>Q360-H360</f>
        <v/>
      </c>
      <c r="AI360" s="82">
        <f>R360-I360</f>
        <v/>
      </c>
      <c r="AJ360" s="82">
        <f>S360-J360</f>
        <v/>
      </c>
      <c r="AK360" s="80">
        <f>INDEX(检修、备用和必开!I:I,MATCH(统调负荷!$C360,检修、备用和必开!$A:$A,0))</f>
        <v/>
      </c>
    </row>
    <row r="361" ht="13.8" customHeight="1">
      <c r="A361" s="80">
        <f>WEEKDAY(C361,2)</f>
        <v/>
      </c>
      <c r="B361" s="80">
        <f>HOUR(D361)</f>
        <v/>
      </c>
      <c r="C361" s="86" t="n">
        <v>45720</v>
      </c>
      <c r="D361" s="75" t="n">
        <v>0.7395833333333334</v>
      </c>
      <c r="E361" s="80" t="n">
        <v>103055</v>
      </c>
      <c r="F361" s="80" t="n">
        <v>55651</v>
      </c>
      <c r="G361" s="80" t="n">
        <v>20634</v>
      </c>
      <c r="H361" s="80" t="n">
        <v>21414</v>
      </c>
      <c r="I361" s="80" t="n">
        <v>6755</v>
      </c>
      <c r="J361" s="80" t="n">
        <v>-1399</v>
      </c>
      <c r="K361" s="80">
        <f>F361-Y361</f>
        <v/>
      </c>
      <c r="L361" s="82">
        <f>AA361/(K361+W361)</f>
        <v/>
      </c>
      <c r="M361" s="75" t="n">
        <v>0.7395833333333334</v>
      </c>
      <c r="N361" s="80" t="n">
        <v>102710</v>
      </c>
      <c r="O361" s="80" t="n">
        <v>51304.37</v>
      </c>
      <c r="P361" s="80" t="n">
        <v>21060.5</v>
      </c>
      <c r="Q361" s="80" t="n">
        <v>25956</v>
      </c>
      <c r="R361" s="80" t="n">
        <v>5873.71</v>
      </c>
      <c r="S361" s="80" t="n">
        <v>-1484.58</v>
      </c>
      <c r="T361" s="80">
        <f>O361-Y361</f>
        <v/>
      </c>
      <c r="U361" s="82">
        <f>AA361/(T361+X361)</f>
        <v/>
      </c>
      <c r="V361" s="80">
        <f>INDEX(检修、备用和必开!B:B,MATCH(统调负荷!$C361,检修、备用和必开!$A:$A,0))</f>
        <v/>
      </c>
      <c r="W361" s="80">
        <f>INDEX(检修、备用和必开!C:C,MATCH(统调负荷!$C361,检修、备用和必开!$A:$A,0))</f>
        <v/>
      </c>
      <c r="X361" s="80">
        <f>INDEX(检修、备用和必开!D:D,MATCH(统调负荷!$C361,检修、备用和必开!$A:$A,0))</f>
        <v/>
      </c>
      <c r="Y361" s="80">
        <f>INDEX(检修、备用和必开!E:E,MATCH(统调负荷!$C361,检修、备用和必开!$A:$A,0))</f>
        <v/>
      </c>
      <c r="Z361" s="80">
        <f>INDEX(检修、备用和必开!F:F,MATCH(统调负荷!$C361,检修、备用和必开!$A:$A,0))</f>
        <v/>
      </c>
      <c r="AA361" s="80">
        <f>94492.4-V361-Z361</f>
        <v/>
      </c>
      <c r="AB361" s="80" t="n">
        <v>388.06</v>
      </c>
      <c r="AC361" s="80" t="n">
        <v>382.64</v>
      </c>
      <c r="AD361" s="83">
        <f>C361+D361</f>
        <v/>
      </c>
      <c r="AE361" s="82">
        <f>N361-E361</f>
        <v/>
      </c>
      <c r="AF361" s="82">
        <f>O361-F361</f>
        <v/>
      </c>
      <c r="AG361" s="82">
        <f>P361-G361</f>
        <v/>
      </c>
      <c r="AH361" s="82">
        <f>Q361-H361</f>
        <v/>
      </c>
      <c r="AI361" s="82">
        <f>R361-I361</f>
        <v/>
      </c>
      <c r="AJ361" s="82">
        <f>S361-J361</f>
        <v/>
      </c>
      <c r="AK361" s="80">
        <f>INDEX(检修、备用和必开!I:I,MATCH(统调负荷!$C361,检修、备用和必开!$A:$A,0))</f>
        <v/>
      </c>
    </row>
    <row r="362" ht="13.8" customHeight="1">
      <c r="A362" s="80">
        <f>WEEKDAY(C362,2)</f>
        <v/>
      </c>
      <c r="B362" s="80">
        <f>HOUR(D362)</f>
        <v/>
      </c>
      <c r="C362" s="86" t="n">
        <v>45720</v>
      </c>
      <c r="D362" s="75" t="n">
        <v>0.75</v>
      </c>
      <c r="E362" s="80" t="n">
        <v>103440</v>
      </c>
      <c r="F362" s="80" t="n">
        <v>56467</v>
      </c>
      <c r="G362" s="80" t="n">
        <v>20581</v>
      </c>
      <c r="H362" s="80" t="n">
        <v>21425</v>
      </c>
      <c r="I362" s="80" t="n">
        <v>6366</v>
      </c>
      <c r="J362" s="80" t="n">
        <v>-1399</v>
      </c>
      <c r="K362" s="80">
        <f>F362-Y362</f>
        <v/>
      </c>
      <c r="L362" s="82">
        <f>AA362/(K362+W362)</f>
        <v/>
      </c>
      <c r="M362" s="75" t="n">
        <v>0.75</v>
      </c>
      <c r="N362" s="80" t="n">
        <v>103907</v>
      </c>
      <c r="O362" s="80" t="n">
        <v>53138</v>
      </c>
      <c r="P362" s="80" t="n">
        <v>20330</v>
      </c>
      <c r="Q362" s="80" t="n">
        <v>26178.2</v>
      </c>
      <c r="R362" s="80" t="n">
        <v>5800.39</v>
      </c>
      <c r="S362" s="80" t="n">
        <v>-1539.59</v>
      </c>
      <c r="T362" s="80">
        <f>O362-Y362</f>
        <v/>
      </c>
      <c r="U362" s="82">
        <f>AA362/(T362+X362)</f>
        <v/>
      </c>
      <c r="V362" s="80">
        <f>INDEX(检修、备用和必开!B:B,MATCH(统调负荷!$C362,检修、备用和必开!$A:$A,0))</f>
        <v/>
      </c>
      <c r="W362" s="80">
        <f>INDEX(检修、备用和必开!C:C,MATCH(统调负荷!$C362,检修、备用和必开!$A:$A,0))</f>
        <v/>
      </c>
      <c r="X362" s="80">
        <f>INDEX(检修、备用和必开!D:D,MATCH(统调负荷!$C362,检修、备用和必开!$A:$A,0))</f>
        <v/>
      </c>
      <c r="Y362" s="80">
        <f>INDEX(检修、备用和必开!E:E,MATCH(统调负荷!$C362,检修、备用和必开!$A:$A,0))</f>
        <v/>
      </c>
      <c r="Z362" s="80">
        <f>INDEX(检修、备用和必开!F:F,MATCH(统调负荷!$C362,检修、备用和必开!$A:$A,0))</f>
        <v/>
      </c>
      <c r="AA362" s="80">
        <f>94492.4-V362-Z362</f>
        <v/>
      </c>
      <c r="AB362" s="80" t="n">
        <v>388.13</v>
      </c>
      <c r="AC362" s="80" t="n">
        <v>376.05</v>
      </c>
      <c r="AD362" s="83">
        <f>C362+D362</f>
        <v/>
      </c>
      <c r="AE362" s="82">
        <f>N362-E362</f>
        <v/>
      </c>
      <c r="AF362" s="82">
        <f>O362-F362</f>
        <v/>
      </c>
      <c r="AG362" s="82">
        <f>P362-G362</f>
        <v/>
      </c>
      <c r="AH362" s="82">
        <f>Q362-H362</f>
        <v/>
      </c>
      <c r="AI362" s="82">
        <f>R362-I362</f>
        <v/>
      </c>
      <c r="AJ362" s="82">
        <f>S362-J362</f>
        <v/>
      </c>
      <c r="AK362" s="80">
        <f>INDEX(检修、备用和必开!I:I,MATCH(统调负荷!$C362,检修、备用和必开!$A:$A,0))</f>
        <v/>
      </c>
    </row>
    <row r="363" ht="13.8" customHeight="1">
      <c r="A363" s="80">
        <f>WEEKDAY(C363,2)</f>
        <v/>
      </c>
      <c r="B363" s="80">
        <f>HOUR(D363)</f>
        <v/>
      </c>
      <c r="C363" s="86" t="n">
        <v>45720</v>
      </c>
      <c r="D363" s="75" t="n">
        <v>0.7604166666666666</v>
      </c>
      <c r="E363" s="80" t="n">
        <v>106125</v>
      </c>
      <c r="F363" s="80" t="n">
        <v>59498</v>
      </c>
      <c r="G363" s="80" t="n">
        <v>20581</v>
      </c>
      <c r="H363" s="80" t="n">
        <v>21428</v>
      </c>
      <c r="I363" s="80" t="n">
        <v>6017</v>
      </c>
      <c r="J363" s="80" t="n">
        <v>-1399</v>
      </c>
      <c r="K363" s="80">
        <f>F363-Y363</f>
        <v/>
      </c>
      <c r="L363" s="82">
        <f>AA363/(K363+W363)</f>
        <v/>
      </c>
      <c r="M363" s="75" t="n">
        <v>0.7604166666666666</v>
      </c>
      <c r="N363" s="80" t="n">
        <v>106518</v>
      </c>
      <c r="O363" s="80" t="n">
        <v>55853.98</v>
      </c>
      <c r="P363" s="80" t="n">
        <v>20074.3</v>
      </c>
      <c r="Q363" s="80" t="n">
        <v>26400.5</v>
      </c>
      <c r="R363" s="80" t="n">
        <v>5795.77</v>
      </c>
      <c r="S363" s="80" t="n">
        <v>-1606.55</v>
      </c>
      <c r="T363" s="80">
        <f>O363-Y363</f>
        <v/>
      </c>
      <c r="U363" s="82">
        <f>AA363/(T363+X363)</f>
        <v/>
      </c>
      <c r="V363" s="80">
        <f>INDEX(检修、备用和必开!B:B,MATCH(统调负荷!$C363,检修、备用和必开!$A:$A,0))</f>
        <v/>
      </c>
      <c r="W363" s="80">
        <f>INDEX(检修、备用和必开!C:C,MATCH(统调负荷!$C363,检修、备用和必开!$A:$A,0))</f>
        <v/>
      </c>
      <c r="X363" s="80">
        <f>INDEX(检修、备用和必开!D:D,MATCH(统调负荷!$C363,检修、备用和必开!$A:$A,0))</f>
        <v/>
      </c>
      <c r="Y363" s="80">
        <f>INDEX(检修、备用和必开!E:E,MATCH(统调负荷!$C363,检修、备用和必开!$A:$A,0))</f>
        <v/>
      </c>
      <c r="Z363" s="80">
        <f>INDEX(检修、备用和必开!F:F,MATCH(统调负荷!$C363,检修、备用和必开!$A:$A,0))</f>
        <v/>
      </c>
      <c r="AA363" s="80">
        <f>94492.4-V363-Z363</f>
        <v/>
      </c>
      <c r="AB363" s="80" t="n">
        <v>412.24</v>
      </c>
      <c r="AC363" s="80" t="n">
        <v>400.83</v>
      </c>
      <c r="AD363" s="83">
        <f>C363+D363</f>
        <v/>
      </c>
      <c r="AE363" s="82">
        <f>N363-E363</f>
        <v/>
      </c>
      <c r="AF363" s="82">
        <f>O363-F363</f>
        <v/>
      </c>
      <c r="AG363" s="82">
        <f>P363-G363</f>
        <v/>
      </c>
      <c r="AH363" s="82">
        <f>Q363-H363</f>
        <v/>
      </c>
      <c r="AI363" s="82">
        <f>R363-I363</f>
        <v/>
      </c>
      <c r="AJ363" s="82">
        <f>S363-J363</f>
        <v/>
      </c>
      <c r="AK363" s="80">
        <f>INDEX(检修、备用和必开!I:I,MATCH(统调负荷!$C363,检修、备用和必开!$A:$A,0))</f>
        <v/>
      </c>
    </row>
    <row r="364" ht="13.8" customHeight="1">
      <c r="A364" s="80">
        <f>WEEKDAY(C364,2)</f>
        <v/>
      </c>
      <c r="B364" s="80">
        <f>HOUR(D364)</f>
        <v/>
      </c>
      <c r="C364" s="86" t="n">
        <v>45720</v>
      </c>
      <c r="D364" s="75" t="n">
        <v>0.7708333333333334</v>
      </c>
      <c r="E364" s="80" t="n">
        <v>108115</v>
      </c>
      <c r="F364" s="80" t="n">
        <v>61222</v>
      </c>
      <c r="G364" s="80" t="n">
        <v>20674</v>
      </c>
      <c r="H364" s="80" t="n">
        <v>21815</v>
      </c>
      <c r="I364" s="80" t="n">
        <v>5803</v>
      </c>
      <c r="J364" s="80" t="n">
        <v>-1399</v>
      </c>
      <c r="K364" s="80">
        <f>F364-Y364</f>
        <v/>
      </c>
      <c r="L364" s="82">
        <f>AA364/(K364+W364)</f>
        <v/>
      </c>
      <c r="M364" s="75" t="n">
        <v>0.7708333333333334</v>
      </c>
      <c r="N364" s="80" t="n">
        <v>107230</v>
      </c>
      <c r="O364" s="80" t="n">
        <v>56120.83</v>
      </c>
      <c r="P364" s="80" t="n">
        <v>20619.6</v>
      </c>
      <c r="Q364" s="80" t="n">
        <v>26243.3</v>
      </c>
      <c r="R364" s="80" t="n">
        <v>5873.88</v>
      </c>
      <c r="S364" s="80" t="n">
        <v>-1627.61</v>
      </c>
      <c r="T364" s="80">
        <f>O364-Y364</f>
        <v/>
      </c>
      <c r="U364" s="82">
        <f>AA364/(T364+X364)</f>
        <v/>
      </c>
      <c r="V364" s="80">
        <f>INDEX(检修、备用和必开!B:B,MATCH(统调负荷!$C364,检修、备用和必开!$A:$A,0))</f>
        <v/>
      </c>
      <c r="W364" s="80">
        <f>INDEX(检修、备用和必开!C:C,MATCH(统调负荷!$C364,检修、备用和必开!$A:$A,0))</f>
        <v/>
      </c>
      <c r="X364" s="80">
        <f>INDEX(检修、备用和必开!D:D,MATCH(统调负荷!$C364,检修、备用和必开!$A:$A,0))</f>
        <v/>
      </c>
      <c r="Y364" s="80">
        <f>INDEX(检修、备用和必开!E:E,MATCH(统调负荷!$C364,检修、备用和必开!$A:$A,0))</f>
        <v/>
      </c>
      <c r="Z364" s="80">
        <f>INDEX(检修、备用和必开!F:F,MATCH(统调负荷!$C364,检修、备用和必开!$A:$A,0))</f>
        <v/>
      </c>
      <c r="AA364" s="80">
        <f>94492.4-V364-Z364</f>
        <v/>
      </c>
      <c r="AB364" s="80" t="n">
        <v>412.55</v>
      </c>
      <c r="AC364" s="80" t="n">
        <v>437.35</v>
      </c>
      <c r="AD364" s="83">
        <f>C364+D364</f>
        <v/>
      </c>
      <c r="AE364" s="82">
        <f>N364-E364</f>
        <v/>
      </c>
      <c r="AF364" s="82">
        <f>O364-F364</f>
        <v/>
      </c>
      <c r="AG364" s="82">
        <f>P364-G364</f>
        <v/>
      </c>
      <c r="AH364" s="82">
        <f>Q364-H364</f>
        <v/>
      </c>
      <c r="AI364" s="82">
        <f>R364-I364</f>
        <v/>
      </c>
      <c r="AJ364" s="82">
        <f>S364-J364</f>
        <v/>
      </c>
      <c r="AK364" s="80">
        <f>INDEX(检修、备用和必开!I:I,MATCH(统调负荷!$C364,检修、备用和必开!$A:$A,0))</f>
        <v/>
      </c>
    </row>
    <row r="365" ht="13.8" customHeight="1">
      <c r="A365" s="80">
        <f>WEEKDAY(C365,2)</f>
        <v/>
      </c>
      <c r="B365" s="80">
        <f>HOUR(D365)</f>
        <v/>
      </c>
      <c r="C365" s="86" t="n">
        <v>45720</v>
      </c>
      <c r="D365" s="75" t="n">
        <v>0.78125</v>
      </c>
      <c r="E365" s="80" t="n">
        <v>110200</v>
      </c>
      <c r="F365" s="80" t="n">
        <v>62251</v>
      </c>
      <c r="G365" s="80" t="n">
        <v>21133</v>
      </c>
      <c r="H365" s="80" t="n">
        <v>22575</v>
      </c>
      <c r="I365" s="80" t="n">
        <v>5640</v>
      </c>
      <c r="J365" s="80" t="n">
        <v>-1399</v>
      </c>
      <c r="K365" s="80">
        <f>F365-Y365</f>
        <v/>
      </c>
      <c r="L365" s="82">
        <f>AA365/(K365+W365)</f>
        <v/>
      </c>
      <c r="M365" s="75" t="n">
        <v>0.78125</v>
      </c>
      <c r="N365" s="80" t="n">
        <v>107670</v>
      </c>
      <c r="O365" s="80" t="n">
        <v>56504.38</v>
      </c>
      <c r="P365" s="80" t="n">
        <v>20240.8</v>
      </c>
      <c r="Q365" s="80" t="n">
        <v>26419.4</v>
      </c>
      <c r="R365" s="80" t="n">
        <v>5955.42</v>
      </c>
      <c r="S365" s="80" t="n">
        <v>-1450</v>
      </c>
      <c r="T365" s="80">
        <f>O365-Y365</f>
        <v/>
      </c>
      <c r="U365" s="82">
        <f>AA365/(T365+X365)</f>
        <v/>
      </c>
      <c r="V365" s="80">
        <f>INDEX(检修、备用和必开!B:B,MATCH(统调负荷!$C365,检修、备用和必开!$A:$A,0))</f>
        <v/>
      </c>
      <c r="W365" s="80">
        <f>INDEX(检修、备用和必开!C:C,MATCH(统调负荷!$C365,检修、备用和必开!$A:$A,0))</f>
        <v/>
      </c>
      <c r="X365" s="80">
        <f>INDEX(检修、备用和必开!D:D,MATCH(统调负荷!$C365,检修、备用和必开!$A:$A,0))</f>
        <v/>
      </c>
      <c r="Y365" s="80">
        <f>INDEX(检修、备用和必开!E:E,MATCH(统调负荷!$C365,检修、备用和必开!$A:$A,0))</f>
        <v/>
      </c>
      <c r="Z365" s="80">
        <f>INDEX(检修、备用和必开!F:F,MATCH(统调负荷!$C365,检修、备用和必开!$A:$A,0))</f>
        <v/>
      </c>
      <c r="AA365" s="80">
        <f>94492.4-V365-Z365</f>
        <v/>
      </c>
      <c r="AB365" s="80" t="n">
        <v>400.67</v>
      </c>
      <c r="AC365" s="80" t="n">
        <v>422.06</v>
      </c>
      <c r="AD365" s="83">
        <f>C365+D365</f>
        <v/>
      </c>
      <c r="AE365" s="82">
        <f>N365-E365</f>
        <v/>
      </c>
      <c r="AF365" s="82">
        <f>O365-F365</f>
        <v/>
      </c>
      <c r="AG365" s="82">
        <f>P365-G365</f>
        <v/>
      </c>
      <c r="AH365" s="82">
        <f>Q365-H365</f>
        <v/>
      </c>
      <c r="AI365" s="82">
        <f>R365-I365</f>
        <v/>
      </c>
      <c r="AJ365" s="82">
        <f>S365-J365</f>
        <v/>
      </c>
      <c r="AK365" s="80">
        <f>INDEX(检修、备用和必开!I:I,MATCH(统调负荷!$C365,检修、备用和必开!$A:$A,0))</f>
        <v/>
      </c>
    </row>
    <row r="366" ht="13.8" customHeight="1">
      <c r="A366" s="80">
        <f>WEEKDAY(C366,2)</f>
        <v/>
      </c>
      <c r="B366" s="80">
        <f>HOUR(D366)</f>
        <v/>
      </c>
      <c r="C366" s="86" t="n">
        <v>45720</v>
      </c>
      <c r="D366" s="75" t="n">
        <v>0.7916666666666666</v>
      </c>
      <c r="E366" s="80" t="n">
        <v>110800</v>
      </c>
      <c r="F366" s="80" t="n">
        <v>62898</v>
      </c>
      <c r="G366" s="80" t="n">
        <v>21133</v>
      </c>
      <c r="H366" s="80" t="n">
        <v>22579</v>
      </c>
      <c r="I366" s="80" t="n">
        <v>5589</v>
      </c>
      <c r="J366" s="80" t="n">
        <v>-1399</v>
      </c>
      <c r="K366" s="80">
        <f>F366-Y366</f>
        <v/>
      </c>
      <c r="L366" s="82">
        <f>AA366/(K366+W366)</f>
        <v/>
      </c>
      <c r="M366" s="75" t="n">
        <v>0.7916666666666666</v>
      </c>
      <c r="N366" s="80" t="n">
        <v>107209</v>
      </c>
      <c r="O366" s="80" t="n">
        <v>56200.96</v>
      </c>
      <c r="P366" s="80" t="n">
        <v>20294.2</v>
      </c>
      <c r="Q366" s="80" t="n">
        <v>26187.5</v>
      </c>
      <c r="R366" s="80" t="n">
        <v>6011.39</v>
      </c>
      <c r="S366" s="80" t="n">
        <v>-1485.05</v>
      </c>
      <c r="T366" s="80">
        <f>O366-Y366</f>
        <v/>
      </c>
      <c r="U366" s="82">
        <f>AA366/(T366+X366)</f>
        <v/>
      </c>
      <c r="V366" s="80">
        <f>INDEX(检修、备用和必开!B:B,MATCH(统调负荷!$C366,检修、备用和必开!$A:$A,0))</f>
        <v/>
      </c>
      <c r="W366" s="80">
        <f>INDEX(检修、备用和必开!C:C,MATCH(统调负荷!$C366,检修、备用和必开!$A:$A,0))</f>
        <v/>
      </c>
      <c r="X366" s="80">
        <f>INDEX(检修、备用和必开!D:D,MATCH(统调负荷!$C366,检修、备用和必开!$A:$A,0))</f>
        <v/>
      </c>
      <c r="Y366" s="80">
        <f>INDEX(检修、备用和必开!E:E,MATCH(统调负荷!$C366,检修、备用和必开!$A:$A,0))</f>
        <v/>
      </c>
      <c r="Z366" s="80">
        <f>INDEX(检修、备用和必开!F:F,MATCH(统调负荷!$C366,检修、备用和必开!$A:$A,0))</f>
        <v/>
      </c>
      <c r="AA366" s="80">
        <f>94492.4-V366-Z366</f>
        <v/>
      </c>
      <c r="AB366" s="80" t="n">
        <v>387.03</v>
      </c>
      <c r="AC366" s="80" t="n">
        <v>383.93</v>
      </c>
      <c r="AD366" s="83">
        <f>C366+D366</f>
        <v/>
      </c>
      <c r="AE366" s="82">
        <f>N366-E366</f>
        <v/>
      </c>
      <c r="AF366" s="82">
        <f>O366-F366</f>
        <v/>
      </c>
      <c r="AG366" s="82">
        <f>P366-G366</f>
        <v/>
      </c>
      <c r="AH366" s="82">
        <f>Q366-H366</f>
        <v/>
      </c>
      <c r="AI366" s="82">
        <f>R366-I366</f>
        <v/>
      </c>
      <c r="AJ366" s="82">
        <f>S366-J366</f>
        <v/>
      </c>
      <c r="AK366" s="80">
        <f>INDEX(检修、备用和必开!I:I,MATCH(统调负荷!$C366,检修、备用和必开!$A:$A,0))</f>
        <v/>
      </c>
    </row>
    <row r="367" ht="13.8" customHeight="1">
      <c r="A367" s="80">
        <f>WEEKDAY(C367,2)</f>
        <v/>
      </c>
      <c r="B367" s="80">
        <f>HOUR(D367)</f>
        <v/>
      </c>
      <c r="C367" s="86" t="n">
        <v>45720</v>
      </c>
      <c r="D367" s="75" t="n">
        <v>0.8020833333333334</v>
      </c>
      <c r="E367" s="80" t="n">
        <v>112840</v>
      </c>
      <c r="F367" s="80" t="n">
        <v>64621</v>
      </c>
      <c r="G367" s="80" t="n">
        <v>21133</v>
      </c>
      <c r="H367" s="80" t="n">
        <v>22937</v>
      </c>
      <c r="I367" s="80" t="n">
        <v>5548</v>
      </c>
      <c r="J367" s="80" t="n">
        <v>-1399</v>
      </c>
      <c r="K367" s="80">
        <f>F367-Y367</f>
        <v/>
      </c>
      <c r="L367" s="82">
        <f>AA367/(K367+W367)</f>
        <v/>
      </c>
      <c r="M367" s="75" t="n">
        <v>0.8020833333333334</v>
      </c>
      <c r="N367" s="80" t="n">
        <v>109354</v>
      </c>
      <c r="O367" s="80" t="n">
        <v>57883.65</v>
      </c>
      <c r="P367" s="80" t="n">
        <v>20146.2</v>
      </c>
      <c r="Q367" s="80" t="n">
        <v>26743.2</v>
      </c>
      <c r="R367" s="80" t="n">
        <v>6006.25</v>
      </c>
      <c r="S367" s="80" t="n">
        <v>-1425.3</v>
      </c>
      <c r="T367" s="80">
        <f>O367-Y367</f>
        <v/>
      </c>
      <c r="U367" s="82">
        <f>AA367/(T367+X367)</f>
        <v/>
      </c>
      <c r="V367" s="80">
        <f>INDEX(检修、备用和必开!B:B,MATCH(统调负荷!$C367,检修、备用和必开!$A:$A,0))</f>
        <v/>
      </c>
      <c r="W367" s="80">
        <f>INDEX(检修、备用和必开!C:C,MATCH(统调负荷!$C367,检修、备用和必开!$A:$A,0))</f>
        <v/>
      </c>
      <c r="X367" s="80">
        <f>INDEX(检修、备用和必开!D:D,MATCH(统调负荷!$C367,检修、备用和必开!$A:$A,0))</f>
        <v/>
      </c>
      <c r="Y367" s="80">
        <f>INDEX(检修、备用和必开!E:E,MATCH(统调负荷!$C367,检修、备用和必开!$A:$A,0))</f>
        <v/>
      </c>
      <c r="Z367" s="80">
        <f>INDEX(检修、备用和必开!F:F,MATCH(统调负荷!$C367,检修、备用和必开!$A:$A,0))</f>
        <v/>
      </c>
      <c r="AA367" s="80">
        <f>94492.4-V367-Z367</f>
        <v/>
      </c>
      <c r="AB367" s="80" t="n">
        <v>415.88</v>
      </c>
      <c r="AC367" s="80" t="n">
        <v>418.3</v>
      </c>
      <c r="AD367" s="83">
        <f>C367+D367</f>
        <v/>
      </c>
      <c r="AE367" s="82">
        <f>N367-E367</f>
        <v/>
      </c>
      <c r="AF367" s="82">
        <f>O367-F367</f>
        <v/>
      </c>
      <c r="AG367" s="82">
        <f>P367-G367</f>
        <v/>
      </c>
      <c r="AH367" s="82">
        <f>Q367-H367</f>
        <v/>
      </c>
      <c r="AI367" s="82">
        <f>R367-I367</f>
        <v/>
      </c>
      <c r="AJ367" s="82">
        <f>S367-J367</f>
        <v/>
      </c>
      <c r="AK367" s="80">
        <f>INDEX(检修、备用和必开!I:I,MATCH(统调负荷!$C367,检修、备用和必开!$A:$A,0))</f>
        <v/>
      </c>
    </row>
    <row r="368" ht="13.8" customHeight="1">
      <c r="A368" s="80">
        <f>WEEKDAY(C368,2)</f>
        <v/>
      </c>
      <c r="B368" s="80">
        <f>HOUR(D368)</f>
        <v/>
      </c>
      <c r="C368" s="86" t="n">
        <v>45720</v>
      </c>
      <c r="D368" s="75" t="n">
        <v>0.8125</v>
      </c>
      <c r="E368" s="80" t="n">
        <v>113000</v>
      </c>
      <c r="F368" s="80" t="n">
        <v>64756</v>
      </c>
      <c r="G368" s="80" t="n">
        <v>21142</v>
      </c>
      <c r="H368" s="80" t="n">
        <v>22978</v>
      </c>
      <c r="I368" s="80" t="n">
        <v>5523</v>
      </c>
      <c r="J368" s="80" t="n">
        <v>-1399</v>
      </c>
      <c r="K368" s="80">
        <f>F368-Y368</f>
        <v/>
      </c>
      <c r="L368" s="82">
        <f>AA368/(K368+W368)</f>
        <v/>
      </c>
      <c r="M368" s="75" t="n">
        <v>0.8125</v>
      </c>
      <c r="N368" s="80" t="n">
        <v>109276</v>
      </c>
      <c r="O368" s="80" t="n">
        <v>58337.78</v>
      </c>
      <c r="P368" s="80" t="n">
        <v>20101.8</v>
      </c>
      <c r="Q368" s="80" t="n">
        <v>26183.2</v>
      </c>
      <c r="R368" s="80" t="n">
        <v>6053.4</v>
      </c>
      <c r="S368" s="80" t="n">
        <v>-1400.18</v>
      </c>
      <c r="T368" s="80">
        <f>O368-Y368</f>
        <v/>
      </c>
      <c r="U368" s="82">
        <f>AA368/(T368+X368)</f>
        <v/>
      </c>
      <c r="V368" s="80">
        <f>INDEX(检修、备用和必开!B:B,MATCH(统调负荷!$C368,检修、备用和必开!$A:$A,0))</f>
        <v/>
      </c>
      <c r="W368" s="80">
        <f>INDEX(检修、备用和必开!C:C,MATCH(统调负荷!$C368,检修、备用和必开!$A:$A,0))</f>
        <v/>
      </c>
      <c r="X368" s="80">
        <f>INDEX(检修、备用和必开!D:D,MATCH(统调负荷!$C368,检修、备用和必开!$A:$A,0))</f>
        <v/>
      </c>
      <c r="Y368" s="80">
        <f>INDEX(检修、备用和必开!E:E,MATCH(统调负荷!$C368,检修、备用和必开!$A:$A,0))</f>
        <v/>
      </c>
      <c r="Z368" s="80">
        <f>INDEX(检修、备用和必开!F:F,MATCH(统调负荷!$C368,检修、备用和必开!$A:$A,0))</f>
        <v/>
      </c>
      <c r="AA368" s="80">
        <f>94492.4-V368-Z368</f>
        <v/>
      </c>
      <c r="AB368" s="80" t="n">
        <v>414.75</v>
      </c>
      <c r="AC368" s="80" t="n">
        <v>447.61</v>
      </c>
      <c r="AD368" s="83">
        <f>C368+D368</f>
        <v/>
      </c>
      <c r="AE368" s="82">
        <f>N368-E368</f>
        <v/>
      </c>
      <c r="AF368" s="82">
        <f>O368-F368</f>
        <v/>
      </c>
      <c r="AG368" s="82">
        <f>P368-G368</f>
        <v/>
      </c>
      <c r="AH368" s="82">
        <f>Q368-H368</f>
        <v/>
      </c>
      <c r="AI368" s="82">
        <f>R368-I368</f>
        <v/>
      </c>
      <c r="AJ368" s="82">
        <f>S368-J368</f>
        <v/>
      </c>
      <c r="AK368" s="80">
        <f>INDEX(检修、备用和必开!I:I,MATCH(统调负荷!$C368,检修、备用和必开!$A:$A,0))</f>
        <v/>
      </c>
    </row>
    <row r="369" ht="13.8" customHeight="1">
      <c r="A369" s="80">
        <f>WEEKDAY(C369,2)</f>
        <v/>
      </c>
      <c r="B369" s="80">
        <f>HOUR(D369)</f>
        <v/>
      </c>
      <c r="C369" s="86" t="n">
        <v>45720</v>
      </c>
      <c r="D369" s="75" t="n">
        <v>0.8229166666666666</v>
      </c>
      <c r="E369" s="80" t="n">
        <v>112345</v>
      </c>
      <c r="F369" s="80" t="n">
        <v>64189</v>
      </c>
      <c r="G369" s="80" t="n">
        <v>21142</v>
      </c>
      <c r="H369" s="80" t="n">
        <v>23021</v>
      </c>
      <c r="I369" s="80" t="n">
        <v>5392</v>
      </c>
      <c r="J369" s="80" t="n">
        <v>-1399</v>
      </c>
      <c r="K369" s="80">
        <f>F369-Y369</f>
        <v/>
      </c>
      <c r="L369" s="82">
        <f>AA369/(K369+W369)</f>
        <v/>
      </c>
      <c r="M369" s="75" t="n">
        <v>0.8229166666666666</v>
      </c>
      <c r="N369" s="80" t="n">
        <v>108452</v>
      </c>
      <c r="O369" s="80" t="n">
        <v>57802.9</v>
      </c>
      <c r="P369" s="80" t="n">
        <v>19917.5</v>
      </c>
      <c r="Q369" s="80" t="n">
        <v>26019.8</v>
      </c>
      <c r="R369" s="80" t="n">
        <v>6101.79</v>
      </c>
      <c r="S369" s="80" t="n">
        <v>-1389.99</v>
      </c>
      <c r="T369" s="80">
        <f>O369-Y369</f>
        <v/>
      </c>
      <c r="U369" s="82">
        <f>AA369/(T369+X369)</f>
        <v/>
      </c>
      <c r="V369" s="80">
        <f>INDEX(检修、备用和必开!B:B,MATCH(统调负荷!$C369,检修、备用和必开!$A:$A,0))</f>
        <v/>
      </c>
      <c r="W369" s="80">
        <f>INDEX(检修、备用和必开!C:C,MATCH(统调负荷!$C369,检修、备用和必开!$A:$A,0))</f>
        <v/>
      </c>
      <c r="X369" s="80">
        <f>INDEX(检修、备用和必开!D:D,MATCH(统调负荷!$C369,检修、备用和必开!$A:$A,0))</f>
        <v/>
      </c>
      <c r="Y369" s="80">
        <f>INDEX(检修、备用和必开!E:E,MATCH(统调负荷!$C369,检修、备用和必开!$A:$A,0))</f>
        <v/>
      </c>
      <c r="Z369" s="80">
        <f>INDEX(检修、备用和必开!F:F,MATCH(统调负荷!$C369,检修、备用和必开!$A:$A,0))</f>
        <v/>
      </c>
      <c r="AA369" s="80">
        <f>94492.4-V369-Z369</f>
        <v/>
      </c>
      <c r="AB369" s="80" t="n">
        <v>412.5</v>
      </c>
      <c r="AC369" s="80" t="n">
        <v>430.11</v>
      </c>
      <c r="AD369" s="83">
        <f>C369+D369</f>
        <v/>
      </c>
      <c r="AE369" s="82">
        <f>N369-E369</f>
        <v/>
      </c>
      <c r="AF369" s="82">
        <f>O369-F369</f>
        <v/>
      </c>
      <c r="AG369" s="82">
        <f>P369-G369</f>
        <v/>
      </c>
      <c r="AH369" s="82">
        <f>Q369-H369</f>
        <v/>
      </c>
      <c r="AI369" s="82">
        <f>R369-I369</f>
        <v/>
      </c>
      <c r="AJ369" s="82">
        <f>S369-J369</f>
        <v/>
      </c>
      <c r="AK369" s="80">
        <f>INDEX(检修、备用和必开!I:I,MATCH(统调负荷!$C369,检修、备用和必开!$A:$A,0))</f>
        <v/>
      </c>
    </row>
    <row r="370" ht="13.8" customHeight="1">
      <c r="A370" s="80">
        <f>WEEKDAY(C370,2)</f>
        <v/>
      </c>
      <c r="B370" s="80">
        <f>HOUR(D370)</f>
        <v/>
      </c>
      <c r="C370" s="86" t="n">
        <v>45720</v>
      </c>
      <c r="D370" s="75" t="n">
        <v>0.8333333333333334</v>
      </c>
      <c r="E370" s="80" t="n">
        <v>110690</v>
      </c>
      <c r="F370" s="80" t="n">
        <v>62378</v>
      </c>
      <c r="G370" s="80" t="n">
        <v>21142</v>
      </c>
      <c r="H370" s="80" t="n">
        <v>23155</v>
      </c>
      <c r="I370" s="80" t="n">
        <v>5414</v>
      </c>
      <c r="J370" s="80" t="n">
        <v>-1399</v>
      </c>
      <c r="K370" s="80">
        <f>F370-Y370</f>
        <v/>
      </c>
      <c r="L370" s="82">
        <f>AA370/(K370+W370)</f>
        <v/>
      </c>
      <c r="M370" s="75" t="n">
        <v>0.8333333333333334</v>
      </c>
      <c r="N370" s="80" t="n">
        <v>107234</v>
      </c>
      <c r="O370" s="80" t="n">
        <v>57572.05</v>
      </c>
      <c r="P370" s="80" t="n">
        <v>19515.4</v>
      </c>
      <c r="Q370" s="80" t="n">
        <v>25398.5</v>
      </c>
      <c r="R370" s="80" t="n">
        <v>6137.8</v>
      </c>
      <c r="S370" s="80" t="n">
        <v>-1389.75</v>
      </c>
      <c r="T370" s="80">
        <f>O370-Y370</f>
        <v/>
      </c>
      <c r="U370" s="82">
        <f>AA370/(T370+X370)</f>
        <v/>
      </c>
      <c r="V370" s="80">
        <f>INDEX(检修、备用和必开!B:B,MATCH(统调负荷!$C370,检修、备用和必开!$A:$A,0))</f>
        <v/>
      </c>
      <c r="W370" s="80">
        <f>INDEX(检修、备用和必开!C:C,MATCH(统调负荷!$C370,检修、备用和必开!$A:$A,0))</f>
        <v/>
      </c>
      <c r="X370" s="80">
        <f>INDEX(检修、备用和必开!D:D,MATCH(统调负荷!$C370,检修、备用和必开!$A:$A,0))</f>
        <v/>
      </c>
      <c r="Y370" s="80">
        <f>INDEX(检修、备用和必开!E:E,MATCH(统调负荷!$C370,检修、备用和必开!$A:$A,0))</f>
        <v/>
      </c>
      <c r="Z370" s="80">
        <f>INDEX(检修、备用和必开!F:F,MATCH(统调负荷!$C370,检修、备用和必开!$A:$A,0))</f>
        <v/>
      </c>
      <c r="AA370" s="80">
        <f>94492.4-V370-Z370</f>
        <v/>
      </c>
      <c r="AB370" s="80" t="n">
        <v>402.46</v>
      </c>
      <c r="AC370" s="80" t="n">
        <v>454.61</v>
      </c>
      <c r="AD370" s="83">
        <f>C370+D370</f>
        <v/>
      </c>
      <c r="AE370" s="82">
        <f>N370-E370</f>
        <v/>
      </c>
      <c r="AF370" s="82">
        <f>O370-F370</f>
        <v/>
      </c>
      <c r="AG370" s="82">
        <f>P370-G370</f>
        <v/>
      </c>
      <c r="AH370" s="82">
        <f>Q370-H370</f>
        <v/>
      </c>
      <c r="AI370" s="82">
        <f>R370-I370</f>
        <v/>
      </c>
      <c r="AJ370" s="82">
        <f>S370-J370</f>
        <v/>
      </c>
      <c r="AK370" s="80">
        <f>INDEX(检修、备用和必开!I:I,MATCH(统调负荷!$C370,检修、备用和必开!$A:$A,0))</f>
        <v/>
      </c>
    </row>
    <row r="371" ht="13.8" customHeight="1">
      <c r="A371" s="80">
        <f>WEEKDAY(C371,2)</f>
        <v/>
      </c>
      <c r="B371" s="80">
        <f>HOUR(D371)</f>
        <v/>
      </c>
      <c r="C371" s="86" t="n">
        <v>45720</v>
      </c>
      <c r="D371" s="75" t="n">
        <v>0.84375</v>
      </c>
      <c r="E371" s="80" t="n">
        <v>110180</v>
      </c>
      <c r="F371" s="80" t="n">
        <v>61839</v>
      </c>
      <c r="G371" s="80" t="n">
        <v>21142</v>
      </c>
      <c r="H371" s="80" t="n">
        <v>23189</v>
      </c>
      <c r="I371" s="80" t="n">
        <v>5409</v>
      </c>
      <c r="J371" s="80" t="n">
        <v>-1399</v>
      </c>
      <c r="K371" s="80">
        <f>F371-Y371</f>
        <v/>
      </c>
      <c r="L371" s="82">
        <f>AA371/(K371+W371)</f>
        <v/>
      </c>
      <c r="M371" s="75" t="n">
        <v>0.84375</v>
      </c>
      <c r="N371" s="80" t="n">
        <v>106945</v>
      </c>
      <c r="O371" s="80" t="n">
        <v>57232.43</v>
      </c>
      <c r="P371" s="80" t="n">
        <v>19663.8</v>
      </c>
      <c r="Q371" s="80" t="n">
        <v>25380.2</v>
      </c>
      <c r="R371" s="80" t="n">
        <v>6039.24</v>
      </c>
      <c r="S371" s="80" t="n">
        <v>-1370.67</v>
      </c>
      <c r="T371" s="80">
        <f>O371-Y371</f>
        <v/>
      </c>
      <c r="U371" s="82">
        <f>AA371/(T371+X371)</f>
        <v/>
      </c>
      <c r="V371" s="80">
        <f>INDEX(检修、备用和必开!B:B,MATCH(统调负荷!$C371,检修、备用和必开!$A:$A,0))</f>
        <v/>
      </c>
      <c r="W371" s="80">
        <f>INDEX(检修、备用和必开!C:C,MATCH(统调负荷!$C371,检修、备用和必开!$A:$A,0))</f>
        <v/>
      </c>
      <c r="X371" s="80">
        <f>INDEX(检修、备用和必开!D:D,MATCH(统调负荷!$C371,检修、备用和必开!$A:$A,0))</f>
        <v/>
      </c>
      <c r="Y371" s="80">
        <f>INDEX(检修、备用和必开!E:E,MATCH(统调负荷!$C371,检修、备用和必开!$A:$A,0))</f>
        <v/>
      </c>
      <c r="Z371" s="80">
        <f>INDEX(检修、备用和必开!F:F,MATCH(统调负荷!$C371,检修、备用和必开!$A:$A,0))</f>
        <v/>
      </c>
      <c r="AA371" s="80">
        <f>94492.4-V371-Z371</f>
        <v/>
      </c>
      <c r="AB371" s="80" t="n">
        <v>393.11</v>
      </c>
      <c r="AC371" s="80" t="n">
        <v>405.05</v>
      </c>
      <c r="AD371" s="83">
        <f>C371+D371</f>
        <v/>
      </c>
      <c r="AE371" s="82">
        <f>N371-E371</f>
        <v/>
      </c>
      <c r="AF371" s="82">
        <f>O371-F371</f>
        <v/>
      </c>
      <c r="AG371" s="82">
        <f>P371-G371</f>
        <v/>
      </c>
      <c r="AH371" s="82">
        <f>Q371-H371</f>
        <v/>
      </c>
      <c r="AI371" s="82">
        <f>R371-I371</f>
        <v/>
      </c>
      <c r="AJ371" s="82">
        <f>S371-J371</f>
        <v/>
      </c>
      <c r="AK371" s="80">
        <f>INDEX(检修、备用和必开!I:I,MATCH(统调负荷!$C371,检修、备用和必开!$A:$A,0))</f>
        <v/>
      </c>
    </row>
    <row r="372" ht="13.8" customHeight="1">
      <c r="A372" s="80">
        <f>WEEKDAY(C372,2)</f>
        <v/>
      </c>
      <c r="B372" s="80">
        <f>HOUR(D372)</f>
        <v/>
      </c>
      <c r="C372" s="86" t="n">
        <v>45720</v>
      </c>
      <c r="D372" s="75" t="n">
        <v>0.8541666666666666</v>
      </c>
      <c r="E372" s="80" t="n">
        <v>109065</v>
      </c>
      <c r="F372" s="80" t="n">
        <v>60983</v>
      </c>
      <c r="G372" s="80" t="n">
        <v>21142</v>
      </c>
      <c r="H372" s="80" t="n">
        <v>22923</v>
      </c>
      <c r="I372" s="80" t="n">
        <v>5416</v>
      </c>
      <c r="J372" s="80" t="n">
        <v>-1399</v>
      </c>
      <c r="K372" s="80">
        <f>F372-Y372</f>
        <v/>
      </c>
      <c r="L372" s="82">
        <f>AA372/(K372+W372)</f>
        <v/>
      </c>
      <c r="M372" s="75" t="n">
        <v>0.8541666666666666</v>
      </c>
      <c r="N372" s="80" t="n">
        <v>106565</v>
      </c>
      <c r="O372" s="80" t="n">
        <v>57118.55</v>
      </c>
      <c r="P372" s="80" t="n">
        <v>19580.4</v>
      </c>
      <c r="Q372" s="80" t="n">
        <v>25197.8</v>
      </c>
      <c r="R372" s="80" t="n">
        <v>6031.83</v>
      </c>
      <c r="S372" s="80" t="n">
        <v>-1363.58</v>
      </c>
      <c r="T372" s="80">
        <f>O372-Y372</f>
        <v/>
      </c>
      <c r="U372" s="82">
        <f>AA372/(T372+X372)</f>
        <v/>
      </c>
      <c r="V372" s="80">
        <f>INDEX(检修、备用和必开!B:B,MATCH(统调负荷!$C372,检修、备用和必开!$A:$A,0))</f>
        <v/>
      </c>
      <c r="W372" s="80">
        <f>INDEX(检修、备用和必开!C:C,MATCH(统调负荷!$C372,检修、备用和必开!$A:$A,0))</f>
        <v/>
      </c>
      <c r="X372" s="80">
        <f>INDEX(检修、备用和必开!D:D,MATCH(统调负荷!$C372,检修、备用和必开!$A:$A,0))</f>
        <v/>
      </c>
      <c r="Y372" s="80">
        <f>INDEX(检修、备用和必开!E:E,MATCH(统调负荷!$C372,检修、备用和必开!$A:$A,0))</f>
        <v/>
      </c>
      <c r="Z372" s="80">
        <f>INDEX(检修、备用和必开!F:F,MATCH(统调负荷!$C372,检修、备用和必开!$A:$A,0))</f>
        <v/>
      </c>
      <c r="AA372" s="80">
        <f>94492.4-V372-Z372</f>
        <v/>
      </c>
      <c r="AB372" s="80" t="n">
        <v>396.13</v>
      </c>
      <c r="AC372" s="80" t="n">
        <v>406.53</v>
      </c>
      <c r="AD372" s="83">
        <f>C372+D372</f>
        <v/>
      </c>
      <c r="AE372" s="82">
        <f>N372-E372</f>
        <v/>
      </c>
      <c r="AF372" s="82">
        <f>O372-F372</f>
        <v/>
      </c>
      <c r="AG372" s="82">
        <f>P372-G372</f>
        <v/>
      </c>
      <c r="AH372" s="82">
        <f>Q372-H372</f>
        <v/>
      </c>
      <c r="AI372" s="82">
        <f>R372-I372</f>
        <v/>
      </c>
      <c r="AJ372" s="82">
        <f>S372-J372</f>
        <v/>
      </c>
      <c r="AK372" s="80">
        <f>INDEX(检修、备用和必开!I:I,MATCH(统调负荷!$C372,检修、备用和必开!$A:$A,0))</f>
        <v/>
      </c>
    </row>
    <row r="373" ht="13.8" customHeight="1">
      <c r="A373" s="80">
        <f>WEEKDAY(C373,2)</f>
        <v/>
      </c>
      <c r="B373" s="80">
        <f>HOUR(D373)</f>
        <v/>
      </c>
      <c r="C373" s="86" t="n">
        <v>45720</v>
      </c>
      <c r="D373" s="75" t="n">
        <v>0.8645833333333334</v>
      </c>
      <c r="E373" s="80" t="n">
        <v>108400</v>
      </c>
      <c r="F373" s="80" t="n">
        <v>60275</v>
      </c>
      <c r="G373" s="80" t="n">
        <v>21142</v>
      </c>
      <c r="H373" s="80" t="n">
        <v>22955</v>
      </c>
      <c r="I373" s="80" t="n">
        <v>5427</v>
      </c>
      <c r="J373" s="80" t="n">
        <v>-1399</v>
      </c>
      <c r="K373" s="80">
        <f>F373-Y373</f>
        <v/>
      </c>
      <c r="L373" s="82">
        <f>AA373/(K373+W373)</f>
        <v/>
      </c>
      <c r="M373" s="75" t="n">
        <v>0.8645833333333334</v>
      </c>
      <c r="N373" s="80" t="n">
        <v>106283</v>
      </c>
      <c r="O373" s="80" t="n">
        <v>57029.26</v>
      </c>
      <c r="P373" s="80" t="n">
        <v>19840.1</v>
      </c>
      <c r="Q373" s="80" t="n">
        <v>24876.6</v>
      </c>
      <c r="R373" s="80" t="n">
        <v>5931.72</v>
      </c>
      <c r="S373" s="80" t="n">
        <v>-1394.68</v>
      </c>
      <c r="T373" s="80">
        <f>O373-Y373</f>
        <v/>
      </c>
      <c r="U373" s="82">
        <f>AA373/(T373+X373)</f>
        <v/>
      </c>
      <c r="V373" s="80">
        <f>INDEX(检修、备用和必开!B:B,MATCH(统调负荷!$C373,检修、备用和必开!$A:$A,0))</f>
        <v/>
      </c>
      <c r="W373" s="80">
        <f>INDEX(检修、备用和必开!C:C,MATCH(统调负荷!$C373,检修、备用和必开!$A:$A,0))</f>
        <v/>
      </c>
      <c r="X373" s="80">
        <f>INDEX(检修、备用和必开!D:D,MATCH(统调负荷!$C373,检修、备用和必开!$A:$A,0))</f>
        <v/>
      </c>
      <c r="Y373" s="80">
        <f>INDEX(检修、备用和必开!E:E,MATCH(统调负荷!$C373,检修、备用和必开!$A:$A,0))</f>
        <v/>
      </c>
      <c r="Z373" s="80">
        <f>INDEX(检修、备用和必开!F:F,MATCH(统调负荷!$C373,检修、备用和必开!$A:$A,0))</f>
        <v/>
      </c>
      <c r="AA373" s="80">
        <f>94492.4-V373-Z373</f>
        <v/>
      </c>
      <c r="AB373" s="80" t="n">
        <v>386.36</v>
      </c>
      <c r="AC373" s="80" t="n">
        <v>405.21</v>
      </c>
      <c r="AD373" s="83">
        <f>C373+D373</f>
        <v/>
      </c>
      <c r="AE373" s="82">
        <f>N373-E373</f>
        <v/>
      </c>
      <c r="AF373" s="82">
        <f>O373-F373</f>
        <v/>
      </c>
      <c r="AG373" s="82">
        <f>P373-G373</f>
        <v/>
      </c>
      <c r="AH373" s="82">
        <f>Q373-H373</f>
        <v/>
      </c>
      <c r="AI373" s="82">
        <f>R373-I373</f>
        <v/>
      </c>
      <c r="AJ373" s="82">
        <f>S373-J373</f>
        <v/>
      </c>
      <c r="AK373" s="80">
        <f>INDEX(检修、备用和必开!I:I,MATCH(统调负荷!$C373,检修、备用和必开!$A:$A,0))</f>
        <v/>
      </c>
    </row>
    <row r="374" ht="13.8" customHeight="1">
      <c r="A374" s="80">
        <f>WEEKDAY(C374,2)</f>
        <v/>
      </c>
      <c r="B374" s="80">
        <f>HOUR(D374)</f>
        <v/>
      </c>
      <c r="C374" s="86" t="n">
        <v>45720</v>
      </c>
      <c r="D374" s="75" t="n">
        <v>0.875</v>
      </c>
      <c r="E374" s="80" t="n">
        <v>106810</v>
      </c>
      <c r="F374" s="80" t="n">
        <v>58983</v>
      </c>
      <c r="G374" s="80" t="n">
        <v>20716</v>
      </c>
      <c r="H374" s="80" t="n">
        <v>23072</v>
      </c>
      <c r="I374" s="80" t="n">
        <v>5438</v>
      </c>
      <c r="J374" s="80" t="n">
        <v>-1399</v>
      </c>
      <c r="K374" s="80">
        <f>F374-Y374</f>
        <v/>
      </c>
      <c r="L374" s="82">
        <f>AA374/(K374+W374)</f>
        <v/>
      </c>
      <c r="M374" s="75" t="n">
        <v>0.875</v>
      </c>
      <c r="N374" s="80" t="n">
        <v>104411</v>
      </c>
      <c r="O374" s="80" t="n">
        <v>56043.37</v>
      </c>
      <c r="P374" s="80" t="n">
        <v>19482.9</v>
      </c>
      <c r="Q374" s="80" t="n">
        <v>24430.4</v>
      </c>
      <c r="R374" s="80" t="n">
        <v>5833.46</v>
      </c>
      <c r="S374" s="80" t="n">
        <v>-1379.13</v>
      </c>
      <c r="T374" s="80">
        <f>O374-Y374</f>
        <v/>
      </c>
      <c r="U374" s="82">
        <f>AA374/(T374+X374)</f>
        <v/>
      </c>
      <c r="V374" s="80">
        <f>INDEX(检修、备用和必开!B:B,MATCH(统调负荷!$C374,检修、备用和必开!$A:$A,0))</f>
        <v/>
      </c>
      <c r="W374" s="80">
        <f>INDEX(检修、备用和必开!C:C,MATCH(统调负荷!$C374,检修、备用和必开!$A:$A,0))</f>
        <v/>
      </c>
      <c r="X374" s="80">
        <f>INDEX(检修、备用和必开!D:D,MATCH(统调负荷!$C374,检修、备用和必开!$A:$A,0))</f>
        <v/>
      </c>
      <c r="Y374" s="80">
        <f>INDEX(检修、备用和必开!E:E,MATCH(统调负荷!$C374,检修、备用和必开!$A:$A,0))</f>
        <v/>
      </c>
      <c r="Z374" s="80">
        <f>INDEX(检修、备用和必开!F:F,MATCH(统调负荷!$C374,检修、备用和必开!$A:$A,0))</f>
        <v/>
      </c>
      <c r="AA374" s="80">
        <f>94492.4-V374-Z374</f>
        <v/>
      </c>
      <c r="AB374" s="80" t="n">
        <v>381.86</v>
      </c>
      <c r="AC374" s="80" t="n">
        <v>389.75</v>
      </c>
      <c r="AD374" s="83">
        <f>C374+D374</f>
        <v/>
      </c>
      <c r="AE374" s="82">
        <f>N374-E374</f>
        <v/>
      </c>
      <c r="AF374" s="82">
        <f>O374-F374</f>
        <v/>
      </c>
      <c r="AG374" s="82">
        <f>P374-G374</f>
        <v/>
      </c>
      <c r="AH374" s="82">
        <f>Q374-H374</f>
        <v/>
      </c>
      <c r="AI374" s="82">
        <f>R374-I374</f>
        <v/>
      </c>
      <c r="AJ374" s="82">
        <f>S374-J374</f>
        <v/>
      </c>
      <c r="AK374" s="80">
        <f>INDEX(检修、备用和必开!I:I,MATCH(统调负荷!$C374,检修、备用和必开!$A:$A,0))</f>
        <v/>
      </c>
    </row>
    <row r="375" ht="13.8" customHeight="1">
      <c r="A375" s="80">
        <f>WEEKDAY(C375,2)</f>
        <v/>
      </c>
      <c r="B375" s="80">
        <f>HOUR(D375)</f>
        <v/>
      </c>
      <c r="C375" s="86" t="n">
        <v>45720</v>
      </c>
      <c r="D375" s="75" t="n">
        <v>0.8854166666666666</v>
      </c>
      <c r="E375" s="80" t="n">
        <v>105825</v>
      </c>
      <c r="F375" s="80" t="n">
        <v>58285</v>
      </c>
      <c r="G375" s="80" t="n">
        <v>20716</v>
      </c>
      <c r="H375" s="80" t="n">
        <v>22814</v>
      </c>
      <c r="I375" s="80" t="n">
        <v>5409</v>
      </c>
      <c r="J375" s="80" t="n">
        <v>-1399</v>
      </c>
      <c r="K375" s="80">
        <f>F375-Y375</f>
        <v/>
      </c>
      <c r="L375" s="82">
        <f>AA375/(K375+W375)</f>
        <v/>
      </c>
      <c r="M375" s="75" t="n">
        <v>0.8854166666666666</v>
      </c>
      <c r="N375" s="80" t="n">
        <v>103972</v>
      </c>
      <c r="O375" s="80" t="n">
        <v>56255.79</v>
      </c>
      <c r="P375" s="80" t="n">
        <v>19517.1</v>
      </c>
      <c r="Q375" s="80" t="n">
        <v>23690.3</v>
      </c>
      <c r="R375" s="80" t="n">
        <v>5851.02</v>
      </c>
      <c r="S375" s="80" t="n">
        <v>-1342.21</v>
      </c>
      <c r="T375" s="80">
        <f>O375-Y375</f>
        <v/>
      </c>
      <c r="U375" s="82">
        <f>AA375/(T375+X375)</f>
        <v/>
      </c>
      <c r="V375" s="80">
        <f>INDEX(检修、备用和必开!B:B,MATCH(统调负荷!$C375,检修、备用和必开!$A:$A,0))</f>
        <v/>
      </c>
      <c r="W375" s="80">
        <f>INDEX(检修、备用和必开!C:C,MATCH(统调负荷!$C375,检修、备用和必开!$A:$A,0))</f>
        <v/>
      </c>
      <c r="X375" s="80">
        <f>INDEX(检修、备用和必开!D:D,MATCH(统调负荷!$C375,检修、备用和必开!$A:$A,0))</f>
        <v/>
      </c>
      <c r="Y375" s="80">
        <f>INDEX(检修、备用和必开!E:E,MATCH(统调负荷!$C375,检修、备用和必开!$A:$A,0))</f>
        <v/>
      </c>
      <c r="Z375" s="80">
        <f>INDEX(检修、备用和必开!F:F,MATCH(统调负荷!$C375,检修、备用和必开!$A:$A,0))</f>
        <v/>
      </c>
      <c r="AA375" s="80">
        <f>94492.4-V375-Z375</f>
        <v/>
      </c>
      <c r="AB375" s="80" t="n">
        <v>391.93</v>
      </c>
      <c r="AC375" s="80" t="n">
        <v>400.65</v>
      </c>
      <c r="AD375" s="83">
        <f>C375+D375</f>
        <v/>
      </c>
      <c r="AE375" s="82">
        <f>N375-E375</f>
        <v/>
      </c>
      <c r="AF375" s="82">
        <f>O375-F375</f>
        <v/>
      </c>
      <c r="AG375" s="82">
        <f>P375-G375</f>
        <v/>
      </c>
      <c r="AH375" s="82">
        <f>Q375-H375</f>
        <v/>
      </c>
      <c r="AI375" s="82">
        <f>R375-I375</f>
        <v/>
      </c>
      <c r="AJ375" s="82">
        <f>S375-J375</f>
        <v/>
      </c>
      <c r="AK375" s="80">
        <f>INDEX(检修、备用和必开!I:I,MATCH(统调负荷!$C375,检修、备用和必开!$A:$A,0))</f>
        <v/>
      </c>
    </row>
    <row r="376" ht="13.8" customHeight="1">
      <c r="A376" s="80">
        <f>WEEKDAY(C376,2)</f>
        <v/>
      </c>
      <c r="B376" s="80">
        <f>HOUR(D376)</f>
        <v/>
      </c>
      <c r="C376" s="86" t="n">
        <v>45720</v>
      </c>
      <c r="D376" s="75" t="n">
        <v>0.8958333333333334</v>
      </c>
      <c r="E376" s="80" t="n">
        <v>104000</v>
      </c>
      <c r="F376" s="80" t="n">
        <v>57098</v>
      </c>
      <c r="G376" s="80" t="n">
        <v>20694</v>
      </c>
      <c r="H376" s="80" t="n">
        <v>22185</v>
      </c>
      <c r="I376" s="80" t="n">
        <v>5422</v>
      </c>
      <c r="J376" s="80" t="n">
        <v>-1399</v>
      </c>
      <c r="K376" s="80">
        <f>F376-Y376</f>
        <v/>
      </c>
      <c r="L376" s="82">
        <f>AA376/(K376+W376)</f>
        <v/>
      </c>
      <c r="M376" s="75" t="n">
        <v>0.8958333333333334</v>
      </c>
      <c r="N376" s="80" t="n">
        <v>102715</v>
      </c>
      <c r="O376" s="80" t="n">
        <v>56169.45</v>
      </c>
      <c r="P376" s="80" t="n">
        <v>18600.6</v>
      </c>
      <c r="Q376" s="80" t="n">
        <v>23499.6</v>
      </c>
      <c r="R376" s="80" t="n">
        <v>5848.43</v>
      </c>
      <c r="S376" s="80" t="n">
        <v>-1403.08</v>
      </c>
      <c r="T376" s="80">
        <f>O376-Y376</f>
        <v/>
      </c>
      <c r="U376" s="82">
        <f>AA376/(T376+X376)</f>
        <v/>
      </c>
      <c r="V376" s="80">
        <f>INDEX(检修、备用和必开!B:B,MATCH(统调负荷!$C376,检修、备用和必开!$A:$A,0))</f>
        <v/>
      </c>
      <c r="W376" s="80">
        <f>INDEX(检修、备用和必开!C:C,MATCH(统调负荷!$C376,检修、备用和必开!$A:$A,0))</f>
        <v/>
      </c>
      <c r="X376" s="80">
        <f>INDEX(检修、备用和必开!D:D,MATCH(统调负荷!$C376,检修、备用和必开!$A:$A,0))</f>
        <v/>
      </c>
      <c r="Y376" s="80">
        <f>INDEX(检修、备用和必开!E:E,MATCH(统调负荷!$C376,检修、备用和必开!$A:$A,0))</f>
        <v/>
      </c>
      <c r="Z376" s="80">
        <f>INDEX(检修、备用和必开!F:F,MATCH(统调负荷!$C376,检修、备用和必开!$A:$A,0))</f>
        <v/>
      </c>
      <c r="AA376" s="80">
        <f>94492.4-V376-Z376</f>
        <v/>
      </c>
      <c r="AB376" s="80" t="n">
        <v>386.63</v>
      </c>
      <c r="AC376" s="80" t="n">
        <v>410.03</v>
      </c>
      <c r="AD376" s="83">
        <f>C376+D376</f>
        <v/>
      </c>
      <c r="AE376" s="82">
        <f>N376-E376</f>
        <v/>
      </c>
      <c r="AF376" s="82">
        <f>O376-F376</f>
        <v/>
      </c>
      <c r="AG376" s="82">
        <f>P376-G376</f>
        <v/>
      </c>
      <c r="AH376" s="82">
        <f>Q376-H376</f>
        <v/>
      </c>
      <c r="AI376" s="82">
        <f>R376-I376</f>
        <v/>
      </c>
      <c r="AJ376" s="82">
        <f>S376-J376</f>
        <v/>
      </c>
      <c r="AK376" s="80">
        <f>INDEX(检修、备用和必开!I:I,MATCH(统调负荷!$C376,检修、备用和必开!$A:$A,0))</f>
        <v/>
      </c>
    </row>
    <row r="377" ht="13.8" customHeight="1">
      <c r="A377" s="80">
        <f>WEEKDAY(C377,2)</f>
        <v/>
      </c>
      <c r="B377" s="80">
        <f>HOUR(D377)</f>
        <v/>
      </c>
      <c r="C377" s="86" t="n">
        <v>45720</v>
      </c>
      <c r="D377" s="75" t="n">
        <v>0.90625</v>
      </c>
      <c r="E377" s="80" t="n">
        <v>101940</v>
      </c>
      <c r="F377" s="80" t="n">
        <v>55799</v>
      </c>
      <c r="G377" s="80" t="n">
        <v>20134</v>
      </c>
      <c r="H377" s="80" t="n">
        <v>21987</v>
      </c>
      <c r="I377" s="80" t="n">
        <v>5419</v>
      </c>
      <c r="J377" s="80" t="n">
        <v>-1399</v>
      </c>
      <c r="K377" s="80">
        <f>F377-Y377</f>
        <v/>
      </c>
      <c r="L377" s="82">
        <f>AA377/(K377+W377)</f>
        <v/>
      </c>
      <c r="M377" s="75" t="n">
        <v>0.90625</v>
      </c>
      <c r="N377" s="80" t="n">
        <v>101358</v>
      </c>
      <c r="O377" s="80" t="n">
        <v>56281.67</v>
      </c>
      <c r="P377" s="80" t="n">
        <v>17362.7</v>
      </c>
      <c r="Q377" s="80" t="n">
        <v>23239.7</v>
      </c>
      <c r="R377" s="80" t="n">
        <v>5879.09</v>
      </c>
      <c r="S377" s="80" t="n">
        <v>-1405.16</v>
      </c>
      <c r="T377" s="80">
        <f>O377-Y377</f>
        <v/>
      </c>
      <c r="U377" s="82">
        <f>AA377/(T377+X377)</f>
        <v/>
      </c>
      <c r="V377" s="80">
        <f>INDEX(检修、备用和必开!B:B,MATCH(统调负荷!$C377,检修、备用和必开!$A:$A,0))</f>
        <v/>
      </c>
      <c r="W377" s="80">
        <f>INDEX(检修、备用和必开!C:C,MATCH(统调负荷!$C377,检修、备用和必开!$A:$A,0))</f>
        <v/>
      </c>
      <c r="X377" s="80">
        <f>INDEX(检修、备用和必开!D:D,MATCH(统调负荷!$C377,检修、备用和必开!$A:$A,0))</f>
        <v/>
      </c>
      <c r="Y377" s="80">
        <f>INDEX(检修、备用和必开!E:E,MATCH(统调负荷!$C377,检修、备用和必开!$A:$A,0))</f>
        <v/>
      </c>
      <c r="Z377" s="80">
        <f>INDEX(检修、备用和必开!F:F,MATCH(统调负荷!$C377,检修、备用和必开!$A:$A,0))</f>
        <v/>
      </c>
      <c r="AA377" s="80">
        <f>94492.4-V377-Z377</f>
        <v/>
      </c>
      <c r="AB377" s="80" t="n">
        <v>384.76</v>
      </c>
      <c r="AC377" s="80" t="n">
        <v>405.05</v>
      </c>
      <c r="AD377" s="83">
        <f>C377+D377</f>
        <v/>
      </c>
      <c r="AE377" s="82">
        <f>N377-E377</f>
        <v/>
      </c>
      <c r="AF377" s="82">
        <f>O377-F377</f>
        <v/>
      </c>
      <c r="AG377" s="82">
        <f>P377-G377</f>
        <v/>
      </c>
      <c r="AH377" s="82">
        <f>Q377-H377</f>
        <v/>
      </c>
      <c r="AI377" s="82">
        <f>R377-I377</f>
        <v/>
      </c>
      <c r="AJ377" s="82">
        <f>S377-J377</f>
        <v/>
      </c>
      <c r="AK377" s="80">
        <f>INDEX(检修、备用和必开!I:I,MATCH(统调负荷!$C377,检修、备用和必开!$A:$A,0))</f>
        <v/>
      </c>
    </row>
    <row r="378" ht="13.8" customHeight="1">
      <c r="A378" s="80">
        <f>WEEKDAY(C378,2)</f>
        <v/>
      </c>
      <c r="B378" s="80">
        <f>HOUR(D378)</f>
        <v/>
      </c>
      <c r="C378" s="86" t="n">
        <v>45720</v>
      </c>
      <c r="D378" s="75" t="n">
        <v>0.9166666666666666</v>
      </c>
      <c r="E378" s="80" t="n">
        <v>100065</v>
      </c>
      <c r="F378" s="80" t="n">
        <v>55600</v>
      </c>
      <c r="G378" s="80" t="n">
        <v>19196</v>
      </c>
      <c r="H378" s="80" t="n">
        <v>21277</v>
      </c>
      <c r="I378" s="80" t="n">
        <v>5391</v>
      </c>
      <c r="J378" s="80" t="n">
        <v>-1399</v>
      </c>
      <c r="K378" s="80">
        <f>F378-Y378</f>
        <v/>
      </c>
      <c r="L378" s="82">
        <f>AA378/(K378+W378)</f>
        <v/>
      </c>
      <c r="M378" s="75" t="n">
        <v>0.9166666666666666</v>
      </c>
      <c r="N378" s="80" t="n">
        <v>99848.7</v>
      </c>
      <c r="O378" s="80" t="n">
        <v>54772.87</v>
      </c>
      <c r="P378" s="80" t="n">
        <v>17649</v>
      </c>
      <c r="Q378" s="80" t="n">
        <v>23066</v>
      </c>
      <c r="R378" s="80" t="n">
        <v>5863.98</v>
      </c>
      <c r="S378" s="80" t="n">
        <v>-1503.15</v>
      </c>
      <c r="T378" s="80">
        <f>O378-Y378</f>
        <v/>
      </c>
      <c r="U378" s="82">
        <f>AA378/(T378+X378)</f>
        <v/>
      </c>
      <c r="V378" s="80">
        <f>INDEX(检修、备用和必开!B:B,MATCH(统调负荷!$C378,检修、备用和必开!$A:$A,0))</f>
        <v/>
      </c>
      <c r="W378" s="80">
        <f>INDEX(检修、备用和必开!C:C,MATCH(统调负荷!$C378,检修、备用和必开!$A:$A,0))</f>
        <v/>
      </c>
      <c r="X378" s="80">
        <f>INDEX(检修、备用和必开!D:D,MATCH(统调负荷!$C378,检修、备用和必开!$A:$A,0))</f>
        <v/>
      </c>
      <c r="Y378" s="80">
        <f>INDEX(检修、备用和必开!E:E,MATCH(统调负荷!$C378,检修、备用和必开!$A:$A,0))</f>
        <v/>
      </c>
      <c r="Z378" s="80">
        <f>INDEX(检修、备用和必开!F:F,MATCH(统调负荷!$C378,检修、备用和必开!$A:$A,0))</f>
        <v/>
      </c>
      <c r="AA378" s="80">
        <f>94492.4-V378-Z378</f>
        <v/>
      </c>
      <c r="AB378" s="80" t="n">
        <v>376.41</v>
      </c>
      <c r="AC378" s="80" t="n">
        <v>402.44</v>
      </c>
      <c r="AD378" s="83">
        <f>C378+D378</f>
        <v/>
      </c>
      <c r="AE378" s="82">
        <f>N378-E378</f>
        <v/>
      </c>
      <c r="AF378" s="82">
        <f>O378-F378</f>
        <v/>
      </c>
      <c r="AG378" s="82">
        <f>P378-G378</f>
        <v/>
      </c>
      <c r="AH378" s="82">
        <f>Q378-H378</f>
        <v/>
      </c>
      <c r="AI378" s="82">
        <f>R378-I378</f>
        <v/>
      </c>
      <c r="AJ378" s="82">
        <f>S378-J378</f>
        <v/>
      </c>
      <c r="AK378" s="80">
        <f>INDEX(检修、备用和必开!I:I,MATCH(统调负荷!$C378,检修、备用和必开!$A:$A,0))</f>
        <v/>
      </c>
    </row>
    <row r="379" ht="13.8" customHeight="1">
      <c r="A379" s="80">
        <f>WEEKDAY(C379,2)</f>
        <v/>
      </c>
      <c r="B379" s="80">
        <f>HOUR(D379)</f>
        <v/>
      </c>
      <c r="C379" s="86" t="n">
        <v>45720</v>
      </c>
      <c r="D379" s="75" t="n">
        <v>0.9270833333333334</v>
      </c>
      <c r="E379" s="80" t="n">
        <v>97580</v>
      </c>
      <c r="F379" s="80" t="n">
        <v>53317</v>
      </c>
      <c r="G379" s="80" t="n">
        <v>19267</v>
      </c>
      <c r="H379" s="80" t="n">
        <v>20994</v>
      </c>
      <c r="I379" s="80" t="n">
        <v>5401</v>
      </c>
      <c r="J379" s="80" t="n">
        <v>-1399</v>
      </c>
      <c r="K379" s="80">
        <f>F379-Y379</f>
        <v/>
      </c>
      <c r="L379" s="82">
        <f>AA379/(K379+W379)</f>
        <v/>
      </c>
      <c r="M379" s="75" t="n">
        <v>0.9270833333333334</v>
      </c>
      <c r="N379" s="80" t="n">
        <v>97822.10000000001</v>
      </c>
      <c r="O379" s="80" t="n">
        <v>53391.27</v>
      </c>
      <c r="P379" s="80" t="n">
        <v>17450.1</v>
      </c>
      <c r="Q379" s="80" t="n">
        <v>22646.2</v>
      </c>
      <c r="R379" s="80" t="n">
        <v>5862.63</v>
      </c>
      <c r="S379" s="80" t="n">
        <v>-1528.1</v>
      </c>
      <c r="T379" s="80">
        <f>O379-Y379</f>
        <v/>
      </c>
      <c r="U379" s="82">
        <f>AA379/(T379+X379)</f>
        <v/>
      </c>
      <c r="V379" s="80">
        <f>INDEX(检修、备用和必开!B:B,MATCH(统调负荷!$C379,检修、备用和必开!$A:$A,0))</f>
        <v/>
      </c>
      <c r="W379" s="80">
        <f>INDEX(检修、备用和必开!C:C,MATCH(统调负荷!$C379,检修、备用和必开!$A:$A,0))</f>
        <v/>
      </c>
      <c r="X379" s="80">
        <f>INDEX(检修、备用和必开!D:D,MATCH(统调负荷!$C379,检修、备用和必开!$A:$A,0))</f>
        <v/>
      </c>
      <c r="Y379" s="80">
        <f>INDEX(检修、备用和必开!E:E,MATCH(统调负荷!$C379,检修、备用和必开!$A:$A,0))</f>
        <v/>
      </c>
      <c r="Z379" s="80">
        <f>INDEX(检修、备用和必开!F:F,MATCH(统调负荷!$C379,检修、备用和必开!$A:$A,0))</f>
        <v/>
      </c>
      <c r="AA379" s="80">
        <f>94492.4-V379-Z379</f>
        <v/>
      </c>
      <c r="AB379" s="80" t="n">
        <v>382.39</v>
      </c>
      <c r="AC379" s="80" t="n">
        <v>398.36</v>
      </c>
      <c r="AD379" s="83">
        <f>C379+D379</f>
        <v/>
      </c>
      <c r="AE379" s="82">
        <f>N379-E379</f>
        <v/>
      </c>
      <c r="AF379" s="82">
        <f>O379-F379</f>
        <v/>
      </c>
      <c r="AG379" s="82">
        <f>P379-G379</f>
        <v/>
      </c>
      <c r="AH379" s="82">
        <f>Q379-H379</f>
        <v/>
      </c>
      <c r="AI379" s="82">
        <f>R379-I379</f>
        <v/>
      </c>
      <c r="AJ379" s="82">
        <f>S379-J379</f>
        <v/>
      </c>
      <c r="AK379" s="80">
        <f>INDEX(检修、备用和必开!I:I,MATCH(统调负荷!$C379,检修、备用和必开!$A:$A,0))</f>
        <v/>
      </c>
    </row>
    <row r="380" ht="13.8" customHeight="1">
      <c r="A380" s="80">
        <f>WEEKDAY(C380,2)</f>
        <v/>
      </c>
      <c r="B380" s="80">
        <f>HOUR(D380)</f>
        <v/>
      </c>
      <c r="C380" s="86" t="n">
        <v>45720</v>
      </c>
      <c r="D380" s="75" t="n">
        <v>0.9375</v>
      </c>
      <c r="E380" s="80" t="n">
        <v>95705</v>
      </c>
      <c r="F380" s="80" t="n">
        <v>52651</v>
      </c>
      <c r="G380" s="80" t="n">
        <v>18657</v>
      </c>
      <c r="H380" s="80" t="n">
        <v>20379</v>
      </c>
      <c r="I380" s="80" t="n">
        <v>5416</v>
      </c>
      <c r="J380" s="80" t="n">
        <v>-1398</v>
      </c>
      <c r="K380" s="80">
        <f>F380-Y380</f>
        <v/>
      </c>
      <c r="L380" s="82">
        <f>AA380/(K380+W380)</f>
        <v/>
      </c>
      <c r="M380" s="75" t="n">
        <v>0.9375</v>
      </c>
      <c r="N380" s="80" t="n">
        <v>96313.8</v>
      </c>
      <c r="O380" s="80" t="n">
        <v>52188.05</v>
      </c>
      <c r="P380" s="80" t="n">
        <v>17416.2</v>
      </c>
      <c r="Q380" s="80" t="n">
        <v>22419.9</v>
      </c>
      <c r="R380" s="80" t="n">
        <v>5781.47</v>
      </c>
      <c r="S380" s="80" t="n">
        <v>-1491.82</v>
      </c>
      <c r="T380" s="80">
        <f>O380-Y380</f>
        <v/>
      </c>
      <c r="U380" s="82">
        <f>AA380/(T380+X380)</f>
        <v/>
      </c>
      <c r="V380" s="80">
        <f>INDEX(检修、备用和必开!B:B,MATCH(统调负荷!$C380,检修、备用和必开!$A:$A,0))</f>
        <v/>
      </c>
      <c r="W380" s="80">
        <f>INDEX(检修、备用和必开!C:C,MATCH(统调负荷!$C380,检修、备用和必开!$A:$A,0))</f>
        <v/>
      </c>
      <c r="X380" s="80">
        <f>INDEX(检修、备用和必开!D:D,MATCH(统调负荷!$C380,检修、备用和必开!$A:$A,0))</f>
        <v/>
      </c>
      <c r="Y380" s="80">
        <f>INDEX(检修、备用和必开!E:E,MATCH(统调负荷!$C380,检修、备用和必开!$A:$A,0))</f>
        <v/>
      </c>
      <c r="Z380" s="80">
        <f>INDEX(检修、备用和必开!F:F,MATCH(统调负荷!$C380,检修、备用和必开!$A:$A,0))</f>
        <v/>
      </c>
      <c r="AA380" s="80">
        <f>94492.4-V380-Z380</f>
        <v/>
      </c>
      <c r="AB380" s="80" t="n">
        <v>383.15</v>
      </c>
      <c r="AC380" s="80" t="n">
        <v>394.09</v>
      </c>
      <c r="AD380" s="83">
        <f>C380+D380</f>
        <v/>
      </c>
      <c r="AE380" s="82">
        <f>N380-E380</f>
        <v/>
      </c>
      <c r="AF380" s="82">
        <f>O380-F380</f>
        <v/>
      </c>
      <c r="AG380" s="82">
        <f>P380-G380</f>
        <v/>
      </c>
      <c r="AH380" s="82">
        <f>Q380-H380</f>
        <v/>
      </c>
      <c r="AI380" s="82">
        <f>R380-I380</f>
        <v/>
      </c>
      <c r="AJ380" s="82">
        <f>S380-J380</f>
        <v/>
      </c>
      <c r="AK380" s="80">
        <f>INDEX(检修、备用和必开!I:I,MATCH(统调负荷!$C380,检修、备用和必开!$A:$A,0))</f>
        <v/>
      </c>
    </row>
    <row r="381" ht="13.8" customHeight="1">
      <c r="A381" s="80">
        <f>WEEKDAY(C381,2)</f>
        <v/>
      </c>
      <c r="B381" s="80">
        <f>HOUR(D381)</f>
        <v/>
      </c>
      <c r="C381" s="86" t="n">
        <v>45720</v>
      </c>
      <c r="D381" s="75" t="n">
        <v>0.9479166666666666</v>
      </c>
      <c r="E381" s="80" t="n">
        <v>93100</v>
      </c>
      <c r="F381" s="80" t="n">
        <v>51274</v>
      </c>
      <c r="G381" s="80" t="n">
        <v>17924</v>
      </c>
      <c r="H381" s="80" t="n">
        <v>19885</v>
      </c>
      <c r="I381" s="80" t="n">
        <v>5416</v>
      </c>
      <c r="J381" s="80" t="n">
        <v>-1399</v>
      </c>
      <c r="K381" s="80">
        <f>F381-Y381</f>
        <v/>
      </c>
      <c r="L381" s="82">
        <f>AA381/(K381+W381)</f>
        <v/>
      </c>
      <c r="M381" s="75" t="n">
        <v>0.9479166666666666</v>
      </c>
      <c r="N381" s="80" t="n">
        <v>93855.3</v>
      </c>
      <c r="O381" s="80" t="n">
        <v>49963.73</v>
      </c>
      <c r="P381" s="80" t="n">
        <v>17466.9</v>
      </c>
      <c r="Q381" s="80" t="n">
        <v>22111.4</v>
      </c>
      <c r="R381" s="80" t="n">
        <v>5728.68</v>
      </c>
      <c r="S381" s="80" t="n">
        <v>-1415.41</v>
      </c>
      <c r="T381" s="80">
        <f>O381-Y381</f>
        <v/>
      </c>
      <c r="U381" s="82">
        <f>AA381/(T381+X381)</f>
        <v/>
      </c>
      <c r="V381" s="80">
        <f>INDEX(检修、备用和必开!B:B,MATCH(统调负荷!$C381,检修、备用和必开!$A:$A,0))</f>
        <v/>
      </c>
      <c r="W381" s="80">
        <f>INDEX(检修、备用和必开!C:C,MATCH(统调负荷!$C381,检修、备用和必开!$A:$A,0))</f>
        <v/>
      </c>
      <c r="X381" s="80">
        <f>INDEX(检修、备用和必开!D:D,MATCH(统调负荷!$C381,检修、备用和必开!$A:$A,0))</f>
        <v/>
      </c>
      <c r="Y381" s="80">
        <f>INDEX(检修、备用和必开!E:E,MATCH(统调负荷!$C381,检修、备用和必开!$A:$A,0))</f>
        <v/>
      </c>
      <c r="Z381" s="80">
        <f>INDEX(检修、备用和必开!F:F,MATCH(统调负荷!$C381,检修、备用和必开!$A:$A,0))</f>
        <v/>
      </c>
      <c r="AA381" s="80">
        <f>94492.4-V381-Z381</f>
        <v/>
      </c>
      <c r="AB381" s="80" t="n">
        <v>372.96</v>
      </c>
      <c r="AC381" s="80" t="n">
        <v>394.76</v>
      </c>
      <c r="AD381" s="83">
        <f>C381+D381</f>
        <v/>
      </c>
      <c r="AE381" s="82">
        <f>N381-E381</f>
        <v/>
      </c>
      <c r="AF381" s="82">
        <f>O381-F381</f>
        <v/>
      </c>
      <c r="AG381" s="82">
        <f>P381-G381</f>
        <v/>
      </c>
      <c r="AH381" s="82">
        <f>Q381-H381</f>
        <v/>
      </c>
      <c r="AI381" s="82">
        <f>R381-I381</f>
        <v/>
      </c>
      <c r="AJ381" s="82">
        <f>S381-J381</f>
        <v/>
      </c>
      <c r="AK381" s="80">
        <f>INDEX(检修、备用和必开!I:I,MATCH(统调负荷!$C381,检修、备用和必开!$A:$A,0))</f>
        <v/>
      </c>
    </row>
    <row r="382" ht="13.8" customHeight="1">
      <c r="A382" s="80">
        <f>WEEKDAY(C382,2)</f>
        <v/>
      </c>
      <c r="B382" s="80">
        <f>HOUR(D382)</f>
        <v/>
      </c>
      <c r="C382" s="86" t="n">
        <v>45720</v>
      </c>
      <c r="D382" s="75" t="n">
        <v>0.9583333333333334</v>
      </c>
      <c r="E382" s="80" t="n">
        <v>90625</v>
      </c>
      <c r="F382" s="80" t="n">
        <v>49367</v>
      </c>
      <c r="G382" s="80" t="n">
        <v>17483</v>
      </c>
      <c r="H382" s="80" t="n">
        <v>19787</v>
      </c>
      <c r="I382" s="80" t="n">
        <v>5387</v>
      </c>
      <c r="J382" s="80" t="n">
        <v>-1399</v>
      </c>
      <c r="K382" s="80">
        <f>F382-Y382</f>
        <v/>
      </c>
      <c r="L382" s="82">
        <f>AA382/(K382+W382)</f>
        <v/>
      </c>
      <c r="M382" s="75" t="n">
        <v>0.9583333333333334</v>
      </c>
      <c r="N382" s="80" t="n">
        <v>91266</v>
      </c>
      <c r="O382" s="80" t="n">
        <v>48511.92</v>
      </c>
      <c r="P382" s="80" t="n">
        <v>16605</v>
      </c>
      <c r="Q382" s="80" t="n">
        <v>21814.9</v>
      </c>
      <c r="R382" s="80" t="n">
        <v>5684.24</v>
      </c>
      <c r="S382" s="80" t="n">
        <v>-1350.06</v>
      </c>
      <c r="T382" s="80">
        <f>O382-Y382</f>
        <v/>
      </c>
      <c r="U382" s="82">
        <f>AA382/(T382+X382)</f>
        <v/>
      </c>
      <c r="V382" s="80">
        <f>INDEX(检修、备用和必开!B:B,MATCH(统调负荷!$C382,检修、备用和必开!$A:$A,0))</f>
        <v/>
      </c>
      <c r="W382" s="80">
        <f>INDEX(检修、备用和必开!C:C,MATCH(统调负荷!$C382,检修、备用和必开!$A:$A,0))</f>
        <v/>
      </c>
      <c r="X382" s="80">
        <f>INDEX(检修、备用和必开!D:D,MATCH(统调负荷!$C382,检修、备用和必开!$A:$A,0))</f>
        <v/>
      </c>
      <c r="Y382" s="80">
        <f>INDEX(检修、备用和必开!E:E,MATCH(统调负荷!$C382,检修、备用和必开!$A:$A,0))</f>
        <v/>
      </c>
      <c r="Z382" s="80">
        <f>INDEX(检修、备用和必开!F:F,MATCH(统调负荷!$C382,检修、备用和必开!$A:$A,0))</f>
        <v/>
      </c>
      <c r="AA382" s="80">
        <f>94492.4-V382-Z382</f>
        <v/>
      </c>
      <c r="AB382" s="80" t="n">
        <v>369.25</v>
      </c>
      <c r="AC382" s="80" t="n">
        <v>373.45</v>
      </c>
      <c r="AD382" s="83">
        <f>C382+D382</f>
        <v/>
      </c>
      <c r="AE382" s="82">
        <f>N382-E382</f>
        <v/>
      </c>
      <c r="AF382" s="82">
        <f>O382-F382</f>
        <v/>
      </c>
      <c r="AG382" s="82">
        <f>P382-G382</f>
        <v/>
      </c>
      <c r="AH382" s="82">
        <f>Q382-H382</f>
        <v/>
      </c>
      <c r="AI382" s="82">
        <f>R382-I382</f>
        <v/>
      </c>
      <c r="AJ382" s="82">
        <f>S382-J382</f>
        <v/>
      </c>
      <c r="AK382" s="80">
        <f>INDEX(检修、备用和必开!I:I,MATCH(统调负荷!$C382,检修、备用和必开!$A:$A,0))</f>
        <v/>
      </c>
    </row>
    <row r="383" ht="13.8" customHeight="1">
      <c r="A383" s="80">
        <f>WEEKDAY(C383,2)</f>
        <v/>
      </c>
      <c r="B383" s="80">
        <f>HOUR(D383)</f>
        <v/>
      </c>
      <c r="C383" s="86" t="n">
        <v>45720</v>
      </c>
      <c r="D383" s="75" t="n">
        <v>0.96875</v>
      </c>
      <c r="E383" s="80" t="n">
        <v>87885</v>
      </c>
      <c r="F383" s="80" t="n">
        <v>46557</v>
      </c>
      <c r="G383" s="80" t="n">
        <v>17483</v>
      </c>
      <c r="H383" s="80" t="n">
        <v>19888</v>
      </c>
      <c r="I383" s="80" t="n">
        <v>5356</v>
      </c>
      <c r="J383" s="80" t="n">
        <v>-1399</v>
      </c>
      <c r="K383" s="80">
        <f>F383-Y383</f>
        <v/>
      </c>
      <c r="L383" s="82">
        <f>AA383/(K383+W383)</f>
        <v/>
      </c>
      <c r="M383" s="75" t="n">
        <v>0.96875</v>
      </c>
      <c r="N383" s="80" t="n">
        <v>88982.5</v>
      </c>
      <c r="O383" s="80" t="n">
        <v>47808.52</v>
      </c>
      <c r="P383" s="80" t="n">
        <v>16133.8</v>
      </c>
      <c r="Q383" s="80" t="n">
        <v>20786.5</v>
      </c>
      <c r="R383" s="80" t="n">
        <v>5611.14</v>
      </c>
      <c r="S383" s="80" t="n">
        <v>-1357.46</v>
      </c>
      <c r="T383" s="80">
        <f>O383-Y383</f>
        <v/>
      </c>
      <c r="U383" s="82">
        <f>AA383/(T383+X383)</f>
        <v/>
      </c>
      <c r="V383" s="80">
        <f>INDEX(检修、备用和必开!B:B,MATCH(统调负荷!$C383,检修、备用和必开!$A:$A,0))</f>
        <v/>
      </c>
      <c r="W383" s="80">
        <f>INDEX(检修、备用和必开!C:C,MATCH(统调负荷!$C383,检修、备用和必开!$A:$A,0))</f>
        <v/>
      </c>
      <c r="X383" s="80">
        <f>INDEX(检修、备用和必开!D:D,MATCH(统调负荷!$C383,检修、备用和必开!$A:$A,0))</f>
        <v/>
      </c>
      <c r="Y383" s="80">
        <f>INDEX(检修、备用和必开!E:E,MATCH(统调负荷!$C383,检修、备用和必开!$A:$A,0))</f>
        <v/>
      </c>
      <c r="Z383" s="80">
        <f>INDEX(检修、备用和必开!F:F,MATCH(统调负荷!$C383,检修、备用和必开!$A:$A,0))</f>
        <v/>
      </c>
      <c r="AA383" s="80">
        <f>94492.4-V383-Z383</f>
        <v/>
      </c>
      <c r="AB383" s="80" t="n">
        <v>359.02</v>
      </c>
      <c r="AC383" s="80" t="n">
        <v>356.41</v>
      </c>
      <c r="AD383" s="83">
        <f>C383+D383</f>
        <v/>
      </c>
      <c r="AE383" s="82">
        <f>N383-E383</f>
        <v/>
      </c>
      <c r="AF383" s="82">
        <f>O383-F383</f>
        <v/>
      </c>
      <c r="AG383" s="82">
        <f>P383-G383</f>
        <v/>
      </c>
      <c r="AH383" s="82">
        <f>Q383-H383</f>
        <v/>
      </c>
      <c r="AI383" s="82">
        <f>R383-I383</f>
        <v/>
      </c>
      <c r="AJ383" s="82">
        <f>S383-J383</f>
        <v/>
      </c>
      <c r="AK383" s="80">
        <f>INDEX(检修、备用和必开!I:I,MATCH(统调负荷!$C383,检修、备用和必开!$A:$A,0))</f>
        <v/>
      </c>
    </row>
    <row r="384" ht="13.8" customHeight="1">
      <c r="A384" s="80">
        <f>WEEKDAY(C384,2)</f>
        <v/>
      </c>
      <c r="B384" s="80">
        <f>HOUR(D384)</f>
        <v/>
      </c>
      <c r="C384" s="86" t="n">
        <v>45720</v>
      </c>
      <c r="D384" s="75" t="n">
        <v>0.9791666666666666</v>
      </c>
      <c r="E384" s="80" t="n">
        <v>85275</v>
      </c>
      <c r="F384" s="80" t="n">
        <v>45140</v>
      </c>
      <c r="G384" s="80" t="n">
        <v>17483</v>
      </c>
      <c r="H384" s="80" t="n">
        <v>18680</v>
      </c>
      <c r="I384" s="80" t="n">
        <v>5371</v>
      </c>
      <c r="J384" s="80" t="n">
        <v>-1399</v>
      </c>
      <c r="K384" s="80">
        <f>F384-Y384</f>
        <v/>
      </c>
      <c r="L384" s="82">
        <f>AA384/(K384+W384)</f>
        <v/>
      </c>
      <c r="M384" s="75" t="n">
        <v>0.9791666666666666</v>
      </c>
      <c r="N384" s="80" t="n">
        <v>86773.60000000001</v>
      </c>
      <c r="O384" s="80" t="n">
        <v>47352.43</v>
      </c>
      <c r="P384" s="80" t="n">
        <v>15899.3</v>
      </c>
      <c r="Q384" s="80" t="n">
        <v>19251.6</v>
      </c>
      <c r="R384" s="80" t="n">
        <v>5574.3</v>
      </c>
      <c r="S384" s="80" t="n">
        <v>-1304.03</v>
      </c>
      <c r="T384" s="80">
        <f>O384-Y384</f>
        <v/>
      </c>
      <c r="U384" s="82">
        <f>AA384/(T384+X384)</f>
        <v/>
      </c>
      <c r="V384" s="80">
        <f>INDEX(检修、备用和必开!B:B,MATCH(统调负荷!$C384,检修、备用和必开!$A:$A,0))</f>
        <v/>
      </c>
      <c r="W384" s="80">
        <f>INDEX(检修、备用和必开!C:C,MATCH(统调负荷!$C384,检修、备用和必开!$A:$A,0))</f>
        <v/>
      </c>
      <c r="X384" s="80">
        <f>INDEX(检修、备用和必开!D:D,MATCH(统调负荷!$C384,检修、备用和必开!$A:$A,0))</f>
        <v/>
      </c>
      <c r="Y384" s="80">
        <f>INDEX(检修、备用和必开!E:E,MATCH(统调负荷!$C384,检修、备用和必开!$A:$A,0))</f>
        <v/>
      </c>
      <c r="Z384" s="80">
        <f>INDEX(检修、备用和必开!F:F,MATCH(统调负荷!$C384,检修、备用和必开!$A:$A,0))</f>
        <v/>
      </c>
      <c r="AA384" s="80">
        <f>94492.4-V384-Z384</f>
        <v/>
      </c>
      <c r="AB384" s="80" t="n">
        <v>344.65</v>
      </c>
      <c r="AC384" s="80" t="n">
        <v>376.8</v>
      </c>
      <c r="AD384" s="83">
        <f>C384+D384</f>
        <v/>
      </c>
      <c r="AE384" s="82">
        <f>N384-E384</f>
        <v/>
      </c>
      <c r="AF384" s="82">
        <f>O384-F384</f>
        <v/>
      </c>
      <c r="AG384" s="82">
        <f>P384-G384</f>
        <v/>
      </c>
      <c r="AH384" s="82">
        <f>Q384-H384</f>
        <v/>
      </c>
      <c r="AI384" s="82">
        <f>R384-I384</f>
        <v/>
      </c>
      <c r="AJ384" s="82">
        <f>S384-J384</f>
        <v/>
      </c>
      <c r="AK384" s="80">
        <f>INDEX(检修、备用和必开!I:I,MATCH(统调负荷!$C384,检修、备用和必开!$A:$A,0))</f>
        <v/>
      </c>
    </row>
    <row r="385" ht="13.8" customHeight="1">
      <c r="A385" s="80">
        <f>WEEKDAY(C385,2)</f>
        <v/>
      </c>
      <c r="B385" s="80">
        <f>HOUR(D385)</f>
        <v/>
      </c>
      <c r="C385" s="86" t="n">
        <v>45720</v>
      </c>
      <c r="D385" s="75" t="n">
        <v>0.9895833333333334</v>
      </c>
      <c r="E385" s="80" t="n">
        <v>83530</v>
      </c>
      <c r="F385" s="80" t="n">
        <v>43898</v>
      </c>
      <c r="G385" s="80" t="n">
        <v>17483</v>
      </c>
      <c r="H385" s="80" t="n">
        <v>18171</v>
      </c>
      <c r="I385" s="80" t="n">
        <v>5377</v>
      </c>
      <c r="J385" s="80" t="n">
        <v>-1399</v>
      </c>
      <c r="K385" s="80">
        <f>F385-Y385</f>
        <v/>
      </c>
      <c r="L385" s="82">
        <f>AA385/(K385+W385)</f>
        <v/>
      </c>
      <c r="M385" s="75" t="n">
        <v>0.9895833333333334</v>
      </c>
      <c r="N385" s="80" t="n">
        <v>84818.2</v>
      </c>
      <c r="O385" s="80" t="n">
        <v>45926.24</v>
      </c>
      <c r="P385" s="80" t="n">
        <v>15884.8</v>
      </c>
      <c r="Q385" s="80" t="n">
        <v>18767.3</v>
      </c>
      <c r="R385" s="80" t="n">
        <v>5584.75</v>
      </c>
      <c r="S385" s="80" t="n">
        <v>-1344.89</v>
      </c>
      <c r="T385" s="80">
        <f>O385-Y385</f>
        <v/>
      </c>
      <c r="U385" s="82">
        <f>AA385/(T385+X385)</f>
        <v/>
      </c>
      <c r="V385" s="80">
        <f>INDEX(检修、备用和必开!B:B,MATCH(统调负荷!$C385,检修、备用和必开!$A:$A,0))</f>
        <v/>
      </c>
      <c r="W385" s="80">
        <f>INDEX(检修、备用和必开!C:C,MATCH(统调负荷!$C385,检修、备用和必开!$A:$A,0))</f>
        <v/>
      </c>
      <c r="X385" s="80">
        <f>INDEX(检修、备用和必开!D:D,MATCH(统调负荷!$C385,检修、备用和必开!$A:$A,0))</f>
        <v/>
      </c>
      <c r="Y385" s="80">
        <f>INDEX(检修、备用和必开!E:E,MATCH(统调负荷!$C385,检修、备用和必开!$A:$A,0))</f>
        <v/>
      </c>
      <c r="Z385" s="80">
        <f>INDEX(检修、备用和必开!F:F,MATCH(统调负荷!$C385,检修、备用和必开!$A:$A,0))</f>
        <v/>
      </c>
      <c r="AA385" s="80">
        <f>94492.4-V385-Z385</f>
        <v/>
      </c>
      <c r="AB385" s="80" t="n">
        <v>332.3</v>
      </c>
      <c r="AC385" s="80" t="n">
        <v>349.4</v>
      </c>
      <c r="AD385" s="83">
        <f>C385+D385</f>
        <v/>
      </c>
      <c r="AE385" s="82">
        <f>N385-E385</f>
        <v/>
      </c>
      <c r="AF385" s="82">
        <f>O385-F385</f>
        <v/>
      </c>
      <c r="AG385" s="82">
        <f>P385-G385</f>
        <v/>
      </c>
      <c r="AH385" s="82">
        <f>Q385-H385</f>
        <v/>
      </c>
      <c r="AI385" s="82">
        <f>R385-I385</f>
        <v/>
      </c>
      <c r="AJ385" s="82">
        <f>S385-J385</f>
        <v/>
      </c>
      <c r="AK385" s="80">
        <f>INDEX(检修、备用和必开!I:I,MATCH(统调负荷!$C385,检修、备用和必开!$A:$A,0))</f>
        <v/>
      </c>
    </row>
    <row r="386" ht="13.8" customHeight="1">
      <c r="A386" s="80">
        <f>WEEKDAY(C386,2)</f>
        <v/>
      </c>
      <c r="B386" s="80">
        <f>HOUR(D386)</f>
        <v/>
      </c>
      <c r="C386" s="86" t="n">
        <v>45721</v>
      </c>
      <c r="D386" s="75" t="n">
        <v>0</v>
      </c>
      <c r="E386" s="80" t="n">
        <v>84735</v>
      </c>
      <c r="F386" s="80" t="n">
        <v>44534</v>
      </c>
      <c r="G386" s="80" t="n">
        <v>17955</v>
      </c>
      <c r="H386" s="80" t="n">
        <v>17892</v>
      </c>
      <c r="I386" s="80" t="n">
        <v>5580</v>
      </c>
      <c r="J386" s="80" t="n">
        <v>-1226</v>
      </c>
      <c r="K386" s="80">
        <f>F386-Y386</f>
        <v/>
      </c>
      <c r="L386" s="82">
        <f>AA386/(K386+W386)</f>
        <v/>
      </c>
      <c r="M386" s="75" t="n">
        <v>0</v>
      </c>
      <c r="N386" s="80" t="n">
        <v>83749.3</v>
      </c>
      <c r="O386" s="80" t="n">
        <v>44457.12</v>
      </c>
      <c r="P386" s="80" t="n">
        <v>15680.8</v>
      </c>
      <c r="Q386" s="80" t="n">
        <v>18973.8</v>
      </c>
      <c r="R386" s="80" t="n">
        <v>5816.18</v>
      </c>
      <c r="S386" s="80" t="n">
        <v>-1178.6</v>
      </c>
      <c r="T386" s="80">
        <f>O386-Y386</f>
        <v/>
      </c>
      <c r="U386" s="82">
        <f>AA386/(T386+X386)</f>
        <v/>
      </c>
      <c r="V386" s="80">
        <f>INDEX(检修、备用和必开!B:B,MATCH(统调负荷!$C386,检修、备用和必开!$A:$A,0))</f>
        <v/>
      </c>
      <c r="W386" s="80">
        <f>INDEX(检修、备用和必开!C:C,MATCH(统调负荷!$C386,检修、备用和必开!$A:$A,0))</f>
        <v/>
      </c>
      <c r="X386" s="80">
        <f>INDEX(检修、备用和必开!D:D,MATCH(统调负荷!$C386,检修、备用和必开!$A:$A,0))</f>
        <v/>
      </c>
      <c r="Y386" s="80">
        <f>INDEX(检修、备用和必开!E:E,MATCH(统调负荷!$C386,检修、备用和必开!$A:$A,0))</f>
        <v/>
      </c>
      <c r="Z386" s="80">
        <f>INDEX(检修、备用和必开!F:F,MATCH(统调负荷!$C386,检修、备用和必开!$A:$A,0))</f>
        <v/>
      </c>
      <c r="AA386" s="80">
        <f>94492.4-V386-Z386</f>
        <v/>
      </c>
      <c r="AB386" s="80" t="n">
        <v>337.33</v>
      </c>
      <c r="AC386" s="80" t="n">
        <v>351.2</v>
      </c>
      <c r="AD386" s="83">
        <f>C386+D386</f>
        <v/>
      </c>
      <c r="AE386" s="82">
        <f>N386-E386</f>
        <v/>
      </c>
      <c r="AF386" s="82">
        <f>O386-F386</f>
        <v/>
      </c>
      <c r="AG386" s="82">
        <f>P386-G386</f>
        <v/>
      </c>
      <c r="AH386" s="82">
        <f>Q386-H386</f>
        <v/>
      </c>
      <c r="AI386" s="82">
        <f>R386-I386</f>
        <v/>
      </c>
      <c r="AJ386" s="82">
        <f>S386-J386</f>
        <v/>
      </c>
      <c r="AK386" s="80">
        <f>INDEX(检修、备用和必开!I:I,MATCH(统调负荷!$C386,检修、备用和必开!$A:$A,0))</f>
        <v/>
      </c>
    </row>
    <row r="387" ht="13.8" customHeight="1">
      <c r="A387" s="80">
        <f>WEEKDAY(C387,2)</f>
        <v/>
      </c>
      <c r="B387" s="80">
        <f>HOUR(D387)</f>
        <v/>
      </c>
      <c r="C387" s="86" t="n">
        <v>45721</v>
      </c>
      <c r="D387" s="75" t="n">
        <v>0.01041666666666667</v>
      </c>
      <c r="E387" s="80" t="n">
        <v>90440</v>
      </c>
      <c r="F387" s="80" t="n">
        <v>50187</v>
      </c>
      <c r="G387" s="80" t="n">
        <v>17677</v>
      </c>
      <c r="H387" s="80" t="n">
        <v>18257</v>
      </c>
      <c r="I387" s="80" t="n">
        <v>5545</v>
      </c>
      <c r="J387" s="80" t="n">
        <v>-1226</v>
      </c>
      <c r="K387" s="80">
        <f>F387-Y387</f>
        <v/>
      </c>
      <c r="L387" s="82">
        <f>AA387/(K387+W387)</f>
        <v/>
      </c>
      <c r="M387" s="75" t="n">
        <v>0.01041666666666667</v>
      </c>
      <c r="N387" s="80" t="n">
        <v>88948.39999999999</v>
      </c>
      <c r="O387" s="80" t="n">
        <v>48696.02</v>
      </c>
      <c r="P387" s="80" t="n">
        <v>15874.8</v>
      </c>
      <c r="Q387" s="80" t="n">
        <v>19695.1</v>
      </c>
      <c r="R387" s="80" t="n">
        <v>5853.5</v>
      </c>
      <c r="S387" s="80" t="n">
        <v>-1171.02</v>
      </c>
      <c r="T387" s="80">
        <f>O387-Y387</f>
        <v/>
      </c>
      <c r="U387" s="82">
        <f>AA387/(T387+X387)</f>
        <v/>
      </c>
      <c r="V387" s="80">
        <f>INDEX(检修、备用和必开!B:B,MATCH(统调负荷!$C387,检修、备用和必开!$A:$A,0))</f>
        <v/>
      </c>
      <c r="W387" s="80">
        <f>INDEX(检修、备用和必开!C:C,MATCH(统调负荷!$C387,检修、备用和必开!$A:$A,0))</f>
        <v/>
      </c>
      <c r="X387" s="80">
        <f>INDEX(检修、备用和必开!D:D,MATCH(统调负荷!$C387,检修、备用和必开!$A:$A,0))</f>
        <v/>
      </c>
      <c r="Y387" s="80">
        <f>INDEX(检修、备用和必开!E:E,MATCH(统调负荷!$C387,检修、备用和必开!$A:$A,0))</f>
        <v/>
      </c>
      <c r="Z387" s="80">
        <f>INDEX(检修、备用和必开!F:F,MATCH(统调负荷!$C387,检修、备用和必开!$A:$A,0))</f>
        <v/>
      </c>
      <c r="AA387" s="80">
        <f>94492.4-V387-Z387</f>
        <v/>
      </c>
      <c r="AB387" s="80" t="n">
        <v>437.44</v>
      </c>
      <c r="AC387" s="80" t="n">
        <v>623.71</v>
      </c>
      <c r="AD387" s="83">
        <f>C387+D387</f>
        <v/>
      </c>
      <c r="AE387" s="82">
        <f>N387-E387</f>
        <v/>
      </c>
      <c r="AF387" s="82">
        <f>O387-F387</f>
        <v/>
      </c>
      <c r="AG387" s="82">
        <f>P387-G387</f>
        <v/>
      </c>
      <c r="AH387" s="82">
        <f>Q387-H387</f>
        <v/>
      </c>
      <c r="AI387" s="82">
        <f>R387-I387</f>
        <v/>
      </c>
      <c r="AJ387" s="82">
        <f>S387-J387</f>
        <v/>
      </c>
      <c r="AK387" s="80">
        <f>INDEX(检修、备用和必开!I:I,MATCH(统调负荷!$C387,检修、备用和必开!$A:$A,0))</f>
        <v/>
      </c>
    </row>
    <row r="388" ht="13.8" customHeight="1">
      <c r="A388" s="80">
        <f>WEEKDAY(C388,2)</f>
        <v/>
      </c>
      <c r="B388" s="80">
        <f>HOUR(D388)</f>
        <v/>
      </c>
      <c r="C388" s="86" t="n">
        <v>45721</v>
      </c>
      <c r="D388" s="75" t="n">
        <v>0.02083333333333333</v>
      </c>
      <c r="E388" s="80" t="n">
        <v>90285</v>
      </c>
      <c r="F388" s="80" t="n">
        <v>49288</v>
      </c>
      <c r="G388" s="80" t="n">
        <v>17538</v>
      </c>
      <c r="H388" s="80" t="n">
        <v>19108</v>
      </c>
      <c r="I388" s="80" t="n">
        <v>5577</v>
      </c>
      <c r="J388" s="80" t="n">
        <v>-1226</v>
      </c>
      <c r="K388" s="80">
        <f>F388-Y388</f>
        <v/>
      </c>
      <c r="L388" s="82">
        <f>AA388/(K388+W388)</f>
        <v/>
      </c>
      <c r="M388" s="75" t="n">
        <v>0.02083333333333333</v>
      </c>
      <c r="N388" s="80" t="n">
        <v>88416.39999999999</v>
      </c>
      <c r="O388" s="80" t="n">
        <v>47862.74</v>
      </c>
      <c r="P388" s="80" t="n">
        <v>16208.2</v>
      </c>
      <c r="Q388" s="80" t="n">
        <v>19638.6</v>
      </c>
      <c r="R388" s="80" t="n">
        <v>5862.4</v>
      </c>
      <c r="S388" s="80" t="n">
        <v>-1155.54</v>
      </c>
      <c r="T388" s="80">
        <f>O388-Y388</f>
        <v/>
      </c>
      <c r="U388" s="82">
        <f>AA388/(T388+X388)</f>
        <v/>
      </c>
      <c r="V388" s="80">
        <f>INDEX(检修、备用和必开!B:B,MATCH(统调负荷!$C388,检修、备用和必开!$A:$A,0))</f>
        <v/>
      </c>
      <c r="W388" s="80">
        <f>INDEX(检修、备用和必开!C:C,MATCH(统调负荷!$C388,检修、备用和必开!$A:$A,0))</f>
        <v/>
      </c>
      <c r="X388" s="80">
        <f>INDEX(检修、备用和必开!D:D,MATCH(统调负荷!$C388,检修、备用和必开!$A:$A,0))</f>
        <v/>
      </c>
      <c r="Y388" s="80">
        <f>INDEX(检修、备用和必开!E:E,MATCH(统调负荷!$C388,检修、备用和必开!$A:$A,0))</f>
        <v/>
      </c>
      <c r="Z388" s="80">
        <f>INDEX(检修、备用和必开!F:F,MATCH(统调负荷!$C388,检修、备用和必开!$A:$A,0))</f>
        <v/>
      </c>
      <c r="AA388" s="80">
        <f>94492.4-V388-Z388</f>
        <v/>
      </c>
      <c r="AB388" s="80" t="n">
        <v>444.36</v>
      </c>
      <c r="AC388" s="80" t="n">
        <v>529.75</v>
      </c>
      <c r="AD388" s="83">
        <f>C388+D388</f>
        <v/>
      </c>
      <c r="AE388" s="82">
        <f>N388-E388</f>
        <v/>
      </c>
      <c r="AF388" s="82">
        <f>O388-F388</f>
        <v/>
      </c>
      <c r="AG388" s="82">
        <f>P388-G388</f>
        <v/>
      </c>
      <c r="AH388" s="82">
        <f>Q388-H388</f>
        <v/>
      </c>
      <c r="AI388" s="82">
        <f>R388-I388</f>
        <v/>
      </c>
      <c r="AJ388" s="82">
        <f>S388-J388</f>
        <v/>
      </c>
      <c r="AK388" s="80">
        <f>INDEX(检修、备用和必开!I:I,MATCH(统调负荷!$C388,检修、备用和必开!$A:$A,0))</f>
        <v/>
      </c>
    </row>
    <row r="389" ht="13.8" customHeight="1">
      <c r="A389" s="80">
        <f>WEEKDAY(C389,2)</f>
        <v/>
      </c>
      <c r="B389" s="80">
        <f>HOUR(D389)</f>
        <v/>
      </c>
      <c r="C389" s="86" t="n">
        <v>45721</v>
      </c>
      <c r="D389" s="75" t="n">
        <v>0.03125</v>
      </c>
      <c r="E389" s="80" t="n">
        <v>88145</v>
      </c>
      <c r="F389" s="80" t="n">
        <v>47850</v>
      </c>
      <c r="G389" s="80" t="n">
        <v>16706</v>
      </c>
      <c r="H389" s="80" t="n">
        <v>19229</v>
      </c>
      <c r="I389" s="80" t="n">
        <v>5586</v>
      </c>
      <c r="J389" s="80" t="n">
        <v>-1226</v>
      </c>
      <c r="K389" s="80">
        <f>F389-Y389</f>
        <v/>
      </c>
      <c r="L389" s="82">
        <f>AA389/(K389+W389)</f>
        <v/>
      </c>
      <c r="M389" s="75" t="n">
        <v>0.03125</v>
      </c>
      <c r="N389" s="80" t="n">
        <v>86934</v>
      </c>
      <c r="O389" s="80" t="n">
        <v>46434.14</v>
      </c>
      <c r="P389" s="80" t="n">
        <v>16380.2</v>
      </c>
      <c r="Q389" s="80" t="n">
        <v>19357.1</v>
      </c>
      <c r="R389" s="80" t="n">
        <v>5854.23</v>
      </c>
      <c r="S389" s="80" t="n">
        <v>-1091.67</v>
      </c>
      <c r="T389" s="80">
        <f>O389-Y389</f>
        <v/>
      </c>
      <c r="U389" s="82">
        <f>AA389/(T389+X389)</f>
        <v/>
      </c>
      <c r="V389" s="80">
        <f>INDEX(检修、备用和必开!B:B,MATCH(统调负荷!$C389,检修、备用和必开!$A:$A,0))</f>
        <v/>
      </c>
      <c r="W389" s="80">
        <f>INDEX(检修、备用和必开!C:C,MATCH(统调负荷!$C389,检修、备用和必开!$A:$A,0))</f>
        <v/>
      </c>
      <c r="X389" s="80">
        <f>INDEX(检修、备用和必开!D:D,MATCH(统调负荷!$C389,检修、备用和必开!$A:$A,0))</f>
        <v/>
      </c>
      <c r="Y389" s="80">
        <f>INDEX(检修、备用和必开!E:E,MATCH(统调负荷!$C389,检修、备用和必开!$A:$A,0))</f>
        <v/>
      </c>
      <c r="Z389" s="80">
        <f>INDEX(检修、备用和必开!F:F,MATCH(统调负荷!$C389,检修、备用和必开!$A:$A,0))</f>
        <v/>
      </c>
      <c r="AA389" s="80">
        <f>94492.4-V389-Z389</f>
        <v/>
      </c>
      <c r="AB389" s="80" t="n">
        <v>413.98</v>
      </c>
      <c r="AC389" s="80" t="n">
        <v>409.89</v>
      </c>
      <c r="AD389" s="83">
        <f>C389+D389</f>
        <v/>
      </c>
      <c r="AE389" s="82">
        <f>N389-E389</f>
        <v/>
      </c>
      <c r="AF389" s="82">
        <f>O389-F389</f>
        <v/>
      </c>
      <c r="AG389" s="82">
        <f>P389-G389</f>
        <v/>
      </c>
      <c r="AH389" s="82">
        <f>Q389-H389</f>
        <v/>
      </c>
      <c r="AI389" s="82">
        <f>R389-I389</f>
        <v/>
      </c>
      <c r="AJ389" s="82">
        <f>S389-J389</f>
        <v/>
      </c>
      <c r="AK389" s="80">
        <f>INDEX(检修、备用和必开!I:I,MATCH(统调负荷!$C389,检修、备用和必开!$A:$A,0))</f>
        <v/>
      </c>
    </row>
    <row r="390" ht="13.8" customHeight="1">
      <c r="A390" s="80">
        <f>WEEKDAY(C390,2)</f>
        <v/>
      </c>
      <c r="B390" s="80">
        <f>HOUR(D390)</f>
        <v/>
      </c>
      <c r="C390" s="86" t="n">
        <v>45721</v>
      </c>
      <c r="D390" s="75" t="n">
        <v>0.04166666666666666</v>
      </c>
      <c r="E390" s="80" t="n">
        <v>86160</v>
      </c>
      <c r="F390" s="80" t="n">
        <v>45957</v>
      </c>
      <c r="G390" s="80" t="n">
        <v>16706</v>
      </c>
      <c r="H390" s="80" t="n">
        <v>19132</v>
      </c>
      <c r="I390" s="80" t="n">
        <v>5591</v>
      </c>
      <c r="J390" s="80" t="n">
        <v>-1226</v>
      </c>
      <c r="K390" s="80">
        <f>F390-Y390</f>
        <v/>
      </c>
      <c r="L390" s="82">
        <f>AA390/(K390+W390)</f>
        <v/>
      </c>
      <c r="M390" s="75" t="n">
        <v>0.04166666666666666</v>
      </c>
      <c r="N390" s="80" t="n">
        <v>85189.39999999999</v>
      </c>
      <c r="O390" s="80" t="n">
        <v>45407.45</v>
      </c>
      <c r="P390" s="80" t="n">
        <v>16650.9</v>
      </c>
      <c r="Q390" s="80" t="n">
        <v>18332.9</v>
      </c>
      <c r="R390" s="80" t="n">
        <v>5885.15</v>
      </c>
      <c r="S390" s="80" t="n">
        <v>-1087</v>
      </c>
      <c r="T390" s="80">
        <f>O390-Y390</f>
        <v/>
      </c>
      <c r="U390" s="82">
        <f>AA390/(T390+X390)</f>
        <v/>
      </c>
      <c r="V390" s="80">
        <f>INDEX(检修、备用和必开!B:B,MATCH(统调负荷!$C390,检修、备用和必开!$A:$A,0))</f>
        <v/>
      </c>
      <c r="W390" s="80">
        <f>INDEX(检修、备用和必开!C:C,MATCH(统调负荷!$C390,检修、备用和必开!$A:$A,0))</f>
        <v/>
      </c>
      <c r="X390" s="80">
        <f>INDEX(检修、备用和必开!D:D,MATCH(统调负荷!$C390,检修、备用和必开!$A:$A,0))</f>
        <v/>
      </c>
      <c r="Y390" s="80">
        <f>INDEX(检修、备用和必开!E:E,MATCH(统调负荷!$C390,检修、备用和必开!$A:$A,0))</f>
        <v/>
      </c>
      <c r="Z390" s="80">
        <f>INDEX(检修、备用和必开!F:F,MATCH(统调负荷!$C390,检修、备用和必开!$A:$A,0))</f>
        <v/>
      </c>
      <c r="AA390" s="80">
        <f>94492.4-V390-Z390</f>
        <v/>
      </c>
      <c r="AB390" s="80" t="n">
        <v>417.07</v>
      </c>
      <c r="AC390" s="80" t="n">
        <v>438.68</v>
      </c>
      <c r="AD390" s="83">
        <f>C390+D390</f>
        <v/>
      </c>
      <c r="AE390" s="82">
        <f>N390-E390</f>
        <v/>
      </c>
      <c r="AF390" s="82">
        <f>O390-F390</f>
        <v/>
      </c>
      <c r="AG390" s="82">
        <f>P390-G390</f>
        <v/>
      </c>
      <c r="AH390" s="82">
        <f>Q390-H390</f>
        <v/>
      </c>
      <c r="AI390" s="82">
        <f>R390-I390</f>
        <v/>
      </c>
      <c r="AJ390" s="82">
        <f>S390-J390</f>
        <v/>
      </c>
      <c r="AK390" s="80">
        <f>INDEX(检修、备用和必开!I:I,MATCH(统调负荷!$C390,检修、备用和必开!$A:$A,0))</f>
        <v/>
      </c>
    </row>
    <row r="391" ht="13.8" customHeight="1">
      <c r="A391" s="80">
        <f>WEEKDAY(C391,2)</f>
        <v/>
      </c>
      <c r="B391" s="80">
        <f>HOUR(D391)</f>
        <v/>
      </c>
      <c r="C391" s="86" t="n">
        <v>45721</v>
      </c>
      <c r="D391" s="75" t="n">
        <v>0.05208333333333334</v>
      </c>
      <c r="E391" s="80" t="n">
        <v>84735</v>
      </c>
      <c r="F391" s="80" t="n">
        <v>46425</v>
      </c>
      <c r="G391" s="80" t="n">
        <v>15726</v>
      </c>
      <c r="H391" s="80" t="n">
        <v>18213</v>
      </c>
      <c r="I391" s="80" t="n">
        <v>5597</v>
      </c>
      <c r="J391" s="80" t="n">
        <v>-1226</v>
      </c>
      <c r="K391" s="80">
        <f>F391-Y391</f>
        <v/>
      </c>
      <c r="L391" s="82">
        <f>AA391/(K391+W391)</f>
        <v/>
      </c>
      <c r="M391" s="75" t="n">
        <v>0.05208333333333334</v>
      </c>
      <c r="N391" s="80" t="n">
        <v>83519.39999999999</v>
      </c>
      <c r="O391" s="80" t="n">
        <v>43459.35</v>
      </c>
      <c r="P391" s="80" t="n">
        <v>17099.7</v>
      </c>
      <c r="Q391" s="80" t="n">
        <v>18206.6</v>
      </c>
      <c r="R391" s="80" t="n">
        <v>5862.4</v>
      </c>
      <c r="S391" s="80" t="n">
        <v>-1108.65</v>
      </c>
      <c r="T391" s="80">
        <f>O391-Y391</f>
        <v/>
      </c>
      <c r="U391" s="82">
        <f>AA391/(T391+X391)</f>
        <v/>
      </c>
      <c r="V391" s="80">
        <f>INDEX(检修、备用和必开!B:B,MATCH(统调负荷!$C391,检修、备用和必开!$A:$A,0))</f>
        <v/>
      </c>
      <c r="W391" s="80">
        <f>INDEX(检修、备用和必开!C:C,MATCH(统调负荷!$C391,检修、备用和必开!$A:$A,0))</f>
        <v/>
      </c>
      <c r="X391" s="80">
        <f>INDEX(检修、备用和必开!D:D,MATCH(统调负荷!$C391,检修、备用和必开!$A:$A,0))</f>
        <v/>
      </c>
      <c r="Y391" s="80">
        <f>INDEX(检修、备用和必开!E:E,MATCH(统调负荷!$C391,检修、备用和必开!$A:$A,0))</f>
        <v/>
      </c>
      <c r="Z391" s="80">
        <f>INDEX(检修、备用和必开!F:F,MATCH(统调负荷!$C391,检修、备用和必开!$A:$A,0))</f>
        <v/>
      </c>
      <c r="AA391" s="80">
        <f>94492.4-V391-Z391</f>
        <v/>
      </c>
      <c r="AB391" s="80" t="n">
        <v>380.09</v>
      </c>
      <c r="AC391" s="80" t="n">
        <v>392.43</v>
      </c>
      <c r="AD391" s="83">
        <f>C391+D391</f>
        <v/>
      </c>
      <c r="AE391" s="82">
        <f>N391-E391</f>
        <v/>
      </c>
      <c r="AF391" s="82">
        <f>O391-F391</f>
        <v/>
      </c>
      <c r="AG391" s="82">
        <f>P391-G391</f>
        <v/>
      </c>
      <c r="AH391" s="82">
        <f>Q391-H391</f>
        <v/>
      </c>
      <c r="AI391" s="82">
        <f>R391-I391</f>
        <v/>
      </c>
      <c r="AJ391" s="82">
        <f>S391-J391</f>
        <v/>
      </c>
      <c r="AK391" s="80">
        <f>INDEX(检修、备用和必开!I:I,MATCH(统调负荷!$C391,检修、备用和必开!$A:$A,0))</f>
        <v/>
      </c>
    </row>
    <row r="392" ht="13.8" customHeight="1">
      <c r="A392" s="80">
        <f>WEEKDAY(C392,2)</f>
        <v/>
      </c>
      <c r="B392" s="80">
        <f>HOUR(D392)</f>
        <v/>
      </c>
      <c r="C392" s="86" t="n">
        <v>45721</v>
      </c>
      <c r="D392" s="75" t="n">
        <v>0.0625</v>
      </c>
      <c r="E392" s="80" t="n">
        <v>83305</v>
      </c>
      <c r="F392" s="80" t="n">
        <v>45146</v>
      </c>
      <c r="G392" s="80" t="n">
        <v>15726</v>
      </c>
      <c r="H392" s="80" t="n">
        <v>18043</v>
      </c>
      <c r="I392" s="80" t="n">
        <v>5615</v>
      </c>
      <c r="J392" s="80" t="n">
        <v>-1225</v>
      </c>
      <c r="K392" s="80">
        <f>F392-Y392</f>
        <v/>
      </c>
      <c r="L392" s="82">
        <f>AA392/(K392+W392)</f>
        <v/>
      </c>
      <c r="M392" s="75" t="n">
        <v>0.0625</v>
      </c>
      <c r="N392" s="80" t="n">
        <v>82406.5</v>
      </c>
      <c r="O392" s="80" t="n">
        <v>42883.28</v>
      </c>
      <c r="P392" s="80" t="n">
        <v>16755.6</v>
      </c>
      <c r="Q392" s="80" t="n">
        <v>17939.7</v>
      </c>
      <c r="R392" s="80" t="n">
        <v>5882.37</v>
      </c>
      <c r="S392" s="80" t="n">
        <v>-1054.45</v>
      </c>
      <c r="T392" s="80">
        <f>O392-Y392</f>
        <v/>
      </c>
      <c r="U392" s="82">
        <f>AA392/(T392+X392)</f>
        <v/>
      </c>
      <c r="V392" s="80">
        <f>INDEX(检修、备用和必开!B:B,MATCH(统调负荷!$C392,检修、备用和必开!$A:$A,0))</f>
        <v/>
      </c>
      <c r="W392" s="80">
        <f>INDEX(检修、备用和必开!C:C,MATCH(统调负荷!$C392,检修、备用和必开!$A:$A,0))</f>
        <v/>
      </c>
      <c r="X392" s="80">
        <f>INDEX(检修、备用和必开!D:D,MATCH(统调负荷!$C392,检修、备用和必开!$A:$A,0))</f>
        <v/>
      </c>
      <c r="Y392" s="80">
        <f>INDEX(检修、备用和必开!E:E,MATCH(统调负荷!$C392,检修、备用和必开!$A:$A,0))</f>
        <v/>
      </c>
      <c r="Z392" s="80">
        <f>INDEX(检修、备用和必开!F:F,MATCH(统调负荷!$C392,检修、备用和必开!$A:$A,0))</f>
        <v/>
      </c>
      <c r="AA392" s="80">
        <f>94492.4-V392-Z392</f>
        <v/>
      </c>
      <c r="AB392" s="80" t="n">
        <v>385.63</v>
      </c>
      <c r="AC392" s="80" t="n">
        <v>381.93</v>
      </c>
      <c r="AD392" s="83">
        <f>C392+D392</f>
        <v/>
      </c>
      <c r="AE392" s="82">
        <f>N392-E392</f>
        <v/>
      </c>
      <c r="AF392" s="82">
        <f>O392-F392</f>
        <v/>
      </c>
      <c r="AG392" s="82">
        <f>P392-G392</f>
        <v/>
      </c>
      <c r="AH392" s="82">
        <f>Q392-H392</f>
        <v/>
      </c>
      <c r="AI392" s="82">
        <f>R392-I392</f>
        <v/>
      </c>
      <c r="AJ392" s="82">
        <f>S392-J392</f>
        <v/>
      </c>
      <c r="AK392" s="80">
        <f>INDEX(检修、备用和必开!I:I,MATCH(统调负荷!$C392,检修、备用和必开!$A:$A,0))</f>
        <v/>
      </c>
    </row>
    <row r="393" ht="13.8" customHeight="1">
      <c r="A393" s="80">
        <f>WEEKDAY(C393,2)</f>
        <v/>
      </c>
      <c r="B393" s="80">
        <f>HOUR(D393)</f>
        <v/>
      </c>
      <c r="C393" s="86" t="n">
        <v>45721</v>
      </c>
      <c r="D393" s="75" t="n">
        <v>0.07291666666666667</v>
      </c>
      <c r="E393" s="80" t="n">
        <v>81630</v>
      </c>
      <c r="F393" s="80" t="n">
        <v>43749</v>
      </c>
      <c r="G393" s="80" t="n">
        <v>15726</v>
      </c>
      <c r="H393" s="80" t="n">
        <v>17765</v>
      </c>
      <c r="I393" s="80" t="n">
        <v>5616</v>
      </c>
      <c r="J393" s="80" t="n">
        <v>-1226</v>
      </c>
      <c r="K393" s="80">
        <f>F393-Y393</f>
        <v/>
      </c>
      <c r="L393" s="82">
        <f>AA393/(K393+W393)</f>
        <v/>
      </c>
      <c r="M393" s="75" t="n">
        <v>0.07291666666666667</v>
      </c>
      <c r="N393" s="80" t="n">
        <v>81215.2</v>
      </c>
      <c r="O393" s="80" t="n">
        <v>41921.88</v>
      </c>
      <c r="P393" s="80" t="n">
        <v>16987.7</v>
      </c>
      <c r="Q393" s="80" t="n">
        <v>17494.6</v>
      </c>
      <c r="R393" s="80" t="n">
        <v>5877.01</v>
      </c>
      <c r="S393" s="80" t="n">
        <v>-1065.99</v>
      </c>
      <c r="T393" s="80">
        <f>O393-Y393</f>
        <v/>
      </c>
      <c r="U393" s="82">
        <f>AA393/(T393+X393)</f>
        <v/>
      </c>
      <c r="V393" s="80">
        <f>INDEX(检修、备用和必开!B:B,MATCH(统调负荷!$C393,检修、备用和必开!$A:$A,0))</f>
        <v/>
      </c>
      <c r="W393" s="80">
        <f>INDEX(检修、备用和必开!C:C,MATCH(统调负荷!$C393,检修、备用和必开!$A:$A,0))</f>
        <v/>
      </c>
      <c r="X393" s="80">
        <f>INDEX(检修、备用和必开!D:D,MATCH(统调负荷!$C393,检修、备用和必开!$A:$A,0))</f>
        <v/>
      </c>
      <c r="Y393" s="80">
        <f>INDEX(检修、备用和必开!E:E,MATCH(统调负荷!$C393,检修、备用和必开!$A:$A,0))</f>
        <v/>
      </c>
      <c r="Z393" s="80">
        <f>INDEX(检修、备用和必开!F:F,MATCH(统调负荷!$C393,检修、备用和必开!$A:$A,0))</f>
        <v/>
      </c>
      <c r="AA393" s="80">
        <f>94492.4-V393-Z393</f>
        <v/>
      </c>
      <c r="AB393" s="80" t="n">
        <v>400.52</v>
      </c>
      <c r="AC393" s="80" t="n">
        <v>386.73</v>
      </c>
      <c r="AD393" s="83">
        <f>C393+D393</f>
        <v/>
      </c>
      <c r="AE393" s="82">
        <f>N393-E393</f>
        <v/>
      </c>
      <c r="AF393" s="82">
        <f>O393-F393</f>
        <v/>
      </c>
      <c r="AG393" s="82">
        <f>P393-G393</f>
        <v/>
      </c>
      <c r="AH393" s="82">
        <f>Q393-H393</f>
        <v/>
      </c>
      <c r="AI393" s="82">
        <f>R393-I393</f>
        <v/>
      </c>
      <c r="AJ393" s="82">
        <f>S393-J393</f>
        <v/>
      </c>
      <c r="AK393" s="80">
        <f>INDEX(检修、备用和必开!I:I,MATCH(统调负荷!$C393,检修、备用和必开!$A:$A,0))</f>
        <v/>
      </c>
    </row>
    <row r="394" ht="13.8" customHeight="1">
      <c r="A394" s="80">
        <f>WEEKDAY(C394,2)</f>
        <v/>
      </c>
      <c r="B394" s="80">
        <f>HOUR(D394)</f>
        <v/>
      </c>
      <c r="C394" s="86" t="n">
        <v>45721</v>
      </c>
      <c r="D394" s="75" t="n">
        <v>0.08333333333333333</v>
      </c>
      <c r="E394" s="80" t="n">
        <v>80555</v>
      </c>
      <c r="F394" s="80" t="n">
        <v>43000</v>
      </c>
      <c r="G394" s="80" t="n">
        <v>15267</v>
      </c>
      <c r="H394" s="80" t="n">
        <v>17884</v>
      </c>
      <c r="I394" s="80" t="n">
        <v>5630</v>
      </c>
      <c r="J394" s="80" t="n">
        <v>-1226</v>
      </c>
      <c r="K394" s="80">
        <f>F394-Y394</f>
        <v/>
      </c>
      <c r="L394" s="82">
        <f>AA394/(K394+W394)</f>
        <v/>
      </c>
      <c r="M394" s="75" t="n">
        <v>0.08333333333333333</v>
      </c>
      <c r="N394" s="80" t="n">
        <v>79939.39999999999</v>
      </c>
      <c r="O394" s="80" t="n">
        <v>41098.42</v>
      </c>
      <c r="P394" s="80" t="n">
        <v>17297.1</v>
      </c>
      <c r="Q394" s="80" t="n">
        <v>16601</v>
      </c>
      <c r="R394" s="80" t="n">
        <v>5934.35</v>
      </c>
      <c r="S394" s="80" t="n">
        <v>-991.47</v>
      </c>
      <c r="T394" s="80">
        <f>O394-Y394</f>
        <v/>
      </c>
      <c r="U394" s="82">
        <f>AA394/(T394+X394)</f>
        <v/>
      </c>
      <c r="V394" s="80">
        <f>INDEX(检修、备用和必开!B:B,MATCH(统调负荷!$C394,检修、备用和必开!$A:$A,0))</f>
        <v/>
      </c>
      <c r="W394" s="80">
        <f>INDEX(检修、备用和必开!C:C,MATCH(统调负荷!$C394,检修、备用和必开!$A:$A,0))</f>
        <v/>
      </c>
      <c r="X394" s="80">
        <f>INDEX(检修、备用和必开!D:D,MATCH(统调负荷!$C394,检修、备用和必开!$A:$A,0))</f>
        <v/>
      </c>
      <c r="Y394" s="80">
        <f>INDEX(检修、备用和必开!E:E,MATCH(统调负荷!$C394,检修、备用和必开!$A:$A,0))</f>
        <v/>
      </c>
      <c r="Z394" s="80">
        <f>INDEX(检修、备用和必开!F:F,MATCH(统调负荷!$C394,检修、备用和必开!$A:$A,0))</f>
        <v/>
      </c>
      <c r="AA394" s="80">
        <f>94492.4-V394-Z394</f>
        <v/>
      </c>
      <c r="AB394" s="80" t="n">
        <v>383.77</v>
      </c>
      <c r="AC394" s="80" t="n">
        <v>373.19</v>
      </c>
      <c r="AD394" s="83">
        <f>C394+D394</f>
        <v/>
      </c>
      <c r="AE394" s="82">
        <f>N394-E394</f>
        <v/>
      </c>
      <c r="AF394" s="82">
        <f>O394-F394</f>
        <v/>
      </c>
      <c r="AG394" s="82">
        <f>P394-G394</f>
        <v/>
      </c>
      <c r="AH394" s="82">
        <f>Q394-H394</f>
        <v/>
      </c>
      <c r="AI394" s="82">
        <f>R394-I394</f>
        <v/>
      </c>
      <c r="AJ394" s="82">
        <f>S394-J394</f>
        <v/>
      </c>
      <c r="AK394" s="80">
        <f>INDEX(检修、备用和必开!I:I,MATCH(统调负荷!$C394,检修、备用和必开!$A:$A,0))</f>
        <v/>
      </c>
    </row>
    <row r="395" ht="13.8" customHeight="1">
      <c r="A395" s="80">
        <f>WEEKDAY(C395,2)</f>
        <v/>
      </c>
      <c r="B395" s="80">
        <f>HOUR(D395)</f>
        <v/>
      </c>
      <c r="C395" s="86" t="n">
        <v>45721</v>
      </c>
      <c r="D395" s="75" t="n">
        <v>0.09375</v>
      </c>
      <c r="E395" s="80" t="n">
        <v>79660</v>
      </c>
      <c r="F395" s="80" t="n">
        <v>42837</v>
      </c>
      <c r="G395" s="80" t="n">
        <v>14802</v>
      </c>
      <c r="H395" s="80" t="n">
        <v>17607</v>
      </c>
      <c r="I395" s="80" t="n">
        <v>5640</v>
      </c>
      <c r="J395" s="80" t="n">
        <v>-1226</v>
      </c>
      <c r="K395" s="80">
        <f>F395-Y395</f>
        <v/>
      </c>
      <c r="L395" s="82">
        <f>AA395/(K395+W395)</f>
        <v/>
      </c>
      <c r="M395" s="75" t="n">
        <v>0.09375</v>
      </c>
      <c r="N395" s="80" t="n">
        <v>79012.89999999999</v>
      </c>
      <c r="O395" s="80" t="n">
        <v>41581.76</v>
      </c>
      <c r="P395" s="80" t="n">
        <v>15542.4</v>
      </c>
      <c r="Q395" s="80" t="n">
        <v>16682.4</v>
      </c>
      <c r="R395" s="80" t="n">
        <v>6049.88</v>
      </c>
      <c r="S395" s="80" t="n">
        <v>-843.54</v>
      </c>
      <c r="T395" s="80">
        <f>O395-Y395</f>
        <v/>
      </c>
      <c r="U395" s="82">
        <f>AA395/(T395+X395)</f>
        <v/>
      </c>
      <c r="V395" s="80">
        <f>INDEX(检修、备用和必开!B:B,MATCH(统调负荷!$C395,检修、备用和必开!$A:$A,0))</f>
        <v/>
      </c>
      <c r="W395" s="80">
        <f>INDEX(检修、备用和必开!C:C,MATCH(统调负荷!$C395,检修、备用和必开!$A:$A,0))</f>
        <v/>
      </c>
      <c r="X395" s="80">
        <f>INDEX(检修、备用和必开!D:D,MATCH(统调负荷!$C395,检修、备用和必开!$A:$A,0))</f>
        <v/>
      </c>
      <c r="Y395" s="80">
        <f>INDEX(检修、备用和必开!E:E,MATCH(统调负荷!$C395,检修、备用和必开!$A:$A,0))</f>
        <v/>
      </c>
      <c r="Z395" s="80">
        <f>INDEX(检修、备用和必开!F:F,MATCH(统调负荷!$C395,检修、备用和必开!$A:$A,0))</f>
        <v/>
      </c>
      <c r="AA395" s="80">
        <f>94492.4-V395-Z395</f>
        <v/>
      </c>
      <c r="AB395" s="80" t="n">
        <v>389.82</v>
      </c>
      <c r="AC395" s="80" t="n">
        <v>385.69</v>
      </c>
      <c r="AD395" s="83">
        <f>C395+D395</f>
        <v/>
      </c>
      <c r="AE395" s="82">
        <f>N395-E395</f>
        <v/>
      </c>
      <c r="AF395" s="82">
        <f>O395-F395</f>
        <v/>
      </c>
      <c r="AG395" s="82">
        <f>P395-G395</f>
        <v/>
      </c>
      <c r="AH395" s="82">
        <f>Q395-H395</f>
        <v/>
      </c>
      <c r="AI395" s="82">
        <f>R395-I395</f>
        <v/>
      </c>
      <c r="AJ395" s="82">
        <f>S395-J395</f>
        <v/>
      </c>
      <c r="AK395" s="80">
        <f>INDEX(检修、备用和必开!I:I,MATCH(统调负荷!$C395,检修、备用和必开!$A:$A,0))</f>
        <v/>
      </c>
    </row>
    <row r="396" ht="13.8" customHeight="1">
      <c r="A396" s="80">
        <f>WEEKDAY(C396,2)</f>
        <v/>
      </c>
      <c r="B396" s="80">
        <f>HOUR(D396)</f>
        <v/>
      </c>
      <c r="C396" s="86" t="n">
        <v>45721</v>
      </c>
      <c r="D396" s="75" t="n">
        <v>0.1041666666666667</v>
      </c>
      <c r="E396" s="80" t="n">
        <v>78805</v>
      </c>
      <c r="F396" s="80" t="n">
        <v>41853</v>
      </c>
      <c r="G396" s="80" t="n">
        <v>14802</v>
      </c>
      <c r="H396" s="80" t="n">
        <v>17726</v>
      </c>
      <c r="I396" s="80" t="n">
        <v>5650</v>
      </c>
      <c r="J396" s="80" t="n">
        <v>-1226</v>
      </c>
      <c r="K396" s="80">
        <f>F396-Y396</f>
        <v/>
      </c>
      <c r="L396" s="82">
        <f>AA396/(K396+W396)</f>
        <v/>
      </c>
      <c r="M396" s="75" t="n">
        <v>0.1041666666666667</v>
      </c>
      <c r="N396" s="80" t="n">
        <v>78268.8</v>
      </c>
      <c r="O396" s="80" t="n">
        <v>42248.67</v>
      </c>
      <c r="P396" s="80" t="n">
        <v>14108.5</v>
      </c>
      <c r="Q396" s="80" t="n">
        <v>16700.7</v>
      </c>
      <c r="R396" s="80" t="n">
        <v>6027.37</v>
      </c>
      <c r="S396" s="80" t="n">
        <v>-816.4400000000001</v>
      </c>
      <c r="T396" s="80">
        <f>O396-Y396</f>
        <v/>
      </c>
      <c r="U396" s="82">
        <f>AA396/(T396+X396)</f>
        <v/>
      </c>
      <c r="V396" s="80">
        <f>INDEX(检修、备用和必开!B:B,MATCH(统调负荷!$C396,检修、备用和必开!$A:$A,0))</f>
        <v/>
      </c>
      <c r="W396" s="80">
        <f>INDEX(检修、备用和必开!C:C,MATCH(统调负荷!$C396,检修、备用和必开!$A:$A,0))</f>
        <v/>
      </c>
      <c r="X396" s="80">
        <f>INDEX(检修、备用和必开!D:D,MATCH(统调负荷!$C396,检修、备用和必开!$A:$A,0))</f>
        <v/>
      </c>
      <c r="Y396" s="80">
        <f>INDEX(检修、备用和必开!E:E,MATCH(统调负荷!$C396,检修、备用和必开!$A:$A,0))</f>
        <v/>
      </c>
      <c r="Z396" s="80">
        <f>INDEX(检修、备用和必开!F:F,MATCH(统调负荷!$C396,检修、备用和必开!$A:$A,0))</f>
        <v/>
      </c>
      <c r="AA396" s="80">
        <f>94492.4-V396-Z396</f>
        <v/>
      </c>
      <c r="AB396" s="80" t="n">
        <v>391.46</v>
      </c>
      <c r="AC396" s="80" t="n">
        <v>391.94</v>
      </c>
      <c r="AD396" s="83">
        <f>C396+D396</f>
        <v/>
      </c>
      <c r="AE396" s="82">
        <f>N396-E396</f>
        <v/>
      </c>
      <c r="AF396" s="82">
        <f>O396-F396</f>
        <v/>
      </c>
      <c r="AG396" s="82">
        <f>P396-G396</f>
        <v/>
      </c>
      <c r="AH396" s="82">
        <f>Q396-H396</f>
        <v/>
      </c>
      <c r="AI396" s="82">
        <f>R396-I396</f>
        <v/>
      </c>
      <c r="AJ396" s="82">
        <f>S396-J396</f>
        <v/>
      </c>
      <c r="AK396" s="80">
        <f>INDEX(检修、备用和必开!I:I,MATCH(统调负荷!$C396,检修、备用和必开!$A:$A,0))</f>
        <v/>
      </c>
    </row>
    <row r="397" ht="13.8" customHeight="1">
      <c r="A397" s="80">
        <f>WEEKDAY(C397,2)</f>
        <v/>
      </c>
      <c r="B397" s="80">
        <f>HOUR(D397)</f>
        <v/>
      </c>
      <c r="C397" s="86" t="n">
        <v>45721</v>
      </c>
      <c r="D397" s="75" t="n">
        <v>0.1145833333333333</v>
      </c>
      <c r="E397" s="80" t="n">
        <v>77755</v>
      </c>
      <c r="F397" s="80" t="n">
        <v>41178</v>
      </c>
      <c r="G397" s="80" t="n">
        <v>14309</v>
      </c>
      <c r="H397" s="80" t="n">
        <v>17839</v>
      </c>
      <c r="I397" s="80" t="n">
        <v>5655</v>
      </c>
      <c r="J397" s="80" t="n">
        <v>-1226</v>
      </c>
      <c r="K397" s="80">
        <f>F397-Y397</f>
        <v/>
      </c>
      <c r="L397" s="82">
        <f>AA397/(K397+W397)</f>
        <v/>
      </c>
      <c r="M397" s="75" t="n">
        <v>0.1145833333333333</v>
      </c>
      <c r="N397" s="80" t="n">
        <v>77486</v>
      </c>
      <c r="O397" s="80" t="n">
        <v>42600.14</v>
      </c>
      <c r="P397" s="80" t="n">
        <v>13045.6</v>
      </c>
      <c r="Q397" s="80" t="n">
        <v>16605.4</v>
      </c>
      <c r="R397" s="80" t="n">
        <v>6047.8</v>
      </c>
      <c r="S397" s="80" t="n">
        <v>-812.9400000000001</v>
      </c>
      <c r="T397" s="80">
        <f>O397-Y397</f>
        <v/>
      </c>
      <c r="U397" s="82">
        <f>AA397/(T397+X397)</f>
        <v/>
      </c>
      <c r="V397" s="80">
        <f>INDEX(检修、备用和必开!B:B,MATCH(统调负荷!$C397,检修、备用和必开!$A:$A,0))</f>
        <v/>
      </c>
      <c r="W397" s="80">
        <f>INDEX(检修、备用和必开!C:C,MATCH(统调负荷!$C397,检修、备用和必开!$A:$A,0))</f>
        <v/>
      </c>
      <c r="X397" s="80">
        <f>INDEX(检修、备用和必开!D:D,MATCH(统调负荷!$C397,检修、备用和必开!$A:$A,0))</f>
        <v/>
      </c>
      <c r="Y397" s="80">
        <f>INDEX(检修、备用和必开!E:E,MATCH(统调负荷!$C397,检修、备用和必开!$A:$A,0))</f>
        <v/>
      </c>
      <c r="Z397" s="80">
        <f>INDEX(检修、备用和必开!F:F,MATCH(统调负荷!$C397,检修、备用和必开!$A:$A,0))</f>
        <v/>
      </c>
      <c r="AA397" s="80">
        <f>94492.4-V397-Z397</f>
        <v/>
      </c>
      <c r="AB397" s="80" t="n">
        <v>396.26</v>
      </c>
      <c r="AC397" s="80" t="n">
        <v>409.48</v>
      </c>
      <c r="AD397" s="83">
        <f>C397+D397</f>
        <v/>
      </c>
      <c r="AE397" s="82">
        <f>N397-E397</f>
        <v/>
      </c>
      <c r="AF397" s="82">
        <f>O397-F397</f>
        <v/>
      </c>
      <c r="AG397" s="82">
        <f>P397-G397</f>
        <v/>
      </c>
      <c r="AH397" s="82">
        <f>Q397-H397</f>
        <v/>
      </c>
      <c r="AI397" s="82">
        <f>R397-I397</f>
        <v/>
      </c>
      <c r="AJ397" s="82">
        <f>S397-J397</f>
        <v/>
      </c>
      <c r="AK397" s="80">
        <f>INDEX(检修、备用和必开!I:I,MATCH(统调负荷!$C397,检修、备用和必开!$A:$A,0))</f>
        <v/>
      </c>
    </row>
    <row r="398" ht="13.8" customHeight="1">
      <c r="A398" s="80">
        <f>WEEKDAY(C398,2)</f>
        <v/>
      </c>
      <c r="B398" s="80">
        <f>HOUR(D398)</f>
        <v/>
      </c>
      <c r="C398" s="86" t="n">
        <v>45721</v>
      </c>
      <c r="D398" s="75" t="n">
        <v>0.125</v>
      </c>
      <c r="E398" s="80" t="n">
        <v>77125</v>
      </c>
      <c r="F398" s="80" t="n">
        <v>40993</v>
      </c>
      <c r="G398" s="80" t="n">
        <v>13854</v>
      </c>
      <c r="H398" s="80" t="n">
        <v>17831</v>
      </c>
      <c r="I398" s="80" t="n">
        <v>5673</v>
      </c>
      <c r="J398" s="80" t="n">
        <v>-1226</v>
      </c>
      <c r="K398" s="80">
        <f>F398-Y398</f>
        <v/>
      </c>
      <c r="L398" s="82">
        <f>AA398/(K398+W398)</f>
        <v/>
      </c>
      <c r="M398" s="75" t="n">
        <v>0.125</v>
      </c>
      <c r="N398" s="80" t="n">
        <v>76449.2</v>
      </c>
      <c r="O398" s="80" t="n">
        <v>42117.48</v>
      </c>
      <c r="P398" s="80" t="n">
        <v>13160.8</v>
      </c>
      <c r="Q398" s="80" t="n">
        <v>16001.1</v>
      </c>
      <c r="R398" s="80" t="n">
        <v>5977.42</v>
      </c>
      <c r="S398" s="80" t="n">
        <v>-807.6</v>
      </c>
      <c r="T398" s="80">
        <f>O398-Y398</f>
        <v/>
      </c>
      <c r="U398" s="82">
        <f>AA398/(T398+X398)</f>
        <v/>
      </c>
      <c r="V398" s="80">
        <f>INDEX(检修、备用和必开!B:B,MATCH(统调负荷!$C398,检修、备用和必开!$A:$A,0))</f>
        <v/>
      </c>
      <c r="W398" s="80">
        <f>INDEX(检修、备用和必开!C:C,MATCH(统调负荷!$C398,检修、备用和必开!$A:$A,0))</f>
        <v/>
      </c>
      <c r="X398" s="80">
        <f>INDEX(检修、备用和必开!D:D,MATCH(统调负荷!$C398,检修、备用和必开!$A:$A,0))</f>
        <v/>
      </c>
      <c r="Y398" s="80">
        <f>INDEX(检修、备用和必开!E:E,MATCH(统调负荷!$C398,检修、备用和必开!$A:$A,0))</f>
        <v/>
      </c>
      <c r="Z398" s="80">
        <f>INDEX(检修、备用和必开!F:F,MATCH(统调负荷!$C398,检修、备用和必开!$A:$A,0))</f>
        <v/>
      </c>
      <c r="AA398" s="80">
        <f>94492.4-V398-Z398</f>
        <v/>
      </c>
      <c r="AB398" s="80" t="n">
        <v>393.4</v>
      </c>
      <c r="AC398" s="80" t="n">
        <v>391.94</v>
      </c>
      <c r="AD398" s="83">
        <f>C398+D398</f>
        <v/>
      </c>
      <c r="AE398" s="82">
        <f>N398-E398</f>
        <v/>
      </c>
      <c r="AF398" s="82">
        <f>O398-F398</f>
        <v/>
      </c>
      <c r="AG398" s="82">
        <f>P398-G398</f>
        <v/>
      </c>
      <c r="AH398" s="82">
        <f>Q398-H398</f>
        <v/>
      </c>
      <c r="AI398" s="82">
        <f>R398-I398</f>
        <v/>
      </c>
      <c r="AJ398" s="82">
        <f>S398-J398</f>
        <v/>
      </c>
      <c r="AK398" s="80">
        <f>INDEX(检修、备用和必开!I:I,MATCH(统调负荷!$C398,检修、备用和必开!$A:$A,0))</f>
        <v/>
      </c>
    </row>
    <row r="399" ht="13.8" customHeight="1">
      <c r="A399" s="80">
        <f>WEEKDAY(C399,2)</f>
        <v/>
      </c>
      <c r="B399" s="80">
        <f>HOUR(D399)</f>
        <v/>
      </c>
      <c r="C399" s="86" t="n">
        <v>45721</v>
      </c>
      <c r="D399" s="75" t="n">
        <v>0.1354166666666667</v>
      </c>
      <c r="E399" s="80" t="n">
        <v>76375</v>
      </c>
      <c r="F399" s="80" t="n">
        <v>40163</v>
      </c>
      <c r="G399" s="80" t="n">
        <v>13854</v>
      </c>
      <c r="H399" s="80" t="n">
        <v>17905</v>
      </c>
      <c r="I399" s="80" t="n">
        <v>5679</v>
      </c>
      <c r="J399" s="80" t="n">
        <v>-1226</v>
      </c>
      <c r="K399" s="80">
        <f>F399-Y399</f>
        <v/>
      </c>
      <c r="L399" s="82">
        <f>AA399/(K399+W399)</f>
        <v/>
      </c>
      <c r="M399" s="75" t="n">
        <v>0.1354166666666667</v>
      </c>
      <c r="N399" s="80" t="n">
        <v>75685.8</v>
      </c>
      <c r="O399" s="80" t="n">
        <v>41170.07</v>
      </c>
      <c r="P399" s="80" t="n">
        <v>13365.8</v>
      </c>
      <c r="Q399" s="80" t="n">
        <v>15917</v>
      </c>
      <c r="R399" s="80" t="n">
        <v>6050.85</v>
      </c>
      <c r="S399" s="80" t="n">
        <v>-817.92</v>
      </c>
      <c r="T399" s="80">
        <f>O399-Y399</f>
        <v/>
      </c>
      <c r="U399" s="82">
        <f>AA399/(T399+X399)</f>
        <v/>
      </c>
      <c r="V399" s="80">
        <f>INDEX(检修、备用和必开!B:B,MATCH(统调负荷!$C399,检修、备用和必开!$A:$A,0))</f>
        <v/>
      </c>
      <c r="W399" s="80">
        <f>INDEX(检修、备用和必开!C:C,MATCH(统调负荷!$C399,检修、备用和必开!$A:$A,0))</f>
        <v/>
      </c>
      <c r="X399" s="80">
        <f>INDEX(检修、备用和必开!D:D,MATCH(统调负荷!$C399,检修、备用和必开!$A:$A,0))</f>
        <v/>
      </c>
      <c r="Y399" s="80">
        <f>INDEX(检修、备用和必开!E:E,MATCH(统调负荷!$C399,检修、备用和必开!$A:$A,0))</f>
        <v/>
      </c>
      <c r="Z399" s="80">
        <f>INDEX(检修、备用和必开!F:F,MATCH(统调负荷!$C399,检修、备用和必开!$A:$A,0))</f>
        <v/>
      </c>
      <c r="AA399" s="80">
        <f>94492.4-V399-Z399</f>
        <v/>
      </c>
      <c r="AB399" s="80" t="n">
        <v>386.94</v>
      </c>
      <c r="AC399" s="80" t="n">
        <v>374.31</v>
      </c>
      <c r="AD399" s="83">
        <f>C399+D399</f>
        <v/>
      </c>
      <c r="AE399" s="82">
        <f>N399-E399</f>
        <v/>
      </c>
      <c r="AF399" s="82">
        <f>O399-F399</f>
        <v/>
      </c>
      <c r="AG399" s="82">
        <f>P399-G399</f>
        <v/>
      </c>
      <c r="AH399" s="82">
        <f>Q399-H399</f>
        <v/>
      </c>
      <c r="AI399" s="82">
        <f>R399-I399</f>
        <v/>
      </c>
      <c r="AJ399" s="82">
        <f>S399-J399</f>
        <v/>
      </c>
      <c r="AK399" s="80">
        <f>INDEX(检修、备用和必开!I:I,MATCH(统调负荷!$C399,检修、备用和必开!$A:$A,0))</f>
        <v/>
      </c>
    </row>
    <row r="400" ht="13.8" customHeight="1">
      <c r="A400" s="80">
        <f>WEEKDAY(C400,2)</f>
        <v/>
      </c>
      <c r="B400" s="80">
        <f>HOUR(D400)</f>
        <v/>
      </c>
      <c r="C400" s="86" t="n">
        <v>45721</v>
      </c>
      <c r="D400" s="75" t="n">
        <v>0.1458333333333333</v>
      </c>
      <c r="E400" s="80" t="n">
        <v>75850</v>
      </c>
      <c r="F400" s="80" t="n">
        <v>39560</v>
      </c>
      <c r="G400" s="80" t="n">
        <v>13854</v>
      </c>
      <c r="H400" s="80" t="n">
        <v>17975</v>
      </c>
      <c r="I400" s="80" t="n">
        <v>5687</v>
      </c>
      <c r="J400" s="80" t="n">
        <v>-1226</v>
      </c>
      <c r="K400" s="80">
        <f>F400-Y400</f>
        <v/>
      </c>
      <c r="L400" s="82">
        <f>AA400/(K400+W400)</f>
        <v/>
      </c>
      <c r="M400" s="75" t="n">
        <v>0.1458333333333333</v>
      </c>
      <c r="N400" s="80" t="n">
        <v>75396.7</v>
      </c>
      <c r="O400" s="80" t="n">
        <v>41225.45</v>
      </c>
      <c r="P400" s="80" t="n">
        <v>13541.3</v>
      </c>
      <c r="Q400" s="80" t="n">
        <v>15455.2</v>
      </c>
      <c r="R400" s="80" t="n">
        <v>5999.86</v>
      </c>
      <c r="S400" s="80" t="n">
        <v>-825.11</v>
      </c>
      <c r="T400" s="80">
        <f>O400-Y400</f>
        <v/>
      </c>
      <c r="U400" s="82">
        <f>AA400/(T400+X400)</f>
        <v/>
      </c>
      <c r="V400" s="80">
        <f>INDEX(检修、备用和必开!B:B,MATCH(统调负荷!$C400,检修、备用和必开!$A:$A,0))</f>
        <v/>
      </c>
      <c r="W400" s="80">
        <f>INDEX(检修、备用和必开!C:C,MATCH(统调负荷!$C400,检修、备用和必开!$A:$A,0))</f>
        <v/>
      </c>
      <c r="X400" s="80">
        <f>INDEX(检修、备用和必开!D:D,MATCH(统调负荷!$C400,检修、备用和必开!$A:$A,0))</f>
        <v/>
      </c>
      <c r="Y400" s="80">
        <f>INDEX(检修、备用和必开!E:E,MATCH(统调负荷!$C400,检修、备用和必开!$A:$A,0))</f>
        <v/>
      </c>
      <c r="Z400" s="80">
        <f>INDEX(检修、备用和必开!F:F,MATCH(统调负荷!$C400,检修、备用和必开!$A:$A,0))</f>
        <v/>
      </c>
      <c r="AA400" s="80">
        <f>94492.4-V400-Z400</f>
        <v/>
      </c>
      <c r="AB400" s="80" t="n">
        <v>379.87</v>
      </c>
      <c r="AC400" s="80" t="n">
        <v>370.68</v>
      </c>
      <c r="AD400" s="83">
        <f>C400+D400</f>
        <v/>
      </c>
      <c r="AE400" s="82">
        <f>N400-E400</f>
        <v/>
      </c>
      <c r="AF400" s="82">
        <f>O400-F400</f>
        <v/>
      </c>
      <c r="AG400" s="82">
        <f>P400-G400</f>
        <v/>
      </c>
      <c r="AH400" s="82">
        <f>Q400-H400</f>
        <v/>
      </c>
      <c r="AI400" s="82">
        <f>R400-I400</f>
        <v/>
      </c>
      <c r="AJ400" s="82">
        <f>S400-J400</f>
        <v/>
      </c>
      <c r="AK400" s="80">
        <f>INDEX(检修、备用和必开!I:I,MATCH(统调负荷!$C400,检修、备用和必开!$A:$A,0))</f>
        <v/>
      </c>
    </row>
    <row r="401" ht="13.8" customHeight="1">
      <c r="A401" s="80">
        <f>WEEKDAY(C401,2)</f>
        <v/>
      </c>
      <c r="B401" s="80">
        <f>HOUR(D401)</f>
        <v/>
      </c>
      <c r="C401" s="86" t="n">
        <v>45721</v>
      </c>
      <c r="D401" s="75" t="n">
        <v>0.15625</v>
      </c>
      <c r="E401" s="80" t="n">
        <v>75180</v>
      </c>
      <c r="F401" s="80" t="n">
        <v>38964</v>
      </c>
      <c r="G401" s="80" t="n">
        <v>13715</v>
      </c>
      <c r="H401" s="80" t="n">
        <v>18041</v>
      </c>
      <c r="I401" s="80" t="n">
        <v>5686</v>
      </c>
      <c r="J401" s="80" t="n">
        <v>-1226</v>
      </c>
      <c r="K401" s="80">
        <f>F401-Y401</f>
        <v/>
      </c>
      <c r="L401" s="82">
        <f>AA401/(K401+W401)</f>
        <v/>
      </c>
      <c r="M401" s="75" t="n">
        <v>0.15625</v>
      </c>
      <c r="N401" s="80" t="n">
        <v>74780.39999999999</v>
      </c>
      <c r="O401" s="80" t="n">
        <v>40854.95</v>
      </c>
      <c r="P401" s="80" t="n">
        <v>13474.8</v>
      </c>
      <c r="Q401" s="80" t="n">
        <v>15264.4</v>
      </c>
      <c r="R401" s="80" t="n">
        <v>5988.71</v>
      </c>
      <c r="S401" s="80" t="n">
        <v>-802.46</v>
      </c>
      <c r="T401" s="80">
        <f>O401-Y401</f>
        <v/>
      </c>
      <c r="U401" s="82">
        <f>AA401/(T401+X401)</f>
        <v/>
      </c>
      <c r="V401" s="80">
        <f>INDEX(检修、备用和必开!B:B,MATCH(统调负荷!$C401,检修、备用和必开!$A:$A,0))</f>
        <v/>
      </c>
      <c r="W401" s="80">
        <f>INDEX(检修、备用和必开!C:C,MATCH(统调负荷!$C401,检修、备用和必开!$A:$A,0))</f>
        <v/>
      </c>
      <c r="X401" s="80">
        <f>INDEX(检修、备用和必开!D:D,MATCH(统调负荷!$C401,检修、备用和必开!$A:$A,0))</f>
        <v/>
      </c>
      <c r="Y401" s="80">
        <f>INDEX(检修、备用和必开!E:E,MATCH(统调负荷!$C401,检修、备用和必开!$A:$A,0))</f>
        <v/>
      </c>
      <c r="Z401" s="80">
        <f>INDEX(检修、备用和必开!F:F,MATCH(统调负荷!$C401,检修、备用和必开!$A:$A,0))</f>
        <v/>
      </c>
      <c r="AA401" s="80">
        <f>94492.4-V401-Z401</f>
        <v/>
      </c>
      <c r="AB401" s="80" t="n">
        <v>373.17</v>
      </c>
      <c r="AC401" s="80" t="n">
        <v>364.48</v>
      </c>
      <c r="AD401" s="83">
        <f>C401+D401</f>
        <v/>
      </c>
      <c r="AE401" s="82">
        <f>N401-E401</f>
        <v/>
      </c>
      <c r="AF401" s="82">
        <f>O401-F401</f>
        <v/>
      </c>
      <c r="AG401" s="82">
        <f>P401-G401</f>
        <v/>
      </c>
      <c r="AH401" s="82">
        <f>Q401-H401</f>
        <v/>
      </c>
      <c r="AI401" s="82">
        <f>R401-I401</f>
        <v/>
      </c>
      <c r="AJ401" s="82">
        <f>S401-J401</f>
        <v/>
      </c>
      <c r="AK401" s="80">
        <f>INDEX(检修、备用和必开!I:I,MATCH(统调负荷!$C401,检修、备用和必开!$A:$A,0))</f>
        <v/>
      </c>
    </row>
    <row r="402" ht="13.8" customHeight="1">
      <c r="A402" s="80">
        <f>WEEKDAY(C402,2)</f>
        <v/>
      </c>
      <c r="B402" s="80">
        <f>HOUR(D402)</f>
        <v/>
      </c>
      <c r="C402" s="86" t="n">
        <v>45721</v>
      </c>
      <c r="D402" s="75" t="n">
        <v>0.1666666666666667</v>
      </c>
      <c r="E402" s="80" t="n">
        <v>74870</v>
      </c>
      <c r="F402" s="80" t="n">
        <v>38549</v>
      </c>
      <c r="G402" s="80" t="n">
        <v>13715</v>
      </c>
      <c r="H402" s="80" t="n">
        <v>18147</v>
      </c>
      <c r="I402" s="80" t="n">
        <v>5685</v>
      </c>
      <c r="J402" s="80" t="n">
        <v>-1226</v>
      </c>
      <c r="K402" s="80">
        <f>F402-Y402</f>
        <v/>
      </c>
      <c r="L402" s="82">
        <f>AA402/(K402+W402)</f>
        <v/>
      </c>
      <c r="M402" s="75" t="n">
        <v>0.1666666666666667</v>
      </c>
      <c r="N402" s="80" t="n">
        <v>74265.10000000001</v>
      </c>
      <c r="O402" s="80" t="n">
        <v>40556.47</v>
      </c>
      <c r="P402" s="80" t="n">
        <v>13644.1</v>
      </c>
      <c r="Q402" s="80" t="n">
        <v>14923.3</v>
      </c>
      <c r="R402" s="80" t="n">
        <v>5954.62</v>
      </c>
      <c r="S402" s="80" t="n">
        <v>-813.39</v>
      </c>
      <c r="T402" s="80">
        <f>O402-Y402</f>
        <v/>
      </c>
      <c r="U402" s="82">
        <f>AA402/(T402+X402)</f>
        <v/>
      </c>
      <c r="V402" s="80">
        <f>INDEX(检修、备用和必开!B:B,MATCH(统调负荷!$C402,检修、备用和必开!$A:$A,0))</f>
        <v/>
      </c>
      <c r="W402" s="80">
        <f>INDEX(检修、备用和必开!C:C,MATCH(统调负荷!$C402,检修、备用和必开!$A:$A,0))</f>
        <v/>
      </c>
      <c r="X402" s="80">
        <f>INDEX(检修、备用和必开!D:D,MATCH(统调负荷!$C402,检修、备用和必开!$A:$A,0))</f>
        <v/>
      </c>
      <c r="Y402" s="80">
        <f>INDEX(检修、备用和必开!E:E,MATCH(统调负荷!$C402,检修、备用和必开!$A:$A,0))</f>
        <v/>
      </c>
      <c r="Z402" s="80">
        <f>INDEX(检修、备用和必开!F:F,MATCH(统调负荷!$C402,检修、备用和必开!$A:$A,0))</f>
        <v/>
      </c>
      <c r="AA402" s="80">
        <f>94492.4-V402-Z402</f>
        <v/>
      </c>
      <c r="AB402" s="80" t="n">
        <v>364.41</v>
      </c>
      <c r="AC402" s="80" t="n">
        <v>358.08</v>
      </c>
      <c r="AD402" s="83">
        <f>C402+D402</f>
        <v/>
      </c>
      <c r="AE402" s="82">
        <f>N402-E402</f>
        <v/>
      </c>
      <c r="AF402" s="82">
        <f>O402-F402</f>
        <v/>
      </c>
      <c r="AG402" s="82">
        <f>P402-G402</f>
        <v/>
      </c>
      <c r="AH402" s="82">
        <f>Q402-H402</f>
        <v/>
      </c>
      <c r="AI402" s="82">
        <f>R402-I402</f>
        <v/>
      </c>
      <c r="AJ402" s="82">
        <f>S402-J402</f>
        <v/>
      </c>
      <c r="AK402" s="80">
        <f>INDEX(检修、备用和必开!I:I,MATCH(统调负荷!$C402,检修、备用和必开!$A:$A,0))</f>
        <v/>
      </c>
    </row>
    <row r="403" ht="13.8" customHeight="1">
      <c r="A403" s="80">
        <f>WEEKDAY(C403,2)</f>
        <v/>
      </c>
      <c r="B403" s="80">
        <f>HOUR(D403)</f>
        <v/>
      </c>
      <c r="C403" s="86" t="n">
        <v>45721</v>
      </c>
      <c r="D403" s="75" t="n">
        <v>0.1770833333333333</v>
      </c>
      <c r="E403" s="80" t="n">
        <v>74455</v>
      </c>
      <c r="F403" s="80" t="n">
        <v>38294</v>
      </c>
      <c r="G403" s="80" t="n">
        <v>13715</v>
      </c>
      <c r="H403" s="80" t="n">
        <v>17984</v>
      </c>
      <c r="I403" s="80" t="n">
        <v>5688</v>
      </c>
      <c r="J403" s="80" t="n">
        <v>-1226</v>
      </c>
      <c r="K403" s="80">
        <f>F403-Y403</f>
        <v/>
      </c>
      <c r="L403" s="82">
        <f>AA403/(K403+W403)</f>
        <v/>
      </c>
      <c r="M403" s="75" t="n">
        <v>0.1770833333333333</v>
      </c>
      <c r="N403" s="80" t="n">
        <v>73749.60000000001</v>
      </c>
      <c r="O403" s="80" t="n">
        <v>40030.04</v>
      </c>
      <c r="P403" s="80" t="n">
        <v>13382.8</v>
      </c>
      <c r="Q403" s="80" t="n">
        <v>15185.3</v>
      </c>
      <c r="R403" s="80" t="n">
        <v>5961.85</v>
      </c>
      <c r="S403" s="80" t="n">
        <v>-810.39</v>
      </c>
      <c r="T403" s="80">
        <f>O403-Y403</f>
        <v/>
      </c>
      <c r="U403" s="82">
        <f>AA403/(T403+X403)</f>
        <v/>
      </c>
      <c r="V403" s="80">
        <f>INDEX(检修、备用和必开!B:B,MATCH(统调负荷!$C403,检修、备用和必开!$A:$A,0))</f>
        <v/>
      </c>
      <c r="W403" s="80">
        <f>INDEX(检修、备用和必开!C:C,MATCH(统调负荷!$C403,检修、备用和必开!$A:$A,0))</f>
        <v/>
      </c>
      <c r="X403" s="80">
        <f>INDEX(检修、备用和必开!D:D,MATCH(统调负荷!$C403,检修、备用和必开!$A:$A,0))</f>
        <v/>
      </c>
      <c r="Y403" s="80">
        <f>INDEX(检修、备用和必开!E:E,MATCH(统调负荷!$C403,检修、备用和必开!$A:$A,0))</f>
        <v/>
      </c>
      <c r="Z403" s="80">
        <f>INDEX(检修、备用和必开!F:F,MATCH(统调负荷!$C403,检修、备用和必开!$A:$A,0))</f>
        <v/>
      </c>
      <c r="AA403" s="80">
        <f>94492.4-V403-Z403</f>
        <v/>
      </c>
      <c r="AB403" s="80" t="n">
        <v>363.91</v>
      </c>
      <c r="AC403" s="80" t="n">
        <v>358.25</v>
      </c>
      <c r="AD403" s="83">
        <f>C403+D403</f>
        <v/>
      </c>
      <c r="AE403" s="82">
        <f>N403-E403</f>
        <v/>
      </c>
      <c r="AF403" s="82">
        <f>O403-F403</f>
        <v/>
      </c>
      <c r="AG403" s="82">
        <f>P403-G403</f>
        <v/>
      </c>
      <c r="AH403" s="82">
        <f>Q403-H403</f>
        <v/>
      </c>
      <c r="AI403" s="82">
        <f>R403-I403</f>
        <v/>
      </c>
      <c r="AJ403" s="82">
        <f>S403-J403</f>
        <v/>
      </c>
      <c r="AK403" s="80">
        <f>INDEX(检修、备用和必开!I:I,MATCH(统调负荷!$C403,检修、备用和必开!$A:$A,0))</f>
        <v/>
      </c>
    </row>
    <row r="404" ht="13.8" customHeight="1">
      <c r="A404" s="80">
        <f>WEEKDAY(C404,2)</f>
        <v/>
      </c>
      <c r="B404" s="80">
        <f>HOUR(D404)</f>
        <v/>
      </c>
      <c r="C404" s="86" t="n">
        <v>45721</v>
      </c>
      <c r="D404" s="75" t="n">
        <v>0.1875</v>
      </c>
      <c r="E404" s="80" t="n">
        <v>74190</v>
      </c>
      <c r="F404" s="80" t="n">
        <v>37965</v>
      </c>
      <c r="G404" s="80" t="n">
        <v>13715</v>
      </c>
      <c r="H404" s="80" t="n">
        <v>18049</v>
      </c>
      <c r="I404" s="80" t="n">
        <v>5687</v>
      </c>
      <c r="J404" s="80" t="n">
        <v>-1226</v>
      </c>
      <c r="K404" s="80">
        <f>F404-Y404</f>
        <v/>
      </c>
      <c r="L404" s="82">
        <f>AA404/(K404+W404)</f>
        <v/>
      </c>
      <c r="M404" s="75" t="n">
        <v>0.1875</v>
      </c>
      <c r="N404" s="80" t="n">
        <v>73199.10000000001</v>
      </c>
      <c r="O404" s="80" t="n">
        <v>39847.18</v>
      </c>
      <c r="P404" s="80" t="n">
        <v>13459.1</v>
      </c>
      <c r="Q404" s="80" t="n">
        <v>14721.9</v>
      </c>
      <c r="R404" s="80" t="n">
        <v>5986.66</v>
      </c>
      <c r="S404" s="80" t="n">
        <v>-815.74</v>
      </c>
      <c r="T404" s="80">
        <f>O404-Y404</f>
        <v/>
      </c>
      <c r="U404" s="82">
        <f>AA404/(T404+X404)</f>
        <v/>
      </c>
      <c r="V404" s="80">
        <f>INDEX(检修、备用和必开!B:B,MATCH(统调负荷!$C404,检修、备用和必开!$A:$A,0))</f>
        <v/>
      </c>
      <c r="W404" s="80">
        <f>INDEX(检修、备用和必开!C:C,MATCH(统调负荷!$C404,检修、备用和必开!$A:$A,0))</f>
        <v/>
      </c>
      <c r="X404" s="80">
        <f>INDEX(检修、备用和必开!D:D,MATCH(统调负荷!$C404,检修、备用和必开!$A:$A,0))</f>
        <v/>
      </c>
      <c r="Y404" s="80">
        <f>INDEX(检修、备用和必开!E:E,MATCH(统调负荷!$C404,检修、备用和必开!$A:$A,0))</f>
        <v/>
      </c>
      <c r="Z404" s="80">
        <f>INDEX(检修、备用和必开!F:F,MATCH(统调负荷!$C404,检修、备用和必开!$A:$A,0))</f>
        <v/>
      </c>
      <c r="AA404" s="80">
        <f>94492.4-V404-Z404</f>
        <v/>
      </c>
      <c r="AB404" s="80" t="n">
        <v>354.05</v>
      </c>
      <c r="AC404" s="80" t="n">
        <v>369.27</v>
      </c>
      <c r="AD404" s="83">
        <f>C404+D404</f>
        <v/>
      </c>
      <c r="AE404" s="82">
        <f>N404-E404</f>
        <v/>
      </c>
      <c r="AF404" s="82">
        <f>O404-F404</f>
        <v/>
      </c>
      <c r="AG404" s="82">
        <f>P404-G404</f>
        <v/>
      </c>
      <c r="AH404" s="82">
        <f>Q404-H404</f>
        <v/>
      </c>
      <c r="AI404" s="82">
        <f>R404-I404</f>
        <v/>
      </c>
      <c r="AJ404" s="82">
        <f>S404-J404</f>
        <v/>
      </c>
      <c r="AK404" s="80">
        <f>INDEX(检修、备用和必开!I:I,MATCH(统调负荷!$C404,检修、备用和必开!$A:$A,0))</f>
        <v/>
      </c>
    </row>
    <row r="405" ht="13.8" customHeight="1">
      <c r="A405" s="80">
        <f>WEEKDAY(C405,2)</f>
        <v/>
      </c>
      <c r="B405" s="80">
        <f>HOUR(D405)</f>
        <v/>
      </c>
      <c r="C405" s="86" t="n">
        <v>45721</v>
      </c>
      <c r="D405" s="75" t="n">
        <v>0.1979166666666667</v>
      </c>
      <c r="E405" s="80" t="n">
        <v>74160</v>
      </c>
      <c r="F405" s="80" t="n">
        <v>38174</v>
      </c>
      <c r="G405" s="80" t="n">
        <v>13715</v>
      </c>
      <c r="H405" s="80" t="n">
        <v>17810</v>
      </c>
      <c r="I405" s="80" t="n">
        <v>5687</v>
      </c>
      <c r="J405" s="80" t="n">
        <v>-1226</v>
      </c>
      <c r="K405" s="80">
        <f>F405-Y405</f>
        <v/>
      </c>
      <c r="L405" s="82">
        <f>AA405/(K405+W405)</f>
        <v/>
      </c>
      <c r="M405" s="75" t="n">
        <v>0.1979166666666667</v>
      </c>
      <c r="N405" s="80" t="n">
        <v>72828</v>
      </c>
      <c r="O405" s="80" t="n">
        <v>40064.19</v>
      </c>
      <c r="P405" s="80" t="n">
        <v>13296.8</v>
      </c>
      <c r="Q405" s="80" t="n">
        <v>14291.9</v>
      </c>
      <c r="R405" s="80" t="n">
        <v>5995.1</v>
      </c>
      <c r="S405" s="80" t="n">
        <v>-819.99</v>
      </c>
      <c r="T405" s="80">
        <f>O405-Y405</f>
        <v/>
      </c>
      <c r="U405" s="82">
        <f>AA405/(T405+X405)</f>
        <v/>
      </c>
      <c r="V405" s="80">
        <f>INDEX(检修、备用和必开!B:B,MATCH(统调负荷!$C405,检修、备用和必开!$A:$A,0))</f>
        <v/>
      </c>
      <c r="W405" s="80">
        <f>INDEX(检修、备用和必开!C:C,MATCH(统调负荷!$C405,检修、备用和必开!$A:$A,0))</f>
        <v/>
      </c>
      <c r="X405" s="80">
        <f>INDEX(检修、备用和必开!D:D,MATCH(统调负荷!$C405,检修、备用和必开!$A:$A,0))</f>
        <v/>
      </c>
      <c r="Y405" s="80">
        <f>INDEX(检修、备用和必开!E:E,MATCH(统调负荷!$C405,检修、备用和必开!$A:$A,0))</f>
        <v/>
      </c>
      <c r="Z405" s="80">
        <f>INDEX(检修、备用和必开!F:F,MATCH(统调负荷!$C405,检修、备用和必开!$A:$A,0))</f>
        <v/>
      </c>
      <c r="AA405" s="80">
        <f>94492.4-V405-Z405</f>
        <v/>
      </c>
      <c r="AB405" s="80" t="n">
        <v>351.92</v>
      </c>
      <c r="AC405" s="80" t="n">
        <v>358.45</v>
      </c>
      <c r="AD405" s="83">
        <f>C405+D405</f>
        <v/>
      </c>
      <c r="AE405" s="82">
        <f>N405-E405</f>
        <v/>
      </c>
      <c r="AF405" s="82">
        <f>O405-F405</f>
        <v/>
      </c>
      <c r="AG405" s="82">
        <f>P405-G405</f>
        <v/>
      </c>
      <c r="AH405" s="82">
        <f>Q405-H405</f>
        <v/>
      </c>
      <c r="AI405" s="82">
        <f>R405-I405</f>
        <v/>
      </c>
      <c r="AJ405" s="82">
        <f>S405-J405</f>
        <v/>
      </c>
      <c r="AK405" s="80">
        <f>INDEX(检修、备用和必开!I:I,MATCH(统调负荷!$C405,检修、备用和必开!$A:$A,0))</f>
        <v/>
      </c>
    </row>
    <row r="406" ht="13.8" customHeight="1">
      <c r="A406" s="80">
        <f>WEEKDAY(C406,2)</f>
        <v/>
      </c>
      <c r="B406" s="80">
        <f>HOUR(D406)</f>
        <v/>
      </c>
      <c r="C406" s="86" t="n">
        <v>45721</v>
      </c>
      <c r="D406" s="75" t="n">
        <v>0.2083333333333333</v>
      </c>
      <c r="E406" s="80" t="n">
        <v>74000</v>
      </c>
      <c r="F406" s="80" t="n">
        <v>37962</v>
      </c>
      <c r="G406" s="80" t="n">
        <v>13715</v>
      </c>
      <c r="H406" s="80" t="n">
        <v>17856</v>
      </c>
      <c r="I406" s="80" t="n">
        <v>5693</v>
      </c>
      <c r="J406" s="80" t="n">
        <v>-1226</v>
      </c>
      <c r="K406" s="80">
        <f>F406-Y406</f>
        <v/>
      </c>
      <c r="L406" s="82">
        <f>AA406/(K406+W406)</f>
        <v/>
      </c>
      <c r="M406" s="75" t="n">
        <v>0.2083333333333333</v>
      </c>
      <c r="N406" s="80" t="n">
        <v>72774.2</v>
      </c>
      <c r="O406" s="80" t="n">
        <v>40022.16</v>
      </c>
      <c r="P406" s="80" t="n">
        <v>13322.1</v>
      </c>
      <c r="Q406" s="80" t="n">
        <v>14292.9</v>
      </c>
      <c r="R406" s="80" t="n">
        <v>5971.48</v>
      </c>
      <c r="S406" s="80" t="n">
        <v>-834.4400000000001</v>
      </c>
      <c r="T406" s="80">
        <f>O406-Y406</f>
        <v/>
      </c>
      <c r="U406" s="82">
        <f>AA406/(T406+X406)</f>
        <v/>
      </c>
      <c r="V406" s="80">
        <f>INDEX(检修、备用和必开!B:B,MATCH(统调负荷!$C406,检修、备用和必开!$A:$A,0))</f>
        <v/>
      </c>
      <c r="W406" s="80">
        <f>INDEX(检修、备用和必开!C:C,MATCH(统调负荷!$C406,检修、备用和必开!$A:$A,0))</f>
        <v/>
      </c>
      <c r="X406" s="80">
        <f>INDEX(检修、备用和必开!D:D,MATCH(统调负荷!$C406,检修、备用和必开!$A:$A,0))</f>
        <v/>
      </c>
      <c r="Y406" s="80">
        <f>INDEX(检修、备用和必开!E:E,MATCH(统调负荷!$C406,检修、备用和必开!$A:$A,0))</f>
        <v/>
      </c>
      <c r="Z406" s="80">
        <f>INDEX(检修、备用和必开!F:F,MATCH(统调负荷!$C406,检修、备用和必开!$A:$A,0))</f>
        <v/>
      </c>
      <c r="AA406" s="80">
        <f>94492.4-V406-Z406</f>
        <v/>
      </c>
      <c r="AB406" s="80" t="n">
        <v>350.2</v>
      </c>
      <c r="AC406" s="80" t="n">
        <v>349.96</v>
      </c>
      <c r="AD406" s="83">
        <f>C406+D406</f>
        <v/>
      </c>
      <c r="AE406" s="82">
        <f>N406-E406</f>
        <v/>
      </c>
      <c r="AF406" s="82">
        <f>O406-F406</f>
        <v/>
      </c>
      <c r="AG406" s="82">
        <f>P406-G406</f>
        <v/>
      </c>
      <c r="AH406" s="82">
        <f>Q406-H406</f>
        <v/>
      </c>
      <c r="AI406" s="82">
        <f>R406-I406</f>
        <v/>
      </c>
      <c r="AJ406" s="82">
        <f>S406-J406</f>
        <v/>
      </c>
      <c r="AK406" s="80">
        <f>INDEX(检修、备用和必开!I:I,MATCH(统调负荷!$C406,检修、备用和必开!$A:$A,0))</f>
        <v/>
      </c>
    </row>
    <row r="407" ht="13.8" customHeight="1">
      <c r="A407" s="80">
        <f>WEEKDAY(C407,2)</f>
        <v/>
      </c>
      <c r="B407" s="80">
        <f>HOUR(D407)</f>
        <v/>
      </c>
      <c r="C407" s="86" t="n">
        <v>45721</v>
      </c>
      <c r="D407" s="75" t="n">
        <v>0.21875</v>
      </c>
      <c r="E407" s="80" t="n">
        <v>74415</v>
      </c>
      <c r="F407" s="80" t="n">
        <v>38330</v>
      </c>
      <c r="G407" s="80" t="n">
        <v>13715</v>
      </c>
      <c r="H407" s="80" t="n">
        <v>17899</v>
      </c>
      <c r="I407" s="80" t="n">
        <v>5697</v>
      </c>
      <c r="J407" s="80" t="n">
        <v>-1226</v>
      </c>
      <c r="K407" s="80">
        <f>F407-Y407</f>
        <v/>
      </c>
      <c r="L407" s="82">
        <f>AA407/(K407+W407)</f>
        <v/>
      </c>
      <c r="M407" s="75" t="n">
        <v>0.21875</v>
      </c>
      <c r="N407" s="80" t="n">
        <v>72939</v>
      </c>
      <c r="O407" s="80" t="n">
        <v>40715.1</v>
      </c>
      <c r="P407" s="80" t="n">
        <v>12972.8</v>
      </c>
      <c r="Q407" s="80" t="n">
        <v>14122.4</v>
      </c>
      <c r="R407" s="80" t="n">
        <v>5971.85</v>
      </c>
      <c r="S407" s="80" t="n">
        <v>-843.15</v>
      </c>
      <c r="T407" s="80">
        <f>O407-Y407</f>
        <v/>
      </c>
      <c r="U407" s="82">
        <f>AA407/(T407+X407)</f>
        <v/>
      </c>
      <c r="V407" s="80">
        <f>INDEX(检修、备用和必开!B:B,MATCH(统调负荷!$C407,检修、备用和必开!$A:$A,0))</f>
        <v/>
      </c>
      <c r="W407" s="80">
        <f>INDEX(检修、备用和必开!C:C,MATCH(统调负荷!$C407,检修、备用和必开!$A:$A,0))</f>
        <v/>
      </c>
      <c r="X407" s="80">
        <f>INDEX(检修、备用和必开!D:D,MATCH(统调负荷!$C407,检修、备用和必开!$A:$A,0))</f>
        <v/>
      </c>
      <c r="Y407" s="80">
        <f>INDEX(检修、备用和必开!E:E,MATCH(统调负荷!$C407,检修、备用和必开!$A:$A,0))</f>
        <v/>
      </c>
      <c r="Z407" s="80">
        <f>INDEX(检修、备用和必开!F:F,MATCH(统调负荷!$C407,检修、备用和必开!$A:$A,0))</f>
        <v/>
      </c>
      <c r="AA407" s="80">
        <f>94492.4-V407-Z407</f>
        <v/>
      </c>
      <c r="AB407" s="80" t="n">
        <v>353.84</v>
      </c>
      <c r="AC407" s="80" t="n">
        <v>358.59</v>
      </c>
      <c r="AD407" s="83">
        <f>C407+D407</f>
        <v/>
      </c>
      <c r="AE407" s="82">
        <f>N407-E407</f>
        <v/>
      </c>
      <c r="AF407" s="82">
        <f>O407-F407</f>
        <v/>
      </c>
      <c r="AG407" s="82">
        <f>P407-G407</f>
        <v/>
      </c>
      <c r="AH407" s="82">
        <f>Q407-H407</f>
        <v/>
      </c>
      <c r="AI407" s="82">
        <f>R407-I407</f>
        <v/>
      </c>
      <c r="AJ407" s="82">
        <f>S407-J407</f>
        <v/>
      </c>
      <c r="AK407" s="80">
        <f>INDEX(检修、备用和必开!I:I,MATCH(统调负荷!$C407,检修、备用和必开!$A:$A,0))</f>
        <v/>
      </c>
    </row>
    <row r="408" ht="13.8" customHeight="1">
      <c r="A408" s="80">
        <f>WEEKDAY(C408,2)</f>
        <v/>
      </c>
      <c r="B408" s="80">
        <f>HOUR(D408)</f>
        <v/>
      </c>
      <c r="C408" s="86" t="n">
        <v>45721</v>
      </c>
      <c r="D408" s="75" t="n">
        <v>0.2291666666666667</v>
      </c>
      <c r="E408" s="80" t="n">
        <v>74640</v>
      </c>
      <c r="F408" s="80" t="n">
        <v>38493</v>
      </c>
      <c r="G408" s="80" t="n">
        <v>13715</v>
      </c>
      <c r="H408" s="80" t="n">
        <v>17952</v>
      </c>
      <c r="I408" s="80" t="n">
        <v>5706</v>
      </c>
      <c r="J408" s="80" t="n">
        <v>-1226</v>
      </c>
      <c r="K408" s="80">
        <f>F408-Y408</f>
        <v/>
      </c>
      <c r="L408" s="82">
        <f>AA408/(K408+W408)</f>
        <v/>
      </c>
      <c r="M408" s="75" t="n">
        <v>0.2291666666666667</v>
      </c>
      <c r="N408" s="80" t="n">
        <v>72999.3</v>
      </c>
      <c r="O408" s="80" t="n">
        <v>41642.24</v>
      </c>
      <c r="P408" s="80" t="n">
        <v>12309.6</v>
      </c>
      <c r="Q408" s="80" t="n">
        <v>13868.7</v>
      </c>
      <c r="R408" s="80" t="n">
        <v>6035.7</v>
      </c>
      <c r="S408" s="80" t="n">
        <v>-856.9400000000001</v>
      </c>
      <c r="T408" s="80">
        <f>O408-Y408</f>
        <v/>
      </c>
      <c r="U408" s="82">
        <f>AA408/(T408+X408)</f>
        <v/>
      </c>
      <c r="V408" s="80">
        <f>INDEX(检修、备用和必开!B:B,MATCH(统调负荷!$C408,检修、备用和必开!$A:$A,0))</f>
        <v/>
      </c>
      <c r="W408" s="80">
        <f>INDEX(检修、备用和必开!C:C,MATCH(统调负荷!$C408,检修、备用和必开!$A:$A,0))</f>
        <v/>
      </c>
      <c r="X408" s="80">
        <f>INDEX(检修、备用和必开!D:D,MATCH(统调负荷!$C408,检修、备用和必开!$A:$A,0))</f>
        <v/>
      </c>
      <c r="Y408" s="80">
        <f>INDEX(检修、备用和必开!E:E,MATCH(统调负荷!$C408,检修、备用和必开!$A:$A,0))</f>
        <v/>
      </c>
      <c r="Z408" s="80">
        <f>INDEX(检修、备用和必开!F:F,MATCH(统调负荷!$C408,检修、备用和必开!$A:$A,0))</f>
        <v/>
      </c>
      <c r="AA408" s="80">
        <f>94492.4-V408-Z408</f>
        <v/>
      </c>
      <c r="AB408" s="80" t="n">
        <v>358.17</v>
      </c>
      <c r="AC408" s="80" t="n">
        <v>371.04</v>
      </c>
      <c r="AD408" s="83">
        <f>C408+D408</f>
        <v/>
      </c>
      <c r="AE408" s="82">
        <f>N408-E408</f>
        <v/>
      </c>
      <c r="AF408" s="82">
        <f>O408-F408</f>
        <v/>
      </c>
      <c r="AG408" s="82">
        <f>P408-G408</f>
        <v/>
      </c>
      <c r="AH408" s="82">
        <f>Q408-H408</f>
        <v/>
      </c>
      <c r="AI408" s="82">
        <f>R408-I408</f>
        <v/>
      </c>
      <c r="AJ408" s="82">
        <f>S408-J408</f>
        <v/>
      </c>
      <c r="AK408" s="80">
        <f>INDEX(检修、备用和必开!I:I,MATCH(统调负荷!$C408,检修、备用和必开!$A:$A,0))</f>
        <v/>
      </c>
    </row>
    <row r="409" ht="13.8" customHeight="1">
      <c r="A409" s="80">
        <f>WEEKDAY(C409,2)</f>
        <v/>
      </c>
      <c r="B409" s="80">
        <f>HOUR(D409)</f>
        <v/>
      </c>
      <c r="C409" s="86" t="n">
        <v>45721</v>
      </c>
      <c r="D409" s="75" t="n">
        <v>0.2395833333333333</v>
      </c>
      <c r="E409" s="80" t="n">
        <v>75645</v>
      </c>
      <c r="F409" s="80" t="n">
        <v>39128</v>
      </c>
      <c r="G409" s="80" t="n">
        <v>13715</v>
      </c>
      <c r="H409" s="80" t="n">
        <v>18313</v>
      </c>
      <c r="I409" s="80" t="n">
        <v>5715</v>
      </c>
      <c r="J409" s="80" t="n">
        <v>-1226</v>
      </c>
      <c r="K409" s="80">
        <f>F409-Y409</f>
        <v/>
      </c>
      <c r="L409" s="82">
        <f>AA409/(K409+W409)</f>
        <v/>
      </c>
      <c r="M409" s="75" t="n">
        <v>0.2395833333333333</v>
      </c>
      <c r="N409" s="80" t="n">
        <v>73897.2</v>
      </c>
      <c r="O409" s="80" t="n">
        <v>42083.41</v>
      </c>
      <c r="P409" s="80" t="n">
        <v>12877.7</v>
      </c>
      <c r="Q409" s="80" t="n">
        <v>13844.1</v>
      </c>
      <c r="R409" s="80" t="n">
        <v>6033.85</v>
      </c>
      <c r="S409" s="80" t="n">
        <v>-941.86</v>
      </c>
      <c r="T409" s="80">
        <f>O409-Y409</f>
        <v/>
      </c>
      <c r="U409" s="82">
        <f>AA409/(T409+X409)</f>
        <v/>
      </c>
      <c r="V409" s="80">
        <f>INDEX(检修、备用和必开!B:B,MATCH(统调负荷!$C409,检修、备用和必开!$A:$A,0))</f>
        <v/>
      </c>
      <c r="W409" s="80">
        <f>INDEX(检修、备用和必开!C:C,MATCH(统调负荷!$C409,检修、备用和必开!$A:$A,0))</f>
        <v/>
      </c>
      <c r="X409" s="80">
        <f>INDEX(检修、备用和必开!D:D,MATCH(统调负荷!$C409,检修、备用和必开!$A:$A,0))</f>
        <v/>
      </c>
      <c r="Y409" s="80">
        <f>INDEX(检修、备用和必开!E:E,MATCH(统调负荷!$C409,检修、备用和必开!$A:$A,0))</f>
        <v/>
      </c>
      <c r="Z409" s="80">
        <f>INDEX(检修、备用和必开!F:F,MATCH(统调负荷!$C409,检修、备用和必开!$A:$A,0))</f>
        <v/>
      </c>
      <c r="AA409" s="80">
        <f>94492.4-V409-Z409</f>
        <v/>
      </c>
      <c r="AB409" s="80" t="n">
        <v>360.83</v>
      </c>
      <c r="AC409" s="80" t="n">
        <v>373.68</v>
      </c>
      <c r="AD409" s="83">
        <f>C409+D409</f>
        <v/>
      </c>
      <c r="AE409" s="82">
        <f>N409-E409</f>
        <v/>
      </c>
      <c r="AF409" s="82">
        <f>O409-F409</f>
        <v/>
      </c>
      <c r="AG409" s="82">
        <f>P409-G409</f>
        <v/>
      </c>
      <c r="AH409" s="82">
        <f>Q409-H409</f>
        <v/>
      </c>
      <c r="AI409" s="82">
        <f>R409-I409</f>
        <v/>
      </c>
      <c r="AJ409" s="82">
        <f>S409-J409</f>
        <v/>
      </c>
      <c r="AK409" s="80">
        <f>INDEX(检修、备用和必开!I:I,MATCH(统调负荷!$C409,检修、备用和必开!$A:$A,0))</f>
        <v/>
      </c>
    </row>
    <row r="410" ht="13.8" customHeight="1">
      <c r="A410" s="80">
        <f>WEEKDAY(C410,2)</f>
        <v/>
      </c>
      <c r="B410" s="80">
        <f>HOUR(D410)</f>
        <v/>
      </c>
      <c r="C410" s="86" t="n">
        <v>45721</v>
      </c>
      <c r="D410" s="75" t="n">
        <v>0.25</v>
      </c>
      <c r="E410" s="80" t="n">
        <v>76825</v>
      </c>
      <c r="F410" s="80" t="n">
        <v>39883</v>
      </c>
      <c r="G410" s="80" t="n">
        <v>14203</v>
      </c>
      <c r="H410" s="80" t="n">
        <v>18262</v>
      </c>
      <c r="I410" s="80" t="n">
        <v>5703</v>
      </c>
      <c r="J410" s="80" t="n">
        <v>-1226</v>
      </c>
      <c r="K410" s="80">
        <f>F410-Y410</f>
        <v/>
      </c>
      <c r="L410" s="82">
        <f>AA410/(K410+W410)</f>
        <v/>
      </c>
      <c r="M410" s="75" t="n">
        <v>0.25</v>
      </c>
      <c r="N410" s="80" t="n">
        <v>74208.3</v>
      </c>
      <c r="O410" s="80" t="n">
        <v>42904.29</v>
      </c>
      <c r="P410" s="80" t="n">
        <v>12547.9</v>
      </c>
      <c r="Q410" s="80" t="n">
        <v>13796</v>
      </c>
      <c r="R410" s="80" t="n">
        <v>6010.48</v>
      </c>
      <c r="S410" s="80" t="n">
        <v>-1050.37</v>
      </c>
      <c r="T410" s="80">
        <f>O410-Y410</f>
        <v/>
      </c>
      <c r="U410" s="82">
        <f>AA410/(T410+X410)</f>
        <v/>
      </c>
      <c r="V410" s="80">
        <f>INDEX(检修、备用和必开!B:B,MATCH(统调负荷!$C410,检修、备用和必开!$A:$A,0))</f>
        <v/>
      </c>
      <c r="W410" s="80">
        <f>INDEX(检修、备用和必开!C:C,MATCH(统调负荷!$C410,检修、备用和必开!$A:$A,0))</f>
        <v/>
      </c>
      <c r="X410" s="80">
        <f>INDEX(检修、备用和必开!D:D,MATCH(统调负荷!$C410,检修、备用和必开!$A:$A,0))</f>
        <v/>
      </c>
      <c r="Y410" s="80">
        <f>INDEX(检修、备用和必开!E:E,MATCH(统调负荷!$C410,检修、备用和必开!$A:$A,0))</f>
        <v/>
      </c>
      <c r="Z410" s="80">
        <f>INDEX(检修、备用和必开!F:F,MATCH(统调负荷!$C410,检修、备用和必开!$A:$A,0))</f>
        <v/>
      </c>
      <c r="AA410" s="80">
        <f>94492.4-V410-Z410</f>
        <v/>
      </c>
      <c r="AB410" s="80" t="n">
        <v>372.26</v>
      </c>
      <c r="AC410" s="80" t="n">
        <v>394.5</v>
      </c>
      <c r="AD410" s="83">
        <f>C410+D410</f>
        <v/>
      </c>
      <c r="AE410" s="82">
        <f>N410-E410</f>
        <v/>
      </c>
      <c r="AF410" s="82">
        <f>O410-F410</f>
        <v/>
      </c>
      <c r="AG410" s="82">
        <f>P410-G410</f>
        <v/>
      </c>
      <c r="AH410" s="82">
        <f>Q410-H410</f>
        <v/>
      </c>
      <c r="AI410" s="82">
        <f>R410-I410</f>
        <v/>
      </c>
      <c r="AJ410" s="82">
        <f>S410-J410</f>
        <v/>
      </c>
      <c r="AK410" s="80">
        <f>INDEX(检修、备用和必开!I:I,MATCH(统调负荷!$C410,检修、备用和必开!$A:$A,0))</f>
        <v/>
      </c>
    </row>
    <row r="411" ht="13.8" customHeight="1">
      <c r="A411" s="80">
        <f>WEEKDAY(C411,2)</f>
        <v/>
      </c>
      <c r="B411" s="80">
        <f>HOUR(D411)</f>
        <v/>
      </c>
      <c r="C411" s="86" t="n">
        <v>45721</v>
      </c>
      <c r="D411" s="75" t="n">
        <v>0.2604166666666667</v>
      </c>
      <c r="E411" s="80" t="n">
        <v>79060</v>
      </c>
      <c r="F411" s="80" t="n">
        <v>41749</v>
      </c>
      <c r="G411" s="80" t="n">
        <v>14203</v>
      </c>
      <c r="H411" s="80" t="n">
        <v>18668</v>
      </c>
      <c r="I411" s="80" t="n">
        <v>5666</v>
      </c>
      <c r="J411" s="80" t="n">
        <v>-1226</v>
      </c>
      <c r="K411" s="80">
        <f>F411-Y411</f>
        <v/>
      </c>
      <c r="L411" s="82">
        <f>AA411/(K411+W411)</f>
        <v/>
      </c>
      <c r="M411" s="75" t="n">
        <v>0.2604166666666667</v>
      </c>
      <c r="N411" s="80" t="n">
        <v>75441.2</v>
      </c>
      <c r="O411" s="80" t="n">
        <v>43334.47</v>
      </c>
      <c r="P411" s="80" t="n">
        <v>13454.3</v>
      </c>
      <c r="Q411" s="80" t="n">
        <v>13786.7</v>
      </c>
      <c r="R411" s="80" t="n">
        <v>5975.57</v>
      </c>
      <c r="S411" s="80" t="n">
        <v>-1109.84</v>
      </c>
      <c r="T411" s="80">
        <f>O411-Y411</f>
        <v/>
      </c>
      <c r="U411" s="82">
        <f>AA411/(T411+X411)</f>
        <v/>
      </c>
      <c r="V411" s="80">
        <f>INDEX(检修、备用和必开!B:B,MATCH(统调负荷!$C411,检修、备用和必开!$A:$A,0))</f>
        <v/>
      </c>
      <c r="W411" s="80">
        <f>INDEX(检修、备用和必开!C:C,MATCH(统调负荷!$C411,检修、备用和必开!$A:$A,0))</f>
        <v/>
      </c>
      <c r="X411" s="80">
        <f>INDEX(检修、备用和必开!D:D,MATCH(统调负荷!$C411,检修、备用和必开!$A:$A,0))</f>
        <v/>
      </c>
      <c r="Y411" s="80">
        <f>INDEX(检修、备用和必开!E:E,MATCH(统调负荷!$C411,检修、备用和必开!$A:$A,0))</f>
        <v/>
      </c>
      <c r="Z411" s="80">
        <f>INDEX(检修、备用和必开!F:F,MATCH(统调负荷!$C411,检修、备用和必开!$A:$A,0))</f>
        <v/>
      </c>
      <c r="AA411" s="80">
        <f>94492.4-V411-Z411</f>
        <v/>
      </c>
      <c r="AB411" s="80" t="n">
        <v>374.57</v>
      </c>
      <c r="AC411" s="80" t="n">
        <v>382.28</v>
      </c>
      <c r="AD411" s="83">
        <f>C411+D411</f>
        <v/>
      </c>
      <c r="AE411" s="82">
        <f>N411-E411</f>
        <v/>
      </c>
      <c r="AF411" s="82">
        <f>O411-F411</f>
        <v/>
      </c>
      <c r="AG411" s="82">
        <f>P411-G411</f>
        <v/>
      </c>
      <c r="AH411" s="82">
        <f>Q411-H411</f>
        <v/>
      </c>
      <c r="AI411" s="82">
        <f>R411-I411</f>
        <v/>
      </c>
      <c r="AJ411" s="82">
        <f>S411-J411</f>
        <v/>
      </c>
      <c r="AK411" s="80">
        <f>INDEX(检修、备用和必开!I:I,MATCH(统调负荷!$C411,检修、备用和必开!$A:$A,0))</f>
        <v/>
      </c>
    </row>
    <row r="412" ht="13.8" customHeight="1">
      <c r="A412" s="80">
        <f>WEEKDAY(C412,2)</f>
        <v/>
      </c>
      <c r="B412" s="80">
        <f>HOUR(D412)</f>
        <v/>
      </c>
      <c r="C412" s="86" t="n">
        <v>45721</v>
      </c>
      <c r="D412" s="75" t="n">
        <v>0.2708333333333333</v>
      </c>
      <c r="E412" s="80" t="n">
        <v>80900</v>
      </c>
      <c r="F412" s="80" t="n">
        <v>43473</v>
      </c>
      <c r="G412" s="80" t="n">
        <v>14252</v>
      </c>
      <c r="H412" s="80" t="n">
        <v>18716</v>
      </c>
      <c r="I412" s="80" t="n">
        <v>5685</v>
      </c>
      <c r="J412" s="80" t="n">
        <v>-1226</v>
      </c>
      <c r="K412" s="80">
        <f>F412-Y412</f>
        <v/>
      </c>
      <c r="L412" s="82">
        <f>AA412/(K412+W412)</f>
        <v/>
      </c>
      <c r="M412" s="75" t="n">
        <v>0.2708333333333333</v>
      </c>
      <c r="N412" s="80" t="n">
        <v>75899.39999999999</v>
      </c>
      <c r="O412" s="80" t="n">
        <v>43536.89</v>
      </c>
      <c r="P412" s="80" t="n">
        <v>13504.3</v>
      </c>
      <c r="Q412" s="80" t="n">
        <v>14003.8</v>
      </c>
      <c r="R412" s="80" t="n">
        <v>6037.08</v>
      </c>
      <c r="S412" s="80" t="n">
        <v>-1182.67</v>
      </c>
      <c r="T412" s="80">
        <f>O412-Y412</f>
        <v/>
      </c>
      <c r="U412" s="82">
        <f>AA412/(T412+X412)</f>
        <v/>
      </c>
      <c r="V412" s="80">
        <f>INDEX(检修、备用和必开!B:B,MATCH(统调负荷!$C412,检修、备用和必开!$A:$A,0))</f>
        <v/>
      </c>
      <c r="W412" s="80">
        <f>INDEX(检修、备用和必开!C:C,MATCH(统调负荷!$C412,检修、备用和必开!$A:$A,0))</f>
        <v/>
      </c>
      <c r="X412" s="80">
        <f>INDEX(检修、备用和必开!D:D,MATCH(统调负荷!$C412,检修、备用和必开!$A:$A,0))</f>
        <v/>
      </c>
      <c r="Y412" s="80">
        <f>INDEX(检修、备用和必开!E:E,MATCH(统调负荷!$C412,检修、备用和必开!$A:$A,0))</f>
        <v/>
      </c>
      <c r="Z412" s="80">
        <f>INDEX(检修、备用和必开!F:F,MATCH(统调负荷!$C412,检修、备用和必开!$A:$A,0))</f>
        <v/>
      </c>
      <c r="AA412" s="80">
        <f>94492.4-V412-Z412</f>
        <v/>
      </c>
      <c r="AB412" s="80" t="n">
        <v>372.26</v>
      </c>
      <c r="AC412" s="80" t="n">
        <v>381.63</v>
      </c>
      <c r="AD412" s="83">
        <f>C412+D412</f>
        <v/>
      </c>
      <c r="AE412" s="82">
        <f>N412-E412</f>
        <v/>
      </c>
      <c r="AF412" s="82">
        <f>O412-F412</f>
        <v/>
      </c>
      <c r="AG412" s="82">
        <f>P412-G412</f>
        <v/>
      </c>
      <c r="AH412" s="82">
        <f>Q412-H412</f>
        <v/>
      </c>
      <c r="AI412" s="82">
        <f>R412-I412</f>
        <v/>
      </c>
      <c r="AJ412" s="82">
        <f>S412-J412</f>
        <v/>
      </c>
      <c r="AK412" s="80">
        <f>INDEX(检修、备用和必开!I:I,MATCH(统调负荷!$C412,检修、备用和必开!$A:$A,0))</f>
        <v/>
      </c>
    </row>
    <row r="413" ht="13.8" customHeight="1">
      <c r="A413" s="80">
        <f>WEEKDAY(C413,2)</f>
        <v/>
      </c>
      <c r="B413" s="80">
        <f>HOUR(D413)</f>
        <v/>
      </c>
      <c r="C413" s="86" t="n">
        <v>45721</v>
      </c>
      <c r="D413" s="75" t="n">
        <v>0.28125</v>
      </c>
      <c r="E413" s="80" t="n">
        <v>83175</v>
      </c>
      <c r="F413" s="80" t="n">
        <v>44775</v>
      </c>
      <c r="G413" s="80" t="n">
        <v>14818</v>
      </c>
      <c r="H413" s="80" t="n">
        <v>19072</v>
      </c>
      <c r="I413" s="80" t="n">
        <v>5736</v>
      </c>
      <c r="J413" s="80" t="n">
        <v>-1226</v>
      </c>
      <c r="K413" s="80">
        <f>F413-Y413</f>
        <v/>
      </c>
      <c r="L413" s="82">
        <f>AA413/(K413+W413)</f>
        <v/>
      </c>
      <c r="M413" s="75" t="n">
        <v>0.28125</v>
      </c>
      <c r="N413" s="80" t="n">
        <v>77335.60000000001</v>
      </c>
      <c r="O413" s="80" t="n">
        <v>44138.51</v>
      </c>
      <c r="P413" s="80" t="n">
        <v>14052.3</v>
      </c>
      <c r="Q413" s="80" t="n">
        <v>14249.3</v>
      </c>
      <c r="R413" s="80" t="n">
        <v>6106.6</v>
      </c>
      <c r="S413" s="80" t="n">
        <v>-1211.11</v>
      </c>
      <c r="T413" s="80">
        <f>O413-Y413</f>
        <v/>
      </c>
      <c r="U413" s="82">
        <f>AA413/(T413+X413)</f>
        <v/>
      </c>
      <c r="V413" s="80">
        <f>INDEX(检修、备用和必开!B:B,MATCH(统调负荷!$C413,检修、备用和必开!$A:$A,0))</f>
        <v/>
      </c>
      <c r="W413" s="80">
        <f>INDEX(检修、备用和必开!C:C,MATCH(统调负荷!$C413,检修、备用和必开!$A:$A,0))</f>
        <v/>
      </c>
      <c r="X413" s="80">
        <f>INDEX(检修、备用和必开!D:D,MATCH(统调负荷!$C413,检修、备用和必开!$A:$A,0))</f>
        <v/>
      </c>
      <c r="Y413" s="80">
        <f>INDEX(检修、备用和必开!E:E,MATCH(统调负荷!$C413,检修、备用和必开!$A:$A,0))</f>
        <v/>
      </c>
      <c r="Z413" s="80">
        <f>INDEX(检修、备用和必开!F:F,MATCH(统调负荷!$C413,检修、备用和必开!$A:$A,0))</f>
        <v/>
      </c>
      <c r="AA413" s="80">
        <f>94492.4-V413-Z413</f>
        <v/>
      </c>
      <c r="AB413" s="80" t="n">
        <v>375.4</v>
      </c>
      <c r="AC413" s="80" t="n">
        <v>400.54</v>
      </c>
      <c r="AD413" s="83">
        <f>C413+D413</f>
        <v/>
      </c>
      <c r="AE413" s="82">
        <f>N413-E413</f>
        <v/>
      </c>
      <c r="AF413" s="82">
        <f>O413-F413</f>
        <v/>
      </c>
      <c r="AG413" s="82">
        <f>P413-G413</f>
        <v/>
      </c>
      <c r="AH413" s="82">
        <f>Q413-H413</f>
        <v/>
      </c>
      <c r="AI413" s="82">
        <f>R413-I413</f>
        <v/>
      </c>
      <c r="AJ413" s="82">
        <f>S413-J413</f>
        <v/>
      </c>
      <c r="AK413" s="80">
        <f>INDEX(检修、备用和必开!I:I,MATCH(统调负荷!$C413,检修、备用和必开!$A:$A,0))</f>
        <v/>
      </c>
    </row>
    <row r="414" ht="13.8" customHeight="1">
      <c r="A414" s="80">
        <f>WEEKDAY(C414,2)</f>
        <v/>
      </c>
      <c r="B414" s="80">
        <f>HOUR(D414)</f>
        <v/>
      </c>
      <c r="C414" s="86" t="n">
        <v>45721</v>
      </c>
      <c r="D414" s="75" t="n">
        <v>0.2916666666666667</v>
      </c>
      <c r="E414" s="80" t="n">
        <v>84955</v>
      </c>
      <c r="F414" s="80" t="n">
        <v>45078</v>
      </c>
      <c r="G414" s="80" t="n">
        <v>15344</v>
      </c>
      <c r="H414" s="80" t="n">
        <v>19917</v>
      </c>
      <c r="I414" s="80" t="n">
        <v>5842</v>
      </c>
      <c r="J414" s="80" t="n">
        <v>-1226</v>
      </c>
      <c r="K414" s="80">
        <f>F414-Y414</f>
        <v/>
      </c>
      <c r="L414" s="82">
        <f>AA414/(K414+W414)</f>
        <v/>
      </c>
      <c r="M414" s="75" t="n">
        <v>0.2916666666666667</v>
      </c>
      <c r="N414" s="80" t="n">
        <v>78353.7</v>
      </c>
      <c r="O414" s="80" t="n">
        <v>43873.19</v>
      </c>
      <c r="P414" s="80" t="n">
        <v>14638.6</v>
      </c>
      <c r="Q414" s="80" t="n">
        <v>14846.7</v>
      </c>
      <c r="R414" s="80" t="n">
        <v>6218.01</v>
      </c>
      <c r="S414" s="80" t="n">
        <v>-1222.8</v>
      </c>
      <c r="T414" s="80">
        <f>O414-Y414</f>
        <v/>
      </c>
      <c r="U414" s="82">
        <f>AA414/(T414+X414)</f>
        <v/>
      </c>
      <c r="V414" s="80">
        <f>INDEX(检修、备用和必开!B:B,MATCH(统调负荷!$C414,检修、备用和必开!$A:$A,0))</f>
        <v/>
      </c>
      <c r="W414" s="80">
        <f>INDEX(检修、备用和必开!C:C,MATCH(统调负荷!$C414,检修、备用和必开!$A:$A,0))</f>
        <v/>
      </c>
      <c r="X414" s="80">
        <f>INDEX(检修、备用和必开!D:D,MATCH(统调负荷!$C414,检修、备用和必开!$A:$A,0))</f>
        <v/>
      </c>
      <c r="Y414" s="80">
        <f>INDEX(检修、备用和必开!E:E,MATCH(统调负荷!$C414,检修、备用和必开!$A:$A,0))</f>
        <v/>
      </c>
      <c r="Z414" s="80">
        <f>INDEX(检修、备用和必开!F:F,MATCH(统调负荷!$C414,检修、备用和必开!$A:$A,0))</f>
        <v/>
      </c>
      <c r="AA414" s="80">
        <f>94492.4-V414-Z414</f>
        <v/>
      </c>
      <c r="AB414" s="80" t="n">
        <v>366.83</v>
      </c>
      <c r="AC414" s="80" t="n">
        <v>390.56</v>
      </c>
      <c r="AD414" s="83">
        <f>C414+D414</f>
        <v/>
      </c>
      <c r="AE414" s="82">
        <f>N414-E414</f>
        <v/>
      </c>
      <c r="AF414" s="82">
        <f>O414-F414</f>
        <v/>
      </c>
      <c r="AG414" s="82">
        <f>P414-G414</f>
        <v/>
      </c>
      <c r="AH414" s="82">
        <f>Q414-H414</f>
        <v/>
      </c>
      <c r="AI414" s="82">
        <f>R414-I414</f>
        <v/>
      </c>
      <c r="AJ414" s="82">
        <f>S414-J414</f>
        <v/>
      </c>
      <c r="AK414" s="80">
        <f>INDEX(检修、备用和必开!I:I,MATCH(统调负荷!$C414,检修、备用和必开!$A:$A,0))</f>
        <v/>
      </c>
    </row>
    <row r="415" ht="13.8" customHeight="1">
      <c r="A415" s="80">
        <f>WEEKDAY(C415,2)</f>
        <v/>
      </c>
      <c r="B415" s="80">
        <f>HOUR(D415)</f>
        <v/>
      </c>
      <c r="C415" s="86" t="n">
        <v>45721</v>
      </c>
      <c r="D415" s="75" t="n">
        <v>0.3020833333333333</v>
      </c>
      <c r="E415" s="80" t="n">
        <v>87395</v>
      </c>
      <c r="F415" s="80" t="n">
        <v>46515</v>
      </c>
      <c r="G415" s="80" t="n">
        <v>15344</v>
      </c>
      <c r="H415" s="80" t="n">
        <v>20776</v>
      </c>
      <c r="I415" s="80" t="n">
        <v>5986</v>
      </c>
      <c r="J415" s="80" t="n">
        <v>-1226</v>
      </c>
      <c r="K415" s="80">
        <f>F415-Y415</f>
        <v/>
      </c>
      <c r="L415" s="82">
        <f>AA415/(K415+W415)</f>
        <v/>
      </c>
      <c r="M415" s="75" t="n">
        <v>0.3020833333333333</v>
      </c>
      <c r="N415" s="80" t="n">
        <v>80989.39999999999</v>
      </c>
      <c r="O415" s="80" t="n">
        <v>44603.19</v>
      </c>
      <c r="P415" s="80" t="n">
        <v>15648.3</v>
      </c>
      <c r="Q415" s="80" t="n">
        <v>15650.9</v>
      </c>
      <c r="R415" s="80" t="n">
        <v>6290.67</v>
      </c>
      <c r="S415" s="80" t="n">
        <v>-1203.66</v>
      </c>
      <c r="T415" s="80">
        <f>O415-Y415</f>
        <v/>
      </c>
      <c r="U415" s="82">
        <f>AA415/(T415+X415)</f>
        <v/>
      </c>
      <c r="V415" s="80">
        <f>INDEX(检修、备用和必开!B:B,MATCH(统调负荷!$C415,检修、备用和必开!$A:$A,0))</f>
        <v/>
      </c>
      <c r="W415" s="80">
        <f>INDEX(检修、备用和必开!C:C,MATCH(统调负荷!$C415,检修、备用和必开!$A:$A,0))</f>
        <v/>
      </c>
      <c r="X415" s="80">
        <f>INDEX(检修、备用和必开!D:D,MATCH(统调负荷!$C415,检修、备用和必开!$A:$A,0))</f>
        <v/>
      </c>
      <c r="Y415" s="80">
        <f>INDEX(检修、备用和必开!E:E,MATCH(统调负荷!$C415,检修、备用和必开!$A:$A,0))</f>
        <v/>
      </c>
      <c r="Z415" s="80">
        <f>INDEX(检修、备用和必开!F:F,MATCH(统调负荷!$C415,检修、备用和必开!$A:$A,0))</f>
        <v/>
      </c>
      <c r="AA415" s="80">
        <f>94492.4-V415-Z415</f>
        <v/>
      </c>
      <c r="AB415" s="80" t="n">
        <v>385.92</v>
      </c>
      <c r="AC415" s="80" t="n">
        <v>389.86</v>
      </c>
      <c r="AD415" s="83">
        <f>C415+D415</f>
        <v/>
      </c>
      <c r="AE415" s="82">
        <f>N415-E415</f>
        <v/>
      </c>
      <c r="AF415" s="82">
        <f>O415-F415</f>
        <v/>
      </c>
      <c r="AG415" s="82">
        <f>P415-G415</f>
        <v/>
      </c>
      <c r="AH415" s="82">
        <f>Q415-H415</f>
        <v/>
      </c>
      <c r="AI415" s="82">
        <f>R415-I415</f>
        <v/>
      </c>
      <c r="AJ415" s="82">
        <f>S415-J415</f>
        <v/>
      </c>
      <c r="AK415" s="80">
        <f>INDEX(检修、备用和必开!I:I,MATCH(统调负荷!$C415,检修、备用和必开!$A:$A,0))</f>
        <v/>
      </c>
    </row>
    <row r="416" ht="13.8" customHeight="1">
      <c r="A416" s="80">
        <f>WEEKDAY(C416,2)</f>
        <v/>
      </c>
      <c r="B416" s="80">
        <f>HOUR(D416)</f>
        <v/>
      </c>
      <c r="C416" s="86" t="n">
        <v>45721</v>
      </c>
      <c r="D416" s="75" t="n">
        <v>0.3125</v>
      </c>
      <c r="E416" s="80" t="n">
        <v>88585</v>
      </c>
      <c r="F416" s="80" t="n">
        <v>46611</v>
      </c>
      <c r="G416" s="80" t="n">
        <v>15496</v>
      </c>
      <c r="H416" s="80" t="n">
        <v>21588</v>
      </c>
      <c r="I416" s="80" t="n">
        <v>6116</v>
      </c>
      <c r="J416" s="80" t="n">
        <v>-1226</v>
      </c>
      <c r="K416" s="80">
        <f>F416-Y416</f>
        <v/>
      </c>
      <c r="L416" s="82">
        <f>AA416/(K416+W416)</f>
        <v/>
      </c>
      <c r="M416" s="75" t="n">
        <v>0.3125</v>
      </c>
      <c r="N416" s="80" t="n">
        <v>82853.8</v>
      </c>
      <c r="O416" s="80" t="n">
        <v>45562.2</v>
      </c>
      <c r="P416" s="80" t="n">
        <v>15197.4</v>
      </c>
      <c r="Q416" s="80" t="n">
        <v>16834.6</v>
      </c>
      <c r="R416" s="80" t="n">
        <v>6423.1</v>
      </c>
      <c r="S416" s="80" t="n">
        <v>-1163.5</v>
      </c>
      <c r="T416" s="80">
        <f>O416-Y416</f>
        <v/>
      </c>
      <c r="U416" s="82">
        <f>AA416/(T416+X416)</f>
        <v/>
      </c>
      <c r="V416" s="80">
        <f>INDEX(检修、备用和必开!B:B,MATCH(统调负荷!$C416,检修、备用和必开!$A:$A,0))</f>
        <v/>
      </c>
      <c r="W416" s="80">
        <f>INDEX(检修、备用和必开!C:C,MATCH(统调负荷!$C416,检修、备用和必开!$A:$A,0))</f>
        <v/>
      </c>
      <c r="X416" s="80">
        <f>INDEX(检修、备用和必开!D:D,MATCH(统调负荷!$C416,检修、备用和必开!$A:$A,0))</f>
        <v/>
      </c>
      <c r="Y416" s="80">
        <f>INDEX(检修、备用和必开!E:E,MATCH(统调负荷!$C416,检修、备用和必开!$A:$A,0))</f>
        <v/>
      </c>
      <c r="Z416" s="80">
        <f>INDEX(检修、备用和必开!F:F,MATCH(统调负荷!$C416,检修、备用和必开!$A:$A,0))</f>
        <v/>
      </c>
      <c r="AA416" s="80">
        <f>94492.4-V416-Z416</f>
        <v/>
      </c>
      <c r="AB416" s="80" t="n">
        <v>386.51</v>
      </c>
      <c r="AC416" s="80" t="n">
        <v>399.84</v>
      </c>
      <c r="AD416" s="83">
        <f>C416+D416</f>
        <v/>
      </c>
      <c r="AE416" s="82">
        <f>N416-E416</f>
        <v/>
      </c>
      <c r="AF416" s="82">
        <f>O416-F416</f>
        <v/>
      </c>
      <c r="AG416" s="82">
        <f>P416-G416</f>
        <v/>
      </c>
      <c r="AH416" s="82">
        <f>Q416-H416</f>
        <v/>
      </c>
      <c r="AI416" s="82">
        <f>R416-I416</f>
        <v/>
      </c>
      <c r="AJ416" s="82">
        <f>S416-J416</f>
        <v/>
      </c>
      <c r="AK416" s="80">
        <f>INDEX(检修、备用和必开!I:I,MATCH(统调负荷!$C416,检修、备用和必开!$A:$A,0))</f>
        <v/>
      </c>
    </row>
    <row r="417" ht="13.8" customHeight="1">
      <c r="A417" s="80">
        <f>WEEKDAY(C417,2)</f>
        <v/>
      </c>
      <c r="B417" s="80">
        <f>HOUR(D417)</f>
        <v/>
      </c>
      <c r="C417" s="86" t="n">
        <v>45721</v>
      </c>
      <c r="D417" s="75" t="n">
        <v>0.3229166666666667</v>
      </c>
      <c r="E417" s="80" t="n">
        <v>90155</v>
      </c>
      <c r="F417" s="80" t="n">
        <v>46837</v>
      </c>
      <c r="G417" s="80" t="n">
        <v>16277</v>
      </c>
      <c r="H417" s="80" t="n">
        <v>21959</v>
      </c>
      <c r="I417" s="80" t="n">
        <v>6308</v>
      </c>
      <c r="J417" s="80" t="n">
        <v>-1226</v>
      </c>
      <c r="K417" s="80">
        <f>F417-Y417</f>
        <v/>
      </c>
      <c r="L417" s="82">
        <f>AA417/(K417+W417)</f>
        <v/>
      </c>
      <c r="M417" s="75" t="n">
        <v>0.3229166666666667</v>
      </c>
      <c r="N417" s="80" t="n">
        <v>84304.8</v>
      </c>
      <c r="O417" s="80" t="n">
        <v>45535.62</v>
      </c>
      <c r="P417" s="80" t="n">
        <v>15429.7</v>
      </c>
      <c r="Q417" s="80" t="n">
        <v>17776.3</v>
      </c>
      <c r="R417" s="80" t="n">
        <v>6691.35</v>
      </c>
      <c r="S417" s="80" t="n">
        <v>-1128.17</v>
      </c>
      <c r="T417" s="80">
        <f>O417-Y417</f>
        <v/>
      </c>
      <c r="U417" s="82">
        <f>AA417/(T417+X417)</f>
        <v/>
      </c>
      <c r="V417" s="80">
        <f>INDEX(检修、备用和必开!B:B,MATCH(统调负荷!$C417,检修、备用和必开!$A:$A,0))</f>
        <v/>
      </c>
      <c r="W417" s="80">
        <f>INDEX(检修、备用和必开!C:C,MATCH(统调负荷!$C417,检修、备用和必开!$A:$A,0))</f>
        <v/>
      </c>
      <c r="X417" s="80">
        <f>INDEX(检修、备用和必开!D:D,MATCH(统调负荷!$C417,检修、备用和必开!$A:$A,0))</f>
        <v/>
      </c>
      <c r="Y417" s="80">
        <f>INDEX(检修、备用和必开!E:E,MATCH(统调负荷!$C417,检修、备用和必开!$A:$A,0))</f>
        <v/>
      </c>
      <c r="Z417" s="80">
        <f>INDEX(检修、备用和必开!F:F,MATCH(统调负荷!$C417,检修、备用和必开!$A:$A,0))</f>
        <v/>
      </c>
      <c r="AA417" s="80">
        <f>94492.4-V417-Z417</f>
        <v/>
      </c>
      <c r="AB417" s="80" t="n">
        <v>388.89</v>
      </c>
      <c r="AC417" s="80" t="n">
        <v>388.56</v>
      </c>
      <c r="AD417" s="83">
        <f>C417+D417</f>
        <v/>
      </c>
      <c r="AE417" s="82">
        <f>N417-E417</f>
        <v/>
      </c>
      <c r="AF417" s="82">
        <f>O417-F417</f>
        <v/>
      </c>
      <c r="AG417" s="82">
        <f>P417-G417</f>
        <v/>
      </c>
      <c r="AH417" s="82">
        <f>Q417-H417</f>
        <v/>
      </c>
      <c r="AI417" s="82">
        <f>R417-I417</f>
        <v/>
      </c>
      <c r="AJ417" s="82">
        <f>S417-J417</f>
        <v/>
      </c>
      <c r="AK417" s="80">
        <f>INDEX(检修、备用和必开!I:I,MATCH(统调负荷!$C417,检修、备用和必开!$A:$A,0))</f>
        <v/>
      </c>
    </row>
    <row r="418" ht="13.8" customHeight="1">
      <c r="A418" s="80">
        <f>WEEKDAY(C418,2)</f>
        <v/>
      </c>
      <c r="B418" s="80">
        <f>HOUR(D418)</f>
        <v/>
      </c>
      <c r="C418" s="86" t="n">
        <v>45721</v>
      </c>
      <c r="D418" s="75" t="n">
        <v>0.3333333333333333</v>
      </c>
      <c r="E418" s="80" t="n">
        <v>93980</v>
      </c>
      <c r="F418" s="80" t="n">
        <v>50044</v>
      </c>
      <c r="G418" s="80" t="n">
        <v>15996</v>
      </c>
      <c r="H418" s="80" t="n">
        <v>22677</v>
      </c>
      <c r="I418" s="80" t="n">
        <v>6489</v>
      </c>
      <c r="J418" s="80" t="n">
        <v>-1226</v>
      </c>
      <c r="K418" s="80">
        <f>F418-Y418</f>
        <v/>
      </c>
      <c r="L418" s="82">
        <f>AA418/(K418+W418)</f>
        <v/>
      </c>
      <c r="M418" s="75" t="n">
        <v>0.3333333333333333</v>
      </c>
      <c r="N418" s="80" t="n">
        <v>87149.5</v>
      </c>
      <c r="O418" s="80" t="n">
        <v>45265.2</v>
      </c>
      <c r="P418" s="80" t="n">
        <v>16962.4</v>
      </c>
      <c r="Q418" s="80" t="n">
        <v>19078.7</v>
      </c>
      <c r="R418" s="80" t="n">
        <v>7057.41</v>
      </c>
      <c r="S418" s="80" t="n">
        <v>-1214.21</v>
      </c>
      <c r="T418" s="80">
        <f>O418-Y418</f>
        <v/>
      </c>
      <c r="U418" s="82">
        <f>AA418/(T418+X418)</f>
        <v/>
      </c>
      <c r="V418" s="80">
        <f>INDEX(检修、备用和必开!B:B,MATCH(统调负荷!$C418,检修、备用和必开!$A:$A,0))</f>
        <v/>
      </c>
      <c r="W418" s="80">
        <f>INDEX(检修、备用和必开!C:C,MATCH(统调负荷!$C418,检修、备用和必开!$A:$A,0))</f>
        <v/>
      </c>
      <c r="X418" s="80">
        <f>INDEX(检修、备用和必开!D:D,MATCH(统调负荷!$C418,检修、备用和必开!$A:$A,0))</f>
        <v/>
      </c>
      <c r="Y418" s="80">
        <f>INDEX(检修、备用和必开!E:E,MATCH(统调负荷!$C418,检修、备用和必开!$A:$A,0))</f>
        <v/>
      </c>
      <c r="Z418" s="80">
        <f>INDEX(检修、备用和必开!F:F,MATCH(统调负荷!$C418,检修、备用和必开!$A:$A,0))</f>
        <v/>
      </c>
      <c r="AA418" s="80">
        <f>94492.4-V418-Z418</f>
        <v/>
      </c>
      <c r="AB418" s="80" t="n">
        <v>366.86</v>
      </c>
      <c r="AC418" s="80" t="n">
        <v>376.27</v>
      </c>
      <c r="AD418" s="83">
        <f>C418+D418</f>
        <v/>
      </c>
      <c r="AE418" s="82">
        <f>N418-E418</f>
        <v/>
      </c>
      <c r="AF418" s="82">
        <f>O418-F418</f>
        <v/>
      </c>
      <c r="AG418" s="82">
        <f>P418-G418</f>
        <v/>
      </c>
      <c r="AH418" s="82">
        <f>Q418-H418</f>
        <v/>
      </c>
      <c r="AI418" s="82">
        <f>R418-I418</f>
        <v/>
      </c>
      <c r="AJ418" s="82">
        <f>S418-J418</f>
        <v/>
      </c>
      <c r="AK418" s="80">
        <f>INDEX(检修、备用和必开!I:I,MATCH(统调负荷!$C418,检修、备用和必开!$A:$A,0))</f>
        <v/>
      </c>
    </row>
    <row r="419" ht="13.8" customHeight="1">
      <c r="A419" s="80">
        <f>WEEKDAY(C419,2)</f>
        <v/>
      </c>
      <c r="B419" s="80">
        <f>HOUR(D419)</f>
        <v/>
      </c>
      <c r="C419" s="86" t="n">
        <v>45721</v>
      </c>
      <c r="D419" s="75" t="n">
        <v>0.34375</v>
      </c>
      <c r="E419" s="80" t="n">
        <v>98500</v>
      </c>
      <c r="F419" s="80" t="n">
        <v>52886</v>
      </c>
      <c r="G419" s="80" t="n">
        <v>17497</v>
      </c>
      <c r="H419" s="80" t="n">
        <v>22811</v>
      </c>
      <c r="I419" s="80" t="n">
        <v>6705</v>
      </c>
      <c r="J419" s="80" t="n">
        <v>-1399</v>
      </c>
      <c r="K419" s="80">
        <f>F419-Y419</f>
        <v/>
      </c>
      <c r="L419" s="82">
        <f>AA419/(K419+W419)</f>
        <v/>
      </c>
      <c r="M419" s="75" t="n">
        <v>0.34375</v>
      </c>
      <c r="N419" s="80" t="n">
        <v>90417.39999999999</v>
      </c>
      <c r="O419" s="80" t="n">
        <v>46754.92</v>
      </c>
      <c r="P419" s="80" t="n">
        <v>16592</v>
      </c>
      <c r="Q419" s="80" t="n">
        <v>21163.4</v>
      </c>
      <c r="R419" s="80" t="n">
        <v>7339.07</v>
      </c>
      <c r="S419" s="80" t="n">
        <v>-1431.99</v>
      </c>
      <c r="T419" s="80">
        <f>O419-Y419</f>
        <v/>
      </c>
      <c r="U419" s="82">
        <f>AA419/(T419+X419)</f>
        <v/>
      </c>
      <c r="V419" s="80">
        <f>INDEX(检修、备用和必开!B:B,MATCH(统调负荷!$C419,检修、备用和必开!$A:$A,0))</f>
        <v/>
      </c>
      <c r="W419" s="80">
        <f>INDEX(检修、备用和必开!C:C,MATCH(统调负荷!$C419,检修、备用和必开!$A:$A,0))</f>
        <v/>
      </c>
      <c r="X419" s="80">
        <f>INDEX(检修、备用和必开!D:D,MATCH(统调负荷!$C419,检修、备用和必开!$A:$A,0))</f>
        <v/>
      </c>
      <c r="Y419" s="80">
        <f>INDEX(检修、备用和必开!E:E,MATCH(统调负荷!$C419,检修、备用和必开!$A:$A,0))</f>
        <v/>
      </c>
      <c r="Z419" s="80">
        <f>INDEX(检修、备用和必开!F:F,MATCH(统调负荷!$C419,检修、备用和必开!$A:$A,0))</f>
        <v/>
      </c>
      <c r="AA419" s="80">
        <f>94492.4-V419-Z419</f>
        <v/>
      </c>
      <c r="AB419" s="80" t="n">
        <v>384.74</v>
      </c>
      <c r="AC419" s="80" t="n">
        <v>433.81</v>
      </c>
      <c r="AD419" s="83">
        <f>C419+D419</f>
        <v/>
      </c>
      <c r="AE419" s="82">
        <f>N419-E419</f>
        <v/>
      </c>
      <c r="AF419" s="82">
        <f>O419-F419</f>
        <v/>
      </c>
      <c r="AG419" s="82">
        <f>P419-G419</f>
        <v/>
      </c>
      <c r="AH419" s="82">
        <f>Q419-H419</f>
        <v/>
      </c>
      <c r="AI419" s="82">
        <f>R419-I419</f>
        <v/>
      </c>
      <c r="AJ419" s="82">
        <f>S419-J419</f>
        <v/>
      </c>
      <c r="AK419" s="80">
        <f>INDEX(检修、备用和必开!I:I,MATCH(统调负荷!$C419,检修、备用和必开!$A:$A,0))</f>
        <v/>
      </c>
    </row>
    <row r="420" ht="13.8" customHeight="1">
      <c r="A420" s="80">
        <f>WEEKDAY(C420,2)</f>
        <v/>
      </c>
      <c r="B420" s="80">
        <f>HOUR(D420)</f>
        <v/>
      </c>
      <c r="C420" s="86" t="n">
        <v>45721</v>
      </c>
      <c r="D420" s="75" t="n">
        <v>0.3541666666666667</v>
      </c>
      <c r="E420" s="80" t="n">
        <v>100925</v>
      </c>
      <c r="F420" s="80" t="n">
        <v>55008</v>
      </c>
      <c r="G420" s="80" t="n">
        <v>17480</v>
      </c>
      <c r="H420" s="80" t="n">
        <v>22907</v>
      </c>
      <c r="I420" s="80" t="n">
        <v>6929</v>
      </c>
      <c r="J420" s="80" t="n">
        <v>-1399</v>
      </c>
      <c r="K420" s="80">
        <f>F420-Y420</f>
        <v/>
      </c>
      <c r="L420" s="82">
        <f>AA420/(K420+W420)</f>
        <v/>
      </c>
      <c r="M420" s="75" t="n">
        <v>0.3541666666666667</v>
      </c>
      <c r="N420" s="80" t="n">
        <v>91453.8</v>
      </c>
      <c r="O420" s="80" t="n">
        <v>47644.73</v>
      </c>
      <c r="P420" s="80" t="n">
        <v>17530</v>
      </c>
      <c r="Q420" s="80" t="n">
        <v>19849.3</v>
      </c>
      <c r="R420" s="80" t="n">
        <v>7843.13</v>
      </c>
      <c r="S420" s="80" t="n">
        <v>-1413.36</v>
      </c>
      <c r="T420" s="80">
        <f>O420-Y420</f>
        <v/>
      </c>
      <c r="U420" s="82">
        <f>AA420/(T420+X420)</f>
        <v/>
      </c>
      <c r="V420" s="80">
        <f>INDEX(检修、备用和必开!B:B,MATCH(统调负荷!$C420,检修、备用和必开!$A:$A,0))</f>
        <v/>
      </c>
      <c r="W420" s="80">
        <f>INDEX(检修、备用和必开!C:C,MATCH(统调负荷!$C420,检修、备用和必开!$A:$A,0))</f>
        <v/>
      </c>
      <c r="X420" s="80">
        <f>INDEX(检修、备用和必开!D:D,MATCH(统调负荷!$C420,检修、备用和必开!$A:$A,0))</f>
        <v/>
      </c>
      <c r="Y420" s="80">
        <f>INDEX(检修、备用和必开!E:E,MATCH(统调负荷!$C420,检修、备用和必开!$A:$A,0))</f>
        <v/>
      </c>
      <c r="Z420" s="80">
        <f>INDEX(检修、备用和必开!F:F,MATCH(统调负荷!$C420,检修、备用和必开!$A:$A,0))</f>
        <v/>
      </c>
      <c r="AA420" s="80">
        <f>94492.4-V420-Z420</f>
        <v/>
      </c>
      <c r="AB420" s="80" t="n">
        <v>395.45</v>
      </c>
      <c r="AC420" s="80" t="n">
        <v>455.87</v>
      </c>
      <c r="AD420" s="83">
        <f>C420+D420</f>
        <v/>
      </c>
      <c r="AE420" s="82">
        <f>N420-E420</f>
        <v/>
      </c>
      <c r="AF420" s="82">
        <f>O420-F420</f>
        <v/>
      </c>
      <c r="AG420" s="82">
        <f>P420-G420</f>
        <v/>
      </c>
      <c r="AH420" s="82">
        <f>Q420-H420</f>
        <v/>
      </c>
      <c r="AI420" s="82">
        <f>R420-I420</f>
        <v/>
      </c>
      <c r="AJ420" s="82">
        <f>S420-J420</f>
        <v/>
      </c>
      <c r="AK420" s="80">
        <f>INDEX(检修、备用和必开!I:I,MATCH(统调负荷!$C420,检修、备用和必开!$A:$A,0))</f>
        <v/>
      </c>
    </row>
    <row r="421" ht="13.8" customHeight="1">
      <c r="A421" s="80">
        <f>WEEKDAY(C421,2)</f>
        <v/>
      </c>
      <c r="B421" s="80">
        <f>HOUR(D421)</f>
        <v/>
      </c>
      <c r="C421" s="86" t="n">
        <v>45721</v>
      </c>
      <c r="D421" s="75" t="n">
        <v>0.3645833333333333</v>
      </c>
      <c r="E421" s="80" t="n">
        <v>102835</v>
      </c>
      <c r="F421" s="80" t="n">
        <v>56562</v>
      </c>
      <c r="G421" s="80" t="n">
        <v>17480</v>
      </c>
      <c r="H421" s="80" t="n">
        <v>22998</v>
      </c>
      <c r="I421" s="80" t="n">
        <v>7194</v>
      </c>
      <c r="J421" s="80" t="n">
        <v>-1399</v>
      </c>
      <c r="K421" s="80">
        <f>F421-Y421</f>
        <v/>
      </c>
      <c r="L421" s="82">
        <f>AA421/(K421+W421)</f>
        <v/>
      </c>
      <c r="M421" s="75" t="n">
        <v>0.3645833333333333</v>
      </c>
      <c r="N421" s="80" t="n">
        <v>92098.10000000001</v>
      </c>
      <c r="O421" s="80" t="n">
        <v>47206.68</v>
      </c>
      <c r="P421" s="80" t="n">
        <v>17587.4</v>
      </c>
      <c r="Q421" s="80" t="n">
        <v>20328.8</v>
      </c>
      <c r="R421" s="80" t="n">
        <v>8357.68</v>
      </c>
      <c r="S421" s="80" t="n">
        <v>-1382.46</v>
      </c>
      <c r="T421" s="80">
        <f>O421-Y421</f>
        <v/>
      </c>
      <c r="U421" s="82">
        <f>AA421/(T421+X421)</f>
        <v/>
      </c>
      <c r="V421" s="80">
        <f>INDEX(检修、备用和必开!B:B,MATCH(统调负荷!$C421,检修、备用和必开!$A:$A,0))</f>
        <v/>
      </c>
      <c r="W421" s="80">
        <f>INDEX(检修、备用和必开!C:C,MATCH(统调负荷!$C421,检修、备用和必开!$A:$A,0))</f>
        <v/>
      </c>
      <c r="X421" s="80">
        <f>INDEX(检修、备用和必开!D:D,MATCH(统调负荷!$C421,检修、备用和必开!$A:$A,0))</f>
        <v/>
      </c>
      <c r="Y421" s="80">
        <f>INDEX(检修、备用和必开!E:E,MATCH(统调负荷!$C421,检修、备用和必开!$A:$A,0))</f>
        <v/>
      </c>
      <c r="Z421" s="80">
        <f>INDEX(检修、备用和必开!F:F,MATCH(统调负荷!$C421,检修、备用和必开!$A:$A,0))</f>
        <v/>
      </c>
      <c r="AA421" s="80">
        <f>94492.4-V421-Z421</f>
        <v/>
      </c>
      <c r="AB421" s="80" t="n">
        <v>394.32</v>
      </c>
      <c r="AC421" s="80" t="n">
        <v>422</v>
      </c>
      <c r="AD421" s="83">
        <f>C421+D421</f>
        <v/>
      </c>
      <c r="AE421" s="82">
        <f>N421-E421</f>
        <v/>
      </c>
      <c r="AF421" s="82">
        <f>O421-F421</f>
        <v/>
      </c>
      <c r="AG421" s="82">
        <f>P421-G421</f>
        <v/>
      </c>
      <c r="AH421" s="82">
        <f>Q421-H421</f>
        <v/>
      </c>
      <c r="AI421" s="82">
        <f>R421-I421</f>
        <v/>
      </c>
      <c r="AJ421" s="82">
        <f>S421-J421</f>
        <v/>
      </c>
      <c r="AK421" s="80">
        <f>INDEX(检修、备用和必开!I:I,MATCH(统调负荷!$C421,检修、备用和必开!$A:$A,0))</f>
        <v/>
      </c>
    </row>
    <row r="422" ht="13.8" customHeight="1">
      <c r="A422" s="80">
        <f>WEEKDAY(C422,2)</f>
        <v/>
      </c>
      <c r="B422" s="80">
        <f>HOUR(D422)</f>
        <v/>
      </c>
      <c r="C422" s="86" t="n">
        <v>45721</v>
      </c>
      <c r="D422" s="75" t="n">
        <v>0.375</v>
      </c>
      <c r="E422" s="80" t="n">
        <v>104195</v>
      </c>
      <c r="F422" s="80" t="n">
        <v>56922</v>
      </c>
      <c r="G422" s="80" t="n">
        <v>17907</v>
      </c>
      <c r="H422" s="80" t="n">
        <v>23317</v>
      </c>
      <c r="I422" s="80" t="n">
        <v>7448</v>
      </c>
      <c r="J422" s="80" t="n">
        <v>-1399</v>
      </c>
      <c r="K422" s="80">
        <f>F422-Y422</f>
        <v/>
      </c>
      <c r="L422" s="82">
        <f>AA422/(K422+W422)</f>
        <v/>
      </c>
      <c r="M422" s="75" t="n">
        <v>0.375</v>
      </c>
      <c r="N422" s="80" t="n">
        <v>93244</v>
      </c>
      <c r="O422" s="80" t="n">
        <v>46768.05</v>
      </c>
      <c r="P422" s="80" t="n">
        <v>17810.1</v>
      </c>
      <c r="Q422" s="80" t="n">
        <v>21143.9</v>
      </c>
      <c r="R422" s="80" t="n">
        <v>8949.52</v>
      </c>
      <c r="S422" s="80" t="n">
        <v>-1427.57</v>
      </c>
      <c r="T422" s="80">
        <f>O422-Y422</f>
        <v/>
      </c>
      <c r="U422" s="82">
        <f>AA422/(T422+X422)</f>
        <v/>
      </c>
      <c r="V422" s="80">
        <f>INDEX(检修、备用和必开!B:B,MATCH(统调负荷!$C422,检修、备用和必开!$A:$A,0))</f>
        <v/>
      </c>
      <c r="W422" s="80">
        <f>INDEX(检修、备用和必开!C:C,MATCH(统调负荷!$C422,检修、备用和必开!$A:$A,0))</f>
        <v/>
      </c>
      <c r="X422" s="80">
        <f>INDEX(检修、备用和必开!D:D,MATCH(统调负荷!$C422,检修、备用和必开!$A:$A,0))</f>
        <v/>
      </c>
      <c r="Y422" s="80">
        <f>INDEX(检修、备用和必开!E:E,MATCH(统调负荷!$C422,检修、备用和必开!$A:$A,0))</f>
        <v/>
      </c>
      <c r="Z422" s="80">
        <f>INDEX(检修、备用和必开!F:F,MATCH(统调负荷!$C422,检修、备用和必开!$A:$A,0))</f>
        <v/>
      </c>
      <c r="AA422" s="80">
        <f>94492.4-V422-Z422</f>
        <v/>
      </c>
      <c r="AB422" s="80" t="n">
        <v>387.94</v>
      </c>
      <c r="AC422" s="80" t="n">
        <v>481.24</v>
      </c>
      <c r="AD422" s="83">
        <f>C422+D422</f>
        <v/>
      </c>
      <c r="AE422" s="82">
        <f>N422-E422</f>
        <v/>
      </c>
      <c r="AF422" s="82">
        <f>O422-F422</f>
        <v/>
      </c>
      <c r="AG422" s="82">
        <f>P422-G422</f>
        <v/>
      </c>
      <c r="AH422" s="82">
        <f>Q422-H422</f>
        <v/>
      </c>
      <c r="AI422" s="82">
        <f>R422-I422</f>
        <v/>
      </c>
      <c r="AJ422" s="82">
        <f>S422-J422</f>
        <v/>
      </c>
      <c r="AK422" s="80">
        <f>INDEX(检修、备用和必开!I:I,MATCH(统调负荷!$C422,检修、备用和必开!$A:$A,0))</f>
        <v/>
      </c>
    </row>
    <row r="423" ht="13.8" customHeight="1">
      <c r="A423" s="80">
        <f>WEEKDAY(C423,2)</f>
        <v/>
      </c>
      <c r="B423" s="80">
        <f>HOUR(D423)</f>
        <v/>
      </c>
      <c r="C423" s="86" t="n">
        <v>45721</v>
      </c>
      <c r="D423" s="75" t="n">
        <v>0.3854166666666667</v>
      </c>
      <c r="E423" s="80" t="n">
        <v>105810</v>
      </c>
      <c r="F423" s="80" t="n">
        <v>58142</v>
      </c>
      <c r="G423" s="80" t="n">
        <v>17891</v>
      </c>
      <c r="H423" s="80" t="n">
        <v>23502</v>
      </c>
      <c r="I423" s="80" t="n">
        <v>7674</v>
      </c>
      <c r="J423" s="80" t="n">
        <v>-1399</v>
      </c>
      <c r="K423" s="80">
        <f>F423-Y423</f>
        <v/>
      </c>
      <c r="L423" s="82">
        <f>AA423/(K423+W423)</f>
        <v/>
      </c>
      <c r="M423" s="75" t="n">
        <v>0.3854166666666667</v>
      </c>
      <c r="N423" s="80" t="n">
        <v>93546.10000000001</v>
      </c>
      <c r="O423" s="80" t="n">
        <v>46342</v>
      </c>
      <c r="P423" s="80" t="n">
        <v>17825.6</v>
      </c>
      <c r="Q423" s="80" t="n">
        <v>21154.1</v>
      </c>
      <c r="R423" s="80" t="n">
        <v>9638.690000000001</v>
      </c>
      <c r="S423" s="80" t="n">
        <v>-1414.29</v>
      </c>
      <c r="T423" s="80">
        <f>O423-Y423</f>
        <v/>
      </c>
      <c r="U423" s="82">
        <f>AA423/(T423+X423)</f>
        <v/>
      </c>
      <c r="V423" s="80">
        <f>INDEX(检修、备用和必开!B:B,MATCH(统调负荷!$C423,检修、备用和必开!$A:$A,0))</f>
        <v/>
      </c>
      <c r="W423" s="80">
        <f>INDEX(检修、备用和必开!C:C,MATCH(统调负荷!$C423,检修、备用和必开!$A:$A,0))</f>
        <v/>
      </c>
      <c r="X423" s="80">
        <f>INDEX(检修、备用和必开!D:D,MATCH(统调负荷!$C423,检修、备用和必开!$A:$A,0))</f>
        <v/>
      </c>
      <c r="Y423" s="80">
        <f>INDEX(检修、备用和必开!E:E,MATCH(统调负荷!$C423,检修、备用和必开!$A:$A,0))</f>
        <v/>
      </c>
      <c r="Z423" s="80">
        <f>INDEX(检修、备用和必开!F:F,MATCH(统调负荷!$C423,检修、备用和必开!$A:$A,0))</f>
        <v/>
      </c>
      <c r="AA423" s="80">
        <f>94492.4-V423-Z423</f>
        <v/>
      </c>
      <c r="AB423" s="80" t="n">
        <v>390.3</v>
      </c>
      <c r="AC423" s="80" t="n">
        <v>444.57</v>
      </c>
      <c r="AD423" s="83">
        <f>C423+D423</f>
        <v/>
      </c>
      <c r="AE423" s="82">
        <f>N423-E423</f>
        <v/>
      </c>
      <c r="AF423" s="82">
        <f>O423-F423</f>
        <v/>
      </c>
      <c r="AG423" s="82">
        <f>P423-G423</f>
        <v/>
      </c>
      <c r="AH423" s="82">
        <f>Q423-H423</f>
        <v/>
      </c>
      <c r="AI423" s="82">
        <f>R423-I423</f>
        <v/>
      </c>
      <c r="AJ423" s="82">
        <f>S423-J423</f>
        <v/>
      </c>
      <c r="AK423" s="80">
        <f>INDEX(检修、备用和必开!I:I,MATCH(统调负荷!$C423,检修、备用和必开!$A:$A,0))</f>
        <v/>
      </c>
    </row>
    <row r="424" ht="13.8" customHeight="1">
      <c r="A424" s="80">
        <f>WEEKDAY(C424,2)</f>
        <v/>
      </c>
      <c r="B424" s="80">
        <f>HOUR(D424)</f>
        <v/>
      </c>
      <c r="C424" s="86" t="n">
        <v>45721</v>
      </c>
      <c r="D424" s="75" t="n">
        <v>0.3958333333333333</v>
      </c>
      <c r="E424" s="80" t="n">
        <v>106180</v>
      </c>
      <c r="F424" s="80" t="n">
        <v>57522</v>
      </c>
      <c r="G424" s="80" t="n">
        <v>17891</v>
      </c>
      <c r="H424" s="80" t="n">
        <v>24253</v>
      </c>
      <c r="I424" s="80" t="n">
        <v>7913</v>
      </c>
      <c r="J424" s="80" t="n">
        <v>-1399</v>
      </c>
      <c r="K424" s="80">
        <f>F424-Y424</f>
        <v/>
      </c>
      <c r="L424" s="82">
        <f>AA424/(K424+W424)</f>
        <v/>
      </c>
      <c r="M424" s="75" t="n">
        <v>0.3958333333333333</v>
      </c>
      <c r="N424" s="80" t="n">
        <v>94382.2</v>
      </c>
      <c r="O424" s="80" t="n">
        <v>45999.63</v>
      </c>
      <c r="P424" s="80" t="n">
        <v>18201.9</v>
      </c>
      <c r="Q424" s="80" t="n">
        <v>21401.9</v>
      </c>
      <c r="R424" s="80" t="n">
        <v>10183.9</v>
      </c>
      <c r="S424" s="80" t="n">
        <v>-1405.13</v>
      </c>
      <c r="T424" s="80">
        <f>O424-Y424</f>
        <v/>
      </c>
      <c r="U424" s="82">
        <f>AA424/(T424+X424)</f>
        <v/>
      </c>
      <c r="V424" s="80">
        <f>INDEX(检修、备用和必开!B:B,MATCH(统调负荷!$C424,检修、备用和必开!$A:$A,0))</f>
        <v/>
      </c>
      <c r="W424" s="80">
        <f>INDEX(检修、备用和必开!C:C,MATCH(统调负荷!$C424,检修、备用和必开!$A:$A,0))</f>
        <v/>
      </c>
      <c r="X424" s="80">
        <f>INDEX(检修、备用和必开!D:D,MATCH(统调负荷!$C424,检修、备用和必开!$A:$A,0))</f>
        <v/>
      </c>
      <c r="Y424" s="80">
        <f>INDEX(检修、备用和必开!E:E,MATCH(统调负荷!$C424,检修、备用和必开!$A:$A,0))</f>
        <v/>
      </c>
      <c r="Z424" s="80">
        <f>INDEX(检修、备用和必开!F:F,MATCH(统调负荷!$C424,检修、备用和必开!$A:$A,0))</f>
        <v/>
      </c>
      <c r="AA424" s="80">
        <f>94492.4-V424-Z424</f>
        <v/>
      </c>
      <c r="AB424" s="80" t="n">
        <v>408.13</v>
      </c>
      <c r="AC424" s="80" t="n">
        <v>445.23</v>
      </c>
      <c r="AD424" s="83">
        <f>C424+D424</f>
        <v/>
      </c>
      <c r="AE424" s="82">
        <f>N424-E424</f>
        <v/>
      </c>
      <c r="AF424" s="82">
        <f>O424-F424</f>
        <v/>
      </c>
      <c r="AG424" s="82">
        <f>P424-G424</f>
        <v/>
      </c>
      <c r="AH424" s="82">
        <f>Q424-H424</f>
        <v/>
      </c>
      <c r="AI424" s="82">
        <f>R424-I424</f>
        <v/>
      </c>
      <c r="AJ424" s="82">
        <f>S424-J424</f>
        <v/>
      </c>
      <c r="AK424" s="80">
        <f>INDEX(检修、备用和必开!I:I,MATCH(统调负荷!$C424,检修、备用和必开!$A:$A,0))</f>
        <v/>
      </c>
    </row>
    <row r="425" ht="13.8" customHeight="1">
      <c r="A425" s="80">
        <f>WEEKDAY(C425,2)</f>
        <v/>
      </c>
      <c r="B425" s="80">
        <f>HOUR(D425)</f>
        <v/>
      </c>
      <c r="C425" s="86" t="n">
        <v>45721</v>
      </c>
      <c r="D425" s="75" t="n">
        <v>0.40625</v>
      </c>
      <c r="E425" s="80" t="n">
        <v>106315</v>
      </c>
      <c r="F425" s="80" t="n">
        <v>57138</v>
      </c>
      <c r="G425" s="80" t="n">
        <v>17806</v>
      </c>
      <c r="H425" s="80" t="n">
        <v>24630</v>
      </c>
      <c r="I425" s="80" t="n">
        <v>8140</v>
      </c>
      <c r="J425" s="80" t="n">
        <v>-1399</v>
      </c>
      <c r="K425" s="80">
        <f>F425-Y425</f>
        <v/>
      </c>
      <c r="L425" s="82">
        <f>AA425/(K425+W425)</f>
        <v/>
      </c>
      <c r="M425" s="75" t="n">
        <v>0.40625</v>
      </c>
      <c r="N425" s="80" t="n">
        <v>94012.10000000001</v>
      </c>
      <c r="O425" s="80" t="n">
        <v>45151.38</v>
      </c>
      <c r="P425" s="80" t="n">
        <v>17683.1</v>
      </c>
      <c r="Q425" s="80" t="n">
        <v>21948.7</v>
      </c>
      <c r="R425" s="80" t="n">
        <v>10633.6</v>
      </c>
      <c r="S425" s="80" t="n">
        <v>-1404.68</v>
      </c>
      <c r="T425" s="80">
        <f>O425-Y425</f>
        <v/>
      </c>
      <c r="U425" s="82">
        <f>AA425/(T425+X425)</f>
        <v/>
      </c>
      <c r="V425" s="80">
        <f>INDEX(检修、备用和必开!B:B,MATCH(统调负荷!$C425,检修、备用和必开!$A:$A,0))</f>
        <v/>
      </c>
      <c r="W425" s="80">
        <f>INDEX(检修、备用和必开!C:C,MATCH(统调负荷!$C425,检修、备用和必开!$A:$A,0))</f>
        <v/>
      </c>
      <c r="X425" s="80">
        <f>INDEX(检修、备用和必开!D:D,MATCH(统调负荷!$C425,检修、备用和必开!$A:$A,0))</f>
        <v/>
      </c>
      <c r="Y425" s="80">
        <f>INDEX(检修、备用和必开!E:E,MATCH(统调负荷!$C425,检修、备用和必开!$A:$A,0))</f>
        <v/>
      </c>
      <c r="Z425" s="80">
        <f>INDEX(检修、备用和必开!F:F,MATCH(统调负荷!$C425,检修、备用和必开!$A:$A,0))</f>
        <v/>
      </c>
      <c r="AA425" s="80">
        <f>94492.4-V425-Z425</f>
        <v/>
      </c>
      <c r="AB425" s="80" t="n">
        <v>384.46</v>
      </c>
      <c r="AC425" s="80" t="n">
        <v>456.59</v>
      </c>
      <c r="AD425" s="83">
        <f>C425+D425</f>
        <v/>
      </c>
      <c r="AE425" s="82">
        <f>N425-E425</f>
        <v/>
      </c>
      <c r="AF425" s="82">
        <f>O425-F425</f>
        <v/>
      </c>
      <c r="AG425" s="82">
        <f>P425-G425</f>
        <v/>
      </c>
      <c r="AH425" s="82">
        <f>Q425-H425</f>
        <v/>
      </c>
      <c r="AI425" s="82">
        <f>R425-I425</f>
        <v/>
      </c>
      <c r="AJ425" s="82">
        <f>S425-J425</f>
        <v/>
      </c>
      <c r="AK425" s="80">
        <f>INDEX(检修、备用和必开!I:I,MATCH(统调负荷!$C425,检修、备用和必开!$A:$A,0))</f>
        <v/>
      </c>
    </row>
    <row r="426" ht="13.8" customHeight="1">
      <c r="A426" s="80">
        <f>WEEKDAY(C426,2)</f>
        <v/>
      </c>
      <c r="B426" s="80">
        <f>HOUR(D426)</f>
        <v/>
      </c>
      <c r="C426" s="86" t="n">
        <v>45721</v>
      </c>
      <c r="D426" s="75" t="n">
        <v>0.4166666666666667</v>
      </c>
      <c r="E426" s="80" t="n">
        <v>105995</v>
      </c>
      <c r="F426" s="80" t="n">
        <v>56242</v>
      </c>
      <c r="G426" s="80" t="n">
        <v>18148</v>
      </c>
      <c r="H426" s="80" t="n">
        <v>24640</v>
      </c>
      <c r="I426" s="80" t="n">
        <v>8364</v>
      </c>
      <c r="J426" s="80" t="n">
        <v>-1399</v>
      </c>
      <c r="K426" s="80">
        <f>F426-Y426</f>
        <v/>
      </c>
      <c r="L426" s="82">
        <f>AA426/(K426+W426)</f>
        <v/>
      </c>
      <c r="M426" s="75" t="n">
        <v>0.4166666666666667</v>
      </c>
      <c r="N426" s="80" t="n">
        <v>93559.5</v>
      </c>
      <c r="O426" s="80" t="n">
        <v>44940.37</v>
      </c>
      <c r="P426" s="80" t="n">
        <v>17071</v>
      </c>
      <c r="Q426" s="80" t="n">
        <v>21853.3</v>
      </c>
      <c r="R426" s="80" t="n">
        <v>11073.8</v>
      </c>
      <c r="S426" s="80" t="n">
        <v>-1378.97</v>
      </c>
      <c r="T426" s="80">
        <f>O426-Y426</f>
        <v/>
      </c>
      <c r="U426" s="82">
        <f>AA426/(T426+X426)</f>
        <v/>
      </c>
      <c r="V426" s="80">
        <f>INDEX(检修、备用和必开!B:B,MATCH(统调负荷!$C426,检修、备用和必开!$A:$A,0))</f>
        <v/>
      </c>
      <c r="W426" s="80">
        <f>INDEX(检修、备用和必开!C:C,MATCH(统调负荷!$C426,检修、备用和必开!$A:$A,0))</f>
        <v/>
      </c>
      <c r="X426" s="80">
        <f>INDEX(检修、备用和必开!D:D,MATCH(统调负荷!$C426,检修、备用和必开!$A:$A,0))</f>
        <v/>
      </c>
      <c r="Y426" s="80">
        <f>INDEX(检修、备用和必开!E:E,MATCH(统调负荷!$C426,检修、备用和必开!$A:$A,0))</f>
        <v/>
      </c>
      <c r="Z426" s="80">
        <f>INDEX(检修、备用和必开!F:F,MATCH(统调负荷!$C426,检修、备用和必开!$A:$A,0))</f>
        <v/>
      </c>
      <c r="AA426" s="80">
        <f>94492.4-V426-Z426</f>
        <v/>
      </c>
      <c r="AB426" s="80" t="n">
        <v>373.43</v>
      </c>
      <c r="AC426" s="80" t="n">
        <v>542.4400000000001</v>
      </c>
      <c r="AD426" s="83">
        <f>C426+D426</f>
        <v/>
      </c>
      <c r="AE426" s="82">
        <f>N426-E426</f>
        <v/>
      </c>
      <c r="AF426" s="82">
        <f>O426-F426</f>
        <v/>
      </c>
      <c r="AG426" s="82">
        <f>P426-G426</f>
        <v/>
      </c>
      <c r="AH426" s="82">
        <f>Q426-H426</f>
        <v/>
      </c>
      <c r="AI426" s="82">
        <f>R426-I426</f>
        <v/>
      </c>
      <c r="AJ426" s="82">
        <f>S426-J426</f>
        <v/>
      </c>
      <c r="AK426" s="80">
        <f>INDEX(检修、备用和必开!I:I,MATCH(统调负荷!$C426,检修、备用和必开!$A:$A,0))</f>
        <v/>
      </c>
    </row>
    <row r="427" ht="13.8" customHeight="1">
      <c r="A427" s="80">
        <f>WEEKDAY(C427,2)</f>
        <v/>
      </c>
      <c r="B427" s="80">
        <f>HOUR(D427)</f>
        <v/>
      </c>
      <c r="C427" s="86" t="n">
        <v>45721</v>
      </c>
      <c r="D427" s="75" t="n">
        <v>0.4270833333333333</v>
      </c>
      <c r="E427" s="80" t="n">
        <v>104475</v>
      </c>
      <c r="F427" s="80" t="n">
        <v>53487</v>
      </c>
      <c r="G427" s="80" t="n">
        <v>18908</v>
      </c>
      <c r="H427" s="80" t="n">
        <v>24837</v>
      </c>
      <c r="I427" s="80" t="n">
        <v>8642</v>
      </c>
      <c r="J427" s="80" t="n">
        <v>-1399</v>
      </c>
      <c r="K427" s="80">
        <f>F427-Y427</f>
        <v/>
      </c>
      <c r="L427" s="82">
        <f>AA427/(K427+W427)</f>
        <v/>
      </c>
      <c r="M427" s="75" t="n">
        <v>0.4270833333333333</v>
      </c>
      <c r="N427" s="80" t="n">
        <v>91719.10000000001</v>
      </c>
      <c r="O427" s="80" t="n">
        <v>43801.86</v>
      </c>
      <c r="P427" s="80" t="n">
        <v>16207.5</v>
      </c>
      <c r="Q427" s="80" t="n">
        <v>21313.4</v>
      </c>
      <c r="R427" s="80" t="n">
        <v>11773.9</v>
      </c>
      <c r="S427" s="80" t="n">
        <v>-1377.56</v>
      </c>
      <c r="T427" s="80">
        <f>O427-Y427</f>
        <v/>
      </c>
      <c r="U427" s="82">
        <f>AA427/(T427+X427)</f>
        <v/>
      </c>
      <c r="V427" s="80">
        <f>INDEX(检修、备用和必开!B:B,MATCH(统调负荷!$C427,检修、备用和必开!$A:$A,0))</f>
        <v/>
      </c>
      <c r="W427" s="80">
        <f>INDEX(检修、备用和必开!C:C,MATCH(统调负荷!$C427,检修、备用和必开!$A:$A,0))</f>
        <v/>
      </c>
      <c r="X427" s="80">
        <f>INDEX(检修、备用和必开!D:D,MATCH(统调负荷!$C427,检修、备用和必开!$A:$A,0))</f>
        <v/>
      </c>
      <c r="Y427" s="80">
        <f>INDEX(检修、备用和必开!E:E,MATCH(统调负荷!$C427,检修、备用和必开!$A:$A,0))</f>
        <v/>
      </c>
      <c r="Z427" s="80">
        <f>INDEX(检修、备用和必开!F:F,MATCH(统调负荷!$C427,检修、备用和必开!$A:$A,0))</f>
        <v/>
      </c>
      <c r="AA427" s="80">
        <f>94492.4-V427-Z427</f>
        <v/>
      </c>
      <c r="AB427" s="80" t="n">
        <v>373.21</v>
      </c>
      <c r="AC427" s="80" t="n">
        <v>438.19</v>
      </c>
      <c r="AD427" s="83">
        <f>C427+D427</f>
        <v/>
      </c>
      <c r="AE427" s="82">
        <f>N427-E427</f>
        <v/>
      </c>
      <c r="AF427" s="82">
        <f>O427-F427</f>
        <v/>
      </c>
      <c r="AG427" s="82">
        <f>P427-G427</f>
        <v/>
      </c>
      <c r="AH427" s="82">
        <f>Q427-H427</f>
        <v/>
      </c>
      <c r="AI427" s="82">
        <f>R427-I427</f>
        <v/>
      </c>
      <c r="AJ427" s="82">
        <f>S427-J427</f>
        <v/>
      </c>
      <c r="AK427" s="80">
        <f>INDEX(检修、备用和必开!I:I,MATCH(统调负荷!$C427,检修、备用和必开!$A:$A,0))</f>
        <v/>
      </c>
    </row>
    <row r="428" ht="13.8" customHeight="1">
      <c r="A428" s="80">
        <f>WEEKDAY(C428,2)</f>
        <v/>
      </c>
      <c r="B428" s="80">
        <f>HOUR(D428)</f>
        <v/>
      </c>
      <c r="C428" s="86" t="n">
        <v>45721</v>
      </c>
      <c r="D428" s="75" t="n">
        <v>0.4375</v>
      </c>
      <c r="E428" s="80" t="n">
        <v>104180</v>
      </c>
      <c r="F428" s="80" t="n">
        <v>52848</v>
      </c>
      <c r="G428" s="80" t="n">
        <v>18622</v>
      </c>
      <c r="H428" s="80" t="n">
        <v>25227</v>
      </c>
      <c r="I428" s="80" t="n">
        <v>8882</v>
      </c>
      <c r="J428" s="80" t="n">
        <v>-1399</v>
      </c>
      <c r="K428" s="80">
        <f>F428-Y428</f>
        <v/>
      </c>
      <c r="L428" s="82">
        <f>AA428/(K428+W428)</f>
        <v/>
      </c>
      <c r="M428" s="75" t="n">
        <v>0.4375</v>
      </c>
      <c r="N428" s="80" t="n">
        <v>91410.60000000001</v>
      </c>
      <c r="O428" s="80" t="n">
        <v>42652.1</v>
      </c>
      <c r="P428" s="80" t="n">
        <v>16588.8</v>
      </c>
      <c r="Q428" s="80" t="n">
        <v>21425.8</v>
      </c>
      <c r="R428" s="80" t="n">
        <v>12181</v>
      </c>
      <c r="S428" s="80" t="n">
        <v>-1437.1</v>
      </c>
      <c r="T428" s="80">
        <f>O428-Y428</f>
        <v/>
      </c>
      <c r="U428" s="82">
        <f>AA428/(T428+X428)</f>
        <v/>
      </c>
      <c r="V428" s="80">
        <f>INDEX(检修、备用和必开!B:B,MATCH(统调负荷!$C428,检修、备用和必开!$A:$A,0))</f>
        <v/>
      </c>
      <c r="W428" s="80">
        <f>INDEX(检修、备用和必开!C:C,MATCH(统调负荷!$C428,检修、备用和必开!$A:$A,0))</f>
        <v/>
      </c>
      <c r="X428" s="80">
        <f>INDEX(检修、备用和必开!D:D,MATCH(统调负荷!$C428,检修、备用和必开!$A:$A,0))</f>
        <v/>
      </c>
      <c r="Y428" s="80">
        <f>INDEX(检修、备用和必开!E:E,MATCH(统调负荷!$C428,检修、备用和必开!$A:$A,0))</f>
        <v/>
      </c>
      <c r="Z428" s="80">
        <f>INDEX(检修、备用和必开!F:F,MATCH(统调负荷!$C428,检修、备用和必开!$A:$A,0))</f>
        <v/>
      </c>
      <c r="AA428" s="80">
        <f>94492.4-V428-Z428</f>
        <v/>
      </c>
      <c r="AB428" s="80" t="n">
        <v>374.76</v>
      </c>
      <c r="AC428" s="80" t="n">
        <v>427.22</v>
      </c>
      <c r="AD428" s="83">
        <f>C428+D428</f>
        <v/>
      </c>
      <c r="AE428" s="82">
        <f>N428-E428</f>
        <v/>
      </c>
      <c r="AF428" s="82">
        <f>O428-F428</f>
        <v/>
      </c>
      <c r="AG428" s="82">
        <f>P428-G428</f>
        <v/>
      </c>
      <c r="AH428" s="82">
        <f>Q428-H428</f>
        <v/>
      </c>
      <c r="AI428" s="82">
        <f>R428-I428</f>
        <v/>
      </c>
      <c r="AJ428" s="82">
        <f>S428-J428</f>
        <v/>
      </c>
      <c r="AK428" s="80">
        <f>INDEX(检修、备用和必开!I:I,MATCH(统调负荷!$C428,检修、备用和必开!$A:$A,0))</f>
        <v/>
      </c>
    </row>
    <row r="429" ht="13.8" customHeight="1">
      <c r="A429" s="80">
        <f>WEEKDAY(C429,2)</f>
        <v/>
      </c>
      <c r="B429" s="80">
        <f>HOUR(D429)</f>
        <v/>
      </c>
      <c r="C429" s="86" t="n">
        <v>45721</v>
      </c>
      <c r="D429" s="75" t="n">
        <v>0.4479166666666667</v>
      </c>
      <c r="E429" s="80" t="n">
        <v>104035</v>
      </c>
      <c r="F429" s="80" t="n">
        <v>52565</v>
      </c>
      <c r="G429" s="80" t="n">
        <v>18457</v>
      </c>
      <c r="H429" s="80" t="n">
        <v>25326</v>
      </c>
      <c r="I429" s="80" t="n">
        <v>9086</v>
      </c>
      <c r="J429" s="80" t="n">
        <v>-1399</v>
      </c>
      <c r="K429" s="80">
        <f>F429-Y429</f>
        <v/>
      </c>
      <c r="L429" s="82">
        <f>AA429/(K429+W429)</f>
        <v/>
      </c>
      <c r="M429" s="75" t="n">
        <v>0.4479166666666667</v>
      </c>
      <c r="N429" s="80" t="n">
        <v>90595.60000000001</v>
      </c>
      <c r="O429" s="80" t="n">
        <v>41767.8</v>
      </c>
      <c r="P429" s="80" t="n">
        <v>16912.8</v>
      </c>
      <c r="Q429" s="80" t="n">
        <v>21177.1</v>
      </c>
      <c r="R429" s="80" t="n">
        <v>12133.4</v>
      </c>
      <c r="S429" s="80" t="n">
        <v>-1395.5</v>
      </c>
      <c r="T429" s="80">
        <f>O429-Y429</f>
        <v/>
      </c>
      <c r="U429" s="82">
        <f>AA429/(T429+X429)</f>
        <v/>
      </c>
      <c r="V429" s="80">
        <f>INDEX(检修、备用和必开!B:B,MATCH(统调负荷!$C429,检修、备用和必开!$A:$A,0))</f>
        <v/>
      </c>
      <c r="W429" s="80">
        <f>INDEX(检修、备用和必开!C:C,MATCH(统调负荷!$C429,检修、备用和必开!$A:$A,0))</f>
        <v/>
      </c>
      <c r="X429" s="80">
        <f>INDEX(检修、备用和必开!D:D,MATCH(统调负荷!$C429,检修、备用和必开!$A:$A,0))</f>
        <v/>
      </c>
      <c r="Y429" s="80">
        <f>INDEX(检修、备用和必开!E:E,MATCH(统调负荷!$C429,检修、备用和必开!$A:$A,0))</f>
        <v/>
      </c>
      <c r="Z429" s="80">
        <f>INDEX(检修、备用和必开!F:F,MATCH(统调负荷!$C429,检修、备用和必开!$A:$A,0))</f>
        <v/>
      </c>
      <c r="AA429" s="80">
        <f>94492.4-V429-Z429</f>
        <v/>
      </c>
      <c r="AB429" s="80" t="n">
        <v>353.17</v>
      </c>
      <c r="AC429" s="80" t="n">
        <v>398.04</v>
      </c>
      <c r="AD429" s="83">
        <f>C429+D429</f>
        <v/>
      </c>
      <c r="AE429" s="82">
        <f>N429-E429</f>
        <v/>
      </c>
      <c r="AF429" s="82">
        <f>O429-F429</f>
        <v/>
      </c>
      <c r="AG429" s="82">
        <f>P429-G429</f>
        <v/>
      </c>
      <c r="AH429" s="82">
        <f>Q429-H429</f>
        <v/>
      </c>
      <c r="AI429" s="82">
        <f>R429-I429</f>
        <v/>
      </c>
      <c r="AJ429" s="82">
        <f>S429-J429</f>
        <v/>
      </c>
      <c r="AK429" s="80">
        <f>INDEX(检修、备用和必开!I:I,MATCH(统调负荷!$C429,检修、备用和必开!$A:$A,0))</f>
        <v/>
      </c>
    </row>
    <row r="430" ht="13.8" customHeight="1">
      <c r="A430" s="80">
        <f>WEEKDAY(C430,2)</f>
        <v/>
      </c>
      <c r="B430" s="80">
        <f>HOUR(D430)</f>
        <v/>
      </c>
      <c r="C430" s="86" t="n">
        <v>45721</v>
      </c>
      <c r="D430" s="75" t="n">
        <v>0.4583333333333333</v>
      </c>
      <c r="E430" s="80" t="n">
        <v>104155</v>
      </c>
      <c r="F430" s="80" t="n">
        <v>53227</v>
      </c>
      <c r="G430" s="80" t="n">
        <v>17959</v>
      </c>
      <c r="H430" s="80" t="n">
        <v>25171</v>
      </c>
      <c r="I430" s="80" t="n">
        <v>9197</v>
      </c>
      <c r="J430" s="80" t="n">
        <v>-1399</v>
      </c>
      <c r="K430" s="80">
        <f>F430-Y430</f>
        <v/>
      </c>
      <c r="L430" s="82">
        <f>AA430/(K430+W430)</f>
        <v/>
      </c>
      <c r="M430" s="75" t="n">
        <v>0.4583333333333333</v>
      </c>
      <c r="N430" s="80" t="n">
        <v>90748.2</v>
      </c>
      <c r="O430" s="80" t="n">
        <v>40591.27</v>
      </c>
      <c r="P430" s="80" t="n">
        <v>17611.6</v>
      </c>
      <c r="Q430" s="80" t="n">
        <v>21415.8</v>
      </c>
      <c r="R430" s="80" t="n">
        <v>12526.4</v>
      </c>
      <c r="S430" s="80" t="n">
        <v>-1396.87</v>
      </c>
      <c r="T430" s="80">
        <f>O430-Y430</f>
        <v/>
      </c>
      <c r="U430" s="82">
        <f>AA430/(T430+X430)</f>
        <v/>
      </c>
      <c r="V430" s="80">
        <f>INDEX(检修、备用和必开!B:B,MATCH(统调负荷!$C430,检修、备用和必开!$A:$A,0))</f>
        <v/>
      </c>
      <c r="W430" s="80">
        <f>INDEX(检修、备用和必开!C:C,MATCH(统调负荷!$C430,检修、备用和必开!$A:$A,0))</f>
        <v/>
      </c>
      <c r="X430" s="80">
        <f>INDEX(检修、备用和必开!D:D,MATCH(统调负荷!$C430,检修、备用和必开!$A:$A,0))</f>
        <v/>
      </c>
      <c r="Y430" s="80">
        <f>INDEX(检修、备用和必开!E:E,MATCH(统调负荷!$C430,检修、备用和必开!$A:$A,0))</f>
        <v/>
      </c>
      <c r="Z430" s="80">
        <f>INDEX(检修、备用和必开!F:F,MATCH(统调负荷!$C430,检修、备用和必开!$A:$A,0))</f>
        <v/>
      </c>
      <c r="AA430" s="80">
        <f>94492.4-V430-Z430</f>
        <v/>
      </c>
      <c r="AB430" s="80" t="n">
        <v>349.86</v>
      </c>
      <c r="AC430" s="80" t="n">
        <v>205.61</v>
      </c>
      <c r="AD430" s="83">
        <f>C430+D430</f>
        <v/>
      </c>
      <c r="AE430" s="82">
        <f>N430-E430</f>
        <v/>
      </c>
      <c r="AF430" s="82">
        <f>O430-F430</f>
        <v/>
      </c>
      <c r="AG430" s="82">
        <f>P430-G430</f>
        <v/>
      </c>
      <c r="AH430" s="82">
        <f>Q430-H430</f>
        <v/>
      </c>
      <c r="AI430" s="82">
        <f>R430-I430</f>
        <v/>
      </c>
      <c r="AJ430" s="82">
        <f>S430-J430</f>
        <v/>
      </c>
      <c r="AK430" s="80">
        <f>INDEX(检修、备用和必开!I:I,MATCH(统调负荷!$C430,检修、备用和必开!$A:$A,0))</f>
        <v/>
      </c>
    </row>
    <row r="431" ht="13.8" customHeight="1">
      <c r="A431" s="80">
        <f>WEEKDAY(C431,2)</f>
        <v/>
      </c>
      <c r="B431" s="80">
        <f>HOUR(D431)</f>
        <v/>
      </c>
      <c r="C431" s="86" t="n">
        <v>45721</v>
      </c>
      <c r="D431" s="75" t="n">
        <v>0.46875</v>
      </c>
      <c r="E431" s="80" t="n">
        <v>104180</v>
      </c>
      <c r="F431" s="80" t="n">
        <v>53054</v>
      </c>
      <c r="G431" s="80" t="n">
        <v>18647</v>
      </c>
      <c r="H431" s="80" t="n">
        <v>24592</v>
      </c>
      <c r="I431" s="80" t="n">
        <v>9286</v>
      </c>
      <c r="J431" s="80" t="n">
        <v>-1399</v>
      </c>
      <c r="K431" s="80">
        <f>F431-Y431</f>
        <v/>
      </c>
      <c r="L431" s="82">
        <f>AA431/(K431+W431)</f>
        <v/>
      </c>
      <c r="M431" s="75" t="n">
        <v>0.46875</v>
      </c>
      <c r="N431" s="80" t="n">
        <v>90515.60000000001</v>
      </c>
      <c r="O431" s="80" t="n">
        <v>40197.9</v>
      </c>
      <c r="P431" s="80" t="n">
        <v>17761.4</v>
      </c>
      <c r="Q431" s="80" t="n">
        <v>21248.2</v>
      </c>
      <c r="R431" s="80" t="n">
        <v>12717.3</v>
      </c>
      <c r="S431" s="80" t="n">
        <v>-1409.2</v>
      </c>
      <c r="T431" s="80">
        <f>O431-Y431</f>
        <v/>
      </c>
      <c r="U431" s="82">
        <f>AA431/(T431+X431)</f>
        <v/>
      </c>
      <c r="V431" s="80">
        <f>INDEX(检修、备用和必开!B:B,MATCH(统调负荷!$C431,检修、备用和必开!$A:$A,0))</f>
        <v/>
      </c>
      <c r="W431" s="80">
        <f>INDEX(检修、备用和必开!C:C,MATCH(统调负荷!$C431,检修、备用和必开!$A:$A,0))</f>
        <v/>
      </c>
      <c r="X431" s="80">
        <f>INDEX(检修、备用和必开!D:D,MATCH(统调负荷!$C431,检修、备用和必开!$A:$A,0))</f>
        <v/>
      </c>
      <c r="Y431" s="80">
        <f>INDEX(检修、备用和必开!E:E,MATCH(统调负荷!$C431,检修、备用和必开!$A:$A,0))</f>
        <v/>
      </c>
      <c r="Z431" s="80">
        <f>INDEX(检修、备用和必开!F:F,MATCH(统调负荷!$C431,检修、备用和必开!$A:$A,0))</f>
        <v/>
      </c>
      <c r="AA431" s="80">
        <f>94492.4-V431-Z431</f>
        <v/>
      </c>
      <c r="AB431" s="80" t="n">
        <v>348.28</v>
      </c>
      <c r="AC431" s="80" t="n">
        <v>391.96</v>
      </c>
      <c r="AD431" s="83">
        <f>C431+D431</f>
        <v/>
      </c>
      <c r="AE431" s="82">
        <f>N431-E431</f>
        <v/>
      </c>
      <c r="AF431" s="82">
        <f>O431-F431</f>
        <v/>
      </c>
      <c r="AG431" s="82">
        <f>P431-G431</f>
        <v/>
      </c>
      <c r="AH431" s="82">
        <f>Q431-H431</f>
        <v/>
      </c>
      <c r="AI431" s="82">
        <f>R431-I431</f>
        <v/>
      </c>
      <c r="AJ431" s="82">
        <f>S431-J431</f>
        <v/>
      </c>
      <c r="AK431" s="80">
        <f>INDEX(检修、备用和必开!I:I,MATCH(统调负荷!$C431,检修、备用和必开!$A:$A,0))</f>
        <v/>
      </c>
    </row>
    <row r="432" ht="13.8" customHeight="1">
      <c r="A432" s="80">
        <f>WEEKDAY(C432,2)</f>
        <v/>
      </c>
      <c r="B432" s="80">
        <f>HOUR(D432)</f>
        <v/>
      </c>
      <c r="C432" s="86" t="n">
        <v>45721</v>
      </c>
      <c r="D432" s="75" t="n">
        <v>0.4791666666666667</v>
      </c>
      <c r="E432" s="80" t="n">
        <v>102810</v>
      </c>
      <c r="F432" s="80" t="n">
        <v>52256</v>
      </c>
      <c r="G432" s="80" t="n">
        <v>18691</v>
      </c>
      <c r="H432" s="80" t="n">
        <v>23913</v>
      </c>
      <c r="I432" s="80" t="n">
        <v>9349</v>
      </c>
      <c r="J432" s="80" t="n">
        <v>-1399</v>
      </c>
      <c r="K432" s="80">
        <f>F432-Y432</f>
        <v/>
      </c>
      <c r="L432" s="82">
        <f>AA432/(K432+W432)</f>
        <v/>
      </c>
      <c r="M432" s="75" t="n">
        <v>0.4791666666666667</v>
      </c>
      <c r="N432" s="80" t="n">
        <v>89205.3</v>
      </c>
      <c r="O432" s="80" t="n">
        <v>39291.51</v>
      </c>
      <c r="P432" s="80" t="n">
        <v>17232.5</v>
      </c>
      <c r="Q432" s="80" t="n">
        <v>21121.1</v>
      </c>
      <c r="R432" s="80" t="n">
        <v>12950.1</v>
      </c>
      <c r="S432" s="80" t="n">
        <v>-1389.91</v>
      </c>
      <c r="T432" s="80">
        <f>O432-Y432</f>
        <v/>
      </c>
      <c r="U432" s="82">
        <f>AA432/(T432+X432)</f>
        <v/>
      </c>
      <c r="V432" s="80">
        <f>INDEX(检修、备用和必开!B:B,MATCH(统调负荷!$C432,检修、备用和必开!$A:$A,0))</f>
        <v/>
      </c>
      <c r="W432" s="80">
        <f>INDEX(检修、备用和必开!C:C,MATCH(统调负荷!$C432,检修、备用和必开!$A:$A,0))</f>
        <v/>
      </c>
      <c r="X432" s="80">
        <f>INDEX(检修、备用和必开!D:D,MATCH(统调负荷!$C432,检修、备用和必开!$A:$A,0))</f>
        <v/>
      </c>
      <c r="Y432" s="80">
        <f>INDEX(检修、备用和必开!E:E,MATCH(统调负荷!$C432,检修、备用和必开!$A:$A,0))</f>
        <v/>
      </c>
      <c r="Z432" s="80">
        <f>INDEX(检修、备用和必开!F:F,MATCH(统调负荷!$C432,检修、备用和必开!$A:$A,0))</f>
        <v/>
      </c>
      <c r="AA432" s="80">
        <f>94492.4-V432-Z432</f>
        <v/>
      </c>
      <c r="AB432" s="80" t="n">
        <v>345.36</v>
      </c>
      <c r="AC432" s="80" t="n">
        <v>375.47</v>
      </c>
      <c r="AD432" s="83">
        <f>C432+D432</f>
        <v/>
      </c>
      <c r="AE432" s="82">
        <f>N432-E432</f>
        <v/>
      </c>
      <c r="AF432" s="82">
        <f>O432-F432</f>
        <v/>
      </c>
      <c r="AG432" s="82">
        <f>P432-G432</f>
        <v/>
      </c>
      <c r="AH432" s="82">
        <f>Q432-H432</f>
        <v/>
      </c>
      <c r="AI432" s="82">
        <f>R432-I432</f>
        <v/>
      </c>
      <c r="AJ432" s="82">
        <f>S432-J432</f>
        <v/>
      </c>
      <c r="AK432" s="80">
        <f>INDEX(检修、备用和必开!I:I,MATCH(统调负荷!$C432,检修、备用和必开!$A:$A,0))</f>
        <v/>
      </c>
    </row>
    <row r="433" ht="13.8" customHeight="1">
      <c r="A433" s="80">
        <f>WEEKDAY(C433,2)</f>
        <v/>
      </c>
      <c r="B433" s="80">
        <f>HOUR(D433)</f>
        <v/>
      </c>
      <c r="C433" s="86" t="n">
        <v>45721</v>
      </c>
      <c r="D433" s="75" t="n">
        <v>0.4895833333333333</v>
      </c>
      <c r="E433" s="80" t="n">
        <v>99845</v>
      </c>
      <c r="F433" s="80" t="n">
        <v>49581</v>
      </c>
      <c r="G433" s="80" t="n">
        <v>18299</v>
      </c>
      <c r="H433" s="80" t="n">
        <v>23946</v>
      </c>
      <c r="I433" s="80" t="n">
        <v>9418</v>
      </c>
      <c r="J433" s="80" t="n">
        <v>-1399</v>
      </c>
      <c r="K433" s="80">
        <f>F433-Y433</f>
        <v/>
      </c>
      <c r="L433" s="82">
        <f>AA433/(K433+W433)</f>
        <v/>
      </c>
      <c r="M433" s="75" t="n">
        <v>0.4895833333333333</v>
      </c>
      <c r="N433" s="80" t="n">
        <v>86748.39999999999</v>
      </c>
      <c r="O433" s="80" t="n">
        <v>37992.32</v>
      </c>
      <c r="P433" s="80" t="n">
        <v>15857</v>
      </c>
      <c r="Q433" s="80" t="n">
        <v>21199.7</v>
      </c>
      <c r="R433" s="80" t="n">
        <v>13053.6</v>
      </c>
      <c r="S433" s="80" t="n">
        <v>-1354.22</v>
      </c>
      <c r="T433" s="80">
        <f>O433-Y433</f>
        <v/>
      </c>
      <c r="U433" s="82">
        <f>AA433/(T433+X433)</f>
        <v/>
      </c>
      <c r="V433" s="80">
        <f>INDEX(检修、备用和必开!B:B,MATCH(统调负荷!$C433,检修、备用和必开!$A:$A,0))</f>
        <v/>
      </c>
      <c r="W433" s="80">
        <f>INDEX(检修、备用和必开!C:C,MATCH(统调负荷!$C433,检修、备用和必开!$A:$A,0))</f>
        <v/>
      </c>
      <c r="X433" s="80">
        <f>INDEX(检修、备用和必开!D:D,MATCH(统调负荷!$C433,检修、备用和必开!$A:$A,0))</f>
        <v/>
      </c>
      <c r="Y433" s="80">
        <f>INDEX(检修、备用和必开!E:E,MATCH(统调负荷!$C433,检修、备用和必开!$A:$A,0))</f>
        <v/>
      </c>
      <c r="Z433" s="80">
        <f>INDEX(检修、备用和必开!F:F,MATCH(统调负荷!$C433,检修、备用和必开!$A:$A,0))</f>
        <v/>
      </c>
      <c r="AA433" s="80">
        <f>94492.4-V433-Z433</f>
        <v/>
      </c>
      <c r="AB433" s="80" t="n">
        <v>328.95</v>
      </c>
      <c r="AC433" s="80" t="n">
        <v>381.71</v>
      </c>
      <c r="AD433" s="83">
        <f>C433+D433</f>
        <v/>
      </c>
      <c r="AE433" s="82">
        <f>N433-E433</f>
        <v/>
      </c>
      <c r="AF433" s="82">
        <f>O433-F433</f>
        <v/>
      </c>
      <c r="AG433" s="82">
        <f>P433-G433</f>
        <v/>
      </c>
      <c r="AH433" s="82">
        <f>Q433-H433</f>
        <v/>
      </c>
      <c r="AI433" s="82">
        <f>R433-I433</f>
        <v/>
      </c>
      <c r="AJ433" s="82">
        <f>S433-J433</f>
        <v/>
      </c>
      <c r="AK433" s="80">
        <f>INDEX(检修、备用和必开!I:I,MATCH(统调负荷!$C433,检修、备用和必开!$A:$A,0))</f>
        <v/>
      </c>
    </row>
    <row r="434" ht="13.8" customHeight="1">
      <c r="A434" s="80">
        <f>WEEKDAY(C434,2)</f>
        <v/>
      </c>
      <c r="B434" s="80">
        <f>HOUR(D434)</f>
        <v/>
      </c>
      <c r="C434" s="86" t="n">
        <v>45721</v>
      </c>
      <c r="D434" s="75" t="n">
        <v>0.5</v>
      </c>
      <c r="E434" s="80" t="n">
        <v>92505</v>
      </c>
      <c r="F434" s="80" t="n">
        <v>43989</v>
      </c>
      <c r="G434" s="80" t="n">
        <v>17127</v>
      </c>
      <c r="H434" s="80" t="n">
        <v>23316</v>
      </c>
      <c r="I434" s="80" t="n">
        <v>9472</v>
      </c>
      <c r="J434" s="80" t="n">
        <v>-1399</v>
      </c>
      <c r="K434" s="80">
        <f>F434-Y434</f>
        <v/>
      </c>
      <c r="L434" s="82">
        <f>AA434/(K434+W434)</f>
        <v/>
      </c>
      <c r="M434" s="75" t="n">
        <v>0.5</v>
      </c>
      <c r="N434" s="80" t="n">
        <v>81071.10000000001</v>
      </c>
      <c r="O434" s="80" t="n">
        <v>34819.56</v>
      </c>
      <c r="P434" s="80" t="n">
        <v>15342.2</v>
      </c>
      <c r="Q434" s="80" t="n">
        <v>19247.3</v>
      </c>
      <c r="R434" s="80" t="n">
        <v>13033.9</v>
      </c>
      <c r="S434" s="80" t="n">
        <v>-1371.86</v>
      </c>
      <c r="T434" s="80">
        <f>O434-Y434</f>
        <v/>
      </c>
      <c r="U434" s="82">
        <f>AA434/(T434+X434)</f>
        <v/>
      </c>
      <c r="V434" s="80">
        <f>INDEX(检修、备用和必开!B:B,MATCH(统调负荷!$C434,检修、备用和必开!$A:$A,0))</f>
        <v/>
      </c>
      <c r="W434" s="80">
        <f>INDEX(检修、备用和必开!C:C,MATCH(统调负荷!$C434,检修、备用和必开!$A:$A,0))</f>
        <v/>
      </c>
      <c r="X434" s="80">
        <f>INDEX(检修、备用和必开!D:D,MATCH(统调负荷!$C434,检修、备用和必开!$A:$A,0))</f>
        <v/>
      </c>
      <c r="Y434" s="80">
        <f>INDEX(检修、备用和必开!E:E,MATCH(统调负荷!$C434,检修、备用和必开!$A:$A,0))</f>
        <v/>
      </c>
      <c r="Z434" s="80">
        <f>INDEX(检修、备用和必开!F:F,MATCH(统调负荷!$C434,检修、备用和必开!$A:$A,0))</f>
        <v/>
      </c>
      <c r="AA434" s="80">
        <f>94492.4-V434-Z434</f>
        <v/>
      </c>
      <c r="AB434" s="80" t="n">
        <v>311.3</v>
      </c>
      <c r="AC434" s="80" t="n">
        <v>207.99</v>
      </c>
      <c r="AD434" s="83">
        <f>C434+D434</f>
        <v/>
      </c>
      <c r="AE434" s="82">
        <f>N434-E434</f>
        <v/>
      </c>
      <c r="AF434" s="82">
        <f>O434-F434</f>
        <v/>
      </c>
      <c r="AG434" s="82">
        <f>P434-G434</f>
        <v/>
      </c>
      <c r="AH434" s="82">
        <f>Q434-H434</f>
        <v/>
      </c>
      <c r="AI434" s="82">
        <f>R434-I434</f>
        <v/>
      </c>
      <c r="AJ434" s="82">
        <f>S434-J434</f>
        <v/>
      </c>
      <c r="AK434" s="80">
        <f>INDEX(检修、备用和必开!I:I,MATCH(统调负荷!$C434,检修、备用和必开!$A:$A,0))</f>
        <v/>
      </c>
    </row>
    <row r="435" ht="13.8" customHeight="1">
      <c r="A435" s="80">
        <f>WEEKDAY(C435,2)</f>
        <v/>
      </c>
      <c r="B435" s="80">
        <f>HOUR(D435)</f>
        <v/>
      </c>
      <c r="C435" s="86" t="n">
        <v>45721</v>
      </c>
      <c r="D435" s="75" t="n">
        <v>0.5104166666666666</v>
      </c>
      <c r="E435" s="80" t="n">
        <v>93215</v>
      </c>
      <c r="F435" s="80" t="n">
        <v>44497</v>
      </c>
      <c r="G435" s="80" t="n">
        <v>17346</v>
      </c>
      <c r="H435" s="80" t="n">
        <v>23216</v>
      </c>
      <c r="I435" s="80" t="n">
        <v>9555</v>
      </c>
      <c r="J435" s="80" t="n">
        <v>-1399</v>
      </c>
      <c r="K435" s="80">
        <f>F435-Y435</f>
        <v/>
      </c>
      <c r="L435" s="82">
        <f>AA435/(K435+W435)</f>
        <v/>
      </c>
      <c r="M435" s="75" t="n">
        <v>0.5104166666666666</v>
      </c>
      <c r="N435" s="80" t="n">
        <v>81416.8</v>
      </c>
      <c r="O435" s="80" t="n">
        <v>36138.56</v>
      </c>
      <c r="P435" s="80" t="n">
        <v>14554.2</v>
      </c>
      <c r="Q435" s="80" t="n">
        <v>18794.7</v>
      </c>
      <c r="R435" s="80" t="n">
        <v>13246.8</v>
      </c>
      <c r="S435" s="80" t="n">
        <v>-1317.46</v>
      </c>
      <c r="T435" s="80">
        <f>O435-Y435</f>
        <v/>
      </c>
      <c r="U435" s="82">
        <f>AA435/(T435+X435)</f>
        <v/>
      </c>
      <c r="V435" s="80">
        <f>INDEX(检修、备用和必开!B:B,MATCH(统调负荷!$C435,检修、备用和必开!$A:$A,0))</f>
        <v/>
      </c>
      <c r="W435" s="80">
        <f>INDEX(检修、备用和必开!C:C,MATCH(统调负荷!$C435,检修、备用和必开!$A:$A,0))</f>
        <v/>
      </c>
      <c r="X435" s="80">
        <f>INDEX(检修、备用和必开!D:D,MATCH(统调负荷!$C435,检修、备用和必开!$A:$A,0))</f>
        <v/>
      </c>
      <c r="Y435" s="80">
        <f>INDEX(检修、备用和必开!E:E,MATCH(统调负荷!$C435,检修、备用和必开!$A:$A,0))</f>
        <v/>
      </c>
      <c r="Z435" s="80">
        <f>INDEX(检修、备用和必开!F:F,MATCH(统调负荷!$C435,检修、备用和必开!$A:$A,0))</f>
        <v/>
      </c>
      <c r="AA435" s="80">
        <f>94492.4-V435-Z435</f>
        <v/>
      </c>
      <c r="AB435" s="80" t="n">
        <v>323.37</v>
      </c>
      <c r="AC435" s="80" t="n">
        <v>465.8</v>
      </c>
      <c r="AD435" s="83">
        <f>C435+D435</f>
        <v/>
      </c>
      <c r="AE435" s="82">
        <f>N435-E435</f>
        <v/>
      </c>
      <c r="AF435" s="82">
        <f>O435-F435</f>
        <v/>
      </c>
      <c r="AG435" s="82">
        <f>P435-G435</f>
        <v/>
      </c>
      <c r="AH435" s="82">
        <f>Q435-H435</f>
        <v/>
      </c>
      <c r="AI435" s="82">
        <f>R435-I435</f>
        <v/>
      </c>
      <c r="AJ435" s="82">
        <f>S435-J435</f>
        <v/>
      </c>
      <c r="AK435" s="80">
        <f>INDEX(检修、备用和必开!I:I,MATCH(统调负荷!$C435,检修、备用和必开!$A:$A,0))</f>
        <v/>
      </c>
    </row>
    <row r="436" ht="13.8" customHeight="1">
      <c r="A436" s="80">
        <f>WEEKDAY(C436,2)</f>
        <v/>
      </c>
      <c r="B436" s="80">
        <f>HOUR(D436)</f>
        <v/>
      </c>
      <c r="C436" s="86" t="n">
        <v>45721</v>
      </c>
      <c r="D436" s="75" t="n">
        <v>0.5208333333333334</v>
      </c>
      <c r="E436" s="80" t="n">
        <v>92425</v>
      </c>
      <c r="F436" s="80" t="n">
        <v>43471</v>
      </c>
      <c r="G436" s="80" t="n">
        <v>17346</v>
      </c>
      <c r="H436" s="80" t="n">
        <v>23388</v>
      </c>
      <c r="I436" s="80" t="n">
        <v>9619</v>
      </c>
      <c r="J436" s="80" t="n">
        <v>-1399</v>
      </c>
      <c r="K436" s="80">
        <f>F436-Y436</f>
        <v/>
      </c>
      <c r="L436" s="82">
        <f>AA436/(K436+W436)</f>
        <v/>
      </c>
      <c r="M436" s="75" t="n">
        <v>0.5208333333333334</v>
      </c>
      <c r="N436" s="80" t="n">
        <v>80880.8</v>
      </c>
      <c r="O436" s="80" t="n">
        <v>35828.92</v>
      </c>
      <c r="P436" s="80" t="n">
        <v>14313.1</v>
      </c>
      <c r="Q436" s="80" t="n">
        <v>18843.5</v>
      </c>
      <c r="R436" s="80" t="n">
        <v>13293.5</v>
      </c>
      <c r="S436" s="80" t="n">
        <v>-1398.22</v>
      </c>
      <c r="T436" s="80">
        <f>O436-Y436</f>
        <v/>
      </c>
      <c r="U436" s="82">
        <f>AA436/(T436+X436)</f>
        <v/>
      </c>
      <c r="V436" s="80">
        <f>INDEX(检修、备用和必开!B:B,MATCH(统调负荷!$C436,检修、备用和必开!$A:$A,0))</f>
        <v/>
      </c>
      <c r="W436" s="80">
        <f>INDEX(检修、备用和必开!C:C,MATCH(统调负荷!$C436,检修、备用和必开!$A:$A,0))</f>
        <v/>
      </c>
      <c r="X436" s="80">
        <f>INDEX(检修、备用和必开!D:D,MATCH(统调负荷!$C436,检修、备用和必开!$A:$A,0))</f>
        <v/>
      </c>
      <c r="Y436" s="80">
        <f>INDEX(检修、备用和必开!E:E,MATCH(统调负荷!$C436,检修、备用和必开!$A:$A,0))</f>
        <v/>
      </c>
      <c r="Z436" s="80">
        <f>INDEX(检修、备用和必开!F:F,MATCH(统调负荷!$C436,检修、备用和必开!$A:$A,0))</f>
        <v/>
      </c>
      <c r="AA436" s="80">
        <f>94492.4-V436-Z436</f>
        <v/>
      </c>
      <c r="AB436" s="80" t="n">
        <v>299.78</v>
      </c>
      <c r="AC436" s="80" t="n">
        <v>331.95</v>
      </c>
      <c r="AD436" s="83">
        <f>C436+D436</f>
        <v/>
      </c>
      <c r="AE436" s="82">
        <f>N436-E436</f>
        <v/>
      </c>
      <c r="AF436" s="82">
        <f>O436-F436</f>
        <v/>
      </c>
      <c r="AG436" s="82">
        <f>P436-G436</f>
        <v/>
      </c>
      <c r="AH436" s="82">
        <f>Q436-H436</f>
        <v/>
      </c>
      <c r="AI436" s="82">
        <f>R436-I436</f>
        <v/>
      </c>
      <c r="AJ436" s="82">
        <f>S436-J436</f>
        <v/>
      </c>
      <c r="AK436" s="80">
        <f>INDEX(检修、备用和必开!I:I,MATCH(统调负荷!$C436,检修、备用和必开!$A:$A,0))</f>
        <v/>
      </c>
    </row>
    <row r="437" ht="13.8" customHeight="1">
      <c r="A437" s="80">
        <f>WEEKDAY(C437,2)</f>
        <v/>
      </c>
      <c r="B437" s="80">
        <f>HOUR(D437)</f>
        <v/>
      </c>
      <c r="C437" s="86" t="n">
        <v>45721</v>
      </c>
      <c r="D437" s="75" t="n">
        <v>0.53125</v>
      </c>
      <c r="E437" s="80" t="n">
        <v>91870</v>
      </c>
      <c r="F437" s="80" t="n">
        <v>42868</v>
      </c>
      <c r="G437" s="80" t="n">
        <v>17346</v>
      </c>
      <c r="H437" s="80" t="n">
        <v>23372</v>
      </c>
      <c r="I437" s="80" t="n">
        <v>9683</v>
      </c>
      <c r="J437" s="80" t="n">
        <v>-1399</v>
      </c>
      <c r="K437" s="80">
        <f>F437-Y437</f>
        <v/>
      </c>
      <c r="L437" s="82">
        <f>AA437/(K437+W437)</f>
        <v/>
      </c>
      <c r="M437" s="75" t="n">
        <v>0.53125</v>
      </c>
      <c r="N437" s="80" t="n">
        <v>80770.10000000001</v>
      </c>
      <c r="O437" s="80" t="n">
        <v>36670.82</v>
      </c>
      <c r="P437" s="80" t="n">
        <v>13413.7</v>
      </c>
      <c r="Q437" s="80" t="n">
        <v>18638.5</v>
      </c>
      <c r="R437" s="80" t="n">
        <v>13411.6</v>
      </c>
      <c r="S437" s="80" t="n">
        <v>-1364.52</v>
      </c>
      <c r="T437" s="80">
        <f>O437-Y437</f>
        <v/>
      </c>
      <c r="U437" s="82">
        <f>AA437/(T437+X437)</f>
        <v/>
      </c>
      <c r="V437" s="80">
        <f>INDEX(检修、备用和必开!B:B,MATCH(统调负荷!$C437,检修、备用和必开!$A:$A,0))</f>
        <v/>
      </c>
      <c r="W437" s="80">
        <f>INDEX(检修、备用和必开!C:C,MATCH(统调负荷!$C437,检修、备用和必开!$A:$A,0))</f>
        <v/>
      </c>
      <c r="X437" s="80">
        <f>INDEX(检修、备用和必开!D:D,MATCH(统调负荷!$C437,检修、备用和必开!$A:$A,0))</f>
        <v/>
      </c>
      <c r="Y437" s="80">
        <f>INDEX(检修、备用和必开!E:E,MATCH(统调负荷!$C437,检修、备用和必开!$A:$A,0))</f>
        <v/>
      </c>
      <c r="Z437" s="80">
        <f>INDEX(检修、备用和必开!F:F,MATCH(统调负荷!$C437,检修、备用和必开!$A:$A,0))</f>
        <v/>
      </c>
      <c r="AA437" s="80">
        <f>94492.4-V437-Z437</f>
        <v/>
      </c>
      <c r="AB437" s="80" t="n">
        <v>344.58</v>
      </c>
      <c r="AC437" s="80" t="n">
        <v>347.47</v>
      </c>
      <c r="AD437" s="83">
        <f>C437+D437</f>
        <v/>
      </c>
      <c r="AE437" s="82">
        <f>N437-E437</f>
        <v/>
      </c>
      <c r="AF437" s="82">
        <f>O437-F437</f>
        <v/>
      </c>
      <c r="AG437" s="82">
        <f>P437-G437</f>
        <v/>
      </c>
      <c r="AH437" s="82">
        <f>Q437-H437</f>
        <v/>
      </c>
      <c r="AI437" s="82">
        <f>R437-I437</f>
        <v/>
      </c>
      <c r="AJ437" s="82">
        <f>S437-J437</f>
        <v/>
      </c>
      <c r="AK437" s="80">
        <f>INDEX(检修、备用和必开!I:I,MATCH(统调负荷!$C437,检修、备用和必开!$A:$A,0))</f>
        <v/>
      </c>
    </row>
    <row r="438" ht="13.8" customHeight="1">
      <c r="A438" s="80">
        <f>WEEKDAY(C438,2)</f>
        <v/>
      </c>
      <c r="B438" s="80">
        <f>HOUR(D438)</f>
        <v/>
      </c>
      <c r="C438" s="86" t="n">
        <v>45721</v>
      </c>
      <c r="D438" s="75" t="n">
        <v>0.5416666666666666</v>
      </c>
      <c r="E438" s="80" t="n">
        <v>91710</v>
      </c>
      <c r="F438" s="80" t="n">
        <v>42683</v>
      </c>
      <c r="G438" s="80" t="n">
        <v>17346</v>
      </c>
      <c r="H438" s="80" t="n">
        <v>23377</v>
      </c>
      <c r="I438" s="80" t="n">
        <v>9703</v>
      </c>
      <c r="J438" s="80" t="n">
        <v>-1399</v>
      </c>
      <c r="K438" s="80">
        <f>F438-Y438</f>
        <v/>
      </c>
      <c r="L438" s="82">
        <f>AA438/(K438+W438)</f>
        <v/>
      </c>
      <c r="M438" s="75" t="n">
        <v>0.5416666666666666</v>
      </c>
      <c r="N438" s="80" t="n">
        <v>80788.10000000001</v>
      </c>
      <c r="O438" s="80" t="n">
        <v>36526.34</v>
      </c>
      <c r="P438" s="80" t="n">
        <v>13544.3</v>
      </c>
      <c r="Q438" s="80" t="n">
        <v>18728.8</v>
      </c>
      <c r="R438" s="80" t="n">
        <v>13367.6</v>
      </c>
      <c r="S438" s="80" t="n">
        <v>-1378.94</v>
      </c>
      <c r="T438" s="80">
        <f>O438-Y438</f>
        <v/>
      </c>
      <c r="U438" s="82">
        <f>AA438/(T438+X438)</f>
        <v/>
      </c>
      <c r="V438" s="80">
        <f>INDEX(检修、备用和必开!B:B,MATCH(统调负荷!$C438,检修、备用和必开!$A:$A,0))</f>
        <v/>
      </c>
      <c r="W438" s="80">
        <f>INDEX(检修、备用和必开!C:C,MATCH(统调负荷!$C438,检修、备用和必开!$A:$A,0))</f>
        <v/>
      </c>
      <c r="X438" s="80">
        <f>INDEX(检修、备用和必开!D:D,MATCH(统调负荷!$C438,检修、备用和必开!$A:$A,0))</f>
        <v/>
      </c>
      <c r="Y438" s="80">
        <f>INDEX(检修、备用和必开!E:E,MATCH(统调负荷!$C438,检修、备用和必开!$A:$A,0))</f>
        <v/>
      </c>
      <c r="Z438" s="80">
        <f>INDEX(检修、备用和必开!F:F,MATCH(统调负荷!$C438,检修、备用和必开!$A:$A,0))</f>
        <v/>
      </c>
      <c r="AA438" s="80">
        <f>94492.4-V438-Z438</f>
        <v/>
      </c>
      <c r="AB438" s="80" t="n">
        <v>317.98</v>
      </c>
      <c r="AC438" s="80" t="n">
        <v>352.07</v>
      </c>
      <c r="AD438" s="83">
        <f>C438+D438</f>
        <v/>
      </c>
      <c r="AE438" s="82">
        <f>N438-E438</f>
        <v/>
      </c>
      <c r="AF438" s="82">
        <f>O438-F438</f>
        <v/>
      </c>
      <c r="AG438" s="82">
        <f>P438-G438</f>
        <v/>
      </c>
      <c r="AH438" s="82">
        <f>Q438-H438</f>
        <v/>
      </c>
      <c r="AI438" s="82">
        <f>R438-I438</f>
        <v/>
      </c>
      <c r="AJ438" s="82">
        <f>S438-J438</f>
        <v/>
      </c>
      <c r="AK438" s="80">
        <f>INDEX(检修、备用和必开!I:I,MATCH(统调负荷!$C438,检修、备用和必开!$A:$A,0))</f>
        <v/>
      </c>
    </row>
    <row r="439" ht="13.8" customHeight="1">
      <c r="A439" s="80">
        <f>WEEKDAY(C439,2)</f>
        <v/>
      </c>
      <c r="B439" s="80">
        <f>HOUR(D439)</f>
        <v/>
      </c>
      <c r="C439" s="86" t="n">
        <v>45721</v>
      </c>
      <c r="D439" s="75" t="n">
        <v>0.5520833333333334</v>
      </c>
      <c r="E439" s="80" t="n">
        <v>92660</v>
      </c>
      <c r="F439" s="80" t="n">
        <v>43674</v>
      </c>
      <c r="G439" s="80" t="n">
        <v>17346</v>
      </c>
      <c r="H439" s="80" t="n">
        <v>23347</v>
      </c>
      <c r="I439" s="80" t="n">
        <v>9692</v>
      </c>
      <c r="J439" s="80" t="n">
        <v>-1399</v>
      </c>
      <c r="K439" s="80">
        <f>F439-Y439</f>
        <v/>
      </c>
      <c r="L439" s="82">
        <f>AA439/(K439+W439)</f>
        <v/>
      </c>
      <c r="M439" s="75" t="n">
        <v>0.5520833333333334</v>
      </c>
      <c r="N439" s="80" t="n">
        <v>82185</v>
      </c>
      <c r="O439" s="80" t="n">
        <v>38786.86</v>
      </c>
      <c r="P439" s="80" t="n">
        <v>13106.2</v>
      </c>
      <c r="Q439" s="80" t="n">
        <v>18338.3</v>
      </c>
      <c r="R439" s="80" t="n">
        <v>13267.9</v>
      </c>
      <c r="S439" s="80" t="n">
        <v>-1314.26</v>
      </c>
      <c r="T439" s="80">
        <f>O439-Y439</f>
        <v/>
      </c>
      <c r="U439" s="82">
        <f>AA439/(T439+X439)</f>
        <v/>
      </c>
      <c r="V439" s="80">
        <f>INDEX(检修、备用和必开!B:B,MATCH(统调负荷!$C439,检修、备用和必开!$A:$A,0))</f>
        <v/>
      </c>
      <c r="W439" s="80">
        <f>INDEX(检修、备用和必开!C:C,MATCH(统调负荷!$C439,检修、备用和必开!$A:$A,0))</f>
        <v/>
      </c>
      <c r="X439" s="80">
        <f>INDEX(检修、备用和必开!D:D,MATCH(统调负荷!$C439,检修、备用和必开!$A:$A,0))</f>
        <v/>
      </c>
      <c r="Y439" s="80">
        <f>INDEX(检修、备用和必开!E:E,MATCH(统调负荷!$C439,检修、备用和必开!$A:$A,0))</f>
        <v/>
      </c>
      <c r="Z439" s="80">
        <f>INDEX(检修、备用和必开!F:F,MATCH(统调负荷!$C439,检修、备用和必开!$A:$A,0))</f>
        <v/>
      </c>
      <c r="AA439" s="80">
        <f>94492.4-V439-Z439</f>
        <v/>
      </c>
      <c r="AB439" s="80" t="n">
        <v>332.67</v>
      </c>
      <c r="AC439" s="80" t="n">
        <v>399.67</v>
      </c>
      <c r="AD439" s="83">
        <f>C439+D439</f>
        <v/>
      </c>
      <c r="AE439" s="82">
        <f>N439-E439</f>
        <v/>
      </c>
      <c r="AF439" s="82">
        <f>O439-F439</f>
        <v/>
      </c>
      <c r="AG439" s="82">
        <f>P439-G439</f>
        <v/>
      </c>
      <c r="AH439" s="82">
        <f>Q439-H439</f>
        <v/>
      </c>
      <c r="AI439" s="82">
        <f>R439-I439</f>
        <v/>
      </c>
      <c r="AJ439" s="82">
        <f>S439-J439</f>
        <v/>
      </c>
      <c r="AK439" s="80">
        <f>INDEX(检修、备用和必开!I:I,MATCH(统调负荷!$C439,检修、备用和必开!$A:$A,0))</f>
        <v/>
      </c>
    </row>
    <row r="440" ht="13.8" customHeight="1">
      <c r="A440" s="80">
        <f>WEEKDAY(C440,2)</f>
        <v/>
      </c>
      <c r="B440" s="80">
        <f>HOUR(D440)</f>
        <v/>
      </c>
      <c r="C440" s="86" t="n">
        <v>45721</v>
      </c>
      <c r="D440" s="75" t="n">
        <v>0.5625</v>
      </c>
      <c r="E440" s="80" t="n">
        <v>95275</v>
      </c>
      <c r="F440" s="80" t="n">
        <v>45953</v>
      </c>
      <c r="G440" s="80" t="n">
        <v>17346</v>
      </c>
      <c r="H440" s="80" t="n">
        <v>23753</v>
      </c>
      <c r="I440" s="80" t="n">
        <v>9622</v>
      </c>
      <c r="J440" s="80" t="n">
        <v>-1399</v>
      </c>
      <c r="K440" s="80">
        <f>F440-Y440</f>
        <v/>
      </c>
      <c r="L440" s="82">
        <f>AA440/(K440+W440)</f>
        <v/>
      </c>
      <c r="M440" s="75" t="n">
        <v>0.5625</v>
      </c>
      <c r="N440" s="80" t="n">
        <v>84006.8</v>
      </c>
      <c r="O440" s="80" t="n">
        <v>40933.87</v>
      </c>
      <c r="P440" s="80" t="n">
        <v>13162.3</v>
      </c>
      <c r="Q440" s="80" t="n">
        <v>18210.3</v>
      </c>
      <c r="R440" s="80" t="n">
        <v>13070</v>
      </c>
      <c r="S440" s="80" t="n">
        <v>-1369.67</v>
      </c>
      <c r="T440" s="80">
        <f>O440-Y440</f>
        <v/>
      </c>
      <c r="U440" s="82">
        <f>AA440/(T440+X440)</f>
        <v/>
      </c>
      <c r="V440" s="80">
        <f>INDEX(检修、备用和必开!B:B,MATCH(统调负荷!$C440,检修、备用和必开!$A:$A,0))</f>
        <v/>
      </c>
      <c r="W440" s="80">
        <f>INDEX(检修、备用和必开!C:C,MATCH(统调负荷!$C440,检修、备用和必开!$A:$A,0))</f>
        <v/>
      </c>
      <c r="X440" s="80">
        <f>INDEX(检修、备用和必开!D:D,MATCH(统调负荷!$C440,检修、备用和必开!$A:$A,0))</f>
        <v/>
      </c>
      <c r="Y440" s="80">
        <f>INDEX(检修、备用和必开!E:E,MATCH(统调负荷!$C440,检修、备用和必开!$A:$A,0))</f>
        <v/>
      </c>
      <c r="Z440" s="80">
        <f>INDEX(检修、备用和必开!F:F,MATCH(统调负荷!$C440,检修、备用和必开!$A:$A,0))</f>
        <v/>
      </c>
      <c r="AA440" s="80">
        <f>94492.4-V440-Z440</f>
        <v/>
      </c>
      <c r="AB440" s="80" t="n">
        <v>336.2</v>
      </c>
      <c r="AC440" s="80" t="n">
        <v>419.92</v>
      </c>
      <c r="AD440" s="83">
        <f>C440+D440</f>
        <v/>
      </c>
      <c r="AE440" s="82">
        <f>N440-E440</f>
        <v/>
      </c>
      <c r="AF440" s="82">
        <f>O440-F440</f>
        <v/>
      </c>
      <c r="AG440" s="82">
        <f>P440-G440</f>
        <v/>
      </c>
      <c r="AH440" s="82">
        <f>Q440-H440</f>
        <v/>
      </c>
      <c r="AI440" s="82">
        <f>R440-I440</f>
        <v/>
      </c>
      <c r="AJ440" s="82">
        <f>S440-J440</f>
        <v/>
      </c>
      <c r="AK440" s="80">
        <f>INDEX(检修、备用和必开!I:I,MATCH(统调负荷!$C440,检修、备用和必开!$A:$A,0))</f>
        <v/>
      </c>
    </row>
    <row r="441" ht="13.8" customHeight="1">
      <c r="A441" s="80">
        <f>WEEKDAY(C441,2)</f>
        <v/>
      </c>
      <c r="B441" s="80">
        <f>HOUR(D441)</f>
        <v/>
      </c>
      <c r="C441" s="86" t="n">
        <v>45721</v>
      </c>
      <c r="D441" s="75" t="n">
        <v>0.5729166666666666</v>
      </c>
      <c r="E441" s="80" t="n">
        <v>98370</v>
      </c>
      <c r="F441" s="80" t="n">
        <v>49004</v>
      </c>
      <c r="G441" s="80" t="n">
        <v>17346</v>
      </c>
      <c r="H441" s="80" t="n">
        <v>23886</v>
      </c>
      <c r="I441" s="80" t="n">
        <v>9533</v>
      </c>
      <c r="J441" s="80" t="n">
        <v>-1399</v>
      </c>
      <c r="K441" s="80">
        <f>F441-Y441</f>
        <v/>
      </c>
      <c r="L441" s="82">
        <f>AA441/(K441+W441)</f>
        <v/>
      </c>
      <c r="M441" s="75" t="n">
        <v>0.5729166666666666</v>
      </c>
      <c r="N441" s="80" t="n">
        <v>86749.8</v>
      </c>
      <c r="O441" s="80" t="n">
        <v>43902.72</v>
      </c>
      <c r="P441" s="80" t="n">
        <v>13070.4</v>
      </c>
      <c r="Q441" s="80" t="n">
        <v>18409</v>
      </c>
      <c r="R441" s="80" t="n">
        <v>12751.7</v>
      </c>
      <c r="S441" s="80" t="n">
        <v>-1384.02</v>
      </c>
      <c r="T441" s="80">
        <f>O441-Y441</f>
        <v/>
      </c>
      <c r="U441" s="82">
        <f>AA441/(T441+X441)</f>
        <v/>
      </c>
      <c r="V441" s="80">
        <f>INDEX(检修、备用和必开!B:B,MATCH(统调负荷!$C441,检修、备用和必开!$A:$A,0))</f>
        <v/>
      </c>
      <c r="W441" s="80">
        <f>INDEX(检修、备用和必开!C:C,MATCH(统调负荷!$C441,检修、备用和必开!$A:$A,0))</f>
        <v/>
      </c>
      <c r="X441" s="80">
        <f>INDEX(检修、备用和必开!D:D,MATCH(统调负荷!$C441,检修、备用和必开!$A:$A,0))</f>
        <v/>
      </c>
      <c r="Y441" s="80">
        <f>INDEX(检修、备用和必开!E:E,MATCH(统调负荷!$C441,检修、备用和必开!$A:$A,0))</f>
        <v/>
      </c>
      <c r="Z441" s="80">
        <f>INDEX(检修、备用和必开!F:F,MATCH(统调负荷!$C441,检修、备用和必开!$A:$A,0))</f>
        <v/>
      </c>
      <c r="AA441" s="80">
        <f>94492.4-V441-Z441</f>
        <v/>
      </c>
      <c r="AB441" s="80" t="n">
        <v>364.26</v>
      </c>
      <c r="AC441" s="80" t="n">
        <v>754.5</v>
      </c>
      <c r="AD441" s="83">
        <f>C441+D441</f>
        <v/>
      </c>
      <c r="AE441" s="82">
        <f>N441-E441</f>
        <v/>
      </c>
      <c r="AF441" s="82">
        <f>O441-F441</f>
        <v/>
      </c>
      <c r="AG441" s="82">
        <f>P441-G441</f>
        <v/>
      </c>
      <c r="AH441" s="82">
        <f>Q441-H441</f>
        <v/>
      </c>
      <c r="AI441" s="82">
        <f>R441-I441</f>
        <v/>
      </c>
      <c r="AJ441" s="82">
        <f>S441-J441</f>
        <v/>
      </c>
      <c r="AK441" s="80">
        <f>INDEX(检修、备用和必开!I:I,MATCH(统调负荷!$C441,检修、备用和必开!$A:$A,0))</f>
        <v/>
      </c>
    </row>
    <row r="442" ht="13.8" customHeight="1">
      <c r="A442" s="80">
        <f>WEEKDAY(C442,2)</f>
        <v/>
      </c>
      <c r="B442" s="80">
        <f>HOUR(D442)</f>
        <v/>
      </c>
      <c r="C442" s="86" t="n">
        <v>45721</v>
      </c>
      <c r="D442" s="75" t="n">
        <v>0.5833333333333334</v>
      </c>
      <c r="E442" s="80" t="n">
        <v>97420</v>
      </c>
      <c r="F442" s="80" t="n">
        <v>46813</v>
      </c>
      <c r="G442" s="80" t="n">
        <v>18676</v>
      </c>
      <c r="H442" s="80" t="n">
        <v>23894</v>
      </c>
      <c r="I442" s="80" t="n">
        <v>9436</v>
      </c>
      <c r="J442" s="80" t="n">
        <v>-1399</v>
      </c>
      <c r="K442" s="80">
        <f>F442-Y442</f>
        <v/>
      </c>
      <c r="L442" s="82">
        <f>AA442/(K442+W442)</f>
        <v/>
      </c>
      <c r="M442" s="75" t="n">
        <v>0.5833333333333334</v>
      </c>
      <c r="N442" s="80" t="n">
        <v>86765.5</v>
      </c>
      <c r="O442" s="80" t="n">
        <v>43992.16</v>
      </c>
      <c r="P442" s="80" t="n">
        <v>12620.4</v>
      </c>
      <c r="Q442" s="80" t="n">
        <v>18910.4</v>
      </c>
      <c r="R442" s="80" t="n">
        <v>12594.6</v>
      </c>
      <c r="S442" s="80" t="n">
        <v>-1352.06</v>
      </c>
      <c r="T442" s="80">
        <f>O442-Y442</f>
        <v/>
      </c>
      <c r="U442" s="82">
        <f>AA442/(T442+X442)</f>
        <v/>
      </c>
      <c r="V442" s="80">
        <f>INDEX(检修、备用和必开!B:B,MATCH(统调负荷!$C442,检修、备用和必开!$A:$A,0))</f>
        <v/>
      </c>
      <c r="W442" s="80">
        <f>INDEX(检修、备用和必开!C:C,MATCH(统调负荷!$C442,检修、备用和必开!$A:$A,0))</f>
        <v/>
      </c>
      <c r="X442" s="80">
        <f>INDEX(检修、备用和必开!D:D,MATCH(统调负荷!$C442,检修、备用和必开!$A:$A,0))</f>
        <v/>
      </c>
      <c r="Y442" s="80">
        <f>INDEX(检修、备用和必开!E:E,MATCH(统调负荷!$C442,检修、备用和必开!$A:$A,0))</f>
        <v/>
      </c>
      <c r="Z442" s="80">
        <f>INDEX(检修、备用和必开!F:F,MATCH(统调负荷!$C442,检修、备用和必开!$A:$A,0))</f>
        <v/>
      </c>
      <c r="AA442" s="80">
        <f>94492.4-V442-Z442</f>
        <v/>
      </c>
      <c r="AB442" s="80" t="n">
        <v>356.34</v>
      </c>
      <c r="AC442" s="80" t="n">
        <v>447.35</v>
      </c>
      <c r="AD442" s="83">
        <f>C442+D442</f>
        <v/>
      </c>
      <c r="AE442" s="82">
        <f>N442-E442</f>
        <v/>
      </c>
      <c r="AF442" s="82">
        <f>O442-F442</f>
        <v/>
      </c>
      <c r="AG442" s="82">
        <f>P442-G442</f>
        <v/>
      </c>
      <c r="AH442" s="82">
        <f>Q442-H442</f>
        <v/>
      </c>
      <c r="AI442" s="82">
        <f>R442-I442</f>
        <v/>
      </c>
      <c r="AJ442" s="82">
        <f>S442-J442</f>
        <v/>
      </c>
      <c r="AK442" s="80">
        <f>INDEX(检修、备用和必开!I:I,MATCH(统调负荷!$C442,检修、备用和必开!$A:$A,0))</f>
        <v/>
      </c>
    </row>
    <row r="443" ht="13.8" customHeight="1">
      <c r="A443" s="80">
        <f>WEEKDAY(C443,2)</f>
        <v/>
      </c>
      <c r="B443" s="80">
        <f>HOUR(D443)</f>
        <v/>
      </c>
      <c r="C443" s="86" t="n">
        <v>45721</v>
      </c>
      <c r="D443" s="75" t="n">
        <v>0.59375</v>
      </c>
      <c r="E443" s="80" t="n">
        <v>96465</v>
      </c>
      <c r="F443" s="80" t="n">
        <v>45102</v>
      </c>
      <c r="G443" s="80" t="n">
        <v>19189</v>
      </c>
      <c r="H443" s="80" t="n">
        <v>24193</v>
      </c>
      <c r="I443" s="80" t="n">
        <v>9380</v>
      </c>
      <c r="J443" s="80" t="n">
        <v>-1399</v>
      </c>
      <c r="K443" s="80">
        <f>F443-Y443</f>
        <v/>
      </c>
      <c r="L443" s="82">
        <f>AA443/(K443+W443)</f>
        <v/>
      </c>
      <c r="M443" s="75" t="n">
        <v>0.59375</v>
      </c>
      <c r="N443" s="80" t="n">
        <v>85316.8</v>
      </c>
      <c r="O443" s="80" t="n">
        <v>43354.2</v>
      </c>
      <c r="P443" s="80" t="n">
        <v>11948.8</v>
      </c>
      <c r="Q443" s="80" t="n">
        <v>19250</v>
      </c>
      <c r="R443" s="80" t="n">
        <v>12127.1</v>
      </c>
      <c r="S443" s="80" t="n">
        <v>-1363.3</v>
      </c>
      <c r="T443" s="80">
        <f>O443-Y443</f>
        <v/>
      </c>
      <c r="U443" s="82">
        <f>AA443/(T443+X443)</f>
        <v/>
      </c>
      <c r="V443" s="80">
        <f>INDEX(检修、备用和必开!B:B,MATCH(统调负荷!$C443,检修、备用和必开!$A:$A,0))</f>
        <v/>
      </c>
      <c r="W443" s="80">
        <f>INDEX(检修、备用和必开!C:C,MATCH(统调负荷!$C443,检修、备用和必开!$A:$A,0))</f>
        <v/>
      </c>
      <c r="X443" s="80">
        <f>INDEX(检修、备用和必开!D:D,MATCH(统调负荷!$C443,检修、备用和必开!$A:$A,0))</f>
        <v/>
      </c>
      <c r="Y443" s="80">
        <f>INDEX(检修、备用和必开!E:E,MATCH(统调负荷!$C443,检修、备用和必开!$A:$A,0))</f>
        <v/>
      </c>
      <c r="Z443" s="80">
        <f>INDEX(检修、备用和必开!F:F,MATCH(统调负荷!$C443,检修、备用和必开!$A:$A,0))</f>
        <v/>
      </c>
      <c r="AA443" s="80">
        <f>94492.4-V443-Z443</f>
        <v/>
      </c>
      <c r="AB443" s="80" t="n">
        <v>350.03</v>
      </c>
      <c r="AC443" s="80" t="n">
        <v>420.89</v>
      </c>
      <c r="AD443" s="83">
        <f>C443+D443</f>
        <v/>
      </c>
      <c r="AE443" s="82">
        <f>N443-E443</f>
        <v/>
      </c>
      <c r="AF443" s="82">
        <f>O443-F443</f>
        <v/>
      </c>
      <c r="AG443" s="82">
        <f>P443-G443</f>
        <v/>
      </c>
      <c r="AH443" s="82">
        <f>Q443-H443</f>
        <v/>
      </c>
      <c r="AI443" s="82">
        <f>R443-I443</f>
        <v/>
      </c>
      <c r="AJ443" s="82">
        <f>S443-J443</f>
        <v/>
      </c>
      <c r="AK443" s="80">
        <f>INDEX(检修、备用和必开!I:I,MATCH(统调负荷!$C443,检修、备用和必开!$A:$A,0))</f>
        <v/>
      </c>
    </row>
    <row r="444" ht="13.8" customHeight="1">
      <c r="A444" s="80">
        <f>WEEKDAY(C444,2)</f>
        <v/>
      </c>
      <c r="B444" s="80">
        <f>HOUR(D444)</f>
        <v/>
      </c>
      <c r="C444" s="86" t="n">
        <v>45721</v>
      </c>
      <c r="D444" s="75" t="n">
        <v>0.6041666666666666</v>
      </c>
      <c r="E444" s="80" t="n">
        <v>97020</v>
      </c>
      <c r="F444" s="80" t="n">
        <v>45467</v>
      </c>
      <c r="G444" s="80" t="n">
        <v>19496</v>
      </c>
      <c r="H444" s="80" t="n">
        <v>24154</v>
      </c>
      <c r="I444" s="80" t="n">
        <v>9302</v>
      </c>
      <c r="J444" s="80" t="n">
        <v>-1399</v>
      </c>
      <c r="K444" s="80">
        <f>F444-Y444</f>
        <v/>
      </c>
      <c r="L444" s="82">
        <f>AA444/(K444+W444)</f>
        <v/>
      </c>
      <c r="M444" s="75" t="n">
        <v>0.6041666666666666</v>
      </c>
      <c r="N444" s="80" t="n">
        <v>85687.2</v>
      </c>
      <c r="O444" s="80" t="n">
        <v>42913.75</v>
      </c>
      <c r="P444" s="80" t="n">
        <v>12938.4</v>
      </c>
      <c r="Q444" s="80" t="n">
        <v>19535.5</v>
      </c>
      <c r="R444" s="80" t="n">
        <v>11698.5</v>
      </c>
      <c r="S444" s="80" t="n">
        <v>-1398.95</v>
      </c>
      <c r="T444" s="80">
        <f>O444-Y444</f>
        <v/>
      </c>
      <c r="U444" s="82">
        <f>AA444/(T444+X444)</f>
        <v/>
      </c>
      <c r="V444" s="80">
        <f>INDEX(检修、备用和必开!B:B,MATCH(统调负荷!$C444,检修、备用和必开!$A:$A,0))</f>
        <v/>
      </c>
      <c r="W444" s="80">
        <f>INDEX(检修、备用和必开!C:C,MATCH(统调负荷!$C444,检修、备用和必开!$A:$A,0))</f>
        <v/>
      </c>
      <c r="X444" s="80">
        <f>INDEX(检修、备用和必开!D:D,MATCH(统调负荷!$C444,检修、备用和必开!$A:$A,0))</f>
        <v/>
      </c>
      <c r="Y444" s="80">
        <f>INDEX(检修、备用和必开!E:E,MATCH(统调负荷!$C444,检修、备用和必开!$A:$A,0))</f>
        <v/>
      </c>
      <c r="Z444" s="80">
        <f>INDEX(检修、备用和必开!F:F,MATCH(统调负荷!$C444,检修、备用和必开!$A:$A,0))</f>
        <v/>
      </c>
      <c r="AA444" s="80">
        <f>94492.4-V444-Z444</f>
        <v/>
      </c>
      <c r="AB444" s="80" t="n">
        <v>340.38</v>
      </c>
      <c r="AC444" s="80" t="n">
        <v>417.83</v>
      </c>
      <c r="AD444" s="83">
        <f>C444+D444</f>
        <v/>
      </c>
      <c r="AE444" s="82">
        <f>N444-E444</f>
        <v/>
      </c>
      <c r="AF444" s="82">
        <f>O444-F444</f>
        <v/>
      </c>
      <c r="AG444" s="82">
        <f>P444-G444</f>
        <v/>
      </c>
      <c r="AH444" s="82">
        <f>Q444-H444</f>
        <v/>
      </c>
      <c r="AI444" s="82">
        <f>R444-I444</f>
        <v/>
      </c>
      <c r="AJ444" s="82">
        <f>S444-J444</f>
        <v/>
      </c>
      <c r="AK444" s="80">
        <f>INDEX(检修、备用和必开!I:I,MATCH(统调负荷!$C444,检修、备用和必开!$A:$A,0))</f>
        <v/>
      </c>
    </row>
    <row r="445" ht="13.8" customHeight="1">
      <c r="A445" s="80">
        <f>WEEKDAY(C445,2)</f>
        <v/>
      </c>
      <c r="B445" s="80">
        <f>HOUR(D445)</f>
        <v/>
      </c>
      <c r="C445" s="86" t="n">
        <v>45721</v>
      </c>
      <c r="D445" s="75" t="n">
        <v>0.6145833333333334</v>
      </c>
      <c r="E445" s="80" t="n">
        <v>97655</v>
      </c>
      <c r="F445" s="80" t="n">
        <v>45701</v>
      </c>
      <c r="G445" s="80" t="n">
        <v>19765</v>
      </c>
      <c r="H445" s="80" t="n">
        <v>24383</v>
      </c>
      <c r="I445" s="80" t="n">
        <v>9205</v>
      </c>
      <c r="J445" s="80" t="n">
        <v>-1399</v>
      </c>
      <c r="K445" s="80">
        <f>F445-Y445</f>
        <v/>
      </c>
      <c r="L445" s="82">
        <f>AA445/(K445+W445)</f>
        <v/>
      </c>
      <c r="M445" s="75" t="n">
        <v>0.6145833333333334</v>
      </c>
      <c r="N445" s="80" t="n">
        <v>86207.5</v>
      </c>
      <c r="O445" s="80" t="n">
        <v>43535.26</v>
      </c>
      <c r="P445" s="80" t="n">
        <v>13498.6</v>
      </c>
      <c r="Q445" s="80" t="n">
        <v>19296.3</v>
      </c>
      <c r="R445" s="80" t="n">
        <v>11281.7</v>
      </c>
      <c r="S445" s="80" t="n">
        <v>-1404.36</v>
      </c>
      <c r="T445" s="80">
        <f>O445-Y445</f>
        <v/>
      </c>
      <c r="U445" s="82">
        <f>AA445/(T445+X445)</f>
        <v/>
      </c>
      <c r="V445" s="80">
        <f>INDEX(检修、备用和必开!B:B,MATCH(统调负荷!$C445,检修、备用和必开!$A:$A,0))</f>
        <v/>
      </c>
      <c r="W445" s="80">
        <f>INDEX(检修、备用和必开!C:C,MATCH(统调负荷!$C445,检修、备用和必开!$A:$A,0))</f>
        <v/>
      </c>
      <c r="X445" s="80">
        <f>INDEX(检修、备用和必开!D:D,MATCH(统调负荷!$C445,检修、备用和必开!$A:$A,0))</f>
        <v/>
      </c>
      <c r="Y445" s="80">
        <f>INDEX(检修、备用和必开!E:E,MATCH(统调负荷!$C445,检修、备用和必开!$A:$A,0))</f>
        <v/>
      </c>
      <c r="Z445" s="80">
        <f>INDEX(检修、备用和必开!F:F,MATCH(统调负荷!$C445,检修、备用和必开!$A:$A,0))</f>
        <v/>
      </c>
      <c r="AA445" s="80">
        <f>94492.4-V445-Z445</f>
        <v/>
      </c>
      <c r="AB445" s="80" t="n">
        <v>346.87</v>
      </c>
      <c r="AC445" s="80" t="n">
        <v>448.83</v>
      </c>
      <c r="AD445" s="83">
        <f>C445+D445</f>
        <v/>
      </c>
      <c r="AE445" s="82">
        <f>N445-E445</f>
        <v/>
      </c>
      <c r="AF445" s="82">
        <f>O445-F445</f>
        <v/>
      </c>
      <c r="AG445" s="82">
        <f>P445-G445</f>
        <v/>
      </c>
      <c r="AH445" s="82">
        <f>Q445-H445</f>
        <v/>
      </c>
      <c r="AI445" s="82">
        <f>R445-I445</f>
        <v/>
      </c>
      <c r="AJ445" s="82">
        <f>S445-J445</f>
        <v/>
      </c>
      <c r="AK445" s="80">
        <f>INDEX(检修、备用和必开!I:I,MATCH(统调负荷!$C445,检修、备用和必开!$A:$A,0))</f>
        <v/>
      </c>
    </row>
    <row r="446" ht="13.8" customHeight="1">
      <c r="A446" s="80">
        <f>WEEKDAY(C446,2)</f>
        <v/>
      </c>
      <c r="B446" s="80">
        <f>HOUR(D446)</f>
        <v/>
      </c>
      <c r="C446" s="86" t="n">
        <v>45721</v>
      </c>
      <c r="D446" s="75" t="n">
        <v>0.625</v>
      </c>
      <c r="E446" s="80" t="n">
        <v>98290</v>
      </c>
      <c r="F446" s="80" t="n">
        <v>45993</v>
      </c>
      <c r="G446" s="80" t="n">
        <v>19848</v>
      </c>
      <c r="H446" s="80" t="n">
        <v>24728</v>
      </c>
      <c r="I446" s="80" t="n">
        <v>9120</v>
      </c>
      <c r="J446" s="80" t="n">
        <v>-1399</v>
      </c>
      <c r="K446" s="80">
        <f>F446-Y446</f>
        <v/>
      </c>
      <c r="L446" s="82">
        <f>AA446/(K446+W446)</f>
        <v/>
      </c>
      <c r="M446" s="75" t="n">
        <v>0.625</v>
      </c>
      <c r="N446" s="80" t="n">
        <v>86810.2</v>
      </c>
      <c r="O446" s="80" t="n">
        <v>44379.7</v>
      </c>
      <c r="P446" s="80" t="n">
        <v>13586.6</v>
      </c>
      <c r="Q446" s="80" t="n">
        <v>19390.5</v>
      </c>
      <c r="R446" s="80" t="n">
        <v>10846.9</v>
      </c>
      <c r="S446" s="80" t="n">
        <v>-1393.5</v>
      </c>
      <c r="T446" s="80">
        <f>O446-Y446</f>
        <v/>
      </c>
      <c r="U446" s="82">
        <f>AA446/(T446+X446)</f>
        <v/>
      </c>
      <c r="V446" s="80">
        <f>INDEX(检修、备用和必开!B:B,MATCH(统调负荷!$C446,检修、备用和必开!$A:$A,0))</f>
        <v/>
      </c>
      <c r="W446" s="80">
        <f>INDEX(检修、备用和必开!C:C,MATCH(统调负荷!$C446,检修、备用和必开!$A:$A,0))</f>
        <v/>
      </c>
      <c r="X446" s="80">
        <f>INDEX(检修、备用和必开!D:D,MATCH(统调负荷!$C446,检修、备用和必开!$A:$A,0))</f>
        <v/>
      </c>
      <c r="Y446" s="80">
        <f>INDEX(检修、备用和必开!E:E,MATCH(统调负荷!$C446,检修、备用和必开!$A:$A,0))</f>
        <v/>
      </c>
      <c r="Z446" s="80">
        <f>INDEX(检修、备用和必开!F:F,MATCH(统调负荷!$C446,检修、备用和必开!$A:$A,0))</f>
        <v/>
      </c>
      <c r="AA446" s="80">
        <f>94492.4-V446-Z446</f>
        <v/>
      </c>
      <c r="AB446" s="80" t="n">
        <v>357.93</v>
      </c>
      <c r="AC446" s="80" t="n">
        <v>428.53</v>
      </c>
      <c r="AD446" s="83">
        <f>C446+D446</f>
        <v/>
      </c>
      <c r="AE446" s="82">
        <f>N446-E446</f>
        <v/>
      </c>
      <c r="AF446" s="82">
        <f>O446-F446</f>
        <v/>
      </c>
      <c r="AG446" s="82">
        <f>P446-G446</f>
        <v/>
      </c>
      <c r="AH446" s="82">
        <f>Q446-H446</f>
        <v/>
      </c>
      <c r="AI446" s="82">
        <f>R446-I446</f>
        <v/>
      </c>
      <c r="AJ446" s="82">
        <f>S446-J446</f>
        <v/>
      </c>
      <c r="AK446" s="80">
        <f>INDEX(检修、备用和必开!I:I,MATCH(统调负荷!$C446,检修、备用和必开!$A:$A,0))</f>
        <v/>
      </c>
    </row>
    <row r="447" ht="13.8" customHeight="1">
      <c r="A447" s="80">
        <f>WEEKDAY(C447,2)</f>
        <v/>
      </c>
      <c r="B447" s="80">
        <f>HOUR(D447)</f>
        <v/>
      </c>
      <c r="C447" s="86" t="n">
        <v>45721</v>
      </c>
      <c r="D447" s="75" t="n">
        <v>0.6354166666666666</v>
      </c>
      <c r="E447" s="80" t="n">
        <v>98845</v>
      </c>
      <c r="F447" s="80" t="n">
        <v>47221</v>
      </c>
      <c r="G447" s="80" t="n">
        <v>19385</v>
      </c>
      <c r="H447" s="80" t="n">
        <v>24607</v>
      </c>
      <c r="I447" s="80" t="n">
        <v>9031</v>
      </c>
      <c r="J447" s="80" t="n">
        <v>-1399</v>
      </c>
      <c r="K447" s="80">
        <f>F447-Y447</f>
        <v/>
      </c>
      <c r="L447" s="82">
        <f>AA447/(K447+W447)</f>
        <v/>
      </c>
      <c r="M447" s="75" t="n">
        <v>0.6354166666666666</v>
      </c>
      <c r="N447" s="80" t="n">
        <v>87583.8</v>
      </c>
      <c r="O447" s="80" t="n">
        <v>44240.58</v>
      </c>
      <c r="P447" s="80" t="n">
        <v>14962.5</v>
      </c>
      <c r="Q447" s="80" t="n">
        <v>19357.9</v>
      </c>
      <c r="R447" s="80" t="n">
        <v>10392.5</v>
      </c>
      <c r="S447" s="80" t="n">
        <v>-1369.68</v>
      </c>
      <c r="T447" s="80">
        <f>O447-Y447</f>
        <v/>
      </c>
      <c r="U447" s="82">
        <f>AA447/(T447+X447)</f>
        <v/>
      </c>
      <c r="V447" s="80">
        <f>INDEX(检修、备用和必开!B:B,MATCH(统调负荷!$C447,检修、备用和必开!$A:$A,0))</f>
        <v/>
      </c>
      <c r="W447" s="80">
        <f>INDEX(检修、备用和必开!C:C,MATCH(统调负荷!$C447,检修、备用和必开!$A:$A,0))</f>
        <v/>
      </c>
      <c r="X447" s="80">
        <f>INDEX(检修、备用和必开!D:D,MATCH(统调负荷!$C447,检修、备用和必开!$A:$A,0))</f>
        <v/>
      </c>
      <c r="Y447" s="80">
        <f>INDEX(检修、备用和必开!E:E,MATCH(统调负荷!$C447,检修、备用和必开!$A:$A,0))</f>
        <v/>
      </c>
      <c r="Z447" s="80">
        <f>INDEX(检修、备用和必开!F:F,MATCH(统调负荷!$C447,检修、备用和必开!$A:$A,0))</f>
        <v/>
      </c>
      <c r="AA447" s="80">
        <f>94492.4-V447-Z447</f>
        <v/>
      </c>
      <c r="AB447" s="80" t="n">
        <v>352.93</v>
      </c>
      <c r="AC447" s="80" t="n">
        <v>424.5</v>
      </c>
      <c r="AD447" s="83">
        <f>C447+D447</f>
        <v/>
      </c>
      <c r="AE447" s="82">
        <f>N447-E447</f>
        <v/>
      </c>
      <c r="AF447" s="82">
        <f>O447-F447</f>
        <v/>
      </c>
      <c r="AG447" s="82">
        <f>P447-G447</f>
        <v/>
      </c>
      <c r="AH447" s="82">
        <f>Q447-H447</f>
        <v/>
      </c>
      <c r="AI447" s="82">
        <f>R447-I447</f>
        <v/>
      </c>
      <c r="AJ447" s="82">
        <f>S447-J447</f>
        <v/>
      </c>
      <c r="AK447" s="80">
        <f>INDEX(检修、备用和必开!I:I,MATCH(统调负荷!$C447,检修、备用和必开!$A:$A,0))</f>
        <v/>
      </c>
    </row>
    <row r="448" ht="13.8" customHeight="1">
      <c r="A448" s="80">
        <f>WEEKDAY(C448,2)</f>
        <v/>
      </c>
      <c r="B448" s="80">
        <f>HOUR(D448)</f>
        <v/>
      </c>
      <c r="C448" s="86" t="n">
        <v>45721</v>
      </c>
      <c r="D448" s="75" t="n">
        <v>0.6458333333333334</v>
      </c>
      <c r="E448" s="80" t="n">
        <v>99560</v>
      </c>
      <c r="F448" s="80" t="n">
        <v>48939</v>
      </c>
      <c r="G448" s="80" t="n">
        <v>18583</v>
      </c>
      <c r="H448" s="80" t="n">
        <v>24588</v>
      </c>
      <c r="I448" s="80" t="n">
        <v>8849</v>
      </c>
      <c r="J448" s="80" t="n">
        <v>-1399</v>
      </c>
      <c r="K448" s="80">
        <f>F448-Y448</f>
        <v/>
      </c>
      <c r="L448" s="82">
        <f>AA448/(K448+W448)</f>
        <v/>
      </c>
      <c r="M448" s="75" t="n">
        <v>0.6458333333333334</v>
      </c>
      <c r="N448" s="80" t="n">
        <v>88737.3</v>
      </c>
      <c r="O448" s="80" t="n">
        <v>43874.68</v>
      </c>
      <c r="P448" s="80" t="n">
        <v>16899.5</v>
      </c>
      <c r="Q448" s="80" t="n">
        <v>19533.3</v>
      </c>
      <c r="R448" s="80" t="n">
        <v>9814.74</v>
      </c>
      <c r="S448" s="80" t="n">
        <v>-1384.92</v>
      </c>
      <c r="T448" s="80">
        <f>O448-Y448</f>
        <v/>
      </c>
      <c r="U448" s="82">
        <f>AA448/(T448+X448)</f>
        <v/>
      </c>
      <c r="V448" s="80">
        <f>INDEX(检修、备用和必开!B:B,MATCH(统调负荷!$C448,检修、备用和必开!$A:$A,0))</f>
        <v/>
      </c>
      <c r="W448" s="80">
        <f>INDEX(检修、备用和必开!C:C,MATCH(统调负荷!$C448,检修、备用和必开!$A:$A,0))</f>
        <v/>
      </c>
      <c r="X448" s="80">
        <f>INDEX(检修、备用和必开!D:D,MATCH(统调负荷!$C448,检修、备用和必开!$A:$A,0))</f>
        <v/>
      </c>
      <c r="Y448" s="80">
        <f>INDEX(检修、备用和必开!E:E,MATCH(统调负荷!$C448,检修、备用和必开!$A:$A,0))</f>
        <v/>
      </c>
      <c r="Z448" s="80">
        <f>INDEX(检修、备用和必开!F:F,MATCH(统调负荷!$C448,检修、备用和必开!$A:$A,0))</f>
        <v/>
      </c>
      <c r="AA448" s="80">
        <f>94492.4-V448-Z448</f>
        <v/>
      </c>
      <c r="AB448" s="80" t="n">
        <v>351.29</v>
      </c>
      <c r="AC448" s="80" t="n">
        <v>440.84</v>
      </c>
      <c r="AD448" s="83">
        <f>C448+D448</f>
        <v/>
      </c>
      <c r="AE448" s="82">
        <f>N448-E448</f>
        <v/>
      </c>
      <c r="AF448" s="82">
        <f>O448-F448</f>
        <v/>
      </c>
      <c r="AG448" s="82">
        <f>P448-G448</f>
        <v/>
      </c>
      <c r="AH448" s="82">
        <f>Q448-H448</f>
        <v/>
      </c>
      <c r="AI448" s="82">
        <f>R448-I448</f>
        <v/>
      </c>
      <c r="AJ448" s="82">
        <f>S448-J448</f>
        <v/>
      </c>
      <c r="AK448" s="80">
        <f>INDEX(检修、备用和必开!I:I,MATCH(统调负荷!$C448,检修、备用和必开!$A:$A,0))</f>
        <v/>
      </c>
    </row>
    <row r="449" ht="13.8" customHeight="1">
      <c r="A449" s="80">
        <f>WEEKDAY(C449,2)</f>
        <v/>
      </c>
      <c r="B449" s="80">
        <f>HOUR(D449)</f>
        <v/>
      </c>
      <c r="C449" s="86" t="n">
        <v>45721</v>
      </c>
      <c r="D449" s="75" t="n">
        <v>0.65625</v>
      </c>
      <c r="E449" s="80" t="n">
        <v>99955</v>
      </c>
      <c r="F449" s="80" t="n">
        <v>50283</v>
      </c>
      <c r="G449" s="80" t="n">
        <v>17871</v>
      </c>
      <c r="H449" s="80" t="n">
        <v>24561</v>
      </c>
      <c r="I449" s="80" t="n">
        <v>8639</v>
      </c>
      <c r="J449" s="80" t="n">
        <v>-1399</v>
      </c>
      <c r="K449" s="80">
        <f>F449-Y449</f>
        <v/>
      </c>
      <c r="L449" s="82">
        <f>AA449/(K449+W449)</f>
        <v/>
      </c>
      <c r="M449" s="75" t="n">
        <v>0.65625</v>
      </c>
      <c r="N449" s="80" t="n">
        <v>89941.7</v>
      </c>
      <c r="O449" s="80" t="n">
        <v>45004.64</v>
      </c>
      <c r="P449" s="80" t="n">
        <v>17062.3</v>
      </c>
      <c r="Q449" s="80" t="n">
        <v>20019.4</v>
      </c>
      <c r="R449" s="80" t="n">
        <v>9180.85</v>
      </c>
      <c r="S449" s="80" t="n">
        <v>-1325.49</v>
      </c>
      <c r="T449" s="80">
        <f>O449-Y449</f>
        <v/>
      </c>
      <c r="U449" s="82">
        <f>AA449/(T449+X449)</f>
        <v/>
      </c>
      <c r="V449" s="80">
        <f>INDEX(检修、备用和必开!B:B,MATCH(统调负荷!$C449,检修、备用和必开!$A:$A,0))</f>
        <v/>
      </c>
      <c r="W449" s="80">
        <f>INDEX(检修、备用和必开!C:C,MATCH(统调负荷!$C449,检修、备用和必开!$A:$A,0))</f>
        <v/>
      </c>
      <c r="X449" s="80">
        <f>INDEX(检修、备用和必开!D:D,MATCH(统调负荷!$C449,检修、备用和必开!$A:$A,0))</f>
        <v/>
      </c>
      <c r="Y449" s="80">
        <f>INDEX(检修、备用和必开!E:E,MATCH(统调负荷!$C449,检修、备用和必开!$A:$A,0))</f>
        <v/>
      </c>
      <c r="Z449" s="80">
        <f>INDEX(检修、备用和必开!F:F,MATCH(统调负荷!$C449,检修、备用和必开!$A:$A,0))</f>
        <v/>
      </c>
      <c r="AA449" s="80">
        <f>94492.4-V449-Z449</f>
        <v/>
      </c>
      <c r="AB449" s="80" t="n">
        <v>350.99</v>
      </c>
      <c r="AC449" s="80" t="n">
        <v>461</v>
      </c>
      <c r="AD449" s="83">
        <f>C449+D449</f>
        <v/>
      </c>
      <c r="AE449" s="82">
        <f>N449-E449</f>
        <v/>
      </c>
      <c r="AF449" s="82">
        <f>O449-F449</f>
        <v/>
      </c>
      <c r="AG449" s="82">
        <f>P449-G449</f>
        <v/>
      </c>
      <c r="AH449" s="82">
        <f>Q449-H449</f>
        <v/>
      </c>
      <c r="AI449" s="82">
        <f>R449-I449</f>
        <v/>
      </c>
      <c r="AJ449" s="82">
        <f>S449-J449</f>
        <v/>
      </c>
      <c r="AK449" s="80">
        <f>INDEX(检修、备用和必开!I:I,MATCH(统调负荷!$C449,检修、备用和必开!$A:$A,0))</f>
        <v/>
      </c>
    </row>
    <row r="450" ht="13.8" customHeight="1">
      <c r="A450" s="80">
        <f>WEEKDAY(C450,2)</f>
        <v/>
      </c>
      <c r="B450" s="80">
        <f>HOUR(D450)</f>
        <v/>
      </c>
      <c r="C450" s="86" t="n">
        <v>45721</v>
      </c>
      <c r="D450" s="75" t="n">
        <v>0.6666666666666666</v>
      </c>
      <c r="E450" s="80" t="n">
        <v>101145</v>
      </c>
      <c r="F450" s="80" t="n">
        <v>51798</v>
      </c>
      <c r="G450" s="80" t="n">
        <v>17671</v>
      </c>
      <c r="H450" s="80" t="n">
        <v>24656</v>
      </c>
      <c r="I450" s="80" t="n">
        <v>8419</v>
      </c>
      <c r="J450" s="80" t="n">
        <v>-1399</v>
      </c>
      <c r="K450" s="80">
        <f>F450-Y450</f>
        <v/>
      </c>
      <c r="L450" s="82">
        <f>AA450/(K450+W450)</f>
        <v/>
      </c>
      <c r="M450" s="75" t="n">
        <v>0.6666666666666666</v>
      </c>
      <c r="N450" s="80" t="n">
        <v>91470.7</v>
      </c>
      <c r="O450" s="80" t="n">
        <v>45408.17</v>
      </c>
      <c r="P450" s="80" t="n">
        <v>19085.2</v>
      </c>
      <c r="Q450" s="80" t="n">
        <v>19937.2</v>
      </c>
      <c r="R450" s="80" t="n">
        <v>8386.09</v>
      </c>
      <c r="S450" s="80" t="n">
        <v>-1345.96</v>
      </c>
      <c r="T450" s="80">
        <f>O450-Y450</f>
        <v/>
      </c>
      <c r="U450" s="82">
        <f>AA450/(T450+X450)</f>
        <v/>
      </c>
      <c r="V450" s="80">
        <f>INDEX(检修、备用和必开!B:B,MATCH(统调负荷!$C450,检修、备用和必开!$A:$A,0))</f>
        <v/>
      </c>
      <c r="W450" s="80">
        <f>INDEX(检修、备用和必开!C:C,MATCH(统调负荷!$C450,检修、备用和必开!$A:$A,0))</f>
        <v/>
      </c>
      <c r="X450" s="80">
        <f>INDEX(检修、备用和必开!D:D,MATCH(统调负荷!$C450,检修、备用和必开!$A:$A,0))</f>
        <v/>
      </c>
      <c r="Y450" s="80">
        <f>INDEX(检修、备用和必开!E:E,MATCH(统调负荷!$C450,检修、备用和必开!$A:$A,0))</f>
        <v/>
      </c>
      <c r="Z450" s="80">
        <f>INDEX(检修、备用和必开!F:F,MATCH(统调负荷!$C450,检修、备用和必开!$A:$A,0))</f>
        <v/>
      </c>
      <c r="AA450" s="80">
        <f>94492.4-V450-Z450</f>
        <v/>
      </c>
      <c r="AB450" s="80" t="n">
        <v>352.2</v>
      </c>
      <c r="AC450" s="80" t="n">
        <v>394.87</v>
      </c>
      <c r="AD450" s="83">
        <f>C450+D450</f>
        <v/>
      </c>
      <c r="AE450" s="82">
        <f>N450-E450</f>
        <v/>
      </c>
      <c r="AF450" s="82">
        <f>O450-F450</f>
        <v/>
      </c>
      <c r="AG450" s="82">
        <f>P450-G450</f>
        <v/>
      </c>
      <c r="AH450" s="82">
        <f>Q450-H450</f>
        <v/>
      </c>
      <c r="AI450" s="82">
        <f>R450-I450</f>
        <v/>
      </c>
      <c r="AJ450" s="82">
        <f>S450-J450</f>
        <v/>
      </c>
      <c r="AK450" s="80">
        <f>INDEX(检修、备用和必开!I:I,MATCH(统调负荷!$C450,检修、备用和必开!$A:$A,0))</f>
        <v/>
      </c>
    </row>
    <row r="451" ht="13.8" customHeight="1">
      <c r="A451" s="80">
        <f>WEEKDAY(C451,2)</f>
        <v/>
      </c>
      <c r="B451" s="80">
        <f>HOUR(D451)</f>
        <v/>
      </c>
      <c r="C451" s="86" t="n">
        <v>45721</v>
      </c>
      <c r="D451" s="75" t="n">
        <v>0.6770833333333334</v>
      </c>
      <c r="E451" s="80" t="n">
        <v>102730</v>
      </c>
      <c r="F451" s="80" t="n">
        <v>51973</v>
      </c>
      <c r="G451" s="80" t="n">
        <v>18535</v>
      </c>
      <c r="H451" s="80" t="n">
        <v>25414</v>
      </c>
      <c r="I451" s="80" t="n">
        <v>8207</v>
      </c>
      <c r="J451" s="80" t="n">
        <v>-1399</v>
      </c>
      <c r="K451" s="80">
        <f>F451-Y451</f>
        <v/>
      </c>
      <c r="L451" s="82">
        <f>AA451/(K451+W451)</f>
        <v/>
      </c>
      <c r="M451" s="75" t="n">
        <v>0.6770833333333334</v>
      </c>
      <c r="N451" s="80" t="n">
        <v>92918.3</v>
      </c>
      <c r="O451" s="80" t="n">
        <v>45564.85</v>
      </c>
      <c r="P451" s="80" t="n">
        <v>20855.8</v>
      </c>
      <c r="Q451" s="80" t="n">
        <v>20117.6</v>
      </c>
      <c r="R451" s="80" t="n">
        <v>7717.89</v>
      </c>
      <c r="S451" s="80" t="n">
        <v>-1337.84</v>
      </c>
      <c r="T451" s="80">
        <f>O451-Y451</f>
        <v/>
      </c>
      <c r="U451" s="82">
        <f>AA451/(T451+X451)</f>
        <v/>
      </c>
      <c r="V451" s="80">
        <f>INDEX(检修、备用和必开!B:B,MATCH(统调负荷!$C451,检修、备用和必开!$A:$A,0))</f>
        <v/>
      </c>
      <c r="W451" s="80">
        <f>INDEX(检修、备用和必开!C:C,MATCH(统调负荷!$C451,检修、备用和必开!$A:$A,0))</f>
        <v/>
      </c>
      <c r="X451" s="80">
        <f>INDEX(检修、备用和必开!D:D,MATCH(统调负荷!$C451,检修、备用和必开!$A:$A,0))</f>
        <v/>
      </c>
      <c r="Y451" s="80">
        <f>INDEX(检修、备用和必开!E:E,MATCH(统调负荷!$C451,检修、备用和必开!$A:$A,0))</f>
        <v/>
      </c>
      <c r="Z451" s="80">
        <f>INDEX(检修、备用和必开!F:F,MATCH(统调负荷!$C451,检修、备用和必开!$A:$A,0))</f>
        <v/>
      </c>
      <c r="AA451" s="80">
        <f>94492.4-V451-Z451</f>
        <v/>
      </c>
      <c r="AB451" s="80" t="n">
        <v>357.16</v>
      </c>
      <c r="AC451" s="80" t="n">
        <v>444.83</v>
      </c>
      <c r="AD451" s="83">
        <f>C451+D451</f>
        <v/>
      </c>
      <c r="AE451" s="82">
        <f>N451-E451</f>
        <v/>
      </c>
      <c r="AF451" s="82">
        <f>O451-F451</f>
        <v/>
      </c>
      <c r="AG451" s="82">
        <f>P451-G451</f>
        <v/>
      </c>
      <c r="AH451" s="82">
        <f>Q451-H451</f>
        <v/>
      </c>
      <c r="AI451" s="82">
        <f>R451-I451</f>
        <v/>
      </c>
      <c r="AJ451" s="82">
        <f>S451-J451</f>
        <v/>
      </c>
      <c r="AK451" s="80">
        <f>INDEX(检修、备用和必开!I:I,MATCH(统调负荷!$C451,检修、备用和必开!$A:$A,0))</f>
        <v/>
      </c>
    </row>
    <row r="452" ht="13.8" customHeight="1">
      <c r="A452" s="80">
        <f>WEEKDAY(C452,2)</f>
        <v/>
      </c>
      <c r="B452" s="80">
        <f>HOUR(D452)</f>
        <v/>
      </c>
      <c r="C452" s="86" t="n">
        <v>45721</v>
      </c>
      <c r="D452" s="75" t="n">
        <v>0.6875</v>
      </c>
      <c r="E452" s="80" t="n">
        <v>104655</v>
      </c>
      <c r="F452" s="80" t="n">
        <v>53660</v>
      </c>
      <c r="G452" s="80" t="n">
        <v>19021</v>
      </c>
      <c r="H452" s="80" t="n">
        <v>25387</v>
      </c>
      <c r="I452" s="80" t="n">
        <v>7986</v>
      </c>
      <c r="J452" s="80" t="n">
        <v>-1399</v>
      </c>
      <c r="K452" s="80">
        <f>F452-Y452</f>
        <v/>
      </c>
      <c r="L452" s="82">
        <f>AA452/(K452+W452)</f>
        <v/>
      </c>
      <c r="M452" s="75" t="n">
        <v>0.6875</v>
      </c>
      <c r="N452" s="80" t="n">
        <v>94416.8</v>
      </c>
      <c r="O452" s="80" t="n">
        <v>47902.61</v>
      </c>
      <c r="P452" s="80" t="n">
        <v>20471.4</v>
      </c>
      <c r="Q452" s="80" t="n">
        <v>20331.1</v>
      </c>
      <c r="R452" s="80" t="n">
        <v>7123.74</v>
      </c>
      <c r="S452" s="80" t="n">
        <v>-1412.05</v>
      </c>
      <c r="T452" s="80">
        <f>O452-Y452</f>
        <v/>
      </c>
      <c r="U452" s="82">
        <f>AA452/(T452+X452)</f>
        <v/>
      </c>
      <c r="V452" s="80">
        <f>INDEX(检修、备用和必开!B:B,MATCH(统调负荷!$C452,检修、备用和必开!$A:$A,0))</f>
        <v/>
      </c>
      <c r="W452" s="80">
        <f>INDEX(检修、备用和必开!C:C,MATCH(统调负荷!$C452,检修、备用和必开!$A:$A,0))</f>
        <v/>
      </c>
      <c r="X452" s="80">
        <f>INDEX(检修、备用和必开!D:D,MATCH(统调负荷!$C452,检修、备用和必开!$A:$A,0))</f>
        <v/>
      </c>
      <c r="Y452" s="80">
        <f>INDEX(检修、备用和必开!E:E,MATCH(统调负荷!$C452,检修、备用和必开!$A:$A,0))</f>
        <v/>
      </c>
      <c r="Z452" s="80">
        <f>INDEX(检修、备用和必开!F:F,MATCH(统调负荷!$C452,检修、备用和必开!$A:$A,0))</f>
        <v/>
      </c>
      <c r="AA452" s="80">
        <f>94492.4-V452-Z452</f>
        <v/>
      </c>
      <c r="AB452" s="80" t="n">
        <v>365.92</v>
      </c>
      <c r="AC452" s="80" t="n">
        <v>419.44</v>
      </c>
      <c r="AD452" s="83">
        <f>C452+D452</f>
        <v/>
      </c>
      <c r="AE452" s="82">
        <f>N452-E452</f>
        <v/>
      </c>
      <c r="AF452" s="82">
        <f>O452-F452</f>
        <v/>
      </c>
      <c r="AG452" s="82">
        <f>P452-G452</f>
        <v/>
      </c>
      <c r="AH452" s="82">
        <f>Q452-H452</f>
        <v/>
      </c>
      <c r="AI452" s="82">
        <f>R452-I452</f>
        <v/>
      </c>
      <c r="AJ452" s="82">
        <f>S452-J452</f>
        <v/>
      </c>
      <c r="AK452" s="80">
        <f>INDEX(检修、备用和必开!I:I,MATCH(统调负荷!$C452,检修、备用和必开!$A:$A,0))</f>
        <v/>
      </c>
    </row>
    <row r="453" ht="13.8" customHeight="1">
      <c r="A453" s="80">
        <f>WEEKDAY(C453,2)</f>
        <v/>
      </c>
      <c r="B453" s="80">
        <f>HOUR(D453)</f>
        <v/>
      </c>
      <c r="C453" s="86" t="n">
        <v>45721</v>
      </c>
      <c r="D453" s="75" t="n">
        <v>0.6979166666666666</v>
      </c>
      <c r="E453" s="80" t="n">
        <v>105525</v>
      </c>
      <c r="F453" s="80" t="n">
        <v>52653</v>
      </c>
      <c r="G453" s="80" t="n">
        <v>20452</v>
      </c>
      <c r="H453" s="80" t="n">
        <v>26064</v>
      </c>
      <c r="I453" s="80" t="n">
        <v>7755</v>
      </c>
      <c r="J453" s="80" t="n">
        <v>-1399</v>
      </c>
      <c r="K453" s="80">
        <f>F453-Y453</f>
        <v/>
      </c>
      <c r="L453" s="82">
        <f>AA453/(K453+W453)</f>
        <v/>
      </c>
      <c r="M453" s="75" t="n">
        <v>0.6979166666666666</v>
      </c>
      <c r="N453" s="80" t="n">
        <v>96019.89999999999</v>
      </c>
      <c r="O453" s="80" t="n">
        <v>49831.66</v>
      </c>
      <c r="P453" s="80" t="n">
        <v>20997.2</v>
      </c>
      <c r="Q453" s="80" t="n">
        <v>20021.1</v>
      </c>
      <c r="R453" s="80" t="n">
        <v>6511.03</v>
      </c>
      <c r="S453" s="80" t="n">
        <v>-1341.09</v>
      </c>
      <c r="T453" s="80">
        <f>O453-Y453</f>
        <v/>
      </c>
      <c r="U453" s="82">
        <f>AA453/(T453+X453)</f>
        <v/>
      </c>
      <c r="V453" s="80">
        <f>INDEX(检修、备用和必开!B:B,MATCH(统调负荷!$C453,检修、备用和必开!$A:$A,0))</f>
        <v/>
      </c>
      <c r="W453" s="80">
        <f>INDEX(检修、备用和必开!C:C,MATCH(统调负荷!$C453,检修、备用和必开!$A:$A,0))</f>
        <v/>
      </c>
      <c r="X453" s="80">
        <f>INDEX(检修、备用和必开!D:D,MATCH(统调负荷!$C453,检修、备用和必开!$A:$A,0))</f>
        <v/>
      </c>
      <c r="Y453" s="80">
        <f>INDEX(检修、备用和必开!E:E,MATCH(统调负荷!$C453,检修、备用和必开!$A:$A,0))</f>
        <v/>
      </c>
      <c r="Z453" s="80">
        <f>INDEX(检修、备用和必开!F:F,MATCH(统调负荷!$C453,检修、备用和必开!$A:$A,0))</f>
        <v/>
      </c>
      <c r="AA453" s="80">
        <f>94492.4-V453-Z453</f>
        <v/>
      </c>
      <c r="AB453" s="80" t="n">
        <v>393.79</v>
      </c>
      <c r="AC453" s="80" t="n">
        <v>520.5</v>
      </c>
      <c r="AD453" s="83">
        <f>C453+D453</f>
        <v/>
      </c>
      <c r="AE453" s="82">
        <f>N453-E453</f>
        <v/>
      </c>
      <c r="AF453" s="82">
        <f>O453-F453</f>
        <v/>
      </c>
      <c r="AG453" s="82">
        <f>P453-G453</f>
        <v/>
      </c>
      <c r="AH453" s="82">
        <f>Q453-H453</f>
        <v/>
      </c>
      <c r="AI453" s="82">
        <f>R453-I453</f>
        <v/>
      </c>
      <c r="AJ453" s="82">
        <f>S453-J453</f>
        <v/>
      </c>
      <c r="AK453" s="80">
        <f>INDEX(检修、备用和必开!I:I,MATCH(统调负荷!$C453,检修、备用和必开!$A:$A,0))</f>
        <v/>
      </c>
    </row>
    <row r="454" ht="13.8" customHeight="1">
      <c r="A454" s="80">
        <f>WEEKDAY(C454,2)</f>
        <v/>
      </c>
      <c r="B454" s="80">
        <f>HOUR(D454)</f>
        <v/>
      </c>
      <c r="C454" s="86" t="n">
        <v>45721</v>
      </c>
      <c r="D454" s="75" t="n">
        <v>0.7083333333333334</v>
      </c>
      <c r="E454" s="80" t="n">
        <v>107065</v>
      </c>
      <c r="F454" s="80" t="n">
        <v>54952</v>
      </c>
      <c r="G454" s="80" t="n">
        <v>20124</v>
      </c>
      <c r="H454" s="80" t="n">
        <v>25865</v>
      </c>
      <c r="I454" s="80" t="n">
        <v>7523</v>
      </c>
      <c r="J454" s="80" t="n">
        <v>-1399</v>
      </c>
      <c r="K454" s="80">
        <f>F454-Y454</f>
        <v/>
      </c>
      <c r="L454" s="82">
        <f>AA454/(K454+W454)</f>
        <v/>
      </c>
      <c r="M454" s="75" t="n">
        <v>0.7083333333333334</v>
      </c>
      <c r="N454" s="80" t="n">
        <v>97012.60000000001</v>
      </c>
      <c r="O454" s="80" t="n">
        <v>50946.42</v>
      </c>
      <c r="P454" s="80" t="n">
        <v>21226.5</v>
      </c>
      <c r="Q454" s="80" t="n">
        <v>20238.2</v>
      </c>
      <c r="R454" s="80" t="n">
        <v>6011.22</v>
      </c>
      <c r="S454" s="80" t="n">
        <v>-1409.74</v>
      </c>
      <c r="T454" s="80">
        <f>O454-Y454</f>
        <v/>
      </c>
      <c r="U454" s="82">
        <f>AA454/(T454+X454)</f>
        <v/>
      </c>
      <c r="V454" s="80">
        <f>INDEX(检修、备用和必开!B:B,MATCH(统调负荷!$C454,检修、备用和必开!$A:$A,0))</f>
        <v/>
      </c>
      <c r="W454" s="80">
        <f>INDEX(检修、备用和必开!C:C,MATCH(统调负荷!$C454,检修、备用和必开!$A:$A,0))</f>
        <v/>
      </c>
      <c r="X454" s="80">
        <f>INDEX(检修、备用和必开!D:D,MATCH(统调负荷!$C454,检修、备用和必开!$A:$A,0))</f>
        <v/>
      </c>
      <c r="Y454" s="80">
        <f>INDEX(检修、备用和必开!E:E,MATCH(统调负荷!$C454,检修、备用和必开!$A:$A,0))</f>
        <v/>
      </c>
      <c r="Z454" s="80">
        <f>INDEX(检修、备用和必开!F:F,MATCH(统调负荷!$C454,检修、备用和必开!$A:$A,0))</f>
        <v/>
      </c>
      <c r="AA454" s="80">
        <f>94492.4-V454-Z454</f>
        <v/>
      </c>
      <c r="AB454" s="80" t="n">
        <v>395.94</v>
      </c>
      <c r="AC454" s="80" t="n">
        <v>445.42</v>
      </c>
      <c r="AD454" s="83">
        <f>C454+D454</f>
        <v/>
      </c>
      <c r="AE454" s="82">
        <f>N454-E454</f>
        <v/>
      </c>
      <c r="AF454" s="82">
        <f>O454-F454</f>
        <v/>
      </c>
      <c r="AG454" s="82">
        <f>P454-G454</f>
        <v/>
      </c>
      <c r="AH454" s="82">
        <f>Q454-H454</f>
        <v/>
      </c>
      <c r="AI454" s="82">
        <f>R454-I454</f>
        <v/>
      </c>
      <c r="AJ454" s="82">
        <f>S454-J454</f>
        <v/>
      </c>
      <c r="AK454" s="80">
        <f>INDEX(检修、备用和必开!I:I,MATCH(统调负荷!$C454,检修、备用和必开!$A:$A,0))</f>
        <v/>
      </c>
    </row>
    <row r="455" ht="13.8" customHeight="1">
      <c r="A455" s="80">
        <f>WEEKDAY(C455,2)</f>
        <v/>
      </c>
      <c r="B455" s="80">
        <f>HOUR(D455)</f>
        <v/>
      </c>
      <c r="C455" s="86" t="n">
        <v>45721</v>
      </c>
      <c r="D455" s="75" t="n">
        <v>0.71875</v>
      </c>
      <c r="E455" s="80" t="n">
        <v>107445</v>
      </c>
      <c r="F455" s="80" t="n">
        <v>55908</v>
      </c>
      <c r="G455" s="80" t="n">
        <v>19564</v>
      </c>
      <c r="H455" s="80" t="n">
        <v>26066</v>
      </c>
      <c r="I455" s="80" t="n">
        <v>7306</v>
      </c>
      <c r="J455" s="80" t="n">
        <v>-1399</v>
      </c>
      <c r="K455" s="80">
        <f>F455-Y455</f>
        <v/>
      </c>
      <c r="L455" s="82">
        <f>AA455/(K455+W455)</f>
        <v/>
      </c>
      <c r="M455" s="75" t="n">
        <v>0.71875</v>
      </c>
      <c r="N455" s="80" t="n">
        <v>98541.3</v>
      </c>
      <c r="O455" s="80" t="n">
        <v>53379.98</v>
      </c>
      <c r="P455" s="80" t="n">
        <v>21143.8</v>
      </c>
      <c r="Q455" s="80" t="n">
        <v>19752</v>
      </c>
      <c r="R455" s="80" t="n">
        <v>5580.5</v>
      </c>
      <c r="S455" s="80" t="n">
        <v>-1314.98</v>
      </c>
      <c r="T455" s="80">
        <f>O455-Y455</f>
        <v/>
      </c>
      <c r="U455" s="82">
        <f>AA455/(T455+X455)</f>
        <v/>
      </c>
      <c r="V455" s="80">
        <f>INDEX(检修、备用和必开!B:B,MATCH(统调负荷!$C455,检修、备用和必开!$A:$A,0))</f>
        <v/>
      </c>
      <c r="W455" s="80">
        <f>INDEX(检修、备用和必开!C:C,MATCH(统调负荷!$C455,检修、备用和必开!$A:$A,0))</f>
        <v/>
      </c>
      <c r="X455" s="80">
        <f>INDEX(检修、备用和必开!D:D,MATCH(统调负荷!$C455,检修、备用和必开!$A:$A,0))</f>
        <v/>
      </c>
      <c r="Y455" s="80">
        <f>INDEX(检修、备用和必开!E:E,MATCH(统调负荷!$C455,检修、备用和必开!$A:$A,0))</f>
        <v/>
      </c>
      <c r="Z455" s="80">
        <f>INDEX(检修、备用和必开!F:F,MATCH(统调负荷!$C455,检修、备用和必开!$A:$A,0))</f>
        <v/>
      </c>
      <c r="AA455" s="80">
        <f>94492.4-V455-Z455</f>
        <v/>
      </c>
      <c r="AB455" s="80" t="n">
        <v>420.81</v>
      </c>
      <c r="AC455" s="80" t="n">
        <v>526.86</v>
      </c>
      <c r="AD455" s="83">
        <f>C455+D455</f>
        <v/>
      </c>
      <c r="AE455" s="82">
        <f>N455-E455</f>
        <v/>
      </c>
      <c r="AF455" s="82">
        <f>O455-F455</f>
        <v/>
      </c>
      <c r="AG455" s="82">
        <f>P455-G455</f>
        <v/>
      </c>
      <c r="AH455" s="82">
        <f>Q455-H455</f>
        <v/>
      </c>
      <c r="AI455" s="82">
        <f>R455-I455</f>
        <v/>
      </c>
      <c r="AJ455" s="82">
        <f>S455-J455</f>
        <v/>
      </c>
      <c r="AK455" s="80">
        <f>INDEX(检修、备用和必开!I:I,MATCH(统调负荷!$C455,检修、备用和必开!$A:$A,0))</f>
        <v/>
      </c>
    </row>
    <row r="456" ht="13.8" customHeight="1">
      <c r="A456" s="80">
        <f>WEEKDAY(C456,2)</f>
        <v/>
      </c>
      <c r="B456" s="80">
        <f>HOUR(D456)</f>
        <v/>
      </c>
      <c r="C456" s="86" t="n">
        <v>45721</v>
      </c>
      <c r="D456" s="75" t="n">
        <v>0.7291666666666666</v>
      </c>
      <c r="E456" s="80" t="n">
        <v>105425</v>
      </c>
      <c r="F456" s="80" t="n">
        <v>54081</v>
      </c>
      <c r="G456" s="80" t="n">
        <v>19564</v>
      </c>
      <c r="H456" s="80" t="n">
        <v>26077</v>
      </c>
      <c r="I456" s="80" t="n">
        <v>7102</v>
      </c>
      <c r="J456" s="80" t="n">
        <v>-1399</v>
      </c>
      <c r="K456" s="80">
        <f>F456-Y456</f>
        <v/>
      </c>
      <c r="L456" s="82">
        <f>AA456/(K456+W456)</f>
        <v/>
      </c>
      <c r="M456" s="75" t="n">
        <v>0.7291666666666666</v>
      </c>
      <c r="N456" s="80" t="n">
        <v>97455.5</v>
      </c>
      <c r="O456" s="80" t="n">
        <v>53214.94</v>
      </c>
      <c r="P456" s="80" t="n">
        <v>20593.7</v>
      </c>
      <c r="Q456" s="80" t="n">
        <v>19690.6</v>
      </c>
      <c r="R456" s="80" t="n">
        <v>5342.92</v>
      </c>
      <c r="S456" s="80" t="n">
        <v>-1386.66</v>
      </c>
      <c r="T456" s="80">
        <f>O456-Y456</f>
        <v/>
      </c>
      <c r="U456" s="82">
        <f>AA456/(T456+X456)</f>
        <v/>
      </c>
      <c r="V456" s="80">
        <f>INDEX(检修、备用和必开!B:B,MATCH(统调负荷!$C456,检修、备用和必开!$A:$A,0))</f>
        <v/>
      </c>
      <c r="W456" s="80">
        <f>INDEX(检修、备用和必开!C:C,MATCH(统调负荷!$C456,检修、备用和必开!$A:$A,0))</f>
        <v/>
      </c>
      <c r="X456" s="80">
        <f>INDEX(检修、备用和必开!D:D,MATCH(统调负荷!$C456,检修、备用和必开!$A:$A,0))</f>
        <v/>
      </c>
      <c r="Y456" s="80">
        <f>INDEX(检修、备用和必开!E:E,MATCH(统调负荷!$C456,检修、备用和必开!$A:$A,0))</f>
        <v/>
      </c>
      <c r="Z456" s="80">
        <f>INDEX(检修、备用和必开!F:F,MATCH(统调负荷!$C456,检修、备用和必开!$A:$A,0))</f>
        <v/>
      </c>
      <c r="AA456" s="80">
        <f>94492.4-V456-Z456</f>
        <v/>
      </c>
      <c r="AB456" s="80" t="n">
        <v>408.4</v>
      </c>
      <c r="AC456" s="80" t="n">
        <v>466.91</v>
      </c>
      <c r="AD456" s="83">
        <f>C456+D456</f>
        <v/>
      </c>
      <c r="AE456" s="82">
        <f>N456-E456</f>
        <v/>
      </c>
      <c r="AF456" s="82">
        <f>O456-F456</f>
        <v/>
      </c>
      <c r="AG456" s="82">
        <f>P456-G456</f>
        <v/>
      </c>
      <c r="AH456" s="82">
        <f>Q456-H456</f>
        <v/>
      </c>
      <c r="AI456" s="82">
        <f>R456-I456</f>
        <v/>
      </c>
      <c r="AJ456" s="82">
        <f>S456-J456</f>
        <v/>
      </c>
      <c r="AK456" s="80">
        <f>INDEX(检修、备用和必开!I:I,MATCH(统调负荷!$C456,检修、备用和必开!$A:$A,0))</f>
        <v/>
      </c>
    </row>
    <row r="457" ht="13.8" customHeight="1">
      <c r="A457" s="80">
        <f>WEEKDAY(C457,2)</f>
        <v/>
      </c>
      <c r="B457" s="80">
        <f>HOUR(D457)</f>
        <v/>
      </c>
      <c r="C457" s="86" t="n">
        <v>45721</v>
      </c>
      <c r="D457" s="75" t="n">
        <v>0.7395833333333334</v>
      </c>
      <c r="E457" s="80" t="n">
        <v>105505</v>
      </c>
      <c r="F457" s="80" t="n">
        <v>54385</v>
      </c>
      <c r="G457" s="80" t="n">
        <v>19573</v>
      </c>
      <c r="H457" s="80" t="n">
        <v>26001</v>
      </c>
      <c r="I457" s="80" t="n">
        <v>6945</v>
      </c>
      <c r="J457" s="80" t="n">
        <v>-1399</v>
      </c>
      <c r="K457" s="80">
        <f>F457-Y457</f>
        <v/>
      </c>
      <c r="L457" s="82">
        <f>AA457/(K457+W457)</f>
        <v/>
      </c>
      <c r="M457" s="75" t="n">
        <v>0.7395833333333334</v>
      </c>
      <c r="N457" s="80" t="n">
        <v>98230.3</v>
      </c>
      <c r="O457" s="80" t="n">
        <v>54233.3</v>
      </c>
      <c r="P457" s="80" t="n">
        <v>20185</v>
      </c>
      <c r="Q457" s="80" t="n">
        <v>19857.4</v>
      </c>
      <c r="R457" s="80" t="n">
        <v>5313.33</v>
      </c>
      <c r="S457" s="80" t="n">
        <v>-1358.73</v>
      </c>
      <c r="T457" s="80">
        <f>O457-Y457</f>
        <v/>
      </c>
      <c r="U457" s="82">
        <f>AA457/(T457+X457)</f>
        <v/>
      </c>
      <c r="V457" s="80">
        <f>INDEX(检修、备用和必开!B:B,MATCH(统调负荷!$C457,检修、备用和必开!$A:$A,0))</f>
        <v/>
      </c>
      <c r="W457" s="80">
        <f>INDEX(检修、备用和必开!C:C,MATCH(统调负荷!$C457,检修、备用和必开!$A:$A,0))</f>
        <v/>
      </c>
      <c r="X457" s="80">
        <f>INDEX(检修、备用和必开!D:D,MATCH(统调负荷!$C457,检修、备用和必开!$A:$A,0))</f>
        <v/>
      </c>
      <c r="Y457" s="80">
        <f>INDEX(检修、备用和必开!E:E,MATCH(统调负荷!$C457,检修、备用和必开!$A:$A,0))</f>
        <v/>
      </c>
      <c r="Z457" s="80">
        <f>INDEX(检修、备用和必开!F:F,MATCH(统调负荷!$C457,检修、备用和必开!$A:$A,0))</f>
        <v/>
      </c>
      <c r="AA457" s="80">
        <f>94492.4-V457-Z457</f>
        <v/>
      </c>
      <c r="AB457" s="80" t="n">
        <v>419.79</v>
      </c>
      <c r="AC457" s="80" t="n">
        <v>460.84</v>
      </c>
      <c r="AD457" s="83">
        <f>C457+D457</f>
        <v/>
      </c>
      <c r="AE457" s="82">
        <f>N457-E457</f>
        <v/>
      </c>
      <c r="AF457" s="82">
        <f>O457-F457</f>
        <v/>
      </c>
      <c r="AG457" s="82">
        <f>P457-G457</f>
        <v/>
      </c>
      <c r="AH457" s="82">
        <f>Q457-H457</f>
        <v/>
      </c>
      <c r="AI457" s="82">
        <f>R457-I457</f>
        <v/>
      </c>
      <c r="AJ457" s="82">
        <f>S457-J457</f>
        <v/>
      </c>
      <c r="AK457" s="80">
        <f>INDEX(检修、备用和必开!I:I,MATCH(统调负荷!$C457,检修、备用和必开!$A:$A,0))</f>
        <v/>
      </c>
    </row>
    <row r="458" ht="13.8" customHeight="1">
      <c r="A458" s="80">
        <f>WEEKDAY(C458,2)</f>
        <v/>
      </c>
      <c r="B458" s="80">
        <f>HOUR(D458)</f>
        <v/>
      </c>
      <c r="C458" s="86" t="n">
        <v>45721</v>
      </c>
      <c r="D458" s="75" t="n">
        <v>0.75</v>
      </c>
      <c r="E458" s="80" t="n">
        <v>105665</v>
      </c>
      <c r="F458" s="80" t="n">
        <v>54820</v>
      </c>
      <c r="G458" s="80" t="n">
        <v>19520</v>
      </c>
      <c r="H458" s="80" t="n">
        <v>25960</v>
      </c>
      <c r="I458" s="80" t="n">
        <v>6764</v>
      </c>
      <c r="J458" s="80" t="n">
        <v>-1399</v>
      </c>
      <c r="K458" s="80">
        <f>F458-Y458</f>
        <v/>
      </c>
      <c r="L458" s="82">
        <f>AA458/(K458+W458)</f>
        <v/>
      </c>
      <c r="M458" s="75" t="n">
        <v>0.75</v>
      </c>
      <c r="N458" s="80" t="n">
        <v>98922.60000000001</v>
      </c>
      <c r="O458" s="80" t="n">
        <v>55163.06</v>
      </c>
      <c r="P458" s="80" t="n">
        <v>19480.8</v>
      </c>
      <c r="Q458" s="80" t="n">
        <v>20454.7</v>
      </c>
      <c r="R458" s="80" t="n">
        <v>5255.34</v>
      </c>
      <c r="S458" s="80" t="n">
        <v>-1431.3</v>
      </c>
      <c r="T458" s="80">
        <f>O458-Y458</f>
        <v/>
      </c>
      <c r="U458" s="82">
        <f>AA458/(T458+X458)</f>
        <v/>
      </c>
      <c r="V458" s="80">
        <f>INDEX(检修、备用和必开!B:B,MATCH(统调负荷!$C458,检修、备用和必开!$A:$A,0))</f>
        <v/>
      </c>
      <c r="W458" s="80">
        <f>INDEX(检修、备用和必开!C:C,MATCH(统调负荷!$C458,检修、备用和必开!$A:$A,0))</f>
        <v/>
      </c>
      <c r="X458" s="80">
        <f>INDEX(检修、备用和必开!D:D,MATCH(统调负荷!$C458,检修、备用和必开!$A:$A,0))</f>
        <v/>
      </c>
      <c r="Y458" s="80">
        <f>INDEX(检修、备用和必开!E:E,MATCH(统调负荷!$C458,检修、备用和必开!$A:$A,0))</f>
        <v/>
      </c>
      <c r="Z458" s="80">
        <f>INDEX(检修、备用和必开!F:F,MATCH(统调负荷!$C458,检修、备用和必开!$A:$A,0))</f>
        <v/>
      </c>
      <c r="AA458" s="80">
        <f>94492.4-V458-Z458</f>
        <v/>
      </c>
      <c r="AB458" s="80" t="n">
        <v>439.01</v>
      </c>
      <c r="AC458" s="80" t="n">
        <v>451.86</v>
      </c>
      <c r="AD458" s="83">
        <f>C458+D458</f>
        <v/>
      </c>
      <c r="AE458" s="82">
        <f>N458-E458</f>
        <v/>
      </c>
      <c r="AF458" s="82">
        <f>O458-F458</f>
        <v/>
      </c>
      <c r="AG458" s="82">
        <f>P458-G458</f>
        <v/>
      </c>
      <c r="AH458" s="82">
        <f>Q458-H458</f>
        <v/>
      </c>
      <c r="AI458" s="82">
        <f>R458-I458</f>
        <v/>
      </c>
      <c r="AJ458" s="82">
        <f>S458-J458</f>
        <v/>
      </c>
      <c r="AK458" s="80">
        <f>INDEX(检修、备用和必开!I:I,MATCH(统调负荷!$C458,检修、备用和必开!$A:$A,0))</f>
        <v/>
      </c>
    </row>
    <row r="459" ht="13.8" customHeight="1">
      <c r="A459" s="80">
        <f>WEEKDAY(C459,2)</f>
        <v/>
      </c>
      <c r="B459" s="80">
        <f>HOUR(D459)</f>
        <v/>
      </c>
      <c r="C459" s="86" t="n">
        <v>45721</v>
      </c>
      <c r="D459" s="75" t="n">
        <v>0.7604166666666666</v>
      </c>
      <c r="E459" s="80" t="n">
        <v>107715</v>
      </c>
      <c r="F459" s="80" t="n">
        <v>56485</v>
      </c>
      <c r="G459" s="80" t="n">
        <v>19990</v>
      </c>
      <c r="H459" s="80" t="n">
        <v>25997</v>
      </c>
      <c r="I459" s="80" t="n">
        <v>6642</v>
      </c>
      <c r="J459" s="80" t="n">
        <v>-1399</v>
      </c>
      <c r="K459" s="80">
        <f>F459-Y459</f>
        <v/>
      </c>
      <c r="L459" s="82">
        <f>AA459/(K459+W459)</f>
        <v/>
      </c>
      <c r="M459" s="75" t="n">
        <v>0.7604166666666666</v>
      </c>
      <c r="N459" s="80" t="n">
        <v>100620</v>
      </c>
      <c r="O459" s="80" t="n">
        <v>55858.36</v>
      </c>
      <c r="P459" s="80" t="n">
        <v>19714.2</v>
      </c>
      <c r="Q459" s="80" t="n">
        <v>21270.4</v>
      </c>
      <c r="R459" s="80" t="n">
        <v>5268.2</v>
      </c>
      <c r="S459" s="80" t="n">
        <v>-1491.16</v>
      </c>
      <c r="T459" s="80">
        <f>O459-Y459</f>
        <v/>
      </c>
      <c r="U459" s="82">
        <f>AA459/(T459+X459)</f>
        <v/>
      </c>
      <c r="V459" s="80">
        <f>INDEX(检修、备用和必开!B:B,MATCH(统调负荷!$C459,检修、备用和必开!$A:$A,0))</f>
        <v/>
      </c>
      <c r="W459" s="80">
        <f>INDEX(检修、备用和必开!C:C,MATCH(统调负荷!$C459,检修、备用和必开!$A:$A,0))</f>
        <v/>
      </c>
      <c r="X459" s="80">
        <f>INDEX(检修、备用和必开!D:D,MATCH(统调负荷!$C459,检修、备用和必开!$A:$A,0))</f>
        <v/>
      </c>
      <c r="Y459" s="80">
        <f>INDEX(检修、备用和必开!E:E,MATCH(统调负荷!$C459,检修、备用和必开!$A:$A,0))</f>
        <v/>
      </c>
      <c r="Z459" s="80">
        <f>INDEX(检修、备用和必开!F:F,MATCH(统调负荷!$C459,检修、备用和必开!$A:$A,0))</f>
        <v/>
      </c>
      <c r="AA459" s="80">
        <f>94492.4-V459-Z459</f>
        <v/>
      </c>
      <c r="AB459" s="80" t="n">
        <v>448.83</v>
      </c>
      <c r="AC459" s="80" t="n">
        <v>453.99</v>
      </c>
      <c r="AD459" s="83">
        <f>C459+D459</f>
        <v/>
      </c>
      <c r="AE459" s="82">
        <f>N459-E459</f>
        <v/>
      </c>
      <c r="AF459" s="82">
        <f>O459-F459</f>
        <v/>
      </c>
      <c r="AG459" s="82">
        <f>P459-G459</f>
        <v/>
      </c>
      <c r="AH459" s="82">
        <f>Q459-H459</f>
        <v/>
      </c>
      <c r="AI459" s="82">
        <f>R459-I459</f>
        <v/>
      </c>
      <c r="AJ459" s="82">
        <f>S459-J459</f>
        <v/>
      </c>
      <c r="AK459" s="80">
        <f>INDEX(检修、备用和必开!I:I,MATCH(统调负荷!$C459,检修、备用和必开!$A:$A,0))</f>
        <v/>
      </c>
    </row>
    <row r="460" ht="13.8" customHeight="1">
      <c r="A460" s="80">
        <f>WEEKDAY(C460,2)</f>
        <v/>
      </c>
      <c r="B460" s="80">
        <f>HOUR(D460)</f>
        <v/>
      </c>
      <c r="C460" s="86" t="n">
        <v>45721</v>
      </c>
      <c r="D460" s="75" t="n">
        <v>0.7708333333333334</v>
      </c>
      <c r="E460" s="80" t="n">
        <v>109375</v>
      </c>
      <c r="F460" s="80" t="n">
        <v>58042</v>
      </c>
      <c r="G460" s="80" t="n">
        <v>20083</v>
      </c>
      <c r="H460" s="80" t="n">
        <v>26091</v>
      </c>
      <c r="I460" s="80" t="n">
        <v>6558</v>
      </c>
      <c r="J460" s="80" t="n">
        <v>-1399</v>
      </c>
      <c r="K460" s="80">
        <f>F460-Y460</f>
        <v/>
      </c>
      <c r="L460" s="82">
        <f>AA460/(K460+W460)</f>
        <v/>
      </c>
      <c r="M460" s="75" t="n">
        <v>0.7708333333333334</v>
      </c>
      <c r="N460" s="80" t="n">
        <v>101583</v>
      </c>
      <c r="O460" s="80" t="n">
        <v>55951.18</v>
      </c>
      <c r="P460" s="80" t="n">
        <v>20329.5</v>
      </c>
      <c r="Q460" s="80" t="n">
        <v>21571.8</v>
      </c>
      <c r="R460" s="80" t="n">
        <v>5280.46</v>
      </c>
      <c r="S460" s="80" t="n">
        <v>-1549.94</v>
      </c>
      <c r="T460" s="80">
        <f>O460-Y460</f>
        <v/>
      </c>
      <c r="U460" s="82">
        <f>AA460/(T460+X460)</f>
        <v/>
      </c>
      <c r="V460" s="80">
        <f>INDEX(检修、备用和必开!B:B,MATCH(统调负荷!$C460,检修、备用和必开!$A:$A,0))</f>
        <v/>
      </c>
      <c r="W460" s="80">
        <f>INDEX(检修、备用和必开!C:C,MATCH(统调负荷!$C460,检修、备用和必开!$A:$A,0))</f>
        <v/>
      </c>
      <c r="X460" s="80">
        <f>INDEX(检修、备用和必开!D:D,MATCH(统调负荷!$C460,检修、备用和必开!$A:$A,0))</f>
        <v/>
      </c>
      <c r="Y460" s="80">
        <f>INDEX(检修、备用和必开!E:E,MATCH(统调负荷!$C460,检修、备用和必开!$A:$A,0))</f>
        <v/>
      </c>
      <c r="Z460" s="80">
        <f>INDEX(检修、备用和必开!F:F,MATCH(统调负荷!$C460,检修、备用和必开!$A:$A,0))</f>
        <v/>
      </c>
      <c r="AA460" s="80">
        <f>94492.4-V460-Z460</f>
        <v/>
      </c>
      <c r="AB460" s="80" t="n">
        <v>438.65</v>
      </c>
      <c r="AC460" s="80" t="n">
        <v>460.18</v>
      </c>
      <c r="AD460" s="83">
        <f>C460+D460</f>
        <v/>
      </c>
      <c r="AE460" s="82">
        <f>N460-E460</f>
        <v/>
      </c>
      <c r="AF460" s="82">
        <f>O460-F460</f>
        <v/>
      </c>
      <c r="AG460" s="82">
        <f>P460-G460</f>
        <v/>
      </c>
      <c r="AH460" s="82">
        <f>Q460-H460</f>
        <v/>
      </c>
      <c r="AI460" s="82">
        <f>R460-I460</f>
        <v/>
      </c>
      <c r="AJ460" s="82">
        <f>S460-J460</f>
        <v/>
      </c>
      <c r="AK460" s="80">
        <f>INDEX(检修、备用和必开!I:I,MATCH(统调负荷!$C460,检修、备用和必开!$A:$A,0))</f>
        <v/>
      </c>
    </row>
    <row r="461" ht="13.8" customHeight="1">
      <c r="A461" s="80">
        <f>WEEKDAY(C461,2)</f>
        <v/>
      </c>
      <c r="B461" s="80">
        <f>HOUR(D461)</f>
        <v/>
      </c>
      <c r="C461" s="86" t="n">
        <v>45721</v>
      </c>
      <c r="D461" s="75" t="n">
        <v>0.78125</v>
      </c>
      <c r="E461" s="80" t="n">
        <v>110950</v>
      </c>
      <c r="F461" s="80" t="n">
        <v>58907</v>
      </c>
      <c r="G461" s="80" t="n">
        <v>20088</v>
      </c>
      <c r="H461" s="80" t="n">
        <v>26856</v>
      </c>
      <c r="I461" s="80" t="n">
        <v>6498</v>
      </c>
      <c r="J461" s="80" t="n">
        <v>-1399</v>
      </c>
      <c r="K461" s="80">
        <f>F461-Y461</f>
        <v/>
      </c>
      <c r="L461" s="82">
        <f>AA461/(K461+W461)</f>
        <v/>
      </c>
      <c r="M461" s="75" t="n">
        <v>0.78125</v>
      </c>
      <c r="N461" s="80" t="n">
        <v>101458</v>
      </c>
      <c r="O461" s="80" t="n">
        <v>55892.54</v>
      </c>
      <c r="P461" s="80" t="n">
        <v>20225.8</v>
      </c>
      <c r="Q461" s="80" t="n">
        <v>21553.7</v>
      </c>
      <c r="R461" s="80" t="n">
        <v>5339.62</v>
      </c>
      <c r="S461" s="80" t="n">
        <v>-1553.66</v>
      </c>
      <c r="T461" s="80">
        <f>O461-Y461</f>
        <v/>
      </c>
      <c r="U461" s="82">
        <f>AA461/(T461+X461)</f>
        <v/>
      </c>
      <c r="V461" s="80">
        <f>INDEX(检修、备用和必开!B:B,MATCH(统调负荷!$C461,检修、备用和必开!$A:$A,0))</f>
        <v/>
      </c>
      <c r="W461" s="80">
        <f>INDEX(检修、备用和必开!C:C,MATCH(统调负荷!$C461,检修、备用和必开!$A:$A,0))</f>
        <v/>
      </c>
      <c r="X461" s="80">
        <f>INDEX(检修、备用和必开!D:D,MATCH(统调负荷!$C461,检修、备用和必开!$A:$A,0))</f>
        <v/>
      </c>
      <c r="Y461" s="80">
        <f>INDEX(检修、备用和必开!E:E,MATCH(统调负荷!$C461,检修、备用和必开!$A:$A,0))</f>
        <v/>
      </c>
      <c r="Z461" s="80">
        <f>INDEX(检修、备用和必开!F:F,MATCH(统调负荷!$C461,检修、备用和必开!$A:$A,0))</f>
        <v/>
      </c>
      <c r="AA461" s="80">
        <f>94492.4-V461-Z461</f>
        <v/>
      </c>
      <c r="AB461" s="80" t="n">
        <v>419.75</v>
      </c>
      <c r="AC461" s="80" t="n">
        <v>463.76</v>
      </c>
      <c r="AD461" s="83">
        <f>C461+D461</f>
        <v/>
      </c>
      <c r="AE461" s="82">
        <f>N461-E461</f>
        <v/>
      </c>
      <c r="AF461" s="82">
        <f>O461-F461</f>
        <v/>
      </c>
      <c r="AG461" s="82">
        <f>P461-G461</f>
        <v/>
      </c>
      <c r="AH461" s="82">
        <f>Q461-H461</f>
        <v/>
      </c>
      <c r="AI461" s="82">
        <f>R461-I461</f>
        <v/>
      </c>
      <c r="AJ461" s="82">
        <f>S461-J461</f>
        <v/>
      </c>
      <c r="AK461" s="80">
        <f>INDEX(检修、备用和必开!I:I,MATCH(统调负荷!$C461,检修、备用和必开!$A:$A,0))</f>
        <v/>
      </c>
    </row>
    <row r="462" ht="13.8" customHeight="1">
      <c r="A462" s="80">
        <f>WEEKDAY(C462,2)</f>
        <v/>
      </c>
      <c r="B462" s="80">
        <f>HOUR(D462)</f>
        <v/>
      </c>
      <c r="C462" s="86" t="n">
        <v>45721</v>
      </c>
      <c r="D462" s="75" t="n">
        <v>0.7916666666666666</v>
      </c>
      <c r="E462" s="80" t="n">
        <v>111720</v>
      </c>
      <c r="F462" s="80" t="n">
        <v>59776</v>
      </c>
      <c r="G462" s="80" t="n">
        <v>20098</v>
      </c>
      <c r="H462" s="80" t="n">
        <v>26807</v>
      </c>
      <c r="I462" s="80" t="n">
        <v>6438</v>
      </c>
      <c r="J462" s="80" t="n">
        <v>-1399</v>
      </c>
      <c r="K462" s="80">
        <f>F462-Y462</f>
        <v/>
      </c>
      <c r="L462" s="82">
        <f>AA462/(K462+W462)</f>
        <v/>
      </c>
      <c r="M462" s="75" t="n">
        <v>0.7916666666666666</v>
      </c>
      <c r="N462" s="80" t="n">
        <v>101299</v>
      </c>
      <c r="O462" s="80" t="n">
        <v>55574.45</v>
      </c>
      <c r="P462" s="80" t="n">
        <v>20142.7</v>
      </c>
      <c r="Q462" s="80" t="n">
        <v>21681.4</v>
      </c>
      <c r="R462" s="80" t="n">
        <v>5409.25</v>
      </c>
      <c r="S462" s="80" t="n">
        <v>-1508.8</v>
      </c>
      <c r="T462" s="80">
        <f>O462-Y462</f>
        <v/>
      </c>
      <c r="U462" s="82">
        <f>AA462/(T462+X462)</f>
        <v/>
      </c>
      <c r="V462" s="80">
        <f>INDEX(检修、备用和必开!B:B,MATCH(统调负荷!$C462,检修、备用和必开!$A:$A,0))</f>
        <v/>
      </c>
      <c r="W462" s="80">
        <f>INDEX(检修、备用和必开!C:C,MATCH(统调负荷!$C462,检修、备用和必开!$A:$A,0))</f>
        <v/>
      </c>
      <c r="X462" s="80">
        <f>INDEX(检修、备用和必开!D:D,MATCH(统调负荷!$C462,检修、备用和必开!$A:$A,0))</f>
        <v/>
      </c>
      <c r="Y462" s="80">
        <f>INDEX(检修、备用和必开!E:E,MATCH(统调负荷!$C462,检修、备用和必开!$A:$A,0))</f>
        <v/>
      </c>
      <c r="Z462" s="80">
        <f>INDEX(检修、备用和必开!F:F,MATCH(统调负荷!$C462,检修、备用和必开!$A:$A,0))</f>
        <v/>
      </c>
      <c r="AA462" s="80">
        <f>94492.4-V462-Z462</f>
        <v/>
      </c>
      <c r="AB462" s="80" t="n">
        <v>408.91</v>
      </c>
      <c r="AC462" s="80" t="n">
        <v>419.79</v>
      </c>
      <c r="AD462" s="83">
        <f>C462+D462</f>
        <v/>
      </c>
      <c r="AE462" s="82">
        <f>N462-E462</f>
        <v/>
      </c>
      <c r="AF462" s="82">
        <f>O462-F462</f>
        <v/>
      </c>
      <c r="AG462" s="82">
        <f>P462-G462</f>
        <v/>
      </c>
      <c r="AH462" s="82">
        <f>Q462-H462</f>
        <v/>
      </c>
      <c r="AI462" s="82">
        <f>R462-I462</f>
        <v/>
      </c>
      <c r="AJ462" s="82">
        <f>S462-J462</f>
        <v/>
      </c>
      <c r="AK462" s="80">
        <f>INDEX(检修、备用和必开!I:I,MATCH(统调负荷!$C462,检修、备用和必开!$A:$A,0))</f>
        <v/>
      </c>
    </row>
    <row r="463" ht="13.8" customHeight="1">
      <c r="A463" s="80">
        <f>WEEKDAY(C463,2)</f>
        <v/>
      </c>
      <c r="B463" s="80">
        <f>HOUR(D463)</f>
        <v/>
      </c>
      <c r="C463" s="86" t="n">
        <v>45721</v>
      </c>
      <c r="D463" s="75" t="n">
        <v>0.8020833333333334</v>
      </c>
      <c r="E463" s="80" t="n">
        <v>113800</v>
      </c>
      <c r="F463" s="80" t="n">
        <v>62426</v>
      </c>
      <c r="G463" s="80" t="n">
        <v>19135</v>
      </c>
      <c r="H463" s="80" t="n">
        <v>27158</v>
      </c>
      <c r="I463" s="80" t="n">
        <v>6480</v>
      </c>
      <c r="J463" s="80" t="n">
        <v>-1399</v>
      </c>
      <c r="K463" s="80">
        <f>F463-Y463</f>
        <v/>
      </c>
      <c r="L463" s="82">
        <f>AA463/(K463+W463)</f>
        <v/>
      </c>
      <c r="M463" s="75" t="n">
        <v>0.8020833333333334</v>
      </c>
      <c r="N463" s="80" t="n">
        <v>103226</v>
      </c>
      <c r="O463" s="80" t="n">
        <v>57868.39</v>
      </c>
      <c r="P463" s="80" t="n">
        <v>19544.6</v>
      </c>
      <c r="Q463" s="80" t="n">
        <v>21889.7</v>
      </c>
      <c r="R463" s="80" t="n">
        <v>5467.27</v>
      </c>
      <c r="S463" s="80" t="n">
        <v>-1543.96</v>
      </c>
      <c r="T463" s="80">
        <f>O463-Y463</f>
        <v/>
      </c>
      <c r="U463" s="82">
        <f>AA463/(T463+X463)</f>
        <v/>
      </c>
      <c r="V463" s="80">
        <f>INDEX(检修、备用和必开!B:B,MATCH(统调负荷!$C463,检修、备用和必开!$A:$A,0))</f>
        <v/>
      </c>
      <c r="W463" s="80">
        <f>INDEX(检修、备用和必开!C:C,MATCH(统调负荷!$C463,检修、备用和必开!$A:$A,0))</f>
        <v/>
      </c>
      <c r="X463" s="80">
        <f>INDEX(检修、备用和必开!D:D,MATCH(统调负荷!$C463,检修、备用和必开!$A:$A,0))</f>
        <v/>
      </c>
      <c r="Y463" s="80">
        <f>INDEX(检修、备用和必开!E:E,MATCH(统调负荷!$C463,检修、备用和必开!$A:$A,0))</f>
        <v/>
      </c>
      <c r="Z463" s="80">
        <f>INDEX(检修、备用和必开!F:F,MATCH(统调负荷!$C463,检修、备用和必开!$A:$A,0))</f>
        <v/>
      </c>
      <c r="AA463" s="80">
        <f>94492.4-V463-Z463</f>
        <v/>
      </c>
      <c r="AB463" s="80" t="n">
        <v>448.41</v>
      </c>
      <c r="AC463" s="80" t="n">
        <v>500.93</v>
      </c>
      <c r="AD463" s="83">
        <f>C463+D463</f>
        <v/>
      </c>
      <c r="AE463" s="82">
        <f>N463-E463</f>
        <v/>
      </c>
      <c r="AF463" s="82">
        <f>O463-F463</f>
        <v/>
      </c>
      <c r="AG463" s="82">
        <f>P463-G463</f>
        <v/>
      </c>
      <c r="AH463" s="82">
        <f>Q463-H463</f>
        <v/>
      </c>
      <c r="AI463" s="82">
        <f>R463-I463</f>
        <v/>
      </c>
      <c r="AJ463" s="82">
        <f>S463-J463</f>
        <v/>
      </c>
      <c r="AK463" s="80">
        <f>INDEX(检修、备用和必开!I:I,MATCH(统调负荷!$C463,检修、备用和必开!$A:$A,0))</f>
        <v/>
      </c>
    </row>
    <row r="464" ht="13.8" customHeight="1">
      <c r="A464" s="80">
        <f>WEEKDAY(C464,2)</f>
        <v/>
      </c>
      <c r="B464" s="80">
        <f>HOUR(D464)</f>
        <v/>
      </c>
      <c r="C464" s="86" t="n">
        <v>45721</v>
      </c>
      <c r="D464" s="75" t="n">
        <v>0.8125</v>
      </c>
      <c r="E464" s="80" t="n">
        <v>114000</v>
      </c>
      <c r="F464" s="80" t="n">
        <v>62547</v>
      </c>
      <c r="G464" s="80" t="n">
        <v>19135</v>
      </c>
      <c r="H464" s="80" t="n">
        <v>27190</v>
      </c>
      <c r="I464" s="80" t="n">
        <v>6527</v>
      </c>
      <c r="J464" s="80" t="n">
        <v>-1399</v>
      </c>
      <c r="K464" s="80">
        <f>F464-Y464</f>
        <v/>
      </c>
      <c r="L464" s="82">
        <f>AA464/(K464+W464)</f>
        <v/>
      </c>
      <c r="M464" s="75" t="n">
        <v>0.8125</v>
      </c>
      <c r="N464" s="80" t="n">
        <v>103093</v>
      </c>
      <c r="O464" s="80" t="n">
        <v>57717.35</v>
      </c>
      <c r="P464" s="80" t="n">
        <v>19821.3</v>
      </c>
      <c r="Q464" s="80" t="n">
        <v>21519</v>
      </c>
      <c r="R464" s="80" t="n">
        <v>5556.35</v>
      </c>
      <c r="S464" s="80" t="n">
        <v>-1521</v>
      </c>
      <c r="T464" s="80">
        <f>O464-Y464</f>
        <v/>
      </c>
      <c r="U464" s="82">
        <f>AA464/(T464+X464)</f>
        <v/>
      </c>
      <c r="V464" s="80">
        <f>INDEX(检修、备用和必开!B:B,MATCH(统调负荷!$C464,检修、备用和必开!$A:$A,0))</f>
        <v/>
      </c>
      <c r="W464" s="80">
        <f>INDEX(检修、备用和必开!C:C,MATCH(统调负荷!$C464,检修、备用和必开!$A:$A,0))</f>
        <v/>
      </c>
      <c r="X464" s="80">
        <f>INDEX(检修、备用和必开!D:D,MATCH(统调负荷!$C464,检修、备用和必开!$A:$A,0))</f>
        <v/>
      </c>
      <c r="Y464" s="80">
        <f>INDEX(检修、备用和必开!E:E,MATCH(统调负荷!$C464,检修、备用和必开!$A:$A,0))</f>
        <v/>
      </c>
      <c r="Z464" s="80">
        <f>INDEX(检修、备用和必开!F:F,MATCH(统调负荷!$C464,检修、备用和必开!$A:$A,0))</f>
        <v/>
      </c>
      <c r="AA464" s="80">
        <f>94492.4-V464-Z464</f>
        <v/>
      </c>
      <c r="AB464" s="80" t="n">
        <v>465.95</v>
      </c>
      <c r="AC464" s="80" t="n">
        <v>475.53</v>
      </c>
      <c r="AD464" s="83">
        <f>C464+D464</f>
        <v/>
      </c>
      <c r="AE464" s="82">
        <f>N464-E464</f>
        <v/>
      </c>
      <c r="AF464" s="82">
        <f>O464-F464</f>
        <v/>
      </c>
      <c r="AG464" s="82">
        <f>P464-G464</f>
        <v/>
      </c>
      <c r="AH464" s="82">
        <f>Q464-H464</f>
        <v/>
      </c>
      <c r="AI464" s="82">
        <f>R464-I464</f>
        <v/>
      </c>
      <c r="AJ464" s="82">
        <f>S464-J464</f>
        <v/>
      </c>
      <c r="AK464" s="80">
        <f>INDEX(检修、备用和必开!I:I,MATCH(统调负荷!$C464,检修、备用和必开!$A:$A,0))</f>
        <v/>
      </c>
    </row>
    <row r="465" ht="13.8" customHeight="1">
      <c r="A465" s="80">
        <f>WEEKDAY(C465,2)</f>
        <v/>
      </c>
      <c r="B465" s="80">
        <f>HOUR(D465)</f>
        <v/>
      </c>
      <c r="C465" s="86" t="n">
        <v>45721</v>
      </c>
      <c r="D465" s="75" t="n">
        <v>0.8229166666666666</v>
      </c>
      <c r="E465" s="80" t="n">
        <v>113090</v>
      </c>
      <c r="F465" s="80" t="n">
        <v>61760</v>
      </c>
      <c r="G465" s="80" t="n">
        <v>19135</v>
      </c>
      <c r="H465" s="80" t="n">
        <v>26972</v>
      </c>
      <c r="I465" s="80" t="n">
        <v>6622</v>
      </c>
      <c r="J465" s="80" t="n">
        <v>-1399</v>
      </c>
      <c r="K465" s="80">
        <f>F465-Y465</f>
        <v/>
      </c>
      <c r="L465" s="82">
        <f>AA465/(K465+W465)</f>
        <v/>
      </c>
      <c r="M465" s="75" t="n">
        <v>0.8229166666666666</v>
      </c>
      <c r="N465" s="80" t="n">
        <v>102827</v>
      </c>
      <c r="O465" s="80" t="n">
        <v>57693.2</v>
      </c>
      <c r="P465" s="80" t="n">
        <v>19685.6</v>
      </c>
      <c r="Q465" s="80" t="n">
        <v>21311.3</v>
      </c>
      <c r="R465" s="80" t="n">
        <v>5617.77</v>
      </c>
      <c r="S465" s="80" t="n">
        <v>-1480.87</v>
      </c>
      <c r="T465" s="80">
        <f>O465-Y465</f>
        <v/>
      </c>
      <c r="U465" s="82">
        <f>AA465/(T465+X465)</f>
        <v/>
      </c>
      <c r="V465" s="80">
        <f>INDEX(检修、备用和必开!B:B,MATCH(统调负荷!$C465,检修、备用和必开!$A:$A,0))</f>
        <v/>
      </c>
      <c r="W465" s="80">
        <f>INDEX(检修、备用和必开!C:C,MATCH(统调负荷!$C465,检修、备用和必开!$A:$A,0))</f>
        <v/>
      </c>
      <c r="X465" s="80">
        <f>INDEX(检修、备用和必开!D:D,MATCH(统调负荷!$C465,检修、备用和必开!$A:$A,0))</f>
        <v/>
      </c>
      <c r="Y465" s="80">
        <f>INDEX(检修、备用和必开!E:E,MATCH(统调负荷!$C465,检修、备用和必开!$A:$A,0))</f>
        <v/>
      </c>
      <c r="Z465" s="80">
        <f>INDEX(检修、备用和必开!F:F,MATCH(统调负荷!$C465,检修、备用和必开!$A:$A,0))</f>
        <v/>
      </c>
      <c r="AA465" s="80">
        <f>94492.4-V465-Z465</f>
        <v/>
      </c>
      <c r="AB465" s="80" t="n">
        <v>448.3</v>
      </c>
      <c r="AC465" s="80" t="n">
        <v>514.38</v>
      </c>
      <c r="AD465" s="83">
        <f>C465+D465</f>
        <v/>
      </c>
      <c r="AE465" s="82">
        <f>N465-E465</f>
        <v/>
      </c>
      <c r="AF465" s="82">
        <f>O465-F465</f>
        <v/>
      </c>
      <c r="AG465" s="82">
        <f>P465-G465</f>
        <v/>
      </c>
      <c r="AH465" s="82">
        <f>Q465-H465</f>
        <v/>
      </c>
      <c r="AI465" s="82">
        <f>R465-I465</f>
        <v/>
      </c>
      <c r="AJ465" s="82">
        <f>S465-J465</f>
        <v/>
      </c>
      <c r="AK465" s="80">
        <f>INDEX(检修、备用和必开!I:I,MATCH(统调负荷!$C465,检修、备用和必开!$A:$A,0))</f>
        <v/>
      </c>
    </row>
    <row r="466" ht="13.8" customHeight="1">
      <c r="A466" s="80">
        <f>WEEKDAY(C466,2)</f>
        <v/>
      </c>
      <c r="B466" s="80">
        <f>HOUR(D466)</f>
        <v/>
      </c>
      <c r="C466" s="86" t="n">
        <v>45721</v>
      </c>
      <c r="D466" s="75" t="n">
        <v>0.8333333333333334</v>
      </c>
      <c r="E466" s="80" t="n">
        <v>112020</v>
      </c>
      <c r="F466" s="80" t="n">
        <v>60764</v>
      </c>
      <c r="G466" s="80" t="n">
        <v>19135</v>
      </c>
      <c r="H466" s="80" t="n">
        <v>26863</v>
      </c>
      <c r="I466" s="80" t="n">
        <v>6657</v>
      </c>
      <c r="J466" s="80" t="n">
        <v>-1399</v>
      </c>
      <c r="K466" s="80">
        <f>F466-Y466</f>
        <v/>
      </c>
      <c r="L466" s="82">
        <f>AA466/(K466+W466)</f>
        <v/>
      </c>
      <c r="M466" s="75" t="n">
        <v>0.8333333333333334</v>
      </c>
      <c r="N466" s="80" t="n">
        <v>101670</v>
      </c>
      <c r="O466" s="80" t="n">
        <v>56742.4</v>
      </c>
      <c r="P466" s="80" t="n">
        <v>19274</v>
      </c>
      <c r="Q466" s="80" t="n">
        <v>21331.6</v>
      </c>
      <c r="R466" s="80" t="n">
        <v>5691.97</v>
      </c>
      <c r="S466" s="80" t="n">
        <v>-1369.97</v>
      </c>
      <c r="T466" s="80">
        <f>O466-Y466</f>
        <v/>
      </c>
      <c r="U466" s="82">
        <f>AA466/(T466+X466)</f>
        <v/>
      </c>
      <c r="V466" s="80">
        <f>INDEX(检修、备用和必开!B:B,MATCH(统调负荷!$C466,检修、备用和必开!$A:$A,0))</f>
        <v/>
      </c>
      <c r="W466" s="80">
        <f>INDEX(检修、备用和必开!C:C,MATCH(统调负荷!$C466,检修、备用和必开!$A:$A,0))</f>
        <v/>
      </c>
      <c r="X466" s="80">
        <f>INDEX(检修、备用和必开!D:D,MATCH(统调负荷!$C466,检修、备用和必开!$A:$A,0))</f>
        <v/>
      </c>
      <c r="Y466" s="80">
        <f>INDEX(检修、备用和必开!E:E,MATCH(统调负荷!$C466,检修、备用和必开!$A:$A,0))</f>
        <v/>
      </c>
      <c r="Z466" s="80">
        <f>INDEX(检修、备用和必开!F:F,MATCH(统调负荷!$C466,检修、备用和必开!$A:$A,0))</f>
        <v/>
      </c>
      <c r="AA466" s="80">
        <f>94492.4-V466-Z466</f>
        <v/>
      </c>
      <c r="AB466" s="80" t="n">
        <v>438.45</v>
      </c>
      <c r="AC466" s="80" t="n">
        <v>443.22</v>
      </c>
      <c r="AD466" s="83">
        <f>C466+D466</f>
        <v/>
      </c>
      <c r="AE466" s="82">
        <f>N466-E466</f>
        <v/>
      </c>
      <c r="AF466" s="82">
        <f>O466-F466</f>
        <v/>
      </c>
      <c r="AG466" s="82">
        <f>P466-G466</f>
        <v/>
      </c>
      <c r="AH466" s="82">
        <f>Q466-H466</f>
        <v/>
      </c>
      <c r="AI466" s="82">
        <f>R466-I466</f>
        <v/>
      </c>
      <c r="AJ466" s="82">
        <f>S466-J466</f>
        <v/>
      </c>
      <c r="AK466" s="80">
        <f>INDEX(检修、备用和必开!I:I,MATCH(统调负荷!$C466,检修、备用和必开!$A:$A,0))</f>
        <v/>
      </c>
    </row>
    <row r="467" ht="13.8" customHeight="1">
      <c r="A467" s="80">
        <f>WEEKDAY(C467,2)</f>
        <v/>
      </c>
      <c r="B467" s="80">
        <f>HOUR(D467)</f>
        <v/>
      </c>
      <c r="C467" s="86" t="n">
        <v>45721</v>
      </c>
      <c r="D467" s="75" t="n">
        <v>0.84375</v>
      </c>
      <c r="E467" s="80" t="n">
        <v>111440</v>
      </c>
      <c r="F467" s="80" t="n">
        <v>60152</v>
      </c>
      <c r="G467" s="80" t="n">
        <v>19135</v>
      </c>
      <c r="H467" s="80" t="n">
        <v>26891</v>
      </c>
      <c r="I467" s="80" t="n">
        <v>6661</v>
      </c>
      <c r="J467" s="80" t="n">
        <v>-1399</v>
      </c>
      <c r="K467" s="80">
        <f>F467-Y467</f>
        <v/>
      </c>
      <c r="L467" s="82">
        <f>AA467/(K467+W467)</f>
        <v/>
      </c>
      <c r="M467" s="75" t="n">
        <v>0.84375</v>
      </c>
      <c r="N467" s="80" t="n">
        <v>101811</v>
      </c>
      <c r="O467" s="80" t="n">
        <v>56453.22</v>
      </c>
      <c r="P467" s="80" t="n">
        <v>19747.4</v>
      </c>
      <c r="Q467" s="80" t="n">
        <v>21318.2</v>
      </c>
      <c r="R467" s="80" t="n">
        <v>5649.47</v>
      </c>
      <c r="S467" s="80" t="n">
        <v>-1357.29</v>
      </c>
      <c r="T467" s="80">
        <f>O467-Y467</f>
        <v/>
      </c>
      <c r="U467" s="82">
        <f>AA467/(T467+X467)</f>
        <v/>
      </c>
      <c r="V467" s="80">
        <f>INDEX(检修、备用和必开!B:B,MATCH(统调负荷!$C467,检修、备用和必开!$A:$A,0))</f>
        <v/>
      </c>
      <c r="W467" s="80">
        <f>INDEX(检修、备用和必开!C:C,MATCH(统调负荷!$C467,检修、备用和必开!$A:$A,0))</f>
        <v/>
      </c>
      <c r="X467" s="80">
        <f>INDEX(检修、备用和必开!D:D,MATCH(统调负荷!$C467,检修、备用和必开!$A:$A,0))</f>
        <v/>
      </c>
      <c r="Y467" s="80">
        <f>INDEX(检修、备用和必开!E:E,MATCH(统调负荷!$C467,检修、备用和必开!$A:$A,0))</f>
        <v/>
      </c>
      <c r="Z467" s="80">
        <f>INDEX(检修、备用和必开!F:F,MATCH(统调负荷!$C467,检修、备用和必开!$A:$A,0))</f>
        <v/>
      </c>
      <c r="AA467" s="80">
        <f>94492.4-V467-Z467</f>
        <v/>
      </c>
      <c r="AB467" s="80" t="n">
        <v>448.41</v>
      </c>
      <c r="AC467" s="80" t="n">
        <v>451.54</v>
      </c>
      <c r="AD467" s="83">
        <f>C467+D467</f>
        <v/>
      </c>
      <c r="AE467" s="82">
        <f>N467-E467</f>
        <v/>
      </c>
      <c r="AF467" s="82">
        <f>O467-F467</f>
        <v/>
      </c>
      <c r="AG467" s="82">
        <f>P467-G467</f>
        <v/>
      </c>
      <c r="AH467" s="82">
        <f>Q467-H467</f>
        <v/>
      </c>
      <c r="AI467" s="82">
        <f>R467-I467</f>
        <v/>
      </c>
      <c r="AJ467" s="82">
        <f>S467-J467</f>
        <v/>
      </c>
      <c r="AK467" s="80">
        <f>INDEX(检修、备用和必开!I:I,MATCH(统调负荷!$C467,检修、备用和必开!$A:$A,0))</f>
        <v/>
      </c>
    </row>
    <row r="468" ht="13.8" customHeight="1">
      <c r="A468" s="80">
        <f>WEEKDAY(C468,2)</f>
        <v/>
      </c>
      <c r="B468" s="80">
        <f>HOUR(D468)</f>
        <v/>
      </c>
      <c r="C468" s="86" t="n">
        <v>45721</v>
      </c>
      <c r="D468" s="75" t="n">
        <v>0.8541666666666666</v>
      </c>
      <c r="E468" s="80" t="n">
        <v>110715</v>
      </c>
      <c r="F468" s="80" t="n">
        <v>59666</v>
      </c>
      <c r="G468" s="80" t="n">
        <v>19135</v>
      </c>
      <c r="H468" s="80" t="n">
        <v>26633</v>
      </c>
      <c r="I468" s="80" t="n">
        <v>6680</v>
      </c>
      <c r="J468" s="80" t="n">
        <v>-1399</v>
      </c>
      <c r="K468" s="80">
        <f>F468-Y468</f>
        <v/>
      </c>
      <c r="L468" s="82">
        <f>AA468/(K468+W468)</f>
        <v/>
      </c>
      <c r="M468" s="75" t="n">
        <v>0.8541666666666666</v>
      </c>
      <c r="N468" s="80" t="n">
        <v>101873</v>
      </c>
      <c r="O468" s="80" t="n">
        <v>56153.78</v>
      </c>
      <c r="P468" s="80" t="n">
        <v>20123.4</v>
      </c>
      <c r="Q468" s="80" t="n">
        <v>21264.9</v>
      </c>
      <c r="R468" s="80" t="n">
        <v>5690.67</v>
      </c>
      <c r="S468" s="80" t="n">
        <v>-1359.75</v>
      </c>
      <c r="T468" s="80">
        <f>O468-Y468</f>
        <v/>
      </c>
      <c r="U468" s="82">
        <f>AA468/(T468+X468)</f>
        <v/>
      </c>
      <c r="V468" s="80">
        <f>INDEX(检修、备用和必开!B:B,MATCH(统调负荷!$C468,检修、备用和必开!$A:$A,0))</f>
        <v/>
      </c>
      <c r="W468" s="80">
        <f>INDEX(检修、备用和必开!C:C,MATCH(统调负荷!$C468,检修、备用和必开!$A:$A,0))</f>
        <v/>
      </c>
      <c r="X468" s="80">
        <f>INDEX(检修、备用和必开!D:D,MATCH(统调负荷!$C468,检修、备用和必开!$A:$A,0))</f>
        <v/>
      </c>
      <c r="Y468" s="80">
        <f>INDEX(检修、备用和必开!E:E,MATCH(统调负荷!$C468,检修、备用和必开!$A:$A,0))</f>
        <v/>
      </c>
      <c r="Z468" s="80">
        <f>INDEX(检修、备用和必开!F:F,MATCH(统调负荷!$C468,检修、备用和必开!$A:$A,0))</f>
        <v/>
      </c>
      <c r="AA468" s="80">
        <f>94492.4-V468-Z468</f>
        <v/>
      </c>
      <c r="AB468" s="80" t="n">
        <v>452.24</v>
      </c>
      <c r="AC468" s="80" t="n">
        <v>448.73</v>
      </c>
      <c r="AD468" s="83">
        <f>C468+D468</f>
        <v/>
      </c>
      <c r="AE468" s="82">
        <f>N468-E468</f>
        <v/>
      </c>
      <c r="AF468" s="82">
        <f>O468-F468</f>
        <v/>
      </c>
      <c r="AG468" s="82">
        <f>P468-G468</f>
        <v/>
      </c>
      <c r="AH468" s="82">
        <f>Q468-H468</f>
        <v/>
      </c>
      <c r="AI468" s="82">
        <f>R468-I468</f>
        <v/>
      </c>
      <c r="AJ468" s="82">
        <f>S468-J468</f>
        <v/>
      </c>
      <c r="AK468" s="80">
        <f>INDEX(检修、备用和必开!I:I,MATCH(统调负荷!$C468,检修、备用和必开!$A:$A,0))</f>
        <v/>
      </c>
    </row>
    <row r="469" ht="13.8" customHeight="1">
      <c r="A469" s="80">
        <f>WEEKDAY(C469,2)</f>
        <v/>
      </c>
      <c r="B469" s="80">
        <f>HOUR(D469)</f>
        <v/>
      </c>
      <c r="C469" s="86" t="n">
        <v>45721</v>
      </c>
      <c r="D469" s="75" t="n">
        <v>0.8645833333333334</v>
      </c>
      <c r="E469" s="80" t="n">
        <v>110290</v>
      </c>
      <c r="F469" s="80" t="n">
        <v>59587</v>
      </c>
      <c r="G469" s="80" t="n">
        <v>19135</v>
      </c>
      <c r="H469" s="80" t="n">
        <v>26269</v>
      </c>
      <c r="I469" s="80" t="n">
        <v>6698</v>
      </c>
      <c r="J469" s="80" t="n">
        <v>-1399</v>
      </c>
      <c r="K469" s="80">
        <f>F469-Y469</f>
        <v/>
      </c>
      <c r="L469" s="82">
        <f>AA469/(K469+W469)</f>
        <v/>
      </c>
      <c r="M469" s="75" t="n">
        <v>0.8645833333333334</v>
      </c>
      <c r="N469" s="80" t="n">
        <v>101731</v>
      </c>
      <c r="O469" s="80" t="n">
        <v>56507.71</v>
      </c>
      <c r="P469" s="80" t="n">
        <v>19567.7</v>
      </c>
      <c r="Q469" s="80" t="n">
        <v>21274</v>
      </c>
      <c r="R469" s="80" t="n">
        <v>5739.41</v>
      </c>
      <c r="S469" s="80" t="n">
        <v>-1357.82</v>
      </c>
      <c r="T469" s="80">
        <f>O469-Y469</f>
        <v/>
      </c>
      <c r="U469" s="82">
        <f>AA469/(T469+X469)</f>
        <v/>
      </c>
      <c r="V469" s="80">
        <f>INDEX(检修、备用和必开!B:B,MATCH(统调负荷!$C469,检修、备用和必开!$A:$A,0))</f>
        <v/>
      </c>
      <c r="W469" s="80">
        <f>INDEX(检修、备用和必开!C:C,MATCH(统调负荷!$C469,检修、备用和必开!$A:$A,0))</f>
        <v/>
      </c>
      <c r="X469" s="80">
        <f>INDEX(检修、备用和必开!D:D,MATCH(统调负荷!$C469,检修、备用和必开!$A:$A,0))</f>
        <v/>
      </c>
      <c r="Y469" s="80">
        <f>INDEX(检修、备用和必开!E:E,MATCH(统调负荷!$C469,检修、备用和必开!$A:$A,0))</f>
        <v/>
      </c>
      <c r="Z469" s="80">
        <f>INDEX(检修、备用和必开!F:F,MATCH(统调负荷!$C469,检修、备用和必开!$A:$A,0))</f>
        <v/>
      </c>
      <c r="AA469" s="80">
        <f>94492.4-V469-Z469</f>
        <v/>
      </c>
      <c r="AB469" s="80" t="n">
        <v>449.28</v>
      </c>
      <c r="AC469" s="80" t="n">
        <v>450.08</v>
      </c>
      <c r="AD469" s="83">
        <f>C469+D469</f>
        <v/>
      </c>
      <c r="AE469" s="82">
        <f>N469-E469</f>
        <v/>
      </c>
      <c r="AF469" s="82">
        <f>O469-F469</f>
        <v/>
      </c>
      <c r="AG469" s="82">
        <f>P469-G469</f>
        <v/>
      </c>
      <c r="AH469" s="82">
        <f>Q469-H469</f>
        <v/>
      </c>
      <c r="AI469" s="82">
        <f>R469-I469</f>
        <v/>
      </c>
      <c r="AJ469" s="82">
        <f>S469-J469</f>
        <v/>
      </c>
      <c r="AK469" s="80">
        <f>INDEX(检修、备用和必开!I:I,MATCH(统调负荷!$C469,检修、备用和必开!$A:$A,0))</f>
        <v/>
      </c>
    </row>
    <row r="470" ht="13.8" customHeight="1">
      <c r="A470" s="80">
        <f>WEEKDAY(C470,2)</f>
        <v/>
      </c>
      <c r="B470" s="80">
        <f>HOUR(D470)</f>
        <v/>
      </c>
      <c r="C470" s="86" t="n">
        <v>45721</v>
      </c>
      <c r="D470" s="75" t="n">
        <v>0.875</v>
      </c>
      <c r="E470" s="80" t="n">
        <v>108570</v>
      </c>
      <c r="F470" s="80" t="n">
        <v>58001</v>
      </c>
      <c r="G470" s="80" t="n">
        <v>18851</v>
      </c>
      <c r="H470" s="80" t="n">
        <v>26398</v>
      </c>
      <c r="I470" s="80" t="n">
        <v>6718</v>
      </c>
      <c r="J470" s="80" t="n">
        <v>-1398</v>
      </c>
      <c r="K470" s="80">
        <f>F470-Y470</f>
        <v/>
      </c>
      <c r="L470" s="82">
        <f>AA470/(K470+W470)</f>
        <v/>
      </c>
      <c r="M470" s="75" t="n">
        <v>0.875</v>
      </c>
      <c r="N470" s="80" t="n">
        <v>100812</v>
      </c>
      <c r="O470" s="80" t="n">
        <v>55392.16</v>
      </c>
      <c r="P470" s="80" t="n">
        <v>20253.4</v>
      </c>
      <c r="Q470" s="80" t="n">
        <v>20822.6</v>
      </c>
      <c r="R470" s="80" t="n">
        <v>5728.86</v>
      </c>
      <c r="S470" s="80" t="n">
        <v>-1385.02</v>
      </c>
      <c r="T470" s="80">
        <f>O470-Y470</f>
        <v/>
      </c>
      <c r="U470" s="82">
        <f>AA470/(T470+X470)</f>
        <v/>
      </c>
      <c r="V470" s="80">
        <f>INDEX(检修、备用和必开!B:B,MATCH(统调负荷!$C470,检修、备用和必开!$A:$A,0))</f>
        <v/>
      </c>
      <c r="W470" s="80">
        <f>INDEX(检修、备用和必开!C:C,MATCH(统调负荷!$C470,检修、备用和必开!$A:$A,0))</f>
        <v/>
      </c>
      <c r="X470" s="80">
        <f>INDEX(检修、备用和必开!D:D,MATCH(统调负荷!$C470,检修、备用和必开!$A:$A,0))</f>
        <v/>
      </c>
      <c r="Y470" s="80">
        <f>INDEX(检修、备用和必开!E:E,MATCH(统调负荷!$C470,检修、备用和必开!$A:$A,0))</f>
        <v/>
      </c>
      <c r="Z470" s="80">
        <f>INDEX(检修、备用和必开!F:F,MATCH(统调负荷!$C470,检修、备用和必开!$A:$A,0))</f>
        <v/>
      </c>
      <c r="AA470" s="80">
        <f>94492.4-V470-Z470</f>
        <v/>
      </c>
      <c r="AB470" s="80" t="n">
        <v>448.41</v>
      </c>
      <c r="AC470" s="80" t="n">
        <v>425.18</v>
      </c>
      <c r="AD470" s="83">
        <f>C470+D470</f>
        <v/>
      </c>
      <c r="AE470" s="82">
        <f>N470-E470</f>
        <v/>
      </c>
      <c r="AF470" s="82">
        <f>O470-F470</f>
        <v/>
      </c>
      <c r="AG470" s="82">
        <f>P470-G470</f>
        <v/>
      </c>
      <c r="AH470" s="82">
        <f>Q470-H470</f>
        <v/>
      </c>
      <c r="AI470" s="82">
        <f>R470-I470</f>
        <v/>
      </c>
      <c r="AJ470" s="82">
        <f>S470-J470</f>
        <v/>
      </c>
      <c r="AK470" s="80">
        <f>INDEX(检修、备用和必开!I:I,MATCH(统调负荷!$C470,检修、备用和必开!$A:$A,0))</f>
        <v/>
      </c>
    </row>
    <row r="471" ht="13.8" customHeight="1">
      <c r="A471" s="80">
        <f>WEEKDAY(C471,2)</f>
        <v/>
      </c>
      <c r="B471" s="80">
        <f>HOUR(D471)</f>
        <v/>
      </c>
      <c r="C471" s="86" t="n">
        <v>45721</v>
      </c>
      <c r="D471" s="75" t="n">
        <v>0.8854166666666666</v>
      </c>
      <c r="E471" s="80" t="n">
        <v>107760</v>
      </c>
      <c r="F471" s="80" t="n">
        <v>57859</v>
      </c>
      <c r="G471" s="80" t="n">
        <v>18461</v>
      </c>
      <c r="H471" s="80" t="n">
        <v>26144</v>
      </c>
      <c r="I471" s="80" t="n">
        <v>6695</v>
      </c>
      <c r="J471" s="80" t="n">
        <v>-1399</v>
      </c>
      <c r="K471" s="80">
        <f>F471-Y471</f>
        <v/>
      </c>
      <c r="L471" s="82">
        <f>AA471/(K471+W471)</f>
        <v/>
      </c>
      <c r="M471" s="75" t="n">
        <v>0.8854166666666666</v>
      </c>
      <c r="N471" s="80" t="n">
        <v>100634</v>
      </c>
      <c r="O471" s="80" t="n">
        <v>55880.86</v>
      </c>
      <c r="P471" s="80" t="n">
        <v>20143.5</v>
      </c>
      <c r="Q471" s="80" t="n">
        <v>20241.8</v>
      </c>
      <c r="R471" s="80" t="n">
        <v>5733.08</v>
      </c>
      <c r="S471" s="80" t="n">
        <v>-1365.24</v>
      </c>
      <c r="T471" s="80">
        <f>O471-Y471</f>
        <v/>
      </c>
      <c r="U471" s="82">
        <f>AA471/(T471+X471)</f>
        <v/>
      </c>
      <c r="V471" s="80">
        <f>INDEX(检修、备用和必开!B:B,MATCH(统调负荷!$C471,检修、备用和必开!$A:$A,0))</f>
        <v/>
      </c>
      <c r="W471" s="80">
        <f>INDEX(检修、备用和必开!C:C,MATCH(统调负荷!$C471,检修、备用和必开!$A:$A,0))</f>
        <v/>
      </c>
      <c r="X471" s="80">
        <f>INDEX(检修、备用和必开!D:D,MATCH(统调负荷!$C471,检修、备用和必开!$A:$A,0))</f>
        <v/>
      </c>
      <c r="Y471" s="80">
        <f>INDEX(检修、备用和必开!E:E,MATCH(统调负荷!$C471,检修、备用和必开!$A:$A,0))</f>
        <v/>
      </c>
      <c r="Z471" s="80">
        <f>INDEX(检修、备用和必开!F:F,MATCH(统调负荷!$C471,检修、备用和必开!$A:$A,0))</f>
        <v/>
      </c>
      <c r="AA471" s="80">
        <f>94492.4-V471-Z471</f>
        <v/>
      </c>
      <c r="AB471" s="80" t="n">
        <v>451.26</v>
      </c>
      <c r="AC471" s="80" t="n">
        <v>448.31</v>
      </c>
      <c r="AD471" s="83">
        <f>C471+D471</f>
        <v/>
      </c>
      <c r="AE471" s="82">
        <f>N471-E471</f>
        <v/>
      </c>
      <c r="AF471" s="82">
        <f>O471-F471</f>
        <v/>
      </c>
      <c r="AG471" s="82">
        <f>P471-G471</f>
        <v/>
      </c>
      <c r="AH471" s="82">
        <f>Q471-H471</f>
        <v/>
      </c>
      <c r="AI471" s="82">
        <f>R471-I471</f>
        <v/>
      </c>
      <c r="AJ471" s="82">
        <f>S471-J471</f>
        <v/>
      </c>
      <c r="AK471" s="80">
        <f>INDEX(检修、备用和必开!I:I,MATCH(统调负荷!$C471,检修、备用和必开!$A:$A,0))</f>
        <v/>
      </c>
    </row>
    <row r="472" ht="13.8" customHeight="1">
      <c r="A472" s="80">
        <f>WEEKDAY(C472,2)</f>
        <v/>
      </c>
      <c r="B472" s="80">
        <f>HOUR(D472)</f>
        <v/>
      </c>
      <c r="C472" s="86" t="n">
        <v>45721</v>
      </c>
      <c r="D472" s="75" t="n">
        <v>0.8958333333333334</v>
      </c>
      <c r="E472" s="80" t="n">
        <v>105855</v>
      </c>
      <c r="F472" s="80" t="n">
        <v>55465</v>
      </c>
      <c r="G472" s="80" t="n">
        <v>18898</v>
      </c>
      <c r="H472" s="80" t="n">
        <v>26180</v>
      </c>
      <c r="I472" s="80" t="n">
        <v>6711</v>
      </c>
      <c r="J472" s="80" t="n">
        <v>-1399</v>
      </c>
      <c r="K472" s="80">
        <f>F472-Y472</f>
        <v/>
      </c>
      <c r="L472" s="82">
        <f>AA472/(K472+W472)</f>
        <v/>
      </c>
      <c r="M472" s="75" t="n">
        <v>0.8958333333333334</v>
      </c>
      <c r="N472" s="80" t="n">
        <v>99087.2</v>
      </c>
      <c r="O472" s="80" t="n">
        <v>55013.68</v>
      </c>
      <c r="P472" s="80" t="n">
        <v>19730.4</v>
      </c>
      <c r="Q472" s="80" t="n">
        <v>20050.8</v>
      </c>
      <c r="R472" s="80" t="n">
        <v>5656.1</v>
      </c>
      <c r="S472" s="80" t="n">
        <v>-1363.78</v>
      </c>
      <c r="T472" s="80">
        <f>O472-Y472</f>
        <v/>
      </c>
      <c r="U472" s="82">
        <f>AA472/(T472+X472)</f>
        <v/>
      </c>
      <c r="V472" s="80">
        <f>INDEX(检修、备用和必开!B:B,MATCH(统调负荷!$C472,检修、备用和必开!$A:$A,0))</f>
        <v/>
      </c>
      <c r="W472" s="80">
        <f>INDEX(检修、备用和必开!C:C,MATCH(统调负荷!$C472,检修、备用和必开!$A:$A,0))</f>
        <v/>
      </c>
      <c r="X472" s="80">
        <f>INDEX(检修、备用和必开!D:D,MATCH(统调负荷!$C472,检修、备用和必开!$A:$A,0))</f>
        <v/>
      </c>
      <c r="Y472" s="80">
        <f>INDEX(检修、备用和必开!E:E,MATCH(统调负荷!$C472,检修、备用和必开!$A:$A,0))</f>
        <v/>
      </c>
      <c r="Z472" s="80">
        <f>INDEX(检修、备用和必开!F:F,MATCH(统调负荷!$C472,检修、备用和必开!$A:$A,0))</f>
        <v/>
      </c>
      <c r="AA472" s="80">
        <f>94492.4-V472-Z472</f>
        <v/>
      </c>
      <c r="AB472" s="80" t="n">
        <v>448.3</v>
      </c>
      <c r="AC472" s="80" t="n">
        <v>435.21</v>
      </c>
      <c r="AD472" s="83">
        <f>C472+D472</f>
        <v/>
      </c>
      <c r="AE472" s="82">
        <f>N472-E472</f>
        <v/>
      </c>
      <c r="AF472" s="82">
        <f>O472-F472</f>
        <v/>
      </c>
      <c r="AG472" s="82">
        <f>P472-G472</f>
        <v/>
      </c>
      <c r="AH472" s="82">
        <f>Q472-H472</f>
        <v/>
      </c>
      <c r="AI472" s="82">
        <f>R472-I472</f>
        <v/>
      </c>
      <c r="AJ472" s="82">
        <f>S472-J472</f>
        <v/>
      </c>
      <c r="AK472" s="80">
        <f>INDEX(检修、备用和必开!I:I,MATCH(统调负荷!$C472,检修、备用和必开!$A:$A,0))</f>
        <v/>
      </c>
    </row>
    <row r="473" ht="13.8" customHeight="1">
      <c r="A473" s="80">
        <f>WEEKDAY(C473,2)</f>
        <v/>
      </c>
      <c r="B473" s="80">
        <f>HOUR(D473)</f>
        <v/>
      </c>
      <c r="C473" s="86" t="n">
        <v>45721</v>
      </c>
      <c r="D473" s="75" t="n">
        <v>0.90625</v>
      </c>
      <c r="E473" s="80" t="n">
        <v>103880</v>
      </c>
      <c r="F473" s="80" t="n">
        <v>53575</v>
      </c>
      <c r="G473" s="80" t="n">
        <v>18767</v>
      </c>
      <c r="H473" s="80" t="n">
        <v>26220</v>
      </c>
      <c r="I473" s="80" t="n">
        <v>6717</v>
      </c>
      <c r="J473" s="80" t="n">
        <v>-1399</v>
      </c>
      <c r="K473" s="80">
        <f>F473-Y473</f>
        <v/>
      </c>
      <c r="L473" s="82">
        <f>AA473/(K473+W473)</f>
        <v/>
      </c>
      <c r="M473" s="75" t="n">
        <v>0.90625</v>
      </c>
      <c r="N473" s="80" t="n">
        <v>97392.7</v>
      </c>
      <c r="O473" s="80" t="n">
        <v>54007.5</v>
      </c>
      <c r="P473" s="80" t="n">
        <v>18959.6</v>
      </c>
      <c r="Q473" s="80" t="n">
        <v>20105.3</v>
      </c>
      <c r="R473" s="80" t="n">
        <v>5709.47</v>
      </c>
      <c r="S473" s="80" t="n">
        <v>-1389.17</v>
      </c>
      <c r="T473" s="80">
        <f>O473-Y473</f>
        <v/>
      </c>
      <c r="U473" s="82">
        <f>AA473/(T473+X473)</f>
        <v/>
      </c>
      <c r="V473" s="80">
        <f>INDEX(检修、备用和必开!B:B,MATCH(统调负荷!$C473,检修、备用和必开!$A:$A,0))</f>
        <v/>
      </c>
      <c r="W473" s="80">
        <f>INDEX(检修、备用和必开!C:C,MATCH(统调负荷!$C473,检修、备用和必开!$A:$A,0))</f>
        <v/>
      </c>
      <c r="X473" s="80">
        <f>INDEX(检修、备用和必开!D:D,MATCH(统调负荷!$C473,检修、备用和必开!$A:$A,0))</f>
        <v/>
      </c>
      <c r="Y473" s="80">
        <f>INDEX(检修、备用和必开!E:E,MATCH(统调负荷!$C473,检修、备用和必开!$A:$A,0))</f>
        <v/>
      </c>
      <c r="Z473" s="80">
        <f>INDEX(检修、备用和必开!F:F,MATCH(统调负荷!$C473,检修、备用和必开!$A:$A,0))</f>
        <v/>
      </c>
      <c r="AA473" s="80">
        <f>94492.4-V473-Z473</f>
        <v/>
      </c>
      <c r="AB473" s="80" t="n">
        <v>428.61</v>
      </c>
      <c r="AC473" s="80" t="n">
        <v>410.73</v>
      </c>
      <c r="AD473" s="83">
        <f>C473+D473</f>
        <v/>
      </c>
      <c r="AE473" s="82">
        <f>N473-E473</f>
        <v/>
      </c>
      <c r="AF473" s="82">
        <f>O473-F473</f>
        <v/>
      </c>
      <c r="AG473" s="82">
        <f>P473-G473</f>
        <v/>
      </c>
      <c r="AH473" s="82">
        <f>Q473-H473</f>
        <v/>
      </c>
      <c r="AI473" s="82">
        <f>R473-I473</f>
        <v/>
      </c>
      <c r="AJ473" s="82">
        <f>S473-J473</f>
        <v/>
      </c>
      <c r="AK473" s="80">
        <f>INDEX(检修、备用和必开!I:I,MATCH(统调负荷!$C473,检修、备用和必开!$A:$A,0))</f>
        <v/>
      </c>
    </row>
    <row r="474" ht="13.8" customHeight="1">
      <c r="A474" s="80">
        <f>WEEKDAY(C474,2)</f>
        <v/>
      </c>
      <c r="B474" s="80">
        <f>HOUR(D474)</f>
        <v/>
      </c>
      <c r="C474" s="86" t="n">
        <v>45721</v>
      </c>
      <c r="D474" s="75" t="n">
        <v>0.9166666666666666</v>
      </c>
      <c r="E474" s="80" t="n">
        <v>101755</v>
      </c>
      <c r="F474" s="80" t="n">
        <v>52124</v>
      </c>
      <c r="G474" s="80" t="n">
        <v>18413</v>
      </c>
      <c r="H474" s="80" t="n">
        <v>25928</v>
      </c>
      <c r="I474" s="80" t="n">
        <v>6689</v>
      </c>
      <c r="J474" s="80" t="n">
        <v>-1399</v>
      </c>
      <c r="K474" s="80">
        <f>F474-Y474</f>
        <v/>
      </c>
      <c r="L474" s="82">
        <f>AA474/(K474+W474)</f>
        <v/>
      </c>
      <c r="M474" s="75" t="n">
        <v>0.9166666666666666</v>
      </c>
      <c r="N474" s="80" t="n">
        <v>95567</v>
      </c>
      <c r="O474" s="80" t="n">
        <v>52738.73</v>
      </c>
      <c r="P474" s="80" t="n">
        <v>19128.8</v>
      </c>
      <c r="Q474" s="80" t="n">
        <v>19469.6</v>
      </c>
      <c r="R474" s="80" t="n">
        <v>5704.49</v>
      </c>
      <c r="S474" s="80" t="n">
        <v>-1474.62</v>
      </c>
      <c r="T474" s="80">
        <f>O474-Y474</f>
        <v/>
      </c>
      <c r="U474" s="82">
        <f>AA474/(T474+X474)</f>
        <v/>
      </c>
      <c r="V474" s="80">
        <f>INDEX(检修、备用和必开!B:B,MATCH(统调负荷!$C474,检修、备用和必开!$A:$A,0))</f>
        <v/>
      </c>
      <c r="W474" s="80">
        <f>INDEX(检修、备用和必开!C:C,MATCH(统调负荷!$C474,检修、备用和必开!$A:$A,0))</f>
        <v/>
      </c>
      <c r="X474" s="80">
        <f>INDEX(检修、备用和必开!D:D,MATCH(统调负荷!$C474,检修、备用和必开!$A:$A,0))</f>
        <v/>
      </c>
      <c r="Y474" s="80">
        <f>INDEX(检修、备用和必开!E:E,MATCH(统调负荷!$C474,检修、备用和必开!$A:$A,0))</f>
        <v/>
      </c>
      <c r="Z474" s="80">
        <f>INDEX(检修、备用和必开!F:F,MATCH(统调负荷!$C474,检修、备用和必开!$A:$A,0))</f>
        <v/>
      </c>
      <c r="AA474" s="80">
        <f>94492.4-V474-Z474</f>
        <v/>
      </c>
      <c r="AB474" s="80" t="n">
        <v>413.79</v>
      </c>
      <c r="AC474" s="80" t="n">
        <v>398.83</v>
      </c>
      <c r="AD474" s="83">
        <f>C474+D474</f>
        <v/>
      </c>
      <c r="AE474" s="82">
        <f>N474-E474</f>
        <v/>
      </c>
      <c r="AF474" s="82">
        <f>O474-F474</f>
        <v/>
      </c>
      <c r="AG474" s="82">
        <f>P474-G474</f>
        <v/>
      </c>
      <c r="AH474" s="82">
        <f>Q474-H474</f>
        <v/>
      </c>
      <c r="AI474" s="82">
        <f>R474-I474</f>
        <v/>
      </c>
      <c r="AJ474" s="82">
        <f>S474-J474</f>
        <v/>
      </c>
      <c r="AK474" s="80">
        <f>INDEX(检修、备用和必开!I:I,MATCH(统调负荷!$C474,检修、备用和必开!$A:$A,0))</f>
        <v/>
      </c>
    </row>
    <row r="475" ht="13.8" customHeight="1">
      <c r="A475" s="80">
        <f>WEEKDAY(C475,2)</f>
        <v/>
      </c>
      <c r="B475" s="80">
        <f>HOUR(D475)</f>
        <v/>
      </c>
      <c r="C475" s="86" t="n">
        <v>45721</v>
      </c>
      <c r="D475" s="75" t="n">
        <v>0.9270833333333334</v>
      </c>
      <c r="E475" s="80" t="n">
        <v>99160</v>
      </c>
      <c r="F475" s="80" t="n">
        <v>49526</v>
      </c>
      <c r="G475" s="80" t="n">
        <v>18405</v>
      </c>
      <c r="H475" s="80" t="n">
        <v>25927</v>
      </c>
      <c r="I475" s="80" t="n">
        <v>6701</v>
      </c>
      <c r="J475" s="80" t="n">
        <v>-1399</v>
      </c>
      <c r="K475" s="80">
        <f>F475-Y475</f>
        <v/>
      </c>
      <c r="L475" s="82">
        <f>AA475/(K475+W475)</f>
        <v/>
      </c>
      <c r="M475" s="75" t="n">
        <v>0.9270833333333334</v>
      </c>
      <c r="N475" s="80" t="n">
        <v>93299.2</v>
      </c>
      <c r="O475" s="80" t="n">
        <v>51974</v>
      </c>
      <c r="P475" s="80" t="n">
        <v>18271.3</v>
      </c>
      <c r="Q475" s="80" t="n">
        <v>18801.1</v>
      </c>
      <c r="R475" s="80" t="n">
        <v>5666.85</v>
      </c>
      <c r="S475" s="80" t="n">
        <v>-1414.05</v>
      </c>
      <c r="T475" s="80">
        <f>O475-Y475</f>
        <v/>
      </c>
      <c r="U475" s="82">
        <f>AA475/(T475+X475)</f>
        <v/>
      </c>
      <c r="V475" s="80">
        <f>INDEX(检修、备用和必开!B:B,MATCH(统调负荷!$C475,检修、备用和必开!$A:$A,0))</f>
        <v/>
      </c>
      <c r="W475" s="80">
        <f>INDEX(检修、备用和必开!C:C,MATCH(统调负荷!$C475,检修、备用和必开!$A:$A,0))</f>
        <v/>
      </c>
      <c r="X475" s="80">
        <f>INDEX(检修、备用和必开!D:D,MATCH(统调负荷!$C475,检修、备用和必开!$A:$A,0))</f>
        <v/>
      </c>
      <c r="Y475" s="80">
        <f>INDEX(检修、备用和必开!E:E,MATCH(统调负荷!$C475,检修、备用和必开!$A:$A,0))</f>
        <v/>
      </c>
      <c r="Z475" s="80">
        <f>INDEX(检修、备用和必开!F:F,MATCH(统调负荷!$C475,检修、备用和必开!$A:$A,0))</f>
        <v/>
      </c>
      <c r="AA475" s="80">
        <f>94492.4-V475-Z475</f>
        <v/>
      </c>
      <c r="AB475" s="80" t="n">
        <v>412.68</v>
      </c>
      <c r="AC475" s="80" t="n">
        <v>408</v>
      </c>
      <c r="AD475" s="83">
        <f>C475+D475</f>
        <v/>
      </c>
      <c r="AE475" s="82">
        <f>N475-E475</f>
        <v/>
      </c>
      <c r="AF475" s="82">
        <f>O475-F475</f>
        <v/>
      </c>
      <c r="AG475" s="82">
        <f>P475-G475</f>
        <v/>
      </c>
      <c r="AH475" s="82">
        <f>Q475-H475</f>
        <v/>
      </c>
      <c r="AI475" s="82">
        <f>R475-I475</f>
        <v/>
      </c>
      <c r="AJ475" s="82">
        <f>S475-J475</f>
        <v/>
      </c>
      <c r="AK475" s="80">
        <f>INDEX(检修、备用和必开!I:I,MATCH(统调负荷!$C475,检修、备用和必开!$A:$A,0))</f>
        <v/>
      </c>
    </row>
    <row r="476" ht="13.8" customHeight="1">
      <c r="A476" s="80">
        <f>WEEKDAY(C476,2)</f>
        <v/>
      </c>
      <c r="B476" s="80">
        <f>HOUR(D476)</f>
        <v/>
      </c>
      <c r="C476" s="86" t="n">
        <v>45721</v>
      </c>
      <c r="D476" s="75" t="n">
        <v>0.9375</v>
      </c>
      <c r="E476" s="80" t="n">
        <v>96865</v>
      </c>
      <c r="F476" s="80" t="n">
        <v>48398</v>
      </c>
      <c r="G476" s="80" t="n">
        <v>17874</v>
      </c>
      <c r="H476" s="80" t="n">
        <v>25267</v>
      </c>
      <c r="I476" s="80" t="n">
        <v>6726</v>
      </c>
      <c r="J476" s="80" t="n">
        <v>-1400</v>
      </c>
      <c r="K476" s="80">
        <f>F476-Y476</f>
        <v/>
      </c>
      <c r="L476" s="82">
        <f>AA476/(K476+W476)</f>
        <v/>
      </c>
      <c r="M476" s="75" t="n">
        <v>0.9375</v>
      </c>
      <c r="N476" s="80" t="n">
        <v>91856.3</v>
      </c>
      <c r="O476" s="80" t="n">
        <v>51118.59</v>
      </c>
      <c r="P476" s="80" t="n">
        <v>18102.7</v>
      </c>
      <c r="Q476" s="80" t="n">
        <v>18421.7</v>
      </c>
      <c r="R476" s="80" t="n">
        <v>5660.37</v>
      </c>
      <c r="S476" s="80" t="n">
        <v>-1447.06</v>
      </c>
      <c r="T476" s="80">
        <f>O476-Y476</f>
        <v/>
      </c>
      <c r="U476" s="82">
        <f>AA476/(T476+X476)</f>
        <v/>
      </c>
      <c r="V476" s="80">
        <f>INDEX(检修、备用和必开!B:B,MATCH(统调负荷!$C476,检修、备用和必开!$A:$A,0))</f>
        <v/>
      </c>
      <c r="W476" s="80">
        <f>INDEX(检修、备用和必开!C:C,MATCH(统调负荷!$C476,检修、备用和必开!$A:$A,0))</f>
        <v/>
      </c>
      <c r="X476" s="80">
        <f>INDEX(检修、备用和必开!D:D,MATCH(统调负荷!$C476,检修、备用和必开!$A:$A,0))</f>
        <v/>
      </c>
      <c r="Y476" s="80">
        <f>INDEX(检修、备用和必开!E:E,MATCH(统调负荷!$C476,检修、备用和必开!$A:$A,0))</f>
        <v/>
      </c>
      <c r="Z476" s="80">
        <f>INDEX(检修、备用和必开!F:F,MATCH(统调负荷!$C476,检修、备用和必开!$A:$A,0))</f>
        <v/>
      </c>
      <c r="AA476" s="80">
        <f>94492.4-V476-Z476</f>
        <v/>
      </c>
      <c r="AB476" s="80" t="n">
        <v>426.24</v>
      </c>
      <c r="AC476" s="80" t="n">
        <v>410.61</v>
      </c>
      <c r="AD476" s="83">
        <f>C476+D476</f>
        <v/>
      </c>
      <c r="AE476" s="82">
        <f>N476-E476</f>
        <v/>
      </c>
      <c r="AF476" s="82">
        <f>O476-F476</f>
        <v/>
      </c>
      <c r="AG476" s="82">
        <f>P476-G476</f>
        <v/>
      </c>
      <c r="AH476" s="82">
        <f>Q476-H476</f>
        <v/>
      </c>
      <c r="AI476" s="82">
        <f>R476-I476</f>
        <v/>
      </c>
      <c r="AJ476" s="82">
        <f>S476-J476</f>
        <v/>
      </c>
      <c r="AK476" s="80">
        <f>INDEX(检修、备用和必开!I:I,MATCH(统调负荷!$C476,检修、备用和必开!$A:$A,0))</f>
        <v/>
      </c>
    </row>
    <row r="477" ht="13.8" customHeight="1">
      <c r="A477" s="80">
        <f>WEEKDAY(C477,2)</f>
        <v/>
      </c>
      <c r="B477" s="80">
        <f>HOUR(D477)</f>
        <v/>
      </c>
      <c r="C477" s="86" t="n">
        <v>45721</v>
      </c>
      <c r="D477" s="75" t="n">
        <v>0.9479166666666666</v>
      </c>
      <c r="E477" s="80" t="n">
        <v>94175</v>
      </c>
      <c r="F477" s="80" t="n">
        <v>46357</v>
      </c>
      <c r="G477" s="80" t="n">
        <v>17782</v>
      </c>
      <c r="H477" s="80" t="n">
        <v>24708</v>
      </c>
      <c r="I477" s="80" t="n">
        <v>6727</v>
      </c>
      <c r="J477" s="80" t="n">
        <v>-1399</v>
      </c>
      <c r="K477" s="80">
        <f>F477-Y477</f>
        <v/>
      </c>
      <c r="L477" s="82">
        <f>AA477/(K477+W477)</f>
        <v/>
      </c>
      <c r="M477" s="75" t="n">
        <v>0.9479166666666666</v>
      </c>
      <c r="N477" s="80" t="n">
        <v>89285.39999999999</v>
      </c>
      <c r="O477" s="80" t="n">
        <v>49081.1</v>
      </c>
      <c r="P477" s="80" t="n">
        <v>17774.6</v>
      </c>
      <c r="Q477" s="80" t="n">
        <v>18172.6</v>
      </c>
      <c r="R477" s="80" t="n">
        <v>5700.27</v>
      </c>
      <c r="S477" s="80" t="n">
        <v>-1443.17</v>
      </c>
      <c r="T477" s="80">
        <f>O477-Y477</f>
        <v/>
      </c>
      <c r="U477" s="82">
        <f>AA477/(T477+X477)</f>
        <v/>
      </c>
      <c r="V477" s="80">
        <f>INDEX(检修、备用和必开!B:B,MATCH(统调负荷!$C477,检修、备用和必开!$A:$A,0))</f>
        <v/>
      </c>
      <c r="W477" s="80">
        <f>INDEX(检修、备用和必开!C:C,MATCH(统调负荷!$C477,检修、备用和必开!$A:$A,0))</f>
        <v/>
      </c>
      <c r="X477" s="80">
        <f>INDEX(检修、备用和必开!D:D,MATCH(统调负荷!$C477,检修、备用和必开!$A:$A,0))</f>
        <v/>
      </c>
      <c r="Y477" s="80">
        <f>INDEX(检修、备用和必开!E:E,MATCH(统调负荷!$C477,检修、备用和必开!$A:$A,0))</f>
        <v/>
      </c>
      <c r="Z477" s="80">
        <f>INDEX(检修、备用和必开!F:F,MATCH(统调负荷!$C477,检修、备用和必开!$A:$A,0))</f>
        <v/>
      </c>
      <c r="AA477" s="80">
        <f>94492.4-V477-Z477</f>
        <v/>
      </c>
      <c r="AB477" s="80" t="n">
        <v>411.67</v>
      </c>
      <c r="AC477" s="80" t="n">
        <v>408.49</v>
      </c>
      <c r="AD477" s="83">
        <f>C477+D477</f>
        <v/>
      </c>
      <c r="AE477" s="82">
        <f>N477-E477</f>
        <v/>
      </c>
      <c r="AF477" s="82">
        <f>O477-F477</f>
        <v/>
      </c>
      <c r="AG477" s="82">
        <f>P477-G477</f>
        <v/>
      </c>
      <c r="AH477" s="82">
        <f>Q477-H477</f>
        <v/>
      </c>
      <c r="AI477" s="82">
        <f>R477-I477</f>
        <v/>
      </c>
      <c r="AJ477" s="82">
        <f>S477-J477</f>
        <v/>
      </c>
      <c r="AK477" s="80">
        <f>INDEX(检修、备用和必开!I:I,MATCH(统调负荷!$C477,检修、备用和必开!$A:$A,0))</f>
        <v/>
      </c>
    </row>
    <row r="478" ht="13.8" customHeight="1">
      <c r="A478" s="80">
        <f>WEEKDAY(C478,2)</f>
        <v/>
      </c>
      <c r="B478" s="80">
        <f>HOUR(D478)</f>
        <v/>
      </c>
      <c r="C478" s="86" t="n">
        <v>45721</v>
      </c>
      <c r="D478" s="75" t="n">
        <v>0.9583333333333334</v>
      </c>
      <c r="E478" s="80" t="n">
        <v>91770</v>
      </c>
      <c r="F478" s="80" t="n">
        <v>44581</v>
      </c>
      <c r="G478" s="80" t="n">
        <v>17341</v>
      </c>
      <c r="H478" s="80" t="n">
        <v>24548</v>
      </c>
      <c r="I478" s="80" t="n">
        <v>6700</v>
      </c>
      <c r="J478" s="80" t="n">
        <v>-1400</v>
      </c>
      <c r="K478" s="80">
        <f>F478-Y478</f>
        <v/>
      </c>
      <c r="L478" s="82">
        <f>AA478/(K478+W478)</f>
        <v/>
      </c>
      <c r="M478" s="75" t="n">
        <v>0.9583333333333334</v>
      </c>
      <c r="N478" s="80" t="n">
        <v>86859.8</v>
      </c>
      <c r="O478" s="80" t="n">
        <v>47651.05</v>
      </c>
      <c r="P478" s="80" t="n">
        <v>17233.5</v>
      </c>
      <c r="Q478" s="80" t="n">
        <v>17770.7</v>
      </c>
      <c r="R478" s="80" t="n">
        <v>5664.49</v>
      </c>
      <c r="S478" s="80" t="n">
        <v>-1459.94</v>
      </c>
      <c r="T478" s="80">
        <f>O478-Y478</f>
        <v/>
      </c>
      <c r="U478" s="82">
        <f>AA478/(T478+X478)</f>
        <v/>
      </c>
      <c r="V478" s="80">
        <f>INDEX(检修、备用和必开!B:B,MATCH(统调负荷!$C478,检修、备用和必开!$A:$A,0))</f>
        <v/>
      </c>
      <c r="W478" s="80">
        <f>INDEX(检修、备用和必开!C:C,MATCH(统调负荷!$C478,检修、备用和必开!$A:$A,0))</f>
        <v/>
      </c>
      <c r="X478" s="80">
        <f>INDEX(检修、备用和必开!D:D,MATCH(统调负荷!$C478,检修、备用和必开!$A:$A,0))</f>
        <v/>
      </c>
      <c r="Y478" s="80">
        <f>INDEX(检修、备用和必开!E:E,MATCH(统调负荷!$C478,检修、备用和必开!$A:$A,0))</f>
        <v/>
      </c>
      <c r="Z478" s="80">
        <f>INDEX(检修、备用和必开!F:F,MATCH(统调负荷!$C478,检修、备用和必开!$A:$A,0))</f>
        <v/>
      </c>
      <c r="AA478" s="80">
        <f>94492.4-V478-Z478</f>
        <v/>
      </c>
      <c r="AB478" s="80" t="n">
        <v>396.81</v>
      </c>
      <c r="AC478" s="80" t="n">
        <v>384.48</v>
      </c>
      <c r="AD478" s="83">
        <f>C478+D478</f>
        <v/>
      </c>
      <c r="AE478" s="82">
        <f>N478-E478</f>
        <v/>
      </c>
      <c r="AF478" s="82">
        <f>O478-F478</f>
        <v/>
      </c>
      <c r="AG478" s="82">
        <f>P478-G478</f>
        <v/>
      </c>
      <c r="AH478" s="82">
        <f>Q478-H478</f>
        <v/>
      </c>
      <c r="AI478" s="82">
        <f>R478-I478</f>
        <v/>
      </c>
      <c r="AJ478" s="82">
        <f>S478-J478</f>
        <v/>
      </c>
      <c r="AK478" s="80">
        <f>INDEX(检修、备用和必开!I:I,MATCH(统调负荷!$C478,检修、备用和必开!$A:$A,0))</f>
        <v/>
      </c>
    </row>
    <row r="479" ht="13.8" customHeight="1">
      <c r="A479" s="80">
        <f>WEEKDAY(C479,2)</f>
        <v/>
      </c>
      <c r="B479" s="80">
        <f>HOUR(D479)</f>
        <v/>
      </c>
      <c r="C479" s="86" t="n">
        <v>45721</v>
      </c>
      <c r="D479" s="75" t="n">
        <v>0.96875</v>
      </c>
      <c r="E479" s="80" t="n">
        <v>89120</v>
      </c>
      <c r="F479" s="80" t="n">
        <v>41898</v>
      </c>
      <c r="G479" s="80" t="n">
        <v>17341</v>
      </c>
      <c r="H479" s="80" t="n">
        <v>24603</v>
      </c>
      <c r="I479" s="80" t="n">
        <v>6677</v>
      </c>
      <c r="J479" s="80" t="n">
        <v>-1399</v>
      </c>
      <c r="K479" s="80">
        <f>F479-Y479</f>
        <v/>
      </c>
      <c r="L479" s="82">
        <f>AA479/(K479+W479)</f>
        <v/>
      </c>
      <c r="M479" s="75" t="n">
        <v>0.96875</v>
      </c>
      <c r="N479" s="80" t="n">
        <v>84500.7</v>
      </c>
      <c r="O479" s="80" t="n">
        <v>46499.95</v>
      </c>
      <c r="P479" s="80" t="n">
        <v>16319.8</v>
      </c>
      <c r="Q479" s="80" t="n">
        <v>17419.7</v>
      </c>
      <c r="R479" s="80" t="n">
        <v>5661.47</v>
      </c>
      <c r="S479" s="80" t="n">
        <v>-1400.22</v>
      </c>
      <c r="T479" s="80">
        <f>O479-Y479</f>
        <v/>
      </c>
      <c r="U479" s="82">
        <f>AA479/(T479+X479)</f>
        <v/>
      </c>
      <c r="V479" s="80">
        <f>INDEX(检修、备用和必开!B:B,MATCH(统调负荷!$C479,检修、备用和必开!$A:$A,0))</f>
        <v/>
      </c>
      <c r="W479" s="80">
        <f>INDEX(检修、备用和必开!C:C,MATCH(统调负荷!$C479,检修、备用和必开!$A:$A,0))</f>
        <v/>
      </c>
      <c r="X479" s="80">
        <f>INDEX(检修、备用和必开!D:D,MATCH(统调负荷!$C479,检修、备用和必开!$A:$A,0))</f>
        <v/>
      </c>
      <c r="Y479" s="80">
        <f>INDEX(检修、备用和必开!E:E,MATCH(统调负荷!$C479,检修、备用和必开!$A:$A,0))</f>
        <v/>
      </c>
      <c r="Z479" s="80">
        <f>INDEX(检修、备用和必开!F:F,MATCH(统调负荷!$C479,检修、备用和必开!$A:$A,0))</f>
        <v/>
      </c>
      <c r="AA479" s="80">
        <f>94492.4-V479-Z479</f>
        <v/>
      </c>
      <c r="AB479" s="80" t="n">
        <v>371.38</v>
      </c>
      <c r="AC479" s="80" t="n">
        <v>363.01</v>
      </c>
      <c r="AD479" s="83">
        <f>C479+D479</f>
        <v/>
      </c>
      <c r="AE479" s="82">
        <f>N479-E479</f>
        <v/>
      </c>
      <c r="AF479" s="82">
        <f>O479-F479</f>
        <v/>
      </c>
      <c r="AG479" s="82">
        <f>P479-G479</f>
        <v/>
      </c>
      <c r="AH479" s="82">
        <f>Q479-H479</f>
        <v/>
      </c>
      <c r="AI479" s="82">
        <f>R479-I479</f>
        <v/>
      </c>
      <c r="AJ479" s="82">
        <f>S479-J479</f>
        <v/>
      </c>
      <c r="AK479" s="80">
        <f>INDEX(检修、备用和必开!I:I,MATCH(统调负荷!$C479,检修、备用和必开!$A:$A,0))</f>
        <v/>
      </c>
    </row>
    <row r="480" ht="13.8" customHeight="1">
      <c r="A480" s="80">
        <f>WEEKDAY(C480,2)</f>
        <v/>
      </c>
      <c r="B480" s="80">
        <f>HOUR(D480)</f>
        <v/>
      </c>
      <c r="C480" s="86" t="n">
        <v>45721</v>
      </c>
      <c r="D480" s="75" t="n">
        <v>0.9791666666666666</v>
      </c>
      <c r="E480" s="80" t="n">
        <v>86855</v>
      </c>
      <c r="F480" s="80" t="n">
        <v>40903</v>
      </c>
      <c r="G480" s="80" t="n">
        <v>17341</v>
      </c>
      <c r="H480" s="80" t="n">
        <v>23318</v>
      </c>
      <c r="I480" s="80" t="n">
        <v>6693</v>
      </c>
      <c r="J480" s="80" t="n">
        <v>-1400</v>
      </c>
      <c r="K480" s="80">
        <f>F480-Y480</f>
        <v/>
      </c>
      <c r="L480" s="82">
        <f>AA480/(K480+W480)</f>
        <v/>
      </c>
      <c r="M480" s="75" t="n">
        <v>0.9791666666666666</v>
      </c>
      <c r="N480" s="80" t="n">
        <v>82539.89999999999</v>
      </c>
      <c r="O480" s="80" t="n">
        <v>45050.19</v>
      </c>
      <c r="P480" s="80" t="n">
        <v>16896.1</v>
      </c>
      <c r="Q480" s="80" t="n">
        <v>16169</v>
      </c>
      <c r="R480" s="80" t="n">
        <v>5769.67</v>
      </c>
      <c r="S480" s="80" t="n">
        <v>-1345.06</v>
      </c>
      <c r="T480" s="80">
        <f>O480-Y480</f>
        <v/>
      </c>
      <c r="U480" s="82">
        <f>AA480/(T480+X480)</f>
        <v/>
      </c>
      <c r="V480" s="80">
        <f>INDEX(检修、备用和必开!B:B,MATCH(统调负荷!$C480,检修、备用和必开!$A:$A,0))</f>
        <v/>
      </c>
      <c r="W480" s="80">
        <f>INDEX(检修、备用和必开!C:C,MATCH(统调负荷!$C480,检修、备用和必开!$A:$A,0))</f>
        <v/>
      </c>
      <c r="X480" s="80">
        <f>INDEX(检修、备用和必开!D:D,MATCH(统调负荷!$C480,检修、备用和必开!$A:$A,0))</f>
        <v/>
      </c>
      <c r="Y480" s="80">
        <f>INDEX(检修、备用和必开!E:E,MATCH(统调负荷!$C480,检修、备用和必开!$A:$A,0))</f>
        <v/>
      </c>
      <c r="Z480" s="80">
        <f>INDEX(检修、备用和必开!F:F,MATCH(统调负荷!$C480,检修、备用和必开!$A:$A,0))</f>
        <v/>
      </c>
      <c r="AA480" s="80">
        <f>94492.4-V480-Z480</f>
        <v/>
      </c>
      <c r="AB480" s="80" t="n">
        <v>351.41</v>
      </c>
      <c r="AC480" s="80" t="n">
        <v>362.95</v>
      </c>
      <c r="AD480" s="83">
        <f>C480+D480</f>
        <v/>
      </c>
      <c r="AE480" s="82">
        <f>N480-E480</f>
        <v/>
      </c>
      <c r="AF480" s="82">
        <f>O480-F480</f>
        <v/>
      </c>
      <c r="AG480" s="82">
        <f>P480-G480</f>
        <v/>
      </c>
      <c r="AH480" s="82">
        <f>Q480-H480</f>
        <v/>
      </c>
      <c r="AI480" s="82">
        <f>R480-I480</f>
        <v/>
      </c>
      <c r="AJ480" s="82">
        <f>S480-J480</f>
        <v/>
      </c>
      <c r="AK480" s="80">
        <f>INDEX(检修、备用和必开!I:I,MATCH(统调负荷!$C480,检修、备用和必开!$A:$A,0))</f>
        <v/>
      </c>
    </row>
    <row r="481" ht="13.8" customHeight="1">
      <c r="A481" s="80">
        <f>WEEKDAY(C481,2)</f>
        <v/>
      </c>
      <c r="B481" s="80">
        <f>HOUR(D481)</f>
        <v/>
      </c>
      <c r="C481" s="86" t="n">
        <v>45721</v>
      </c>
      <c r="D481" s="75" t="n">
        <v>0.9895833333333334</v>
      </c>
      <c r="E481" s="80" t="n">
        <v>84235</v>
      </c>
      <c r="F481" s="80" t="n">
        <v>38815</v>
      </c>
      <c r="G481" s="80" t="n">
        <v>17341</v>
      </c>
      <c r="H481" s="80" t="n">
        <v>22776</v>
      </c>
      <c r="I481" s="80" t="n">
        <v>6703</v>
      </c>
      <c r="J481" s="80" t="n">
        <v>-1400</v>
      </c>
      <c r="K481" s="80">
        <f>F481-Y481</f>
        <v/>
      </c>
      <c r="L481" s="82">
        <f>AA481/(K481+W481)</f>
        <v/>
      </c>
      <c r="M481" s="75" t="n">
        <v>0.9895833333333334</v>
      </c>
      <c r="N481" s="80" t="n">
        <v>80530.2</v>
      </c>
      <c r="O481" s="80" t="n">
        <v>43401.07</v>
      </c>
      <c r="P481" s="80" t="n">
        <v>16705.2</v>
      </c>
      <c r="Q481" s="80" t="n">
        <v>16067.8</v>
      </c>
      <c r="R481" s="80" t="n">
        <v>5780.68</v>
      </c>
      <c r="S481" s="80" t="n">
        <v>-1424.55</v>
      </c>
      <c r="T481" s="80">
        <f>O481-Y481</f>
        <v/>
      </c>
      <c r="U481" s="82">
        <f>AA481/(T481+X481)</f>
        <v/>
      </c>
      <c r="V481" s="80">
        <f>INDEX(检修、备用和必开!B:B,MATCH(统调负荷!$C481,检修、备用和必开!$A:$A,0))</f>
        <v/>
      </c>
      <c r="W481" s="80">
        <f>INDEX(检修、备用和必开!C:C,MATCH(统调负荷!$C481,检修、备用和必开!$A:$A,0))</f>
        <v/>
      </c>
      <c r="X481" s="80">
        <f>INDEX(检修、备用和必开!D:D,MATCH(统调负荷!$C481,检修、备用和必开!$A:$A,0))</f>
        <v/>
      </c>
      <c r="Y481" s="80">
        <f>INDEX(检修、备用和必开!E:E,MATCH(统调负荷!$C481,检修、备用和必开!$A:$A,0))</f>
        <v/>
      </c>
      <c r="Z481" s="80">
        <f>INDEX(检修、备用和必开!F:F,MATCH(统调负荷!$C481,检修、备用和必开!$A:$A,0))</f>
        <v/>
      </c>
      <c r="AA481" s="80">
        <f>94492.4-V481-Z481</f>
        <v/>
      </c>
      <c r="AB481" s="80" t="n">
        <v>332.82</v>
      </c>
      <c r="AC481" s="80" t="n">
        <v>344.31</v>
      </c>
      <c r="AD481" s="83">
        <f>C481+D481</f>
        <v/>
      </c>
      <c r="AE481" s="82">
        <f>N481-E481</f>
        <v/>
      </c>
      <c r="AF481" s="82">
        <f>O481-F481</f>
        <v/>
      </c>
      <c r="AG481" s="82">
        <f>P481-G481</f>
        <v/>
      </c>
      <c r="AH481" s="82">
        <f>Q481-H481</f>
        <v/>
      </c>
      <c r="AI481" s="82">
        <f>R481-I481</f>
        <v/>
      </c>
      <c r="AJ481" s="82">
        <f>S481-J481</f>
        <v/>
      </c>
      <c r="AK481" s="80">
        <f>INDEX(检修、备用和必开!I:I,MATCH(统调负荷!$C481,检修、备用和必开!$A:$A,0))</f>
        <v/>
      </c>
    </row>
    <row r="482" ht="13.8" customFormat="1" customHeight="1" s="74">
      <c r="A482" s="80">
        <f>WEEKDAY(C482,2)</f>
        <v/>
      </c>
      <c r="B482" s="80">
        <f>HOUR(D482)</f>
        <v/>
      </c>
      <c r="C482" s="86" t="n">
        <v>45722</v>
      </c>
      <c r="D482" s="75" t="n">
        <v>0</v>
      </c>
      <c r="E482" s="80" t="n">
        <v>84030</v>
      </c>
      <c r="F482" s="80" t="n">
        <v>38143</v>
      </c>
      <c r="G482" s="80" t="n">
        <v>18073</v>
      </c>
      <c r="H482" s="80" t="n">
        <v>22339</v>
      </c>
      <c r="I482" s="80" t="n">
        <v>6702</v>
      </c>
      <c r="J482" s="80" t="n">
        <v>-1227</v>
      </c>
      <c r="K482" s="80">
        <f>F482-Y482</f>
        <v/>
      </c>
      <c r="L482" s="82">
        <f>AA482/(K482+W482)</f>
        <v/>
      </c>
      <c r="M482" s="75" t="n">
        <v>0</v>
      </c>
      <c r="N482" s="80" t="n">
        <v>79891.60000000001</v>
      </c>
      <c r="O482" s="80" t="n">
        <v>43948.71</v>
      </c>
      <c r="P482" s="80" t="n">
        <v>15523.2</v>
      </c>
      <c r="Q482" s="80" t="n">
        <v>15791.4</v>
      </c>
      <c r="R482" s="80" t="n">
        <v>5852.92</v>
      </c>
      <c r="S482" s="80" t="n">
        <v>-1224.63</v>
      </c>
      <c r="T482" s="80">
        <f>O482-Y482</f>
        <v/>
      </c>
      <c r="U482" s="82">
        <f>AA482/(T482+X482)</f>
        <v/>
      </c>
      <c r="V482" s="80">
        <f>INDEX(检修、备用和必开!B:B,MATCH(统调负荷!$C482,检修、备用和必开!$A:$A,0))</f>
        <v/>
      </c>
      <c r="W482" s="80">
        <f>INDEX(检修、备用和必开!C:C,MATCH(统调负荷!$C482,检修、备用和必开!$A:$A,0))</f>
        <v/>
      </c>
      <c r="X482" s="80">
        <f>INDEX(检修、备用和必开!D:D,MATCH(统调负荷!$C482,检修、备用和必开!$A:$A,0))</f>
        <v/>
      </c>
      <c r="Y482" s="80">
        <f>INDEX(检修、备用和必开!E:E,MATCH(统调负荷!$C482,检修、备用和必开!$A:$A,0))</f>
        <v/>
      </c>
      <c r="Z482" s="80">
        <f>INDEX(检修、备用和必开!F:F,MATCH(统调负荷!$C482,检修、备用和必开!$A:$A,0))</f>
        <v/>
      </c>
      <c r="AA482" s="80">
        <f>94492.4-V482-Z482</f>
        <v/>
      </c>
      <c r="AB482" s="80" t="n">
        <v>334.95</v>
      </c>
      <c r="AC482" s="80" t="n">
        <v>380</v>
      </c>
      <c r="AD482" s="83">
        <f>C482+D482</f>
        <v/>
      </c>
      <c r="AE482" s="82">
        <f>N482-E482</f>
        <v/>
      </c>
      <c r="AF482" s="82">
        <f>O482-F482</f>
        <v/>
      </c>
      <c r="AG482" s="82">
        <f>P482-G482</f>
        <v/>
      </c>
      <c r="AH482" s="82">
        <f>Q482-H482</f>
        <v/>
      </c>
      <c r="AI482" s="82">
        <f>R482-I482</f>
        <v/>
      </c>
      <c r="AJ482" s="82">
        <f>S482-J482</f>
        <v/>
      </c>
      <c r="AK482" s="80">
        <f>INDEX(检修、备用和必开!I:I,MATCH(统调负荷!$C482,检修、备用和必开!$A:$A,0))</f>
        <v/>
      </c>
      <c r="AL482" s="87" t="n"/>
    </row>
    <row r="483" ht="13.8" customFormat="1" customHeight="1" s="74">
      <c r="A483" s="80">
        <f>WEEKDAY(C483,2)</f>
        <v/>
      </c>
      <c r="B483" s="80">
        <f>HOUR(D483)</f>
        <v/>
      </c>
      <c r="C483" s="86" t="n">
        <v>45722</v>
      </c>
      <c r="D483" s="75" t="n">
        <v>0.01041666666666667</v>
      </c>
      <c r="E483" s="80" t="n">
        <v>89480</v>
      </c>
      <c r="F483" s="80" t="n">
        <v>42927</v>
      </c>
      <c r="G483" s="80" t="n">
        <v>18336</v>
      </c>
      <c r="H483" s="80" t="n">
        <v>22593</v>
      </c>
      <c r="I483" s="80" t="n">
        <v>6850</v>
      </c>
      <c r="J483" s="80" t="n">
        <v>-1226</v>
      </c>
      <c r="K483" s="80">
        <f>F483-Y483</f>
        <v/>
      </c>
      <c r="L483" s="82">
        <f>AA483/(K483+W483)</f>
        <v/>
      </c>
      <c r="M483" s="75" t="n">
        <v>0.01041666666666667</v>
      </c>
      <c r="N483" s="80" t="n">
        <v>85029.60000000001</v>
      </c>
      <c r="O483" s="80" t="n">
        <v>48875.3</v>
      </c>
      <c r="P483" s="80" t="n">
        <v>15363.2</v>
      </c>
      <c r="Q483" s="80" t="n">
        <v>16057.3</v>
      </c>
      <c r="R483" s="80" t="n">
        <v>5907.37</v>
      </c>
      <c r="S483" s="80" t="n">
        <v>-1173.57</v>
      </c>
      <c r="T483" s="80">
        <f>O483-Y483</f>
        <v/>
      </c>
      <c r="U483" s="82">
        <f>AA483/(T483+X483)</f>
        <v/>
      </c>
      <c r="V483" s="80">
        <f>INDEX(检修、备用和必开!B:B,MATCH(统调负荷!$C483,检修、备用和必开!$A:$A,0))</f>
        <v/>
      </c>
      <c r="W483" s="80">
        <f>INDEX(检修、备用和必开!C:C,MATCH(统调负荷!$C483,检修、备用和必开!$A:$A,0))</f>
        <v/>
      </c>
      <c r="X483" s="80">
        <f>INDEX(检修、备用和必开!D:D,MATCH(统调负荷!$C483,检修、备用和必开!$A:$A,0))</f>
        <v/>
      </c>
      <c r="Y483" s="80">
        <f>INDEX(检修、备用和必开!E:E,MATCH(统调负荷!$C483,检修、备用和必开!$A:$A,0))</f>
        <v/>
      </c>
      <c r="Z483" s="80">
        <f>INDEX(检修、备用和必开!F:F,MATCH(统调负荷!$C483,检修、备用和必开!$A:$A,0))</f>
        <v/>
      </c>
      <c r="AA483" s="80">
        <f>94492.4-V483-Z483</f>
        <v/>
      </c>
      <c r="AB483" s="80" t="n">
        <v>437.18</v>
      </c>
      <c r="AC483" s="80" t="n">
        <v>996.99</v>
      </c>
      <c r="AD483" s="83">
        <f>C483+D483</f>
        <v/>
      </c>
      <c r="AE483" s="82">
        <f>N483-E483</f>
        <v/>
      </c>
      <c r="AF483" s="82">
        <f>O483-F483</f>
        <v/>
      </c>
      <c r="AG483" s="82">
        <f>P483-G483</f>
        <v/>
      </c>
      <c r="AH483" s="82">
        <f>Q483-H483</f>
        <v/>
      </c>
      <c r="AI483" s="82">
        <f>R483-I483</f>
        <v/>
      </c>
      <c r="AJ483" s="82">
        <f>S483-J483</f>
        <v/>
      </c>
      <c r="AK483" s="80">
        <f>INDEX(检修、备用和必开!I:I,MATCH(统调负荷!$C483,检修、备用和必开!$A:$A,0))</f>
        <v/>
      </c>
      <c r="AL483" s="87" t="n"/>
    </row>
    <row r="484" ht="13.8" customFormat="1" customHeight="1" s="74">
      <c r="A484" s="80">
        <f>WEEKDAY(C484,2)</f>
        <v/>
      </c>
      <c r="B484" s="80">
        <f>HOUR(D484)</f>
        <v/>
      </c>
      <c r="C484" s="86" t="n">
        <v>45722</v>
      </c>
      <c r="D484" s="75" t="n">
        <v>0.02083333333333333</v>
      </c>
      <c r="E484" s="80" t="n">
        <v>89175</v>
      </c>
      <c r="F484" s="80" t="n">
        <v>41806</v>
      </c>
      <c r="G484" s="80" t="n">
        <v>18336</v>
      </c>
      <c r="H484" s="80" t="n">
        <v>23367</v>
      </c>
      <c r="I484" s="80" t="n">
        <v>6893</v>
      </c>
      <c r="J484" s="80" t="n">
        <v>-1227</v>
      </c>
      <c r="K484" s="80">
        <f>F484-Y484</f>
        <v/>
      </c>
      <c r="L484" s="82">
        <f>AA484/(K484+W484)</f>
        <v/>
      </c>
      <c r="M484" s="75" t="n">
        <v>0.02083333333333333</v>
      </c>
      <c r="N484" s="80" t="n">
        <v>84817.10000000001</v>
      </c>
      <c r="O484" s="80" t="n">
        <v>47819.75</v>
      </c>
      <c r="P484" s="80" t="n">
        <v>16235.4</v>
      </c>
      <c r="Q484" s="80" t="n">
        <v>16069.6</v>
      </c>
      <c r="R484" s="80" t="n">
        <v>5869.89</v>
      </c>
      <c r="S484" s="80" t="n">
        <v>-1177.54</v>
      </c>
      <c r="T484" s="80">
        <f>O484-Y484</f>
        <v/>
      </c>
      <c r="U484" s="82">
        <f>AA484/(T484+X484)</f>
        <v/>
      </c>
      <c r="V484" s="80">
        <f>INDEX(检修、备用和必开!B:B,MATCH(统调负荷!$C484,检修、备用和必开!$A:$A,0))</f>
        <v/>
      </c>
      <c r="W484" s="80">
        <f>INDEX(检修、备用和必开!C:C,MATCH(统调负荷!$C484,检修、备用和必开!$A:$A,0))</f>
        <v/>
      </c>
      <c r="X484" s="80">
        <f>INDEX(检修、备用和必开!D:D,MATCH(统调负荷!$C484,检修、备用和必开!$A:$A,0))</f>
        <v/>
      </c>
      <c r="Y484" s="80">
        <f>INDEX(检修、备用和必开!E:E,MATCH(统调负荷!$C484,检修、备用和必开!$A:$A,0))</f>
        <v/>
      </c>
      <c r="Z484" s="80">
        <f>INDEX(检修、备用和必开!F:F,MATCH(统调负荷!$C484,检修、备用和必开!$A:$A,0))</f>
        <v/>
      </c>
      <c r="AA484" s="80">
        <f>94492.4-V484-Z484</f>
        <v/>
      </c>
      <c r="AB484" s="80" t="n">
        <v>438.32</v>
      </c>
      <c r="AC484" s="80" t="n">
        <v>478.65</v>
      </c>
      <c r="AD484" s="83">
        <f>C484+D484</f>
        <v/>
      </c>
      <c r="AE484" s="82">
        <f>N484-E484</f>
        <v/>
      </c>
      <c r="AF484" s="82">
        <f>O484-F484</f>
        <v/>
      </c>
      <c r="AG484" s="82">
        <f>P484-G484</f>
        <v/>
      </c>
      <c r="AH484" s="82">
        <f>Q484-H484</f>
        <v/>
      </c>
      <c r="AI484" s="82">
        <f>R484-I484</f>
        <v/>
      </c>
      <c r="AJ484" s="82">
        <f>S484-J484</f>
        <v/>
      </c>
      <c r="AK484" s="80">
        <f>INDEX(检修、备用和必开!I:I,MATCH(统调负荷!$C484,检修、备用和必开!$A:$A,0))</f>
        <v/>
      </c>
      <c r="AL484" s="87" t="n"/>
    </row>
    <row r="485" ht="13.8" customFormat="1" customHeight="1" s="74">
      <c r="A485" s="80">
        <f>WEEKDAY(C485,2)</f>
        <v/>
      </c>
      <c r="B485" s="80">
        <f>HOUR(D485)</f>
        <v/>
      </c>
      <c r="C485" s="86" t="n">
        <v>45722</v>
      </c>
      <c r="D485" s="75" t="n">
        <v>0.03125</v>
      </c>
      <c r="E485" s="80" t="n">
        <v>87635</v>
      </c>
      <c r="F485" s="80" t="n">
        <v>40213</v>
      </c>
      <c r="G485" s="80" t="n">
        <v>18336</v>
      </c>
      <c r="H485" s="80" t="n">
        <v>23404</v>
      </c>
      <c r="I485" s="80" t="n">
        <v>6908</v>
      </c>
      <c r="J485" s="80" t="n">
        <v>-1226</v>
      </c>
      <c r="K485" s="80">
        <f>F485-Y485</f>
        <v/>
      </c>
      <c r="L485" s="82">
        <f>AA485/(K485+W485)</f>
        <v/>
      </c>
      <c r="M485" s="75" t="n">
        <v>0.03125</v>
      </c>
      <c r="N485" s="80" t="n">
        <v>83206.2</v>
      </c>
      <c r="O485" s="80" t="n">
        <v>46824.75</v>
      </c>
      <c r="P485" s="80" t="n">
        <v>16443</v>
      </c>
      <c r="Q485" s="80" t="n">
        <v>15212.5</v>
      </c>
      <c r="R485" s="80" t="n">
        <v>5904.35</v>
      </c>
      <c r="S485" s="80" t="n">
        <v>-1178.4</v>
      </c>
      <c r="T485" s="80">
        <f>O485-Y485</f>
        <v/>
      </c>
      <c r="U485" s="82">
        <f>AA485/(T485+X485)</f>
        <v/>
      </c>
      <c r="V485" s="80">
        <f>INDEX(检修、备用和必开!B:B,MATCH(统调负荷!$C485,检修、备用和必开!$A:$A,0))</f>
        <v/>
      </c>
      <c r="W485" s="80">
        <f>INDEX(检修、备用和必开!C:C,MATCH(统调负荷!$C485,检修、备用和必开!$A:$A,0))</f>
        <v/>
      </c>
      <c r="X485" s="80">
        <f>INDEX(检修、备用和必开!D:D,MATCH(统调负荷!$C485,检修、备用和必开!$A:$A,0))</f>
        <v/>
      </c>
      <c r="Y485" s="80">
        <f>INDEX(检修、备用和必开!E:E,MATCH(统调负荷!$C485,检修、备用和必开!$A:$A,0))</f>
        <v/>
      </c>
      <c r="Z485" s="80">
        <f>INDEX(检修、备用和必开!F:F,MATCH(统调负荷!$C485,检修、备用和必开!$A:$A,0))</f>
        <v/>
      </c>
      <c r="AA485" s="80">
        <f>94492.4-V485-Z485</f>
        <v/>
      </c>
      <c r="AB485" s="80" t="n">
        <v>405.21</v>
      </c>
      <c r="AC485" s="80" t="n">
        <v>464.49</v>
      </c>
      <c r="AD485" s="83">
        <f>C485+D485</f>
        <v/>
      </c>
      <c r="AE485" s="82">
        <f>N485-E485</f>
        <v/>
      </c>
      <c r="AF485" s="82">
        <f>O485-F485</f>
        <v/>
      </c>
      <c r="AG485" s="82">
        <f>P485-G485</f>
        <v/>
      </c>
      <c r="AH485" s="82">
        <f>Q485-H485</f>
        <v/>
      </c>
      <c r="AI485" s="82">
        <f>R485-I485</f>
        <v/>
      </c>
      <c r="AJ485" s="82">
        <f>S485-J485</f>
        <v/>
      </c>
      <c r="AK485" s="80">
        <f>INDEX(检修、备用和必开!I:I,MATCH(统调负荷!$C485,检修、备用和必开!$A:$A,0))</f>
        <v/>
      </c>
      <c r="AL485" s="87" t="n"/>
    </row>
    <row r="486" ht="13.8" customFormat="1" customHeight="1" s="74">
      <c r="A486" s="80">
        <f>WEEKDAY(C486,2)</f>
        <v/>
      </c>
      <c r="B486" s="80">
        <f>HOUR(D486)</f>
        <v/>
      </c>
      <c r="C486" s="86" t="n">
        <v>45722</v>
      </c>
      <c r="D486" s="75" t="n">
        <v>0.04166666666666666</v>
      </c>
      <c r="E486" s="80" t="n">
        <v>85710</v>
      </c>
      <c r="F486" s="80" t="n">
        <v>38313</v>
      </c>
      <c r="G486" s="80" t="n">
        <v>18336</v>
      </c>
      <c r="H486" s="80" t="n">
        <v>23369</v>
      </c>
      <c r="I486" s="80" t="n">
        <v>6919</v>
      </c>
      <c r="J486" s="80" t="n">
        <v>-1227</v>
      </c>
      <c r="K486" s="80">
        <f>F486-Y486</f>
        <v/>
      </c>
      <c r="L486" s="82">
        <f>AA486/(K486+W486)</f>
        <v/>
      </c>
      <c r="M486" s="75" t="n">
        <v>0.04166666666666666</v>
      </c>
      <c r="N486" s="80" t="n">
        <v>81489.10000000001</v>
      </c>
      <c r="O486" s="80" t="n">
        <v>45289.12</v>
      </c>
      <c r="P486" s="80" t="n">
        <v>16592.2</v>
      </c>
      <c r="Q486" s="80" t="n">
        <v>14821.5</v>
      </c>
      <c r="R486" s="80" t="n">
        <v>5910.94</v>
      </c>
      <c r="S486" s="80" t="n">
        <v>-1124.66</v>
      </c>
      <c r="T486" s="80">
        <f>O486-Y486</f>
        <v/>
      </c>
      <c r="U486" s="82">
        <f>AA486/(T486+X486)</f>
        <v/>
      </c>
      <c r="V486" s="80">
        <f>INDEX(检修、备用和必开!B:B,MATCH(统调负荷!$C486,检修、备用和必开!$A:$A,0))</f>
        <v/>
      </c>
      <c r="W486" s="80">
        <f>INDEX(检修、备用和必开!C:C,MATCH(统调负荷!$C486,检修、备用和必开!$A:$A,0))</f>
        <v/>
      </c>
      <c r="X486" s="80">
        <f>INDEX(检修、备用和必开!D:D,MATCH(统调负荷!$C486,检修、备用和必开!$A:$A,0))</f>
        <v/>
      </c>
      <c r="Y486" s="80">
        <f>INDEX(检修、备用和必开!E:E,MATCH(统调负荷!$C486,检修、备用和必开!$A:$A,0))</f>
        <v/>
      </c>
      <c r="Z486" s="80">
        <f>INDEX(检修、备用和必开!F:F,MATCH(统调负荷!$C486,检修、备用和必开!$A:$A,0))</f>
        <v/>
      </c>
      <c r="AA486" s="80">
        <f>94492.4-V486-Z486</f>
        <v/>
      </c>
      <c r="AB486" s="80" t="n">
        <v>388.07</v>
      </c>
      <c r="AC486" s="80" t="n">
        <v>439.31</v>
      </c>
      <c r="AD486" s="83">
        <f>C486+D486</f>
        <v/>
      </c>
      <c r="AE486" s="82">
        <f>N486-E486</f>
        <v/>
      </c>
      <c r="AF486" s="82">
        <f>O486-F486</f>
        <v/>
      </c>
      <c r="AG486" s="82">
        <f>P486-G486</f>
        <v/>
      </c>
      <c r="AH486" s="82">
        <f>Q486-H486</f>
        <v/>
      </c>
      <c r="AI486" s="82">
        <f>R486-I486</f>
        <v/>
      </c>
      <c r="AJ486" s="82">
        <f>S486-J486</f>
        <v/>
      </c>
      <c r="AK486" s="80">
        <f>INDEX(检修、备用和必开!I:I,MATCH(统调负荷!$C486,检修、备用和必开!$A:$A,0))</f>
        <v/>
      </c>
      <c r="AL486" s="87" t="n"/>
    </row>
    <row r="487" ht="13.8" customFormat="1" customHeight="1" s="74">
      <c r="A487" s="80">
        <f>WEEKDAY(C487,2)</f>
        <v/>
      </c>
      <c r="B487" s="80">
        <f>HOUR(D487)</f>
        <v/>
      </c>
      <c r="C487" s="86" t="n">
        <v>45722</v>
      </c>
      <c r="D487" s="75" t="n">
        <v>0.05208333333333334</v>
      </c>
      <c r="E487" s="80" t="n">
        <v>84695</v>
      </c>
      <c r="F487" s="80" t="n">
        <v>40157</v>
      </c>
      <c r="G487" s="80" t="n">
        <v>16476</v>
      </c>
      <c r="H487" s="80" t="n">
        <v>22351</v>
      </c>
      <c r="I487" s="80" t="n">
        <v>6938</v>
      </c>
      <c r="J487" s="80" t="n">
        <v>-1227</v>
      </c>
      <c r="K487" s="80">
        <f>F487-Y487</f>
        <v/>
      </c>
      <c r="L487" s="82">
        <f>AA487/(K487+W487)</f>
        <v/>
      </c>
      <c r="M487" s="75" t="n">
        <v>0.05208333333333334</v>
      </c>
      <c r="N487" s="80" t="n">
        <v>80453.2</v>
      </c>
      <c r="O487" s="80" t="n">
        <v>43948.79</v>
      </c>
      <c r="P487" s="80" t="n">
        <v>16786.5</v>
      </c>
      <c r="Q487" s="80" t="n">
        <v>14931</v>
      </c>
      <c r="R487" s="80" t="n">
        <v>5935.85</v>
      </c>
      <c r="S487" s="80" t="n">
        <v>-1148.94</v>
      </c>
      <c r="T487" s="80">
        <f>O487-Y487</f>
        <v/>
      </c>
      <c r="U487" s="82">
        <f>AA487/(T487+X487)</f>
        <v/>
      </c>
      <c r="V487" s="80">
        <f>INDEX(检修、备用和必开!B:B,MATCH(统调负荷!$C487,检修、备用和必开!$A:$A,0))</f>
        <v/>
      </c>
      <c r="W487" s="80">
        <f>INDEX(检修、备用和必开!C:C,MATCH(统调负荷!$C487,检修、备用和必开!$A:$A,0))</f>
        <v/>
      </c>
      <c r="X487" s="80">
        <f>INDEX(检修、备用和必开!D:D,MATCH(统调负荷!$C487,检修、备用和必开!$A:$A,0))</f>
        <v/>
      </c>
      <c r="Y487" s="80">
        <f>INDEX(检修、备用和必开!E:E,MATCH(统调负荷!$C487,检修、备用和必开!$A:$A,0))</f>
        <v/>
      </c>
      <c r="Z487" s="80">
        <f>INDEX(检修、备用和必开!F:F,MATCH(统调负荷!$C487,检修、备用和必开!$A:$A,0))</f>
        <v/>
      </c>
      <c r="AA487" s="80">
        <f>94492.4-V487-Z487</f>
        <v/>
      </c>
      <c r="AB487" s="80" t="n">
        <v>369.67</v>
      </c>
      <c r="AC487" s="80" t="n">
        <v>389.54</v>
      </c>
      <c r="AD487" s="83">
        <f>C487+D487</f>
        <v/>
      </c>
      <c r="AE487" s="82">
        <f>N487-E487</f>
        <v/>
      </c>
      <c r="AF487" s="82">
        <f>O487-F487</f>
        <v/>
      </c>
      <c r="AG487" s="82">
        <f>P487-G487</f>
        <v/>
      </c>
      <c r="AH487" s="82">
        <f>Q487-H487</f>
        <v/>
      </c>
      <c r="AI487" s="82">
        <f>R487-I487</f>
        <v/>
      </c>
      <c r="AJ487" s="82">
        <f>S487-J487</f>
        <v/>
      </c>
      <c r="AK487" s="80">
        <f>INDEX(检修、备用和必开!I:I,MATCH(统调负荷!$C487,检修、备用和必开!$A:$A,0))</f>
        <v/>
      </c>
      <c r="AL487" s="87" t="n"/>
    </row>
    <row r="488" ht="13.8" customFormat="1" customHeight="1" s="74">
      <c r="A488" s="80">
        <f>WEEKDAY(C488,2)</f>
        <v/>
      </c>
      <c r="B488" s="80">
        <f>HOUR(D488)</f>
        <v/>
      </c>
      <c r="C488" s="86" t="n">
        <v>45722</v>
      </c>
      <c r="D488" s="75" t="n">
        <v>0.0625</v>
      </c>
      <c r="E488" s="80" t="n">
        <v>83335</v>
      </c>
      <c r="F488" s="80" t="n">
        <v>39034</v>
      </c>
      <c r="G488" s="80" t="n">
        <v>16476</v>
      </c>
      <c r="H488" s="80" t="n">
        <v>22092</v>
      </c>
      <c r="I488" s="80" t="n">
        <v>6959</v>
      </c>
      <c r="J488" s="80" t="n">
        <v>-1226</v>
      </c>
      <c r="K488" s="80">
        <f>F488-Y488</f>
        <v/>
      </c>
      <c r="L488" s="82">
        <f>AA488/(K488+W488)</f>
        <v/>
      </c>
      <c r="M488" s="75" t="n">
        <v>0.0625</v>
      </c>
      <c r="N488" s="80" t="n">
        <v>78676.2</v>
      </c>
      <c r="O488" s="80" t="n">
        <v>42987.91</v>
      </c>
      <c r="P488" s="80" t="n">
        <v>16376.4</v>
      </c>
      <c r="Q488" s="80" t="n">
        <v>14553.4</v>
      </c>
      <c r="R488" s="80" t="n">
        <v>5930.48</v>
      </c>
      <c r="S488" s="80" t="n">
        <v>-1171.99</v>
      </c>
      <c r="T488" s="80">
        <f>O488-Y488</f>
        <v/>
      </c>
      <c r="U488" s="82">
        <f>AA488/(T488+X488)</f>
        <v/>
      </c>
      <c r="V488" s="80">
        <f>INDEX(检修、备用和必开!B:B,MATCH(统调负荷!$C488,检修、备用和必开!$A:$A,0))</f>
        <v/>
      </c>
      <c r="W488" s="80">
        <f>INDEX(检修、备用和必开!C:C,MATCH(统调负荷!$C488,检修、备用和必开!$A:$A,0))</f>
        <v/>
      </c>
      <c r="X488" s="80">
        <f>INDEX(检修、备用和必开!D:D,MATCH(统调负荷!$C488,检修、备用和必开!$A:$A,0))</f>
        <v/>
      </c>
      <c r="Y488" s="80">
        <f>INDEX(检修、备用和必开!E:E,MATCH(统调负荷!$C488,检修、备用和必开!$A:$A,0))</f>
        <v/>
      </c>
      <c r="Z488" s="80">
        <f>INDEX(检修、备用和必开!F:F,MATCH(统调负荷!$C488,检修、备用和必开!$A:$A,0))</f>
        <v/>
      </c>
      <c r="AA488" s="80">
        <f>94492.4-V488-Z488</f>
        <v/>
      </c>
      <c r="AB488" s="80" t="n">
        <v>369.15</v>
      </c>
      <c r="AC488" s="80" t="n">
        <v>378.47</v>
      </c>
      <c r="AD488" s="83">
        <f>C488+D488</f>
        <v/>
      </c>
      <c r="AE488" s="82">
        <f>N488-E488</f>
        <v/>
      </c>
      <c r="AF488" s="82">
        <f>O488-F488</f>
        <v/>
      </c>
      <c r="AG488" s="82">
        <f>P488-G488</f>
        <v/>
      </c>
      <c r="AH488" s="82">
        <f>Q488-H488</f>
        <v/>
      </c>
      <c r="AI488" s="82">
        <f>R488-I488</f>
        <v/>
      </c>
      <c r="AJ488" s="82">
        <f>S488-J488</f>
        <v/>
      </c>
      <c r="AK488" s="80">
        <f>INDEX(检修、备用和必开!I:I,MATCH(统调负荷!$C488,检修、备用和必开!$A:$A,0))</f>
        <v/>
      </c>
      <c r="AL488" s="87" t="n"/>
    </row>
    <row r="489" ht="13.8" customFormat="1" customHeight="1" s="74">
      <c r="A489" s="80">
        <f>WEEKDAY(C489,2)</f>
        <v/>
      </c>
      <c r="B489" s="80">
        <f>HOUR(D489)</f>
        <v/>
      </c>
      <c r="C489" s="86" t="n">
        <v>45722</v>
      </c>
      <c r="D489" s="75" t="n">
        <v>0.07291666666666667</v>
      </c>
      <c r="E489" s="80" t="n">
        <v>82630</v>
      </c>
      <c r="F489" s="80" t="n">
        <v>38709</v>
      </c>
      <c r="G489" s="80" t="n">
        <v>16476</v>
      </c>
      <c r="H489" s="80" t="n">
        <v>21711</v>
      </c>
      <c r="I489" s="80" t="n">
        <v>6961</v>
      </c>
      <c r="J489" s="80" t="n">
        <v>-1227</v>
      </c>
      <c r="K489" s="80">
        <f>F489-Y489</f>
        <v/>
      </c>
      <c r="L489" s="82">
        <f>AA489/(K489+W489)</f>
        <v/>
      </c>
      <c r="M489" s="75" t="n">
        <v>0.07291666666666667</v>
      </c>
      <c r="N489" s="80" t="n">
        <v>77820.5</v>
      </c>
      <c r="O489" s="80" t="n">
        <v>41867.42</v>
      </c>
      <c r="P489" s="80" t="n">
        <v>16682.4</v>
      </c>
      <c r="Q489" s="80" t="n">
        <v>14483.2</v>
      </c>
      <c r="R489" s="80" t="n">
        <v>5922.01</v>
      </c>
      <c r="S489" s="80" t="n">
        <v>-1134.53</v>
      </c>
      <c r="T489" s="80">
        <f>O489-Y489</f>
        <v/>
      </c>
      <c r="U489" s="82">
        <f>AA489/(T489+X489)</f>
        <v/>
      </c>
      <c r="V489" s="80">
        <f>INDEX(检修、备用和必开!B:B,MATCH(统调负荷!$C489,检修、备用和必开!$A:$A,0))</f>
        <v/>
      </c>
      <c r="W489" s="80">
        <f>INDEX(检修、备用和必开!C:C,MATCH(统调负荷!$C489,检修、备用和必开!$A:$A,0))</f>
        <v/>
      </c>
      <c r="X489" s="80">
        <f>INDEX(检修、备用和必开!D:D,MATCH(统调负荷!$C489,检修、备用和必开!$A:$A,0))</f>
        <v/>
      </c>
      <c r="Y489" s="80">
        <f>INDEX(检修、备用和必开!E:E,MATCH(统调负荷!$C489,检修、备用和必开!$A:$A,0))</f>
        <v/>
      </c>
      <c r="Z489" s="80">
        <f>INDEX(检修、备用和必开!F:F,MATCH(统调负荷!$C489,检修、备用和必开!$A:$A,0))</f>
        <v/>
      </c>
      <c r="AA489" s="80">
        <f>94492.4-V489-Z489</f>
        <v/>
      </c>
      <c r="AB489" s="80" t="n">
        <v>378.01</v>
      </c>
      <c r="AC489" s="80" t="n">
        <v>355.76</v>
      </c>
      <c r="AD489" s="83">
        <f>C489+D489</f>
        <v/>
      </c>
      <c r="AE489" s="82">
        <f>N489-E489</f>
        <v/>
      </c>
      <c r="AF489" s="82">
        <f>O489-F489</f>
        <v/>
      </c>
      <c r="AG489" s="82">
        <f>P489-G489</f>
        <v/>
      </c>
      <c r="AH489" s="82">
        <f>Q489-H489</f>
        <v/>
      </c>
      <c r="AI489" s="82">
        <f>R489-I489</f>
        <v/>
      </c>
      <c r="AJ489" s="82">
        <f>S489-J489</f>
        <v/>
      </c>
      <c r="AK489" s="80">
        <f>INDEX(检修、备用和必开!I:I,MATCH(统调负荷!$C489,检修、备用和必开!$A:$A,0))</f>
        <v/>
      </c>
      <c r="AL489" s="87" t="n"/>
    </row>
    <row r="490" ht="13.8" customFormat="1" customHeight="1" s="74">
      <c r="A490" s="80">
        <f>WEEKDAY(C490,2)</f>
        <v/>
      </c>
      <c r="B490" s="80">
        <f>HOUR(D490)</f>
        <v/>
      </c>
      <c r="C490" s="86" t="n">
        <v>45722</v>
      </c>
      <c r="D490" s="75" t="n">
        <v>0.08333333333333333</v>
      </c>
      <c r="E490" s="80" t="n">
        <v>81410</v>
      </c>
      <c r="F490" s="80" t="n">
        <v>37879</v>
      </c>
      <c r="G490" s="80" t="n">
        <v>16017</v>
      </c>
      <c r="H490" s="80" t="n">
        <v>21762</v>
      </c>
      <c r="I490" s="80" t="n">
        <v>6979</v>
      </c>
      <c r="J490" s="80" t="n">
        <v>-1227</v>
      </c>
      <c r="K490" s="80">
        <f>F490-Y490</f>
        <v/>
      </c>
      <c r="L490" s="82">
        <f>AA490/(K490+W490)</f>
        <v/>
      </c>
      <c r="M490" s="75" t="n">
        <v>0.08333333333333333</v>
      </c>
      <c r="N490" s="80" t="n">
        <v>76879</v>
      </c>
      <c r="O490" s="80" t="n">
        <v>40862.73</v>
      </c>
      <c r="P490" s="80" t="n">
        <v>16512</v>
      </c>
      <c r="Q490" s="80" t="n">
        <v>14719</v>
      </c>
      <c r="R490" s="80" t="n">
        <v>5932.43</v>
      </c>
      <c r="S490" s="80" t="n">
        <v>-1147.16</v>
      </c>
      <c r="T490" s="80">
        <f>O490-Y490</f>
        <v/>
      </c>
      <c r="U490" s="82">
        <f>AA490/(T490+X490)</f>
        <v/>
      </c>
      <c r="V490" s="80">
        <f>INDEX(检修、备用和必开!B:B,MATCH(统调负荷!$C490,检修、备用和必开!$A:$A,0))</f>
        <v/>
      </c>
      <c r="W490" s="80">
        <f>INDEX(检修、备用和必开!C:C,MATCH(统调负荷!$C490,检修、备用和必开!$A:$A,0))</f>
        <v/>
      </c>
      <c r="X490" s="80">
        <f>INDEX(检修、备用和必开!D:D,MATCH(统调负荷!$C490,检修、备用和必开!$A:$A,0))</f>
        <v/>
      </c>
      <c r="Y490" s="80">
        <f>INDEX(检修、备用和必开!E:E,MATCH(统调负荷!$C490,检修、备用和必开!$A:$A,0))</f>
        <v/>
      </c>
      <c r="Z490" s="80">
        <f>INDEX(检修、备用和必开!F:F,MATCH(统调负荷!$C490,检修、备用和必开!$A:$A,0))</f>
        <v/>
      </c>
      <c r="AA490" s="80">
        <f>94492.4-V490-Z490</f>
        <v/>
      </c>
      <c r="AB490" s="80" t="n">
        <v>360.62</v>
      </c>
      <c r="AC490" s="80" t="n">
        <v>352.53</v>
      </c>
      <c r="AD490" s="83">
        <f>C490+D490</f>
        <v/>
      </c>
      <c r="AE490" s="82">
        <f>N490-E490</f>
        <v/>
      </c>
      <c r="AF490" s="82">
        <f>O490-F490</f>
        <v/>
      </c>
      <c r="AG490" s="82">
        <f>P490-G490</f>
        <v/>
      </c>
      <c r="AH490" s="82">
        <f>Q490-H490</f>
        <v/>
      </c>
      <c r="AI490" s="82">
        <f>R490-I490</f>
        <v/>
      </c>
      <c r="AJ490" s="82">
        <f>S490-J490</f>
        <v/>
      </c>
      <c r="AK490" s="80">
        <f>INDEX(检修、备用和必开!I:I,MATCH(统调负荷!$C490,检修、备用和必开!$A:$A,0))</f>
        <v/>
      </c>
      <c r="AL490" s="87" t="n"/>
    </row>
    <row r="491" ht="13.8" customFormat="1" customHeight="1" s="74">
      <c r="A491" s="80">
        <f>WEEKDAY(C491,2)</f>
        <v/>
      </c>
      <c r="B491" s="80">
        <f>HOUR(D491)</f>
        <v/>
      </c>
      <c r="C491" s="86" t="n">
        <v>45722</v>
      </c>
      <c r="D491" s="75" t="n">
        <v>0.09375</v>
      </c>
      <c r="E491" s="80" t="n">
        <v>80415</v>
      </c>
      <c r="F491" s="80" t="n">
        <v>37739</v>
      </c>
      <c r="G491" s="80" t="n">
        <v>15552</v>
      </c>
      <c r="H491" s="80" t="n">
        <v>21362</v>
      </c>
      <c r="I491" s="80" t="n">
        <v>6988</v>
      </c>
      <c r="J491" s="80" t="n">
        <v>-1226</v>
      </c>
      <c r="K491" s="80">
        <f>F491-Y491</f>
        <v/>
      </c>
      <c r="L491" s="82">
        <f>AA491/(K491+W491)</f>
        <v/>
      </c>
      <c r="M491" s="75" t="n">
        <v>0.09375</v>
      </c>
      <c r="N491" s="80" t="n">
        <v>76223.60000000001</v>
      </c>
      <c r="O491" s="80" t="n">
        <v>41760.8</v>
      </c>
      <c r="P491" s="80" t="n">
        <v>14922.8</v>
      </c>
      <c r="Q491" s="80" t="n">
        <v>14774.9</v>
      </c>
      <c r="R491" s="80" t="n">
        <v>5948.76</v>
      </c>
      <c r="S491" s="80" t="n">
        <v>-1183.66</v>
      </c>
      <c r="T491" s="80">
        <f>O491-Y491</f>
        <v/>
      </c>
      <c r="U491" s="82">
        <f>AA491/(T491+X491)</f>
        <v/>
      </c>
      <c r="V491" s="80">
        <f>INDEX(检修、备用和必开!B:B,MATCH(统调负荷!$C491,检修、备用和必开!$A:$A,0))</f>
        <v/>
      </c>
      <c r="W491" s="80">
        <f>INDEX(检修、备用和必开!C:C,MATCH(统调负荷!$C491,检修、备用和必开!$A:$A,0))</f>
        <v/>
      </c>
      <c r="X491" s="80">
        <f>INDEX(检修、备用和必开!D:D,MATCH(统调负荷!$C491,检修、备用和必开!$A:$A,0))</f>
        <v/>
      </c>
      <c r="Y491" s="80">
        <f>INDEX(检修、备用和必开!E:E,MATCH(统调负荷!$C491,检修、备用和必开!$A:$A,0))</f>
        <v/>
      </c>
      <c r="Z491" s="80">
        <f>INDEX(检修、备用和必开!F:F,MATCH(统调负荷!$C491,检修、备用和必开!$A:$A,0))</f>
        <v/>
      </c>
      <c r="AA491" s="80">
        <f>94492.4-V491-Z491</f>
        <v/>
      </c>
      <c r="AB491" s="80" t="n">
        <v>366.91</v>
      </c>
      <c r="AC491" s="80" t="n">
        <v>401.12</v>
      </c>
      <c r="AD491" s="83">
        <f>C491+D491</f>
        <v/>
      </c>
      <c r="AE491" s="82">
        <f>N491-E491</f>
        <v/>
      </c>
      <c r="AF491" s="82">
        <f>O491-F491</f>
        <v/>
      </c>
      <c r="AG491" s="82">
        <f>P491-G491</f>
        <v/>
      </c>
      <c r="AH491" s="82">
        <f>Q491-H491</f>
        <v/>
      </c>
      <c r="AI491" s="82">
        <f>R491-I491</f>
        <v/>
      </c>
      <c r="AJ491" s="82">
        <f>S491-J491</f>
        <v/>
      </c>
      <c r="AK491" s="80">
        <f>INDEX(检修、备用和必开!I:I,MATCH(统调负荷!$C491,检修、备用和必开!$A:$A,0))</f>
        <v/>
      </c>
      <c r="AL491" s="87" t="n"/>
    </row>
    <row r="492" ht="13.8" customFormat="1" customHeight="1" s="74">
      <c r="A492" s="80">
        <f>WEEKDAY(C492,2)</f>
        <v/>
      </c>
      <c r="B492" s="80">
        <f>HOUR(D492)</f>
        <v/>
      </c>
      <c r="C492" s="86" t="n">
        <v>45722</v>
      </c>
      <c r="D492" s="75" t="n">
        <v>0.1041666666666667</v>
      </c>
      <c r="E492" s="80" t="n">
        <v>79495</v>
      </c>
      <c r="F492" s="80" t="n">
        <v>36805</v>
      </c>
      <c r="G492" s="80" t="n">
        <v>15552</v>
      </c>
      <c r="H492" s="80" t="n">
        <v>21368</v>
      </c>
      <c r="I492" s="80" t="n">
        <v>6997</v>
      </c>
      <c r="J492" s="80" t="n">
        <v>-1227</v>
      </c>
      <c r="K492" s="80">
        <f>F492-Y492</f>
        <v/>
      </c>
      <c r="L492" s="82">
        <f>AA492/(K492+W492)</f>
        <v/>
      </c>
      <c r="M492" s="75" t="n">
        <v>0.1041666666666667</v>
      </c>
      <c r="N492" s="80" t="n">
        <v>75338.3</v>
      </c>
      <c r="O492" s="80" t="n">
        <v>41859.94</v>
      </c>
      <c r="P492" s="80" t="n">
        <v>13879.4</v>
      </c>
      <c r="Q492" s="80" t="n">
        <v>14823.1</v>
      </c>
      <c r="R492" s="80" t="n">
        <v>5934.52</v>
      </c>
      <c r="S492" s="80" t="n">
        <v>-1158.66</v>
      </c>
      <c r="T492" s="80">
        <f>O492-Y492</f>
        <v/>
      </c>
      <c r="U492" s="82">
        <f>AA492/(T492+X492)</f>
        <v/>
      </c>
      <c r="V492" s="80">
        <f>INDEX(检修、备用和必开!B:B,MATCH(统调负荷!$C492,检修、备用和必开!$A:$A,0))</f>
        <v/>
      </c>
      <c r="W492" s="80">
        <f>INDEX(检修、备用和必开!C:C,MATCH(统调负荷!$C492,检修、备用和必开!$A:$A,0))</f>
        <v/>
      </c>
      <c r="X492" s="80">
        <f>INDEX(检修、备用和必开!D:D,MATCH(统调负荷!$C492,检修、备用和必开!$A:$A,0))</f>
        <v/>
      </c>
      <c r="Y492" s="80">
        <f>INDEX(检修、备用和必开!E:E,MATCH(统调负荷!$C492,检修、备用和必开!$A:$A,0))</f>
        <v/>
      </c>
      <c r="Z492" s="80">
        <f>INDEX(检修、备用和必开!F:F,MATCH(统调负荷!$C492,检修、备用和必开!$A:$A,0))</f>
        <v/>
      </c>
      <c r="AA492" s="80">
        <f>94492.4-V492-Z492</f>
        <v/>
      </c>
      <c r="AB492" s="80" t="n">
        <v>369.47</v>
      </c>
      <c r="AC492" s="80" t="n">
        <v>385.16</v>
      </c>
      <c r="AD492" s="83">
        <f>C492+D492</f>
        <v/>
      </c>
      <c r="AE492" s="82">
        <f>N492-E492</f>
        <v/>
      </c>
      <c r="AF492" s="82">
        <f>O492-F492</f>
        <v/>
      </c>
      <c r="AG492" s="82">
        <f>P492-G492</f>
        <v/>
      </c>
      <c r="AH492" s="82">
        <f>Q492-H492</f>
        <v/>
      </c>
      <c r="AI492" s="82">
        <f>R492-I492</f>
        <v/>
      </c>
      <c r="AJ492" s="82">
        <f>S492-J492</f>
        <v/>
      </c>
      <c r="AK492" s="80">
        <f>INDEX(检修、备用和必开!I:I,MATCH(统调负荷!$C492,检修、备用和必开!$A:$A,0))</f>
        <v/>
      </c>
      <c r="AL492" s="87" t="n"/>
    </row>
    <row r="493" ht="13.8" customFormat="1" customHeight="1" s="74">
      <c r="A493" s="80">
        <f>WEEKDAY(C493,2)</f>
        <v/>
      </c>
      <c r="B493" s="80">
        <f>HOUR(D493)</f>
        <v/>
      </c>
      <c r="C493" s="86" t="n">
        <v>45722</v>
      </c>
      <c r="D493" s="75" t="n">
        <v>0.1145833333333333</v>
      </c>
      <c r="E493" s="80" t="n">
        <v>78995</v>
      </c>
      <c r="F493" s="80" t="n">
        <v>36298</v>
      </c>
      <c r="G493" s="80" t="n">
        <v>15552</v>
      </c>
      <c r="H493" s="80" t="n">
        <v>21372</v>
      </c>
      <c r="I493" s="80" t="n">
        <v>7000</v>
      </c>
      <c r="J493" s="80" t="n">
        <v>-1227</v>
      </c>
      <c r="K493" s="80">
        <f>F493-Y493</f>
        <v/>
      </c>
      <c r="L493" s="82">
        <f>AA493/(K493+W493)</f>
        <v/>
      </c>
      <c r="M493" s="75" t="n">
        <v>0.1145833333333333</v>
      </c>
      <c r="N493" s="80" t="n">
        <v>74469.10000000001</v>
      </c>
      <c r="O493" s="80" t="n">
        <v>42914.33</v>
      </c>
      <c r="P493" s="80" t="n">
        <v>11700</v>
      </c>
      <c r="Q493" s="80" t="n">
        <v>15004.6</v>
      </c>
      <c r="R493" s="80" t="n">
        <v>5975.83</v>
      </c>
      <c r="S493" s="80" t="n">
        <v>-1125.66</v>
      </c>
      <c r="T493" s="80">
        <f>O493-Y493</f>
        <v/>
      </c>
      <c r="U493" s="82">
        <f>AA493/(T493+X493)</f>
        <v/>
      </c>
      <c r="V493" s="80">
        <f>INDEX(检修、备用和必开!B:B,MATCH(统调负荷!$C493,检修、备用和必开!$A:$A,0))</f>
        <v/>
      </c>
      <c r="W493" s="80">
        <f>INDEX(检修、备用和必开!C:C,MATCH(统调负荷!$C493,检修、备用和必开!$A:$A,0))</f>
        <v/>
      </c>
      <c r="X493" s="80">
        <f>INDEX(检修、备用和必开!D:D,MATCH(统调负荷!$C493,检修、备用和必开!$A:$A,0))</f>
        <v/>
      </c>
      <c r="Y493" s="80">
        <f>INDEX(检修、备用和必开!E:E,MATCH(统调负荷!$C493,检修、备用和必开!$A:$A,0))</f>
        <v/>
      </c>
      <c r="Z493" s="80">
        <f>INDEX(检修、备用和必开!F:F,MATCH(统调负荷!$C493,检修、备用和必开!$A:$A,0))</f>
        <v/>
      </c>
      <c r="AA493" s="80">
        <f>94492.4-V493-Z493</f>
        <v/>
      </c>
      <c r="AB493" s="80" t="n">
        <v>378.4</v>
      </c>
      <c r="AC493" s="80" t="n">
        <v>399.04</v>
      </c>
      <c r="AD493" s="83">
        <f>C493+D493</f>
        <v/>
      </c>
      <c r="AE493" s="82">
        <f>N493-E493</f>
        <v/>
      </c>
      <c r="AF493" s="82">
        <f>O493-F493</f>
        <v/>
      </c>
      <c r="AG493" s="82">
        <f>P493-G493</f>
        <v/>
      </c>
      <c r="AH493" s="82">
        <f>Q493-H493</f>
        <v/>
      </c>
      <c r="AI493" s="82">
        <f>R493-I493</f>
        <v/>
      </c>
      <c r="AJ493" s="82">
        <f>S493-J493</f>
        <v/>
      </c>
      <c r="AK493" s="80">
        <f>INDEX(检修、备用和必开!I:I,MATCH(统调负荷!$C493,检修、备用和必开!$A:$A,0))</f>
        <v/>
      </c>
      <c r="AL493" s="87" t="n"/>
    </row>
    <row r="494" ht="13.8" customFormat="1" customHeight="1" s="74">
      <c r="A494" s="80">
        <f>WEEKDAY(C494,2)</f>
        <v/>
      </c>
      <c r="B494" s="80">
        <f>HOUR(D494)</f>
        <v/>
      </c>
      <c r="C494" s="86" t="n">
        <v>45722</v>
      </c>
      <c r="D494" s="75" t="n">
        <v>0.125</v>
      </c>
      <c r="E494" s="80" t="n">
        <v>78015</v>
      </c>
      <c r="F494" s="80" t="n">
        <v>35966</v>
      </c>
      <c r="G494" s="80" t="n">
        <v>15097</v>
      </c>
      <c r="H494" s="80" t="n">
        <v>21168</v>
      </c>
      <c r="I494" s="80" t="n">
        <v>7011</v>
      </c>
      <c r="J494" s="80" t="n">
        <v>-1227</v>
      </c>
      <c r="K494" s="80">
        <f>F494-Y494</f>
        <v/>
      </c>
      <c r="L494" s="82">
        <f>AA494/(K494+W494)</f>
        <v/>
      </c>
      <c r="M494" s="75" t="n">
        <v>0.125</v>
      </c>
      <c r="N494" s="80" t="n">
        <v>73839.10000000001</v>
      </c>
      <c r="O494" s="80" t="n">
        <v>42467.64</v>
      </c>
      <c r="P494" s="80" t="n">
        <v>11377.6</v>
      </c>
      <c r="Q494" s="80" t="n">
        <v>15087.6</v>
      </c>
      <c r="R494" s="80" t="n">
        <v>6026.38</v>
      </c>
      <c r="S494" s="80" t="n">
        <v>-1120.12</v>
      </c>
      <c r="T494" s="80">
        <f>O494-Y494</f>
        <v/>
      </c>
      <c r="U494" s="82">
        <f>AA494/(T494+X494)</f>
        <v/>
      </c>
      <c r="V494" s="80">
        <f>INDEX(检修、备用和必开!B:B,MATCH(统调负荷!$C494,检修、备用和必开!$A:$A,0))</f>
        <v/>
      </c>
      <c r="W494" s="80">
        <f>INDEX(检修、备用和必开!C:C,MATCH(统调负荷!$C494,检修、备用和必开!$A:$A,0))</f>
        <v/>
      </c>
      <c r="X494" s="80">
        <f>INDEX(检修、备用和必开!D:D,MATCH(统调负荷!$C494,检修、备用和必开!$A:$A,0))</f>
        <v/>
      </c>
      <c r="Y494" s="80">
        <f>INDEX(检修、备用和必开!E:E,MATCH(统调负荷!$C494,检修、备用和必开!$A:$A,0))</f>
        <v/>
      </c>
      <c r="Z494" s="80">
        <f>INDEX(检修、备用和必开!F:F,MATCH(统调负荷!$C494,检修、备用和必开!$A:$A,0))</f>
        <v/>
      </c>
      <c r="AA494" s="80">
        <f>94492.4-V494-Z494</f>
        <v/>
      </c>
      <c r="AB494" s="80" t="n">
        <v>386.08</v>
      </c>
      <c r="AC494" s="80" t="n">
        <v>374.72</v>
      </c>
      <c r="AD494" s="83">
        <f>C494+D494</f>
        <v/>
      </c>
      <c r="AE494" s="82">
        <f>N494-E494</f>
        <v/>
      </c>
      <c r="AF494" s="82">
        <f>O494-F494</f>
        <v/>
      </c>
      <c r="AG494" s="82">
        <f>P494-G494</f>
        <v/>
      </c>
      <c r="AH494" s="82">
        <f>Q494-H494</f>
        <v/>
      </c>
      <c r="AI494" s="82">
        <f>R494-I494</f>
        <v/>
      </c>
      <c r="AJ494" s="82">
        <f>S494-J494</f>
        <v/>
      </c>
      <c r="AK494" s="80">
        <f>INDEX(检修、备用和必开!I:I,MATCH(统调负荷!$C494,检修、备用和必开!$A:$A,0))</f>
        <v/>
      </c>
      <c r="AL494" s="87" t="n"/>
    </row>
    <row r="495" ht="13.8" customFormat="1" customHeight="1" s="74">
      <c r="A495" s="80">
        <f>WEEKDAY(C495,2)</f>
        <v/>
      </c>
      <c r="B495" s="80">
        <f>HOUR(D495)</f>
        <v/>
      </c>
      <c r="C495" s="86" t="n">
        <v>45722</v>
      </c>
      <c r="D495" s="75" t="n">
        <v>0.1354166666666667</v>
      </c>
      <c r="E495" s="80" t="n">
        <v>77325</v>
      </c>
      <c r="F495" s="80" t="n">
        <v>35271</v>
      </c>
      <c r="G495" s="80" t="n">
        <v>15097</v>
      </c>
      <c r="H495" s="80" t="n">
        <v>21173</v>
      </c>
      <c r="I495" s="80" t="n">
        <v>7011</v>
      </c>
      <c r="J495" s="80" t="n">
        <v>-1227</v>
      </c>
      <c r="K495" s="80">
        <f>F495-Y495</f>
        <v/>
      </c>
      <c r="L495" s="82">
        <f>AA495/(K495+W495)</f>
        <v/>
      </c>
      <c r="M495" s="75" t="n">
        <v>0.1354166666666667</v>
      </c>
      <c r="N495" s="80" t="n">
        <v>73311.8</v>
      </c>
      <c r="O495" s="80" t="n">
        <v>41587.77</v>
      </c>
      <c r="P495" s="80" t="n">
        <v>11655.7</v>
      </c>
      <c r="Q495" s="80" t="n">
        <v>15120.4</v>
      </c>
      <c r="R495" s="80" t="n">
        <v>6053.08</v>
      </c>
      <c r="S495" s="80" t="n">
        <v>-1105.15</v>
      </c>
      <c r="T495" s="80">
        <f>O495-Y495</f>
        <v/>
      </c>
      <c r="U495" s="82">
        <f>AA495/(T495+X495)</f>
        <v/>
      </c>
      <c r="V495" s="80">
        <f>INDEX(检修、备用和必开!B:B,MATCH(统调负荷!$C495,检修、备用和必开!$A:$A,0))</f>
        <v/>
      </c>
      <c r="W495" s="80">
        <f>INDEX(检修、备用和必开!C:C,MATCH(统调负荷!$C495,检修、备用和必开!$A:$A,0))</f>
        <v/>
      </c>
      <c r="X495" s="80">
        <f>INDEX(检修、备用和必开!D:D,MATCH(统调负荷!$C495,检修、备用和必开!$A:$A,0))</f>
        <v/>
      </c>
      <c r="Y495" s="80">
        <f>INDEX(检修、备用和必开!E:E,MATCH(统调负荷!$C495,检修、备用和必开!$A:$A,0))</f>
        <v/>
      </c>
      <c r="Z495" s="80">
        <f>INDEX(检修、备用和必开!F:F,MATCH(统调负荷!$C495,检修、备用和必开!$A:$A,0))</f>
        <v/>
      </c>
      <c r="AA495" s="80">
        <f>94492.4-V495-Z495</f>
        <v/>
      </c>
      <c r="AB495" s="80" t="n">
        <v>373.99</v>
      </c>
      <c r="AC495" s="80" t="n">
        <v>370.4</v>
      </c>
      <c r="AD495" s="83">
        <f>C495+D495</f>
        <v/>
      </c>
      <c r="AE495" s="82">
        <f>N495-E495</f>
        <v/>
      </c>
      <c r="AF495" s="82">
        <f>O495-F495</f>
        <v/>
      </c>
      <c r="AG495" s="82">
        <f>P495-G495</f>
        <v/>
      </c>
      <c r="AH495" s="82">
        <f>Q495-H495</f>
        <v/>
      </c>
      <c r="AI495" s="82">
        <f>R495-I495</f>
        <v/>
      </c>
      <c r="AJ495" s="82">
        <f>S495-J495</f>
        <v/>
      </c>
      <c r="AK495" s="80">
        <f>INDEX(检修、备用和必开!I:I,MATCH(统调负荷!$C495,检修、备用和必开!$A:$A,0))</f>
        <v/>
      </c>
      <c r="AL495" s="87" t="n"/>
    </row>
    <row r="496" ht="13.8" customFormat="1" customHeight="1" s="74">
      <c r="A496" s="80">
        <f>WEEKDAY(C496,2)</f>
        <v/>
      </c>
      <c r="B496" s="80">
        <f>HOUR(D496)</f>
        <v/>
      </c>
      <c r="C496" s="86" t="n">
        <v>45722</v>
      </c>
      <c r="D496" s="75" t="n">
        <v>0.1458333333333333</v>
      </c>
      <c r="E496" s="80" t="n">
        <v>76670</v>
      </c>
      <c r="F496" s="80" t="n">
        <v>34612</v>
      </c>
      <c r="G496" s="80" t="n">
        <v>15097</v>
      </c>
      <c r="H496" s="80" t="n">
        <v>21176</v>
      </c>
      <c r="I496" s="80" t="n">
        <v>7012</v>
      </c>
      <c r="J496" s="80" t="n">
        <v>-1227</v>
      </c>
      <c r="K496" s="80">
        <f>F496-Y496</f>
        <v/>
      </c>
      <c r="L496" s="82">
        <f>AA496/(K496+W496)</f>
        <v/>
      </c>
      <c r="M496" s="75" t="n">
        <v>0.1458333333333333</v>
      </c>
      <c r="N496" s="80" t="n">
        <v>72544.89999999999</v>
      </c>
      <c r="O496" s="80" t="n">
        <v>41185.74</v>
      </c>
      <c r="P496" s="80" t="n">
        <v>11338.7</v>
      </c>
      <c r="Q496" s="80" t="n">
        <v>15035</v>
      </c>
      <c r="R496" s="80" t="n">
        <v>6071.98</v>
      </c>
      <c r="S496" s="80" t="n">
        <v>-1086.52</v>
      </c>
      <c r="T496" s="80">
        <f>O496-Y496</f>
        <v/>
      </c>
      <c r="U496" s="82">
        <f>AA496/(T496+X496)</f>
        <v/>
      </c>
      <c r="V496" s="80">
        <f>INDEX(检修、备用和必开!B:B,MATCH(统调负荷!$C496,检修、备用和必开!$A:$A,0))</f>
        <v/>
      </c>
      <c r="W496" s="80">
        <f>INDEX(检修、备用和必开!C:C,MATCH(统调负荷!$C496,检修、备用和必开!$A:$A,0))</f>
        <v/>
      </c>
      <c r="X496" s="80">
        <f>INDEX(检修、备用和必开!D:D,MATCH(统调负荷!$C496,检修、备用和必开!$A:$A,0))</f>
        <v/>
      </c>
      <c r="Y496" s="80">
        <f>INDEX(检修、备用和必开!E:E,MATCH(统调负荷!$C496,检修、备用和必开!$A:$A,0))</f>
        <v/>
      </c>
      <c r="Z496" s="80">
        <f>INDEX(检修、备用和必开!F:F,MATCH(统调负荷!$C496,检修、备用和必开!$A:$A,0))</f>
        <v/>
      </c>
      <c r="AA496" s="80">
        <f>94492.4-V496-Z496</f>
        <v/>
      </c>
      <c r="AB496" s="80" t="n">
        <v>367.47</v>
      </c>
      <c r="AC496" s="80" t="n">
        <v>366.73</v>
      </c>
      <c r="AD496" s="83">
        <f>C496+D496</f>
        <v/>
      </c>
      <c r="AE496" s="82">
        <f>N496-E496</f>
        <v/>
      </c>
      <c r="AF496" s="82">
        <f>O496-F496</f>
        <v/>
      </c>
      <c r="AG496" s="82">
        <f>P496-G496</f>
        <v/>
      </c>
      <c r="AH496" s="82">
        <f>Q496-H496</f>
        <v/>
      </c>
      <c r="AI496" s="82">
        <f>R496-I496</f>
        <v/>
      </c>
      <c r="AJ496" s="82">
        <f>S496-J496</f>
        <v/>
      </c>
      <c r="AK496" s="80">
        <f>INDEX(检修、备用和必开!I:I,MATCH(统调负荷!$C496,检修、备用和必开!$A:$A,0))</f>
        <v/>
      </c>
      <c r="AL496" s="87" t="n"/>
    </row>
    <row r="497" ht="13.8" customFormat="1" customHeight="1" s="74">
      <c r="A497" s="80">
        <f>WEEKDAY(C497,2)</f>
        <v/>
      </c>
      <c r="B497" s="80">
        <f>HOUR(D497)</f>
        <v/>
      </c>
      <c r="C497" s="86" t="n">
        <v>45722</v>
      </c>
      <c r="D497" s="75" t="n">
        <v>0.15625</v>
      </c>
      <c r="E497" s="80" t="n">
        <v>76150</v>
      </c>
      <c r="F497" s="80" t="n">
        <v>34095</v>
      </c>
      <c r="G497" s="80" t="n">
        <v>15097</v>
      </c>
      <c r="H497" s="80" t="n">
        <v>21178</v>
      </c>
      <c r="I497" s="80" t="n">
        <v>7007</v>
      </c>
      <c r="J497" s="80" t="n">
        <v>-1227</v>
      </c>
      <c r="K497" s="80">
        <f>F497-Y497</f>
        <v/>
      </c>
      <c r="L497" s="82">
        <f>AA497/(K497+W497)</f>
        <v/>
      </c>
      <c r="M497" s="75" t="n">
        <v>0.15625</v>
      </c>
      <c r="N497" s="80" t="n">
        <v>72182.5</v>
      </c>
      <c r="O497" s="80" t="n">
        <v>40385.9</v>
      </c>
      <c r="P497" s="80" t="n">
        <v>11765.3</v>
      </c>
      <c r="Q497" s="80" t="n">
        <v>14999.4</v>
      </c>
      <c r="R497" s="80" t="n">
        <v>6063.14</v>
      </c>
      <c r="S497" s="80" t="n">
        <v>-1031.24</v>
      </c>
      <c r="T497" s="80">
        <f>O497-Y497</f>
        <v/>
      </c>
      <c r="U497" s="82">
        <f>AA497/(T497+X497)</f>
        <v/>
      </c>
      <c r="V497" s="80">
        <f>INDEX(检修、备用和必开!B:B,MATCH(统调负荷!$C497,检修、备用和必开!$A:$A,0))</f>
        <v/>
      </c>
      <c r="W497" s="80">
        <f>INDEX(检修、备用和必开!C:C,MATCH(统调负荷!$C497,检修、备用和必开!$A:$A,0))</f>
        <v/>
      </c>
      <c r="X497" s="80">
        <f>INDEX(检修、备用和必开!D:D,MATCH(统调负荷!$C497,检修、备用和必开!$A:$A,0))</f>
        <v/>
      </c>
      <c r="Y497" s="80">
        <f>INDEX(检修、备用和必开!E:E,MATCH(统调负荷!$C497,检修、备用和必开!$A:$A,0))</f>
        <v/>
      </c>
      <c r="Z497" s="80">
        <f>INDEX(检修、备用和必开!F:F,MATCH(统调负荷!$C497,检修、备用和必开!$A:$A,0))</f>
        <v/>
      </c>
      <c r="AA497" s="80">
        <f>94492.4-V497-Z497</f>
        <v/>
      </c>
      <c r="AB497" s="80" t="n">
        <v>360.14</v>
      </c>
      <c r="AC497" s="80" t="n">
        <v>349.66</v>
      </c>
      <c r="AD497" s="83">
        <f>C497+D497</f>
        <v/>
      </c>
      <c r="AE497" s="82">
        <f>N497-E497</f>
        <v/>
      </c>
      <c r="AF497" s="82">
        <f>O497-F497</f>
        <v/>
      </c>
      <c r="AG497" s="82">
        <f>P497-G497</f>
        <v/>
      </c>
      <c r="AH497" s="82">
        <f>Q497-H497</f>
        <v/>
      </c>
      <c r="AI497" s="82">
        <f>R497-I497</f>
        <v/>
      </c>
      <c r="AJ497" s="82">
        <f>S497-J497</f>
        <v/>
      </c>
      <c r="AK497" s="80">
        <f>INDEX(检修、备用和必开!I:I,MATCH(统调负荷!$C497,检修、备用和必开!$A:$A,0))</f>
        <v/>
      </c>
      <c r="AL497" s="87" t="n"/>
    </row>
    <row r="498" ht="13.8" customFormat="1" customHeight="1" s="74">
      <c r="A498" s="80">
        <f>WEEKDAY(C498,2)</f>
        <v/>
      </c>
      <c r="B498" s="80">
        <f>HOUR(D498)</f>
        <v/>
      </c>
      <c r="C498" s="86" t="n">
        <v>45722</v>
      </c>
      <c r="D498" s="75" t="n">
        <v>0.1666666666666667</v>
      </c>
      <c r="E498" s="80" t="n">
        <v>76050</v>
      </c>
      <c r="F498" s="80" t="n">
        <v>33963</v>
      </c>
      <c r="G498" s="80" t="n">
        <v>15097</v>
      </c>
      <c r="H498" s="80" t="n">
        <v>21214</v>
      </c>
      <c r="I498" s="80" t="n">
        <v>7003</v>
      </c>
      <c r="J498" s="80" t="n">
        <v>-1227</v>
      </c>
      <c r="K498" s="80">
        <f>F498-Y498</f>
        <v/>
      </c>
      <c r="L498" s="82">
        <f>AA498/(K498+W498)</f>
        <v/>
      </c>
      <c r="M498" s="75" t="n">
        <v>0.1666666666666667</v>
      </c>
      <c r="N498" s="80" t="n">
        <v>71709.60000000001</v>
      </c>
      <c r="O498" s="80" t="n">
        <v>40091.31</v>
      </c>
      <c r="P498" s="80" t="n">
        <v>11554.7</v>
      </c>
      <c r="Q498" s="80" t="n">
        <v>15056.8</v>
      </c>
      <c r="R498" s="80" t="n">
        <v>6042.04</v>
      </c>
      <c r="S498" s="80" t="n">
        <v>-1035.25</v>
      </c>
      <c r="T498" s="80">
        <f>O498-Y498</f>
        <v/>
      </c>
      <c r="U498" s="82">
        <f>AA498/(T498+X498)</f>
        <v/>
      </c>
      <c r="V498" s="80">
        <f>INDEX(检修、备用和必开!B:B,MATCH(统调负荷!$C498,检修、备用和必开!$A:$A,0))</f>
        <v/>
      </c>
      <c r="W498" s="80">
        <f>INDEX(检修、备用和必开!C:C,MATCH(统调负荷!$C498,检修、备用和必开!$A:$A,0))</f>
        <v/>
      </c>
      <c r="X498" s="80">
        <f>INDEX(检修、备用和必开!D:D,MATCH(统调负荷!$C498,检修、备用和必开!$A:$A,0))</f>
        <v/>
      </c>
      <c r="Y498" s="80">
        <f>INDEX(检修、备用和必开!E:E,MATCH(统调负荷!$C498,检修、备用和必开!$A:$A,0))</f>
        <v/>
      </c>
      <c r="Z498" s="80">
        <f>INDEX(检修、备用和必开!F:F,MATCH(统调负荷!$C498,检修、备用和必开!$A:$A,0))</f>
        <v/>
      </c>
      <c r="AA498" s="80">
        <f>94492.4-V498-Z498</f>
        <v/>
      </c>
      <c r="AB498" s="80" t="n">
        <v>357.64</v>
      </c>
      <c r="AC498" s="80" t="n">
        <v>348.2</v>
      </c>
      <c r="AD498" s="83">
        <f>C498+D498</f>
        <v/>
      </c>
      <c r="AE498" s="82">
        <f>N498-E498</f>
        <v/>
      </c>
      <c r="AF498" s="82">
        <f>O498-F498</f>
        <v/>
      </c>
      <c r="AG498" s="82">
        <f>P498-G498</f>
        <v/>
      </c>
      <c r="AH498" s="82">
        <f>Q498-H498</f>
        <v/>
      </c>
      <c r="AI498" s="82">
        <f>R498-I498</f>
        <v/>
      </c>
      <c r="AJ498" s="82">
        <f>S498-J498</f>
        <v/>
      </c>
      <c r="AK498" s="80">
        <f>INDEX(检修、备用和必开!I:I,MATCH(统调负荷!$C498,检修、备用和必开!$A:$A,0))</f>
        <v/>
      </c>
      <c r="AL498" s="87" t="n"/>
    </row>
    <row r="499" ht="13.8" customFormat="1" customHeight="1" s="74">
      <c r="A499" s="80">
        <f>WEEKDAY(C499,2)</f>
        <v/>
      </c>
      <c r="B499" s="80">
        <f>HOUR(D499)</f>
        <v/>
      </c>
      <c r="C499" s="86" t="n">
        <v>45722</v>
      </c>
      <c r="D499" s="75" t="n">
        <v>0.1770833333333333</v>
      </c>
      <c r="E499" s="80" t="n">
        <v>75660</v>
      </c>
      <c r="F499" s="80" t="n">
        <v>33883</v>
      </c>
      <c r="G499" s="80" t="n">
        <v>15097</v>
      </c>
      <c r="H499" s="80" t="n">
        <v>20908</v>
      </c>
      <c r="I499" s="80" t="n">
        <v>6999</v>
      </c>
      <c r="J499" s="80" t="n">
        <v>-1227</v>
      </c>
      <c r="K499" s="80">
        <f>F499-Y499</f>
        <v/>
      </c>
      <c r="L499" s="82">
        <f>AA499/(K499+W499)</f>
        <v/>
      </c>
      <c r="M499" s="75" t="n">
        <v>0.1770833333333333</v>
      </c>
      <c r="N499" s="80" t="n">
        <v>71592</v>
      </c>
      <c r="O499" s="80" t="n">
        <v>40140.93</v>
      </c>
      <c r="P499" s="80" t="n">
        <v>11424</v>
      </c>
      <c r="Q499" s="80" t="n">
        <v>15085</v>
      </c>
      <c r="R499" s="80" t="n">
        <v>5982.39</v>
      </c>
      <c r="S499" s="80" t="n">
        <v>-1040.32</v>
      </c>
      <c r="T499" s="80">
        <f>O499-Y499</f>
        <v/>
      </c>
      <c r="U499" s="82">
        <f>AA499/(T499+X499)</f>
        <v/>
      </c>
      <c r="V499" s="80">
        <f>INDEX(检修、备用和必开!B:B,MATCH(统调负荷!$C499,检修、备用和必开!$A:$A,0))</f>
        <v/>
      </c>
      <c r="W499" s="80">
        <f>INDEX(检修、备用和必开!C:C,MATCH(统调负荷!$C499,检修、备用和必开!$A:$A,0))</f>
        <v/>
      </c>
      <c r="X499" s="80">
        <f>INDEX(检修、备用和必开!D:D,MATCH(统调负荷!$C499,检修、备用和必开!$A:$A,0))</f>
        <v/>
      </c>
      <c r="Y499" s="80">
        <f>INDEX(检修、备用和必开!E:E,MATCH(统调负荷!$C499,检修、备用和必开!$A:$A,0))</f>
        <v/>
      </c>
      <c r="Z499" s="80">
        <f>INDEX(检修、备用和必开!F:F,MATCH(统调负荷!$C499,检修、备用和必开!$A:$A,0))</f>
        <v/>
      </c>
      <c r="AA499" s="80">
        <f>94492.4-V499-Z499</f>
        <v/>
      </c>
      <c r="AB499" s="80" t="n">
        <v>348.65</v>
      </c>
      <c r="AC499" s="80" t="n">
        <v>349.46</v>
      </c>
      <c r="AD499" s="83">
        <f>C499+D499</f>
        <v/>
      </c>
      <c r="AE499" s="82">
        <f>N499-E499</f>
        <v/>
      </c>
      <c r="AF499" s="82">
        <f>O499-F499</f>
        <v/>
      </c>
      <c r="AG499" s="82">
        <f>P499-G499</f>
        <v/>
      </c>
      <c r="AH499" s="82">
        <f>Q499-H499</f>
        <v/>
      </c>
      <c r="AI499" s="82">
        <f>R499-I499</f>
        <v/>
      </c>
      <c r="AJ499" s="82">
        <f>S499-J499</f>
        <v/>
      </c>
      <c r="AK499" s="80">
        <f>INDEX(检修、备用和必开!I:I,MATCH(统调负荷!$C499,检修、备用和必开!$A:$A,0))</f>
        <v/>
      </c>
      <c r="AL499" s="87" t="n"/>
    </row>
    <row r="500" ht="13.8" customFormat="1" customHeight="1" s="74">
      <c r="A500" s="80">
        <f>WEEKDAY(C500,2)</f>
        <v/>
      </c>
      <c r="B500" s="80">
        <f>HOUR(D500)</f>
        <v/>
      </c>
      <c r="C500" s="86" t="n">
        <v>45722</v>
      </c>
      <c r="D500" s="75" t="n">
        <v>0.1875</v>
      </c>
      <c r="E500" s="80" t="n">
        <v>75305</v>
      </c>
      <c r="F500" s="80" t="n">
        <v>33540</v>
      </c>
      <c r="G500" s="80" t="n">
        <v>15097</v>
      </c>
      <c r="H500" s="80" t="n">
        <v>20904</v>
      </c>
      <c r="I500" s="80" t="n">
        <v>6991</v>
      </c>
      <c r="J500" s="80" t="n">
        <v>-1227</v>
      </c>
      <c r="K500" s="80">
        <f>F500-Y500</f>
        <v/>
      </c>
      <c r="L500" s="82">
        <f>AA500/(K500+W500)</f>
        <v/>
      </c>
      <c r="M500" s="75" t="n">
        <v>0.1875</v>
      </c>
      <c r="N500" s="80" t="n">
        <v>70928.2</v>
      </c>
      <c r="O500" s="80" t="n">
        <v>39407.34</v>
      </c>
      <c r="P500" s="80" t="n">
        <v>11473.9</v>
      </c>
      <c r="Q500" s="80" t="n">
        <v>15081.4</v>
      </c>
      <c r="R500" s="80" t="n">
        <v>5988.12</v>
      </c>
      <c r="S500" s="80" t="n">
        <v>-1022.56</v>
      </c>
      <c r="T500" s="80">
        <f>O500-Y500</f>
        <v/>
      </c>
      <c r="U500" s="82">
        <f>AA500/(T500+X500)</f>
        <v/>
      </c>
      <c r="V500" s="80">
        <f>INDEX(检修、备用和必开!B:B,MATCH(统调负荷!$C500,检修、备用和必开!$A:$A,0))</f>
        <v/>
      </c>
      <c r="W500" s="80">
        <f>INDEX(检修、备用和必开!C:C,MATCH(统调负荷!$C500,检修、备用和必开!$A:$A,0))</f>
        <v/>
      </c>
      <c r="X500" s="80">
        <f>INDEX(检修、备用和必开!D:D,MATCH(统调负荷!$C500,检修、备用和必开!$A:$A,0))</f>
        <v/>
      </c>
      <c r="Y500" s="80">
        <f>INDEX(检修、备用和必开!E:E,MATCH(统调负荷!$C500,检修、备用和必开!$A:$A,0))</f>
        <v/>
      </c>
      <c r="Z500" s="80">
        <f>INDEX(检修、备用和必开!F:F,MATCH(统调负荷!$C500,检修、备用和必开!$A:$A,0))</f>
        <v/>
      </c>
      <c r="AA500" s="80">
        <f>94492.4-V500-Z500</f>
        <v/>
      </c>
      <c r="AB500" s="80" t="n">
        <v>345.51</v>
      </c>
      <c r="AC500" s="80" t="n">
        <v>347.61</v>
      </c>
      <c r="AD500" s="83">
        <f>C500+D500</f>
        <v/>
      </c>
      <c r="AE500" s="82">
        <f>N500-E500</f>
        <v/>
      </c>
      <c r="AF500" s="82">
        <f>O500-F500</f>
        <v/>
      </c>
      <c r="AG500" s="82">
        <f>P500-G500</f>
        <v/>
      </c>
      <c r="AH500" s="82">
        <f>Q500-H500</f>
        <v/>
      </c>
      <c r="AI500" s="82">
        <f>R500-I500</f>
        <v/>
      </c>
      <c r="AJ500" s="82">
        <f>S500-J500</f>
        <v/>
      </c>
      <c r="AK500" s="80">
        <f>INDEX(检修、备用和必开!I:I,MATCH(统调负荷!$C500,检修、备用和必开!$A:$A,0))</f>
        <v/>
      </c>
      <c r="AL500" s="87" t="n"/>
    </row>
    <row r="501" ht="13.8" customFormat="1" customHeight="1" s="74">
      <c r="A501" s="80">
        <f>WEEKDAY(C501,2)</f>
        <v/>
      </c>
      <c r="B501" s="80">
        <f>HOUR(D501)</f>
        <v/>
      </c>
      <c r="C501" s="86" t="n">
        <v>45722</v>
      </c>
      <c r="D501" s="75" t="n">
        <v>0.1979166666666667</v>
      </c>
      <c r="E501" s="80" t="n">
        <v>75220</v>
      </c>
      <c r="F501" s="80" t="n">
        <v>33767</v>
      </c>
      <c r="G501" s="80" t="n">
        <v>15097</v>
      </c>
      <c r="H501" s="80" t="n">
        <v>20596</v>
      </c>
      <c r="I501" s="80" t="n">
        <v>6987</v>
      </c>
      <c r="J501" s="80" t="n">
        <v>-1227</v>
      </c>
      <c r="K501" s="80">
        <f>F501-Y501</f>
        <v/>
      </c>
      <c r="L501" s="82">
        <f>AA501/(K501+W501)</f>
        <v/>
      </c>
      <c r="M501" s="75" t="n">
        <v>0.1979166666666667</v>
      </c>
      <c r="N501" s="80" t="n">
        <v>70769.2</v>
      </c>
      <c r="O501" s="80" t="n">
        <v>39280.91</v>
      </c>
      <c r="P501" s="80" t="n">
        <v>11321.3</v>
      </c>
      <c r="Q501" s="80" t="n">
        <v>15203.8</v>
      </c>
      <c r="R501" s="80" t="n">
        <v>5988.12</v>
      </c>
      <c r="S501" s="80" t="n">
        <v>-1024.93</v>
      </c>
      <c r="T501" s="80">
        <f>O501-Y501</f>
        <v/>
      </c>
      <c r="U501" s="82">
        <f>AA501/(T501+X501)</f>
        <v/>
      </c>
      <c r="V501" s="80">
        <f>INDEX(检修、备用和必开!B:B,MATCH(统调负荷!$C501,检修、备用和必开!$A:$A,0))</f>
        <v/>
      </c>
      <c r="W501" s="80">
        <f>INDEX(检修、备用和必开!C:C,MATCH(统调负荷!$C501,检修、备用和必开!$A:$A,0))</f>
        <v/>
      </c>
      <c r="X501" s="80">
        <f>INDEX(检修、备用和必开!D:D,MATCH(统调负荷!$C501,检修、备用和必开!$A:$A,0))</f>
        <v/>
      </c>
      <c r="Y501" s="80">
        <f>INDEX(检修、备用和必开!E:E,MATCH(统调负荷!$C501,检修、备用和必开!$A:$A,0))</f>
        <v/>
      </c>
      <c r="Z501" s="80">
        <f>INDEX(检修、备用和必开!F:F,MATCH(统调负荷!$C501,检修、备用和必开!$A:$A,0))</f>
        <v/>
      </c>
      <c r="AA501" s="80">
        <f>94492.4-V501-Z501</f>
        <v/>
      </c>
      <c r="AB501" s="80" t="n">
        <v>342.98</v>
      </c>
      <c r="AC501" s="80" t="n">
        <v>349.98</v>
      </c>
      <c r="AD501" s="83">
        <f>C501+D501</f>
        <v/>
      </c>
      <c r="AE501" s="82">
        <f>N501-E501</f>
        <v/>
      </c>
      <c r="AF501" s="82">
        <f>O501-F501</f>
        <v/>
      </c>
      <c r="AG501" s="82">
        <f>P501-G501</f>
        <v/>
      </c>
      <c r="AH501" s="82">
        <f>Q501-H501</f>
        <v/>
      </c>
      <c r="AI501" s="82">
        <f>R501-I501</f>
        <v/>
      </c>
      <c r="AJ501" s="82">
        <f>S501-J501</f>
        <v/>
      </c>
      <c r="AK501" s="80">
        <f>INDEX(检修、备用和必开!I:I,MATCH(统调负荷!$C501,检修、备用和必开!$A:$A,0))</f>
        <v/>
      </c>
      <c r="AL501" s="87" t="n"/>
    </row>
    <row r="502" ht="13.8" customFormat="1" customHeight="1" s="74">
      <c r="A502" s="80">
        <f>WEEKDAY(C502,2)</f>
        <v/>
      </c>
      <c r="B502" s="80">
        <f>HOUR(D502)</f>
        <v/>
      </c>
      <c r="C502" s="86" t="n">
        <v>45722</v>
      </c>
      <c r="D502" s="75" t="n">
        <v>0.2083333333333333</v>
      </c>
      <c r="E502" s="80" t="n">
        <v>75000</v>
      </c>
      <c r="F502" s="80" t="n">
        <v>33662</v>
      </c>
      <c r="G502" s="80" t="n">
        <v>15097</v>
      </c>
      <c r="H502" s="80" t="n">
        <v>20482</v>
      </c>
      <c r="I502" s="80" t="n">
        <v>6986</v>
      </c>
      <c r="J502" s="80" t="n">
        <v>-1227</v>
      </c>
      <c r="K502" s="80">
        <f>F502-Y502</f>
        <v/>
      </c>
      <c r="L502" s="82">
        <f>AA502/(K502+W502)</f>
        <v/>
      </c>
      <c r="M502" s="75" t="n">
        <v>0.2083333333333333</v>
      </c>
      <c r="N502" s="80" t="n">
        <v>70904</v>
      </c>
      <c r="O502" s="80" t="n">
        <v>39108.81</v>
      </c>
      <c r="P502" s="80" t="n">
        <v>11462.9</v>
      </c>
      <c r="Q502" s="80" t="n">
        <v>15349.3</v>
      </c>
      <c r="R502" s="80" t="n">
        <v>6037.9</v>
      </c>
      <c r="S502" s="80" t="n">
        <v>-1054.91</v>
      </c>
      <c r="T502" s="80">
        <f>O502-Y502</f>
        <v/>
      </c>
      <c r="U502" s="82">
        <f>AA502/(T502+X502)</f>
        <v/>
      </c>
      <c r="V502" s="80">
        <f>INDEX(检修、备用和必开!B:B,MATCH(统调负荷!$C502,检修、备用和必开!$A:$A,0))</f>
        <v/>
      </c>
      <c r="W502" s="80">
        <f>INDEX(检修、备用和必开!C:C,MATCH(统调负荷!$C502,检修、备用和必开!$A:$A,0))</f>
        <v/>
      </c>
      <c r="X502" s="80">
        <f>INDEX(检修、备用和必开!D:D,MATCH(统调负荷!$C502,检修、备用和必开!$A:$A,0))</f>
        <v/>
      </c>
      <c r="Y502" s="80">
        <f>INDEX(检修、备用和必开!E:E,MATCH(统调负荷!$C502,检修、备用和必开!$A:$A,0))</f>
        <v/>
      </c>
      <c r="Z502" s="80">
        <f>INDEX(检修、备用和必开!F:F,MATCH(统调负荷!$C502,检修、备用和必开!$A:$A,0))</f>
        <v/>
      </c>
      <c r="AA502" s="80">
        <f>94492.4-V502-Z502</f>
        <v/>
      </c>
      <c r="AB502" s="80" t="n">
        <v>341.36</v>
      </c>
      <c r="AC502" s="80" t="n">
        <v>348.5</v>
      </c>
      <c r="AD502" s="83">
        <f>C502+D502</f>
        <v/>
      </c>
      <c r="AE502" s="82">
        <f>N502-E502</f>
        <v/>
      </c>
      <c r="AF502" s="82">
        <f>O502-F502</f>
        <v/>
      </c>
      <c r="AG502" s="82">
        <f>P502-G502</f>
        <v/>
      </c>
      <c r="AH502" s="82">
        <f>Q502-H502</f>
        <v/>
      </c>
      <c r="AI502" s="82">
        <f>R502-I502</f>
        <v/>
      </c>
      <c r="AJ502" s="82">
        <f>S502-J502</f>
        <v/>
      </c>
      <c r="AK502" s="80">
        <f>INDEX(检修、备用和必开!I:I,MATCH(统调负荷!$C502,检修、备用和必开!$A:$A,0))</f>
        <v/>
      </c>
      <c r="AL502" s="87" t="n"/>
    </row>
    <row r="503" ht="13.8" customFormat="1" customHeight="1" s="74">
      <c r="A503" s="80">
        <f>WEEKDAY(C503,2)</f>
        <v/>
      </c>
      <c r="B503" s="80">
        <f>HOUR(D503)</f>
        <v/>
      </c>
      <c r="C503" s="86" t="n">
        <v>45722</v>
      </c>
      <c r="D503" s="75" t="n">
        <v>0.21875</v>
      </c>
      <c r="E503" s="80" t="n">
        <v>75420</v>
      </c>
      <c r="F503" s="80" t="n">
        <v>34081</v>
      </c>
      <c r="G503" s="80" t="n">
        <v>15097</v>
      </c>
      <c r="H503" s="80" t="n">
        <v>20481</v>
      </c>
      <c r="I503" s="80" t="n">
        <v>6988</v>
      </c>
      <c r="J503" s="80" t="n">
        <v>-1227</v>
      </c>
      <c r="K503" s="80">
        <f>F503-Y503</f>
        <v/>
      </c>
      <c r="L503" s="82">
        <f>AA503/(K503+W503)</f>
        <v/>
      </c>
      <c r="M503" s="75" t="n">
        <v>0.21875</v>
      </c>
      <c r="N503" s="80" t="n">
        <v>71268.39999999999</v>
      </c>
      <c r="O503" s="80" t="n">
        <v>39723.27</v>
      </c>
      <c r="P503" s="80" t="n">
        <v>10869.5</v>
      </c>
      <c r="Q503" s="80" t="n">
        <v>15582.6</v>
      </c>
      <c r="R503" s="80" t="n">
        <v>6174.55</v>
      </c>
      <c r="S503" s="80" t="n">
        <v>-1081.52</v>
      </c>
      <c r="T503" s="80">
        <f>O503-Y503</f>
        <v/>
      </c>
      <c r="U503" s="82">
        <f>AA503/(T503+X503)</f>
        <v/>
      </c>
      <c r="V503" s="80">
        <f>INDEX(检修、备用和必开!B:B,MATCH(统调负荷!$C503,检修、备用和必开!$A:$A,0))</f>
        <v/>
      </c>
      <c r="W503" s="80">
        <f>INDEX(检修、备用和必开!C:C,MATCH(统调负荷!$C503,检修、备用和必开!$A:$A,0))</f>
        <v/>
      </c>
      <c r="X503" s="80">
        <f>INDEX(检修、备用和必开!D:D,MATCH(统调负荷!$C503,检修、备用和必开!$A:$A,0))</f>
        <v/>
      </c>
      <c r="Y503" s="80">
        <f>INDEX(检修、备用和必开!E:E,MATCH(统调负荷!$C503,检修、备用和必开!$A:$A,0))</f>
        <v/>
      </c>
      <c r="Z503" s="80">
        <f>INDEX(检修、备用和必开!F:F,MATCH(统调负荷!$C503,检修、备用和必开!$A:$A,0))</f>
        <v/>
      </c>
      <c r="AA503" s="80">
        <f>94492.4-V503-Z503</f>
        <v/>
      </c>
      <c r="AB503" s="80" t="n">
        <v>344.66</v>
      </c>
      <c r="AC503" s="80" t="n">
        <v>348.5</v>
      </c>
      <c r="AD503" s="83">
        <f>C503+D503</f>
        <v/>
      </c>
      <c r="AE503" s="82">
        <f>N503-E503</f>
        <v/>
      </c>
      <c r="AF503" s="82">
        <f>O503-F503</f>
        <v/>
      </c>
      <c r="AG503" s="82">
        <f>P503-G503</f>
        <v/>
      </c>
      <c r="AH503" s="82">
        <f>Q503-H503</f>
        <v/>
      </c>
      <c r="AI503" s="82">
        <f>R503-I503</f>
        <v/>
      </c>
      <c r="AJ503" s="82">
        <f>S503-J503</f>
        <v/>
      </c>
      <c r="AK503" s="80">
        <f>INDEX(检修、备用和必开!I:I,MATCH(统调负荷!$C503,检修、备用和必开!$A:$A,0))</f>
        <v/>
      </c>
      <c r="AL503" s="87" t="n"/>
    </row>
    <row r="504" ht="13.8" customFormat="1" customHeight="1" s="74">
      <c r="A504" s="80">
        <f>WEEKDAY(C504,2)</f>
        <v/>
      </c>
      <c r="B504" s="80">
        <f>HOUR(D504)</f>
        <v/>
      </c>
      <c r="C504" s="86" t="n">
        <v>45722</v>
      </c>
      <c r="D504" s="75" t="n">
        <v>0.2291666666666667</v>
      </c>
      <c r="E504" s="80" t="n">
        <v>76080</v>
      </c>
      <c r="F504" s="80" t="n">
        <v>34739</v>
      </c>
      <c r="G504" s="80" t="n">
        <v>15097</v>
      </c>
      <c r="H504" s="80" t="n">
        <v>20476</v>
      </c>
      <c r="I504" s="80" t="n">
        <v>6995</v>
      </c>
      <c r="J504" s="80" t="n">
        <v>-1227</v>
      </c>
      <c r="K504" s="80">
        <f>F504-Y504</f>
        <v/>
      </c>
      <c r="L504" s="82">
        <f>AA504/(K504+W504)</f>
        <v/>
      </c>
      <c r="M504" s="75" t="n">
        <v>0.2291666666666667</v>
      </c>
      <c r="N504" s="80" t="n">
        <v>71910</v>
      </c>
      <c r="O504" s="80" t="n">
        <v>39492.72</v>
      </c>
      <c r="P504" s="80" t="n">
        <v>11685.7</v>
      </c>
      <c r="Q504" s="80" t="n">
        <v>15587.4</v>
      </c>
      <c r="R504" s="80" t="n">
        <v>6228.26</v>
      </c>
      <c r="S504" s="80" t="n">
        <v>-1084.08</v>
      </c>
      <c r="T504" s="80">
        <f>O504-Y504</f>
        <v/>
      </c>
      <c r="U504" s="82">
        <f>AA504/(T504+X504)</f>
        <v/>
      </c>
      <c r="V504" s="80">
        <f>INDEX(检修、备用和必开!B:B,MATCH(统调负荷!$C504,检修、备用和必开!$A:$A,0))</f>
        <v/>
      </c>
      <c r="W504" s="80">
        <f>INDEX(检修、备用和必开!C:C,MATCH(统调负荷!$C504,检修、备用和必开!$A:$A,0))</f>
        <v/>
      </c>
      <c r="X504" s="80">
        <f>INDEX(检修、备用和必开!D:D,MATCH(统调负荷!$C504,检修、备用和必开!$A:$A,0))</f>
        <v/>
      </c>
      <c r="Y504" s="80">
        <f>INDEX(检修、备用和必开!E:E,MATCH(统调负荷!$C504,检修、备用和必开!$A:$A,0))</f>
        <v/>
      </c>
      <c r="Z504" s="80">
        <f>INDEX(检修、备用和必开!F:F,MATCH(统调负荷!$C504,检修、备用和必开!$A:$A,0))</f>
        <v/>
      </c>
      <c r="AA504" s="80">
        <f>94492.4-V504-Z504</f>
        <v/>
      </c>
      <c r="AB504" s="80" t="n">
        <v>348.68</v>
      </c>
      <c r="AC504" s="80" t="n">
        <v>348.5</v>
      </c>
      <c r="AD504" s="83">
        <f>C504+D504</f>
        <v/>
      </c>
      <c r="AE504" s="82">
        <f>N504-E504</f>
        <v/>
      </c>
      <c r="AF504" s="82">
        <f>O504-F504</f>
        <v/>
      </c>
      <c r="AG504" s="82">
        <f>P504-G504</f>
        <v/>
      </c>
      <c r="AH504" s="82">
        <f>Q504-H504</f>
        <v/>
      </c>
      <c r="AI504" s="82">
        <f>R504-I504</f>
        <v/>
      </c>
      <c r="AJ504" s="82">
        <f>S504-J504</f>
        <v/>
      </c>
      <c r="AK504" s="80">
        <f>INDEX(检修、备用和必开!I:I,MATCH(统调负荷!$C504,检修、备用和必开!$A:$A,0))</f>
        <v/>
      </c>
      <c r="AL504" s="87" t="n"/>
    </row>
    <row r="505" ht="13.8" customFormat="1" customHeight="1" s="74">
      <c r="A505" s="80">
        <f>WEEKDAY(C505,2)</f>
        <v/>
      </c>
      <c r="B505" s="80">
        <f>HOUR(D505)</f>
        <v/>
      </c>
      <c r="C505" s="86" t="n">
        <v>45722</v>
      </c>
      <c r="D505" s="75" t="n">
        <v>0.2395833333333333</v>
      </c>
      <c r="E505" s="80" t="n">
        <v>76925</v>
      </c>
      <c r="F505" s="80" t="n">
        <v>35262</v>
      </c>
      <c r="G505" s="80" t="n">
        <v>15097</v>
      </c>
      <c r="H505" s="80" t="n">
        <v>20781</v>
      </c>
      <c r="I505" s="80" t="n">
        <v>7012</v>
      </c>
      <c r="J505" s="80" t="n">
        <v>-1227</v>
      </c>
      <c r="K505" s="80">
        <f>F505-Y505</f>
        <v/>
      </c>
      <c r="L505" s="82">
        <f>AA505/(K505+W505)</f>
        <v/>
      </c>
      <c r="M505" s="75" t="n">
        <v>0.2395833333333333</v>
      </c>
      <c r="N505" s="80" t="n">
        <v>72950.39999999999</v>
      </c>
      <c r="O505" s="80" t="n">
        <v>40078.68</v>
      </c>
      <c r="P505" s="80" t="n">
        <v>11409.8</v>
      </c>
      <c r="Q505" s="80" t="n">
        <v>16069.3</v>
      </c>
      <c r="R505" s="80" t="n">
        <v>6275.44</v>
      </c>
      <c r="S505" s="80" t="n">
        <v>-882.8200000000001</v>
      </c>
      <c r="T505" s="80">
        <f>O505-Y505</f>
        <v/>
      </c>
      <c r="U505" s="82">
        <f>AA505/(T505+X505)</f>
        <v/>
      </c>
      <c r="V505" s="80">
        <f>INDEX(检修、备用和必开!B:B,MATCH(统调负荷!$C505,检修、备用和必开!$A:$A,0))</f>
        <v/>
      </c>
      <c r="W505" s="80">
        <f>INDEX(检修、备用和必开!C:C,MATCH(统调负荷!$C505,检修、备用和必开!$A:$A,0))</f>
        <v/>
      </c>
      <c r="X505" s="80">
        <f>INDEX(检修、备用和必开!D:D,MATCH(统调负荷!$C505,检修、备用和必开!$A:$A,0))</f>
        <v/>
      </c>
      <c r="Y505" s="80">
        <f>INDEX(检修、备用和必开!E:E,MATCH(统调负荷!$C505,检修、备用和必开!$A:$A,0))</f>
        <v/>
      </c>
      <c r="Z505" s="80">
        <f>INDEX(检修、备用和必开!F:F,MATCH(统调负荷!$C505,检修、备用和必开!$A:$A,0))</f>
        <v/>
      </c>
      <c r="AA505" s="80">
        <f>94492.4-V505-Z505</f>
        <v/>
      </c>
      <c r="AB505" s="80" t="n">
        <v>353.41</v>
      </c>
      <c r="AC505" s="80" t="n">
        <v>357.38</v>
      </c>
      <c r="AD505" s="83">
        <f>C505+D505</f>
        <v/>
      </c>
      <c r="AE505" s="82">
        <f>N505-E505</f>
        <v/>
      </c>
      <c r="AF505" s="82">
        <f>O505-F505</f>
        <v/>
      </c>
      <c r="AG505" s="82">
        <f>P505-G505</f>
        <v/>
      </c>
      <c r="AH505" s="82">
        <f>Q505-H505</f>
        <v/>
      </c>
      <c r="AI505" s="82">
        <f>R505-I505</f>
        <v/>
      </c>
      <c r="AJ505" s="82">
        <f>S505-J505</f>
        <v/>
      </c>
      <c r="AK505" s="80">
        <f>INDEX(检修、备用和必开!I:I,MATCH(统调负荷!$C505,检修、备用和必开!$A:$A,0))</f>
        <v/>
      </c>
      <c r="AL505" s="87" t="n"/>
    </row>
    <row r="506" ht="13.8" customFormat="1" customHeight="1" s="74">
      <c r="A506" s="80">
        <f>WEEKDAY(C506,2)</f>
        <v/>
      </c>
      <c r="B506" s="80">
        <f>HOUR(D506)</f>
        <v/>
      </c>
      <c r="C506" s="86" t="n">
        <v>45722</v>
      </c>
      <c r="D506" s="75" t="n">
        <v>0.25</v>
      </c>
      <c r="E506" s="80" t="n">
        <v>78100</v>
      </c>
      <c r="F506" s="80" t="n">
        <v>36076</v>
      </c>
      <c r="G506" s="80" t="n">
        <v>15552</v>
      </c>
      <c r="H506" s="80" t="n">
        <v>20696</v>
      </c>
      <c r="I506" s="80" t="n">
        <v>7003</v>
      </c>
      <c r="J506" s="80" t="n">
        <v>-1227</v>
      </c>
      <c r="K506" s="80">
        <f>F506-Y506</f>
        <v/>
      </c>
      <c r="L506" s="82">
        <f>AA506/(K506+W506)</f>
        <v/>
      </c>
      <c r="M506" s="75" t="n">
        <v>0.25</v>
      </c>
      <c r="N506" s="80" t="n">
        <v>73973.10000000001</v>
      </c>
      <c r="O506" s="80" t="n">
        <v>41505.3</v>
      </c>
      <c r="P506" s="80" t="n">
        <v>11188</v>
      </c>
      <c r="Q506" s="80" t="n">
        <v>15820.3</v>
      </c>
      <c r="R506" s="80" t="n">
        <v>6341.93</v>
      </c>
      <c r="S506" s="80" t="n">
        <v>-882.4299999999999</v>
      </c>
      <c r="T506" s="80">
        <f>O506-Y506</f>
        <v/>
      </c>
      <c r="U506" s="82">
        <f>AA506/(T506+X506)</f>
        <v/>
      </c>
      <c r="V506" s="80">
        <f>INDEX(检修、备用和必开!B:B,MATCH(统调负荷!$C506,检修、备用和必开!$A:$A,0))</f>
        <v/>
      </c>
      <c r="W506" s="80">
        <f>INDEX(检修、备用和必开!C:C,MATCH(统调负荷!$C506,检修、备用和必开!$A:$A,0))</f>
        <v/>
      </c>
      <c r="X506" s="80">
        <f>INDEX(检修、备用和必开!D:D,MATCH(统调负荷!$C506,检修、备用和必开!$A:$A,0))</f>
        <v/>
      </c>
      <c r="Y506" s="80">
        <f>INDEX(检修、备用和必开!E:E,MATCH(统调负荷!$C506,检修、备用和必开!$A:$A,0))</f>
        <v/>
      </c>
      <c r="Z506" s="80">
        <f>INDEX(检修、备用和必开!F:F,MATCH(统调负荷!$C506,检修、备用和必开!$A:$A,0))</f>
        <v/>
      </c>
      <c r="AA506" s="80">
        <f>94492.4-V506-Z506</f>
        <v/>
      </c>
      <c r="AB506" s="80" t="n">
        <v>370.33</v>
      </c>
      <c r="AC506" s="80" t="n">
        <v>373.77</v>
      </c>
      <c r="AD506" s="83">
        <f>C506+D506</f>
        <v/>
      </c>
      <c r="AE506" s="82">
        <f>N506-E506</f>
        <v/>
      </c>
      <c r="AF506" s="82">
        <f>O506-F506</f>
        <v/>
      </c>
      <c r="AG506" s="82">
        <f>P506-G506</f>
        <v/>
      </c>
      <c r="AH506" s="82">
        <f>Q506-H506</f>
        <v/>
      </c>
      <c r="AI506" s="82">
        <f>R506-I506</f>
        <v/>
      </c>
      <c r="AJ506" s="82">
        <f>S506-J506</f>
        <v/>
      </c>
      <c r="AK506" s="80">
        <f>INDEX(检修、备用和必开!I:I,MATCH(统调负荷!$C506,检修、备用和必开!$A:$A,0))</f>
        <v/>
      </c>
      <c r="AL506" s="87" t="n"/>
    </row>
    <row r="507" ht="13.8" customFormat="1" customHeight="1" s="74">
      <c r="A507" s="80">
        <f>WEEKDAY(C507,2)</f>
        <v/>
      </c>
      <c r="B507" s="80">
        <f>HOUR(D507)</f>
        <v/>
      </c>
      <c r="C507" s="86" t="n">
        <v>45722</v>
      </c>
      <c r="D507" s="75" t="n">
        <v>0.2604166666666667</v>
      </c>
      <c r="E507" s="80" t="n">
        <v>80010</v>
      </c>
      <c r="F507" s="80" t="n">
        <v>37719</v>
      </c>
      <c r="G507" s="80" t="n">
        <v>15552</v>
      </c>
      <c r="H507" s="80" t="n">
        <v>20998</v>
      </c>
      <c r="I507" s="80" t="n">
        <v>6968</v>
      </c>
      <c r="J507" s="80" t="n">
        <v>-1227</v>
      </c>
      <c r="K507" s="80">
        <f>F507-Y507</f>
        <v/>
      </c>
      <c r="L507" s="82">
        <f>AA507/(K507+W507)</f>
        <v/>
      </c>
      <c r="M507" s="75" t="n">
        <v>0.2604166666666667</v>
      </c>
      <c r="N507" s="80" t="n">
        <v>76153.2</v>
      </c>
      <c r="O507" s="80" t="n">
        <v>43250.47</v>
      </c>
      <c r="P507" s="80" t="n">
        <v>11369.1</v>
      </c>
      <c r="Q507" s="80" t="n">
        <v>16139.1</v>
      </c>
      <c r="R507" s="80" t="n">
        <v>6406.86</v>
      </c>
      <c r="S507" s="80" t="n">
        <v>-1012.33</v>
      </c>
      <c r="T507" s="80">
        <f>O507-Y507</f>
        <v/>
      </c>
      <c r="U507" s="82">
        <f>AA507/(T507+X507)</f>
        <v/>
      </c>
      <c r="V507" s="80">
        <f>INDEX(检修、备用和必开!B:B,MATCH(统调负荷!$C507,检修、备用和必开!$A:$A,0))</f>
        <v/>
      </c>
      <c r="W507" s="80">
        <f>INDEX(检修、备用和必开!C:C,MATCH(统调负荷!$C507,检修、备用和必开!$A:$A,0))</f>
        <v/>
      </c>
      <c r="X507" s="80">
        <f>INDEX(检修、备用和必开!D:D,MATCH(统调负荷!$C507,检修、备用和必开!$A:$A,0))</f>
        <v/>
      </c>
      <c r="Y507" s="80">
        <f>INDEX(检修、备用和必开!E:E,MATCH(统调负荷!$C507,检修、备用和必开!$A:$A,0))</f>
        <v/>
      </c>
      <c r="Z507" s="80">
        <f>INDEX(检修、备用和必开!F:F,MATCH(统调负荷!$C507,检修、备用和必开!$A:$A,0))</f>
        <v/>
      </c>
      <c r="AA507" s="80">
        <f>94492.4-V507-Z507</f>
        <v/>
      </c>
      <c r="AB507" s="80" t="n">
        <v>374.78</v>
      </c>
      <c r="AC507" s="80" t="n">
        <v>393.51</v>
      </c>
      <c r="AD507" s="83">
        <f>C507+D507</f>
        <v/>
      </c>
      <c r="AE507" s="82">
        <f>N507-E507</f>
        <v/>
      </c>
      <c r="AF507" s="82">
        <f>O507-F507</f>
        <v/>
      </c>
      <c r="AG507" s="82">
        <f>P507-G507</f>
        <v/>
      </c>
      <c r="AH507" s="82">
        <f>Q507-H507</f>
        <v/>
      </c>
      <c r="AI507" s="82">
        <f>R507-I507</f>
        <v/>
      </c>
      <c r="AJ507" s="82">
        <f>S507-J507</f>
        <v/>
      </c>
      <c r="AK507" s="80">
        <f>INDEX(检修、备用和必开!I:I,MATCH(统调负荷!$C507,检修、备用和必开!$A:$A,0))</f>
        <v/>
      </c>
      <c r="AL507" s="87" t="n"/>
    </row>
    <row r="508" ht="13.8" customFormat="1" customHeight="1" s="74">
      <c r="A508" s="80">
        <f>WEEKDAY(C508,2)</f>
        <v/>
      </c>
      <c r="B508" s="80">
        <f>HOUR(D508)</f>
        <v/>
      </c>
      <c r="C508" s="86" t="n">
        <v>45722</v>
      </c>
      <c r="D508" s="75" t="n">
        <v>0.2708333333333333</v>
      </c>
      <c r="E508" s="80" t="n">
        <v>81985</v>
      </c>
      <c r="F508" s="80" t="n">
        <v>39673</v>
      </c>
      <c r="G508" s="80" t="n">
        <v>15552</v>
      </c>
      <c r="H508" s="80" t="n">
        <v>20994</v>
      </c>
      <c r="I508" s="80" t="n">
        <v>6993</v>
      </c>
      <c r="J508" s="80" t="n">
        <v>-1227</v>
      </c>
      <c r="K508" s="80">
        <f>F508-Y508</f>
        <v/>
      </c>
      <c r="L508" s="82">
        <f>AA508/(K508+W508)</f>
        <v/>
      </c>
      <c r="M508" s="75" t="n">
        <v>0.2708333333333333</v>
      </c>
      <c r="N508" s="80" t="n">
        <v>78008.89999999999</v>
      </c>
      <c r="O508" s="80" t="n">
        <v>44863.95</v>
      </c>
      <c r="P508" s="80" t="n">
        <v>11950.3</v>
      </c>
      <c r="Q508" s="80" t="n">
        <v>15996.1</v>
      </c>
      <c r="R508" s="80" t="n">
        <v>6435.71</v>
      </c>
      <c r="S508" s="80" t="n">
        <v>-1237.16</v>
      </c>
      <c r="T508" s="80">
        <f>O508-Y508</f>
        <v/>
      </c>
      <c r="U508" s="82">
        <f>AA508/(T508+X508)</f>
        <v/>
      </c>
      <c r="V508" s="80">
        <f>INDEX(检修、备用和必开!B:B,MATCH(统调负荷!$C508,检修、备用和必开!$A:$A,0))</f>
        <v/>
      </c>
      <c r="W508" s="80">
        <f>INDEX(检修、备用和必开!C:C,MATCH(统调负荷!$C508,检修、备用和必开!$A:$A,0))</f>
        <v/>
      </c>
      <c r="X508" s="80">
        <f>INDEX(检修、备用和必开!D:D,MATCH(统调负荷!$C508,检修、备用和必开!$A:$A,0))</f>
        <v/>
      </c>
      <c r="Y508" s="80">
        <f>INDEX(检修、备用和必开!E:E,MATCH(统调负荷!$C508,检修、备用和必开!$A:$A,0))</f>
        <v/>
      </c>
      <c r="Z508" s="80">
        <f>INDEX(检修、备用和必开!F:F,MATCH(统调负荷!$C508,检修、备用和必开!$A:$A,0))</f>
        <v/>
      </c>
      <c r="AA508" s="80">
        <f>94492.4-V508-Z508</f>
        <v/>
      </c>
      <c r="AB508" s="80" t="n">
        <v>371.5</v>
      </c>
      <c r="AC508" s="80" t="n">
        <v>419.89</v>
      </c>
      <c r="AD508" s="83">
        <f>C508+D508</f>
        <v/>
      </c>
      <c r="AE508" s="82">
        <f>N508-E508</f>
        <v/>
      </c>
      <c r="AF508" s="82">
        <f>O508-F508</f>
        <v/>
      </c>
      <c r="AG508" s="82">
        <f>P508-G508</f>
        <v/>
      </c>
      <c r="AH508" s="82">
        <f>Q508-H508</f>
        <v/>
      </c>
      <c r="AI508" s="82">
        <f>R508-I508</f>
        <v/>
      </c>
      <c r="AJ508" s="82">
        <f>S508-J508</f>
        <v/>
      </c>
      <c r="AK508" s="80">
        <f>INDEX(检修、备用和必开!I:I,MATCH(统调负荷!$C508,检修、备用和必开!$A:$A,0))</f>
        <v/>
      </c>
      <c r="AL508" s="87" t="n"/>
    </row>
    <row r="509" ht="13.8" customFormat="1" customHeight="1" s="74">
      <c r="A509" s="80">
        <f>WEEKDAY(C509,2)</f>
        <v/>
      </c>
      <c r="B509" s="80">
        <f>HOUR(D509)</f>
        <v/>
      </c>
      <c r="C509" s="86" t="n">
        <v>45722</v>
      </c>
      <c r="D509" s="75" t="n">
        <v>0.28125</v>
      </c>
      <c r="E509" s="80" t="n">
        <v>84075</v>
      </c>
      <c r="F509" s="80" t="n">
        <v>40859</v>
      </c>
      <c r="G509" s="80" t="n">
        <v>16118</v>
      </c>
      <c r="H509" s="80" t="n">
        <v>21299</v>
      </c>
      <c r="I509" s="80" t="n">
        <v>7026</v>
      </c>
      <c r="J509" s="80" t="n">
        <v>-1227</v>
      </c>
      <c r="K509" s="80">
        <f>F509-Y509</f>
        <v/>
      </c>
      <c r="L509" s="82">
        <f>AA509/(K509+W509)</f>
        <v/>
      </c>
      <c r="M509" s="75" t="n">
        <v>0.28125</v>
      </c>
      <c r="N509" s="80" t="n">
        <v>80319.89999999999</v>
      </c>
      <c r="O509" s="80" t="n">
        <v>45881.77</v>
      </c>
      <c r="P509" s="80" t="n">
        <v>12475.9</v>
      </c>
      <c r="Q509" s="80" t="n">
        <v>16768.5</v>
      </c>
      <c r="R509" s="80" t="n">
        <v>6405.22</v>
      </c>
      <c r="S509" s="80" t="n">
        <v>-1211.49</v>
      </c>
      <c r="T509" s="80">
        <f>O509-Y509</f>
        <v/>
      </c>
      <c r="U509" s="82">
        <f>AA509/(T509+X509)</f>
        <v/>
      </c>
      <c r="V509" s="80">
        <f>INDEX(检修、备用和必开!B:B,MATCH(统调负荷!$C509,检修、备用和必开!$A:$A,0))</f>
        <v/>
      </c>
      <c r="W509" s="80">
        <f>INDEX(检修、备用和必开!C:C,MATCH(统调负荷!$C509,检修、备用和必开!$A:$A,0))</f>
        <v/>
      </c>
      <c r="X509" s="80">
        <f>INDEX(检修、备用和必开!D:D,MATCH(统调负荷!$C509,检修、备用和必开!$A:$A,0))</f>
        <v/>
      </c>
      <c r="Y509" s="80">
        <f>INDEX(检修、备用和必开!E:E,MATCH(统调负荷!$C509,检修、备用和必开!$A:$A,0))</f>
        <v/>
      </c>
      <c r="Z509" s="80">
        <f>INDEX(检修、备用和必开!F:F,MATCH(统调负荷!$C509,检修、备用和必开!$A:$A,0))</f>
        <v/>
      </c>
      <c r="AA509" s="80">
        <f>94492.4-V509-Z509</f>
        <v/>
      </c>
      <c r="AB509" s="80" t="n">
        <v>385.4</v>
      </c>
      <c r="AC509" s="80" t="n">
        <v>398.46</v>
      </c>
      <c r="AD509" s="83">
        <f>C509+D509</f>
        <v/>
      </c>
      <c r="AE509" s="82">
        <f>N509-E509</f>
        <v/>
      </c>
      <c r="AF509" s="82">
        <f>O509-F509</f>
        <v/>
      </c>
      <c r="AG509" s="82">
        <f>P509-G509</f>
        <v/>
      </c>
      <c r="AH509" s="82">
        <f>Q509-H509</f>
        <v/>
      </c>
      <c r="AI509" s="82">
        <f>R509-I509</f>
        <v/>
      </c>
      <c r="AJ509" s="82">
        <f>S509-J509</f>
        <v/>
      </c>
      <c r="AK509" s="80">
        <f>INDEX(检修、备用和必开!I:I,MATCH(统调负荷!$C509,检修、备用和必开!$A:$A,0))</f>
        <v/>
      </c>
      <c r="AL509" s="87" t="n"/>
    </row>
    <row r="510" ht="13.8" customFormat="1" customHeight="1" s="74">
      <c r="A510" s="80">
        <f>WEEKDAY(C510,2)</f>
        <v/>
      </c>
      <c r="B510" s="80">
        <f>HOUR(D510)</f>
        <v/>
      </c>
      <c r="C510" s="86" t="n">
        <v>45722</v>
      </c>
      <c r="D510" s="75" t="n">
        <v>0.2916666666666667</v>
      </c>
      <c r="E510" s="80" t="n">
        <v>85825</v>
      </c>
      <c r="F510" s="80" t="n">
        <v>41355</v>
      </c>
      <c r="G510" s="80" t="n">
        <v>16644</v>
      </c>
      <c r="H510" s="80" t="n">
        <v>21940</v>
      </c>
      <c r="I510" s="80" t="n">
        <v>7113</v>
      </c>
      <c r="J510" s="80" t="n">
        <v>-1227</v>
      </c>
      <c r="K510" s="80">
        <f>F510-Y510</f>
        <v/>
      </c>
      <c r="L510" s="82">
        <f>AA510/(K510+W510)</f>
        <v/>
      </c>
      <c r="M510" s="75" t="n">
        <v>0.2916666666666667</v>
      </c>
      <c r="N510" s="80" t="n">
        <v>82114.89999999999</v>
      </c>
      <c r="O510" s="80" t="n">
        <v>46484.44</v>
      </c>
      <c r="P510" s="80" t="n">
        <v>13095</v>
      </c>
      <c r="Q510" s="80" t="n">
        <v>17275.1</v>
      </c>
      <c r="R510" s="80" t="n">
        <v>6447.8</v>
      </c>
      <c r="S510" s="80" t="n">
        <v>-1187.44</v>
      </c>
      <c r="T510" s="80">
        <f>O510-Y510</f>
        <v/>
      </c>
      <c r="U510" s="82">
        <f>AA510/(T510+X510)</f>
        <v/>
      </c>
      <c r="V510" s="80">
        <f>INDEX(检修、备用和必开!B:B,MATCH(统调负荷!$C510,检修、备用和必开!$A:$A,0))</f>
        <v/>
      </c>
      <c r="W510" s="80">
        <f>INDEX(检修、备用和必开!C:C,MATCH(统调负荷!$C510,检修、备用和必开!$A:$A,0))</f>
        <v/>
      </c>
      <c r="X510" s="80">
        <f>INDEX(检修、备用和必开!D:D,MATCH(统调负荷!$C510,检修、备用和必开!$A:$A,0))</f>
        <v/>
      </c>
      <c r="Y510" s="80">
        <f>INDEX(检修、备用和必开!E:E,MATCH(统调负荷!$C510,检修、备用和必开!$A:$A,0))</f>
        <v/>
      </c>
      <c r="Z510" s="80">
        <f>INDEX(检修、备用和必开!F:F,MATCH(统调负荷!$C510,检修、备用和必开!$A:$A,0))</f>
        <v/>
      </c>
      <c r="AA510" s="80">
        <f>94492.4-V510-Z510</f>
        <v/>
      </c>
      <c r="AB510" s="80" t="n">
        <v>373.23</v>
      </c>
      <c r="AC510" s="80" t="n">
        <v>429.88</v>
      </c>
      <c r="AD510" s="83">
        <f>C510+D510</f>
        <v/>
      </c>
      <c r="AE510" s="82">
        <f>N510-E510</f>
        <v/>
      </c>
      <c r="AF510" s="82">
        <f>O510-F510</f>
        <v/>
      </c>
      <c r="AG510" s="82">
        <f>P510-G510</f>
        <v/>
      </c>
      <c r="AH510" s="82">
        <f>Q510-H510</f>
        <v/>
      </c>
      <c r="AI510" s="82">
        <f>R510-I510</f>
        <v/>
      </c>
      <c r="AJ510" s="82">
        <f>S510-J510</f>
        <v/>
      </c>
      <c r="AK510" s="80">
        <f>INDEX(检修、备用和必开!I:I,MATCH(统调负荷!$C510,检修、备用和必开!$A:$A,0))</f>
        <v/>
      </c>
      <c r="AL510" s="87" t="n"/>
    </row>
    <row r="511" ht="13.8" customFormat="1" customHeight="1" s="74">
      <c r="A511" s="80">
        <f>WEEKDAY(C511,2)</f>
        <v/>
      </c>
      <c r="B511" s="80">
        <f>HOUR(D511)</f>
        <v/>
      </c>
      <c r="C511" s="86" t="n">
        <v>45722</v>
      </c>
      <c r="D511" s="75" t="n">
        <v>0.3020833333333333</v>
      </c>
      <c r="E511" s="80" t="n">
        <v>88130</v>
      </c>
      <c r="F511" s="80" t="n">
        <v>42754</v>
      </c>
      <c r="G511" s="80" t="n">
        <v>16644</v>
      </c>
      <c r="H511" s="80" t="n">
        <v>22727</v>
      </c>
      <c r="I511" s="80" t="n">
        <v>7232</v>
      </c>
      <c r="J511" s="80" t="n">
        <v>-1227</v>
      </c>
      <c r="K511" s="80">
        <f>F511-Y511</f>
        <v/>
      </c>
      <c r="L511" s="82">
        <f>AA511/(K511+W511)</f>
        <v/>
      </c>
      <c r="M511" s="75" t="n">
        <v>0.3020833333333333</v>
      </c>
      <c r="N511" s="80" t="n">
        <v>85528.3</v>
      </c>
      <c r="O511" s="80" t="n">
        <v>47150.37</v>
      </c>
      <c r="P511" s="80" t="n">
        <v>14487.2</v>
      </c>
      <c r="Q511" s="80" t="n">
        <v>18636.9</v>
      </c>
      <c r="R511" s="80" t="n">
        <v>6557.98</v>
      </c>
      <c r="S511" s="80" t="n">
        <v>-1304.15</v>
      </c>
      <c r="T511" s="80">
        <f>O511-Y511</f>
        <v/>
      </c>
      <c r="U511" s="82">
        <f>AA511/(T511+X511)</f>
        <v/>
      </c>
      <c r="V511" s="80">
        <f>INDEX(检修、备用和必开!B:B,MATCH(统调负荷!$C511,检修、备用和必开!$A:$A,0))</f>
        <v/>
      </c>
      <c r="W511" s="80">
        <f>INDEX(检修、备用和必开!C:C,MATCH(统调负荷!$C511,检修、备用和必开!$A:$A,0))</f>
        <v/>
      </c>
      <c r="X511" s="80">
        <f>INDEX(检修、备用和必开!D:D,MATCH(统调负荷!$C511,检修、备用和必开!$A:$A,0))</f>
        <v/>
      </c>
      <c r="Y511" s="80">
        <f>INDEX(检修、备用和必开!E:E,MATCH(统调负荷!$C511,检修、备用和必开!$A:$A,0))</f>
        <v/>
      </c>
      <c r="Z511" s="80">
        <f>INDEX(检修、备用和必开!F:F,MATCH(统调负荷!$C511,检修、备用和必开!$A:$A,0))</f>
        <v/>
      </c>
      <c r="AA511" s="80">
        <f>94492.4-V511-Z511</f>
        <v/>
      </c>
      <c r="AB511" s="80" t="n">
        <v>396.97</v>
      </c>
      <c r="AC511" s="80" t="n">
        <v>414.24</v>
      </c>
      <c r="AD511" s="83">
        <f>C511+D511</f>
        <v/>
      </c>
      <c r="AE511" s="82">
        <f>N511-E511</f>
        <v/>
      </c>
      <c r="AF511" s="82">
        <f>O511-F511</f>
        <v/>
      </c>
      <c r="AG511" s="82">
        <f>P511-G511</f>
        <v/>
      </c>
      <c r="AH511" s="82">
        <f>Q511-H511</f>
        <v/>
      </c>
      <c r="AI511" s="82">
        <f>R511-I511</f>
        <v/>
      </c>
      <c r="AJ511" s="82">
        <f>S511-J511</f>
        <v/>
      </c>
      <c r="AK511" s="80">
        <f>INDEX(检修、备用和必开!I:I,MATCH(统调负荷!$C511,检修、备用和必开!$A:$A,0))</f>
        <v/>
      </c>
      <c r="AL511" s="87" t="n"/>
    </row>
    <row r="512" ht="13.8" customFormat="1" customHeight="1" s="74">
      <c r="A512" s="80">
        <f>WEEKDAY(C512,2)</f>
        <v/>
      </c>
      <c r="B512" s="80">
        <f>HOUR(D512)</f>
        <v/>
      </c>
      <c r="C512" s="86" t="n">
        <v>45722</v>
      </c>
      <c r="D512" s="75" t="n">
        <v>0.3125</v>
      </c>
      <c r="E512" s="80" t="n">
        <v>89235</v>
      </c>
      <c r="F512" s="80" t="n">
        <v>42660</v>
      </c>
      <c r="G512" s="80" t="n">
        <v>16964</v>
      </c>
      <c r="H512" s="80" t="n">
        <v>23510</v>
      </c>
      <c r="I512" s="80" t="n">
        <v>7328</v>
      </c>
      <c r="J512" s="80" t="n">
        <v>-1227</v>
      </c>
      <c r="K512" s="80">
        <f>F512-Y512</f>
        <v/>
      </c>
      <c r="L512" s="82">
        <f>AA512/(K512+W512)</f>
        <v/>
      </c>
      <c r="M512" s="75" t="n">
        <v>0.3125</v>
      </c>
      <c r="N512" s="80" t="n">
        <v>86887.10000000001</v>
      </c>
      <c r="O512" s="80" t="n">
        <v>46467.42</v>
      </c>
      <c r="P512" s="80" t="n">
        <v>14726.7</v>
      </c>
      <c r="Q512" s="80" t="n">
        <v>20217</v>
      </c>
      <c r="R512" s="80" t="n">
        <v>6709.37</v>
      </c>
      <c r="S512" s="80" t="n">
        <v>-1233.39</v>
      </c>
      <c r="T512" s="80">
        <f>O512-Y512</f>
        <v/>
      </c>
      <c r="U512" s="82">
        <f>AA512/(T512+X512)</f>
        <v/>
      </c>
      <c r="V512" s="80">
        <f>INDEX(检修、备用和必开!B:B,MATCH(统调负荷!$C512,检修、备用和必开!$A:$A,0))</f>
        <v/>
      </c>
      <c r="W512" s="80">
        <f>INDEX(检修、备用和必开!C:C,MATCH(统调负荷!$C512,检修、备用和必开!$A:$A,0))</f>
        <v/>
      </c>
      <c r="X512" s="80">
        <f>INDEX(检修、备用和必开!D:D,MATCH(统调负荷!$C512,检修、备用和必开!$A:$A,0))</f>
        <v/>
      </c>
      <c r="Y512" s="80">
        <f>INDEX(检修、备用和必开!E:E,MATCH(统调负荷!$C512,检修、备用和必开!$A:$A,0))</f>
        <v/>
      </c>
      <c r="Z512" s="80">
        <f>INDEX(检修、备用和必开!F:F,MATCH(统调负荷!$C512,检修、备用和必开!$A:$A,0))</f>
        <v/>
      </c>
      <c r="AA512" s="80">
        <f>94492.4-V512-Z512</f>
        <v/>
      </c>
      <c r="AB512" s="80" t="n">
        <v>381.64</v>
      </c>
      <c r="AC512" s="80" t="n">
        <v>406.14</v>
      </c>
      <c r="AD512" s="83">
        <f>C512+D512</f>
        <v/>
      </c>
      <c r="AE512" s="82">
        <f>N512-E512</f>
        <v/>
      </c>
      <c r="AF512" s="82">
        <f>O512-F512</f>
        <v/>
      </c>
      <c r="AG512" s="82">
        <f>P512-G512</f>
        <v/>
      </c>
      <c r="AH512" s="82">
        <f>Q512-H512</f>
        <v/>
      </c>
      <c r="AI512" s="82">
        <f>R512-I512</f>
        <v/>
      </c>
      <c r="AJ512" s="82">
        <f>S512-J512</f>
        <v/>
      </c>
      <c r="AK512" s="80">
        <f>INDEX(检修、备用和必开!I:I,MATCH(统调负荷!$C512,检修、备用和必开!$A:$A,0))</f>
        <v/>
      </c>
      <c r="AL512" s="87" t="n"/>
    </row>
    <row r="513" ht="13.8" customFormat="1" customHeight="1" s="74">
      <c r="A513" s="80">
        <f>WEEKDAY(C513,2)</f>
        <v/>
      </c>
      <c r="B513" s="80">
        <f>HOUR(D513)</f>
        <v/>
      </c>
      <c r="C513" s="86" t="n">
        <v>45722</v>
      </c>
      <c r="D513" s="75" t="n">
        <v>0.3229166666666667</v>
      </c>
      <c r="E513" s="80" t="n">
        <v>91265</v>
      </c>
      <c r="F513" s="80" t="n">
        <v>41963</v>
      </c>
      <c r="G513" s="80" t="n">
        <v>19226</v>
      </c>
      <c r="H513" s="80" t="n">
        <v>23851</v>
      </c>
      <c r="I513" s="80" t="n">
        <v>7452</v>
      </c>
      <c r="J513" s="80" t="n">
        <v>-1227</v>
      </c>
      <c r="K513" s="80">
        <f>F513-Y513</f>
        <v/>
      </c>
      <c r="L513" s="82">
        <f>AA513/(K513+W513)</f>
        <v/>
      </c>
      <c r="M513" s="75" t="n">
        <v>0.3229166666666667</v>
      </c>
      <c r="N513" s="80" t="n">
        <v>88655</v>
      </c>
      <c r="O513" s="80" t="n">
        <v>45451.61</v>
      </c>
      <c r="P513" s="80" t="n">
        <v>16788.2</v>
      </c>
      <c r="Q513" s="80" t="n">
        <v>20530.9</v>
      </c>
      <c r="R513" s="80" t="n">
        <v>7052.89</v>
      </c>
      <c r="S513" s="80" t="n">
        <v>-1168.6</v>
      </c>
      <c r="T513" s="80">
        <f>O513-Y513</f>
        <v/>
      </c>
      <c r="U513" s="82">
        <f>AA513/(T513+X513)</f>
        <v/>
      </c>
      <c r="V513" s="80">
        <f>INDEX(检修、备用和必开!B:B,MATCH(统调负荷!$C513,检修、备用和必开!$A:$A,0))</f>
        <v/>
      </c>
      <c r="W513" s="80">
        <f>INDEX(检修、备用和必开!C:C,MATCH(统调负荷!$C513,检修、备用和必开!$A:$A,0))</f>
        <v/>
      </c>
      <c r="X513" s="80">
        <f>INDEX(检修、备用和必开!D:D,MATCH(统调负荷!$C513,检修、备用和必开!$A:$A,0))</f>
        <v/>
      </c>
      <c r="Y513" s="80">
        <f>INDEX(检修、备用和必开!E:E,MATCH(统调负荷!$C513,检修、备用和必开!$A:$A,0))</f>
        <v/>
      </c>
      <c r="Z513" s="80">
        <f>INDEX(检修、备用和必开!F:F,MATCH(统调负荷!$C513,检修、备用和必开!$A:$A,0))</f>
        <v/>
      </c>
      <c r="AA513" s="80">
        <f>94492.4-V513-Z513</f>
        <v/>
      </c>
      <c r="AB513" s="80" t="n">
        <v>382.36</v>
      </c>
      <c r="AC513" s="80" t="n">
        <v>388.95</v>
      </c>
      <c r="AD513" s="83">
        <f>C513+D513</f>
        <v/>
      </c>
      <c r="AE513" s="82">
        <f>N513-E513</f>
        <v/>
      </c>
      <c r="AF513" s="82">
        <f>O513-F513</f>
        <v/>
      </c>
      <c r="AG513" s="82">
        <f>P513-G513</f>
        <v/>
      </c>
      <c r="AH513" s="82">
        <f>Q513-H513</f>
        <v/>
      </c>
      <c r="AI513" s="82">
        <f>R513-I513</f>
        <v/>
      </c>
      <c r="AJ513" s="82">
        <f>S513-J513</f>
        <v/>
      </c>
      <c r="AK513" s="80">
        <f>INDEX(检修、备用和必开!I:I,MATCH(统调负荷!$C513,检修、备用和必开!$A:$A,0))</f>
        <v/>
      </c>
      <c r="AL513" s="87" t="n"/>
    </row>
    <row r="514" ht="13.8" customFormat="1" customHeight="1" s="74">
      <c r="A514" s="80">
        <f>WEEKDAY(C514,2)</f>
        <v/>
      </c>
      <c r="B514" s="80">
        <f>HOUR(D514)</f>
        <v/>
      </c>
      <c r="C514" s="86" t="n">
        <v>45722</v>
      </c>
      <c r="D514" s="75" t="n">
        <v>0.3333333333333333</v>
      </c>
      <c r="E514" s="80" t="n">
        <v>95380</v>
      </c>
      <c r="F514" s="80" t="n">
        <v>44726</v>
      </c>
      <c r="G514" s="80" t="n">
        <v>19718</v>
      </c>
      <c r="H514" s="80" t="n">
        <v>24623</v>
      </c>
      <c r="I514" s="80" t="n">
        <v>7540</v>
      </c>
      <c r="J514" s="80" t="n">
        <v>-1227</v>
      </c>
      <c r="K514" s="80">
        <f>F514-Y514</f>
        <v/>
      </c>
      <c r="L514" s="82">
        <f>AA514/(K514+W514)</f>
        <v/>
      </c>
      <c r="M514" s="75" t="n">
        <v>0.3333333333333333</v>
      </c>
      <c r="N514" s="80" t="n">
        <v>91837.8</v>
      </c>
      <c r="O514" s="80" t="n">
        <v>45136.1</v>
      </c>
      <c r="P514" s="80" t="n">
        <v>18796.7</v>
      </c>
      <c r="Q514" s="80" t="n">
        <v>21747.6</v>
      </c>
      <c r="R514" s="80" t="n">
        <v>7488.94</v>
      </c>
      <c r="S514" s="80" t="n">
        <v>-1331.54</v>
      </c>
      <c r="T514" s="80">
        <f>O514-Y514</f>
        <v/>
      </c>
      <c r="U514" s="82">
        <f>AA514/(T514+X514)</f>
        <v/>
      </c>
      <c r="V514" s="80">
        <f>INDEX(检修、备用和必开!B:B,MATCH(统调负荷!$C514,检修、备用和必开!$A:$A,0))</f>
        <v/>
      </c>
      <c r="W514" s="80">
        <f>INDEX(检修、备用和必开!C:C,MATCH(统调负荷!$C514,检修、备用和必开!$A:$A,0))</f>
        <v/>
      </c>
      <c r="X514" s="80">
        <f>INDEX(检修、备用和必开!D:D,MATCH(统调负荷!$C514,检修、备用和必开!$A:$A,0))</f>
        <v/>
      </c>
      <c r="Y514" s="80">
        <f>INDEX(检修、备用和必开!E:E,MATCH(统调负荷!$C514,检修、备用和必开!$A:$A,0))</f>
        <v/>
      </c>
      <c r="Z514" s="80">
        <f>INDEX(检修、备用和必开!F:F,MATCH(统调负荷!$C514,检修、备用和必开!$A:$A,0))</f>
        <v/>
      </c>
      <c r="AA514" s="80">
        <f>94492.4-V514-Z514</f>
        <v/>
      </c>
      <c r="AB514" s="80" t="n">
        <v>380.2</v>
      </c>
      <c r="AC514" s="80" t="n">
        <v>359</v>
      </c>
      <c r="AD514" s="83">
        <f>C514+D514</f>
        <v/>
      </c>
      <c r="AE514" s="82">
        <f>N514-E514</f>
        <v/>
      </c>
      <c r="AF514" s="82">
        <f>O514-F514</f>
        <v/>
      </c>
      <c r="AG514" s="82">
        <f>P514-G514</f>
        <v/>
      </c>
      <c r="AH514" s="82">
        <f>Q514-H514</f>
        <v/>
      </c>
      <c r="AI514" s="82">
        <f>R514-I514</f>
        <v/>
      </c>
      <c r="AJ514" s="82">
        <f>S514-J514</f>
        <v/>
      </c>
      <c r="AK514" s="80">
        <f>INDEX(检修、备用和必开!I:I,MATCH(统调负荷!$C514,检修、备用和必开!$A:$A,0))</f>
        <v/>
      </c>
      <c r="AL514" s="87" t="n"/>
    </row>
    <row r="515" ht="13.8" customFormat="1" customHeight="1" s="74">
      <c r="A515" s="80">
        <f>WEEKDAY(C515,2)</f>
        <v/>
      </c>
      <c r="B515" s="80">
        <f>HOUR(D515)</f>
        <v/>
      </c>
      <c r="C515" s="86" t="n">
        <v>45722</v>
      </c>
      <c r="D515" s="75" t="n">
        <v>0.34375</v>
      </c>
      <c r="E515" s="80" t="n">
        <v>100070</v>
      </c>
      <c r="F515" s="80" t="n">
        <v>49393</v>
      </c>
      <c r="G515" s="80" t="n">
        <v>19718</v>
      </c>
      <c r="H515" s="80" t="n">
        <v>24685</v>
      </c>
      <c r="I515" s="80" t="n">
        <v>7674</v>
      </c>
      <c r="J515" s="80" t="n">
        <v>-1400</v>
      </c>
      <c r="K515" s="80">
        <f>F515-Y515</f>
        <v/>
      </c>
      <c r="L515" s="82">
        <f>AA515/(K515+W515)</f>
        <v/>
      </c>
      <c r="M515" s="75" t="n">
        <v>0.34375</v>
      </c>
      <c r="N515" s="80" t="n">
        <v>96634.10000000001</v>
      </c>
      <c r="O515" s="80" t="n">
        <v>48589.55</v>
      </c>
      <c r="P515" s="80" t="n">
        <v>18591.1</v>
      </c>
      <c r="Q515" s="80" t="n">
        <v>22877.6</v>
      </c>
      <c r="R515" s="80" t="n">
        <v>7972.08</v>
      </c>
      <c r="S515" s="80" t="n">
        <v>-1396.23</v>
      </c>
      <c r="T515" s="80">
        <f>O515-Y515</f>
        <v/>
      </c>
      <c r="U515" s="82">
        <f>AA515/(T515+X515)</f>
        <v/>
      </c>
      <c r="V515" s="80">
        <f>INDEX(检修、备用和必开!B:B,MATCH(统调负荷!$C515,检修、备用和必开!$A:$A,0))</f>
        <v/>
      </c>
      <c r="W515" s="80">
        <f>INDEX(检修、备用和必开!C:C,MATCH(统调负荷!$C515,检修、备用和必开!$A:$A,0))</f>
        <v/>
      </c>
      <c r="X515" s="80">
        <f>INDEX(检修、备用和必开!D:D,MATCH(统调负荷!$C515,检修、备用和必开!$A:$A,0))</f>
        <v/>
      </c>
      <c r="Y515" s="80">
        <f>INDEX(检修、备用和必开!E:E,MATCH(统调负荷!$C515,检修、备用和必开!$A:$A,0))</f>
        <v/>
      </c>
      <c r="Z515" s="80">
        <f>INDEX(检修、备用和必开!F:F,MATCH(统调负荷!$C515,检修、备用和必开!$A:$A,0))</f>
        <v/>
      </c>
      <c r="AA515" s="80">
        <f>94492.4-V515-Z515</f>
        <v/>
      </c>
      <c r="AB515" s="80" t="n">
        <v>399.45</v>
      </c>
      <c r="AC515" s="80" t="n">
        <v>394.73</v>
      </c>
      <c r="AD515" s="83">
        <f>C515+D515</f>
        <v/>
      </c>
      <c r="AE515" s="82">
        <f>N515-E515</f>
        <v/>
      </c>
      <c r="AF515" s="82">
        <f>O515-F515</f>
        <v/>
      </c>
      <c r="AG515" s="82">
        <f>P515-G515</f>
        <v/>
      </c>
      <c r="AH515" s="82">
        <f>Q515-H515</f>
        <v/>
      </c>
      <c r="AI515" s="82">
        <f>R515-I515</f>
        <v/>
      </c>
      <c r="AJ515" s="82">
        <f>S515-J515</f>
        <v/>
      </c>
      <c r="AK515" s="80">
        <f>INDEX(检修、备用和必开!I:I,MATCH(统调负荷!$C515,检修、备用和必开!$A:$A,0))</f>
        <v/>
      </c>
      <c r="AL515" s="87" t="n"/>
    </row>
    <row r="516" ht="13.8" customFormat="1" customHeight="1" s="74">
      <c r="A516" s="80">
        <f>WEEKDAY(C516,2)</f>
        <v/>
      </c>
      <c r="B516" s="80">
        <f>HOUR(D516)</f>
        <v/>
      </c>
      <c r="C516" s="86" t="n">
        <v>45722</v>
      </c>
      <c r="D516" s="75" t="n">
        <v>0.3541666666666667</v>
      </c>
      <c r="E516" s="80" t="n">
        <v>103285</v>
      </c>
      <c r="F516" s="80" t="n">
        <v>52442</v>
      </c>
      <c r="G516" s="80" t="n">
        <v>19718</v>
      </c>
      <c r="H516" s="80" t="n">
        <v>24731</v>
      </c>
      <c r="I516" s="80" t="n">
        <v>7794</v>
      </c>
      <c r="J516" s="80" t="n">
        <v>-1400</v>
      </c>
      <c r="K516" s="80">
        <f>F516-Y516</f>
        <v/>
      </c>
      <c r="L516" s="82">
        <f>AA516/(K516+W516)</f>
        <v/>
      </c>
      <c r="M516" s="75" t="n">
        <v>0.3541666666666667</v>
      </c>
      <c r="N516" s="80" t="n">
        <v>98628.60000000001</v>
      </c>
      <c r="O516" s="80" t="n">
        <v>49078.74</v>
      </c>
      <c r="P516" s="80" t="n">
        <v>19137.1</v>
      </c>
      <c r="Q516" s="80" t="n">
        <v>23271</v>
      </c>
      <c r="R516" s="80" t="n">
        <v>8539.6</v>
      </c>
      <c r="S516" s="80" t="n">
        <v>-1397.84</v>
      </c>
      <c r="T516" s="80">
        <f>O516-Y516</f>
        <v/>
      </c>
      <c r="U516" s="82">
        <f>AA516/(T516+X516)</f>
        <v/>
      </c>
      <c r="V516" s="80">
        <f>INDEX(检修、备用和必开!B:B,MATCH(统调负荷!$C516,检修、备用和必开!$A:$A,0))</f>
        <v/>
      </c>
      <c r="W516" s="80">
        <f>INDEX(检修、备用和必开!C:C,MATCH(统调负荷!$C516,检修、备用和必开!$A:$A,0))</f>
        <v/>
      </c>
      <c r="X516" s="80">
        <f>INDEX(检修、备用和必开!D:D,MATCH(统调负荷!$C516,检修、备用和必开!$A:$A,0))</f>
        <v/>
      </c>
      <c r="Y516" s="80">
        <f>INDEX(检修、备用和必开!E:E,MATCH(统调负荷!$C516,检修、备用和必开!$A:$A,0))</f>
        <v/>
      </c>
      <c r="Z516" s="80">
        <f>INDEX(检修、备用和必开!F:F,MATCH(统调负荷!$C516,检修、备用和必开!$A:$A,0))</f>
        <v/>
      </c>
      <c r="AA516" s="80">
        <f>94492.4-V516-Z516</f>
        <v/>
      </c>
      <c r="AB516" s="80" t="n">
        <v>410.59</v>
      </c>
      <c r="AC516" s="80" t="n">
        <v>438.98</v>
      </c>
      <c r="AD516" s="83">
        <f>C516+D516</f>
        <v/>
      </c>
      <c r="AE516" s="82">
        <f>N516-E516</f>
        <v/>
      </c>
      <c r="AF516" s="82">
        <f>O516-F516</f>
        <v/>
      </c>
      <c r="AG516" s="82">
        <f>P516-G516</f>
        <v/>
      </c>
      <c r="AH516" s="82">
        <f>Q516-H516</f>
        <v/>
      </c>
      <c r="AI516" s="82">
        <f>R516-I516</f>
        <v/>
      </c>
      <c r="AJ516" s="82">
        <f>S516-J516</f>
        <v/>
      </c>
      <c r="AK516" s="80">
        <f>INDEX(检修、备用和必开!I:I,MATCH(统调负荷!$C516,检修、备用和必开!$A:$A,0))</f>
        <v/>
      </c>
      <c r="AL516" s="87" t="n"/>
    </row>
    <row r="517" ht="13.8" customFormat="1" customHeight="1" s="74">
      <c r="A517" s="80">
        <f>WEEKDAY(C517,2)</f>
        <v/>
      </c>
      <c r="B517" s="80">
        <f>HOUR(D517)</f>
        <v/>
      </c>
      <c r="C517" s="86" t="n">
        <v>45722</v>
      </c>
      <c r="D517" s="75" t="n">
        <v>0.3645833333333333</v>
      </c>
      <c r="E517" s="80" t="n">
        <v>104790</v>
      </c>
      <c r="F517" s="80" t="n">
        <v>53745</v>
      </c>
      <c r="G517" s="80" t="n">
        <v>19718</v>
      </c>
      <c r="H517" s="80" t="n">
        <v>24776</v>
      </c>
      <c r="I517" s="80" t="n">
        <v>7951</v>
      </c>
      <c r="J517" s="80" t="n">
        <v>-1400</v>
      </c>
      <c r="K517" s="80">
        <f>F517-Y517</f>
        <v/>
      </c>
      <c r="L517" s="82">
        <f>AA517/(K517+W517)</f>
        <v/>
      </c>
      <c r="M517" s="75" t="n">
        <v>0.3645833333333333</v>
      </c>
      <c r="N517" s="80" t="n">
        <v>99875.10000000001</v>
      </c>
      <c r="O517" s="80" t="n">
        <v>48760.99</v>
      </c>
      <c r="P517" s="80" t="n">
        <v>19849</v>
      </c>
      <c r="Q517" s="80" t="n">
        <v>23540.8</v>
      </c>
      <c r="R517" s="80" t="n">
        <v>9120.91</v>
      </c>
      <c r="S517" s="80" t="n">
        <v>-1396.6</v>
      </c>
      <c r="T517" s="80">
        <f>O517-Y517</f>
        <v/>
      </c>
      <c r="U517" s="82">
        <f>AA517/(T517+X517)</f>
        <v/>
      </c>
      <c r="V517" s="80">
        <f>INDEX(检修、备用和必开!B:B,MATCH(统调负荷!$C517,检修、备用和必开!$A:$A,0))</f>
        <v/>
      </c>
      <c r="W517" s="80">
        <f>INDEX(检修、备用和必开!C:C,MATCH(统调负荷!$C517,检修、备用和必开!$A:$A,0))</f>
        <v/>
      </c>
      <c r="X517" s="80">
        <f>INDEX(检修、备用和必开!D:D,MATCH(统调负荷!$C517,检修、备用和必开!$A:$A,0))</f>
        <v/>
      </c>
      <c r="Y517" s="80">
        <f>INDEX(检修、备用和必开!E:E,MATCH(统调负荷!$C517,检修、备用和必开!$A:$A,0))</f>
        <v/>
      </c>
      <c r="Z517" s="80">
        <f>INDEX(检修、备用和必开!F:F,MATCH(统调负荷!$C517,检修、备用和必开!$A:$A,0))</f>
        <v/>
      </c>
      <c r="AA517" s="80">
        <f>94492.4-V517-Z517</f>
        <v/>
      </c>
      <c r="AB517" s="80" t="n">
        <v>405.1</v>
      </c>
      <c r="AC517" s="80" t="n">
        <v>378.8</v>
      </c>
      <c r="AD517" s="83">
        <f>C517+D517</f>
        <v/>
      </c>
      <c r="AE517" s="82">
        <f>N517-E517</f>
        <v/>
      </c>
      <c r="AF517" s="82">
        <f>O517-F517</f>
        <v/>
      </c>
      <c r="AG517" s="82">
        <f>P517-G517</f>
        <v/>
      </c>
      <c r="AH517" s="82">
        <f>Q517-H517</f>
        <v/>
      </c>
      <c r="AI517" s="82">
        <f>R517-I517</f>
        <v/>
      </c>
      <c r="AJ517" s="82">
        <f>S517-J517</f>
        <v/>
      </c>
      <c r="AK517" s="80">
        <f>INDEX(检修、备用和必开!I:I,MATCH(统调负荷!$C517,检修、备用和必开!$A:$A,0))</f>
        <v/>
      </c>
      <c r="AL517" s="87" t="n"/>
    </row>
    <row r="518" ht="13.8" customFormat="1" customHeight="1" s="74">
      <c r="A518" s="80">
        <f>WEEKDAY(C518,2)</f>
        <v/>
      </c>
      <c r="B518" s="80">
        <f>HOUR(D518)</f>
        <v/>
      </c>
      <c r="C518" s="86" t="n">
        <v>45722</v>
      </c>
      <c r="D518" s="75" t="n">
        <v>0.375</v>
      </c>
      <c r="E518" s="80" t="n">
        <v>106295</v>
      </c>
      <c r="F518" s="80" t="n">
        <v>54713</v>
      </c>
      <c r="G518" s="80" t="n">
        <v>19718</v>
      </c>
      <c r="H518" s="80" t="n">
        <v>25160</v>
      </c>
      <c r="I518" s="80" t="n">
        <v>8104</v>
      </c>
      <c r="J518" s="80" t="n">
        <v>-1400</v>
      </c>
      <c r="K518" s="80">
        <f>F518-Y518</f>
        <v/>
      </c>
      <c r="L518" s="82">
        <f>AA518/(K518+W518)</f>
        <v/>
      </c>
      <c r="M518" s="75" t="n">
        <v>0.375</v>
      </c>
      <c r="N518" s="80" t="n">
        <v>100637</v>
      </c>
      <c r="O518" s="80" t="n">
        <v>48336.04</v>
      </c>
      <c r="P518" s="80" t="n">
        <v>20488.4</v>
      </c>
      <c r="Q518" s="80" t="n">
        <v>23502.4</v>
      </c>
      <c r="R518" s="80" t="n">
        <v>9715.450000000001</v>
      </c>
      <c r="S518" s="80" t="n">
        <v>-1405.29</v>
      </c>
      <c r="T518" s="80">
        <f>O518-Y518</f>
        <v/>
      </c>
      <c r="U518" s="82">
        <f>AA518/(T518+X518)</f>
        <v/>
      </c>
      <c r="V518" s="80">
        <f>INDEX(检修、备用和必开!B:B,MATCH(统调负荷!$C518,检修、备用和必开!$A:$A,0))</f>
        <v/>
      </c>
      <c r="W518" s="80">
        <f>INDEX(检修、备用和必开!C:C,MATCH(统调负荷!$C518,检修、备用和必开!$A:$A,0))</f>
        <v/>
      </c>
      <c r="X518" s="80">
        <f>INDEX(检修、备用和必开!D:D,MATCH(统调负荷!$C518,检修、备用和必开!$A:$A,0))</f>
        <v/>
      </c>
      <c r="Y518" s="80">
        <f>INDEX(检修、备用和必开!E:E,MATCH(统调负荷!$C518,检修、备用和必开!$A:$A,0))</f>
        <v/>
      </c>
      <c r="Z518" s="80">
        <f>INDEX(检修、备用和必开!F:F,MATCH(统调负荷!$C518,检修、备用和必开!$A:$A,0))</f>
        <v/>
      </c>
      <c r="AA518" s="80">
        <f>94492.4-V518-Z518</f>
        <v/>
      </c>
      <c r="AB518" s="80" t="n">
        <v>387.67</v>
      </c>
      <c r="AC518" s="80" t="n">
        <v>388.43</v>
      </c>
      <c r="AD518" s="83">
        <f>C518+D518</f>
        <v/>
      </c>
      <c r="AE518" s="82">
        <f>N518-E518</f>
        <v/>
      </c>
      <c r="AF518" s="82">
        <f>O518-F518</f>
        <v/>
      </c>
      <c r="AG518" s="82">
        <f>P518-G518</f>
        <v/>
      </c>
      <c r="AH518" s="82">
        <f>Q518-H518</f>
        <v/>
      </c>
      <c r="AI518" s="82">
        <f>R518-I518</f>
        <v/>
      </c>
      <c r="AJ518" s="82">
        <f>S518-J518</f>
        <v/>
      </c>
      <c r="AK518" s="80">
        <f>INDEX(检修、备用和必开!I:I,MATCH(统调负荷!$C518,检修、备用和必开!$A:$A,0))</f>
        <v/>
      </c>
      <c r="AL518" s="87" t="n"/>
    </row>
    <row r="519" ht="13.8" customFormat="1" customHeight="1" s="74">
      <c r="A519" s="80">
        <f>WEEKDAY(C519,2)</f>
        <v/>
      </c>
      <c r="B519" s="80">
        <f>HOUR(D519)</f>
        <v/>
      </c>
      <c r="C519" s="86" t="n">
        <v>45722</v>
      </c>
      <c r="D519" s="75" t="n">
        <v>0.3854166666666667</v>
      </c>
      <c r="E519" s="80" t="n">
        <v>107725</v>
      </c>
      <c r="F519" s="80" t="n">
        <v>55959</v>
      </c>
      <c r="G519" s="80" t="n">
        <v>19718</v>
      </c>
      <c r="H519" s="80" t="n">
        <v>25227</v>
      </c>
      <c r="I519" s="80" t="n">
        <v>8221</v>
      </c>
      <c r="J519" s="80" t="n">
        <v>-1400</v>
      </c>
      <c r="K519" s="80">
        <f>F519-Y519</f>
        <v/>
      </c>
      <c r="L519" s="82">
        <f>AA519/(K519+W519)</f>
        <v/>
      </c>
      <c r="M519" s="75" t="n">
        <v>0.3854166666666667</v>
      </c>
      <c r="N519" s="80" t="n">
        <v>100677</v>
      </c>
      <c r="O519" s="80" t="n">
        <v>47440.78</v>
      </c>
      <c r="P519" s="80" t="n">
        <v>20709.4</v>
      </c>
      <c r="Q519" s="80" t="n">
        <v>23582.5</v>
      </c>
      <c r="R519" s="80" t="n">
        <v>10359.4</v>
      </c>
      <c r="S519" s="80" t="n">
        <v>-1415.08</v>
      </c>
      <c r="T519" s="80">
        <f>O519-Y519</f>
        <v/>
      </c>
      <c r="U519" s="82">
        <f>AA519/(T519+X519)</f>
        <v/>
      </c>
      <c r="V519" s="80">
        <f>INDEX(检修、备用和必开!B:B,MATCH(统调负荷!$C519,检修、备用和必开!$A:$A,0))</f>
        <v/>
      </c>
      <c r="W519" s="80">
        <f>INDEX(检修、备用和必开!C:C,MATCH(统调负荷!$C519,检修、备用和必开!$A:$A,0))</f>
        <v/>
      </c>
      <c r="X519" s="80">
        <f>INDEX(检修、备用和必开!D:D,MATCH(统调负荷!$C519,检修、备用和必开!$A:$A,0))</f>
        <v/>
      </c>
      <c r="Y519" s="80">
        <f>INDEX(检修、备用和必开!E:E,MATCH(统调负荷!$C519,检修、备用和必开!$A:$A,0))</f>
        <v/>
      </c>
      <c r="Z519" s="80">
        <f>INDEX(检修、备用和必开!F:F,MATCH(统调负荷!$C519,检修、备用和必开!$A:$A,0))</f>
        <v/>
      </c>
      <c r="AA519" s="80">
        <f>94492.4-V519-Z519</f>
        <v/>
      </c>
      <c r="AB519" s="80" t="n">
        <v>391.93</v>
      </c>
      <c r="AC519" s="80" t="n">
        <v>399.49</v>
      </c>
      <c r="AD519" s="83">
        <f>C519+D519</f>
        <v/>
      </c>
      <c r="AE519" s="82">
        <f>N519-E519</f>
        <v/>
      </c>
      <c r="AF519" s="82">
        <f>O519-F519</f>
        <v/>
      </c>
      <c r="AG519" s="82">
        <f>P519-G519</f>
        <v/>
      </c>
      <c r="AH519" s="82">
        <f>Q519-H519</f>
        <v/>
      </c>
      <c r="AI519" s="82">
        <f>R519-I519</f>
        <v/>
      </c>
      <c r="AJ519" s="82">
        <f>S519-J519</f>
        <v/>
      </c>
      <c r="AK519" s="80">
        <f>INDEX(检修、备用和必开!I:I,MATCH(统调负荷!$C519,检修、备用和必开!$A:$A,0))</f>
        <v/>
      </c>
      <c r="AL519" s="87" t="n"/>
    </row>
    <row r="520" ht="13.8" customFormat="1" customHeight="1" s="74">
      <c r="A520" s="80">
        <f>WEEKDAY(C520,2)</f>
        <v/>
      </c>
      <c r="B520" s="80">
        <f>HOUR(D520)</f>
        <v/>
      </c>
      <c r="C520" s="86" t="n">
        <v>45722</v>
      </c>
      <c r="D520" s="75" t="n">
        <v>0.3958333333333333</v>
      </c>
      <c r="E520" s="80" t="n">
        <v>108595</v>
      </c>
      <c r="F520" s="80" t="n">
        <v>55992</v>
      </c>
      <c r="G520" s="80" t="n">
        <v>19718</v>
      </c>
      <c r="H520" s="80" t="n">
        <v>25936</v>
      </c>
      <c r="I520" s="80" t="n">
        <v>8349</v>
      </c>
      <c r="J520" s="80" t="n">
        <v>-1400</v>
      </c>
      <c r="K520" s="80">
        <f>F520-Y520</f>
        <v/>
      </c>
      <c r="L520" s="82">
        <f>AA520/(K520+W520)</f>
        <v/>
      </c>
      <c r="M520" s="75" t="n">
        <v>0.3958333333333333</v>
      </c>
      <c r="N520" s="80" t="n">
        <v>100878</v>
      </c>
      <c r="O520" s="80" t="n">
        <v>46574.72</v>
      </c>
      <c r="P520" s="80" t="n">
        <v>21021.2</v>
      </c>
      <c r="Q520" s="80" t="n">
        <v>23725.8</v>
      </c>
      <c r="R520" s="80" t="n">
        <v>10910.5</v>
      </c>
      <c r="S520" s="80" t="n">
        <v>-1354.22</v>
      </c>
      <c r="T520" s="80">
        <f>O520-Y520</f>
        <v/>
      </c>
      <c r="U520" s="82">
        <f>AA520/(T520+X520)</f>
        <v/>
      </c>
      <c r="V520" s="80">
        <f>INDEX(检修、备用和必开!B:B,MATCH(统调负荷!$C520,检修、备用和必开!$A:$A,0))</f>
        <v/>
      </c>
      <c r="W520" s="80">
        <f>INDEX(检修、备用和必开!C:C,MATCH(统调负荷!$C520,检修、备用和必开!$A:$A,0))</f>
        <v/>
      </c>
      <c r="X520" s="80">
        <f>INDEX(检修、备用和必开!D:D,MATCH(统调负荷!$C520,检修、备用和必开!$A:$A,0))</f>
        <v/>
      </c>
      <c r="Y520" s="80">
        <f>INDEX(检修、备用和必开!E:E,MATCH(统调负荷!$C520,检修、备用和必开!$A:$A,0))</f>
        <v/>
      </c>
      <c r="Z520" s="80">
        <f>INDEX(检修、备用和必开!F:F,MATCH(统调负荷!$C520,检修、备用和必开!$A:$A,0))</f>
        <v/>
      </c>
      <c r="AA520" s="80">
        <f>94492.4-V520-Z520</f>
        <v/>
      </c>
      <c r="AB520" s="80" t="n">
        <v>381.06</v>
      </c>
      <c r="AC520" s="80" t="n">
        <v>357.1</v>
      </c>
      <c r="AD520" s="83">
        <f>C520+D520</f>
        <v/>
      </c>
      <c r="AE520" s="82">
        <f>N520-E520</f>
        <v/>
      </c>
      <c r="AF520" s="82">
        <f>O520-F520</f>
        <v/>
      </c>
      <c r="AG520" s="82">
        <f>P520-G520</f>
        <v/>
      </c>
      <c r="AH520" s="82">
        <f>Q520-H520</f>
        <v/>
      </c>
      <c r="AI520" s="82">
        <f>R520-I520</f>
        <v/>
      </c>
      <c r="AJ520" s="82">
        <f>S520-J520</f>
        <v/>
      </c>
      <c r="AK520" s="80">
        <f>INDEX(检修、备用和必开!I:I,MATCH(统调负荷!$C520,检修、备用和必开!$A:$A,0))</f>
        <v/>
      </c>
      <c r="AL520" s="87" t="n"/>
    </row>
    <row r="521" ht="13.8" customFormat="1" customHeight="1" s="74">
      <c r="A521" s="80">
        <f>WEEKDAY(C521,2)</f>
        <v/>
      </c>
      <c r="B521" s="80">
        <f>HOUR(D521)</f>
        <v/>
      </c>
      <c r="C521" s="86" t="n">
        <v>45722</v>
      </c>
      <c r="D521" s="75" t="n">
        <v>0.40625</v>
      </c>
      <c r="E521" s="80" t="n">
        <v>109070</v>
      </c>
      <c r="F521" s="80" t="n">
        <v>56117</v>
      </c>
      <c r="G521" s="80" t="n">
        <v>19633</v>
      </c>
      <c r="H521" s="80" t="n">
        <v>26246</v>
      </c>
      <c r="I521" s="80" t="n">
        <v>8474</v>
      </c>
      <c r="J521" s="80" t="n">
        <v>-1400</v>
      </c>
      <c r="K521" s="80">
        <f>F521-Y521</f>
        <v/>
      </c>
      <c r="L521" s="82">
        <f>AA521/(K521+W521)</f>
        <v/>
      </c>
      <c r="M521" s="75" t="n">
        <v>0.40625</v>
      </c>
      <c r="N521" s="80" t="n">
        <v>100153</v>
      </c>
      <c r="O521" s="80" t="n">
        <v>44625.92</v>
      </c>
      <c r="P521" s="80" t="n">
        <v>20921.7</v>
      </c>
      <c r="Q521" s="80" t="n">
        <v>24448.5</v>
      </c>
      <c r="R521" s="80" t="n">
        <v>11496.7</v>
      </c>
      <c r="S521" s="80" t="n">
        <v>-1339.82</v>
      </c>
      <c r="T521" s="80">
        <f>O521-Y521</f>
        <v/>
      </c>
      <c r="U521" s="82">
        <f>AA521/(T521+X521)</f>
        <v/>
      </c>
      <c r="V521" s="80">
        <f>INDEX(检修、备用和必开!B:B,MATCH(统调负荷!$C521,检修、备用和必开!$A:$A,0))</f>
        <v/>
      </c>
      <c r="W521" s="80">
        <f>INDEX(检修、备用和必开!C:C,MATCH(统调负荷!$C521,检修、备用和必开!$A:$A,0))</f>
        <v/>
      </c>
      <c r="X521" s="80">
        <f>INDEX(检修、备用和必开!D:D,MATCH(统调负荷!$C521,检修、备用和必开!$A:$A,0))</f>
        <v/>
      </c>
      <c r="Y521" s="80">
        <f>INDEX(检修、备用和必开!E:E,MATCH(统调负荷!$C521,检修、备用和必开!$A:$A,0))</f>
        <v/>
      </c>
      <c r="Z521" s="80">
        <f>INDEX(检修、备用和必开!F:F,MATCH(统调负荷!$C521,检修、备用和必开!$A:$A,0))</f>
        <v/>
      </c>
      <c r="AA521" s="80">
        <f>94492.4-V521-Z521</f>
        <v/>
      </c>
      <c r="AB521" s="80" t="n">
        <v>363.13</v>
      </c>
      <c r="AC521" s="80" t="n">
        <v>329.54</v>
      </c>
      <c r="AD521" s="83">
        <f>C521+D521</f>
        <v/>
      </c>
      <c r="AE521" s="82">
        <f>N521-E521</f>
        <v/>
      </c>
      <c r="AF521" s="82">
        <f>O521-F521</f>
        <v/>
      </c>
      <c r="AG521" s="82">
        <f>P521-G521</f>
        <v/>
      </c>
      <c r="AH521" s="82">
        <f>Q521-H521</f>
        <v/>
      </c>
      <c r="AI521" s="82">
        <f>R521-I521</f>
        <v/>
      </c>
      <c r="AJ521" s="82">
        <f>S521-J521</f>
        <v/>
      </c>
      <c r="AK521" s="80">
        <f>INDEX(检修、备用和必开!I:I,MATCH(统调负荷!$C521,检修、备用和必开!$A:$A,0))</f>
        <v/>
      </c>
      <c r="AL521" s="87" t="n"/>
    </row>
    <row r="522" ht="13.8" customFormat="1" customHeight="1" s="74">
      <c r="A522" s="80">
        <f>WEEKDAY(C522,2)</f>
        <v/>
      </c>
      <c r="B522" s="80">
        <f>HOUR(D522)</f>
        <v/>
      </c>
      <c r="C522" s="86" t="n">
        <v>45722</v>
      </c>
      <c r="D522" s="75" t="n">
        <v>0.4166666666666667</v>
      </c>
      <c r="E522" s="80" t="n">
        <v>108435</v>
      </c>
      <c r="F522" s="80" t="n">
        <v>55399</v>
      </c>
      <c r="G522" s="80" t="n">
        <v>19532</v>
      </c>
      <c r="H522" s="80" t="n">
        <v>26288</v>
      </c>
      <c r="I522" s="80" t="n">
        <v>8616</v>
      </c>
      <c r="J522" s="80" t="n">
        <v>-1400</v>
      </c>
      <c r="K522" s="80">
        <f>F522-Y522</f>
        <v/>
      </c>
      <c r="L522" s="82">
        <f>AA522/(K522+W522)</f>
        <v/>
      </c>
      <c r="M522" s="75" t="n">
        <v>0.4166666666666667</v>
      </c>
      <c r="N522" s="80" t="n">
        <v>99618.10000000001</v>
      </c>
      <c r="O522" s="80" t="n">
        <v>42896.22</v>
      </c>
      <c r="P522" s="80" t="n">
        <v>21436.8</v>
      </c>
      <c r="Q522" s="80" t="n">
        <v>24578</v>
      </c>
      <c r="R522" s="80" t="n">
        <v>12070.7</v>
      </c>
      <c r="S522" s="80" t="n">
        <v>-1363.62</v>
      </c>
      <c r="T522" s="80">
        <f>O522-Y522</f>
        <v/>
      </c>
      <c r="U522" s="82">
        <f>AA522/(T522+X522)</f>
        <v/>
      </c>
      <c r="V522" s="80">
        <f>INDEX(检修、备用和必开!B:B,MATCH(统调负荷!$C522,检修、备用和必开!$A:$A,0))</f>
        <v/>
      </c>
      <c r="W522" s="80">
        <f>INDEX(检修、备用和必开!C:C,MATCH(统调负荷!$C522,检修、备用和必开!$A:$A,0))</f>
        <v/>
      </c>
      <c r="X522" s="80">
        <f>INDEX(检修、备用和必开!D:D,MATCH(统调负荷!$C522,检修、备用和必开!$A:$A,0))</f>
        <v/>
      </c>
      <c r="Y522" s="80">
        <f>INDEX(检修、备用和必开!E:E,MATCH(统调负荷!$C522,检修、备用和必开!$A:$A,0))</f>
        <v/>
      </c>
      <c r="Z522" s="80">
        <f>INDEX(检修、备用和必开!F:F,MATCH(统调负荷!$C522,检修、备用和必开!$A:$A,0))</f>
        <v/>
      </c>
      <c r="AA522" s="80">
        <f>94492.4-V522-Z522</f>
        <v/>
      </c>
      <c r="AB522" s="80" t="n">
        <v>351.63</v>
      </c>
      <c r="AC522" s="80" t="n">
        <v>350.15</v>
      </c>
      <c r="AD522" s="83">
        <f>C522+D522</f>
        <v/>
      </c>
      <c r="AE522" s="82">
        <f>N522-E522</f>
        <v/>
      </c>
      <c r="AF522" s="82">
        <f>O522-F522</f>
        <v/>
      </c>
      <c r="AG522" s="82">
        <f>P522-G522</f>
        <v/>
      </c>
      <c r="AH522" s="82">
        <f>Q522-H522</f>
        <v/>
      </c>
      <c r="AI522" s="82">
        <f>R522-I522</f>
        <v/>
      </c>
      <c r="AJ522" s="82">
        <f>S522-J522</f>
        <v/>
      </c>
      <c r="AK522" s="80">
        <f>INDEX(检修、备用和必开!I:I,MATCH(统调负荷!$C522,检修、备用和必开!$A:$A,0))</f>
        <v/>
      </c>
      <c r="AL522" s="87" t="n"/>
    </row>
    <row r="523" ht="13.8" customFormat="1" customHeight="1" s="74">
      <c r="A523" s="80">
        <f>WEEKDAY(C523,2)</f>
        <v/>
      </c>
      <c r="B523" s="80">
        <f>HOUR(D523)</f>
        <v/>
      </c>
      <c r="C523" s="86" t="n">
        <v>45722</v>
      </c>
      <c r="D523" s="75" t="n">
        <v>0.4270833333333333</v>
      </c>
      <c r="E523" s="80" t="n">
        <v>107090</v>
      </c>
      <c r="F523" s="80" t="n">
        <v>53950</v>
      </c>
      <c r="G523" s="80" t="n">
        <v>19532</v>
      </c>
      <c r="H523" s="80" t="n">
        <v>26313</v>
      </c>
      <c r="I523" s="80" t="n">
        <v>8695</v>
      </c>
      <c r="J523" s="80" t="n">
        <v>-1400</v>
      </c>
      <c r="K523" s="80">
        <f>F523-Y523</f>
        <v/>
      </c>
      <c r="L523" s="82">
        <f>AA523/(K523+W523)</f>
        <v/>
      </c>
      <c r="M523" s="75" t="n">
        <v>0.4270833333333333</v>
      </c>
      <c r="N523" s="80" t="n">
        <v>97165</v>
      </c>
      <c r="O523" s="80" t="n">
        <v>40815.95</v>
      </c>
      <c r="P523" s="80" t="n">
        <v>20994.8</v>
      </c>
      <c r="Q523" s="80" t="n">
        <v>24120</v>
      </c>
      <c r="R523" s="80" t="n">
        <v>12637.5</v>
      </c>
      <c r="S523" s="80" t="n">
        <v>-1403.25</v>
      </c>
      <c r="T523" s="80">
        <f>O523-Y523</f>
        <v/>
      </c>
      <c r="U523" s="82">
        <f>AA523/(T523+X523)</f>
        <v/>
      </c>
      <c r="V523" s="80">
        <f>INDEX(检修、备用和必开!B:B,MATCH(统调负荷!$C523,检修、备用和必开!$A:$A,0))</f>
        <v/>
      </c>
      <c r="W523" s="80">
        <f>INDEX(检修、备用和必开!C:C,MATCH(统调负荷!$C523,检修、备用和必开!$A:$A,0))</f>
        <v/>
      </c>
      <c r="X523" s="80">
        <f>INDEX(检修、备用和必开!D:D,MATCH(统调负荷!$C523,检修、备用和必开!$A:$A,0))</f>
        <v/>
      </c>
      <c r="Y523" s="80">
        <f>INDEX(检修、备用和必开!E:E,MATCH(统调负荷!$C523,检修、备用和必开!$A:$A,0))</f>
        <v/>
      </c>
      <c r="Z523" s="80">
        <f>INDEX(检修、备用和必开!F:F,MATCH(统调负荷!$C523,检修、备用和必开!$A:$A,0))</f>
        <v/>
      </c>
      <c r="AA523" s="80">
        <f>94492.4-V523-Z523</f>
        <v/>
      </c>
      <c r="AB523" s="80" t="n">
        <v>329.6</v>
      </c>
      <c r="AC523" s="80" t="n">
        <v>143.87</v>
      </c>
      <c r="AD523" s="83">
        <f>C523+D523</f>
        <v/>
      </c>
      <c r="AE523" s="82">
        <f>N523-E523</f>
        <v/>
      </c>
      <c r="AF523" s="82">
        <f>O523-F523</f>
        <v/>
      </c>
      <c r="AG523" s="82">
        <f>P523-G523</f>
        <v/>
      </c>
      <c r="AH523" s="82">
        <f>Q523-H523</f>
        <v/>
      </c>
      <c r="AI523" s="82">
        <f>R523-I523</f>
        <v/>
      </c>
      <c r="AJ523" s="82">
        <f>S523-J523</f>
        <v/>
      </c>
      <c r="AK523" s="80">
        <f>INDEX(检修、备用和必开!I:I,MATCH(统调负荷!$C523,检修、备用和必开!$A:$A,0))</f>
        <v/>
      </c>
      <c r="AL523" s="87" t="n"/>
    </row>
    <row r="524" ht="13.8" customFormat="1" customHeight="1" s="74">
      <c r="A524" s="80">
        <f>WEEKDAY(C524,2)</f>
        <v/>
      </c>
      <c r="B524" s="80">
        <f>HOUR(D524)</f>
        <v/>
      </c>
      <c r="C524" s="86" t="n">
        <v>45722</v>
      </c>
      <c r="D524" s="75" t="n">
        <v>0.4375</v>
      </c>
      <c r="E524" s="80" t="n">
        <v>107485</v>
      </c>
      <c r="F524" s="80" t="n">
        <v>54426</v>
      </c>
      <c r="G524" s="80" t="n">
        <v>19012</v>
      </c>
      <c r="H524" s="80" t="n">
        <v>26643</v>
      </c>
      <c r="I524" s="80" t="n">
        <v>8804</v>
      </c>
      <c r="J524" s="80" t="n">
        <v>-1400</v>
      </c>
      <c r="K524" s="80">
        <f>F524-Y524</f>
        <v/>
      </c>
      <c r="L524" s="82">
        <f>AA524/(K524+W524)</f>
        <v/>
      </c>
      <c r="M524" s="75" t="n">
        <v>0.4375</v>
      </c>
      <c r="N524" s="80" t="n">
        <v>96681.39999999999</v>
      </c>
      <c r="O524" s="80" t="n">
        <v>40361.1</v>
      </c>
      <c r="P524" s="80" t="n">
        <v>20480.6</v>
      </c>
      <c r="Q524" s="80" t="n">
        <v>24140.3</v>
      </c>
      <c r="R524" s="80" t="n">
        <v>13077.1</v>
      </c>
      <c r="S524" s="80" t="n">
        <v>-1377.7</v>
      </c>
      <c r="T524" s="80">
        <f>O524-Y524</f>
        <v/>
      </c>
      <c r="U524" s="82">
        <f>AA524/(T524+X524)</f>
        <v/>
      </c>
      <c r="V524" s="80">
        <f>INDEX(检修、备用和必开!B:B,MATCH(统调负荷!$C524,检修、备用和必开!$A:$A,0))</f>
        <v/>
      </c>
      <c r="W524" s="80">
        <f>INDEX(检修、备用和必开!C:C,MATCH(统调负荷!$C524,检修、备用和必开!$A:$A,0))</f>
        <v/>
      </c>
      <c r="X524" s="80">
        <f>INDEX(检修、备用和必开!D:D,MATCH(统调负荷!$C524,检修、备用和必开!$A:$A,0))</f>
        <v/>
      </c>
      <c r="Y524" s="80">
        <f>INDEX(检修、备用和必开!E:E,MATCH(统调负荷!$C524,检修、备用和必开!$A:$A,0))</f>
        <v/>
      </c>
      <c r="Z524" s="80">
        <f>INDEX(检修、备用和必开!F:F,MATCH(统调负荷!$C524,检修、备用和必开!$A:$A,0))</f>
        <v/>
      </c>
      <c r="AA524" s="80">
        <f>94492.4-V524-Z524</f>
        <v/>
      </c>
      <c r="AB524" s="80" t="n">
        <v>325.35</v>
      </c>
      <c r="AC524" s="80" t="n">
        <v>211.36</v>
      </c>
      <c r="AD524" s="83">
        <f>C524+D524</f>
        <v/>
      </c>
      <c r="AE524" s="82">
        <f>N524-E524</f>
        <v/>
      </c>
      <c r="AF524" s="82">
        <f>O524-F524</f>
        <v/>
      </c>
      <c r="AG524" s="82">
        <f>P524-G524</f>
        <v/>
      </c>
      <c r="AH524" s="82">
        <f>Q524-H524</f>
        <v/>
      </c>
      <c r="AI524" s="82">
        <f>R524-I524</f>
        <v/>
      </c>
      <c r="AJ524" s="82">
        <f>S524-J524</f>
        <v/>
      </c>
      <c r="AK524" s="80">
        <f>INDEX(检修、备用和必开!I:I,MATCH(统调负荷!$C524,检修、备用和必开!$A:$A,0))</f>
        <v/>
      </c>
      <c r="AL524" s="87" t="n"/>
    </row>
    <row r="525" ht="13.8" customFormat="1" customHeight="1" s="74">
      <c r="A525" s="80">
        <f>WEEKDAY(C525,2)</f>
        <v/>
      </c>
      <c r="B525" s="80">
        <f>HOUR(D525)</f>
        <v/>
      </c>
      <c r="C525" s="86" t="n">
        <v>45722</v>
      </c>
      <c r="D525" s="75" t="n">
        <v>0.4479166666666667</v>
      </c>
      <c r="E525" s="80" t="n">
        <v>107485</v>
      </c>
      <c r="F525" s="80" t="n">
        <v>54843</v>
      </c>
      <c r="G525" s="80" t="n">
        <v>18479</v>
      </c>
      <c r="H525" s="80" t="n">
        <v>26664</v>
      </c>
      <c r="I525" s="80" t="n">
        <v>8899</v>
      </c>
      <c r="J525" s="80" t="n">
        <v>-1400</v>
      </c>
      <c r="K525" s="80">
        <f>F525-Y525</f>
        <v/>
      </c>
      <c r="L525" s="82">
        <f>AA525/(K525+W525)</f>
        <v/>
      </c>
      <c r="M525" s="75" t="n">
        <v>0.4479166666666667</v>
      </c>
      <c r="N525" s="80" t="n">
        <v>96193.10000000001</v>
      </c>
      <c r="O525" s="80" t="n">
        <v>40385.1</v>
      </c>
      <c r="P525" s="80" t="n">
        <v>20152.7</v>
      </c>
      <c r="Q525" s="80" t="n">
        <v>23549.2</v>
      </c>
      <c r="R525" s="80" t="n">
        <v>13458.4</v>
      </c>
      <c r="S525" s="80" t="n">
        <v>-1352.3</v>
      </c>
      <c r="T525" s="80">
        <f>O525-Y525</f>
        <v/>
      </c>
      <c r="U525" s="82">
        <f>AA525/(T525+X525)</f>
        <v/>
      </c>
      <c r="V525" s="80">
        <f>INDEX(检修、备用和必开!B:B,MATCH(统调负荷!$C525,检修、备用和必开!$A:$A,0))</f>
        <v/>
      </c>
      <c r="W525" s="80">
        <f>INDEX(检修、备用和必开!C:C,MATCH(统调负荷!$C525,检修、备用和必开!$A:$A,0))</f>
        <v/>
      </c>
      <c r="X525" s="80">
        <f>INDEX(检修、备用和必开!D:D,MATCH(统调负荷!$C525,检修、备用和必开!$A:$A,0))</f>
        <v/>
      </c>
      <c r="Y525" s="80">
        <f>INDEX(检修、备用和必开!E:E,MATCH(统调负荷!$C525,检修、备用和必开!$A:$A,0))</f>
        <v/>
      </c>
      <c r="Z525" s="80">
        <f>INDEX(检修、备用和必开!F:F,MATCH(统调负荷!$C525,检修、备用和必开!$A:$A,0))</f>
        <v/>
      </c>
      <c r="AA525" s="80">
        <f>94492.4-V525-Z525</f>
        <v/>
      </c>
      <c r="AB525" s="80" t="n">
        <v>343.56</v>
      </c>
      <c r="AC525" s="80" t="n">
        <v>224.19</v>
      </c>
      <c r="AD525" s="83">
        <f>C525+D525</f>
        <v/>
      </c>
      <c r="AE525" s="82">
        <f>N525-E525</f>
        <v/>
      </c>
      <c r="AF525" s="82">
        <f>O525-F525</f>
        <v/>
      </c>
      <c r="AG525" s="82">
        <f>P525-G525</f>
        <v/>
      </c>
      <c r="AH525" s="82">
        <f>Q525-H525</f>
        <v/>
      </c>
      <c r="AI525" s="82">
        <f>R525-I525</f>
        <v/>
      </c>
      <c r="AJ525" s="82">
        <f>S525-J525</f>
        <v/>
      </c>
      <c r="AK525" s="80">
        <f>INDEX(检修、备用和必开!I:I,MATCH(统调负荷!$C525,检修、备用和必开!$A:$A,0))</f>
        <v/>
      </c>
      <c r="AL525" s="87" t="n"/>
    </row>
    <row r="526" ht="13.8" customFormat="1" customHeight="1" s="74">
      <c r="A526" s="80">
        <f>WEEKDAY(C526,2)</f>
        <v/>
      </c>
      <c r="B526" s="80">
        <f>HOUR(D526)</f>
        <v/>
      </c>
      <c r="C526" s="86" t="n">
        <v>45722</v>
      </c>
      <c r="D526" s="75" t="n">
        <v>0.4583333333333333</v>
      </c>
      <c r="E526" s="80" t="n">
        <v>107170</v>
      </c>
      <c r="F526" s="80" t="n">
        <v>55913</v>
      </c>
      <c r="G526" s="80" t="n">
        <v>17215</v>
      </c>
      <c r="H526" s="80" t="n">
        <v>26439</v>
      </c>
      <c r="I526" s="80" t="n">
        <v>9003</v>
      </c>
      <c r="J526" s="80" t="n">
        <v>-1400</v>
      </c>
      <c r="K526" s="80">
        <f>F526-Y526</f>
        <v/>
      </c>
      <c r="L526" s="82">
        <f>AA526/(K526+W526)</f>
        <v/>
      </c>
      <c r="M526" s="75" t="n">
        <v>0.4583333333333333</v>
      </c>
      <c r="N526" s="80" t="n">
        <v>96090.8</v>
      </c>
      <c r="O526" s="80" t="n">
        <v>40946.19</v>
      </c>
      <c r="P526" s="80" t="n">
        <v>19272.8</v>
      </c>
      <c r="Q526" s="80" t="n">
        <v>23584.3</v>
      </c>
      <c r="R526" s="80" t="n">
        <v>13675.7</v>
      </c>
      <c r="S526" s="80" t="n">
        <v>-1388.19</v>
      </c>
      <c r="T526" s="80">
        <f>O526-Y526</f>
        <v/>
      </c>
      <c r="U526" s="82">
        <f>AA526/(T526+X526)</f>
        <v/>
      </c>
      <c r="V526" s="80">
        <f>INDEX(检修、备用和必开!B:B,MATCH(统调负荷!$C526,检修、备用和必开!$A:$A,0))</f>
        <v/>
      </c>
      <c r="W526" s="80">
        <f>INDEX(检修、备用和必开!C:C,MATCH(统调负荷!$C526,检修、备用和必开!$A:$A,0))</f>
        <v/>
      </c>
      <c r="X526" s="80">
        <f>INDEX(检修、备用和必开!D:D,MATCH(统调负荷!$C526,检修、备用和必开!$A:$A,0))</f>
        <v/>
      </c>
      <c r="Y526" s="80">
        <f>INDEX(检修、备用和必开!E:E,MATCH(统调负荷!$C526,检修、备用和必开!$A:$A,0))</f>
        <v/>
      </c>
      <c r="Z526" s="80">
        <f>INDEX(检修、备用和必开!F:F,MATCH(统调负荷!$C526,检修、备用和必开!$A:$A,0))</f>
        <v/>
      </c>
      <c r="AA526" s="80">
        <f>94492.4-V526-Z526</f>
        <v/>
      </c>
      <c r="AB526" s="80" t="n">
        <v>342.26</v>
      </c>
      <c r="AC526" s="80" t="n">
        <v>362.18</v>
      </c>
      <c r="AD526" s="83">
        <f>C526+D526</f>
        <v/>
      </c>
      <c r="AE526" s="82">
        <f>N526-E526</f>
        <v/>
      </c>
      <c r="AF526" s="82">
        <f>O526-F526</f>
        <v/>
      </c>
      <c r="AG526" s="82">
        <f>P526-G526</f>
        <v/>
      </c>
      <c r="AH526" s="82">
        <f>Q526-H526</f>
        <v/>
      </c>
      <c r="AI526" s="82">
        <f>R526-I526</f>
        <v/>
      </c>
      <c r="AJ526" s="82">
        <f>S526-J526</f>
        <v/>
      </c>
      <c r="AK526" s="80">
        <f>INDEX(检修、备用和必开!I:I,MATCH(统调负荷!$C526,检修、备用和必开!$A:$A,0))</f>
        <v/>
      </c>
      <c r="AL526" s="87" t="n"/>
    </row>
    <row r="527" ht="13.8" customFormat="1" customHeight="1" s="74">
      <c r="A527" s="80">
        <f>WEEKDAY(C527,2)</f>
        <v/>
      </c>
      <c r="B527" s="80">
        <f>HOUR(D527)</f>
        <v/>
      </c>
      <c r="C527" s="86" t="n">
        <v>45722</v>
      </c>
      <c r="D527" s="75" t="n">
        <v>0.46875</v>
      </c>
      <c r="E527" s="80" t="n">
        <v>107485</v>
      </c>
      <c r="F527" s="80" t="n">
        <v>57355</v>
      </c>
      <c r="G527" s="80" t="n">
        <v>16645</v>
      </c>
      <c r="H527" s="80" t="n">
        <v>25793</v>
      </c>
      <c r="I527" s="80" t="n">
        <v>9092</v>
      </c>
      <c r="J527" s="80" t="n">
        <v>-1400</v>
      </c>
      <c r="K527" s="80">
        <f>F527-Y527</f>
        <v/>
      </c>
      <c r="L527" s="82">
        <f>AA527/(K527+W527)</f>
        <v/>
      </c>
      <c r="M527" s="75" t="n">
        <v>0.46875</v>
      </c>
      <c r="N527" s="80" t="n">
        <v>95799.5</v>
      </c>
      <c r="O527" s="80" t="n">
        <v>41534.23</v>
      </c>
      <c r="P527" s="80" t="n">
        <v>18567</v>
      </c>
      <c r="Q527" s="80" t="n">
        <v>23008.3</v>
      </c>
      <c r="R527" s="80" t="n">
        <v>14080.2</v>
      </c>
      <c r="S527" s="80" t="n">
        <v>-1390.23</v>
      </c>
      <c r="T527" s="80">
        <f>O527-Y527</f>
        <v/>
      </c>
      <c r="U527" s="82">
        <f>AA527/(T527+X527)</f>
        <v/>
      </c>
      <c r="V527" s="80">
        <f>INDEX(检修、备用和必开!B:B,MATCH(统调负荷!$C527,检修、备用和必开!$A:$A,0))</f>
        <v/>
      </c>
      <c r="W527" s="80">
        <f>INDEX(检修、备用和必开!C:C,MATCH(统调负荷!$C527,检修、备用和必开!$A:$A,0))</f>
        <v/>
      </c>
      <c r="X527" s="80">
        <f>INDEX(检修、备用和必开!D:D,MATCH(统调负荷!$C527,检修、备用和必开!$A:$A,0))</f>
        <v/>
      </c>
      <c r="Y527" s="80">
        <f>INDEX(检修、备用和必开!E:E,MATCH(统调负荷!$C527,检修、备用和必开!$A:$A,0))</f>
        <v/>
      </c>
      <c r="Z527" s="80">
        <f>INDEX(检修、备用和必开!F:F,MATCH(统调负荷!$C527,检修、备用和必开!$A:$A,0))</f>
        <v/>
      </c>
      <c r="AA527" s="80">
        <f>94492.4-V527-Z527</f>
        <v/>
      </c>
      <c r="AB527" s="80" t="n">
        <v>343.08</v>
      </c>
      <c r="AC527" s="80" t="n">
        <v>349.35</v>
      </c>
      <c r="AD527" s="83">
        <f>C527+D527</f>
        <v/>
      </c>
      <c r="AE527" s="82">
        <f>N527-E527</f>
        <v/>
      </c>
      <c r="AF527" s="82">
        <f>O527-F527</f>
        <v/>
      </c>
      <c r="AG527" s="82">
        <f>P527-G527</f>
        <v/>
      </c>
      <c r="AH527" s="82">
        <f>Q527-H527</f>
        <v/>
      </c>
      <c r="AI527" s="82">
        <f>R527-I527</f>
        <v/>
      </c>
      <c r="AJ527" s="82">
        <f>S527-J527</f>
        <v/>
      </c>
      <c r="AK527" s="80">
        <f>INDEX(检修、备用和必开!I:I,MATCH(统调负荷!$C527,检修、备用和必开!$A:$A,0))</f>
        <v/>
      </c>
      <c r="AL527" s="87" t="n"/>
    </row>
    <row r="528" ht="13.8" customFormat="1" customHeight="1" s="74">
      <c r="A528" s="80">
        <f>WEEKDAY(C528,2)</f>
        <v/>
      </c>
      <c r="B528" s="80">
        <f>HOUR(D528)</f>
        <v/>
      </c>
      <c r="C528" s="86" t="n">
        <v>45722</v>
      </c>
      <c r="D528" s="75" t="n">
        <v>0.4791666666666667</v>
      </c>
      <c r="E528" s="80" t="n">
        <v>105265</v>
      </c>
      <c r="F528" s="80" t="n">
        <v>55134</v>
      </c>
      <c r="G528" s="80" t="n">
        <v>17255</v>
      </c>
      <c r="H528" s="80" t="n">
        <v>25100</v>
      </c>
      <c r="I528" s="80" t="n">
        <v>9176</v>
      </c>
      <c r="J528" s="80" t="n">
        <v>-1400</v>
      </c>
      <c r="K528" s="80">
        <f>F528-Y528</f>
        <v/>
      </c>
      <c r="L528" s="82">
        <f>AA528/(K528+W528)</f>
        <v/>
      </c>
      <c r="M528" s="75" t="n">
        <v>0.4791666666666667</v>
      </c>
      <c r="N528" s="80" t="n">
        <v>94407.2</v>
      </c>
      <c r="O528" s="80" t="n">
        <v>41883.81</v>
      </c>
      <c r="P528" s="80" t="n">
        <v>16928.2</v>
      </c>
      <c r="Q528" s="80" t="n">
        <v>22640.2</v>
      </c>
      <c r="R528" s="80" t="n">
        <v>14311.7</v>
      </c>
      <c r="S528" s="80" t="n">
        <v>-1356.71</v>
      </c>
      <c r="T528" s="80">
        <f>O528-Y528</f>
        <v/>
      </c>
      <c r="U528" s="82">
        <f>AA528/(T528+X528)</f>
        <v/>
      </c>
      <c r="V528" s="80">
        <f>INDEX(检修、备用和必开!B:B,MATCH(统调负荷!$C528,检修、备用和必开!$A:$A,0))</f>
        <v/>
      </c>
      <c r="W528" s="80">
        <f>INDEX(检修、备用和必开!C:C,MATCH(统调负荷!$C528,检修、备用和必开!$A:$A,0))</f>
        <v/>
      </c>
      <c r="X528" s="80">
        <f>INDEX(检修、备用和必开!D:D,MATCH(统调负荷!$C528,检修、备用和必开!$A:$A,0))</f>
        <v/>
      </c>
      <c r="Y528" s="80">
        <f>INDEX(检修、备用和必开!E:E,MATCH(统调负荷!$C528,检修、备用和必开!$A:$A,0))</f>
        <v/>
      </c>
      <c r="Z528" s="80">
        <f>INDEX(检修、备用和必开!F:F,MATCH(统调负荷!$C528,检修、备用和必开!$A:$A,0))</f>
        <v/>
      </c>
      <c r="AA528" s="80">
        <f>94492.4-V528-Z528</f>
        <v/>
      </c>
      <c r="AB528" s="80" t="n">
        <v>330.66</v>
      </c>
      <c r="AC528" s="80" t="n">
        <v>332.42</v>
      </c>
      <c r="AD528" s="83">
        <f>C528+D528</f>
        <v/>
      </c>
      <c r="AE528" s="82">
        <f>N528-E528</f>
        <v/>
      </c>
      <c r="AF528" s="82">
        <f>O528-F528</f>
        <v/>
      </c>
      <c r="AG528" s="82">
        <f>P528-G528</f>
        <v/>
      </c>
      <c r="AH528" s="82">
        <f>Q528-H528</f>
        <v/>
      </c>
      <c r="AI528" s="82">
        <f>R528-I528</f>
        <v/>
      </c>
      <c r="AJ528" s="82">
        <f>S528-J528</f>
        <v/>
      </c>
      <c r="AK528" s="80">
        <f>INDEX(检修、备用和必开!I:I,MATCH(统调负荷!$C528,检修、备用和必开!$A:$A,0))</f>
        <v/>
      </c>
      <c r="AL528" s="87" t="n"/>
    </row>
    <row r="529" ht="13.8" customFormat="1" customHeight="1" s="74">
      <c r="A529" s="80">
        <f>WEEKDAY(C529,2)</f>
        <v/>
      </c>
      <c r="B529" s="80">
        <f>HOUR(D529)</f>
        <v/>
      </c>
      <c r="C529" s="86" t="n">
        <v>45722</v>
      </c>
      <c r="D529" s="75" t="n">
        <v>0.4895833333333333</v>
      </c>
      <c r="E529" s="80" t="n">
        <v>102885</v>
      </c>
      <c r="F529" s="80" t="n">
        <v>53506</v>
      </c>
      <c r="G529" s="80" t="n">
        <v>16430</v>
      </c>
      <c r="H529" s="80" t="n">
        <v>25098</v>
      </c>
      <c r="I529" s="80" t="n">
        <v>9251</v>
      </c>
      <c r="J529" s="80" t="n">
        <v>-1400</v>
      </c>
      <c r="K529" s="80">
        <f>F529-Y529</f>
        <v/>
      </c>
      <c r="L529" s="82">
        <f>AA529/(K529+W529)</f>
        <v/>
      </c>
      <c r="M529" s="75" t="n">
        <v>0.4895833333333333</v>
      </c>
      <c r="N529" s="80" t="n">
        <v>91355.2</v>
      </c>
      <c r="O529" s="80" t="n">
        <v>40280.04</v>
      </c>
      <c r="P529" s="80" t="n">
        <v>15629</v>
      </c>
      <c r="Q529" s="80" t="n">
        <v>22360.2</v>
      </c>
      <c r="R529" s="80" t="n">
        <v>14460.5</v>
      </c>
      <c r="S529" s="80" t="n">
        <v>-1374.54</v>
      </c>
      <c r="T529" s="80">
        <f>O529-Y529</f>
        <v/>
      </c>
      <c r="U529" s="82">
        <f>AA529/(T529+X529)</f>
        <v/>
      </c>
      <c r="V529" s="80">
        <f>INDEX(检修、备用和必开!B:B,MATCH(统调负荷!$C529,检修、备用和必开!$A:$A,0))</f>
        <v/>
      </c>
      <c r="W529" s="80">
        <f>INDEX(检修、备用和必开!C:C,MATCH(统调负荷!$C529,检修、备用和必开!$A:$A,0))</f>
        <v/>
      </c>
      <c r="X529" s="80">
        <f>INDEX(检修、备用和必开!D:D,MATCH(统调负荷!$C529,检修、备用和必开!$A:$A,0))</f>
        <v/>
      </c>
      <c r="Y529" s="80">
        <f>INDEX(检修、备用和必开!E:E,MATCH(统调负荷!$C529,检修、备用和必开!$A:$A,0))</f>
        <v/>
      </c>
      <c r="Z529" s="80">
        <f>INDEX(检修、备用和必开!F:F,MATCH(统调负荷!$C529,检修、备用和必开!$A:$A,0))</f>
        <v/>
      </c>
      <c r="AA529" s="80">
        <f>94492.4-V529-Z529</f>
        <v/>
      </c>
      <c r="AB529" s="80" t="n">
        <v>312.23</v>
      </c>
      <c r="AC529" s="80" t="n">
        <v>307.72</v>
      </c>
      <c r="AD529" s="83">
        <f>C529+D529</f>
        <v/>
      </c>
      <c r="AE529" s="82">
        <f>N529-E529</f>
        <v/>
      </c>
      <c r="AF529" s="82">
        <f>O529-F529</f>
        <v/>
      </c>
      <c r="AG529" s="82">
        <f>P529-G529</f>
        <v/>
      </c>
      <c r="AH529" s="82">
        <f>Q529-H529</f>
        <v/>
      </c>
      <c r="AI529" s="82">
        <f>R529-I529</f>
        <v/>
      </c>
      <c r="AJ529" s="82">
        <f>S529-J529</f>
        <v/>
      </c>
      <c r="AK529" s="80">
        <f>INDEX(检修、备用和必开!I:I,MATCH(统调负荷!$C529,检修、备用和必开!$A:$A,0))</f>
        <v/>
      </c>
      <c r="AL529" s="87" t="n"/>
    </row>
    <row r="530" ht="13.8" customFormat="1" customHeight="1" s="74">
      <c r="A530" s="80">
        <f>WEEKDAY(C530,2)</f>
        <v/>
      </c>
      <c r="B530" s="80">
        <f>HOUR(D530)</f>
        <v/>
      </c>
      <c r="C530" s="86" t="n">
        <v>45722</v>
      </c>
      <c r="D530" s="75" t="n">
        <v>0.5</v>
      </c>
      <c r="E530" s="80" t="n">
        <v>95990</v>
      </c>
      <c r="F530" s="80" t="n">
        <v>48182</v>
      </c>
      <c r="G530" s="80" t="n">
        <v>15452</v>
      </c>
      <c r="H530" s="80" t="n">
        <v>24459</v>
      </c>
      <c r="I530" s="80" t="n">
        <v>9297</v>
      </c>
      <c r="J530" s="80" t="n">
        <v>-1400</v>
      </c>
      <c r="K530" s="80">
        <f>F530-Y530</f>
        <v/>
      </c>
      <c r="L530" s="82">
        <f>AA530/(K530+W530)</f>
        <v/>
      </c>
      <c r="M530" s="75" t="n">
        <v>0.5</v>
      </c>
      <c r="N530" s="80" t="n">
        <v>85162.10000000001</v>
      </c>
      <c r="O530" s="80" t="n">
        <v>35618.19</v>
      </c>
      <c r="P530" s="80" t="n">
        <v>14915.1</v>
      </c>
      <c r="Q530" s="80" t="n">
        <v>21509.8</v>
      </c>
      <c r="R530" s="80" t="n">
        <v>14507.2</v>
      </c>
      <c r="S530" s="80" t="n">
        <v>-1388.19</v>
      </c>
      <c r="T530" s="80">
        <f>O530-Y530</f>
        <v/>
      </c>
      <c r="U530" s="82">
        <f>AA530/(T530+X530)</f>
        <v/>
      </c>
      <c r="V530" s="80">
        <f>INDEX(检修、备用和必开!B:B,MATCH(统调负荷!$C530,检修、备用和必开!$A:$A,0))</f>
        <v/>
      </c>
      <c r="W530" s="80">
        <f>INDEX(检修、备用和必开!C:C,MATCH(统调负荷!$C530,检修、备用和必开!$A:$A,0))</f>
        <v/>
      </c>
      <c r="X530" s="80">
        <f>INDEX(检修、备用和必开!D:D,MATCH(统调负荷!$C530,检修、备用和必开!$A:$A,0))</f>
        <v/>
      </c>
      <c r="Y530" s="80">
        <f>INDEX(检修、备用和必开!E:E,MATCH(统调负荷!$C530,检修、备用和必开!$A:$A,0))</f>
        <v/>
      </c>
      <c r="Z530" s="80">
        <f>INDEX(检修、备用和必开!F:F,MATCH(统调负荷!$C530,检修、备用和必开!$A:$A,0))</f>
        <v/>
      </c>
      <c r="AA530" s="80">
        <f>94492.4-V530-Z530</f>
        <v/>
      </c>
      <c r="AB530" s="80" t="n">
        <v>259.01</v>
      </c>
      <c r="AC530" s="80" t="n">
        <v>138.05</v>
      </c>
      <c r="AD530" s="83">
        <f>C530+D530</f>
        <v/>
      </c>
      <c r="AE530" s="82">
        <f>N530-E530</f>
        <v/>
      </c>
      <c r="AF530" s="82">
        <f>O530-F530</f>
        <v/>
      </c>
      <c r="AG530" s="82">
        <f>P530-G530</f>
        <v/>
      </c>
      <c r="AH530" s="82">
        <f>Q530-H530</f>
        <v/>
      </c>
      <c r="AI530" s="82">
        <f>R530-I530</f>
        <v/>
      </c>
      <c r="AJ530" s="82">
        <f>S530-J530</f>
        <v/>
      </c>
      <c r="AK530" s="80">
        <f>INDEX(检修、备用和必开!I:I,MATCH(统调负荷!$C530,检修、备用和必开!$A:$A,0))</f>
        <v/>
      </c>
      <c r="AL530" s="87" t="n"/>
    </row>
    <row r="531" ht="13.8" customFormat="1" customHeight="1" s="74">
      <c r="A531" s="80">
        <f>WEEKDAY(C531,2)</f>
        <v/>
      </c>
      <c r="B531" s="80">
        <f>HOUR(D531)</f>
        <v/>
      </c>
      <c r="C531" s="86" t="n">
        <v>45722</v>
      </c>
      <c r="D531" s="75" t="n">
        <v>0.5104166666666666</v>
      </c>
      <c r="E531" s="80" t="n">
        <v>96385</v>
      </c>
      <c r="F531" s="80" t="n">
        <v>48869</v>
      </c>
      <c r="G531" s="80" t="n">
        <v>15162</v>
      </c>
      <c r="H531" s="80" t="n">
        <v>24428</v>
      </c>
      <c r="I531" s="80" t="n">
        <v>9326</v>
      </c>
      <c r="J531" s="80" t="n">
        <v>-1400</v>
      </c>
      <c r="K531" s="80">
        <f>F531-Y531</f>
        <v/>
      </c>
      <c r="L531" s="82">
        <f>AA531/(K531+W531)</f>
        <v/>
      </c>
      <c r="M531" s="75" t="n">
        <v>0.5104166666666666</v>
      </c>
      <c r="N531" s="80" t="n">
        <v>85377.5</v>
      </c>
      <c r="O531" s="80" t="n">
        <v>37707.39</v>
      </c>
      <c r="P531" s="80" t="n">
        <v>13635.5</v>
      </c>
      <c r="Q531" s="80" t="n">
        <v>20796.2</v>
      </c>
      <c r="R531" s="80" t="n">
        <v>14612.9</v>
      </c>
      <c r="S531" s="80" t="n">
        <v>-1374.49</v>
      </c>
      <c r="T531" s="80">
        <f>O531-Y531</f>
        <v/>
      </c>
      <c r="U531" s="82">
        <f>AA531/(T531+X531)</f>
        <v/>
      </c>
      <c r="V531" s="80">
        <f>INDEX(检修、备用和必开!B:B,MATCH(统调负荷!$C531,检修、备用和必开!$A:$A,0))</f>
        <v/>
      </c>
      <c r="W531" s="80">
        <f>INDEX(检修、备用和必开!C:C,MATCH(统调负荷!$C531,检修、备用和必开!$A:$A,0))</f>
        <v/>
      </c>
      <c r="X531" s="80">
        <f>INDEX(检修、备用和必开!D:D,MATCH(统调负荷!$C531,检修、备用和必开!$A:$A,0))</f>
        <v/>
      </c>
      <c r="Y531" s="80">
        <f>INDEX(检修、备用和必开!E:E,MATCH(统调负荷!$C531,检修、备用和必开!$A:$A,0))</f>
        <v/>
      </c>
      <c r="Z531" s="80">
        <f>INDEX(检修、备用和必开!F:F,MATCH(统调负荷!$C531,检修、备用和必开!$A:$A,0))</f>
        <v/>
      </c>
      <c r="AA531" s="80">
        <f>94492.4-V531-Z531</f>
        <v/>
      </c>
      <c r="AB531" s="80" t="n">
        <v>301.48</v>
      </c>
      <c r="AC531" s="80" t="n">
        <v>282.7</v>
      </c>
      <c r="AD531" s="83">
        <f>C531+D531</f>
        <v/>
      </c>
      <c r="AE531" s="82">
        <f>N531-E531</f>
        <v/>
      </c>
      <c r="AF531" s="82">
        <f>O531-F531</f>
        <v/>
      </c>
      <c r="AG531" s="82">
        <f>P531-G531</f>
        <v/>
      </c>
      <c r="AH531" s="82">
        <f>Q531-H531</f>
        <v/>
      </c>
      <c r="AI531" s="82">
        <f>R531-I531</f>
        <v/>
      </c>
      <c r="AJ531" s="82">
        <f>S531-J531</f>
        <v/>
      </c>
      <c r="AK531" s="80">
        <f>INDEX(检修、备用和必开!I:I,MATCH(统调负荷!$C531,检修、备用和必开!$A:$A,0))</f>
        <v/>
      </c>
      <c r="AL531" s="87" t="n"/>
    </row>
    <row r="532" ht="13.8" customFormat="1" customHeight="1" s="74">
      <c r="A532" s="80">
        <f>WEEKDAY(C532,2)</f>
        <v/>
      </c>
      <c r="B532" s="80">
        <f>HOUR(D532)</f>
        <v/>
      </c>
      <c r="C532" s="86" t="n">
        <v>45722</v>
      </c>
      <c r="D532" s="75" t="n">
        <v>0.5208333333333334</v>
      </c>
      <c r="E532" s="80" t="n">
        <v>95620</v>
      </c>
      <c r="F532" s="80" t="n">
        <v>48121</v>
      </c>
      <c r="G532" s="80" t="n">
        <v>15162</v>
      </c>
      <c r="H532" s="80" t="n">
        <v>24406</v>
      </c>
      <c r="I532" s="80" t="n">
        <v>9331</v>
      </c>
      <c r="J532" s="80" t="n">
        <v>-1400</v>
      </c>
      <c r="K532" s="80">
        <f>F532-Y532</f>
        <v/>
      </c>
      <c r="L532" s="82">
        <f>AA532/(K532+W532)</f>
        <v/>
      </c>
      <c r="M532" s="75" t="n">
        <v>0.5208333333333334</v>
      </c>
      <c r="N532" s="80" t="n">
        <v>84777.89999999999</v>
      </c>
      <c r="O532" s="80" t="n">
        <v>37084.03</v>
      </c>
      <c r="P532" s="80" t="n">
        <v>13958.3</v>
      </c>
      <c r="Q532" s="80" t="n">
        <v>20426.1</v>
      </c>
      <c r="R532" s="80" t="n">
        <v>14645.1</v>
      </c>
      <c r="S532" s="80" t="n">
        <v>-1335.63</v>
      </c>
      <c r="T532" s="80">
        <f>O532-Y532</f>
        <v/>
      </c>
      <c r="U532" s="82">
        <f>AA532/(T532+X532)</f>
        <v/>
      </c>
      <c r="V532" s="80">
        <f>INDEX(检修、备用和必开!B:B,MATCH(统调负荷!$C532,检修、备用和必开!$A:$A,0))</f>
        <v/>
      </c>
      <c r="W532" s="80">
        <f>INDEX(检修、备用和必开!C:C,MATCH(统调负荷!$C532,检修、备用和必开!$A:$A,0))</f>
        <v/>
      </c>
      <c r="X532" s="80">
        <f>INDEX(检修、备用和必开!D:D,MATCH(统调负荷!$C532,检修、备用和必开!$A:$A,0))</f>
        <v/>
      </c>
      <c r="Y532" s="80">
        <f>INDEX(检修、备用和必开!E:E,MATCH(统调负荷!$C532,检修、备用和必开!$A:$A,0))</f>
        <v/>
      </c>
      <c r="Z532" s="80">
        <f>INDEX(检修、备用和必开!F:F,MATCH(统调负荷!$C532,检修、备用和必开!$A:$A,0))</f>
        <v/>
      </c>
      <c r="AA532" s="80">
        <f>94492.4-V532-Z532</f>
        <v/>
      </c>
      <c r="AB532" s="80" t="n">
        <v>294.33</v>
      </c>
      <c r="AC532" s="80" t="n">
        <v>319.72</v>
      </c>
      <c r="AD532" s="83">
        <f>C532+D532</f>
        <v/>
      </c>
      <c r="AE532" s="82">
        <f>N532-E532</f>
        <v/>
      </c>
      <c r="AF532" s="82">
        <f>O532-F532</f>
        <v/>
      </c>
      <c r="AG532" s="82">
        <f>P532-G532</f>
        <v/>
      </c>
      <c r="AH532" s="82">
        <f>Q532-H532</f>
        <v/>
      </c>
      <c r="AI532" s="82">
        <f>R532-I532</f>
        <v/>
      </c>
      <c r="AJ532" s="82">
        <f>S532-J532</f>
        <v/>
      </c>
      <c r="AK532" s="80">
        <f>INDEX(检修、备用和必开!I:I,MATCH(统调负荷!$C532,检修、备用和必开!$A:$A,0))</f>
        <v/>
      </c>
      <c r="AL532" s="87" t="n"/>
    </row>
    <row r="533" ht="13.8" customFormat="1" customHeight="1" s="74">
      <c r="A533" s="80">
        <f>WEEKDAY(C533,2)</f>
        <v/>
      </c>
      <c r="B533" s="80">
        <f>HOUR(D533)</f>
        <v/>
      </c>
      <c r="C533" s="86" t="n">
        <v>45722</v>
      </c>
      <c r="D533" s="75" t="n">
        <v>0.53125</v>
      </c>
      <c r="E533" s="80" t="n">
        <v>95435</v>
      </c>
      <c r="F533" s="80" t="n">
        <v>47946</v>
      </c>
      <c r="G533" s="80" t="n">
        <v>15162</v>
      </c>
      <c r="H533" s="80" t="n">
        <v>24377</v>
      </c>
      <c r="I533" s="80" t="n">
        <v>9350</v>
      </c>
      <c r="J533" s="80" t="n">
        <v>-1400</v>
      </c>
      <c r="K533" s="80">
        <f>F533-Y533</f>
        <v/>
      </c>
      <c r="L533" s="82">
        <f>AA533/(K533+W533)</f>
        <v/>
      </c>
      <c r="M533" s="75" t="n">
        <v>0.53125</v>
      </c>
      <c r="N533" s="80" t="n">
        <v>84296.89999999999</v>
      </c>
      <c r="O533" s="80" t="n">
        <v>36947.91</v>
      </c>
      <c r="P533" s="80" t="n">
        <v>13910.4</v>
      </c>
      <c r="Q533" s="80" t="n">
        <v>20253.8</v>
      </c>
      <c r="R533" s="80" t="n">
        <v>14598</v>
      </c>
      <c r="S533" s="80" t="n">
        <v>-1413.21</v>
      </c>
      <c r="T533" s="80">
        <f>O533-Y533</f>
        <v/>
      </c>
      <c r="U533" s="82">
        <f>AA533/(T533+X533)</f>
        <v/>
      </c>
      <c r="V533" s="80">
        <f>INDEX(检修、备用和必开!B:B,MATCH(统调负荷!$C533,检修、备用和必开!$A:$A,0))</f>
        <v/>
      </c>
      <c r="W533" s="80">
        <f>INDEX(检修、备用和必开!C:C,MATCH(统调负荷!$C533,检修、备用和必开!$A:$A,0))</f>
        <v/>
      </c>
      <c r="X533" s="80">
        <f>INDEX(检修、备用和必开!D:D,MATCH(统调负荷!$C533,检修、备用和必开!$A:$A,0))</f>
        <v/>
      </c>
      <c r="Y533" s="80">
        <f>INDEX(检修、备用和必开!E:E,MATCH(统调负荷!$C533,检修、备用和必开!$A:$A,0))</f>
        <v/>
      </c>
      <c r="Z533" s="80">
        <f>INDEX(检修、备用和必开!F:F,MATCH(统调负荷!$C533,检修、备用和必开!$A:$A,0))</f>
        <v/>
      </c>
      <c r="AA533" s="80">
        <f>94492.4-V533-Z533</f>
        <v/>
      </c>
      <c r="AB533" s="80" t="n">
        <v>293.39</v>
      </c>
      <c r="AC533" s="80" t="n">
        <v>262.28</v>
      </c>
      <c r="AD533" s="83">
        <f>C533+D533</f>
        <v/>
      </c>
      <c r="AE533" s="82">
        <f>N533-E533</f>
        <v/>
      </c>
      <c r="AF533" s="82">
        <f>O533-F533</f>
        <v/>
      </c>
      <c r="AG533" s="82">
        <f>P533-G533</f>
        <v/>
      </c>
      <c r="AH533" s="82">
        <f>Q533-H533</f>
        <v/>
      </c>
      <c r="AI533" s="82">
        <f>R533-I533</f>
        <v/>
      </c>
      <c r="AJ533" s="82">
        <f>S533-J533</f>
        <v/>
      </c>
      <c r="AK533" s="80">
        <f>INDEX(检修、备用和必开!I:I,MATCH(统调负荷!$C533,检修、备用和必开!$A:$A,0))</f>
        <v/>
      </c>
      <c r="AL533" s="87" t="n"/>
    </row>
    <row r="534" ht="13.8" customFormat="1" customHeight="1" s="74">
      <c r="A534" s="80">
        <f>WEEKDAY(C534,2)</f>
        <v/>
      </c>
      <c r="B534" s="80">
        <f>HOUR(D534)</f>
        <v/>
      </c>
      <c r="C534" s="86" t="n">
        <v>45722</v>
      </c>
      <c r="D534" s="75" t="n">
        <v>0.5416666666666666</v>
      </c>
      <c r="E534" s="80" t="n">
        <v>95675</v>
      </c>
      <c r="F534" s="80" t="n">
        <v>48224</v>
      </c>
      <c r="G534" s="80" t="n">
        <v>15162</v>
      </c>
      <c r="H534" s="80" t="n">
        <v>24352</v>
      </c>
      <c r="I534" s="80" t="n">
        <v>9337</v>
      </c>
      <c r="J534" s="80" t="n">
        <v>-1400</v>
      </c>
      <c r="K534" s="80">
        <f>F534-Y534</f>
        <v/>
      </c>
      <c r="L534" s="82">
        <f>AA534/(K534+W534)</f>
        <v/>
      </c>
      <c r="M534" s="75" t="n">
        <v>0.5416666666666666</v>
      </c>
      <c r="N534" s="80" t="n">
        <v>84215.5</v>
      </c>
      <c r="O534" s="80" t="n">
        <v>37024.05</v>
      </c>
      <c r="P534" s="80" t="n">
        <v>13416.6</v>
      </c>
      <c r="Q534" s="80" t="n">
        <v>20536.7</v>
      </c>
      <c r="R534" s="80" t="n">
        <v>14628.5</v>
      </c>
      <c r="S534" s="80" t="n">
        <v>-1390.35</v>
      </c>
      <c r="T534" s="80">
        <f>O534-Y534</f>
        <v/>
      </c>
      <c r="U534" s="82">
        <f>AA534/(T534+X534)</f>
        <v/>
      </c>
      <c r="V534" s="80">
        <f>INDEX(检修、备用和必开!B:B,MATCH(统调负荷!$C534,检修、备用和必开!$A:$A,0))</f>
        <v/>
      </c>
      <c r="W534" s="80">
        <f>INDEX(检修、备用和必开!C:C,MATCH(统调负荷!$C534,检修、备用和必开!$A:$A,0))</f>
        <v/>
      </c>
      <c r="X534" s="80">
        <f>INDEX(检修、备用和必开!D:D,MATCH(统调负荷!$C534,检修、备用和必开!$A:$A,0))</f>
        <v/>
      </c>
      <c r="Y534" s="80">
        <f>INDEX(检修、备用和必开!E:E,MATCH(统调负荷!$C534,检修、备用和必开!$A:$A,0))</f>
        <v/>
      </c>
      <c r="Z534" s="80">
        <f>INDEX(检修、备用和必开!F:F,MATCH(统调负荷!$C534,检修、备用和必开!$A:$A,0))</f>
        <v/>
      </c>
      <c r="AA534" s="80">
        <f>94492.4-V534-Z534</f>
        <v/>
      </c>
      <c r="AB534" s="80" t="n">
        <v>289.66</v>
      </c>
      <c r="AC534" s="80" t="n">
        <v>302.91</v>
      </c>
      <c r="AD534" s="83">
        <f>C534+D534</f>
        <v/>
      </c>
      <c r="AE534" s="82">
        <f>N534-E534</f>
        <v/>
      </c>
      <c r="AF534" s="82">
        <f>O534-F534</f>
        <v/>
      </c>
      <c r="AG534" s="82">
        <f>P534-G534</f>
        <v/>
      </c>
      <c r="AH534" s="82">
        <f>Q534-H534</f>
        <v/>
      </c>
      <c r="AI534" s="82">
        <f>R534-I534</f>
        <v/>
      </c>
      <c r="AJ534" s="82">
        <f>S534-J534</f>
        <v/>
      </c>
      <c r="AK534" s="80">
        <f>INDEX(检修、备用和必开!I:I,MATCH(统调负荷!$C534,检修、备用和必开!$A:$A,0))</f>
        <v/>
      </c>
      <c r="AL534" s="87" t="n"/>
    </row>
    <row r="535" ht="13.8" customFormat="1" customHeight="1" s="74">
      <c r="A535" s="80">
        <f>WEEKDAY(C535,2)</f>
        <v/>
      </c>
      <c r="B535" s="80">
        <f>HOUR(D535)</f>
        <v/>
      </c>
      <c r="C535" s="86" t="n">
        <v>45722</v>
      </c>
      <c r="D535" s="75" t="n">
        <v>0.5520833333333334</v>
      </c>
      <c r="E535" s="80" t="n">
        <v>96705</v>
      </c>
      <c r="F535" s="80" t="n">
        <v>49288</v>
      </c>
      <c r="G535" s="80" t="n">
        <v>15162</v>
      </c>
      <c r="H535" s="80" t="n">
        <v>24321</v>
      </c>
      <c r="I535" s="80" t="n">
        <v>9334</v>
      </c>
      <c r="J535" s="80" t="n">
        <v>-1400</v>
      </c>
      <c r="K535" s="80">
        <f>F535-Y535</f>
        <v/>
      </c>
      <c r="L535" s="82">
        <f>AA535/(K535+W535)</f>
        <v/>
      </c>
      <c r="M535" s="75" t="n">
        <v>0.5520833333333334</v>
      </c>
      <c r="N535" s="80" t="n">
        <v>85498.5</v>
      </c>
      <c r="O535" s="80" t="n">
        <v>38658.68</v>
      </c>
      <c r="P535" s="80" t="n">
        <v>13294.5</v>
      </c>
      <c r="Q535" s="80" t="n">
        <v>20464</v>
      </c>
      <c r="R535" s="80" t="n">
        <v>14455.9</v>
      </c>
      <c r="S535" s="80" t="n">
        <v>-1374.58</v>
      </c>
      <c r="T535" s="80">
        <f>O535-Y535</f>
        <v/>
      </c>
      <c r="U535" s="82">
        <f>AA535/(T535+X535)</f>
        <v/>
      </c>
      <c r="V535" s="80">
        <f>INDEX(检修、备用和必开!B:B,MATCH(统调负荷!$C535,检修、备用和必开!$A:$A,0))</f>
        <v/>
      </c>
      <c r="W535" s="80">
        <f>INDEX(检修、备用和必开!C:C,MATCH(统调负荷!$C535,检修、备用和必开!$A:$A,0))</f>
        <v/>
      </c>
      <c r="X535" s="80">
        <f>INDEX(检修、备用和必开!D:D,MATCH(统调负荷!$C535,检修、备用和必开!$A:$A,0))</f>
        <v/>
      </c>
      <c r="Y535" s="80">
        <f>INDEX(检修、备用和必开!E:E,MATCH(统调负荷!$C535,检修、备用和必开!$A:$A,0))</f>
        <v/>
      </c>
      <c r="Z535" s="80">
        <f>INDEX(检修、备用和必开!F:F,MATCH(统调负荷!$C535,检修、备用和必开!$A:$A,0))</f>
        <v/>
      </c>
      <c r="AA535" s="80">
        <f>94492.4-V535-Z535</f>
        <v/>
      </c>
      <c r="AB535" s="80" t="n">
        <v>301.89</v>
      </c>
      <c r="AC535" s="80" t="n">
        <v>307.74</v>
      </c>
      <c r="AD535" s="83">
        <f>C535+D535</f>
        <v/>
      </c>
      <c r="AE535" s="82">
        <f>N535-E535</f>
        <v/>
      </c>
      <c r="AF535" s="82">
        <f>O535-F535</f>
        <v/>
      </c>
      <c r="AG535" s="82">
        <f>P535-G535</f>
        <v/>
      </c>
      <c r="AH535" s="82">
        <f>Q535-H535</f>
        <v/>
      </c>
      <c r="AI535" s="82">
        <f>R535-I535</f>
        <v/>
      </c>
      <c r="AJ535" s="82">
        <f>S535-J535</f>
        <v/>
      </c>
      <c r="AK535" s="80">
        <f>INDEX(检修、备用和必开!I:I,MATCH(统调负荷!$C535,检修、备用和必开!$A:$A,0))</f>
        <v/>
      </c>
      <c r="AL535" s="87" t="n"/>
    </row>
    <row r="536" ht="13.8" customFormat="1" customHeight="1" s="74">
      <c r="A536" s="80">
        <f>WEEKDAY(C536,2)</f>
        <v/>
      </c>
      <c r="B536" s="80">
        <f>HOUR(D536)</f>
        <v/>
      </c>
      <c r="C536" s="86" t="n">
        <v>45722</v>
      </c>
      <c r="D536" s="75" t="n">
        <v>0.5625</v>
      </c>
      <c r="E536" s="80" t="n">
        <v>98450</v>
      </c>
      <c r="F536" s="80" t="n">
        <v>50681</v>
      </c>
      <c r="G536" s="80" t="n">
        <v>15162</v>
      </c>
      <c r="H536" s="80" t="n">
        <v>24683</v>
      </c>
      <c r="I536" s="80" t="n">
        <v>9324</v>
      </c>
      <c r="J536" s="80" t="n">
        <v>-1400</v>
      </c>
      <c r="K536" s="80">
        <f>F536-Y536</f>
        <v/>
      </c>
      <c r="L536" s="82">
        <f>AA536/(K536+W536)</f>
        <v/>
      </c>
      <c r="M536" s="75" t="n">
        <v>0.5625</v>
      </c>
      <c r="N536" s="80" t="n">
        <v>87888.39999999999</v>
      </c>
      <c r="O536" s="80" t="n">
        <v>40127.64</v>
      </c>
      <c r="P536" s="80" t="n">
        <v>13933.5</v>
      </c>
      <c r="Q536" s="80" t="n">
        <v>20801.2</v>
      </c>
      <c r="R536" s="80" t="n">
        <v>14328.4</v>
      </c>
      <c r="S536" s="80" t="n">
        <v>-1302.34</v>
      </c>
      <c r="T536" s="80">
        <f>O536-Y536</f>
        <v/>
      </c>
      <c r="U536" s="82">
        <f>AA536/(T536+X536)</f>
        <v/>
      </c>
      <c r="V536" s="80">
        <f>INDEX(检修、备用和必开!B:B,MATCH(统调负荷!$C536,检修、备用和必开!$A:$A,0))</f>
        <v/>
      </c>
      <c r="W536" s="80">
        <f>INDEX(检修、备用和必开!C:C,MATCH(统调负荷!$C536,检修、备用和必开!$A:$A,0))</f>
        <v/>
      </c>
      <c r="X536" s="80">
        <f>INDEX(检修、备用和必开!D:D,MATCH(统调负荷!$C536,检修、备用和必开!$A:$A,0))</f>
        <v/>
      </c>
      <c r="Y536" s="80">
        <f>INDEX(检修、备用和必开!E:E,MATCH(统调负荷!$C536,检修、备用和必开!$A:$A,0))</f>
        <v/>
      </c>
      <c r="Z536" s="80">
        <f>INDEX(检修、备用和必开!F:F,MATCH(统调负荷!$C536,检修、备用和必开!$A:$A,0))</f>
        <v/>
      </c>
      <c r="AA536" s="80">
        <f>94492.4-V536-Z536</f>
        <v/>
      </c>
      <c r="AB536" s="80" t="n">
        <v>312.1</v>
      </c>
      <c r="AC536" s="80" t="n">
        <v>333.91</v>
      </c>
      <c r="AD536" s="83">
        <f>C536+D536</f>
        <v/>
      </c>
      <c r="AE536" s="82">
        <f>N536-E536</f>
        <v/>
      </c>
      <c r="AF536" s="82">
        <f>O536-F536</f>
        <v/>
      </c>
      <c r="AG536" s="82">
        <f>P536-G536</f>
        <v/>
      </c>
      <c r="AH536" s="82">
        <f>Q536-H536</f>
        <v/>
      </c>
      <c r="AI536" s="82">
        <f>R536-I536</f>
        <v/>
      </c>
      <c r="AJ536" s="82">
        <f>S536-J536</f>
        <v/>
      </c>
      <c r="AK536" s="80">
        <f>INDEX(检修、备用和必开!I:I,MATCH(统调负荷!$C536,检修、备用和必开!$A:$A,0))</f>
        <v/>
      </c>
      <c r="AL536" s="87" t="n"/>
    </row>
    <row r="537" ht="13.8" customFormat="1" customHeight="1" s="74">
      <c r="A537" s="80">
        <f>WEEKDAY(C537,2)</f>
        <v/>
      </c>
      <c r="B537" s="80">
        <f>HOUR(D537)</f>
        <v/>
      </c>
      <c r="C537" s="86" t="n">
        <v>45722</v>
      </c>
      <c r="D537" s="75" t="n">
        <v>0.5729166666666666</v>
      </c>
      <c r="E537" s="80" t="n">
        <v>101620</v>
      </c>
      <c r="F537" s="80" t="n">
        <v>53813</v>
      </c>
      <c r="G537" s="80" t="n">
        <v>15162</v>
      </c>
      <c r="H537" s="80" t="n">
        <v>24754</v>
      </c>
      <c r="I537" s="80" t="n">
        <v>9291</v>
      </c>
      <c r="J537" s="80" t="n">
        <v>-1400</v>
      </c>
      <c r="K537" s="80">
        <f>F537-Y537</f>
        <v/>
      </c>
      <c r="L537" s="82">
        <f>AA537/(K537+W537)</f>
        <v/>
      </c>
      <c r="M537" s="75" t="n">
        <v>0.5729166666666666</v>
      </c>
      <c r="N537" s="80" t="n">
        <v>91386.2</v>
      </c>
      <c r="O537" s="80" t="n">
        <v>43244.94</v>
      </c>
      <c r="P537" s="80" t="n">
        <v>14466.3</v>
      </c>
      <c r="Q537" s="80" t="n">
        <v>20973</v>
      </c>
      <c r="R537" s="80" t="n">
        <v>14063.4</v>
      </c>
      <c r="S537" s="80" t="n">
        <v>-1361.44</v>
      </c>
      <c r="T537" s="80">
        <f>O537-Y537</f>
        <v/>
      </c>
      <c r="U537" s="82">
        <f>AA537/(T537+X537)</f>
        <v/>
      </c>
      <c r="V537" s="80">
        <f>INDEX(检修、备用和必开!B:B,MATCH(统调负荷!$C537,检修、备用和必开!$A:$A,0))</f>
        <v/>
      </c>
      <c r="W537" s="80">
        <f>INDEX(检修、备用和必开!C:C,MATCH(统调负荷!$C537,检修、备用和必开!$A:$A,0))</f>
        <v/>
      </c>
      <c r="X537" s="80">
        <f>INDEX(检修、备用和必开!D:D,MATCH(统调负荷!$C537,检修、备用和必开!$A:$A,0))</f>
        <v/>
      </c>
      <c r="Y537" s="80">
        <f>INDEX(检修、备用和必开!E:E,MATCH(统调负荷!$C537,检修、备用和必开!$A:$A,0))</f>
        <v/>
      </c>
      <c r="Z537" s="80">
        <f>INDEX(检修、备用和必开!F:F,MATCH(统调负荷!$C537,检修、备用和必开!$A:$A,0))</f>
        <v/>
      </c>
      <c r="AA537" s="80">
        <f>94492.4-V537-Z537</f>
        <v/>
      </c>
      <c r="AB537" s="80" t="n">
        <v>352.55</v>
      </c>
      <c r="AC537" s="80" t="n">
        <v>341.69</v>
      </c>
      <c r="AD537" s="83">
        <f>C537+D537</f>
        <v/>
      </c>
      <c r="AE537" s="82">
        <f>N537-E537</f>
        <v/>
      </c>
      <c r="AF537" s="82">
        <f>O537-F537</f>
        <v/>
      </c>
      <c r="AG537" s="82">
        <f>P537-G537</f>
        <v/>
      </c>
      <c r="AH537" s="82">
        <f>Q537-H537</f>
        <v/>
      </c>
      <c r="AI537" s="82">
        <f>R537-I537</f>
        <v/>
      </c>
      <c r="AJ537" s="82">
        <f>S537-J537</f>
        <v/>
      </c>
      <c r="AK537" s="80">
        <f>INDEX(检修、备用和必开!I:I,MATCH(统调负荷!$C537,检修、备用和必开!$A:$A,0))</f>
        <v/>
      </c>
      <c r="AL537" s="87" t="n"/>
    </row>
    <row r="538" ht="13.8" customFormat="1" customHeight="1" s="74">
      <c r="A538" s="80">
        <f>WEEKDAY(C538,2)</f>
        <v/>
      </c>
      <c r="B538" s="80">
        <f>HOUR(D538)</f>
        <v/>
      </c>
      <c r="C538" s="86" t="n">
        <v>45722</v>
      </c>
      <c r="D538" s="75" t="n">
        <v>0.5833333333333334</v>
      </c>
      <c r="E538" s="80" t="n">
        <v>100905</v>
      </c>
      <c r="F538" s="80" t="n">
        <v>52385</v>
      </c>
      <c r="G538" s="80" t="n">
        <v>15994</v>
      </c>
      <c r="H538" s="80" t="n">
        <v>24711</v>
      </c>
      <c r="I538" s="80" t="n">
        <v>9215</v>
      </c>
      <c r="J538" s="80" t="n">
        <v>-1400</v>
      </c>
      <c r="K538" s="80">
        <f>F538-Y538</f>
        <v/>
      </c>
      <c r="L538" s="82">
        <f>AA538/(K538+W538)</f>
        <v/>
      </c>
      <c r="M538" s="75" t="n">
        <v>0.5833333333333334</v>
      </c>
      <c r="N538" s="80" t="n">
        <v>91532.39999999999</v>
      </c>
      <c r="O538" s="80" t="n">
        <v>42104</v>
      </c>
      <c r="P538" s="80" t="n">
        <v>14568</v>
      </c>
      <c r="Q538" s="80" t="n">
        <v>22507</v>
      </c>
      <c r="R538" s="80" t="n">
        <v>13743.8</v>
      </c>
      <c r="S538" s="80" t="n">
        <v>-1390.4</v>
      </c>
      <c r="T538" s="80">
        <f>O538-Y538</f>
        <v/>
      </c>
      <c r="U538" s="82">
        <f>AA538/(T538+X538)</f>
        <v/>
      </c>
      <c r="V538" s="80">
        <f>INDEX(检修、备用和必开!B:B,MATCH(统调负荷!$C538,检修、备用和必开!$A:$A,0))</f>
        <v/>
      </c>
      <c r="W538" s="80">
        <f>INDEX(检修、备用和必开!C:C,MATCH(统调负荷!$C538,检修、备用和必开!$A:$A,0))</f>
        <v/>
      </c>
      <c r="X538" s="80">
        <f>INDEX(检修、备用和必开!D:D,MATCH(统调负荷!$C538,检修、备用和必开!$A:$A,0))</f>
        <v/>
      </c>
      <c r="Y538" s="80">
        <f>INDEX(检修、备用和必开!E:E,MATCH(统调负荷!$C538,检修、备用和必开!$A:$A,0))</f>
        <v/>
      </c>
      <c r="Z538" s="80">
        <f>INDEX(检修、备用和必开!F:F,MATCH(统调负荷!$C538,检修、备用和必开!$A:$A,0))</f>
        <v/>
      </c>
      <c r="AA538" s="80">
        <f>94492.4-V538-Z538</f>
        <v/>
      </c>
      <c r="AB538" s="80" t="n">
        <v>339.29</v>
      </c>
      <c r="AC538" s="80" t="n">
        <v>329.68</v>
      </c>
      <c r="AD538" s="83">
        <f>C538+D538</f>
        <v/>
      </c>
      <c r="AE538" s="82">
        <f>N538-E538</f>
        <v/>
      </c>
      <c r="AF538" s="82">
        <f>O538-F538</f>
        <v/>
      </c>
      <c r="AG538" s="82">
        <f>P538-G538</f>
        <v/>
      </c>
      <c r="AH538" s="82">
        <f>Q538-H538</f>
        <v/>
      </c>
      <c r="AI538" s="82">
        <f>R538-I538</f>
        <v/>
      </c>
      <c r="AJ538" s="82">
        <f>S538-J538</f>
        <v/>
      </c>
      <c r="AK538" s="80">
        <f>INDEX(检修、备用和必开!I:I,MATCH(统调负荷!$C538,检修、备用和必开!$A:$A,0))</f>
        <v/>
      </c>
      <c r="AL538" s="87" t="n"/>
    </row>
    <row r="539" ht="13.8" customFormat="1" customHeight="1" s="74">
      <c r="A539" s="80">
        <f>WEEKDAY(C539,2)</f>
        <v/>
      </c>
      <c r="B539" s="80">
        <f>HOUR(D539)</f>
        <v/>
      </c>
      <c r="C539" s="86" t="n">
        <v>45722</v>
      </c>
      <c r="D539" s="75" t="n">
        <v>0.59375</v>
      </c>
      <c r="E539" s="80" t="n">
        <v>100260</v>
      </c>
      <c r="F539" s="80" t="n">
        <v>52302</v>
      </c>
      <c r="G539" s="80" t="n">
        <v>15267</v>
      </c>
      <c r="H539" s="80" t="n">
        <v>24962</v>
      </c>
      <c r="I539" s="80" t="n">
        <v>9129</v>
      </c>
      <c r="J539" s="80" t="n">
        <v>-1400</v>
      </c>
      <c r="K539" s="80">
        <f>F539-Y539</f>
        <v/>
      </c>
      <c r="L539" s="82">
        <f>AA539/(K539+W539)</f>
        <v/>
      </c>
      <c r="M539" s="75" t="n">
        <v>0.59375</v>
      </c>
      <c r="N539" s="80" t="n">
        <v>90542.7</v>
      </c>
      <c r="O539" s="80" t="n">
        <v>41568.95</v>
      </c>
      <c r="P539" s="80" t="n">
        <v>14212.9</v>
      </c>
      <c r="Q539" s="80" t="n">
        <v>22580</v>
      </c>
      <c r="R539" s="80" t="n">
        <v>13489.5</v>
      </c>
      <c r="S539" s="80" t="n">
        <v>-1308.65</v>
      </c>
      <c r="T539" s="80">
        <f>O539-Y539</f>
        <v/>
      </c>
      <c r="U539" s="82">
        <f>AA539/(T539+X539)</f>
        <v/>
      </c>
      <c r="V539" s="80">
        <f>INDEX(检修、备用和必开!B:B,MATCH(统调负荷!$C539,检修、备用和必开!$A:$A,0))</f>
        <v/>
      </c>
      <c r="W539" s="80">
        <f>INDEX(检修、备用和必开!C:C,MATCH(统调负荷!$C539,检修、备用和必开!$A:$A,0))</f>
        <v/>
      </c>
      <c r="X539" s="80">
        <f>INDEX(检修、备用和必开!D:D,MATCH(统调负荷!$C539,检修、备用和必开!$A:$A,0))</f>
        <v/>
      </c>
      <c r="Y539" s="80">
        <f>INDEX(检修、备用和必开!E:E,MATCH(统调负荷!$C539,检修、备用和必开!$A:$A,0))</f>
        <v/>
      </c>
      <c r="Z539" s="80">
        <f>INDEX(检修、备用和必开!F:F,MATCH(统调负荷!$C539,检修、备用和必开!$A:$A,0))</f>
        <v/>
      </c>
      <c r="AA539" s="80">
        <f>94492.4-V539-Z539</f>
        <v/>
      </c>
      <c r="AB539" s="80" t="n">
        <v>324.97</v>
      </c>
      <c r="AC539" s="80" t="n">
        <v>323.28</v>
      </c>
      <c r="AD539" s="83">
        <f>C539+D539</f>
        <v/>
      </c>
      <c r="AE539" s="82">
        <f>N539-E539</f>
        <v/>
      </c>
      <c r="AF539" s="82">
        <f>O539-F539</f>
        <v/>
      </c>
      <c r="AG539" s="82">
        <f>P539-G539</f>
        <v/>
      </c>
      <c r="AH539" s="82">
        <f>Q539-H539</f>
        <v/>
      </c>
      <c r="AI539" s="82">
        <f>R539-I539</f>
        <v/>
      </c>
      <c r="AJ539" s="82">
        <f>S539-J539</f>
        <v/>
      </c>
      <c r="AK539" s="80">
        <f>INDEX(检修、备用和必开!I:I,MATCH(统调负荷!$C539,检修、备用和必开!$A:$A,0))</f>
        <v/>
      </c>
      <c r="AL539" s="87" t="n"/>
    </row>
    <row r="540" ht="13.8" customFormat="1" customHeight="1" s="74">
      <c r="A540" s="80">
        <f>WEEKDAY(C540,2)</f>
        <v/>
      </c>
      <c r="B540" s="80">
        <f>HOUR(D540)</f>
        <v/>
      </c>
      <c r="C540" s="86" t="n">
        <v>45722</v>
      </c>
      <c r="D540" s="75" t="n">
        <v>0.6041666666666666</v>
      </c>
      <c r="E540" s="80" t="n">
        <v>100720</v>
      </c>
      <c r="F540" s="80" t="n">
        <v>52934</v>
      </c>
      <c r="G540" s="80" t="n">
        <v>15267</v>
      </c>
      <c r="H540" s="80" t="n">
        <v>24885</v>
      </c>
      <c r="I540" s="80" t="n">
        <v>9034</v>
      </c>
      <c r="J540" s="80" t="n">
        <v>-1400</v>
      </c>
      <c r="K540" s="80">
        <f>F540-Y540</f>
        <v/>
      </c>
      <c r="L540" s="82">
        <f>AA540/(K540+W540)</f>
        <v/>
      </c>
      <c r="M540" s="75" t="n">
        <v>0.6041666666666666</v>
      </c>
      <c r="N540" s="80" t="n">
        <v>90971.89999999999</v>
      </c>
      <c r="O540" s="80" t="n">
        <v>41516.41</v>
      </c>
      <c r="P540" s="80" t="n">
        <v>15305.4</v>
      </c>
      <c r="Q540" s="80" t="n">
        <v>22421</v>
      </c>
      <c r="R540" s="80" t="n">
        <v>13055.5</v>
      </c>
      <c r="S540" s="80" t="n">
        <v>-1326.41</v>
      </c>
      <c r="T540" s="80">
        <f>O540-Y540</f>
        <v/>
      </c>
      <c r="U540" s="82">
        <f>AA540/(T540+X540)</f>
        <v/>
      </c>
      <c r="V540" s="80">
        <f>INDEX(检修、备用和必开!B:B,MATCH(统调负荷!$C540,检修、备用和必开!$A:$A,0))</f>
        <v/>
      </c>
      <c r="W540" s="80">
        <f>INDEX(检修、备用和必开!C:C,MATCH(统调负荷!$C540,检修、备用和必开!$A:$A,0))</f>
        <v/>
      </c>
      <c r="X540" s="80">
        <f>INDEX(检修、备用和必开!D:D,MATCH(统调负荷!$C540,检修、备用和必开!$A:$A,0))</f>
        <v/>
      </c>
      <c r="Y540" s="80">
        <f>INDEX(检修、备用和必开!E:E,MATCH(统调负荷!$C540,检修、备用和必开!$A:$A,0))</f>
        <v/>
      </c>
      <c r="Z540" s="80">
        <f>INDEX(检修、备用和必开!F:F,MATCH(统调负荷!$C540,检修、备用和必开!$A:$A,0))</f>
        <v/>
      </c>
      <c r="AA540" s="80">
        <f>94492.4-V540-Z540</f>
        <v/>
      </c>
      <c r="AB540" s="80" t="n">
        <v>327.74</v>
      </c>
      <c r="AC540" s="80" t="n">
        <v>336.2</v>
      </c>
      <c r="AD540" s="83">
        <f>C540+D540</f>
        <v/>
      </c>
      <c r="AE540" s="82">
        <f>N540-E540</f>
        <v/>
      </c>
      <c r="AF540" s="82">
        <f>O540-F540</f>
        <v/>
      </c>
      <c r="AG540" s="82">
        <f>P540-G540</f>
        <v/>
      </c>
      <c r="AH540" s="82">
        <f>Q540-H540</f>
        <v/>
      </c>
      <c r="AI540" s="82">
        <f>R540-I540</f>
        <v/>
      </c>
      <c r="AJ540" s="82">
        <f>S540-J540</f>
        <v/>
      </c>
      <c r="AK540" s="80">
        <f>INDEX(检修、备用和必开!I:I,MATCH(统调负荷!$C540,检修、备用和必开!$A:$A,0))</f>
        <v/>
      </c>
      <c r="AL540" s="87" t="n"/>
    </row>
    <row r="541" ht="13.8" customFormat="1" customHeight="1" s="74">
      <c r="A541" s="80">
        <f>WEEKDAY(C541,2)</f>
        <v/>
      </c>
      <c r="B541" s="80">
        <f>HOUR(D541)</f>
        <v/>
      </c>
      <c r="C541" s="86" t="n">
        <v>45722</v>
      </c>
      <c r="D541" s="75" t="n">
        <v>0.6145833333333334</v>
      </c>
      <c r="E541" s="80" t="n">
        <v>101110</v>
      </c>
      <c r="F541" s="80" t="n">
        <v>53001</v>
      </c>
      <c r="G541" s="80" t="n">
        <v>15557</v>
      </c>
      <c r="H541" s="80" t="n">
        <v>25067</v>
      </c>
      <c r="I541" s="80" t="n">
        <v>8885</v>
      </c>
      <c r="J541" s="80" t="n">
        <v>-1400</v>
      </c>
      <c r="K541" s="80">
        <f>F541-Y541</f>
        <v/>
      </c>
      <c r="L541" s="82">
        <f>AA541/(K541+W541)</f>
        <v/>
      </c>
      <c r="M541" s="75" t="n">
        <v>0.6145833333333334</v>
      </c>
      <c r="N541" s="80" t="n">
        <v>91385</v>
      </c>
      <c r="O541" s="80" t="n">
        <v>42342.41</v>
      </c>
      <c r="P541" s="80" t="n">
        <v>15349.6</v>
      </c>
      <c r="Q541" s="80" t="n">
        <v>22443.6</v>
      </c>
      <c r="R541" s="80" t="n">
        <v>12639.4</v>
      </c>
      <c r="S541" s="80" t="n">
        <v>-1390.01</v>
      </c>
      <c r="T541" s="80">
        <f>O541-Y541</f>
        <v/>
      </c>
      <c r="U541" s="82">
        <f>AA541/(T541+X541)</f>
        <v/>
      </c>
      <c r="V541" s="80">
        <f>INDEX(检修、备用和必开!B:B,MATCH(统调负荷!$C541,检修、备用和必开!$A:$A,0))</f>
        <v/>
      </c>
      <c r="W541" s="80">
        <f>INDEX(检修、备用和必开!C:C,MATCH(统调负荷!$C541,检修、备用和必开!$A:$A,0))</f>
        <v/>
      </c>
      <c r="X541" s="80">
        <f>INDEX(检修、备用和必开!D:D,MATCH(统调负荷!$C541,检修、备用和必开!$A:$A,0))</f>
        <v/>
      </c>
      <c r="Y541" s="80">
        <f>INDEX(检修、备用和必开!E:E,MATCH(统调负荷!$C541,检修、备用和必开!$A:$A,0))</f>
        <v/>
      </c>
      <c r="Z541" s="80">
        <f>INDEX(检修、备用和必开!F:F,MATCH(统调负荷!$C541,检修、备用和必开!$A:$A,0))</f>
        <v/>
      </c>
      <c r="AA541" s="80">
        <f>94492.4-V541-Z541</f>
        <v/>
      </c>
      <c r="AB541" s="80" t="n">
        <v>336.84</v>
      </c>
      <c r="AC541" s="80" t="n">
        <v>338.66</v>
      </c>
      <c r="AD541" s="83">
        <f>C541+D541</f>
        <v/>
      </c>
      <c r="AE541" s="82">
        <f>N541-E541</f>
        <v/>
      </c>
      <c r="AF541" s="82">
        <f>O541-F541</f>
        <v/>
      </c>
      <c r="AG541" s="82">
        <f>P541-G541</f>
        <v/>
      </c>
      <c r="AH541" s="82">
        <f>Q541-H541</f>
        <v/>
      </c>
      <c r="AI541" s="82">
        <f>R541-I541</f>
        <v/>
      </c>
      <c r="AJ541" s="82">
        <f>S541-J541</f>
        <v/>
      </c>
      <c r="AK541" s="80">
        <f>INDEX(检修、备用和必开!I:I,MATCH(统调负荷!$C541,检修、备用和必开!$A:$A,0))</f>
        <v/>
      </c>
      <c r="AL541" s="87" t="n"/>
    </row>
    <row r="542" ht="13.8" customFormat="1" customHeight="1" s="74">
      <c r="A542" s="80">
        <f>WEEKDAY(C542,2)</f>
        <v/>
      </c>
      <c r="B542" s="80">
        <f>HOUR(D542)</f>
        <v/>
      </c>
      <c r="C542" s="86" t="n">
        <v>45722</v>
      </c>
      <c r="D542" s="75" t="n">
        <v>0.625</v>
      </c>
      <c r="E542" s="80" t="n">
        <v>101330</v>
      </c>
      <c r="F542" s="80" t="n">
        <v>53186</v>
      </c>
      <c r="G542" s="80" t="n">
        <v>15452</v>
      </c>
      <c r="H542" s="80" t="n">
        <v>25313</v>
      </c>
      <c r="I542" s="80" t="n">
        <v>8779</v>
      </c>
      <c r="J542" s="80" t="n">
        <v>-1400</v>
      </c>
      <c r="K542" s="80">
        <f>F542-Y542</f>
        <v/>
      </c>
      <c r="L542" s="82">
        <f>AA542/(K542+W542)</f>
        <v/>
      </c>
      <c r="M542" s="75" t="n">
        <v>0.625</v>
      </c>
      <c r="N542" s="80" t="n">
        <v>92072.2</v>
      </c>
      <c r="O542" s="80" t="n">
        <v>42549.11</v>
      </c>
      <c r="P542" s="80" t="n">
        <v>16176.9</v>
      </c>
      <c r="Q542" s="80" t="n">
        <v>22606.2</v>
      </c>
      <c r="R542" s="80" t="n">
        <v>12145.4</v>
      </c>
      <c r="S542" s="80" t="n">
        <v>-1405.41</v>
      </c>
      <c r="T542" s="80">
        <f>O542-Y542</f>
        <v/>
      </c>
      <c r="U542" s="82">
        <f>AA542/(T542+X542)</f>
        <v/>
      </c>
      <c r="V542" s="80">
        <f>INDEX(检修、备用和必开!B:B,MATCH(统调负荷!$C542,检修、备用和必开!$A:$A,0))</f>
        <v/>
      </c>
      <c r="W542" s="80">
        <f>INDEX(检修、备用和必开!C:C,MATCH(统调负荷!$C542,检修、备用和必开!$A:$A,0))</f>
        <v/>
      </c>
      <c r="X542" s="80">
        <f>INDEX(检修、备用和必开!D:D,MATCH(统调负荷!$C542,检修、备用和必开!$A:$A,0))</f>
        <v/>
      </c>
      <c r="Y542" s="80">
        <f>INDEX(检修、备用和必开!E:E,MATCH(统调负荷!$C542,检修、备用和必开!$A:$A,0))</f>
        <v/>
      </c>
      <c r="Z542" s="80">
        <f>INDEX(检修、备用和必开!F:F,MATCH(统调负荷!$C542,检修、备用和必开!$A:$A,0))</f>
        <v/>
      </c>
      <c r="AA542" s="80">
        <f>94492.4-V542-Z542</f>
        <v/>
      </c>
      <c r="AB542" s="80" t="n">
        <v>334.65</v>
      </c>
      <c r="AC542" s="80" t="n">
        <v>338.88</v>
      </c>
      <c r="AD542" s="83">
        <f>C542+D542</f>
        <v/>
      </c>
      <c r="AE542" s="82">
        <f>N542-E542</f>
        <v/>
      </c>
      <c r="AF542" s="82">
        <f>O542-F542</f>
        <v/>
      </c>
      <c r="AG542" s="82">
        <f>P542-G542</f>
        <v/>
      </c>
      <c r="AH542" s="82">
        <f>Q542-H542</f>
        <v/>
      </c>
      <c r="AI542" s="82">
        <f>R542-I542</f>
        <v/>
      </c>
      <c r="AJ542" s="82">
        <f>S542-J542</f>
        <v/>
      </c>
      <c r="AK542" s="80">
        <f>INDEX(检修、备用和必开!I:I,MATCH(统调负荷!$C542,检修、备用和必开!$A:$A,0))</f>
        <v/>
      </c>
      <c r="AL542" s="87" t="n"/>
    </row>
    <row r="543" ht="13.8" customFormat="1" customHeight="1" s="74">
      <c r="A543" s="80">
        <f>WEEKDAY(C543,2)</f>
        <v/>
      </c>
      <c r="B543" s="80">
        <f>HOUR(D543)</f>
        <v/>
      </c>
      <c r="C543" s="86" t="n">
        <v>45722</v>
      </c>
      <c r="D543" s="75" t="n">
        <v>0.6354166666666666</v>
      </c>
      <c r="E543" s="80" t="n">
        <v>102035</v>
      </c>
      <c r="F543" s="80" t="n">
        <v>55511</v>
      </c>
      <c r="G543" s="80" t="n">
        <v>13972</v>
      </c>
      <c r="H543" s="80" t="n">
        <v>25227</v>
      </c>
      <c r="I543" s="80" t="n">
        <v>8725</v>
      </c>
      <c r="J543" s="80" t="n">
        <v>-1400</v>
      </c>
      <c r="K543" s="80">
        <f>F543-Y543</f>
        <v/>
      </c>
      <c r="L543" s="82">
        <f>AA543/(K543+W543)</f>
        <v/>
      </c>
      <c r="M543" s="75" t="n">
        <v>0.6354166666666666</v>
      </c>
      <c r="N543" s="80" t="n">
        <v>92979.89999999999</v>
      </c>
      <c r="O543" s="80" t="n">
        <v>43558.39</v>
      </c>
      <c r="P543" s="80" t="n">
        <v>16665</v>
      </c>
      <c r="Q543" s="80" t="n">
        <v>22433.1</v>
      </c>
      <c r="R543" s="80" t="n">
        <v>11631.8</v>
      </c>
      <c r="S543" s="80" t="n">
        <v>-1308.39</v>
      </c>
      <c r="T543" s="80">
        <f>O543-Y543</f>
        <v/>
      </c>
      <c r="U543" s="82">
        <f>AA543/(T543+X543)</f>
        <v/>
      </c>
      <c r="V543" s="80">
        <f>INDEX(检修、备用和必开!B:B,MATCH(统调负荷!$C543,检修、备用和必开!$A:$A,0))</f>
        <v/>
      </c>
      <c r="W543" s="80">
        <f>INDEX(检修、备用和必开!C:C,MATCH(统调负荷!$C543,检修、备用和必开!$A:$A,0))</f>
        <v/>
      </c>
      <c r="X543" s="80">
        <f>INDEX(检修、备用和必开!D:D,MATCH(统调负荷!$C543,检修、备用和必开!$A:$A,0))</f>
        <v/>
      </c>
      <c r="Y543" s="80">
        <f>INDEX(检修、备用和必开!E:E,MATCH(统调负荷!$C543,检修、备用和必开!$A:$A,0))</f>
        <v/>
      </c>
      <c r="Z543" s="80">
        <f>INDEX(检修、备用和必开!F:F,MATCH(统调负荷!$C543,检修、备用和必开!$A:$A,0))</f>
        <v/>
      </c>
      <c r="AA543" s="80">
        <f>94492.4-V543-Z543</f>
        <v/>
      </c>
      <c r="AB543" s="80" t="n">
        <v>343.34</v>
      </c>
      <c r="AC543" s="80" t="n">
        <v>351.46</v>
      </c>
      <c r="AD543" s="83">
        <f>C543+D543</f>
        <v/>
      </c>
      <c r="AE543" s="82">
        <f>N543-E543</f>
        <v/>
      </c>
      <c r="AF543" s="82">
        <f>O543-F543</f>
        <v/>
      </c>
      <c r="AG543" s="82">
        <f>P543-G543</f>
        <v/>
      </c>
      <c r="AH543" s="82">
        <f>Q543-H543</f>
        <v/>
      </c>
      <c r="AI543" s="82">
        <f>R543-I543</f>
        <v/>
      </c>
      <c r="AJ543" s="82">
        <f>S543-J543</f>
        <v/>
      </c>
      <c r="AK543" s="80">
        <f>INDEX(检修、备用和必开!I:I,MATCH(统调负荷!$C543,检修、备用和必开!$A:$A,0))</f>
        <v/>
      </c>
      <c r="AL543" s="87" t="n"/>
    </row>
    <row r="544" ht="13.8" customFormat="1" customHeight="1" s="74">
      <c r="A544" s="80">
        <f>WEEKDAY(C544,2)</f>
        <v/>
      </c>
      <c r="B544" s="80">
        <f>HOUR(D544)</f>
        <v/>
      </c>
      <c r="C544" s="86" t="n">
        <v>45722</v>
      </c>
      <c r="D544" s="75" t="n">
        <v>0.6458333333333334</v>
      </c>
      <c r="E544" s="80" t="n">
        <v>102425</v>
      </c>
      <c r="F544" s="80" t="n">
        <v>55476</v>
      </c>
      <c r="G544" s="80" t="n">
        <v>14565</v>
      </c>
      <c r="H544" s="80" t="n">
        <v>25153</v>
      </c>
      <c r="I544" s="80" t="n">
        <v>8631</v>
      </c>
      <c r="J544" s="80" t="n">
        <v>-1400</v>
      </c>
      <c r="K544" s="80">
        <f>F544-Y544</f>
        <v/>
      </c>
      <c r="L544" s="82">
        <f>AA544/(K544+W544)</f>
        <v/>
      </c>
      <c r="M544" s="75" t="n">
        <v>0.6458333333333334</v>
      </c>
      <c r="N544" s="80" t="n">
        <v>94162.3</v>
      </c>
      <c r="O544" s="80" t="n">
        <v>43856.04</v>
      </c>
      <c r="P544" s="80" t="n">
        <v>18265</v>
      </c>
      <c r="Q544" s="80" t="n">
        <v>22364.5</v>
      </c>
      <c r="R544" s="80" t="n">
        <v>11025.9</v>
      </c>
      <c r="S544" s="80" t="n">
        <v>-1349.14</v>
      </c>
      <c r="T544" s="80">
        <f>O544-Y544</f>
        <v/>
      </c>
      <c r="U544" s="82">
        <f>AA544/(T544+X544)</f>
        <v/>
      </c>
      <c r="V544" s="80">
        <f>INDEX(检修、备用和必开!B:B,MATCH(统调负荷!$C544,检修、备用和必开!$A:$A,0))</f>
        <v/>
      </c>
      <c r="W544" s="80">
        <f>INDEX(检修、备用和必开!C:C,MATCH(统调负荷!$C544,检修、备用和必开!$A:$A,0))</f>
        <v/>
      </c>
      <c r="X544" s="80">
        <f>INDEX(检修、备用和必开!D:D,MATCH(统调负荷!$C544,检修、备用和必开!$A:$A,0))</f>
        <v/>
      </c>
      <c r="Y544" s="80">
        <f>INDEX(检修、备用和必开!E:E,MATCH(统调负荷!$C544,检修、备用和必开!$A:$A,0))</f>
        <v/>
      </c>
      <c r="Z544" s="80">
        <f>INDEX(检修、备用和必开!F:F,MATCH(统调负荷!$C544,检修、备用和必开!$A:$A,0))</f>
        <v/>
      </c>
      <c r="AA544" s="80">
        <f>94492.4-V544-Z544</f>
        <v/>
      </c>
      <c r="AB544" s="80" t="n">
        <v>346.48</v>
      </c>
      <c r="AC544" s="80" t="n">
        <v>329.83</v>
      </c>
      <c r="AD544" s="83">
        <f>C544+D544</f>
        <v/>
      </c>
      <c r="AE544" s="82">
        <f>N544-E544</f>
        <v/>
      </c>
      <c r="AF544" s="82">
        <f>O544-F544</f>
        <v/>
      </c>
      <c r="AG544" s="82">
        <f>P544-G544</f>
        <v/>
      </c>
      <c r="AH544" s="82">
        <f>Q544-H544</f>
        <v/>
      </c>
      <c r="AI544" s="82">
        <f>R544-I544</f>
        <v/>
      </c>
      <c r="AJ544" s="82">
        <f>S544-J544</f>
        <v/>
      </c>
      <c r="AK544" s="80">
        <f>INDEX(检修、备用和必开!I:I,MATCH(统调负荷!$C544,检修、备用和必开!$A:$A,0))</f>
        <v/>
      </c>
      <c r="AL544" s="87" t="n"/>
    </row>
    <row r="545" ht="13.8" customFormat="1" customHeight="1" s="74">
      <c r="A545" s="80">
        <f>WEEKDAY(C545,2)</f>
        <v/>
      </c>
      <c r="B545" s="80">
        <f>HOUR(D545)</f>
        <v/>
      </c>
      <c r="C545" s="86" t="n">
        <v>45722</v>
      </c>
      <c r="D545" s="75" t="n">
        <v>0.65625</v>
      </c>
      <c r="E545" s="80" t="n">
        <v>102925</v>
      </c>
      <c r="F545" s="80" t="n">
        <v>55581</v>
      </c>
      <c r="G545" s="80" t="n">
        <v>15136</v>
      </c>
      <c r="H545" s="80" t="n">
        <v>25094</v>
      </c>
      <c r="I545" s="80" t="n">
        <v>8514</v>
      </c>
      <c r="J545" s="80" t="n">
        <v>-1400</v>
      </c>
      <c r="K545" s="80">
        <f>F545-Y545</f>
        <v/>
      </c>
      <c r="L545" s="82">
        <f>AA545/(K545+W545)</f>
        <v/>
      </c>
      <c r="M545" s="75" t="n">
        <v>0.65625</v>
      </c>
      <c r="N545" s="80" t="n">
        <v>95407.3</v>
      </c>
      <c r="O545" s="80" t="n">
        <v>44632.86</v>
      </c>
      <c r="P545" s="80" t="n">
        <v>18781</v>
      </c>
      <c r="Q545" s="80" t="n">
        <v>23021</v>
      </c>
      <c r="R545" s="80" t="n">
        <v>10351.3</v>
      </c>
      <c r="S545" s="80" t="n">
        <v>-1378.86</v>
      </c>
      <c r="T545" s="80">
        <f>O545-Y545</f>
        <v/>
      </c>
      <c r="U545" s="82">
        <f>AA545/(T545+X545)</f>
        <v/>
      </c>
      <c r="V545" s="80">
        <f>INDEX(检修、备用和必开!B:B,MATCH(统调负荷!$C545,检修、备用和必开!$A:$A,0))</f>
        <v/>
      </c>
      <c r="W545" s="80">
        <f>INDEX(检修、备用和必开!C:C,MATCH(统调负荷!$C545,检修、备用和必开!$A:$A,0))</f>
        <v/>
      </c>
      <c r="X545" s="80">
        <f>INDEX(检修、备用和必开!D:D,MATCH(统调负荷!$C545,检修、备用和必开!$A:$A,0))</f>
        <v/>
      </c>
      <c r="Y545" s="80">
        <f>INDEX(检修、备用和必开!E:E,MATCH(统调负荷!$C545,检修、备用和必开!$A:$A,0))</f>
        <v/>
      </c>
      <c r="Z545" s="80">
        <f>INDEX(检修、备用和必开!F:F,MATCH(统调负荷!$C545,检修、备用和必开!$A:$A,0))</f>
        <v/>
      </c>
      <c r="AA545" s="80">
        <f>94492.4-V545-Z545</f>
        <v/>
      </c>
      <c r="AB545" s="80" t="n">
        <v>347.13</v>
      </c>
      <c r="AC545" s="80" t="n">
        <v>342.79</v>
      </c>
      <c r="AD545" s="83">
        <f>C545+D545</f>
        <v/>
      </c>
      <c r="AE545" s="82">
        <f>N545-E545</f>
        <v/>
      </c>
      <c r="AF545" s="82">
        <f>O545-F545</f>
        <v/>
      </c>
      <c r="AG545" s="82">
        <f>P545-G545</f>
        <v/>
      </c>
      <c r="AH545" s="82">
        <f>Q545-H545</f>
        <v/>
      </c>
      <c r="AI545" s="82">
        <f>R545-I545</f>
        <v/>
      </c>
      <c r="AJ545" s="82">
        <f>S545-J545</f>
        <v/>
      </c>
      <c r="AK545" s="80">
        <f>INDEX(检修、备用和必开!I:I,MATCH(统调负荷!$C545,检修、备用和必开!$A:$A,0))</f>
        <v/>
      </c>
      <c r="AL545" s="87" t="n"/>
    </row>
    <row r="546" ht="13.8" customFormat="1" customHeight="1" s="74">
      <c r="A546" s="80">
        <f>WEEKDAY(C546,2)</f>
        <v/>
      </c>
      <c r="B546" s="80">
        <f>HOUR(D546)</f>
        <v/>
      </c>
      <c r="C546" s="86" t="n">
        <v>45722</v>
      </c>
      <c r="D546" s="75" t="n">
        <v>0.6666666666666666</v>
      </c>
      <c r="E546" s="80" t="n">
        <v>104125</v>
      </c>
      <c r="F546" s="80" t="n">
        <v>56248</v>
      </c>
      <c r="G546" s="80" t="n">
        <v>15712</v>
      </c>
      <c r="H546" s="80" t="n">
        <v>25177</v>
      </c>
      <c r="I546" s="80" t="n">
        <v>8388</v>
      </c>
      <c r="J546" s="80" t="n">
        <v>-1400</v>
      </c>
      <c r="K546" s="80">
        <f>F546-Y546</f>
        <v/>
      </c>
      <c r="L546" s="82">
        <f>AA546/(K546+W546)</f>
        <v/>
      </c>
      <c r="M546" s="75" t="n">
        <v>0.6666666666666666</v>
      </c>
      <c r="N546" s="80" t="n">
        <v>97440.2</v>
      </c>
      <c r="O546" s="80" t="n">
        <v>45546.16</v>
      </c>
      <c r="P546" s="80" t="n">
        <v>20486</v>
      </c>
      <c r="Q546" s="80" t="n">
        <v>23075.2</v>
      </c>
      <c r="R546" s="80" t="n">
        <v>9696.58</v>
      </c>
      <c r="S546" s="80" t="n">
        <v>-1363.74</v>
      </c>
      <c r="T546" s="80">
        <f>O546-Y546</f>
        <v/>
      </c>
      <c r="U546" s="82">
        <f>AA546/(T546+X546)</f>
        <v/>
      </c>
      <c r="V546" s="80">
        <f>INDEX(检修、备用和必开!B:B,MATCH(统调负荷!$C546,检修、备用和必开!$A:$A,0))</f>
        <v/>
      </c>
      <c r="W546" s="80">
        <f>INDEX(检修、备用和必开!C:C,MATCH(统调负荷!$C546,检修、备用和必开!$A:$A,0))</f>
        <v/>
      </c>
      <c r="X546" s="80">
        <f>INDEX(检修、备用和必开!D:D,MATCH(统调负荷!$C546,检修、备用和必开!$A:$A,0))</f>
        <v/>
      </c>
      <c r="Y546" s="80">
        <f>INDEX(检修、备用和必开!E:E,MATCH(统调负荷!$C546,检修、备用和必开!$A:$A,0))</f>
        <v/>
      </c>
      <c r="Z546" s="80">
        <f>INDEX(检修、备用和必开!F:F,MATCH(统调负荷!$C546,检修、备用和必开!$A:$A,0))</f>
        <v/>
      </c>
      <c r="AA546" s="80">
        <f>94492.4-V546-Z546</f>
        <v/>
      </c>
      <c r="AB546" s="80" t="n">
        <v>361</v>
      </c>
      <c r="AC546" s="80" t="n">
        <v>354.48</v>
      </c>
      <c r="AD546" s="83">
        <f>C546+D546</f>
        <v/>
      </c>
      <c r="AE546" s="82">
        <f>N546-E546</f>
        <v/>
      </c>
      <c r="AF546" s="82">
        <f>O546-F546</f>
        <v/>
      </c>
      <c r="AG546" s="82">
        <f>P546-G546</f>
        <v/>
      </c>
      <c r="AH546" s="82">
        <f>Q546-H546</f>
        <v/>
      </c>
      <c r="AI546" s="82">
        <f>R546-I546</f>
        <v/>
      </c>
      <c r="AJ546" s="82">
        <f>S546-J546</f>
        <v/>
      </c>
      <c r="AK546" s="80">
        <f>INDEX(检修、备用和必开!I:I,MATCH(统调负荷!$C546,检修、备用和必开!$A:$A,0))</f>
        <v/>
      </c>
      <c r="AL546" s="87" t="n"/>
    </row>
    <row r="547" ht="13.8" customFormat="1" customHeight="1" s="74">
      <c r="A547" s="80">
        <f>WEEKDAY(C547,2)</f>
        <v/>
      </c>
      <c r="B547" s="80">
        <f>HOUR(D547)</f>
        <v/>
      </c>
      <c r="C547" s="86" t="n">
        <v>45722</v>
      </c>
      <c r="D547" s="75" t="n">
        <v>0.6770833333333334</v>
      </c>
      <c r="E547" s="80" t="n">
        <v>105050</v>
      </c>
      <c r="F547" s="80" t="n">
        <v>56238</v>
      </c>
      <c r="G547" s="80" t="n">
        <v>16077</v>
      </c>
      <c r="H547" s="80" t="n">
        <v>25871</v>
      </c>
      <c r="I547" s="80" t="n">
        <v>8264</v>
      </c>
      <c r="J547" s="80" t="n">
        <v>-1400</v>
      </c>
      <c r="K547" s="80">
        <f>F547-Y547</f>
        <v/>
      </c>
      <c r="L547" s="82">
        <f>AA547/(K547+W547)</f>
        <v/>
      </c>
      <c r="M547" s="75" t="n">
        <v>0.6770833333333334</v>
      </c>
      <c r="N547" s="80" t="n">
        <v>99293</v>
      </c>
      <c r="O547" s="80" t="n">
        <v>47460</v>
      </c>
      <c r="P547" s="80" t="n">
        <v>20801.6</v>
      </c>
      <c r="Q547" s="80" t="n">
        <v>23401.6</v>
      </c>
      <c r="R547" s="80" t="n">
        <v>8994.82</v>
      </c>
      <c r="S547" s="80" t="n">
        <v>-1365.02</v>
      </c>
      <c r="T547" s="80">
        <f>O547-Y547</f>
        <v/>
      </c>
      <c r="U547" s="82">
        <f>AA547/(T547+X547)</f>
        <v/>
      </c>
      <c r="V547" s="80">
        <f>INDEX(检修、备用和必开!B:B,MATCH(统调负荷!$C547,检修、备用和必开!$A:$A,0))</f>
        <v/>
      </c>
      <c r="W547" s="80">
        <f>INDEX(检修、备用和必开!C:C,MATCH(统调负荷!$C547,检修、备用和必开!$A:$A,0))</f>
        <v/>
      </c>
      <c r="X547" s="80">
        <f>INDEX(检修、备用和必开!D:D,MATCH(统调负荷!$C547,检修、备用和必开!$A:$A,0))</f>
        <v/>
      </c>
      <c r="Y547" s="80">
        <f>INDEX(检修、备用和必开!E:E,MATCH(统调负荷!$C547,检修、备用和必开!$A:$A,0))</f>
        <v/>
      </c>
      <c r="Z547" s="80">
        <f>INDEX(检修、备用和必开!F:F,MATCH(统调负荷!$C547,检修、备用和必开!$A:$A,0))</f>
        <v/>
      </c>
      <c r="AA547" s="80">
        <f>94492.4-V547-Z547</f>
        <v/>
      </c>
      <c r="AB547" s="80" t="n">
        <v>373.67</v>
      </c>
      <c r="AC547" s="80" t="n">
        <v>380.22</v>
      </c>
      <c r="AD547" s="83">
        <f>C547+D547</f>
        <v/>
      </c>
      <c r="AE547" s="82">
        <f>N547-E547</f>
        <v/>
      </c>
      <c r="AF547" s="82">
        <f>O547-F547</f>
        <v/>
      </c>
      <c r="AG547" s="82">
        <f>P547-G547</f>
        <v/>
      </c>
      <c r="AH547" s="82">
        <f>Q547-H547</f>
        <v/>
      </c>
      <c r="AI547" s="82">
        <f>R547-I547</f>
        <v/>
      </c>
      <c r="AJ547" s="82">
        <f>S547-J547</f>
        <v/>
      </c>
      <c r="AK547" s="80">
        <f>INDEX(检修、备用和必开!I:I,MATCH(统调负荷!$C547,检修、备用和必开!$A:$A,0))</f>
        <v/>
      </c>
      <c r="AL547" s="87" t="n"/>
    </row>
    <row r="548" ht="13.8" customFormat="1" customHeight="1" s="74">
      <c r="A548" s="80">
        <f>WEEKDAY(C548,2)</f>
        <v/>
      </c>
      <c r="B548" s="80">
        <f>HOUR(D548)</f>
        <v/>
      </c>
      <c r="C548" s="86" t="n">
        <v>45722</v>
      </c>
      <c r="D548" s="75" t="n">
        <v>0.6875</v>
      </c>
      <c r="E548" s="80" t="n">
        <v>106285</v>
      </c>
      <c r="F548" s="80" t="n">
        <v>57667</v>
      </c>
      <c r="G548" s="80" t="n">
        <v>16077</v>
      </c>
      <c r="H548" s="80" t="n">
        <v>25816</v>
      </c>
      <c r="I548" s="80" t="n">
        <v>8125</v>
      </c>
      <c r="J548" s="80" t="n">
        <v>-1400</v>
      </c>
      <c r="K548" s="80">
        <f>F548-Y548</f>
        <v/>
      </c>
      <c r="L548" s="82">
        <f>AA548/(K548+W548)</f>
        <v/>
      </c>
      <c r="M548" s="75" t="n">
        <v>0.6875</v>
      </c>
      <c r="N548" s="80" t="n">
        <v>100813</v>
      </c>
      <c r="O548" s="80" t="n">
        <v>49239.69</v>
      </c>
      <c r="P548" s="80" t="n">
        <v>20615.8</v>
      </c>
      <c r="Q548" s="80" t="n">
        <v>24041.3</v>
      </c>
      <c r="R548" s="80" t="n">
        <v>8268.74</v>
      </c>
      <c r="S548" s="80" t="n">
        <v>-1352.53</v>
      </c>
      <c r="T548" s="80">
        <f>O548-Y548</f>
        <v/>
      </c>
      <c r="U548" s="82">
        <f>AA548/(T548+X548)</f>
        <v/>
      </c>
      <c r="V548" s="80">
        <f>INDEX(检修、备用和必开!B:B,MATCH(统调负荷!$C548,检修、备用和必开!$A:$A,0))</f>
        <v/>
      </c>
      <c r="W548" s="80">
        <f>INDEX(检修、备用和必开!C:C,MATCH(统调负荷!$C548,检修、备用和必开!$A:$A,0))</f>
        <v/>
      </c>
      <c r="X548" s="80">
        <f>INDEX(检修、备用和必开!D:D,MATCH(统调负荷!$C548,检修、备用和必开!$A:$A,0))</f>
        <v/>
      </c>
      <c r="Y548" s="80">
        <f>INDEX(检修、备用和必开!E:E,MATCH(统调负荷!$C548,检修、备用和必开!$A:$A,0))</f>
        <v/>
      </c>
      <c r="Z548" s="80">
        <f>INDEX(检修、备用和必开!F:F,MATCH(统调负荷!$C548,检修、备用和必开!$A:$A,0))</f>
        <v/>
      </c>
      <c r="AA548" s="80">
        <f>94492.4-V548-Z548</f>
        <v/>
      </c>
      <c r="AB548" s="80" t="n">
        <v>387.44</v>
      </c>
      <c r="AC548" s="80" t="n">
        <v>376.65</v>
      </c>
      <c r="AD548" s="83">
        <f>C548+D548</f>
        <v/>
      </c>
      <c r="AE548" s="82">
        <f>N548-E548</f>
        <v/>
      </c>
      <c r="AF548" s="82">
        <f>O548-F548</f>
        <v/>
      </c>
      <c r="AG548" s="82">
        <f>P548-G548</f>
        <v/>
      </c>
      <c r="AH548" s="82">
        <f>Q548-H548</f>
        <v/>
      </c>
      <c r="AI548" s="82">
        <f>R548-I548</f>
        <v/>
      </c>
      <c r="AJ548" s="82">
        <f>S548-J548</f>
        <v/>
      </c>
      <c r="AK548" s="80">
        <f>INDEX(检修、备用和必开!I:I,MATCH(统调负荷!$C548,检修、备用和必开!$A:$A,0))</f>
        <v/>
      </c>
      <c r="AL548" s="87" t="n"/>
    </row>
    <row r="549" ht="13.8" customFormat="1" customHeight="1" s="74">
      <c r="A549" s="80">
        <f>WEEKDAY(C549,2)</f>
        <v/>
      </c>
      <c r="B549" s="80">
        <f>HOUR(D549)</f>
        <v/>
      </c>
      <c r="C549" s="86" t="n">
        <v>45722</v>
      </c>
      <c r="D549" s="75" t="n">
        <v>0.6979166666666666</v>
      </c>
      <c r="E549" s="80" t="n">
        <v>107215</v>
      </c>
      <c r="F549" s="80" t="n">
        <v>56904</v>
      </c>
      <c r="G549" s="80" t="n">
        <v>17297</v>
      </c>
      <c r="H549" s="80" t="n">
        <v>26464</v>
      </c>
      <c r="I549" s="80" t="n">
        <v>7950</v>
      </c>
      <c r="J549" s="80" t="n">
        <v>-1400</v>
      </c>
      <c r="K549" s="80">
        <f>F549-Y549</f>
        <v/>
      </c>
      <c r="L549" s="82">
        <f>AA549/(K549+W549)</f>
        <v/>
      </c>
      <c r="M549" s="75" t="n">
        <v>0.6979166666666666</v>
      </c>
      <c r="N549" s="80" t="n">
        <v>102061</v>
      </c>
      <c r="O549" s="80" t="n">
        <v>50737.51</v>
      </c>
      <c r="P549" s="80" t="n">
        <v>21053.8</v>
      </c>
      <c r="Q549" s="80" t="n">
        <v>23983.2</v>
      </c>
      <c r="R549" s="80" t="n">
        <v>7677.19</v>
      </c>
      <c r="S549" s="80" t="n">
        <v>-1390.7</v>
      </c>
      <c r="T549" s="80">
        <f>O549-Y549</f>
        <v/>
      </c>
      <c r="U549" s="82">
        <f>AA549/(T549+X549)</f>
        <v/>
      </c>
      <c r="V549" s="80">
        <f>INDEX(检修、备用和必开!B:B,MATCH(统调负荷!$C549,检修、备用和必开!$A:$A,0))</f>
        <v/>
      </c>
      <c r="W549" s="80">
        <f>INDEX(检修、备用和必开!C:C,MATCH(统调负荷!$C549,检修、备用和必开!$A:$A,0))</f>
        <v/>
      </c>
      <c r="X549" s="80">
        <f>INDEX(检修、备用和必开!D:D,MATCH(统调负荷!$C549,检修、备用和必开!$A:$A,0))</f>
        <v/>
      </c>
      <c r="Y549" s="80">
        <f>INDEX(检修、备用和必开!E:E,MATCH(统调负荷!$C549,检修、备用和必开!$A:$A,0))</f>
        <v/>
      </c>
      <c r="Z549" s="80">
        <f>INDEX(检修、备用和必开!F:F,MATCH(统调负荷!$C549,检修、备用和必开!$A:$A,0))</f>
        <v/>
      </c>
      <c r="AA549" s="80">
        <f>94492.4-V549-Z549</f>
        <v/>
      </c>
      <c r="AB549" s="80" t="n">
        <v>385.36</v>
      </c>
      <c r="AC549" s="80" t="n">
        <v>372.15</v>
      </c>
      <c r="AD549" s="83">
        <f>C549+D549</f>
        <v/>
      </c>
      <c r="AE549" s="82">
        <f>N549-E549</f>
        <v/>
      </c>
      <c r="AF549" s="82">
        <f>O549-F549</f>
        <v/>
      </c>
      <c r="AG549" s="82">
        <f>P549-G549</f>
        <v/>
      </c>
      <c r="AH549" s="82">
        <f>Q549-H549</f>
        <v/>
      </c>
      <c r="AI549" s="82">
        <f>R549-I549</f>
        <v/>
      </c>
      <c r="AJ549" s="82">
        <f>S549-J549</f>
        <v/>
      </c>
      <c r="AK549" s="80">
        <f>INDEX(检修、备用和必开!I:I,MATCH(统调负荷!$C549,检修、备用和必开!$A:$A,0))</f>
        <v/>
      </c>
      <c r="AL549" s="87" t="n"/>
    </row>
    <row r="550" ht="13.8" customFormat="1" customHeight="1" s="74">
      <c r="A550" s="80">
        <f>WEEKDAY(C550,2)</f>
        <v/>
      </c>
      <c r="B550" s="80">
        <f>HOUR(D550)</f>
        <v/>
      </c>
      <c r="C550" s="86" t="n">
        <v>45722</v>
      </c>
      <c r="D550" s="75" t="n">
        <v>0.7083333333333334</v>
      </c>
      <c r="E550" s="80" t="n">
        <v>108375</v>
      </c>
      <c r="F550" s="80" t="n">
        <v>58747</v>
      </c>
      <c r="G550" s="80" t="n">
        <v>16969</v>
      </c>
      <c r="H550" s="80" t="n">
        <v>26252</v>
      </c>
      <c r="I550" s="80" t="n">
        <v>7807</v>
      </c>
      <c r="J550" s="80" t="n">
        <v>-1400</v>
      </c>
      <c r="K550" s="80">
        <f>F550-Y550</f>
        <v/>
      </c>
      <c r="L550" s="82">
        <f>AA550/(K550+W550)</f>
        <v/>
      </c>
      <c r="M550" s="75" t="n">
        <v>0.7083333333333334</v>
      </c>
      <c r="N550" s="80" t="n">
        <v>103859</v>
      </c>
      <c r="O550" s="80" t="n">
        <v>52384.34</v>
      </c>
      <c r="P550" s="80" t="n">
        <v>21428.9</v>
      </c>
      <c r="Q550" s="80" t="n">
        <v>24198.5</v>
      </c>
      <c r="R550" s="80" t="n">
        <v>7184.87</v>
      </c>
      <c r="S550" s="80" t="n">
        <v>-1337.61</v>
      </c>
      <c r="T550" s="80">
        <f>O550-Y550</f>
        <v/>
      </c>
      <c r="U550" s="82">
        <f>AA550/(T550+X550)</f>
        <v/>
      </c>
      <c r="V550" s="80">
        <f>INDEX(检修、备用和必开!B:B,MATCH(统调负荷!$C550,检修、备用和必开!$A:$A,0))</f>
        <v/>
      </c>
      <c r="W550" s="80">
        <f>INDEX(检修、备用和必开!C:C,MATCH(统调负荷!$C550,检修、备用和必开!$A:$A,0))</f>
        <v/>
      </c>
      <c r="X550" s="80">
        <f>INDEX(检修、备用和必开!D:D,MATCH(统调负荷!$C550,检修、备用和必开!$A:$A,0))</f>
        <v/>
      </c>
      <c r="Y550" s="80">
        <f>INDEX(检修、备用和必开!E:E,MATCH(统调负荷!$C550,检修、备用和必开!$A:$A,0))</f>
        <v/>
      </c>
      <c r="Z550" s="80">
        <f>INDEX(检修、备用和必开!F:F,MATCH(统调负荷!$C550,检修、备用和必开!$A:$A,0))</f>
        <v/>
      </c>
      <c r="AA550" s="80">
        <f>94492.4-V550-Z550</f>
        <v/>
      </c>
      <c r="AB550" s="80" t="n">
        <v>411.18</v>
      </c>
      <c r="AC550" s="80" t="n">
        <v>384.63</v>
      </c>
      <c r="AD550" s="83">
        <f>C550+D550</f>
        <v/>
      </c>
      <c r="AE550" s="82">
        <f>N550-E550</f>
        <v/>
      </c>
      <c r="AF550" s="82">
        <f>O550-F550</f>
        <v/>
      </c>
      <c r="AG550" s="82">
        <f>P550-G550</f>
        <v/>
      </c>
      <c r="AH550" s="82">
        <f>Q550-H550</f>
        <v/>
      </c>
      <c r="AI550" s="82">
        <f>R550-I550</f>
        <v/>
      </c>
      <c r="AJ550" s="82">
        <f>S550-J550</f>
        <v/>
      </c>
      <c r="AK550" s="80">
        <f>INDEX(检修、备用和必开!I:I,MATCH(统调负荷!$C550,检修、备用和必开!$A:$A,0))</f>
        <v/>
      </c>
      <c r="AL550" s="87" t="n"/>
    </row>
    <row r="551" ht="13.8" customFormat="1" customHeight="1" s="74">
      <c r="A551" s="80">
        <f>WEEKDAY(C551,2)</f>
        <v/>
      </c>
      <c r="B551" s="80">
        <f>HOUR(D551)</f>
        <v/>
      </c>
      <c r="C551" s="86" t="n">
        <v>45722</v>
      </c>
      <c r="D551" s="75" t="n">
        <v>0.71875</v>
      </c>
      <c r="E551" s="80" t="n">
        <v>108685</v>
      </c>
      <c r="F551" s="80" t="n">
        <v>58788</v>
      </c>
      <c r="G551" s="80" t="n">
        <v>17159</v>
      </c>
      <c r="H551" s="80" t="n">
        <v>26439</v>
      </c>
      <c r="I551" s="80" t="n">
        <v>7699</v>
      </c>
      <c r="J551" s="80" t="n">
        <v>-1400</v>
      </c>
      <c r="K551" s="80">
        <f>F551-Y551</f>
        <v/>
      </c>
      <c r="L551" s="82">
        <f>AA551/(K551+W551)</f>
        <v/>
      </c>
      <c r="M551" s="75" t="n">
        <v>0.71875</v>
      </c>
      <c r="N551" s="80" t="n">
        <v>105026</v>
      </c>
      <c r="O551" s="80" t="n">
        <v>55507.45</v>
      </c>
      <c r="P551" s="80" t="n">
        <v>20168.4</v>
      </c>
      <c r="Q551" s="80" t="n">
        <v>23963</v>
      </c>
      <c r="R551" s="80" t="n">
        <v>6779.83</v>
      </c>
      <c r="S551" s="80" t="n">
        <v>-1392.68</v>
      </c>
      <c r="T551" s="80">
        <f>O551-Y551</f>
        <v/>
      </c>
      <c r="U551" s="82">
        <f>AA551/(T551+X551)</f>
        <v/>
      </c>
      <c r="V551" s="80">
        <f>INDEX(检修、备用和必开!B:B,MATCH(统调负荷!$C551,检修、备用和必开!$A:$A,0))</f>
        <v/>
      </c>
      <c r="W551" s="80">
        <f>INDEX(检修、备用和必开!C:C,MATCH(统调负荷!$C551,检修、备用和必开!$A:$A,0))</f>
        <v/>
      </c>
      <c r="X551" s="80">
        <f>INDEX(检修、备用和必开!D:D,MATCH(统调负荷!$C551,检修、备用和必开!$A:$A,0))</f>
        <v/>
      </c>
      <c r="Y551" s="80">
        <f>INDEX(检修、备用和必开!E:E,MATCH(统调负荷!$C551,检修、备用和必开!$A:$A,0))</f>
        <v/>
      </c>
      <c r="Z551" s="80">
        <f>INDEX(检修、备用和必开!F:F,MATCH(统调负荷!$C551,检修、备用和必开!$A:$A,0))</f>
        <v/>
      </c>
      <c r="AA551" s="80">
        <f>94492.4-V551-Z551</f>
        <v/>
      </c>
      <c r="AB551" s="80" t="n">
        <v>432.25</v>
      </c>
      <c r="AC551" s="80" t="n">
        <v>456.8</v>
      </c>
      <c r="AD551" s="83">
        <f>C551+D551</f>
        <v/>
      </c>
      <c r="AE551" s="82">
        <f>N551-E551</f>
        <v/>
      </c>
      <c r="AF551" s="82">
        <f>O551-F551</f>
        <v/>
      </c>
      <c r="AG551" s="82">
        <f>P551-G551</f>
        <v/>
      </c>
      <c r="AH551" s="82">
        <f>Q551-H551</f>
        <v/>
      </c>
      <c r="AI551" s="82">
        <f>R551-I551</f>
        <v/>
      </c>
      <c r="AJ551" s="82">
        <f>S551-J551</f>
        <v/>
      </c>
      <c r="AK551" s="80">
        <f>INDEX(检修、备用和必开!I:I,MATCH(统调负荷!$C551,检修、备用和必开!$A:$A,0))</f>
        <v/>
      </c>
      <c r="AL551" s="87" t="n"/>
    </row>
    <row r="552" ht="13.8" customFormat="1" customHeight="1" s="74">
      <c r="A552" s="80">
        <f>WEEKDAY(C552,2)</f>
        <v/>
      </c>
      <c r="B552" s="80">
        <f>HOUR(D552)</f>
        <v/>
      </c>
      <c r="C552" s="86" t="n">
        <v>45722</v>
      </c>
      <c r="D552" s="75" t="n">
        <v>0.7291666666666666</v>
      </c>
      <c r="E552" s="80" t="n">
        <v>107290</v>
      </c>
      <c r="F552" s="80" t="n">
        <v>57541</v>
      </c>
      <c r="G552" s="80" t="n">
        <v>17159</v>
      </c>
      <c r="H552" s="80" t="n">
        <v>26415</v>
      </c>
      <c r="I552" s="80" t="n">
        <v>7575</v>
      </c>
      <c r="J552" s="80" t="n">
        <v>-1400</v>
      </c>
      <c r="K552" s="80">
        <f>F552-Y552</f>
        <v/>
      </c>
      <c r="L552" s="82">
        <f>AA552/(K552+W552)</f>
        <v/>
      </c>
      <c r="M552" s="75" t="n">
        <v>0.7291666666666666</v>
      </c>
      <c r="N552" s="80" t="n">
        <v>103792</v>
      </c>
      <c r="O552" s="80" t="n">
        <v>55157.95</v>
      </c>
      <c r="P552" s="80" t="n">
        <v>20122.6</v>
      </c>
      <c r="Q552" s="80" t="n">
        <v>23482.9</v>
      </c>
      <c r="R552" s="80" t="n">
        <v>6372.86</v>
      </c>
      <c r="S552" s="80" t="n">
        <v>-1344.31</v>
      </c>
      <c r="T552" s="80">
        <f>O552-Y552</f>
        <v/>
      </c>
      <c r="U552" s="82">
        <f>AA552/(T552+X552)</f>
        <v/>
      </c>
      <c r="V552" s="80">
        <f>INDEX(检修、备用和必开!B:B,MATCH(统调负荷!$C552,检修、备用和必开!$A:$A,0))</f>
        <v/>
      </c>
      <c r="W552" s="80">
        <f>INDEX(检修、备用和必开!C:C,MATCH(统调负荷!$C552,检修、备用和必开!$A:$A,0))</f>
        <v/>
      </c>
      <c r="X552" s="80">
        <f>INDEX(检修、备用和必开!D:D,MATCH(统调负荷!$C552,检修、备用和必开!$A:$A,0))</f>
        <v/>
      </c>
      <c r="Y552" s="80">
        <f>INDEX(检修、备用和必开!E:E,MATCH(统调负荷!$C552,检修、备用和必开!$A:$A,0))</f>
        <v/>
      </c>
      <c r="Z552" s="80">
        <f>INDEX(检修、备用和必开!F:F,MATCH(统调负荷!$C552,检修、备用和必开!$A:$A,0))</f>
        <v/>
      </c>
      <c r="AA552" s="80">
        <f>94492.4-V552-Z552</f>
        <v/>
      </c>
      <c r="AB552" s="80" t="n">
        <v>396.71</v>
      </c>
      <c r="AC552" s="80" t="n">
        <v>383.94</v>
      </c>
      <c r="AD552" s="83">
        <f>C552+D552</f>
        <v/>
      </c>
      <c r="AE552" s="82">
        <f>N552-E552</f>
        <v/>
      </c>
      <c r="AF552" s="82">
        <f>O552-F552</f>
        <v/>
      </c>
      <c r="AG552" s="82">
        <f>P552-G552</f>
        <v/>
      </c>
      <c r="AH552" s="82">
        <f>Q552-H552</f>
        <v/>
      </c>
      <c r="AI552" s="82">
        <f>R552-I552</f>
        <v/>
      </c>
      <c r="AJ552" s="82">
        <f>S552-J552</f>
        <v/>
      </c>
      <c r="AK552" s="80">
        <f>INDEX(检修、备用和必开!I:I,MATCH(统调负荷!$C552,检修、备用和必开!$A:$A,0))</f>
        <v/>
      </c>
      <c r="AL552" s="87" t="n"/>
    </row>
    <row r="553" ht="13.8" customFormat="1" customHeight="1" s="74">
      <c r="A553" s="80">
        <f>WEEKDAY(C553,2)</f>
        <v/>
      </c>
      <c r="B553" s="80">
        <f>HOUR(D553)</f>
        <v/>
      </c>
      <c r="C553" s="86" t="n">
        <v>45722</v>
      </c>
      <c r="D553" s="75" t="n">
        <v>0.7395833333333334</v>
      </c>
      <c r="E553" s="80" t="n">
        <v>106675</v>
      </c>
      <c r="F553" s="80" t="n">
        <v>57081</v>
      </c>
      <c r="G553" s="80" t="n">
        <v>17179</v>
      </c>
      <c r="H553" s="80" t="n">
        <v>26321</v>
      </c>
      <c r="I553" s="80" t="n">
        <v>7494</v>
      </c>
      <c r="J553" s="80" t="n">
        <v>-1400</v>
      </c>
      <c r="K553" s="80">
        <f>F553-Y553</f>
        <v/>
      </c>
      <c r="L553" s="82">
        <f>AA553/(K553+W553)</f>
        <v/>
      </c>
      <c r="M553" s="75" t="n">
        <v>0.7395833333333334</v>
      </c>
      <c r="N553" s="80" t="n">
        <v>103848</v>
      </c>
      <c r="O553" s="80" t="n">
        <v>55843.17</v>
      </c>
      <c r="P553" s="80" t="n">
        <v>19743.6</v>
      </c>
      <c r="Q553" s="80" t="n">
        <v>23401.2</v>
      </c>
      <c r="R553" s="80" t="n">
        <v>6192.58</v>
      </c>
      <c r="S553" s="80" t="n">
        <v>-1332.55</v>
      </c>
      <c r="T553" s="80">
        <f>O553-Y553</f>
        <v/>
      </c>
      <c r="U553" s="82">
        <f>AA553/(T553+X553)</f>
        <v/>
      </c>
      <c r="V553" s="80">
        <f>INDEX(检修、备用和必开!B:B,MATCH(统调负荷!$C553,检修、备用和必开!$A:$A,0))</f>
        <v/>
      </c>
      <c r="W553" s="80">
        <f>INDEX(检修、备用和必开!C:C,MATCH(统调负荷!$C553,检修、备用和必开!$A:$A,0))</f>
        <v/>
      </c>
      <c r="X553" s="80">
        <f>INDEX(检修、备用和必开!D:D,MATCH(统调负荷!$C553,检修、备用和必开!$A:$A,0))</f>
        <v/>
      </c>
      <c r="Y553" s="80">
        <f>INDEX(检修、备用和必开!E:E,MATCH(统调负荷!$C553,检修、备用和必开!$A:$A,0))</f>
        <v/>
      </c>
      <c r="Z553" s="80">
        <f>INDEX(检修、备用和必开!F:F,MATCH(统调负荷!$C553,检修、备用和必开!$A:$A,0))</f>
        <v/>
      </c>
      <c r="AA553" s="80">
        <f>94492.4-V553-Z553</f>
        <v/>
      </c>
      <c r="AB553" s="80" t="n">
        <v>400.74</v>
      </c>
      <c r="AC553" s="80" t="n">
        <v>424.4</v>
      </c>
      <c r="AD553" s="83">
        <f>C553+D553</f>
        <v/>
      </c>
      <c r="AE553" s="82">
        <f>N553-E553</f>
        <v/>
      </c>
      <c r="AF553" s="82">
        <f>O553-F553</f>
        <v/>
      </c>
      <c r="AG553" s="82">
        <f>P553-G553</f>
        <v/>
      </c>
      <c r="AH553" s="82">
        <f>Q553-H553</f>
        <v/>
      </c>
      <c r="AI553" s="82">
        <f>R553-I553</f>
        <v/>
      </c>
      <c r="AJ553" s="82">
        <f>S553-J553</f>
        <v/>
      </c>
      <c r="AK553" s="80">
        <f>INDEX(检修、备用和必开!I:I,MATCH(统调负荷!$C553,检修、备用和必开!$A:$A,0))</f>
        <v/>
      </c>
      <c r="AL553" s="87" t="n"/>
    </row>
    <row r="554" ht="13.8" customFormat="1" customHeight="1" s="74">
      <c r="A554" s="80">
        <f>WEEKDAY(C554,2)</f>
        <v/>
      </c>
      <c r="B554" s="80">
        <f>HOUR(D554)</f>
        <v/>
      </c>
      <c r="C554" s="86" t="n">
        <v>45722</v>
      </c>
      <c r="D554" s="75" t="n">
        <v>0.75</v>
      </c>
      <c r="E554" s="80" t="n">
        <v>106905</v>
      </c>
      <c r="F554" s="80" t="n">
        <v>57011</v>
      </c>
      <c r="G554" s="80" t="n">
        <v>17608</v>
      </c>
      <c r="H554" s="80" t="n">
        <v>26305</v>
      </c>
      <c r="I554" s="80" t="n">
        <v>7381</v>
      </c>
      <c r="J554" s="80" t="n">
        <v>-1400</v>
      </c>
      <c r="K554" s="80">
        <f>F554-Y554</f>
        <v/>
      </c>
      <c r="L554" s="82">
        <f>AA554/(K554+W554)</f>
        <v/>
      </c>
      <c r="M554" s="75" t="n">
        <v>0.75</v>
      </c>
      <c r="N554" s="80" t="n">
        <v>105486</v>
      </c>
      <c r="O554" s="80" t="n">
        <v>56319.37</v>
      </c>
      <c r="P554" s="80" t="n">
        <v>20192.5</v>
      </c>
      <c r="Q554" s="80" t="n">
        <v>24143.2</v>
      </c>
      <c r="R554" s="80" t="n">
        <v>6207.02</v>
      </c>
      <c r="S554" s="80" t="n">
        <v>-1376.09</v>
      </c>
      <c r="T554" s="80">
        <f>O554-Y554</f>
        <v/>
      </c>
      <c r="U554" s="82">
        <f>AA554/(T554+X554)</f>
        <v/>
      </c>
      <c r="V554" s="80">
        <f>INDEX(检修、备用和必开!B:B,MATCH(统调负荷!$C554,检修、备用和必开!$A:$A,0))</f>
        <v/>
      </c>
      <c r="W554" s="80">
        <f>INDEX(检修、备用和必开!C:C,MATCH(统调负荷!$C554,检修、备用和必开!$A:$A,0))</f>
        <v/>
      </c>
      <c r="X554" s="80">
        <f>INDEX(检修、备用和必开!D:D,MATCH(统调负荷!$C554,检修、备用和必开!$A:$A,0))</f>
        <v/>
      </c>
      <c r="Y554" s="80">
        <f>INDEX(检修、备用和必开!E:E,MATCH(统调负荷!$C554,检修、备用和必开!$A:$A,0))</f>
        <v/>
      </c>
      <c r="Z554" s="80">
        <f>INDEX(检修、备用和必开!F:F,MATCH(统调负荷!$C554,检修、备用和必开!$A:$A,0))</f>
        <v/>
      </c>
      <c r="AA554" s="80">
        <f>94492.4-V554-Z554</f>
        <v/>
      </c>
      <c r="AB554" s="80" t="n">
        <v>394.07</v>
      </c>
      <c r="AC554" s="80" t="n">
        <v>378.48</v>
      </c>
      <c r="AD554" s="83">
        <f>C554+D554</f>
        <v/>
      </c>
      <c r="AE554" s="82">
        <f>N554-E554</f>
        <v/>
      </c>
      <c r="AF554" s="82">
        <f>O554-F554</f>
        <v/>
      </c>
      <c r="AG554" s="82">
        <f>P554-G554</f>
        <v/>
      </c>
      <c r="AH554" s="82">
        <f>Q554-H554</f>
        <v/>
      </c>
      <c r="AI554" s="82">
        <f>R554-I554</f>
        <v/>
      </c>
      <c r="AJ554" s="82">
        <f>S554-J554</f>
        <v/>
      </c>
      <c r="AK554" s="80">
        <f>INDEX(检修、备用和必开!I:I,MATCH(统调负荷!$C554,检修、备用和必开!$A:$A,0))</f>
        <v/>
      </c>
      <c r="AL554" s="87" t="n"/>
    </row>
    <row r="555" ht="13.8" customFormat="1" customHeight="1" s="74">
      <c r="A555" s="80">
        <f>WEEKDAY(C555,2)</f>
        <v/>
      </c>
      <c r="B555" s="80">
        <f>HOUR(D555)</f>
        <v/>
      </c>
      <c r="C555" s="86" t="n">
        <v>45722</v>
      </c>
      <c r="D555" s="75" t="n">
        <v>0.7604166666666666</v>
      </c>
      <c r="E555" s="80" t="n">
        <v>108685</v>
      </c>
      <c r="F555" s="80" t="n">
        <v>58822</v>
      </c>
      <c r="G555" s="80" t="n">
        <v>17608</v>
      </c>
      <c r="H555" s="80" t="n">
        <v>26339</v>
      </c>
      <c r="I555" s="80" t="n">
        <v>7316</v>
      </c>
      <c r="J555" s="80" t="n">
        <v>-1400</v>
      </c>
      <c r="K555" s="80">
        <f>F555-Y555</f>
        <v/>
      </c>
      <c r="L555" s="82">
        <f>AA555/(K555+W555)</f>
        <v/>
      </c>
      <c r="M555" s="75" t="n">
        <v>0.7604166666666666</v>
      </c>
      <c r="N555" s="80" t="n">
        <v>108369</v>
      </c>
      <c r="O555" s="80" t="n">
        <v>58474.78</v>
      </c>
      <c r="P555" s="80" t="n">
        <v>20590.9</v>
      </c>
      <c r="Q555" s="80" t="n">
        <v>24486.9</v>
      </c>
      <c r="R555" s="80" t="n">
        <v>6221.14</v>
      </c>
      <c r="S555" s="80" t="n">
        <v>-1404.72</v>
      </c>
      <c r="T555" s="80">
        <f>O555-Y555</f>
        <v/>
      </c>
      <c r="U555" s="82">
        <f>AA555/(T555+X555)</f>
        <v/>
      </c>
      <c r="V555" s="80">
        <f>INDEX(检修、备用和必开!B:B,MATCH(统调负荷!$C555,检修、备用和必开!$A:$A,0))</f>
        <v/>
      </c>
      <c r="W555" s="80">
        <f>INDEX(检修、备用和必开!C:C,MATCH(统调负荷!$C555,检修、备用和必开!$A:$A,0))</f>
        <v/>
      </c>
      <c r="X555" s="80">
        <f>INDEX(检修、备用和必开!D:D,MATCH(统调负荷!$C555,检修、备用和必开!$A:$A,0))</f>
        <v/>
      </c>
      <c r="Y555" s="80">
        <f>INDEX(检修、备用和必开!E:E,MATCH(统调负荷!$C555,检修、备用和必开!$A:$A,0))</f>
        <v/>
      </c>
      <c r="Z555" s="80">
        <f>INDEX(检修、备用和必开!F:F,MATCH(统调负荷!$C555,检修、备用和必开!$A:$A,0))</f>
        <v/>
      </c>
      <c r="AA555" s="80">
        <f>94492.4-V555-Z555</f>
        <v/>
      </c>
      <c r="AB555" s="80" t="n">
        <v>450.29</v>
      </c>
      <c r="AC555" s="80" t="n">
        <v>409.6</v>
      </c>
      <c r="AD555" s="83">
        <f>C555+D555</f>
        <v/>
      </c>
      <c r="AE555" s="82">
        <f>N555-E555</f>
        <v/>
      </c>
      <c r="AF555" s="82">
        <f>O555-F555</f>
        <v/>
      </c>
      <c r="AG555" s="82">
        <f>P555-G555</f>
        <v/>
      </c>
      <c r="AH555" s="82">
        <f>Q555-H555</f>
        <v/>
      </c>
      <c r="AI555" s="82">
        <f>R555-I555</f>
        <v/>
      </c>
      <c r="AJ555" s="82">
        <f>S555-J555</f>
        <v/>
      </c>
      <c r="AK555" s="80">
        <f>INDEX(检修、备用和必开!I:I,MATCH(统调负荷!$C555,检修、备用和必开!$A:$A,0))</f>
        <v/>
      </c>
      <c r="AL555" s="87" t="n"/>
    </row>
    <row r="556" ht="13.8" customFormat="1" customHeight="1" s="74">
      <c r="A556" s="80">
        <f>WEEKDAY(C556,2)</f>
        <v/>
      </c>
      <c r="B556" s="80">
        <f>HOUR(D556)</f>
        <v/>
      </c>
      <c r="C556" s="86" t="n">
        <v>45722</v>
      </c>
      <c r="D556" s="75" t="n">
        <v>0.7708333333333334</v>
      </c>
      <c r="E556" s="80" t="n">
        <v>110490</v>
      </c>
      <c r="F556" s="80" t="n">
        <v>60463</v>
      </c>
      <c r="G556" s="80" t="n">
        <v>17701</v>
      </c>
      <c r="H556" s="80" t="n">
        <v>26452</v>
      </c>
      <c r="I556" s="80" t="n">
        <v>7274</v>
      </c>
      <c r="J556" s="80" t="n">
        <v>-1400</v>
      </c>
      <c r="K556" s="80">
        <f>F556-Y556</f>
        <v/>
      </c>
      <c r="L556" s="82">
        <f>AA556/(K556+W556)</f>
        <v/>
      </c>
      <c r="M556" s="75" t="n">
        <v>0.7708333333333334</v>
      </c>
      <c r="N556" s="80" t="n">
        <v>109957</v>
      </c>
      <c r="O556" s="80" t="n">
        <v>59433.57</v>
      </c>
      <c r="P556" s="80" t="n">
        <v>20379.3</v>
      </c>
      <c r="Q556" s="80" t="n">
        <v>25315.6</v>
      </c>
      <c r="R556" s="80" t="n">
        <v>6281.12</v>
      </c>
      <c r="S556" s="80" t="n">
        <v>-1452.59</v>
      </c>
      <c r="T556" s="80">
        <f>O556-Y556</f>
        <v/>
      </c>
      <c r="U556" s="82">
        <f>AA556/(T556+X556)</f>
        <v/>
      </c>
      <c r="V556" s="80">
        <f>INDEX(检修、备用和必开!B:B,MATCH(统调负荷!$C556,检修、备用和必开!$A:$A,0))</f>
        <v/>
      </c>
      <c r="W556" s="80">
        <f>INDEX(检修、备用和必开!C:C,MATCH(统调负荷!$C556,检修、备用和必开!$A:$A,0))</f>
        <v/>
      </c>
      <c r="X556" s="80">
        <f>INDEX(检修、备用和必开!D:D,MATCH(统调负荷!$C556,检修、备用和必开!$A:$A,0))</f>
        <v/>
      </c>
      <c r="Y556" s="80">
        <f>INDEX(检修、备用和必开!E:E,MATCH(统调负荷!$C556,检修、备用和必开!$A:$A,0))</f>
        <v/>
      </c>
      <c r="Z556" s="80">
        <f>INDEX(检修、备用和必开!F:F,MATCH(统调负荷!$C556,检修、备用和必开!$A:$A,0))</f>
        <v/>
      </c>
      <c r="AA556" s="80">
        <f>94492.4-V556-Z556</f>
        <v/>
      </c>
      <c r="AB556" s="80" t="n">
        <v>451.72</v>
      </c>
      <c r="AC556" s="80" t="n">
        <v>431.24</v>
      </c>
      <c r="AD556" s="83">
        <f>C556+D556</f>
        <v/>
      </c>
      <c r="AE556" s="82">
        <f>N556-E556</f>
        <v/>
      </c>
      <c r="AF556" s="82">
        <f>O556-F556</f>
        <v/>
      </c>
      <c r="AG556" s="82">
        <f>P556-G556</f>
        <v/>
      </c>
      <c r="AH556" s="82">
        <f>Q556-H556</f>
        <v/>
      </c>
      <c r="AI556" s="82">
        <f>R556-I556</f>
        <v/>
      </c>
      <c r="AJ556" s="82">
        <f>S556-J556</f>
        <v/>
      </c>
      <c r="AK556" s="80">
        <f>INDEX(检修、备用和必开!I:I,MATCH(统调负荷!$C556,检修、备用和必开!$A:$A,0))</f>
        <v/>
      </c>
      <c r="AL556" s="87" t="n"/>
    </row>
    <row r="557" ht="13.8" customFormat="1" customHeight="1" s="74">
      <c r="A557" s="80">
        <f>WEEKDAY(C557,2)</f>
        <v/>
      </c>
      <c r="B557" s="80">
        <f>HOUR(D557)</f>
        <v/>
      </c>
      <c r="C557" s="86" t="n">
        <v>45722</v>
      </c>
      <c r="D557" s="75" t="n">
        <v>0.78125</v>
      </c>
      <c r="E557" s="80" t="n">
        <v>112065</v>
      </c>
      <c r="F557" s="80" t="n">
        <v>61277</v>
      </c>
      <c r="G557" s="80" t="n">
        <v>17751</v>
      </c>
      <c r="H557" s="80" t="n">
        <v>27214</v>
      </c>
      <c r="I557" s="80" t="n">
        <v>7223</v>
      </c>
      <c r="J557" s="80" t="n">
        <v>-1400</v>
      </c>
      <c r="K557" s="80">
        <f>F557-Y557</f>
        <v/>
      </c>
      <c r="L557" s="82">
        <f>AA557/(K557+W557)</f>
        <v/>
      </c>
      <c r="M557" s="75" t="n">
        <v>0.78125</v>
      </c>
      <c r="N557" s="80" t="n">
        <v>110635</v>
      </c>
      <c r="O557" s="80" t="n">
        <v>60762.37</v>
      </c>
      <c r="P557" s="80" t="n">
        <v>20130.5</v>
      </c>
      <c r="Q557" s="80" t="n">
        <v>24990.1</v>
      </c>
      <c r="R557" s="80" t="n">
        <v>6270.62</v>
      </c>
      <c r="S557" s="80" t="n">
        <v>-1518.59</v>
      </c>
      <c r="T557" s="80">
        <f>O557-Y557</f>
        <v/>
      </c>
      <c r="U557" s="82">
        <f>AA557/(T557+X557)</f>
        <v/>
      </c>
      <c r="V557" s="80">
        <f>INDEX(检修、备用和必开!B:B,MATCH(统调负荷!$C557,检修、备用和必开!$A:$A,0))</f>
        <v/>
      </c>
      <c r="W557" s="80">
        <f>INDEX(检修、备用和必开!C:C,MATCH(统调负荷!$C557,检修、备用和必开!$A:$A,0))</f>
        <v/>
      </c>
      <c r="X557" s="80">
        <f>INDEX(检修、备用和必开!D:D,MATCH(统调负荷!$C557,检修、备用和必开!$A:$A,0))</f>
        <v/>
      </c>
      <c r="Y557" s="80">
        <f>INDEX(检修、备用和必开!E:E,MATCH(统调负荷!$C557,检修、备用和必开!$A:$A,0))</f>
        <v/>
      </c>
      <c r="Z557" s="80">
        <f>INDEX(检修、备用和必开!F:F,MATCH(统调负荷!$C557,检修、备用和必开!$A:$A,0))</f>
        <v/>
      </c>
      <c r="AA557" s="80">
        <f>94492.4-V557-Z557</f>
        <v/>
      </c>
      <c r="AB557" s="80" t="n">
        <v>482.55</v>
      </c>
      <c r="AC557" s="80" t="n">
        <v>450.71</v>
      </c>
      <c r="AD557" s="83">
        <f>C557+D557</f>
        <v/>
      </c>
      <c r="AE557" s="82">
        <f>N557-E557</f>
        <v/>
      </c>
      <c r="AF557" s="82">
        <f>O557-F557</f>
        <v/>
      </c>
      <c r="AG557" s="82">
        <f>P557-G557</f>
        <v/>
      </c>
      <c r="AH557" s="82">
        <f>Q557-H557</f>
        <v/>
      </c>
      <c r="AI557" s="82">
        <f>R557-I557</f>
        <v/>
      </c>
      <c r="AJ557" s="82">
        <f>S557-J557</f>
        <v/>
      </c>
      <c r="AK557" s="80">
        <f>INDEX(检修、备用和必开!I:I,MATCH(统调负荷!$C557,检修、备用和必开!$A:$A,0))</f>
        <v/>
      </c>
      <c r="AL557" s="87" t="n"/>
    </row>
    <row r="558" ht="13.8" customFormat="1" customHeight="1" s="74">
      <c r="A558" s="80">
        <f>WEEKDAY(C558,2)</f>
        <v/>
      </c>
      <c r="B558" s="80">
        <f>HOUR(D558)</f>
        <v/>
      </c>
      <c r="C558" s="86" t="n">
        <v>45722</v>
      </c>
      <c r="D558" s="75" t="n">
        <v>0.7916666666666666</v>
      </c>
      <c r="E558" s="80" t="n">
        <v>111965</v>
      </c>
      <c r="F558" s="80" t="n">
        <v>60815</v>
      </c>
      <c r="G558" s="80" t="n">
        <v>18231</v>
      </c>
      <c r="H558" s="80" t="n">
        <v>27135</v>
      </c>
      <c r="I558" s="80" t="n">
        <v>7184</v>
      </c>
      <c r="J558" s="80" t="n">
        <v>-1400</v>
      </c>
      <c r="K558" s="80">
        <f>F558-Y558</f>
        <v/>
      </c>
      <c r="L558" s="82">
        <f>AA558/(K558+W558)</f>
        <v/>
      </c>
      <c r="M558" s="75" t="n">
        <v>0.7916666666666666</v>
      </c>
      <c r="N558" s="80" t="n">
        <v>110363</v>
      </c>
      <c r="O558" s="80" t="n">
        <v>60209.29</v>
      </c>
      <c r="P558" s="80" t="n">
        <v>20096.8</v>
      </c>
      <c r="Q558" s="80" t="n">
        <v>25201.6</v>
      </c>
      <c r="R558" s="80" t="n">
        <v>6336.84</v>
      </c>
      <c r="S558" s="80" t="n">
        <v>-1481.53</v>
      </c>
      <c r="T558" s="80">
        <f>O558-Y558</f>
        <v/>
      </c>
      <c r="U558" s="82">
        <f>AA558/(T558+X558)</f>
        <v/>
      </c>
      <c r="V558" s="80">
        <f>INDEX(检修、备用和必开!B:B,MATCH(统调负荷!$C558,检修、备用和必开!$A:$A,0))</f>
        <v/>
      </c>
      <c r="W558" s="80">
        <f>INDEX(检修、备用和必开!C:C,MATCH(统调负荷!$C558,检修、备用和必开!$A:$A,0))</f>
        <v/>
      </c>
      <c r="X558" s="80">
        <f>INDEX(检修、备用和必开!D:D,MATCH(统调负荷!$C558,检修、备用和必开!$A:$A,0))</f>
        <v/>
      </c>
      <c r="Y558" s="80">
        <f>INDEX(检修、备用和必开!E:E,MATCH(统调负荷!$C558,检修、备用和必开!$A:$A,0))</f>
        <v/>
      </c>
      <c r="Z558" s="80">
        <f>INDEX(检修、备用和必开!F:F,MATCH(统调负荷!$C558,检修、备用和必开!$A:$A,0))</f>
        <v/>
      </c>
      <c r="AA558" s="80">
        <f>94492.4-V558-Z558</f>
        <v/>
      </c>
      <c r="AB558" s="80" t="n">
        <v>445.9</v>
      </c>
      <c r="AC558" s="80" t="n">
        <v>405.53</v>
      </c>
      <c r="AD558" s="83">
        <f>C558+D558</f>
        <v/>
      </c>
      <c r="AE558" s="82">
        <f>N558-E558</f>
        <v/>
      </c>
      <c r="AF558" s="82">
        <f>O558-F558</f>
        <v/>
      </c>
      <c r="AG558" s="82">
        <f>P558-G558</f>
        <v/>
      </c>
      <c r="AH558" s="82">
        <f>Q558-H558</f>
        <v/>
      </c>
      <c r="AI558" s="82">
        <f>R558-I558</f>
        <v/>
      </c>
      <c r="AJ558" s="82">
        <f>S558-J558</f>
        <v/>
      </c>
      <c r="AK558" s="80">
        <f>INDEX(检修、备用和必开!I:I,MATCH(统调负荷!$C558,检修、备用和必开!$A:$A,0))</f>
        <v/>
      </c>
      <c r="AL558" s="87" t="n"/>
    </row>
    <row r="559" ht="13.8" customFormat="1" customHeight="1" s="74">
      <c r="A559" s="80">
        <f>WEEKDAY(C559,2)</f>
        <v/>
      </c>
      <c r="B559" s="80">
        <f>HOUR(D559)</f>
        <v/>
      </c>
      <c r="C559" s="86" t="n">
        <v>45722</v>
      </c>
      <c r="D559" s="75" t="n">
        <v>0.8020833333333334</v>
      </c>
      <c r="E559" s="80" t="n">
        <v>114000</v>
      </c>
      <c r="F559" s="80" t="n">
        <v>62465</v>
      </c>
      <c r="G559" s="80" t="n">
        <v>18231</v>
      </c>
      <c r="H559" s="80" t="n">
        <v>27495</v>
      </c>
      <c r="I559" s="80" t="n">
        <v>7209</v>
      </c>
      <c r="J559" s="80" t="n">
        <v>-1400</v>
      </c>
      <c r="K559" s="80">
        <f>F559-Y559</f>
        <v/>
      </c>
      <c r="L559" s="82">
        <f>AA559/(K559+W559)</f>
        <v/>
      </c>
      <c r="M559" s="75" t="n">
        <v>0.8020833333333334</v>
      </c>
      <c r="N559" s="80" t="n">
        <v>112131</v>
      </c>
      <c r="O559" s="80" t="n">
        <v>61578.24</v>
      </c>
      <c r="P559" s="80" t="n">
        <v>20344</v>
      </c>
      <c r="Q559" s="80" t="n">
        <v>25354.8</v>
      </c>
      <c r="R559" s="80" t="n">
        <v>6334.19</v>
      </c>
      <c r="S559" s="80" t="n">
        <v>-1480.23</v>
      </c>
      <c r="T559" s="80">
        <f>O559-Y559</f>
        <v/>
      </c>
      <c r="U559" s="82">
        <f>AA559/(T559+X559)</f>
        <v/>
      </c>
      <c r="V559" s="80">
        <f>INDEX(检修、备用和必开!B:B,MATCH(统调负荷!$C559,检修、备用和必开!$A:$A,0))</f>
        <v/>
      </c>
      <c r="W559" s="80">
        <f>INDEX(检修、备用和必开!C:C,MATCH(统调负荷!$C559,检修、备用和必开!$A:$A,0))</f>
        <v/>
      </c>
      <c r="X559" s="80">
        <f>INDEX(检修、备用和必开!D:D,MATCH(统调负荷!$C559,检修、备用和必开!$A:$A,0))</f>
        <v/>
      </c>
      <c r="Y559" s="80">
        <f>INDEX(检修、备用和必开!E:E,MATCH(统调负荷!$C559,检修、备用和必开!$A:$A,0))</f>
        <v/>
      </c>
      <c r="Z559" s="80">
        <f>INDEX(检修、备用和必开!F:F,MATCH(统调负荷!$C559,检修、备用和必开!$A:$A,0))</f>
        <v/>
      </c>
      <c r="AA559" s="80">
        <f>94492.4-V559-Z559</f>
        <v/>
      </c>
      <c r="AB559" s="80" t="n">
        <v>530.38</v>
      </c>
      <c r="AC559" s="80" t="n">
        <v>441.61</v>
      </c>
      <c r="AD559" s="83">
        <f>C559+D559</f>
        <v/>
      </c>
      <c r="AE559" s="82">
        <f>N559-E559</f>
        <v/>
      </c>
      <c r="AF559" s="82">
        <f>O559-F559</f>
        <v/>
      </c>
      <c r="AG559" s="82">
        <f>P559-G559</f>
        <v/>
      </c>
      <c r="AH559" s="82">
        <f>Q559-H559</f>
        <v/>
      </c>
      <c r="AI559" s="82">
        <f>R559-I559</f>
        <v/>
      </c>
      <c r="AJ559" s="82">
        <f>S559-J559</f>
        <v/>
      </c>
      <c r="AK559" s="80">
        <f>INDEX(检修、备用和必开!I:I,MATCH(统调负荷!$C559,检修、备用和必开!$A:$A,0))</f>
        <v/>
      </c>
      <c r="AL559" s="87" t="n"/>
    </row>
    <row r="560" ht="13.8" customFormat="1" customHeight="1" s="74">
      <c r="A560" s="80">
        <f>WEEKDAY(C560,2)</f>
        <v/>
      </c>
      <c r="B560" s="80">
        <f>HOUR(D560)</f>
        <v/>
      </c>
      <c r="C560" s="86" t="n">
        <v>45722</v>
      </c>
      <c r="D560" s="75" t="n">
        <v>0.8125</v>
      </c>
      <c r="E560" s="80" t="n">
        <v>113710</v>
      </c>
      <c r="F560" s="80" t="n">
        <v>62102</v>
      </c>
      <c r="G560" s="80" t="n">
        <v>18234</v>
      </c>
      <c r="H560" s="80" t="n">
        <v>27543</v>
      </c>
      <c r="I560" s="80" t="n">
        <v>7231</v>
      </c>
      <c r="J560" s="80" t="n">
        <v>-1400</v>
      </c>
      <c r="K560" s="80">
        <f>F560-Y560</f>
        <v/>
      </c>
      <c r="L560" s="82">
        <f>AA560/(K560+W560)</f>
        <v/>
      </c>
      <c r="M560" s="75" t="n">
        <v>0.8125</v>
      </c>
      <c r="N560" s="80" t="n">
        <v>112402</v>
      </c>
      <c r="O560" s="80" t="n">
        <v>61441.02</v>
      </c>
      <c r="P560" s="80" t="n">
        <v>20823.9</v>
      </c>
      <c r="Q560" s="80" t="n">
        <v>25013.4</v>
      </c>
      <c r="R560" s="80" t="n">
        <v>6440.74</v>
      </c>
      <c r="S560" s="80" t="n">
        <v>-1317.06</v>
      </c>
      <c r="T560" s="80">
        <f>O560-Y560</f>
        <v/>
      </c>
      <c r="U560" s="82">
        <f>AA560/(T560+X560)</f>
        <v/>
      </c>
      <c r="V560" s="80">
        <f>INDEX(检修、备用和必开!B:B,MATCH(统调负荷!$C560,检修、备用和必开!$A:$A,0))</f>
        <v/>
      </c>
      <c r="W560" s="80">
        <f>INDEX(检修、备用和必开!C:C,MATCH(统调负荷!$C560,检修、备用和必开!$A:$A,0))</f>
        <v/>
      </c>
      <c r="X560" s="80">
        <f>INDEX(检修、备用和必开!D:D,MATCH(统调负荷!$C560,检修、备用和必开!$A:$A,0))</f>
        <v/>
      </c>
      <c r="Y560" s="80">
        <f>INDEX(检修、备用和必开!E:E,MATCH(统调负荷!$C560,检修、备用和必开!$A:$A,0))</f>
        <v/>
      </c>
      <c r="Z560" s="80">
        <f>INDEX(检修、备用和必开!F:F,MATCH(统调负荷!$C560,检修、备用和必开!$A:$A,0))</f>
        <v/>
      </c>
      <c r="AA560" s="80">
        <f>94492.4-V560-Z560</f>
        <v/>
      </c>
      <c r="AB560" s="80" t="n">
        <v>512.4299999999999</v>
      </c>
      <c r="AC560" s="80" t="n">
        <v>451.96</v>
      </c>
      <c r="AD560" s="83">
        <f>C560+D560</f>
        <v/>
      </c>
      <c r="AE560" s="82">
        <f>N560-E560</f>
        <v/>
      </c>
      <c r="AF560" s="82">
        <f>O560-F560</f>
        <v/>
      </c>
      <c r="AG560" s="82">
        <f>P560-G560</f>
        <v/>
      </c>
      <c r="AH560" s="82">
        <f>Q560-H560</f>
        <v/>
      </c>
      <c r="AI560" s="82">
        <f>R560-I560</f>
        <v/>
      </c>
      <c r="AJ560" s="82">
        <f>S560-J560</f>
        <v/>
      </c>
      <c r="AK560" s="80">
        <f>INDEX(检修、备用和必开!I:I,MATCH(统调负荷!$C560,检修、备用和必开!$A:$A,0))</f>
        <v/>
      </c>
      <c r="AL560" s="87" t="n"/>
    </row>
    <row r="561" ht="13.8" customFormat="1" customHeight="1" s="74">
      <c r="A561" s="80">
        <f>WEEKDAY(C561,2)</f>
        <v/>
      </c>
      <c r="B561" s="80">
        <f>HOUR(D561)</f>
        <v/>
      </c>
      <c r="C561" s="86" t="n">
        <v>45722</v>
      </c>
      <c r="D561" s="75" t="n">
        <v>0.8229166666666666</v>
      </c>
      <c r="E561" s="80" t="n">
        <v>113070</v>
      </c>
      <c r="F561" s="80" t="n">
        <v>61598</v>
      </c>
      <c r="G561" s="80" t="n">
        <v>18234</v>
      </c>
      <c r="H561" s="80" t="n">
        <v>27339</v>
      </c>
      <c r="I561" s="80" t="n">
        <v>7299</v>
      </c>
      <c r="J561" s="80" t="n">
        <v>-1400</v>
      </c>
      <c r="K561" s="80">
        <f>F561-Y561</f>
        <v/>
      </c>
      <c r="L561" s="82">
        <f>AA561/(K561+W561)</f>
        <v/>
      </c>
      <c r="M561" s="75" t="n">
        <v>0.8229166666666666</v>
      </c>
      <c r="N561" s="80" t="n">
        <v>112052</v>
      </c>
      <c r="O561" s="80" t="n">
        <v>61217.26</v>
      </c>
      <c r="P561" s="80" t="n">
        <v>20866.8</v>
      </c>
      <c r="Q561" s="80" t="n">
        <v>24940.9</v>
      </c>
      <c r="R561" s="80" t="n">
        <v>6434.22</v>
      </c>
      <c r="S561" s="80" t="n">
        <v>-1407.18</v>
      </c>
      <c r="T561" s="80">
        <f>O561-Y561</f>
        <v/>
      </c>
      <c r="U561" s="82">
        <f>AA561/(T561+X561)</f>
        <v/>
      </c>
      <c r="V561" s="80">
        <f>INDEX(检修、备用和必开!B:B,MATCH(统调负荷!$C561,检修、备用和必开!$A:$A,0))</f>
        <v/>
      </c>
      <c r="W561" s="80">
        <f>INDEX(检修、备用和必开!C:C,MATCH(统调负荷!$C561,检修、备用和必开!$A:$A,0))</f>
        <v/>
      </c>
      <c r="X561" s="80">
        <f>INDEX(检修、备用和必开!D:D,MATCH(统调负荷!$C561,检修、备用和必开!$A:$A,0))</f>
        <v/>
      </c>
      <c r="Y561" s="80">
        <f>INDEX(检修、备用和必开!E:E,MATCH(统调负荷!$C561,检修、备用和必开!$A:$A,0))</f>
        <v/>
      </c>
      <c r="Z561" s="80">
        <f>INDEX(检修、备用和必开!F:F,MATCH(统调负荷!$C561,检修、备用和必开!$A:$A,0))</f>
        <v/>
      </c>
      <c r="AA561" s="80">
        <f>94492.4-V561-Z561</f>
        <v/>
      </c>
      <c r="AB561" s="80" t="n">
        <v>495.29</v>
      </c>
      <c r="AC561" s="80" t="n">
        <v>451.97</v>
      </c>
      <c r="AD561" s="83">
        <f>C561+D561</f>
        <v/>
      </c>
      <c r="AE561" s="82">
        <f>N561-E561</f>
        <v/>
      </c>
      <c r="AF561" s="82">
        <f>O561-F561</f>
        <v/>
      </c>
      <c r="AG561" s="82">
        <f>P561-G561</f>
        <v/>
      </c>
      <c r="AH561" s="82">
        <f>Q561-H561</f>
        <v/>
      </c>
      <c r="AI561" s="82">
        <f>R561-I561</f>
        <v/>
      </c>
      <c r="AJ561" s="82">
        <f>S561-J561</f>
        <v/>
      </c>
      <c r="AK561" s="80">
        <f>INDEX(检修、备用和必开!I:I,MATCH(统调负荷!$C561,检修、备用和必开!$A:$A,0))</f>
        <v/>
      </c>
      <c r="AL561" s="87" t="n"/>
    </row>
    <row r="562" ht="13.8" customFormat="1" customHeight="1" s="74">
      <c r="A562" s="80">
        <f>WEEKDAY(C562,2)</f>
        <v/>
      </c>
      <c r="B562" s="80">
        <f>HOUR(D562)</f>
        <v/>
      </c>
      <c r="C562" s="86" t="n">
        <v>45722</v>
      </c>
      <c r="D562" s="75" t="n">
        <v>0.8333333333333334</v>
      </c>
      <c r="E562" s="80" t="n">
        <v>111330</v>
      </c>
      <c r="F562" s="80" t="n">
        <v>60100</v>
      </c>
      <c r="G562" s="80" t="n">
        <v>18098</v>
      </c>
      <c r="H562" s="80" t="n">
        <v>27220</v>
      </c>
      <c r="I562" s="80" t="n">
        <v>7312</v>
      </c>
      <c r="J562" s="80" t="n">
        <v>-1400</v>
      </c>
      <c r="K562" s="80">
        <f>F562-Y562</f>
        <v/>
      </c>
      <c r="L562" s="82">
        <f>AA562/(K562+W562)</f>
        <v/>
      </c>
      <c r="M562" s="75" t="n">
        <v>0.8333333333333334</v>
      </c>
      <c r="N562" s="80" t="n">
        <v>110430</v>
      </c>
      <c r="O562" s="80" t="n">
        <v>60224.88</v>
      </c>
      <c r="P562" s="80" t="n">
        <v>20353.9</v>
      </c>
      <c r="Q562" s="80" t="n">
        <v>24663.9</v>
      </c>
      <c r="R562" s="80" t="n">
        <v>6536.4</v>
      </c>
      <c r="S562" s="80" t="n">
        <v>-1349.08</v>
      </c>
      <c r="T562" s="80">
        <f>O562-Y562</f>
        <v/>
      </c>
      <c r="U562" s="82">
        <f>AA562/(T562+X562)</f>
        <v/>
      </c>
      <c r="V562" s="80">
        <f>INDEX(检修、备用和必开!B:B,MATCH(统调负荷!$C562,检修、备用和必开!$A:$A,0))</f>
        <v/>
      </c>
      <c r="W562" s="80">
        <f>INDEX(检修、备用和必开!C:C,MATCH(统调负荷!$C562,检修、备用和必开!$A:$A,0))</f>
        <v/>
      </c>
      <c r="X562" s="80">
        <f>INDEX(检修、备用和必开!D:D,MATCH(统调负荷!$C562,检修、备用和必开!$A:$A,0))</f>
        <v/>
      </c>
      <c r="Y562" s="80">
        <f>INDEX(检修、备用和必开!E:E,MATCH(统调负荷!$C562,检修、备用和必开!$A:$A,0))</f>
        <v/>
      </c>
      <c r="Z562" s="80">
        <f>INDEX(检修、备用和必开!F:F,MATCH(统调负荷!$C562,检修、备用和必开!$A:$A,0))</f>
        <v/>
      </c>
      <c r="AA562" s="80">
        <f>94492.4-V562-Z562</f>
        <v/>
      </c>
      <c r="AB562" s="80" t="n">
        <v>464.69</v>
      </c>
      <c r="AC562" s="80" t="n">
        <v>395.89</v>
      </c>
      <c r="AD562" s="83">
        <f>C562+D562</f>
        <v/>
      </c>
      <c r="AE562" s="82">
        <f>N562-E562</f>
        <v/>
      </c>
      <c r="AF562" s="82">
        <f>O562-F562</f>
        <v/>
      </c>
      <c r="AG562" s="82">
        <f>P562-G562</f>
        <v/>
      </c>
      <c r="AH562" s="82">
        <f>Q562-H562</f>
        <v/>
      </c>
      <c r="AI562" s="82">
        <f>R562-I562</f>
        <v/>
      </c>
      <c r="AJ562" s="82">
        <f>S562-J562</f>
        <v/>
      </c>
      <c r="AK562" s="80">
        <f>INDEX(检修、备用和必开!I:I,MATCH(统调负荷!$C562,检修、备用和必开!$A:$A,0))</f>
        <v/>
      </c>
      <c r="AL562" s="87" t="n"/>
    </row>
    <row r="563" ht="13.8" customFormat="1" customHeight="1" s="74">
      <c r="A563" s="80">
        <f>WEEKDAY(C563,2)</f>
        <v/>
      </c>
      <c r="B563" s="80">
        <f>HOUR(D563)</f>
        <v/>
      </c>
      <c r="C563" s="86" t="n">
        <v>45722</v>
      </c>
      <c r="D563" s="75" t="n">
        <v>0.84375</v>
      </c>
      <c r="E563" s="80" t="n">
        <v>111470</v>
      </c>
      <c r="F563" s="80" t="n">
        <v>60203</v>
      </c>
      <c r="G563" s="80" t="n">
        <v>18098</v>
      </c>
      <c r="H563" s="80" t="n">
        <v>27261</v>
      </c>
      <c r="I563" s="80" t="n">
        <v>7308</v>
      </c>
      <c r="J563" s="80" t="n">
        <v>-1400</v>
      </c>
      <c r="K563" s="80">
        <f>F563-Y563</f>
        <v/>
      </c>
      <c r="L563" s="82">
        <f>AA563/(K563+W563)</f>
        <v/>
      </c>
      <c r="M563" s="75" t="n">
        <v>0.84375</v>
      </c>
      <c r="N563" s="80" t="n">
        <v>110500</v>
      </c>
      <c r="O563" s="80" t="n">
        <v>60005.59</v>
      </c>
      <c r="P563" s="80" t="n">
        <v>20305.3</v>
      </c>
      <c r="Q563" s="80" t="n">
        <v>24939.3</v>
      </c>
      <c r="R563" s="80" t="n">
        <v>6586.35</v>
      </c>
      <c r="S563" s="80" t="n">
        <v>-1336.54</v>
      </c>
      <c r="T563" s="80">
        <f>O563-Y563</f>
        <v/>
      </c>
      <c r="U563" s="82">
        <f>AA563/(T563+X563)</f>
        <v/>
      </c>
      <c r="V563" s="80">
        <f>INDEX(检修、备用和必开!B:B,MATCH(统调负荷!$C563,检修、备用和必开!$A:$A,0))</f>
        <v/>
      </c>
      <c r="W563" s="80">
        <f>INDEX(检修、备用和必开!C:C,MATCH(统调负荷!$C563,检修、备用和必开!$A:$A,0))</f>
        <v/>
      </c>
      <c r="X563" s="80">
        <f>INDEX(检修、备用和必开!D:D,MATCH(统调负荷!$C563,检修、备用和必开!$A:$A,0))</f>
        <v/>
      </c>
      <c r="Y563" s="80">
        <f>INDEX(检修、备用和必开!E:E,MATCH(统调负荷!$C563,检修、备用和必开!$A:$A,0))</f>
        <v/>
      </c>
      <c r="Z563" s="80">
        <f>INDEX(检修、备用和必开!F:F,MATCH(统调负荷!$C563,检修、备用和必开!$A:$A,0))</f>
        <v/>
      </c>
      <c r="AA563" s="80">
        <f>94492.4-V563-Z563</f>
        <v/>
      </c>
      <c r="AB563" s="80" t="n">
        <v>464.79</v>
      </c>
      <c r="AC563" s="80" t="n">
        <v>392.21</v>
      </c>
      <c r="AD563" s="83">
        <f>C563+D563</f>
        <v/>
      </c>
      <c r="AE563" s="82">
        <f>N563-E563</f>
        <v/>
      </c>
      <c r="AF563" s="82">
        <f>O563-F563</f>
        <v/>
      </c>
      <c r="AG563" s="82">
        <f>P563-G563</f>
        <v/>
      </c>
      <c r="AH563" s="82">
        <f>Q563-H563</f>
        <v/>
      </c>
      <c r="AI563" s="82">
        <f>R563-I563</f>
        <v/>
      </c>
      <c r="AJ563" s="82">
        <f>S563-J563</f>
        <v/>
      </c>
      <c r="AK563" s="80">
        <f>INDEX(检修、备用和必开!I:I,MATCH(统调负荷!$C563,检修、备用和必开!$A:$A,0))</f>
        <v/>
      </c>
      <c r="AL563" s="87" t="n"/>
    </row>
    <row r="564" ht="13.8" customFormat="1" customHeight="1" s="74">
      <c r="A564" s="80">
        <f>WEEKDAY(C564,2)</f>
        <v/>
      </c>
      <c r="B564" s="80">
        <f>HOUR(D564)</f>
        <v/>
      </c>
      <c r="C564" s="86" t="n">
        <v>45722</v>
      </c>
      <c r="D564" s="75" t="n">
        <v>0.8541666666666666</v>
      </c>
      <c r="E564" s="80" t="n">
        <v>111055</v>
      </c>
      <c r="F564" s="80" t="n">
        <v>60047</v>
      </c>
      <c r="G564" s="80" t="n">
        <v>18098</v>
      </c>
      <c r="H564" s="80" t="n">
        <v>26997</v>
      </c>
      <c r="I564" s="80" t="n">
        <v>7313</v>
      </c>
      <c r="J564" s="80" t="n">
        <v>-1400</v>
      </c>
      <c r="K564" s="80">
        <f>F564-Y564</f>
        <v/>
      </c>
      <c r="L564" s="82">
        <f>AA564/(K564+W564)</f>
        <v/>
      </c>
      <c r="M564" s="75" t="n">
        <v>0.8541666666666666</v>
      </c>
      <c r="N564" s="80" t="n">
        <v>110203</v>
      </c>
      <c r="O564" s="80" t="n">
        <v>60390.39</v>
      </c>
      <c r="P564" s="80" t="n">
        <v>19801.4</v>
      </c>
      <c r="Q564" s="80" t="n">
        <v>24820.8</v>
      </c>
      <c r="R564" s="80" t="n">
        <v>6579.05</v>
      </c>
      <c r="S564" s="80" t="n">
        <v>-1388.64</v>
      </c>
      <c r="T564" s="80">
        <f>O564-Y564</f>
        <v/>
      </c>
      <c r="U564" s="82">
        <f>AA564/(T564+X564)</f>
        <v/>
      </c>
      <c r="V564" s="80">
        <f>INDEX(检修、备用和必开!B:B,MATCH(统调负荷!$C564,检修、备用和必开!$A:$A,0))</f>
        <v/>
      </c>
      <c r="W564" s="80">
        <f>INDEX(检修、备用和必开!C:C,MATCH(统调负荷!$C564,检修、备用和必开!$A:$A,0))</f>
        <v/>
      </c>
      <c r="X564" s="80">
        <f>INDEX(检修、备用和必开!D:D,MATCH(统调负荷!$C564,检修、备用和必开!$A:$A,0))</f>
        <v/>
      </c>
      <c r="Y564" s="80">
        <f>INDEX(检修、备用和必开!E:E,MATCH(统调负荷!$C564,检修、备用和必开!$A:$A,0))</f>
        <v/>
      </c>
      <c r="Z564" s="80">
        <f>INDEX(检修、备用和必开!F:F,MATCH(统调负荷!$C564,检修、备用和必开!$A:$A,0))</f>
        <v/>
      </c>
      <c r="AA564" s="80">
        <f>94492.4-V564-Z564</f>
        <v/>
      </c>
      <c r="AB564" s="80" t="n">
        <v>514.45</v>
      </c>
      <c r="AC564" s="80" t="n">
        <v>402.03</v>
      </c>
      <c r="AD564" s="83">
        <f>C564+D564</f>
        <v/>
      </c>
      <c r="AE564" s="82">
        <f>N564-E564</f>
        <v/>
      </c>
      <c r="AF564" s="82">
        <f>O564-F564</f>
        <v/>
      </c>
      <c r="AG564" s="82">
        <f>P564-G564</f>
        <v/>
      </c>
      <c r="AH564" s="82">
        <f>Q564-H564</f>
        <v/>
      </c>
      <c r="AI564" s="82">
        <f>R564-I564</f>
        <v/>
      </c>
      <c r="AJ564" s="82">
        <f>S564-J564</f>
        <v/>
      </c>
      <c r="AK564" s="80">
        <f>INDEX(检修、备用和必开!I:I,MATCH(统调负荷!$C564,检修、备用和必开!$A:$A,0))</f>
        <v/>
      </c>
      <c r="AL564" s="87" t="n"/>
    </row>
    <row r="565" ht="13.8" customFormat="1" customHeight="1" s="74">
      <c r="A565" s="80">
        <f>WEEKDAY(C565,2)</f>
        <v/>
      </c>
      <c r="B565" s="80">
        <f>HOUR(D565)</f>
        <v/>
      </c>
      <c r="C565" s="86" t="n">
        <v>45722</v>
      </c>
      <c r="D565" s="75" t="n">
        <v>0.8645833333333334</v>
      </c>
      <c r="E565" s="80" t="n">
        <v>110660</v>
      </c>
      <c r="F565" s="80" t="n">
        <v>60021</v>
      </c>
      <c r="G565" s="80" t="n">
        <v>18098</v>
      </c>
      <c r="H565" s="80" t="n">
        <v>26625</v>
      </c>
      <c r="I565" s="80" t="n">
        <v>7316</v>
      </c>
      <c r="J565" s="80" t="n">
        <v>-1400</v>
      </c>
      <c r="K565" s="80">
        <f>F565-Y565</f>
        <v/>
      </c>
      <c r="L565" s="82">
        <f>AA565/(K565+W565)</f>
        <v/>
      </c>
      <c r="M565" s="75" t="n">
        <v>0.8645833333333334</v>
      </c>
      <c r="N565" s="80" t="n">
        <v>109612</v>
      </c>
      <c r="O565" s="80" t="n">
        <v>60746.93</v>
      </c>
      <c r="P565" s="80" t="n">
        <v>19212.7</v>
      </c>
      <c r="Q565" s="80" t="n">
        <v>24457.8</v>
      </c>
      <c r="R565" s="80" t="n">
        <v>6574.44</v>
      </c>
      <c r="S565" s="80" t="n">
        <v>-1379.87</v>
      </c>
      <c r="T565" s="80">
        <f>O565-Y565</f>
        <v/>
      </c>
      <c r="U565" s="82">
        <f>AA565/(T565+X565)</f>
        <v/>
      </c>
      <c r="V565" s="80">
        <f>INDEX(检修、备用和必开!B:B,MATCH(统调负荷!$C565,检修、备用和必开!$A:$A,0))</f>
        <v/>
      </c>
      <c r="W565" s="80">
        <f>INDEX(检修、备用和必开!C:C,MATCH(统调负荷!$C565,检修、备用和必开!$A:$A,0))</f>
        <v/>
      </c>
      <c r="X565" s="80">
        <f>INDEX(检修、备用和必开!D:D,MATCH(统调负荷!$C565,检修、备用和必开!$A:$A,0))</f>
        <v/>
      </c>
      <c r="Y565" s="80">
        <f>INDEX(检修、备用和必开!E:E,MATCH(统调负荷!$C565,检修、备用和必开!$A:$A,0))</f>
        <v/>
      </c>
      <c r="Z565" s="80">
        <f>INDEX(检修、备用和必开!F:F,MATCH(统调负荷!$C565,检修、备用和必开!$A:$A,0))</f>
        <v/>
      </c>
      <c r="AA565" s="80">
        <f>94492.4-V565-Z565</f>
        <v/>
      </c>
      <c r="AB565" s="80" t="n">
        <v>470.6</v>
      </c>
      <c r="AC565" s="80" t="n">
        <v>440.97</v>
      </c>
      <c r="AD565" s="83">
        <f>C565+D565</f>
        <v/>
      </c>
      <c r="AE565" s="82">
        <f>N565-E565</f>
        <v/>
      </c>
      <c r="AF565" s="82">
        <f>O565-F565</f>
        <v/>
      </c>
      <c r="AG565" s="82">
        <f>P565-G565</f>
        <v/>
      </c>
      <c r="AH565" s="82">
        <f>Q565-H565</f>
        <v/>
      </c>
      <c r="AI565" s="82">
        <f>R565-I565</f>
        <v/>
      </c>
      <c r="AJ565" s="82">
        <f>S565-J565</f>
        <v/>
      </c>
      <c r="AK565" s="80">
        <f>INDEX(检修、备用和必开!I:I,MATCH(统调负荷!$C565,检修、备用和必开!$A:$A,0))</f>
        <v/>
      </c>
      <c r="AL565" s="87" t="n"/>
    </row>
    <row r="566" ht="13.8" customFormat="1" customHeight="1" s="74">
      <c r="A566" s="80">
        <f>WEEKDAY(C566,2)</f>
        <v/>
      </c>
      <c r="B566" s="80">
        <f>HOUR(D566)</f>
        <v/>
      </c>
      <c r="C566" s="86" t="n">
        <v>45722</v>
      </c>
      <c r="D566" s="75" t="n">
        <v>0.875</v>
      </c>
      <c r="E566" s="80" t="n">
        <v>108720</v>
      </c>
      <c r="F566" s="80" t="n">
        <v>58333</v>
      </c>
      <c r="G566" s="80" t="n">
        <v>17816</v>
      </c>
      <c r="H566" s="80" t="n">
        <v>26661</v>
      </c>
      <c r="I566" s="80" t="n">
        <v>7311</v>
      </c>
      <c r="J566" s="80" t="n">
        <v>-1401</v>
      </c>
      <c r="K566" s="80">
        <f>F566-Y566</f>
        <v/>
      </c>
      <c r="L566" s="82">
        <f>AA566/(K566+W566)</f>
        <v/>
      </c>
      <c r="M566" s="75" t="n">
        <v>0.875</v>
      </c>
      <c r="N566" s="80" t="n">
        <v>107734</v>
      </c>
      <c r="O566" s="80" t="n">
        <v>59055.02</v>
      </c>
      <c r="P566" s="80" t="n">
        <v>18924.4</v>
      </c>
      <c r="Q566" s="80" t="n">
        <v>24580.2</v>
      </c>
      <c r="R566" s="80" t="n">
        <v>6513.14</v>
      </c>
      <c r="S566" s="80" t="n">
        <v>-1338.76</v>
      </c>
      <c r="T566" s="80">
        <f>O566-Y566</f>
        <v/>
      </c>
      <c r="U566" s="82">
        <f>AA566/(T566+X566)</f>
        <v/>
      </c>
      <c r="V566" s="80">
        <f>INDEX(检修、备用和必开!B:B,MATCH(统调负荷!$C566,检修、备用和必开!$A:$A,0))</f>
        <v/>
      </c>
      <c r="W566" s="80">
        <f>INDEX(检修、备用和必开!C:C,MATCH(统调负荷!$C566,检修、备用和必开!$A:$A,0))</f>
        <v/>
      </c>
      <c r="X566" s="80">
        <f>INDEX(检修、备用和必开!D:D,MATCH(统调负荷!$C566,检修、备用和必开!$A:$A,0))</f>
        <v/>
      </c>
      <c r="Y566" s="80">
        <f>INDEX(检修、备用和必开!E:E,MATCH(统调负荷!$C566,检修、备用和必开!$A:$A,0))</f>
        <v/>
      </c>
      <c r="Z566" s="80">
        <f>INDEX(检修、备用和必开!F:F,MATCH(统调负荷!$C566,检修、备用和必开!$A:$A,0))</f>
        <v/>
      </c>
      <c r="AA566" s="80">
        <f>94492.4-V566-Z566</f>
        <v/>
      </c>
      <c r="AB566" s="80" t="n">
        <v>464.53</v>
      </c>
      <c r="AC566" s="80" t="n">
        <v>392.33</v>
      </c>
      <c r="AD566" s="83">
        <f>C566+D566</f>
        <v/>
      </c>
      <c r="AE566" s="82">
        <f>N566-E566</f>
        <v/>
      </c>
      <c r="AF566" s="82">
        <f>O566-F566</f>
        <v/>
      </c>
      <c r="AG566" s="82">
        <f>P566-G566</f>
        <v/>
      </c>
      <c r="AH566" s="82">
        <f>Q566-H566</f>
        <v/>
      </c>
      <c r="AI566" s="82">
        <f>R566-I566</f>
        <v/>
      </c>
      <c r="AJ566" s="82">
        <f>S566-J566</f>
        <v/>
      </c>
      <c r="AK566" s="80">
        <f>INDEX(检修、备用和必开!I:I,MATCH(统调负荷!$C566,检修、备用和必开!$A:$A,0))</f>
        <v/>
      </c>
      <c r="AL566" s="87" t="n"/>
    </row>
    <row r="567" ht="13.8" customFormat="1" customHeight="1" s="74">
      <c r="A567" s="80">
        <f>WEEKDAY(C567,2)</f>
        <v/>
      </c>
      <c r="B567" s="80">
        <f>HOUR(D567)</f>
        <v/>
      </c>
      <c r="C567" s="86" t="n">
        <v>45722</v>
      </c>
      <c r="D567" s="75" t="n">
        <v>0.8854166666666666</v>
      </c>
      <c r="E567" s="80" t="n">
        <v>107985</v>
      </c>
      <c r="F567" s="80" t="n">
        <v>57804</v>
      </c>
      <c r="G567" s="80" t="n">
        <v>17913</v>
      </c>
      <c r="H567" s="80" t="n">
        <v>26402</v>
      </c>
      <c r="I567" s="80" t="n">
        <v>7266</v>
      </c>
      <c r="J567" s="80" t="n">
        <v>-1400</v>
      </c>
      <c r="K567" s="80">
        <f>F567-Y567</f>
        <v/>
      </c>
      <c r="L567" s="82">
        <f>AA567/(K567+W567)</f>
        <v/>
      </c>
      <c r="M567" s="75" t="n">
        <v>0.8854166666666666</v>
      </c>
      <c r="N567" s="80" t="n">
        <v>107070</v>
      </c>
      <c r="O567" s="80" t="n">
        <v>59617.1</v>
      </c>
      <c r="P567" s="80" t="n">
        <v>17960.7</v>
      </c>
      <c r="Q567" s="80" t="n">
        <v>24355.3</v>
      </c>
      <c r="R567" s="80" t="n">
        <v>6544.43</v>
      </c>
      <c r="S567" s="80" t="n">
        <v>-1407.53</v>
      </c>
      <c r="T567" s="80">
        <f>O567-Y567</f>
        <v/>
      </c>
      <c r="U567" s="82">
        <f>AA567/(T567+X567)</f>
        <v/>
      </c>
      <c r="V567" s="80">
        <f>INDEX(检修、备用和必开!B:B,MATCH(统调负荷!$C567,检修、备用和必开!$A:$A,0))</f>
        <v/>
      </c>
      <c r="W567" s="80">
        <f>INDEX(检修、备用和必开!C:C,MATCH(统调负荷!$C567,检修、备用和必开!$A:$A,0))</f>
        <v/>
      </c>
      <c r="X567" s="80">
        <f>INDEX(检修、备用和必开!D:D,MATCH(统调负荷!$C567,检修、备用和必开!$A:$A,0))</f>
        <v/>
      </c>
      <c r="Y567" s="80">
        <f>INDEX(检修、备用和必开!E:E,MATCH(统调负荷!$C567,检修、备用和必开!$A:$A,0))</f>
        <v/>
      </c>
      <c r="Z567" s="80">
        <f>INDEX(检修、备用和必开!F:F,MATCH(统调负荷!$C567,检修、备用和必开!$A:$A,0))</f>
        <v/>
      </c>
      <c r="AA567" s="80">
        <f>94492.4-V567-Z567</f>
        <v/>
      </c>
      <c r="AB567" s="80" t="n">
        <v>484.57</v>
      </c>
      <c r="AC567" s="80" t="n">
        <v>406.22</v>
      </c>
      <c r="AD567" s="83">
        <f>C567+D567</f>
        <v/>
      </c>
      <c r="AE567" s="82">
        <f>N567-E567</f>
        <v/>
      </c>
      <c r="AF567" s="82">
        <f>O567-F567</f>
        <v/>
      </c>
      <c r="AG567" s="82">
        <f>P567-G567</f>
        <v/>
      </c>
      <c r="AH567" s="82">
        <f>Q567-H567</f>
        <v/>
      </c>
      <c r="AI567" s="82">
        <f>R567-I567</f>
        <v/>
      </c>
      <c r="AJ567" s="82">
        <f>S567-J567</f>
        <v/>
      </c>
      <c r="AK567" s="80">
        <f>INDEX(检修、备用和必开!I:I,MATCH(统调负荷!$C567,检修、备用和必开!$A:$A,0))</f>
        <v/>
      </c>
      <c r="AL567" s="87" t="n"/>
    </row>
    <row r="568" ht="13.8" customFormat="1" customHeight="1" s="74">
      <c r="A568" s="80">
        <f>WEEKDAY(C568,2)</f>
        <v/>
      </c>
      <c r="B568" s="80">
        <f>HOUR(D568)</f>
        <v/>
      </c>
      <c r="C568" s="86" t="n">
        <v>45722</v>
      </c>
      <c r="D568" s="75" t="n">
        <v>0.8958333333333334</v>
      </c>
      <c r="E568" s="80" t="n">
        <v>106350</v>
      </c>
      <c r="F568" s="80" t="n">
        <v>55768</v>
      </c>
      <c r="G568" s="80" t="n">
        <v>18299</v>
      </c>
      <c r="H568" s="80" t="n">
        <v>26425</v>
      </c>
      <c r="I568" s="80" t="n">
        <v>7258</v>
      </c>
      <c r="J568" s="80" t="n">
        <v>-1400</v>
      </c>
      <c r="K568" s="80">
        <f>F568-Y568</f>
        <v/>
      </c>
      <c r="L568" s="82">
        <f>AA568/(K568+W568)</f>
        <v/>
      </c>
      <c r="M568" s="75" t="n">
        <v>0.8958333333333334</v>
      </c>
      <c r="N568" s="80" t="n">
        <v>105683</v>
      </c>
      <c r="O568" s="80" t="n">
        <v>59119.85</v>
      </c>
      <c r="P568" s="80" t="n">
        <v>17096.6</v>
      </c>
      <c r="Q568" s="80" t="n">
        <v>24290.6</v>
      </c>
      <c r="R568" s="80" t="n">
        <v>6589.17</v>
      </c>
      <c r="S568" s="80" t="n">
        <v>-1413.22</v>
      </c>
      <c r="T568" s="80">
        <f>O568-Y568</f>
        <v/>
      </c>
      <c r="U568" s="82">
        <f>AA568/(T568+X568)</f>
        <v/>
      </c>
      <c r="V568" s="80">
        <f>INDEX(检修、备用和必开!B:B,MATCH(统调负荷!$C568,检修、备用和必开!$A:$A,0))</f>
        <v/>
      </c>
      <c r="W568" s="80">
        <f>INDEX(检修、备用和必开!C:C,MATCH(统调负荷!$C568,检修、备用和必开!$A:$A,0))</f>
        <v/>
      </c>
      <c r="X568" s="80">
        <f>INDEX(检修、备用和必开!D:D,MATCH(统调负荷!$C568,检修、备用和必开!$A:$A,0))</f>
        <v/>
      </c>
      <c r="Y568" s="80">
        <f>INDEX(检修、备用和必开!E:E,MATCH(统调负荷!$C568,检修、备用和必开!$A:$A,0))</f>
        <v/>
      </c>
      <c r="Z568" s="80">
        <f>INDEX(检修、备用和必开!F:F,MATCH(统调负荷!$C568,检修、备用和必开!$A:$A,0))</f>
        <v/>
      </c>
      <c r="AA568" s="80">
        <f>94492.4-V568-Z568</f>
        <v/>
      </c>
      <c r="AB568" s="80" t="n">
        <v>456.96</v>
      </c>
      <c r="AC568" s="80" t="n">
        <v>397.78</v>
      </c>
      <c r="AD568" s="83">
        <f>C568+D568</f>
        <v/>
      </c>
      <c r="AE568" s="82">
        <f>N568-E568</f>
        <v/>
      </c>
      <c r="AF568" s="82">
        <f>O568-F568</f>
        <v/>
      </c>
      <c r="AG568" s="82">
        <f>P568-G568</f>
        <v/>
      </c>
      <c r="AH568" s="82">
        <f>Q568-H568</f>
        <v/>
      </c>
      <c r="AI568" s="82">
        <f>R568-I568</f>
        <v/>
      </c>
      <c r="AJ568" s="82">
        <f>S568-J568</f>
        <v/>
      </c>
      <c r="AK568" s="80">
        <f>INDEX(检修、备用和必开!I:I,MATCH(统调负荷!$C568,检修、备用和必开!$A:$A,0))</f>
        <v/>
      </c>
      <c r="AL568" s="87" t="n"/>
    </row>
    <row r="569" ht="13.8" customFormat="1" customHeight="1" s="74">
      <c r="A569" s="80">
        <f>WEEKDAY(C569,2)</f>
        <v/>
      </c>
      <c r="B569" s="80">
        <f>HOUR(D569)</f>
        <v/>
      </c>
      <c r="C569" s="86" t="n">
        <v>45722</v>
      </c>
      <c r="D569" s="75" t="n">
        <v>0.90625</v>
      </c>
      <c r="E569" s="80" t="n">
        <v>104230</v>
      </c>
      <c r="F569" s="80" t="n">
        <v>55201</v>
      </c>
      <c r="G569" s="80" t="n">
        <v>16745</v>
      </c>
      <c r="H569" s="80" t="n">
        <v>26448</v>
      </c>
      <c r="I569" s="80" t="n">
        <v>7236</v>
      </c>
      <c r="J569" s="80" t="n">
        <v>-1400</v>
      </c>
      <c r="K569" s="80">
        <f>F569-Y569</f>
        <v/>
      </c>
      <c r="L569" s="82">
        <f>AA569/(K569+W569)</f>
        <v/>
      </c>
      <c r="M569" s="75" t="n">
        <v>0.90625</v>
      </c>
      <c r="N569" s="80" t="n">
        <v>103819</v>
      </c>
      <c r="O569" s="80" t="n">
        <v>57778.92</v>
      </c>
      <c r="P569" s="80" t="n">
        <v>16641.6</v>
      </c>
      <c r="Q569" s="80" t="n">
        <v>24188.9</v>
      </c>
      <c r="R569" s="80" t="n">
        <v>6664.96</v>
      </c>
      <c r="S569" s="80" t="n">
        <v>-1455.38</v>
      </c>
      <c r="T569" s="80">
        <f>O569-Y569</f>
        <v/>
      </c>
      <c r="U569" s="82">
        <f>AA569/(T569+X569)</f>
        <v/>
      </c>
      <c r="V569" s="80">
        <f>INDEX(检修、备用和必开!B:B,MATCH(统调负荷!$C569,检修、备用和必开!$A:$A,0))</f>
        <v/>
      </c>
      <c r="W569" s="80">
        <f>INDEX(检修、备用和必开!C:C,MATCH(统调负荷!$C569,检修、备用和必开!$A:$A,0))</f>
        <v/>
      </c>
      <c r="X569" s="80">
        <f>INDEX(检修、备用和必开!D:D,MATCH(统调负荷!$C569,检修、备用和必开!$A:$A,0))</f>
        <v/>
      </c>
      <c r="Y569" s="80">
        <f>INDEX(检修、备用和必开!E:E,MATCH(统调负荷!$C569,检修、备用和必开!$A:$A,0))</f>
        <v/>
      </c>
      <c r="Z569" s="80">
        <f>INDEX(检修、备用和必开!F:F,MATCH(统调负荷!$C569,检修、备用和必开!$A:$A,0))</f>
        <v/>
      </c>
      <c r="AA569" s="80">
        <f>94492.4-V569-Z569</f>
        <v/>
      </c>
      <c r="AB569" s="80" t="n">
        <v>456.15</v>
      </c>
      <c r="AC569" s="80" t="n">
        <v>397.87</v>
      </c>
      <c r="AD569" s="83">
        <f>C569+D569</f>
        <v/>
      </c>
      <c r="AE569" s="82">
        <f>N569-E569</f>
        <v/>
      </c>
      <c r="AF569" s="82">
        <f>O569-F569</f>
        <v/>
      </c>
      <c r="AG569" s="82">
        <f>P569-G569</f>
        <v/>
      </c>
      <c r="AH569" s="82">
        <f>Q569-H569</f>
        <v/>
      </c>
      <c r="AI569" s="82">
        <f>R569-I569</f>
        <v/>
      </c>
      <c r="AJ569" s="82">
        <f>S569-J569</f>
        <v/>
      </c>
      <c r="AK569" s="80">
        <f>INDEX(检修、备用和必开!I:I,MATCH(统调负荷!$C569,检修、备用和必开!$A:$A,0))</f>
        <v/>
      </c>
      <c r="AL569" s="87" t="n"/>
    </row>
    <row r="570" ht="13.8" customFormat="1" customHeight="1" s="74">
      <c r="A570" s="80">
        <f>WEEKDAY(C570,2)</f>
        <v/>
      </c>
      <c r="B570" s="80">
        <f>HOUR(D570)</f>
        <v/>
      </c>
      <c r="C570" s="86" t="n">
        <v>45722</v>
      </c>
      <c r="D570" s="75" t="n">
        <v>0.9166666666666666</v>
      </c>
      <c r="E570" s="80" t="n">
        <v>102130</v>
      </c>
      <c r="F570" s="80" t="n">
        <v>54403</v>
      </c>
      <c r="G570" s="80" t="n">
        <v>15878</v>
      </c>
      <c r="H570" s="80" t="n">
        <v>26067</v>
      </c>
      <c r="I570" s="80" t="n">
        <v>7182</v>
      </c>
      <c r="J570" s="80" t="n">
        <v>-1400</v>
      </c>
      <c r="K570" s="80">
        <f>F570-Y570</f>
        <v/>
      </c>
      <c r="L570" s="82">
        <f>AA570/(K570+W570)</f>
        <v/>
      </c>
      <c r="M570" s="75" t="n">
        <v>0.9166666666666666</v>
      </c>
      <c r="N570" s="80" t="n">
        <v>101677</v>
      </c>
      <c r="O570" s="80" t="n">
        <v>55868.49</v>
      </c>
      <c r="P570" s="80" t="n">
        <v>16724.7</v>
      </c>
      <c r="Q570" s="80" t="n">
        <v>23780.8</v>
      </c>
      <c r="R570" s="80" t="n">
        <v>6709.35</v>
      </c>
      <c r="S570" s="80" t="n">
        <v>-1406.34</v>
      </c>
      <c r="T570" s="80">
        <f>O570-Y570</f>
        <v/>
      </c>
      <c r="U570" s="82">
        <f>AA570/(T570+X570)</f>
        <v/>
      </c>
      <c r="V570" s="80">
        <f>INDEX(检修、备用和必开!B:B,MATCH(统调负荷!$C570,检修、备用和必开!$A:$A,0))</f>
        <v/>
      </c>
      <c r="W570" s="80">
        <f>INDEX(检修、备用和必开!C:C,MATCH(统调负荷!$C570,检修、备用和必开!$A:$A,0))</f>
        <v/>
      </c>
      <c r="X570" s="80">
        <f>INDEX(检修、备用和必开!D:D,MATCH(统调负荷!$C570,检修、备用和必开!$A:$A,0))</f>
        <v/>
      </c>
      <c r="Y570" s="80">
        <f>INDEX(检修、备用和必开!E:E,MATCH(统调负荷!$C570,检修、备用和必开!$A:$A,0))</f>
        <v/>
      </c>
      <c r="Z570" s="80">
        <f>INDEX(检修、备用和必开!F:F,MATCH(统调负荷!$C570,检修、备用和必开!$A:$A,0))</f>
        <v/>
      </c>
      <c r="AA570" s="80">
        <f>94492.4-V570-Z570</f>
        <v/>
      </c>
      <c r="AB570" s="80" t="n">
        <v>413.56</v>
      </c>
      <c r="AC570" s="80" t="n">
        <v>381.67</v>
      </c>
      <c r="AD570" s="83">
        <f>C570+D570</f>
        <v/>
      </c>
      <c r="AE570" s="82">
        <f>N570-E570</f>
        <v/>
      </c>
      <c r="AF570" s="82">
        <f>O570-F570</f>
        <v/>
      </c>
      <c r="AG570" s="82">
        <f>P570-G570</f>
        <v/>
      </c>
      <c r="AH570" s="82">
        <f>Q570-H570</f>
        <v/>
      </c>
      <c r="AI570" s="82">
        <f>R570-I570</f>
        <v/>
      </c>
      <c r="AJ570" s="82">
        <f>S570-J570</f>
        <v/>
      </c>
      <c r="AK570" s="80">
        <f>INDEX(检修、备用和必开!I:I,MATCH(统调负荷!$C570,检修、备用和必开!$A:$A,0))</f>
        <v/>
      </c>
      <c r="AL570" s="87" t="n"/>
    </row>
    <row r="571" ht="13.8" customFormat="1" customHeight="1" s="74">
      <c r="A571" s="80">
        <f>WEEKDAY(C571,2)</f>
        <v/>
      </c>
      <c r="B571" s="80">
        <f>HOUR(D571)</f>
        <v/>
      </c>
      <c r="C571" s="86" t="n">
        <v>45722</v>
      </c>
      <c r="D571" s="75" t="n">
        <v>0.9270833333333334</v>
      </c>
      <c r="E571" s="80" t="n">
        <v>99765</v>
      </c>
      <c r="F571" s="80" t="n">
        <v>52359</v>
      </c>
      <c r="G571" s="80" t="n">
        <v>15617</v>
      </c>
      <c r="H571" s="80" t="n">
        <v>26032</v>
      </c>
      <c r="I571" s="80" t="n">
        <v>7157</v>
      </c>
      <c r="J571" s="80" t="n">
        <v>-1400</v>
      </c>
      <c r="K571" s="80">
        <f>F571-Y571</f>
        <v/>
      </c>
      <c r="L571" s="82">
        <f>AA571/(K571+W571)</f>
        <v/>
      </c>
      <c r="M571" s="75" t="n">
        <v>0.9270833333333334</v>
      </c>
      <c r="N571" s="80" t="n">
        <v>99221.7</v>
      </c>
      <c r="O571" s="80" t="n">
        <v>53142.54</v>
      </c>
      <c r="P571" s="80" t="n">
        <v>17002.4</v>
      </c>
      <c r="Q571" s="80" t="n">
        <v>23740.1</v>
      </c>
      <c r="R571" s="80" t="n">
        <v>6772.1</v>
      </c>
      <c r="S571" s="80" t="n">
        <v>-1435.44</v>
      </c>
      <c r="T571" s="80">
        <f>O571-Y571</f>
        <v/>
      </c>
      <c r="U571" s="82">
        <f>AA571/(T571+X571)</f>
        <v/>
      </c>
      <c r="V571" s="80">
        <f>INDEX(检修、备用和必开!B:B,MATCH(统调负荷!$C571,检修、备用和必开!$A:$A,0))</f>
        <v/>
      </c>
      <c r="W571" s="80">
        <f>INDEX(检修、备用和必开!C:C,MATCH(统调负荷!$C571,检修、备用和必开!$A:$A,0))</f>
        <v/>
      </c>
      <c r="X571" s="80">
        <f>INDEX(检修、备用和必开!D:D,MATCH(统调负荷!$C571,检修、备用和必开!$A:$A,0))</f>
        <v/>
      </c>
      <c r="Y571" s="80">
        <f>INDEX(检修、备用和必开!E:E,MATCH(统调负荷!$C571,检修、备用和必开!$A:$A,0))</f>
        <v/>
      </c>
      <c r="Z571" s="80">
        <f>INDEX(检修、备用和必开!F:F,MATCH(统调负荷!$C571,检修、备用和必开!$A:$A,0))</f>
        <v/>
      </c>
      <c r="AA571" s="80">
        <f>94492.4-V571-Z571</f>
        <v/>
      </c>
      <c r="AB571" s="80" t="n">
        <v>421.51</v>
      </c>
      <c r="AC571" s="80" t="n">
        <v>374.9</v>
      </c>
      <c r="AD571" s="83">
        <f>C571+D571</f>
        <v/>
      </c>
      <c r="AE571" s="82">
        <f>N571-E571</f>
        <v/>
      </c>
      <c r="AF571" s="82">
        <f>O571-F571</f>
        <v/>
      </c>
      <c r="AG571" s="82">
        <f>P571-G571</f>
        <v/>
      </c>
      <c r="AH571" s="82">
        <f>Q571-H571</f>
        <v/>
      </c>
      <c r="AI571" s="82">
        <f>R571-I571</f>
        <v/>
      </c>
      <c r="AJ571" s="82">
        <f>S571-J571</f>
        <v/>
      </c>
      <c r="AK571" s="80">
        <f>INDEX(检修、备用和必开!I:I,MATCH(统调负荷!$C571,检修、备用和必开!$A:$A,0))</f>
        <v/>
      </c>
      <c r="AL571" s="87" t="n"/>
    </row>
    <row r="572" ht="13.8" customFormat="1" customHeight="1" s="74">
      <c r="A572" s="80">
        <f>WEEKDAY(C572,2)</f>
        <v/>
      </c>
      <c r="B572" s="80">
        <f>HOUR(D572)</f>
        <v/>
      </c>
      <c r="C572" s="86" t="n">
        <v>45722</v>
      </c>
      <c r="D572" s="75" t="n">
        <v>0.9375</v>
      </c>
      <c r="E572" s="80" t="n">
        <v>97435</v>
      </c>
      <c r="F572" s="80" t="n">
        <v>51294</v>
      </c>
      <c r="G572" s="80" t="n">
        <v>15039</v>
      </c>
      <c r="H572" s="80" t="n">
        <v>25358</v>
      </c>
      <c r="I572" s="80" t="n">
        <v>7144</v>
      </c>
      <c r="J572" s="80" t="n">
        <v>-1400</v>
      </c>
      <c r="K572" s="80">
        <f>F572-Y572</f>
        <v/>
      </c>
      <c r="L572" s="82">
        <f>AA572/(K572+W572)</f>
        <v/>
      </c>
      <c r="M572" s="75" t="n">
        <v>0.9375</v>
      </c>
      <c r="N572" s="80" t="n">
        <v>97385.7</v>
      </c>
      <c r="O572" s="80" t="n">
        <v>51741.36</v>
      </c>
      <c r="P572" s="80" t="n">
        <v>17068.6</v>
      </c>
      <c r="Q572" s="80" t="n">
        <v>23249.3</v>
      </c>
      <c r="R572" s="80" t="n">
        <v>6766.53</v>
      </c>
      <c r="S572" s="80" t="n">
        <v>-1440.09</v>
      </c>
      <c r="T572" s="80">
        <f>O572-Y572</f>
        <v/>
      </c>
      <c r="U572" s="82">
        <f>AA572/(T572+X572)</f>
        <v/>
      </c>
      <c r="V572" s="80">
        <f>INDEX(检修、备用和必开!B:B,MATCH(统调负荷!$C572,检修、备用和必开!$A:$A,0))</f>
        <v/>
      </c>
      <c r="W572" s="80">
        <f>INDEX(检修、备用和必开!C:C,MATCH(统调负荷!$C572,检修、备用和必开!$A:$A,0))</f>
        <v/>
      </c>
      <c r="X572" s="80">
        <f>INDEX(检修、备用和必开!D:D,MATCH(统调负荷!$C572,检修、备用和必开!$A:$A,0))</f>
        <v/>
      </c>
      <c r="Y572" s="80">
        <f>INDEX(检修、备用和必开!E:E,MATCH(统调负荷!$C572,检修、备用和必开!$A:$A,0))</f>
        <v/>
      </c>
      <c r="Z572" s="80">
        <f>INDEX(检修、备用和必开!F:F,MATCH(统调负荷!$C572,检修、备用和必开!$A:$A,0))</f>
        <v/>
      </c>
      <c r="AA572" s="80">
        <f>94492.4-V572-Z572</f>
        <v/>
      </c>
      <c r="AB572" s="80" t="n">
        <v>452.45</v>
      </c>
      <c r="AC572" s="80" t="n">
        <v>371.96</v>
      </c>
      <c r="AD572" s="83">
        <f>C572+D572</f>
        <v/>
      </c>
      <c r="AE572" s="82">
        <f>N572-E572</f>
        <v/>
      </c>
      <c r="AF572" s="82">
        <f>O572-F572</f>
        <v/>
      </c>
      <c r="AG572" s="82">
        <f>P572-G572</f>
        <v/>
      </c>
      <c r="AH572" s="82">
        <f>Q572-H572</f>
        <v/>
      </c>
      <c r="AI572" s="82">
        <f>R572-I572</f>
        <v/>
      </c>
      <c r="AJ572" s="82">
        <f>S572-J572</f>
        <v/>
      </c>
      <c r="AK572" s="80">
        <f>INDEX(检修、备用和必开!I:I,MATCH(统调负荷!$C572,检修、备用和必开!$A:$A,0))</f>
        <v/>
      </c>
      <c r="AL572" s="87" t="n"/>
    </row>
    <row r="573" ht="13.8" customFormat="1" customHeight="1" s="74">
      <c r="A573" s="80">
        <f>WEEKDAY(C573,2)</f>
        <v/>
      </c>
      <c r="B573" s="80">
        <f>HOUR(D573)</f>
        <v/>
      </c>
      <c r="C573" s="86" t="n">
        <v>45722</v>
      </c>
      <c r="D573" s="75" t="n">
        <v>0.9479166666666666</v>
      </c>
      <c r="E573" s="80" t="n">
        <v>94860</v>
      </c>
      <c r="F573" s="80" t="n">
        <v>49412</v>
      </c>
      <c r="G573" s="80" t="n">
        <v>14947</v>
      </c>
      <c r="H573" s="80" t="n">
        <v>24784</v>
      </c>
      <c r="I573" s="80" t="n">
        <v>7117</v>
      </c>
      <c r="J573" s="80" t="n">
        <v>-1400</v>
      </c>
      <c r="K573" s="80">
        <f>F573-Y573</f>
        <v/>
      </c>
      <c r="L573" s="82">
        <f>AA573/(K573+W573)</f>
        <v/>
      </c>
      <c r="M573" s="75" t="n">
        <v>0.9479166666666666</v>
      </c>
      <c r="N573" s="80" t="n">
        <v>94410.39999999999</v>
      </c>
      <c r="O573" s="80" t="n">
        <v>48461.94</v>
      </c>
      <c r="P573" s="80" t="n">
        <v>17601.5</v>
      </c>
      <c r="Q573" s="80" t="n">
        <v>22980.7</v>
      </c>
      <c r="R573" s="80" t="n">
        <v>6759.03</v>
      </c>
      <c r="S573" s="80" t="n">
        <v>-1392.77</v>
      </c>
      <c r="T573" s="80">
        <f>O573-Y573</f>
        <v/>
      </c>
      <c r="U573" s="82">
        <f>AA573/(T573+X573)</f>
        <v/>
      </c>
      <c r="V573" s="80">
        <f>INDEX(检修、备用和必开!B:B,MATCH(统调负荷!$C573,检修、备用和必开!$A:$A,0))</f>
        <v/>
      </c>
      <c r="W573" s="80">
        <f>INDEX(检修、备用和必开!C:C,MATCH(统调负荷!$C573,检修、备用和必开!$A:$A,0))</f>
        <v/>
      </c>
      <c r="X573" s="80">
        <f>INDEX(检修、备用和必开!D:D,MATCH(统调负荷!$C573,检修、备用和必开!$A:$A,0))</f>
        <v/>
      </c>
      <c r="Y573" s="80">
        <f>INDEX(检修、备用和必开!E:E,MATCH(统调负荷!$C573,检修、备用和必开!$A:$A,0))</f>
        <v/>
      </c>
      <c r="Z573" s="80">
        <f>INDEX(检修、备用和必开!F:F,MATCH(统调负荷!$C573,检修、备用和必开!$A:$A,0))</f>
        <v/>
      </c>
      <c r="AA573" s="80">
        <f>94492.4-V573-Z573</f>
        <v/>
      </c>
      <c r="AB573" s="80" t="n">
        <v>442.19</v>
      </c>
      <c r="AC573" s="80" t="n">
        <v>368.81</v>
      </c>
      <c r="AD573" s="83">
        <f>C573+D573</f>
        <v/>
      </c>
      <c r="AE573" s="82">
        <f>N573-E573</f>
        <v/>
      </c>
      <c r="AF573" s="82">
        <f>O573-F573</f>
        <v/>
      </c>
      <c r="AG573" s="82">
        <f>P573-G573</f>
        <v/>
      </c>
      <c r="AH573" s="82">
        <f>Q573-H573</f>
        <v/>
      </c>
      <c r="AI573" s="82">
        <f>R573-I573</f>
        <v/>
      </c>
      <c r="AJ573" s="82">
        <f>S573-J573</f>
        <v/>
      </c>
      <c r="AK573" s="80">
        <f>INDEX(检修、备用和必开!I:I,MATCH(统调负荷!$C573,检修、备用和必开!$A:$A,0))</f>
        <v/>
      </c>
      <c r="AL573" s="87" t="n"/>
    </row>
    <row r="574" ht="13.8" customFormat="1" customHeight="1" s="74">
      <c r="A574" s="80">
        <f>WEEKDAY(C574,2)</f>
        <v/>
      </c>
      <c r="B574" s="80">
        <f>HOUR(D574)</f>
        <v/>
      </c>
      <c r="C574" s="86" t="n">
        <v>45722</v>
      </c>
      <c r="D574" s="75" t="n">
        <v>0.9583333333333334</v>
      </c>
      <c r="E574" s="80" t="n">
        <v>92305</v>
      </c>
      <c r="F574" s="80" t="n">
        <v>47435</v>
      </c>
      <c r="G574" s="80" t="n">
        <v>14506</v>
      </c>
      <c r="H574" s="80" t="n">
        <v>24714</v>
      </c>
      <c r="I574" s="80" t="n">
        <v>7050</v>
      </c>
      <c r="J574" s="80" t="n">
        <v>-1400</v>
      </c>
      <c r="K574" s="80">
        <f>F574-Y574</f>
        <v/>
      </c>
      <c r="L574" s="82">
        <f>AA574/(K574+W574)</f>
        <v/>
      </c>
      <c r="M574" s="75" t="n">
        <v>0.9583333333333334</v>
      </c>
      <c r="N574" s="80" t="n">
        <v>91840.10000000001</v>
      </c>
      <c r="O574" s="80" t="n">
        <v>47016.19</v>
      </c>
      <c r="P574" s="80" t="n">
        <v>17158.9</v>
      </c>
      <c r="Q574" s="80" t="n">
        <v>22334.6</v>
      </c>
      <c r="R574" s="80" t="n">
        <v>6720.16</v>
      </c>
      <c r="S574" s="80" t="n">
        <v>-1389.75</v>
      </c>
      <c r="T574" s="80">
        <f>O574-Y574</f>
        <v/>
      </c>
      <c r="U574" s="82">
        <f>AA574/(T574+X574)</f>
        <v/>
      </c>
      <c r="V574" s="80">
        <f>INDEX(检修、备用和必开!B:B,MATCH(统调负荷!$C574,检修、备用和必开!$A:$A,0))</f>
        <v/>
      </c>
      <c r="W574" s="80">
        <f>INDEX(检修、备用和必开!C:C,MATCH(统调负荷!$C574,检修、备用和必开!$A:$A,0))</f>
        <v/>
      </c>
      <c r="X574" s="80">
        <f>INDEX(检修、备用和必开!D:D,MATCH(统调负荷!$C574,检修、备用和必开!$A:$A,0))</f>
        <v/>
      </c>
      <c r="Y574" s="80">
        <f>INDEX(检修、备用和必开!E:E,MATCH(统调负荷!$C574,检修、备用和必开!$A:$A,0))</f>
        <v/>
      </c>
      <c r="Z574" s="80">
        <f>INDEX(检修、备用和必开!F:F,MATCH(统调负荷!$C574,检修、备用和必开!$A:$A,0))</f>
        <v/>
      </c>
      <c r="AA574" s="80">
        <f>94492.4-V574-Z574</f>
        <v/>
      </c>
      <c r="AB574" s="80" t="n">
        <v>425.06</v>
      </c>
      <c r="AC574" s="80" t="n">
        <v>367.78</v>
      </c>
      <c r="AD574" s="83">
        <f>C574+D574</f>
        <v/>
      </c>
      <c r="AE574" s="82">
        <f>N574-E574</f>
        <v/>
      </c>
      <c r="AF574" s="82">
        <f>O574-F574</f>
        <v/>
      </c>
      <c r="AG574" s="82">
        <f>P574-G574</f>
        <v/>
      </c>
      <c r="AH574" s="82">
        <f>Q574-H574</f>
        <v/>
      </c>
      <c r="AI574" s="82">
        <f>R574-I574</f>
        <v/>
      </c>
      <c r="AJ574" s="82">
        <f>S574-J574</f>
        <v/>
      </c>
      <c r="AK574" s="80">
        <f>INDEX(检修、备用和必开!I:I,MATCH(统调负荷!$C574,检修、备用和必开!$A:$A,0))</f>
        <v/>
      </c>
      <c r="AL574" s="87" t="n"/>
    </row>
    <row r="575" ht="13.8" customFormat="1" customHeight="1" s="74">
      <c r="A575" s="80">
        <f>WEEKDAY(C575,2)</f>
        <v/>
      </c>
      <c r="B575" s="80">
        <f>HOUR(D575)</f>
        <v/>
      </c>
      <c r="C575" s="86" t="n">
        <v>45722</v>
      </c>
      <c r="D575" s="75" t="n">
        <v>0.96875</v>
      </c>
      <c r="E575" s="80" t="n">
        <v>90005</v>
      </c>
      <c r="F575" s="80" t="n">
        <v>45184</v>
      </c>
      <c r="G575" s="80" t="n">
        <v>14506</v>
      </c>
      <c r="H575" s="80" t="n">
        <v>24732</v>
      </c>
      <c r="I575" s="80" t="n">
        <v>6983</v>
      </c>
      <c r="J575" s="80" t="n">
        <v>-1400</v>
      </c>
      <c r="K575" s="80">
        <f>F575-Y575</f>
        <v/>
      </c>
      <c r="L575" s="82">
        <f>AA575/(K575+W575)</f>
        <v/>
      </c>
      <c r="M575" s="75" t="n">
        <v>0.96875</v>
      </c>
      <c r="N575" s="80" t="n">
        <v>89073.2</v>
      </c>
      <c r="O575" s="80" t="n">
        <v>44947.49</v>
      </c>
      <c r="P575" s="80" t="n">
        <v>16394.9</v>
      </c>
      <c r="Q575" s="80" t="n">
        <v>22416</v>
      </c>
      <c r="R575" s="80" t="n">
        <v>6736.79</v>
      </c>
      <c r="S575" s="80" t="n">
        <v>-1421.98</v>
      </c>
      <c r="T575" s="80">
        <f>O575-Y575</f>
        <v/>
      </c>
      <c r="U575" s="82">
        <f>AA575/(T575+X575)</f>
        <v/>
      </c>
      <c r="V575" s="80">
        <f>INDEX(检修、备用和必开!B:B,MATCH(统调负荷!$C575,检修、备用和必开!$A:$A,0))</f>
        <v/>
      </c>
      <c r="W575" s="80">
        <f>INDEX(检修、备用和必开!C:C,MATCH(统调负荷!$C575,检修、备用和必开!$A:$A,0))</f>
        <v/>
      </c>
      <c r="X575" s="80">
        <f>INDEX(检修、备用和必开!D:D,MATCH(统调负荷!$C575,检修、备用和必开!$A:$A,0))</f>
        <v/>
      </c>
      <c r="Y575" s="80">
        <f>INDEX(检修、备用和必开!E:E,MATCH(统调负荷!$C575,检修、备用和必开!$A:$A,0))</f>
        <v/>
      </c>
      <c r="Z575" s="80">
        <f>INDEX(检修、备用和必开!F:F,MATCH(统调负荷!$C575,检修、备用和必开!$A:$A,0))</f>
        <v/>
      </c>
      <c r="AA575" s="80">
        <f>94492.4-V575-Z575</f>
        <v/>
      </c>
      <c r="AB575" s="80" t="n">
        <v>379.27</v>
      </c>
      <c r="AC575" s="80" t="n">
        <v>357.58</v>
      </c>
      <c r="AD575" s="83">
        <f>C575+D575</f>
        <v/>
      </c>
      <c r="AE575" s="82">
        <f>N575-E575</f>
        <v/>
      </c>
      <c r="AF575" s="82">
        <f>O575-F575</f>
        <v/>
      </c>
      <c r="AG575" s="82">
        <f>P575-G575</f>
        <v/>
      </c>
      <c r="AH575" s="82">
        <f>Q575-H575</f>
        <v/>
      </c>
      <c r="AI575" s="82">
        <f>R575-I575</f>
        <v/>
      </c>
      <c r="AJ575" s="82">
        <f>S575-J575</f>
        <v/>
      </c>
      <c r="AK575" s="80">
        <f>INDEX(检修、备用和必开!I:I,MATCH(统调负荷!$C575,检修、备用和必开!$A:$A,0))</f>
        <v/>
      </c>
      <c r="AL575" s="87" t="n"/>
    </row>
    <row r="576" ht="13.8" customFormat="1" customHeight="1" s="74">
      <c r="A576" s="80">
        <f>WEEKDAY(C576,2)</f>
        <v/>
      </c>
      <c r="B576" s="80">
        <f>HOUR(D576)</f>
        <v/>
      </c>
      <c r="C576" s="86" t="n">
        <v>45722</v>
      </c>
      <c r="D576" s="75" t="n">
        <v>0.9791666666666666</v>
      </c>
      <c r="E576" s="80" t="n">
        <v>87565</v>
      </c>
      <c r="F576" s="80" t="n">
        <v>44094</v>
      </c>
      <c r="G576" s="80" t="n">
        <v>14506</v>
      </c>
      <c r="H576" s="80" t="n">
        <v>23409</v>
      </c>
      <c r="I576" s="80" t="n">
        <v>6956</v>
      </c>
      <c r="J576" s="80" t="n">
        <v>-1400</v>
      </c>
      <c r="K576" s="80">
        <f>F576-Y576</f>
        <v/>
      </c>
      <c r="L576" s="82">
        <f>AA576/(K576+W576)</f>
        <v/>
      </c>
      <c r="M576" s="75" t="n">
        <v>0.9791666666666666</v>
      </c>
      <c r="N576" s="80" t="n">
        <v>87047.89999999999</v>
      </c>
      <c r="O576" s="80" t="n">
        <v>43777.11</v>
      </c>
      <c r="P576" s="80" t="n">
        <v>16059.1</v>
      </c>
      <c r="Q576" s="80" t="n">
        <v>21888.3</v>
      </c>
      <c r="R576" s="80" t="n">
        <v>6692.88</v>
      </c>
      <c r="S576" s="80" t="n">
        <v>-1369.49</v>
      </c>
      <c r="T576" s="80">
        <f>O576-Y576</f>
        <v/>
      </c>
      <c r="U576" s="82">
        <f>AA576/(T576+X576)</f>
        <v/>
      </c>
      <c r="V576" s="80">
        <f>INDEX(检修、备用和必开!B:B,MATCH(统调负荷!$C576,检修、备用和必开!$A:$A,0))</f>
        <v/>
      </c>
      <c r="W576" s="80">
        <f>INDEX(检修、备用和必开!C:C,MATCH(统调负荷!$C576,检修、备用和必开!$A:$A,0))</f>
        <v/>
      </c>
      <c r="X576" s="80">
        <f>INDEX(检修、备用和必开!D:D,MATCH(统调负荷!$C576,检修、备用和必开!$A:$A,0))</f>
        <v/>
      </c>
      <c r="Y576" s="80">
        <f>INDEX(检修、备用和必开!E:E,MATCH(统调负荷!$C576,检修、备用和必开!$A:$A,0))</f>
        <v/>
      </c>
      <c r="Z576" s="80">
        <f>INDEX(检修、备用和必开!F:F,MATCH(统调负荷!$C576,检修、备用和必开!$A:$A,0))</f>
        <v/>
      </c>
      <c r="AA576" s="80">
        <f>94492.4-V576-Z576</f>
        <v/>
      </c>
      <c r="AB576" s="80" t="n">
        <v>361.76</v>
      </c>
      <c r="AC576" s="80" t="n">
        <v>325.98</v>
      </c>
      <c r="AD576" s="83">
        <f>C576+D576</f>
        <v/>
      </c>
      <c r="AE576" s="82">
        <f>N576-E576</f>
        <v/>
      </c>
      <c r="AF576" s="82">
        <f>O576-F576</f>
        <v/>
      </c>
      <c r="AG576" s="82">
        <f>P576-G576</f>
        <v/>
      </c>
      <c r="AH576" s="82">
        <f>Q576-H576</f>
        <v/>
      </c>
      <c r="AI576" s="82">
        <f>R576-I576</f>
        <v/>
      </c>
      <c r="AJ576" s="82">
        <f>S576-J576</f>
        <v/>
      </c>
      <c r="AK576" s="80">
        <f>INDEX(检修、备用和必开!I:I,MATCH(统调负荷!$C576,检修、备用和必开!$A:$A,0))</f>
        <v/>
      </c>
      <c r="AL576" s="87" t="n"/>
    </row>
    <row r="577" ht="13.8" customFormat="1" customHeight="1" s="74">
      <c r="A577" s="80">
        <f>WEEKDAY(C577,2)</f>
        <v/>
      </c>
      <c r="B577" s="80">
        <f>HOUR(D577)</f>
        <v/>
      </c>
      <c r="C577" s="86" t="n">
        <v>45722</v>
      </c>
      <c r="D577" s="75" t="n">
        <v>0.9895833333333334</v>
      </c>
      <c r="E577" s="80" t="n">
        <v>85880</v>
      </c>
      <c r="F577" s="80" t="n">
        <v>43030</v>
      </c>
      <c r="G577" s="80" t="n">
        <v>14506</v>
      </c>
      <c r="H577" s="80" t="n">
        <v>22826</v>
      </c>
      <c r="I577" s="80" t="n">
        <v>6918</v>
      </c>
      <c r="J577" s="80" t="n">
        <v>-1400</v>
      </c>
      <c r="K577" s="80">
        <f>F577-Y577</f>
        <v/>
      </c>
      <c r="L577" s="82">
        <f>AA577/(K577+W577)</f>
        <v/>
      </c>
      <c r="M577" s="75" t="n">
        <v>0.9895833333333334</v>
      </c>
      <c r="N577" s="80" t="n">
        <v>84560.3</v>
      </c>
      <c r="O577" s="80" t="n">
        <v>41740.2</v>
      </c>
      <c r="P577" s="80" t="n">
        <v>16425.4</v>
      </c>
      <c r="Q577" s="80" t="n">
        <v>20991.3</v>
      </c>
      <c r="R577" s="80" t="n">
        <v>6692.99</v>
      </c>
      <c r="S577" s="80" t="n">
        <v>-1289.59</v>
      </c>
      <c r="T577" s="80">
        <f>O577-Y577</f>
        <v/>
      </c>
      <c r="U577" s="82">
        <f>AA577/(T577+X577)</f>
        <v/>
      </c>
      <c r="V577" s="80">
        <f>INDEX(检修、备用和必开!B:B,MATCH(统调负荷!$C577,检修、备用和必开!$A:$A,0))</f>
        <v/>
      </c>
      <c r="W577" s="80">
        <f>INDEX(检修、备用和必开!C:C,MATCH(统调负荷!$C577,检修、备用和必开!$A:$A,0))</f>
        <v/>
      </c>
      <c r="X577" s="80">
        <f>INDEX(检修、备用和必开!D:D,MATCH(统调负荷!$C577,检修、备用和必开!$A:$A,0))</f>
        <v/>
      </c>
      <c r="Y577" s="80">
        <f>INDEX(检修、备用和必开!E:E,MATCH(统调负荷!$C577,检修、备用和必开!$A:$A,0))</f>
        <v/>
      </c>
      <c r="Z577" s="80">
        <f>INDEX(检修、备用和必开!F:F,MATCH(统调负荷!$C577,检修、备用和必开!$A:$A,0))</f>
        <v/>
      </c>
      <c r="AA577" s="80">
        <f>94492.4-V577-Z577</f>
        <v/>
      </c>
      <c r="AB577" s="80" t="n">
        <v>343.81</v>
      </c>
      <c r="AC577" s="80" t="n">
        <v>322.43</v>
      </c>
      <c r="AD577" s="83">
        <f>C577+D577</f>
        <v/>
      </c>
      <c r="AE577" s="82">
        <f>N577-E577</f>
        <v/>
      </c>
      <c r="AF577" s="82">
        <f>O577-F577</f>
        <v/>
      </c>
      <c r="AG577" s="82">
        <f>P577-G577</f>
        <v/>
      </c>
      <c r="AH577" s="82">
        <f>Q577-H577</f>
        <v/>
      </c>
      <c r="AI577" s="82">
        <f>R577-I577</f>
        <v/>
      </c>
      <c r="AJ577" s="82">
        <f>S577-J577</f>
        <v/>
      </c>
      <c r="AK577" s="80">
        <f>INDEX(检修、备用和必开!I:I,MATCH(统调负荷!$C577,检修、备用和必开!$A:$A,0))</f>
        <v/>
      </c>
      <c r="AL577" s="87" t="n"/>
    </row>
    <row r="578" ht="13.8" customFormat="1" customHeight="1" s="74">
      <c r="A578" s="80">
        <f>WEEKDAY(C578,2)</f>
        <v/>
      </c>
      <c r="B578" s="80">
        <f>HOUR(D578)</f>
        <v/>
      </c>
      <c r="C578" s="86" t="n">
        <v>45723</v>
      </c>
      <c r="D578" s="75" t="n">
        <v>0</v>
      </c>
      <c r="E578" s="80" t="n">
        <v>84395</v>
      </c>
      <c r="F578" s="80" t="n">
        <v>38424</v>
      </c>
      <c r="G578" s="80" t="n">
        <v>17189</v>
      </c>
      <c r="H578" s="80" t="n">
        <v>23135</v>
      </c>
      <c r="I578" s="80" t="n">
        <v>6874</v>
      </c>
      <c r="J578" s="80" t="n">
        <v>-1227</v>
      </c>
      <c r="K578" s="80">
        <f>F578-Y578</f>
        <v/>
      </c>
      <c r="L578" s="82">
        <f>AA578/(K578+W578)</f>
        <v/>
      </c>
      <c r="M578" s="75" t="n">
        <v>0</v>
      </c>
      <c r="N578" s="80" t="n">
        <v>83334.60000000001</v>
      </c>
      <c r="O578" s="80" t="n">
        <v>41423.82</v>
      </c>
      <c r="P578" s="80" t="n">
        <v>16494.8</v>
      </c>
      <c r="Q578" s="80" t="n">
        <v>20088.6</v>
      </c>
      <c r="R578" s="80" t="n">
        <v>6550.36</v>
      </c>
      <c r="S578" s="80" t="n">
        <v>-1222.98</v>
      </c>
      <c r="T578" s="80">
        <f>O578-Y578</f>
        <v/>
      </c>
      <c r="U578" s="82">
        <f>AA578/(T578+X578)</f>
        <v/>
      </c>
      <c r="V578" s="80">
        <f>INDEX(检修、备用和必开!B:B,MATCH(统调负荷!$C578,检修、备用和必开!$A:$A,0))</f>
        <v/>
      </c>
      <c r="W578" s="80">
        <f>INDEX(检修、备用和必开!C:C,MATCH(统调负荷!$C578,检修、备用和必开!$A:$A,0))</f>
        <v/>
      </c>
      <c r="X578" s="80">
        <f>INDEX(检修、备用和必开!D:D,MATCH(统调负荷!$C578,检修、备用和必开!$A:$A,0))</f>
        <v/>
      </c>
      <c r="Y578" s="80">
        <f>INDEX(检修、备用和必开!E:E,MATCH(统调负荷!$C578,检修、备用和必开!$A:$A,0))</f>
        <v/>
      </c>
      <c r="Z578" s="80">
        <f>INDEX(检修、备用和必开!F:F,MATCH(统调负荷!$C578,检修、备用和必开!$A:$A,0))</f>
        <v/>
      </c>
      <c r="AA578" s="80">
        <f>94492.4-V578-Z578</f>
        <v/>
      </c>
      <c r="AB578" s="80" t="n">
        <v>322.61</v>
      </c>
      <c r="AC578" s="80" t="n">
        <v>335.23</v>
      </c>
      <c r="AD578" s="83">
        <f>C578+D578</f>
        <v/>
      </c>
      <c r="AE578" s="82">
        <f>N578-E578</f>
        <v/>
      </c>
      <c r="AF578" s="82">
        <f>O578-F578</f>
        <v/>
      </c>
      <c r="AG578" s="82">
        <f>P578-G578</f>
        <v/>
      </c>
      <c r="AH578" s="82">
        <f>Q578-H578</f>
        <v/>
      </c>
      <c r="AI578" s="82">
        <f>R578-I578</f>
        <v/>
      </c>
      <c r="AJ578" s="82">
        <f>S578-J578</f>
        <v/>
      </c>
      <c r="AK578" s="80">
        <f>INDEX(检修、备用和必开!I:I,MATCH(统调负荷!$C578,检修、备用和必开!$A:$A,0))</f>
        <v/>
      </c>
      <c r="AL578" s="87" t="n"/>
    </row>
    <row r="579" ht="13.8" customFormat="1" customHeight="1" s="74">
      <c r="A579" s="80">
        <f>WEEKDAY(C579,2)</f>
        <v/>
      </c>
      <c r="B579" s="80">
        <f>HOUR(D579)</f>
        <v/>
      </c>
      <c r="C579" s="86" t="n">
        <v>45723</v>
      </c>
      <c r="D579" s="75" t="n">
        <v>0.01041666666666667</v>
      </c>
      <c r="E579" s="80" t="n">
        <v>90130</v>
      </c>
      <c r="F579" s="80" t="n">
        <v>43739</v>
      </c>
      <c r="G579" s="80" t="n">
        <v>17895</v>
      </c>
      <c r="H579" s="80" t="n">
        <v>22879</v>
      </c>
      <c r="I579" s="80" t="n">
        <v>6844</v>
      </c>
      <c r="J579" s="80" t="n">
        <v>-1227</v>
      </c>
      <c r="K579" s="80">
        <f>F579-Y579</f>
        <v/>
      </c>
      <c r="L579" s="82">
        <f>AA579/(K579+W579)</f>
        <v/>
      </c>
      <c r="M579" s="75" t="n">
        <v>0.01041666666666667</v>
      </c>
      <c r="N579" s="80" t="n">
        <v>88478.60000000001</v>
      </c>
      <c r="O579" s="80" t="n">
        <v>45999.08</v>
      </c>
      <c r="P579" s="80" t="n">
        <v>16066.4</v>
      </c>
      <c r="Q579" s="80" t="n">
        <v>21208.8</v>
      </c>
      <c r="R579" s="80" t="n">
        <v>6416.97</v>
      </c>
      <c r="S579" s="80" t="n">
        <v>-1212.65</v>
      </c>
      <c r="T579" s="80">
        <f>O579-Y579</f>
        <v/>
      </c>
      <c r="U579" s="82">
        <f>AA579/(T579+X579)</f>
        <v/>
      </c>
      <c r="V579" s="80">
        <f>INDEX(检修、备用和必开!B:B,MATCH(统调负荷!$C579,检修、备用和必开!$A:$A,0))</f>
        <v/>
      </c>
      <c r="W579" s="80">
        <f>INDEX(检修、备用和必开!C:C,MATCH(统调负荷!$C579,检修、备用和必开!$A:$A,0))</f>
        <v/>
      </c>
      <c r="X579" s="80">
        <f>INDEX(检修、备用和必开!D:D,MATCH(统调负荷!$C579,检修、备用和必开!$A:$A,0))</f>
        <v/>
      </c>
      <c r="Y579" s="80">
        <f>INDEX(检修、备用和必开!E:E,MATCH(统调负荷!$C579,检修、备用和必开!$A:$A,0))</f>
        <v/>
      </c>
      <c r="Z579" s="80">
        <f>INDEX(检修、备用和必开!F:F,MATCH(统调负荷!$C579,检修、备用和必开!$A:$A,0))</f>
        <v/>
      </c>
      <c r="AA579" s="80">
        <f>94492.4-V579-Z579</f>
        <v/>
      </c>
      <c r="AB579" s="80" t="n">
        <v>424.07</v>
      </c>
      <c r="AC579" s="80" t="n">
        <v>525.47</v>
      </c>
      <c r="AD579" s="83">
        <f>C579+D579</f>
        <v/>
      </c>
      <c r="AE579" s="82">
        <f>N579-E579</f>
        <v/>
      </c>
      <c r="AF579" s="82">
        <f>O579-F579</f>
        <v/>
      </c>
      <c r="AG579" s="82">
        <f>P579-G579</f>
        <v/>
      </c>
      <c r="AH579" s="82">
        <f>Q579-H579</f>
        <v/>
      </c>
      <c r="AI579" s="82">
        <f>R579-I579</f>
        <v/>
      </c>
      <c r="AJ579" s="82">
        <f>S579-J579</f>
        <v/>
      </c>
      <c r="AK579" s="80">
        <f>INDEX(检修、备用和必开!I:I,MATCH(统调负荷!$C579,检修、备用和必开!$A:$A,0))</f>
        <v/>
      </c>
      <c r="AL579" s="87" t="n"/>
    </row>
    <row r="580" ht="13.8" customFormat="1" customHeight="1" s="74">
      <c r="A580" s="80">
        <f>WEEKDAY(C580,2)</f>
        <v/>
      </c>
      <c r="B580" s="80">
        <f>HOUR(D580)</f>
        <v/>
      </c>
      <c r="C580" s="86" t="n">
        <v>45723</v>
      </c>
      <c r="D580" s="75" t="n">
        <v>0.02083333333333333</v>
      </c>
      <c r="E580" s="80" t="n">
        <v>89405</v>
      </c>
      <c r="F580" s="80" t="n">
        <v>41950</v>
      </c>
      <c r="G580" s="80" t="n">
        <v>17895</v>
      </c>
      <c r="H580" s="80" t="n">
        <v>23951</v>
      </c>
      <c r="I580" s="80" t="n">
        <v>6836</v>
      </c>
      <c r="J580" s="80" t="n">
        <v>-1227</v>
      </c>
      <c r="K580" s="80">
        <f>F580-Y580</f>
        <v/>
      </c>
      <c r="L580" s="82">
        <f>AA580/(K580+W580)</f>
        <v/>
      </c>
      <c r="M580" s="75" t="n">
        <v>0.02083333333333333</v>
      </c>
      <c r="N580" s="80" t="n">
        <v>88208.8</v>
      </c>
      <c r="O580" s="80" t="n">
        <v>44631.83</v>
      </c>
      <c r="P580" s="80" t="n">
        <v>16840</v>
      </c>
      <c r="Q580" s="80" t="n">
        <v>21388.9</v>
      </c>
      <c r="R580" s="80" t="n">
        <v>6504.87</v>
      </c>
      <c r="S580" s="80" t="n">
        <v>-1156.8</v>
      </c>
      <c r="T580" s="80">
        <f>O580-Y580</f>
        <v/>
      </c>
      <c r="U580" s="82">
        <f>AA580/(T580+X580)</f>
        <v/>
      </c>
      <c r="V580" s="80">
        <f>INDEX(检修、备用和必开!B:B,MATCH(统调负荷!$C580,检修、备用和必开!$A:$A,0))</f>
        <v/>
      </c>
      <c r="W580" s="80">
        <f>INDEX(检修、备用和必开!C:C,MATCH(统调负荷!$C580,检修、备用和必开!$A:$A,0))</f>
        <v/>
      </c>
      <c r="X580" s="80">
        <f>INDEX(检修、备用和必开!D:D,MATCH(统调负荷!$C580,检修、备用和必开!$A:$A,0))</f>
        <v/>
      </c>
      <c r="Y580" s="80">
        <f>INDEX(检修、备用和必开!E:E,MATCH(统调负荷!$C580,检修、备用和必开!$A:$A,0))</f>
        <v/>
      </c>
      <c r="Z580" s="80">
        <f>INDEX(检修、备用和必开!F:F,MATCH(统调负荷!$C580,检修、备用和必开!$A:$A,0))</f>
        <v/>
      </c>
      <c r="AA580" s="80">
        <f>94492.4-V580-Z580</f>
        <v/>
      </c>
      <c r="AB580" s="80" t="n">
        <v>384.53</v>
      </c>
      <c r="AC580" s="80" t="n">
        <v>341.33</v>
      </c>
      <c r="AD580" s="83">
        <f>C580+D580</f>
        <v/>
      </c>
      <c r="AE580" s="82">
        <f>N580-E580</f>
        <v/>
      </c>
      <c r="AF580" s="82">
        <f>O580-F580</f>
        <v/>
      </c>
      <c r="AG580" s="82">
        <f>P580-G580</f>
        <v/>
      </c>
      <c r="AH580" s="82">
        <f>Q580-H580</f>
        <v/>
      </c>
      <c r="AI580" s="82">
        <f>R580-I580</f>
        <v/>
      </c>
      <c r="AJ580" s="82">
        <f>S580-J580</f>
        <v/>
      </c>
      <c r="AK580" s="80">
        <f>INDEX(检修、备用和必开!I:I,MATCH(统调负荷!$C580,检修、备用和必开!$A:$A,0))</f>
        <v/>
      </c>
      <c r="AL580" s="87" t="n"/>
    </row>
    <row r="581" ht="13.8" customFormat="1" customHeight="1" s="74">
      <c r="A581" s="80">
        <f>WEEKDAY(C581,2)</f>
        <v/>
      </c>
      <c r="B581" s="80">
        <f>HOUR(D581)</f>
        <v/>
      </c>
      <c r="C581" s="86" t="n">
        <v>45723</v>
      </c>
      <c r="D581" s="75" t="n">
        <v>0.03125</v>
      </c>
      <c r="E581" s="80" t="n">
        <v>88365</v>
      </c>
      <c r="F581" s="80" t="n">
        <v>40959</v>
      </c>
      <c r="G581" s="80" t="n">
        <v>17856</v>
      </c>
      <c r="H581" s="80" t="n">
        <v>23983</v>
      </c>
      <c r="I581" s="80" t="n">
        <v>6794</v>
      </c>
      <c r="J581" s="80" t="n">
        <v>-1227</v>
      </c>
      <c r="K581" s="80">
        <f>F581-Y581</f>
        <v/>
      </c>
      <c r="L581" s="82">
        <f>AA581/(K581+W581)</f>
        <v/>
      </c>
      <c r="M581" s="75" t="n">
        <v>0.03125</v>
      </c>
      <c r="N581" s="80" t="n">
        <v>86545.10000000001</v>
      </c>
      <c r="O581" s="80" t="n">
        <v>43010.1</v>
      </c>
      <c r="P581" s="80" t="n">
        <v>16898</v>
      </c>
      <c r="Q581" s="80" t="n">
        <v>21117.1</v>
      </c>
      <c r="R581" s="80" t="n">
        <v>6669.09</v>
      </c>
      <c r="S581" s="80" t="n">
        <v>-1149.19</v>
      </c>
      <c r="T581" s="80">
        <f>O581-Y581</f>
        <v/>
      </c>
      <c r="U581" s="82">
        <f>AA581/(T581+X581)</f>
        <v/>
      </c>
      <c r="V581" s="80">
        <f>INDEX(检修、备用和必开!B:B,MATCH(统调负荷!$C581,检修、备用和必开!$A:$A,0))</f>
        <v/>
      </c>
      <c r="W581" s="80">
        <f>INDEX(检修、备用和必开!C:C,MATCH(统调负荷!$C581,检修、备用和必开!$A:$A,0))</f>
        <v/>
      </c>
      <c r="X581" s="80">
        <f>INDEX(检修、备用和必开!D:D,MATCH(统调负荷!$C581,检修、备用和必开!$A:$A,0))</f>
        <v/>
      </c>
      <c r="Y581" s="80">
        <f>INDEX(检修、备用和必开!E:E,MATCH(统调负荷!$C581,检修、备用和必开!$A:$A,0))</f>
        <v/>
      </c>
      <c r="Z581" s="80">
        <f>INDEX(检修、备用和必开!F:F,MATCH(统调负荷!$C581,检修、备用和必开!$A:$A,0))</f>
        <v/>
      </c>
      <c r="AA581" s="80">
        <f>94492.4-V581-Z581</f>
        <v/>
      </c>
      <c r="AB581" s="80" t="n">
        <v>380.58</v>
      </c>
      <c r="AC581" s="80" t="n">
        <v>349.35</v>
      </c>
      <c r="AD581" s="83">
        <f>C581+D581</f>
        <v/>
      </c>
      <c r="AE581" s="82">
        <f>N581-E581</f>
        <v/>
      </c>
      <c r="AF581" s="82">
        <f>O581-F581</f>
        <v/>
      </c>
      <c r="AG581" s="82">
        <f>P581-G581</f>
        <v/>
      </c>
      <c r="AH581" s="82">
        <f>Q581-H581</f>
        <v/>
      </c>
      <c r="AI581" s="82">
        <f>R581-I581</f>
        <v/>
      </c>
      <c r="AJ581" s="82">
        <f>S581-J581</f>
        <v/>
      </c>
      <c r="AK581" s="80">
        <f>INDEX(检修、备用和必开!I:I,MATCH(统调负荷!$C581,检修、备用和必开!$A:$A,0))</f>
        <v/>
      </c>
      <c r="AL581" s="87" t="n"/>
    </row>
    <row r="582" ht="13.8" customFormat="1" customHeight="1" s="74">
      <c r="A582" s="80">
        <f>WEEKDAY(C582,2)</f>
        <v/>
      </c>
      <c r="B582" s="80">
        <f>HOUR(D582)</f>
        <v/>
      </c>
      <c r="C582" s="86" t="n">
        <v>45723</v>
      </c>
      <c r="D582" s="75" t="n">
        <v>0.04166666666666666</v>
      </c>
      <c r="E582" s="80" t="n">
        <v>86320</v>
      </c>
      <c r="F582" s="80" t="n">
        <v>39220</v>
      </c>
      <c r="G582" s="80" t="n">
        <v>17856</v>
      </c>
      <c r="H582" s="80" t="n">
        <v>23721</v>
      </c>
      <c r="I582" s="80" t="n">
        <v>6750</v>
      </c>
      <c r="J582" s="80" t="n">
        <v>-1227</v>
      </c>
      <c r="K582" s="80">
        <f>F582-Y582</f>
        <v/>
      </c>
      <c r="L582" s="82">
        <f>AA582/(K582+W582)</f>
        <v/>
      </c>
      <c r="M582" s="75" t="n">
        <v>0.04166666666666666</v>
      </c>
      <c r="N582" s="80" t="n">
        <v>84936.89999999999</v>
      </c>
      <c r="O582" s="80" t="n">
        <v>41787.85</v>
      </c>
      <c r="P582" s="80" t="n">
        <v>17003.5</v>
      </c>
      <c r="Q582" s="80" t="n">
        <v>20574.6</v>
      </c>
      <c r="R582" s="80" t="n">
        <v>6686.07</v>
      </c>
      <c r="S582" s="80" t="n">
        <v>-1115.12</v>
      </c>
      <c r="T582" s="80">
        <f>O582-Y582</f>
        <v/>
      </c>
      <c r="U582" s="82">
        <f>AA582/(T582+X582)</f>
        <v/>
      </c>
      <c r="V582" s="80">
        <f>INDEX(检修、备用和必开!B:B,MATCH(统调负荷!$C582,检修、备用和必开!$A:$A,0))</f>
        <v/>
      </c>
      <c r="W582" s="80">
        <f>INDEX(检修、备用和必开!C:C,MATCH(统调负荷!$C582,检修、备用和必开!$A:$A,0))</f>
        <v/>
      </c>
      <c r="X582" s="80">
        <f>INDEX(检修、备用和必开!D:D,MATCH(统调负荷!$C582,检修、备用和必开!$A:$A,0))</f>
        <v/>
      </c>
      <c r="Y582" s="80">
        <f>INDEX(检修、备用和必开!E:E,MATCH(统调负荷!$C582,检修、备用和必开!$A:$A,0))</f>
        <v/>
      </c>
      <c r="Z582" s="80">
        <f>INDEX(检修、备用和必开!F:F,MATCH(统调负荷!$C582,检修、备用和必开!$A:$A,0))</f>
        <v/>
      </c>
      <c r="AA582" s="80">
        <f>94492.4-V582-Z582</f>
        <v/>
      </c>
      <c r="AB582" s="80" t="n">
        <v>375.66</v>
      </c>
      <c r="AC582" s="80" t="n">
        <v>343.24</v>
      </c>
      <c r="AD582" s="83">
        <f>C582+D582</f>
        <v/>
      </c>
      <c r="AE582" s="82">
        <f>N582-E582</f>
        <v/>
      </c>
      <c r="AF582" s="82">
        <f>O582-F582</f>
        <v/>
      </c>
      <c r="AG582" s="82">
        <f>P582-G582</f>
        <v/>
      </c>
      <c r="AH582" s="82">
        <f>Q582-H582</f>
        <v/>
      </c>
      <c r="AI582" s="82">
        <f>R582-I582</f>
        <v/>
      </c>
      <c r="AJ582" s="82">
        <f>S582-J582</f>
        <v/>
      </c>
      <c r="AK582" s="80">
        <f>INDEX(检修、备用和必开!I:I,MATCH(统调负荷!$C582,检修、备用和必开!$A:$A,0))</f>
        <v/>
      </c>
      <c r="AL582" s="87" t="n"/>
    </row>
    <row r="583" ht="13.8" customFormat="1" customHeight="1" s="74">
      <c r="A583" s="80">
        <f>WEEKDAY(C583,2)</f>
        <v/>
      </c>
      <c r="B583" s="80">
        <f>HOUR(D583)</f>
        <v/>
      </c>
      <c r="C583" s="86" t="n">
        <v>45723</v>
      </c>
      <c r="D583" s="75" t="n">
        <v>0.05208333333333334</v>
      </c>
      <c r="E583" s="80" t="n">
        <v>85005</v>
      </c>
      <c r="F583" s="80" t="n">
        <v>40932</v>
      </c>
      <c r="G583" s="80" t="n">
        <v>15859</v>
      </c>
      <c r="H583" s="80" t="n">
        <v>22715</v>
      </c>
      <c r="I583" s="80" t="n">
        <v>6726</v>
      </c>
      <c r="J583" s="80" t="n">
        <v>-1227</v>
      </c>
      <c r="K583" s="80">
        <f>F583-Y583</f>
        <v/>
      </c>
      <c r="L583" s="82">
        <f>AA583/(K583+W583)</f>
        <v/>
      </c>
      <c r="M583" s="75" t="n">
        <v>0.05208333333333334</v>
      </c>
      <c r="N583" s="80" t="n">
        <v>83569.60000000001</v>
      </c>
      <c r="O583" s="80" t="n">
        <v>40432.88</v>
      </c>
      <c r="P583" s="80" t="n">
        <v>16989</v>
      </c>
      <c r="Q583" s="80" t="n">
        <v>20614.1</v>
      </c>
      <c r="R583" s="80" t="n">
        <v>6625.33</v>
      </c>
      <c r="S583" s="80" t="n">
        <v>-1091.71</v>
      </c>
      <c r="T583" s="80">
        <f>O583-Y583</f>
        <v/>
      </c>
      <c r="U583" s="82">
        <f>AA583/(T583+X583)</f>
        <v/>
      </c>
      <c r="V583" s="80">
        <f>INDEX(检修、备用和必开!B:B,MATCH(统调负荷!$C583,检修、备用和必开!$A:$A,0))</f>
        <v/>
      </c>
      <c r="W583" s="80">
        <f>INDEX(检修、备用和必开!C:C,MATCH(统调负荷!$C583,检修、备用和必开!$A:$A,0))</f>
        <v/>
      </c>
      <c r="X583" s="80">
        <f>INDEX(检修、备用和必开!D:D,MATCH(统调负荷!$C583,检修、备用和必开!$A:$A,0))</f>
        <v/>
      </c>
      <c r="Y583" s="80">
        <f>INDEX(检修、备用和必开!E:E,MATCH(统调负荷!$C583,检修、备用和必开!$A:$A,0))</f>
        <v/>
      </c>
      <c r="Z583" s="80">
        <f>INDEX(检修、备用和必开!F:F,MATCH(统调负荷!$C583,检修、备用和必开!$A:$A,0))</f>
        <v/>
      </c>
      <c r="AA583" s="80">
        <f>94492.4-V583-Z583</f>
        <v/>
      </c>
      <c r="AB583" s="80" t="n">
        <v>361.15</v>
      </c>
      <c r="AC583" s="80" t="n">
        <v>329.72</v>
      </c>
      <c r="AD583" s="83">
        <f>C583+D583</f>
        <v/>
      </c>
      <c r="AE583" s="82">
        <f>N583-E583</f>
        <v/>
      </c>
      <c r="AF583" s="82">
        <f>O583-F583</f>
        <v/>
      </c>
      <c r="AG583" s="82">
        <f>P583-G583</f>
        <v/>
      </c>
      <c r="AH583" s="82">
        <f>Q583-H583</f>
        <v/>
      </c>
      <c r="AI583" s="82">
        <f>R583-I583</f>
        <v/>
      </c>
      <c r="AJ583" s="82">
        <f>S583-J583</f>
        <v/>
      </c>
      <c r="AK583" s="80">
        <f>INDEX(检修、备用和必开!I:I,MATCH(统调负荷!$C583,检修、备用和必开!$A:$A,0))</f>
        <v/>
      </c>
      <c r="AL583" s="87" t="n"/>
    </row>
    <row r="584" ht="13.8" customFormat="1" customHeight="1" s="74">
      <c r="A584" s="80">
        <f>WEEKDAY(C584,2)</f>
        <v/>
      </c>
      <c r="B584" s="80">
        <f>HOUR(D584)</f>
        <v/>
      </c>
      <c r="C584" s="86" t="n">
        <v>45723</v>
      </c>
      <c r="D584" s="75" t="n">
        <v>0.0625</v>
      </c>
      <c r="E584" s="80" t="n">
        <v>83805</v>
      </c>
      <c r="F584" s="80" t="n">
        <v>40030</v>
      </c>
      <c r="G584" s="80" t="n">
        <v>15859</v>
      </c>
      <c r="H584" s="80" t="n">
        <v>22440</v>
      </c>
      <c r="I584" s="80" t="n">
        <v>6703</v>
      </c>
      <c r="J584" s="80" t="n">
        <v>-1227</v>
      </c>
      <c r="K584" s="80">
        <f>F584-Y584</f>
        <v/>
      </c>
      <c r="L584" s="82">
        <f>AA584/(K584+W584)</f>
        <v/>
      </c>
      <c r="M584" s="75" t="n">
        <v>0.0625</v>
      </c>
      <c r="N584" s="80" t="n">
        <v>82161.8</v>
      </c>
      <c r="O584" s="80" t="n">
        <v>39589.36</v>
      </c>
      <c r="P584" s="80" t="n">
        <v>17001</v>
      </c>
      <c r="Q584" s="80" t="n">
        <v>20094.2</v>
      </c>
      <c r="R584" s="80" t="n">
        <v>6597.1</v>
      </c>
      <c r="S584" s="80" t="n">
        <v>-1119.86</v>
      </c>
      <c r="T584" s="80">
        <f>O584-Y584</f>
        <v/>
      </c>
      <c r="U584" s="82">
        <f>AA584/(T584+X584)</f>
        <v/>
      </c>
      <c r="V584" s="80">
        <f>INDEX(检修、备用和必开!B:B,MATCH(统调负荷!$C584,检修、备用和必开!$A:$A,0))</f>
        <v/>
      </c>
      <c r="W584" s="80">
        <f>INDEX(检修、备用和必开!C:C,MATCH(统调负荷!$C584,检修、备用和必开!$A:$A,0))</f>
        <v/>
      </c>
      <c r="X584" s="80">
        <f>INDEX(检修、备用和必开!D:D,MATCH(统调负荷!$C584,检修、备用和必开!$A:$A,0))</f>
        <v/>
      </c>
      <c r="Y584" s="80">
        <f>INDEX(检修、备用和必开!E:E,MATCH(统调负荷!$C584,检修、备用和必开!$A:$A,0))</f>
        <v/>
      </c>
      <c r="Z584" s="80">
        <f>INDEX(检修、备用和必开!F:F,MATCH(统调负荷!$C584,检修、备用和必开!$A:$A,0))</f>
        <v/>
      </c>
      <c r="AA584" s="80">
        <f>94492.4-V584-Z584</f>
        <v/>
      </c>
      <c r="AB584" s="80" t="n">
        <v>359.95</v>
      </c>
      <c r="AC584" s="80" t="n">
        <v>334.47</v>
      </c>
      <c r="AD584" s="83">
        <f>C584+D584</f>
        <v/>
      </c>
      <c r="AE584" s="82">
        <f>N584-E584</f>
        <v/>
      </c>
      <c r="AF584" s="82">
        <f>O584-F584</f>
        <v/>
      </c>
      <c r="AG584" s="82">
        <f>P584-G584</f>
        <v/>
      </c>
      <c r="AH584" s="82">
        <f>Q584-H584</f>
        <v/>
      </c>
      <c r="AI584" s="82">
        <f>R584-I584</f>
        <v/>
      </c>
      <c r="AJ584" s="82">
        <f>S584-J584</f>
        <v/>
      </c>
      <c r="AK584" s="80">
        <f>INDEX(检修、备用和必开!I:I,MATCH(统调负荷!$C584,检修、备用和必开!$A:$A,0))</f>
        <v/>
      </c>
      <c r="AL584" s="87" t="n"/>
    </row>
    <row r="585" ht="13.8" customFormat="1" customHeight="1" s="74">
      <c r="A585" s="80">
        <f>WEEKDAY(C585,2)</f>
        <v/>
      </c>
      <c r="B585" s="80">
        <f>HOUR(D585)</f>
        <v/>
      </c>
      <c r="C585" s="86" t="n">
        <v>45723</v>
      </c>
      <c r="D585" s="75" t="n">
        <v>0.07291666666666667</v>
      </c>
      <c r="E585" s="80" t="n">
        <v>82780</v>
      </c>
      <c r="F585" s="80" t="n">
        <v>39432</v>
      </c>
      <c r="G585" s="80" t="n">
        <v>15859</v>
      </c>
      <c r="H585" s="80" t="n">
        <v>22052</v>
      </c>
      <c r="I585" s="80" t="n">
        <v>6664</v>
      </c>
      <c r="J585" s="80" t="n">
        <v>-1227</v>
      </c>
      <c r="K585" s="80">
        <f>F585-Y585</f>
        <v/>
      </c>
      <c r="L585" s="82">
        <f>AA585/(K585+W585)</f>
        <v/>
      </c>
      <c r="M585" s="75" t="n">
        <v>0.07291666666666667</v>
      </c>
      <c r="N585" s="80" t="n">
        <v>81099.39999999999</v>
      </c>
      <c r="O585" s="80" t="n">
        <v>38776.03</v>
      </c>
      <c r="P585" s="80" t="n">
        <v>17021.7</v>
      </c>
      <c r="Q585" s="80" t="n">
        <v>19911</v>
      </c>
      <c r="R585" s="80" t="n">
        <v>6605.19</v>
      </c>
      <c r="S585" s="80" t="n">
        <v>-1214.52</v>
      </c>
      <c r="T585" s="80">
        <f>O585-Y585</f>
        <v/>
      </c>
      <c r="U585" s="82">
        <f>AA585/(T585+X585)</f>
        <v/>
      </c>
      <c r="V585" s="80">
        <f>INDEX(检修、备用和必开!B:B,MATCH(统调负荷!$C585,检修、备用和必开!$A:$A,0))</f>
        <v/>
      </c>
      <c r="W585" s="80">
        <f>INDEX(检修、备用和必开!C:C,MATCH(统调负荷!$C585,检修、备用和必开!$A:$A,0))</f>
        <v/>
      </c>
      <c r="X585" s="80">
        <f>INDEX(检修、备用和必开!D:D,MATCH(统调负荷!$C585,检修、备用和必开!$A:$A,0))</f>
        <v/>
      </c>
      <c r="Y585" s="80">
        <f>INDEX(检修、备用和必开!E:E,MATCH(统调负荷!$C585,检修、备用和必开!$A:$A,0))</f>
        <v/>
      </c>
      <c r="Z585" s="80">
        <f>INDEX(检修、备用和必开!F:F,MATCH(统调负荷!$C585,检修、备用和必开!$A:$A,0))</f>
        <v/>
      </c>
      <c r="AA585" s="80">
        <f>94492.4-V585-Z585</f>
        <v/>
      </c>
      <c r="AB585" s="80" t="n">
        <v>364.14</v>
      </c>
      <c r="AC585" s="80" t="n">
        <v>319.29</v>
      </c>
      <c r="AD585" s="83">
        <f>C585+D585</f>
        <v/>
      </c>
      <c r="AE585" s="82">
        <f>N585-E585</f>
        <v/>
      </c>
      <c r="AF585" s="82">
        <f>O585-F585</f>
        <v/>
      </c>
      <c r="AG585" s="82">
        <f>P585-G585</f>
        <v/>
      </c>
      <c r="AH585" s="82">
        <f>Q585-H585</f>
        <v/>
      </c>
      <c r="AI585" s="82">
        <f>R585-I585</f>
        <v/>
      </c>
      <c r="AJ585" s="82">
        <f>S585-J585</f>
        <v/>
      </c>
      <c r="AK585" s="80">
        <f>INDEX(检修、备用和必开!I:I,MATCH(统调负荷!$C585,检修、备用和必开!$A:$A,0))</f>
        <v/>
      </c>
      <c r="AL585" s="87" t="n"/>
    </row>
    <row r="586" ht="13.8" customFormat="1" customHeight="1" s="74">
      <c r="A586" s="80">
        <f>WEEKDAY(C586,2)</f>
        <v/>
      </c>
      <c r="B586" s="80">
        <f>HOUR(D586)</f>
        <v/>
      </c>
      <c r="C586" s="86" t="n">
        <v>45723</v>
      </c>
      <c r="D586" s="75" t="n">
        <v>0.08333333333333333</v>
      </c>
      <c r="E586" s="80" t="n">
        <v>81600</v>
      </c>
      <c r="F586" s="80" t="n">
        <v>38668</v>
      </c>
      <c r="G586" s="80" t="n">
        <v>15400</v>
      </c>
      <c r="H586" s="80" t="n">
        <v>22122</v>
      </c>
      <c r="I586" s="80" t="n">
        <v>6637</v>
      </c>
      <c r="J586" s="80" t="n">
        <v>-1227</v>
      </c>
      <c r="K586" s="80">
        <f>F586-Y586</f>
        <v/>
      </c>
      <c r="L586" s="82">
        <f>AA586/(K586+W586)</f>
        <v/>
      </c>
      <c r="M586" s="75" t="n">
        <v>0.08333333333333333</v>
      </c>
      <c r="N586" s="80" t="n">
        <v>80031.3</v>
      </c>
      <c r="O586" s="80" t="n">
        <v>38166.1</v>
      </c>
      <c r="P586" s="80" t="n">
        <v>16710.1</v>
      </c>
      <c r="Q586" s="80" t="n">
        <v>19667.9</v>
      </c>
      <c r="R586" s="80" t="n">
        <v>6725.01</v>
      </c>
      <c r="S586" s="80" t="n">
        <v>-1237.81</v>
      </c>
      <c r="T586" s="80">
        <f>O586-Y586</f>
        <v/>
      </c>
      <c r="U586" s="82">
        <f>AA586/(T586+X586)</f>
        <v/>
      </c>
      <c r="V586" s="80">
        <f>INDEX(检修、备用和必开!B:B,MATCH(统调负荷!$C586,检修、备用和必开!$A:$A,0))</f>
        <v/>
      </c>
      <c r="W586" s="80">
        <f>INDEX(检修、备用和必开!C:C,MATCH(统调负荷!$C586,检修、备用和必开!$A:$A,0))</f>
        <v/>
      </c>
      <c r="X586" s="80">
        <f>INDEX(检修、备用和必开!D:D,MATCH(统调负荷!$C586,检修、备用和必开!$A:$A,0))</f>
        <v/>
      </c>
      <c r="Y586" s="80">
        <f>INDEX(检修、备用和必开!E:E,MATCH(统调负荷!$C586,检修、备用和必开!$A:$A,0))</f>
        <v/>
      </c>
      <c r="Z586" s="80">
        <f>INDEX(检修、备用和必开!F:F,MATCH(统调负荷!$C586,检修、备用和必开!$A:$A,0))</f>
        <v/>
      </c>
      <c r="AA586" s="80">
        <f>94492.4-V586-Z586</f>
        <v/>
      </c>
      <c r="AB586" s="80" t="n">
        <v>353.12</v>
      </c>
      <c r="AC586" s="80" t="n">
        <v>312.23</v>
      </c>
      <c r="AD586" s="83">
        <f>C586+D586</f>
        <v/>
      </c>
      <c r="AE586" s="82">
        <f>N586-E586</f>
        <v/>
      </c>
      <c r="AF586" s="82">
        <f>O586-F586</f>
        <v/>
      </c>
      <c r="AG586" s="82">
        <f>P586-G586</f>
        <v/>
      </c>
      <c r="AH586" s="82">
        <f>Q586-H586</f>
        <v/>
      </c>
      <c r="AI586" s="82">
        <f>R586-I586</f>
        <v/>
      </c>
      <c r="AJ586" s="82">
        <f>S586-J586</f>
        <v/>
      </c>
      <c r="AK586" s="80">
        <f>INDEX(检修、备用和必开!I:I,MATCH(统调负荷!$C586,检修、备用和必开!$A:$A,0))</f>
        <v/>
      </c>
      <c r="AL586" s="87" t="n"/>
    </row>
    <row r="587" ht="13.8" customFormat="1" customHeight="1" s="74">
      <c r="A587" s="80">
        <f>WEEKDAY(C587,2)</f>
        <v/>
      </c>
      <c r="B587" s="80">
        <f>HOUR(D587)</f>
        <v/>
      </c>
      <c r="C587" s="86" t="n">
        <v>45723</v>
      </c>
      <c r="D587" s="75" t="n">
        <v>0.09375</v>
      </c>
      <c r="E587" s="80" t="n">
        <v>80790</v>
      </c>
      <c r="F587" s="80" t="n">
        <v>38759</v>
      </c>
      <c r="G587" s="80" t="n">
        <v>14935</v>
      </c>
      <c r="H587" s="80" t="n">
        <v>21719</v>
      </c>
      <c r="I587" s="80" t="n">
        <v>6604</v>
      </c>
      <c r="J587" s="80" t="n">
        <v>-1227</v>
      </c>
      <c r="K587" s="80">
        <f>F587-Y587</f>
        <v/>
      </c>
      <c r="L587" s="82">
        <f>AA587/(K587+W587)</f>
        <v/>
      </c>
      <c r="M587" s="75" t="n">
        <v>0.09375</v>
      </c>
      <c r="N587" s="80" t="n">
        <v>79312.3</v>
      </c>
      <c r="O587" s="80" t="n">
        <v>38742.14</v>
      </c>
      <c r="P587" s="80" t="n">
        <v>15617.7</v>
      </c>
      <c r="Q587" s="80" t="n">
        <v>19400</v>
      </c>
      <c r="R587" s="80" t="n">
        <v>6743.48</v>
      </c>
      <c r="S587" s="80" t="n">
        <v>-1191.02</v>
      </c>
      <c r="T587" s="80">
        <f>O587-Y587</f>
        <v/>
      </c>
      <c r="U587" s="82">
        <f>AA587/(T587+X587)</f>
        <v/>
      </c>
      <c r="V587" s="80">
        <f>INDEX(检修、备用和必开!B:B,MATCH(统调负荷!$C587,检修、备用和必开!$A:$A,0))</f>
        <v/>
      </c>
      <c r="W587" s="80">
        <f>INDEX(检修、备用和必开!C:C,MATCH(统调负荷!$C587,检修、备用和必开!$A:$A,0))</f>
        <v/>
      </c>
      <c r="X587" s="80">
        <f>INDEX(检修、备用和必开!D:D,MATCH(统调负荷!$C587,检修、备用和必开!$A:$A,0))</f>
        <v/>
      </c>
      <c r="Y587" s="80">
        <f>INDEX(检修、备用和必开!E:E,MATCH(统调负荷!$C587,检修、备用和必开!$A:$A,0))</f>
        <v/>
      </c>
      <c r="Z587" s="80">
        <f>INDEX(检修、备用和必开!F:F,MATCH(统调负荷!$C587,检修、备用和必开!$A:$A,0))</f>
        <v/>
      </c>
      <c r="AA587" s="80">
        <f>94492.4-V587-Z587</f>
        <v/>
      </c>
      <c r="AB587" s="80" t="n">
        <v>352.6</v>
      </c>
      <c r="AC587" s="80" t="n">
        <v>316.48</v>
      </c>
      <c r="AD587" s="83">
        <f>C587+D587</f>
        <v/>
      </c>
      <c r="AE587" s="82">
        <f>N587-E587</f>
        <v/>
      </c>
      <c r="AF587" s="82">
        <f>O587-F587</f>
        <v/>
      </c>
      <c r="AG587" s="82">
        <f>P587-G587</f>
        <v/>
      </c>
      <c r="AH587" s="82">
        <f>Q587-H587</f>
        <v/>
      </c>
      <c r="AI587" s="82">
        <f>R587-I587</f>
        <v/>
      </c>
      <c r="AJ587" s="82">
        <f>S587-J587</f>
        <v/>
      </c>
      <c r="AK587" s="80">
        <f>INDEX(检修、备用和必开!I:I,MATCH(统调负荷!$C587,检修、备用和必开!$A:$A,0))</f>
        <v/>
      </c>
      <c r="AL587" s="87" t="n"/>
    </row>
    <row r="588" ht="13.8" customFormat="1" customHeight="1" s="74">
      <c r="A588" s="80">
        <f>WEEKDAY(C588,2)</f>
        <v/>
      </c>
      <c r="B588" s="80">
        <f>HOUR(D588)</f>
        <v/>
      </c>
      <c r="C588" s="86" t="n">
        <v>45723</v>
      </c>
      <c r="D588" s="75" t="n">
        <v>0.1041666666666667</v>
      </c>
      <c r="E588" s="80" t="n">
        <v>80045</v>
      </c>
      <c r="F588" s="80" t="n">
        <v>38202</v>
      </c>
      <c r="G588" s="80" t="n">
        <v>14784</v>
      </c>
      <c r="H588" s="80" t="n">
        <v>21716</v>
      </c>
      <c r="I588" s="80" t="n">
        <v>6570</v>
      </c>
      <c r="J588" s="80" t="n">
        <v>-1227</v>
      </c>
      <c r="K588" s="80">
        <f>F588-Y588</f>
        <v/>
      </c>
      <c r="L588" s="82">
        <f>AA588/(K588+W588)</f>
        <v/>
      </c>
      <c r="M588" s="75" t="n">
        <v>0.1041666666666667</v>
      </c>
      <c r="N588" s="80" t="n">
        <v>78381.89999999999</v>
      </c>
      <c r="O588" s="80" t="n">
        <v>38847.1</v>
      </c>
      <c r="P588" s="80" t="n">
        <v>14588</v>
      </c>
      <c r="Q588" s="80" t="n">
        <v>19390.7</v>
      </c>
      <c r="R588" s="80" t="n">
        <v>6714.28</v>
      </c>
      <c r="S588" s="80" t="n">
        <v>-1158.18</v>
      </c>
      <c r="T588" s="80">
        <f>O588-Y588</f>
        <v/>
      </c>
      <c r="U588" s="82">
        <f>AA588/(T588+X588)</f>
        <v/>
      </c>
      <c r="V588" s="80">
        <f>INDEX(检修、备用和必开!B:B,MATCH(统调负荷!$C588,检修、备用和必开!$A:$A,0))</f>
        <v/>
      </c>
      <c r="W588" s="80">
        <f>INDEX(检修、备用和必开!C:C,MATCH(统调负荷!$C588,检修、备用和必开!$A:$A,0))</f>
        <v/>
      </c>
      <c r="X588" s="80">
        <f>INDEX(检修、备用和必开!D:D,MATCH(统调负荷!$C588,检修、备用和必开!$A:$A,0))</f>
        <v/>
      </c>
      <c r="Y588" s="80">
        <f>INDEX(检修、备用和必开!E:E,MATCH(统调负荷!$C588,检修、备用和必开!$A:$A,0))</f>
        <v/>
      </c>
      <c r="Z588" s="80">
        <f>INDEX(检修、备用和必开!F:F,MATCH(统调负荷!$C588,检修、备用和必开!$A:$A,0))</f>
        <v/>
      </c>
      <c r="AA588" s="80">
        <f>94492.4-V588-Z588</f>
        <v/>
      </c>
      <c r="AB588" s="80" t="n">
        <v>360.62</v>
      </c>
      <c r="AC588" s="80" t="n">
        <v>324.02</v>
      </c>
      <c r="AD588" s="83">
        <f>C588+D588</f>
        <v/>
      </c>
      <c r="AE588" s="82">
        <f>N588-E588</f>
        <v/>
      </c>
      <c r="AF588" s="82">
        <f>O588-F588</f>
        <v/>
      </c>
      <c r="AG588" s="82">
        <f>P588-G588</f>
        <v/>
      </c>
      <c r="AH588" s="82">
        <f>Q588-H588</f>
        <v/>
      </c>
      <c r="AI588" s="82">
        <f>R588-I588</f>
        <v/>
      </c>
      <c r="AJ588" s="82">
        <f>S588-J588</f>
        <v/>
      </c>
      <c r="AK588" s="80">
        <f>INDEX(检修、备用和必开!I:I,MATCH(统调负荷!$C588,检修、备用和必开!$A:$A,0))</f>
        <v/>
      </c>
      <c r="AL588" s="87" t="n"/>
    </row>
    <row r="589" ht="13.8" customFormat="1" customHeight="1" s="74">
      <c r="A589" s="80">
        <f>WEEKDAY(C589,2)</f>
        <v/>
      </c>
      <c r="B589" s="80">
        <f>HOUR(D589)</f>
        <v/>
      </c>
      <c r="C589" s="86" t="n">
        <v>45723</v>
      </c>
      <c r="D589" s="75" t="n">
        <v>0.1145833333333333</v>
      </c>
      <c r="E589" s="80" t="n">
        <v>79205</v>
      </c>
      <c r="F589" s="80" t="n">
        <v>37707</v>
      </c>
      <c r="G589" s="80" t="n">
        <v>14471</v>
      </c>
      <c r="H589" s="80" t="n">
        <v>21721</v>
      </c>
      <c r="I589" s="80" t="n">
        <v>6533</v>
      </c>
      <c r="J589" s="80" t="n">
        <v>-1227</v>
      </c>
      <c r="K589" s="80">
        <f>F589-Y589</f>
        <v/>
      </c>
      <c r="L589" s="82">
        <f>AA589/(K589+W589)</f>
        <v/>
      </c>
      <c r="M589" s="75" t="n">
        <v>0.1145833333333333</v>
      </c>
      <c r="N589" s="80" t="n">
        <v>77536.2</v>
      </c>
      <c r="O589" s="80" t="n">
        <v>39540.56</v>
      </c>
      <c r="P589" s="80" t="n">
        <v>12922.6</v>
      </c>
      <c r="Q589" s="80" t="n">
        <v>19491</v>
      </c>
      <c r="R589" s="80" t="n">
        <v>6714.28</v>
      </c>
      <c r="S589" s="80" t="n">
        <v>-1132.24</v>
      </c>
      <c r="T589" s="80">
        <f>O589-Y589</f>
        <v/>
      </c>
      <c r="U589" s="82">
        <f>AA589/(T589+X589)</f>
        <v/>
      </c>
      <c r="V589" s="80">
        <f>INDEX(检修、备用和必开!B:B,MATCH(统调负荷!$C589,检修、备用和必开!$A:$A,0))</f>
        <v/>
      </c>
      <c r="W589" s="80">
        <f>INDEX(检修、备用和必开!C:C,MATCH(统调负荷!$C589,检修、备用和必开!$A:$A,0))</f>
        <v/>
      </c>
      <c r="X589" s="80">
        <f>INDEX(检修、备用和必开!D:D,MATCH(统调负荷!$C589,检修、备用和必开!$A:$A,0))</f>
        <v/>
      </c>
      <c r="Y589" s="80">
        <f>INDEX(检修、备用和必开!E:E,MATCH(统调负荷!$C589,检修、备用和必开!$A:$A,0))</f>
        <v/>
      </c>
      <c r="Z589" s="80">
        <f>INDEX(检修、备用和必开!F:F,MATCH(统调负荷!$C589,检修、备用和必开!$A:$A,0))</f>
        <v/>
      </c>
      <c r="AA589" s="80">
        <f>94492.4-V589-Z589</f>
        <v/>
      </c>
      <c r="AB589" s="80" t="n">
        <v>371.04</v>
      </c>
      <c r="AC589" s="80" t="n">
        <v>332.91</v>
      </c>
      <c r="AD589" s="83">
        <f>C589+D589</f>
        <v/>
      </c>
      <c r="AE589" s="82">
        <f>N589-E589</f>
        <v/>
      </c>
      <c r="AF589" s="82">
        <f>O589-F589</f>
        <v/>
      </c>
      <c r="AG589" s="82">
        <f>P589-G589</f>
        <v/>
      </c>
      <c r="AH589" s="82">
        <f>Q589-H589</f>
        <v/>
      </c>
      <c r="AI589" s="82">
        <f>R589-I589</f>
        <v/>
      </c>
      <c r="AJ589" s="82">
        <f>S589-J589</f>
        <v/>
      </c>
      <c r="AK589" s="80">
        <f>INDEX(检修、备用和必开!I:I,MATCH(统调负荷!$C589,检修、备用和必开!$A:$A,0))</f>
        <v/>
      </c>
      <c r="AL589" s="87" t="n"/>
    </row>
    <row r="590" ht="13.8" customFormat="1" customHeight="1" s="74">
      <c r="A590" s="80">
        <f>WEEKDAY(C590,2)</f>
        <v/>
      </c>
      <c r="B590" s="80">
        <f>HOUR(D590)</f>
        <v/>
      </c>
      <c r="C590" s="86" t="n">
        <v>45723</v>
      </c>
      <c r="D590" s="75" t="n">
        <v>0.125</v>
      </c>
      <c r="E590" s="80" t="n">
        <v>78210</v>
      </c>
      <c r="F590" s="80" t="n">
        <v>37402</v>
      </c>
      <c r="G590" s="80" t="n">
        <v>14016</v>
      </c>
      <c r="H590" s="80" t="n">
        <v>21514</v>
      </c>
      <c r="I590" s="80" t="n">
        <v>6506</v>
      </c>
      <c r="J590" s="80" t="n">
        <v>-1228</v>
      </c>
      <c r="K590" s="80">
        <f>F590-Y590</f>
        <v/>
      </c>
      <c r="L590" s="82">
        <f>AA590/(K590+W590)</f>
        <v/>
      </c>
      <c r="M590" s="75" t="n">
        <v>0.125</v>
      </c>
      <c r="N590" s="80" t="n">
        <v>76932.39999999999</v>
      </c>
      <c r="O590" s="80" t="n">
        <v>39624.47</v>
      </c>
      <c r="P590" s="80" t="n">
        <v>12141.3</v>
      </c>
      <c r="Q590" s="80" t="n">
        <v>19574.9</v>
      </c>
      <c r="R590" s="80" t="n">
        <v>6714.2</v>
      </c>
      <c r="S590" s="80" t="n">
        <v>-1122.47</v>
      </c>
      <c r="T590" s="80">
        <f>O590-Y590</f>
        <v/>
      </c>
      <c r="U590" s="82">
        <f>AA590/(T590+X590)</f>
        <v/>
      </c>
      <c r="V590" s="80">
        <f>INDEX(检修、备用和必开!B:B,MATCH(统调负荷!$C590,检修、备用和必开!$A:$A,0))</f>
        <v/>
      </c>
      <c r="W590" s="80">
        <f>INDEX(检修、备用和必开!C:C,MATCH(统调负荷!$C590,检修、备用和必开!$A:$A,0))</f>
        <v/>
      </c>
      <c r="X590" s="80">
        <f>INDEX(检修、备用和必开!D:D,MATCH(统调负荷!$C590,检修、备用和必开!$A:$A,0))</f>
        <v/>
      </c>
      <c r="Y590" s="80">
        <f>INDEX(检修、备用和必开!E:E,MATCH(统调负荷!$C590,检修、备用和必开!$A:$A,0))</f>
        <v/>
      </c>
      <c r="Z590" s="80">
        <f>INDEX(检修、备用和必开!F:F,MATCH(统调负荷!$C590,检修、备用和必开!$A:$A,0))</f>
        <v/>
      </c>
      <c r="AA590" s="80">
        <f>94492.4-V590-Z590</f>
        <v/>
      </c>
      <c r="AB590" s="80" t="n">
        <v>371.95</v>
      </c>
      <c r="AC590" s="80" t="n">
        <v>332.05</v>
      </c>
      <c r="AD590" s="83">
        <f>C590+D590</f>
        <v/>
      </c>
      <c r="AE590" s="82">
        <f>N590-E590</f>
        <v/>
      </c>
      <c r="AF590" s="82">
        <f>O590-F590</f>
        <v/>
      </c>
      <c r="AG590" s="82">
        <f>P590-G590</f>
        <v/>
      </c>
      <c r="AH590" s="82">
        <f>Q590-H590</f>
        <v/>
      </c>
      <c r="AI590" s="82">
        <f>R590-I590</f>
        <v/>
      </c>
      <c r="AJ590" s="82">
        <f>S590-J590</f>
        <v/>
      </c>
      <c r="AK590" s="80">
        <f>INDEX(检修、备用和必开!I:I,MATCH(统调负荷!$C590,检修、备用和必开!$A:$A,0))</f>
        <v/>
      </c>
      <c r="AL590" s="87" t="n"/>
    </row>
    <row r="591" ht="13.8" customFormat="1" customHeight="1" s="74">
      <c r="A591" s="80">
        <f>WEEKDAY(C591,2)</f>
        <v/>
      </c>
      <c r="B591" s="80">
        <f>HOUR(D591)</f>
        <v/>
      </c>
      <c r="C591" s="86" t="n">
        <v>45723</v>
      </c>
      <c r="D591" s="75" t="n">
        <v>0.1354166666666667</v>
      </c>
      <c r="E591" s="80" t="n">
        <v>77335</v>
      </c>
      <c r="F591" s="80" t="n">
        <v>36540</v>
      </c>
      <c r="G591" s="80" t="n">
        <v>14016</v>
      </c>
      <c r="H591" s="80" t="n">
        <v>21519</v>
      </c>
      <c r="I591" s="80" t="n">
        <v>6487</v>
      </c>
      <c r="J591" s="80" t="n">
        <v>-1227</v>
      </c>
      <c r="K591" s="80">
        <f>F591-Y591</f>
        <v/>
      </c>
      <c r="L591" s="82">
        <f>AA591/(K591+W591)</f>
        <v/>
      </c>
      <c r="M591" s="75" t="n">
        <v>0.1354166666666667</v>
      </c>
      <c r="N591" s="80" t="n">
        <v>76177</v>
      </c>
      <c r="O591" s="80" t="n">
        <v>38893.64</v>
      </c>
      <c r="P591" s="80" t="n">
        <v>12236.4</v>
      </c>
      <c r="Q591" s="80" t="n">
        <v>19441.2</v>
      </c>
      <c r="R591" s="80" t="n">
        <v>6714.9</v>
      </c>
      <c r="S591" s="80" t="n">
        <v>-1109.14</v>
      </c>
      <c r="T591" s="80">
        <f>O591-Y591</f>
        <v/>
      </c>
      <c r="U591" s="82">
        <f>AA591/(T591+X591)</f>
        <v/>
      </c>
      <c r="V591" s="80">
        <f>INDEX(检修、备用和必开!B:B,MATCH(统调负荷!$C591,检修、备用和必开!$A:$A,0))</f>
        <v/>
      </c>
      <c r="W591" s="80">
        <f>INDEX(检修、备用和必开!C:C,MATCH(统调负荷!$C591,检修、备用和必开!$A:$A,0))</f>
        <v/>
      </c>
      <c r="X591" s="80">
        <f>INDEX(检修、备用和必开!D:D,MATCH(统调负荷!$C591,检修、备用和必开!$A:$A,0))</f>
        <v/>
      </c>
      <c r="Y591" s="80">
        <f>INDEX(检修、备用和必开!E:E,MATCH(统调负荷!$C591,检修、备用和必开!$A:$A,0))</f>
        <v/>
      </c>
      <c r="Z591" s="80">
        <f>INDEX(检修、备用和必开!F:F,MATCH(统调负荷!$C591,检修、备用和必开!$A:$A,0))</f>
        <v/>
      </c>
      <c r="AA591" s="80">
        <f>94492.4-V591-Z591</f>
        <v/>
      </c>
      <c r="AB591" s="80" t="n">
        <v>360.59</v>
      </c>
      <c r="AC591" s="80" t="n">
        <v>314.83</v>
      </c>
      <c r="AD591" s="83">
        <f>C591+D591</f>
        <v/>
      </c>
      <c r="AE591" s="82">
        <f>N591-E591</f>
        <v/>
      </c>
      <c r="AF591" s="82">
        <f>O591-F591</f>
        <v/>
      </c>
      <c r="AG591" s="82">
        <f>P591-G591</f>
        <v/>
      </c>
      <c r="AH591" s="82">
        <f>Q591-H591</f>
        <v/>
      </c>
      <c r="AI591" s="82">
        <f>R591-I591</f>
        <v/>
      </c>
      <c r="AJ591" s="82">
        <f>S591-J591</f>
        <v/>
      </c>
      <c r="AK591" s="80">
        <f>INDEX(检修、备用和必开!I:I,MATCH(统调负荷!$C591,检修、备用和必开!$A:$A,0))</f>
        <v/>
      </c>
      <c r="AL591" s="87" t="n"/>
    </row>
    <row r="592" ht="13.8" customFormat="1" customHeight="1" s="74">
      <c r="A592" s="80">
        <f>WEEKDAY(C592,2)</f>
        <v/>
      </c>
      <c r="B592" s="80">
        <f>HOUR(D592)</f>
        <v/>
      </c>
      <c r="C592" s="86" t="n">
        <v>45723</v>
      </c>
      <c r="D592" s="75" t="n">
        <v>0.1458333333333333</v>
      </c>
      <c r="E592" s="80" t="n">
        <v>76915</v>
      </c>
      <c r="F592" s="80" t="n">
        <v>36140</v>
      </c>
      <c r="G592" s="80" t="n">
        <v>14016</v>
      </c>
      <c r="H592" s="80" t="n">
        <v>21523</v>
      </c>
      <c r="I592" s="80" t="n">
        <v>6463</v>
      </c>
      <c r="J592" s="80" t="n">
        <v>-1227</v>
      </c>
      <c r="K592" s="80">
        <f>F592-Y592</f>
        <v/>
      </c>
      <c r="L592" s="82">
        <f>AA592/(K592+W592)</f>
        <v/>
      </c>
      <c r="M592" s="75" t="n">
        <v>0.1458333333333333</v>
      </c>
      <c r="N592" s="80" t="n">
        <v>75670.39999999999</v>
      </c>
      <c r="O592" s="80" t="n">
        <v>38394.2</v>
      </c>
      <c r="P592" s="80" t="n">
        <v>12124.1</v>
      </c>
      <c r="Q592" s="80" t="n">
        <v>19441.6</v>
      </c>
      <c r="R592" s="80" t="n">
        <v>6757.61</v>
      </c>
      <c r="S592" s="80" t="n">
        <v>-1047.11</v>
      </c>
      <c r="T592" s="80">
        <f>O592-Y592</f>
        <v/>
      </c>
      <c r="U592" s="82">
        <f>AA592/(T592+X592)</f>
        <v/>
      </c>
      <c r="V592" s="80">
        <f>INDEX(检修、备用和必开!B:B,MATCH(统调负荷!$C592,检修、备用和必开!$A:$A,0))</f>
        <v/>
      </c>
      <c r="W592" s="80">
        <f>INDEX(检修、备用和必开!C:C,MATCH(统调负荷!$C592,检修、备用和必开!$A:$A,0))</f>
        <v/>
      </c>
      <c r="X592" s="80">
        <f>INDEX(检修、备用和必开!D:D,MATCH(统调负荷!$C592,检修、备用和必开!$A:$A,0))</f>
        <v/>
      </c>
      <c r="Y592" s="80">
        <f>INDEX(检修、备用和必开!E:E,MATCH(统调负荷!$C592,检修、备用和必开!$A:$A,0))</f>
        <v/>
      </c>
      <c r="Z592" s="80">
        <f>INDEX(检修、备用和必开!F:F,MATCH(统调负荷!$C592,检修、备用和必开!$A:$A,0))</f>
        <v/>
      </c>
      <c r="AA592" s="80">
        <f>94492.4-V592-Z592</f>
        <v/>
      </c>
      <c r="AB592" s="80" t="n">
        <v>360.59</v>
      </c>
      <c r="AC592" s="80" t="n">
        <v>320.2</v>
      </c>
      <c r="AD592" s="83">
        <f>C592+D592</f>
        <v/>
      </c>
      <c r="AE592" s="82">
        <f>N592-E592</f>
        <v/>
      </c>
      <c r="AF592" s="82">
        <f>O592-F592</f>
        <v/>
      </c>
      <c r="AG592" s="82">
        <f>P592-G592</f>
        <v/>
      </c>
      <c r="AH592" s="82">
        <f>Q592-H592</f>
        <v/>
      </c>
      <c r="AI592" s="82">
        <f>R592-I592</f>
        <v/>
      </c>
      <c r="AJ592" s="82">
        <f>S592-J592</f>
        <v/>
      </c>
      <c r="AK592" s="80">
        <f>INDEX(检修、备用和必开!I:I,MATCH(统调负荷!$C592,检修、备用和必开!$A:$A,0))</f>
        <v/>
      </c>
      <c r="AL592" s="87" t="n"/>
    </row>
    <row r="593" ht="13.8" customFormat="1" customHeight="1" s="74">
      <c r="A593" s="80">
        <f>WEEKDAY(C593,2)</f>
        <v/>
      </c>
      <c r="B593" s="80">
        <f>HOUR(D593)</f>
        <v/>
      </c>
      <c r="C593" s="86" t="n">
        <v>45723</v>
      </c>
      <c r="D593" s="75" t="n">
        <v>0.15625</v>
      </c>
      <c r="E593" s="80" t="n">
        <v>76235</v>
      </c>
      <c r="F593" s="80" t="n">
        <v>35497</v>
      </c>
      <c r="G593" s="80" t="n">
        <v>14016</v>
      </c>
      <c r="H593" s="80" t="n">
        <v>21525</v>
      </c>
      <c r="I593" s="80" t="n">
        <v>6424</v>
      </c>
      <c r="J593" s="80" t="n">
        <v>-1227</v>
      </c>
      <c r="K593" s="80">
        <f>F593-Y593</f>
        <v/>
      </c>
      <c r="L593" s="82">
        <f>AA593/(K593+W593)</f>
        <v/>
      </c>
      <c r="M593" s="75" t="n">
        <v>0.15625</v>
      </c>
      <c r="N593" s="80" t="n">
        <v>75411.7</v>
      </c>
      <c r="O593" s="80" t="n">
        <v>38079.29</v>
      </c>
      <c r="P593" s="80" t="n">
        <v>12185.1</v>
      </c>
      <c r="Q593" s="80" t="n">
        <v>19367.4</v>
      </c>
      <c r="R593" s="80" t="n">
        <v>6818.8</v>
      </c>
      <c r="S593" s="80" t="n">
        <v>-1038.89</v>
      </c>
      <c r="T593" s="80">
        <f>O593-Y593</f>
        <v/>
      </c>
      <c r="U593" s="82">
        <f>AA593/(T593+X593)</f>
        <v/>
      </c>
      <c r="V593" s="80">
        <f>INDEX(检修、备用和必开!B:B,MATCH(统调负荷!$C593,检修、备用和必开!$A:$A,0))</f>
        <v/>
      </c>
      <c r="W593" s="80">
        <f>INDEX(检修、备用和必开!C:C,MATCH(统调负荷!$C593,检修、备用和必开!$A:$A,0))</f>
        <v/>
      </c>
      <c r="X593" s="80">
        <f>INDEX(检修、备用和必开!D:D,MATCH(统调负荷!$C593,检修、备用和必开!$A:$A,0))</f>
        <v/>
      </c>
      <c r="Y593" s="80">
        <f>INDEX(检修、备用和必开!E:E,MATCH(统调负荷!$C593,检修、备用和必开!$A:$A,0))</f>
        <v/>
      </c>
      <c r="Z593" s="80">
        <f>INDEX(检修、备用和必开!F:F,MATCH(统调负荷!$C593,检修、备用和必开!$A:$A,0))</f>
        <v/>
      </c>
      <c r="AA593" s="80">
        <f>94492.4-V593-Z593</f>
        <v/>
      </c>
      <c r="AB593" s="80" t="n">
        <v>352.22</v>
      </c>
      <c r="AC593" s="80" t="n">
        <v>312.72</v>
      </c>
      <c r="AD593" s="83">
        <f>C593+D593</f>
        <v/>
      </c>
      <c r="AE593" s="82">
        <f>N593-E593</f>
        <v/>
      </c>
      <c r="AF593" s="82">
        <f>O593-F593</f>
        <v/>
      </c>
      <c r="AG593" s="82">
        <f>P593-G593</f>
        <v/>
      </c>
      <c r="AH593" s="82">
        <f>Q593-H593</f>
        <v/>
      </c>
      <c r="AI593" s="82">
        <f>R593-I593</f>
        <v/>
      </c>
      <c r="AJ593" s="82">
        <f>S593-J593</f>
        <v/>
      </c>
      <c r="AK593" s="80">
        <f>INDEX(检修、备用和必开!I:I,MATCH(统调负荷!$C593,检修、备用和必开!$A:$A,0))</f>
        <v/>
      </c>
      <c r="AL593" s="87" t="n"/>
    </row>
    <row r="594" ht="13.8" customFormat="1" customHeight="1" s="74">
      <c r="A594" s="80">
        <f>WEEKDAY(C594,2)</f>
        <v/>
      </c>
      <c r="B594" s="80">
        <f>HOUR(D594)</f>
        <v/>
      </c>
      <c r="C594" s="86" t="n">
        <v>45723</v>
      </c>
      <c r="D594" s="75" t="n">
        <v>0.1666666666666667</v>
      </c>
      <c r="E594" s="80" t="n">
        <v>75860</v>
      </c>
      <c r="F594" s="80" t="n">
        <v>35115</v>
      </c>
      <c r="G594" s="80" t="n">
        <v>14016</v>
      </c>
      <c r="H594" s="80" t="n">
        <v>21572</v>
      </c>
      <c r="I594" s="80" t="n">
        <v>6384</v>
      </c>
      <c r="J594" s="80" t="n">
        <v>-1227</v>
      </c>
      <c r="K594" s="80">
        <f>F594-Y594</f>
        <v/>
      </c>
      <c r="L594" s="82">
        <f>AA594/(K594+W594)</f>
        <v/>
      </c>
      <c r="M594" s="75" t="n">
        <v>0.1666666666666667</v>
      </c>
      <c r="N594" s="80" t="n">
        <v>74795.2</v>
      </c>
      <c r="O594" s="80" t="n">
        <v>37511.75</v>
      </c>
      <c r="P594" s="80" t="n">
        <v>12428.2</v>
      </c>
      <c r="Q594" s="80" t="n">
        <v>19094.3</v>
      </c>
      <c r="R594" s="80" t="n">
        <v>6791.72</v>
      </c>
      <c r="S594" s="80" t="n">
        <v>-1030.77</v>
      </c>
      <c r="T594" s="80">
        <f>O594-Y594</f>
        <v/>
      </c>
      <c r="U594" s="82">
        <f>AA594/(T594+X594)</f>
        <v/>
      </c>
      <c r="V594" s="80">
        <f>INDEX(检修、备用和必开!B:B,MATCH(统调负荷!$C594,检修、备用和必开!$A:$A,0))</f>
        <v/>
      </c>
      <c r="W594" s="80">
        <f>INDEX(检修、备用和必开!C:C,MATCH(统调负荷!$C594,检修、备用和必开!$A:$A,0))</f>
        <v/>
      </c>
      <c r="X594" s="80">
        <f>INDEX(检修、备用和必开!D:D,MATCH(统调负荷!$C594,检修、备用和必开!$A:$A,0))</f>
        <v/>
      </c>
      <c r="Y594" s="80">
        <f>INDEX(检修、备用和必开!E:E,MATCH(统调负荷!$C594,检修、备用和必开!$A:$A,0))</f>
        <v/>
      </c>
      <c r="Z594" s="80">
        <f>INDEX(检修、备用和必开!F:F,MATCH(统调负荷!$C594,检修、备用和必开!$A:$A,0))</f>
        <v/>
      </c>
      <c r="AA594" s="80">
        <f>94492.4-V594-Z594</f>
        <v/>
      </c>
      <c r="AB594" s="80" t="n">
        <v>353.84</v>
      </c>
      <c r="AC594" s="80" t="n">
        <v>306.98</v>
      </c>
      <c r="AD594" s="83">
        <f>C594+D594</f>
        <v/>
      </c>
      <c r="AE594" s="82">
        <f>N594-E594</f>
        <v/>
      </c>
      <c r="AF594" s="82">
        <f>O594-F594</f>
        <v/>
      </c>
      <c r="AG594" s="82">
        <f>P594-G594</f>
        <v/>
      </c>
      <c r="AH594" s="82">
        <f>Q594-H594</f>
        <v/>
      </c>
      <c r="AI594" s="82">
        <f>R594-I594</f>
        <v/>
      </c>
      <c r="AJ594" s="82">
        <f>S594-J594</f>
        <v/>
      </c>
      <c r="AK594" s="80">
        <f>INDEX(检修、备用和必开!I:I,MATCH(统调负荷!$C594,检修、备用和必开!$A:$A,0))</f>
        <v/>
      </c>
      <c r="AL594" s="87" t="n"/>
    </row>
    <row r="595" ht="13.8" customFormat="1" customHeight="1" s="74">
      <c r="A595" s="80">
        <f>WEEKDAY(C595,2)</f>
        <v/>
      </c>
      <c r="B595" s="80">
        <f>HOUR(D595)</f>
        <v/>
      </c>
      <c r="C595" s="86" t="n">
        <v>45723</v>
      </c>
      <c r="D595" s="75" t="n">
        <v>0.1770833333333333</v>
      </c>
      <c r="E595" s="80" t="n">
        <v>75335</v>
      </c>
      <c r="F595" s="80" t="n">
        <v>34926</v>
      </c>
      <c r="G595" s="80" t="n">
        <v>14016</v>
      </c>
      <c r="H595" s="80" t="n">
        <v>21272</v>
      </c>
      <c r="I595" s="80" t="n">
        <v>6348</v>
      </c>
      <c r="J595" s="80" t="n">
        <v>-1227</v>
      </c>
      <c r="K595" s="80">
        <f>F595-Y595</f>
        <v/>
      </c>
      <c r="L595" s="82">
        <f>AA595/(K595+W595)</f>
        <v/>
      </c>
      <c r="M595" s="75" t="n">
        <v>0.1770833333333333</v>
      </c>
      <c r="N595" s="80" t="n">
        <v>74173.89999999999</v>
      </c>
      <c r="O595" s="80" t="n">
        <v>37407.74</v>
      </c>
      <c r="P595" s="80" t="n">
        <v>11932</v>
      </c>
      <c r="Q595" s="80" t="n">
        <v>19051.7</v>
      </c>
      <c r="R595" s="80" t="n">
        <v>6802.5</v>
      </c>
      <c r="S595" s="80" t="n">
        <v>-1020.04</v>
      </c>
      <c r="T595" s="80">
        <f>O595-Y595</f>
        <v/>
      </c>
      <c r="U595" s="82">
        <f>AA595/(T595+X595)</f>
        <v/>
      </c>
      <c r="V595" s="80">
        <f>INDEX(检修、备用和必开!B:B,MATCH(统调负荷!$C595,检修、备用和必开!$A:$A,0))</f>
        <v/>
      </c>
      <c r="W595" s="80">
        <f>INDEX(检修、备用和必开!C:C,MATCH(统调负荷!$C595,检修、备用和必开!$A:$A,0))</f>
        <v/>
      </c>
      <c r="X595" s="80">
        <f>INDEX(检修、备用和必开!D:D,MATCH(统调负荷!$C595,检修、备用和必开!$A:$A,0))</f>
        <v/>
      </c>
      <c r="Y595" s="80">
        <f>INDEX(检修、备用和必开!E:E,MATCH(统调负荷!$C595,检修、备用和必开!$A:$A,0))</f>
        <v/>
      </c>
      <c r="Z595" s="80">
        <f>INDEX(检修、备用和必开!F:F,MATCH(统调负荷!$C595,检修、备用和必开!$A:$A,0))</f>
        <v/>
      </c>
      <c r="AA595" s="80">
        <f>94492.4-V595-Z595</f>
        <v/>
      </c>
      <c r="AB595" s="80" t="n">
        <v>349.64</v>
      </c>
      <c r="AC595" s="80" t="n">
        <v>313.64</v>
      </c>
      <c r="AD595" s="83">
        <f>C595+D595</f>
        <v/>
      </c>
      <c r="AE595" s="82">
        <f>N595-E595</f>
        <v/>
      </c>
      <c r="AF595" s="82">
        <f>O595-F595</f>
        <v/>
      </c>
      <c r="AG595" s="82">
        <f>P595-G595</f>
        <v/>
      </c>
      <c r="AH595" s="82">
        <f>Q595-H595</f>
        <v/>
      </c>
      <c r="AI595" s="82">
        <f>R595-I595</f>
        <v/>
      </c>
      <c r="AJ595" s="82">
        <f>S595-J595</f>
        <v/>
      </c>
      <c r="AK595" s="80">
        <f>INDEX(检修、备用和必开!I:I,MATCH(统调负荷!$C595,检修、备用和必开!$A:$A,0))</f>
        <v/>
      </c>
      <c r="AL595" s="87" t="n"/>
    </row>
    <row r="596" ht="13.8" customFormat="1" customHeight="1" s="74">
      <c r="A596" s="80">
        <f>WEEKDAY(C596,2)</f>
        <v/>
      </c>
      <c r="B596" s="80">
        <f>HOUR(D596)</f>
        <v/>
      </c>
      <c r="C596" s="86" t="n">
        <v>45723</v>
      </c>
      <c r="D596" s="75" t="n">
        <v>0.1875</v>
      </c>
      <c r="E596" s="80" t="n">
        <v>75235</v>
      </c>
      <c r="F596" s="80" t="n">
        <v>34865</v>
      </c>
      <c r="G596" s="80" t="n">
        <v>14016</v>
      </c>
      <c r="H596" s="80" t="n">
        <v>21272</v>
      </c>
      <c r="I596" s="80" t="n">
        <v>6309</v>
      </c>
      <c r="J596" s="80" t="n">
        <v>-1227</v>
      </c>
      <c r="K596" s="80">
        <f>F596-Y596</f>
        <v/>
      </c>
      <c r="L596" s="82">
        <f>AA596/(K596+W596)</f>
        <v/>
      </c>
      <c r="M596" s="75" t="n">
        <v>0.1875</v>
      </c>
      <c r="N596" s="80" t="n">
        <v>74123.60000000001</v>
      </c>
      <c r="O596" s="80" t="n">
        <v>37291.67</v>
      </c>
      <c r="P596" s="80" t="n">
        <v>11982.5</v>
      </c>
      <c r="Q596" s="80" t="n">
        <v>19052.1</v>
      </c>
      <c r="R596" s="80" t="n">
        <v>6838.86</v>
      </c>
      <c r="S596" s="80" t="n">
        <v>-1041.53</v>
      </c>
      <c r="T596" s="80">
        <f>O596-Y596</f>
        <v/>
      </c>
      <c r="U596" s="82">
        <f>AA596/(T596+X596)</f>
        <v/>
      </c>
      <c r="V596" s="80">
        <f>INDEX(检修、备用和必开!B:B,MATCH(统调负荷!$C596,检修、备用和必开!$A:$A,0))</f>
        <v/>
      </c>
      <c r="W596" s="80">
        <f>INDEX(检修、备用和必开!C:C,MATCH(统调负荷!$C596,检修、备用和必开!$A:$A,0))</f>
        <v/>
      </c>
      <c r="X596" s="80">
        <f>INDEX(检修、备用和必开!D:D,MATCH(统调负荷!$C596,检修、备用和必开!$A:$A,0))</f>
        <v/>
      </c>
      <c r="Y596" s="80">
        <f>INDEX(检修、备用和必开!E:E,MATCH(统调负荷!$C596,检修、备用和必开!$A:$A,0))</f>
        <v/>
      </c>
      <c r="Z596" s="80">
        <f>INDEX(检修、备用和必开!F:F,MATCH(统调负荷!$C596,检修、备用和必开!$A:$A,0))</f>
        <v/>
      </c>
      <c r="AA596" s="80">
        <f>94492.4-V596-Z596</f>
        <v/>
      </c>
      <c r="AB596" s="80" t="n">
        <v>340.79</v>
      </c>
      <c r="AC596" s="80" t="n">
        <v>310.01</v>
      </c>
      <c r="AD596" s="83">
        <f>C596+D596</f>
        <v/>
      </c>
      <c r="AE596" s="82">
        <f>N596-E596</f>
        <v/>
      </c>
      <c r="AF596" s="82">
        <f>O596-F596</f>
        <v/>
      </c>
      <c r="AG596" s="82">
        <f>P596-G596</f>
        <v/>
      </c>
      <c r="AH596" s="82">
        <f>Q596-H596</f>
        <v/>
      </c>
      <c r="AI596" s="82">
        <f>R596-I596</f>
        <v/>
      </c>
      <c r="AJ596" s="82">
        <f>S596-J596</f>
        <v/>
      </c>
      <c r="AK596" s="80">
        <f>INDEX(检修、备用和必开!I:I,MATCH(统调负荷!$C596,检修、备用和必开!$A:$A,0))</f>
        <v/>
      </c>
      <c r="AL596" s="87" t="n"/>
    </row>
    <row r="597" ht="13.8" customFormat="1" customHeight="1" s="74">
      <c r="A597" s="80">
        <f>WEEKDAY(C597,2)</f>
        <v/>
      </c>
      <c r="B597" s="80">
        <f>HOUR(D597)</f>
        <v/>
      </c>
      <c r="C597" s="86" t="n">
        <v>45723</v>
      </c>
      <c r="D597" s="75" t="n">
        <v>0.1979166666666667</v>
      </c>
      <c r="E597" s="80" t="n">
        <v>75155</v>
      </c>
      <c r="F597" s="80" t="n">
        <v>35121</v>
      </c>
      <c r="G597" s="80" t="n">
        <v>14016</v>
      </c>
      <c r="H597" s="80" t="n">
        <v>20968</v>
      </c>
      <c r="I597" s="80" t="n">
        <v>6277</v>
      </c>
      <c r="J597" s="80" t="n">
        <v>-1227</v>
      </c>
      <c r="K597" s="80">
        <f>F597-Y597</f>
        <v/>
      </c>
      <c r="L597" s="82">
        <f>AA597/(K597+W597)</f>
        <v/>
      </c>
      <c r="M597" s="75" t="n">
        <v>0.1979166666666667</v>
      </c>
      <c r="N597" s="80" t="n">
        <v>73694.60000000001</v>
      </c>
      <c r="O597" s="80" t="n">
        <v>36822.99</v>
      </c>
      <c r="P597" s="80" t="n">
        <v>12037.4</v>
      </c>
      <c r="Q597" s="80" t="n">
        <v>19089.1</v>
      </c>
      <c r="R597" s="80" t="n">
        <v>6803.27</v>
      </c>
      <c r="S597" s="80" t="n">
        <v>-1058.16</v>
      </c>
      <c r="T597" s="80">
        <f>O597-Y597</f>
        <v/>
      </c>
      <c r="U597" s="82">
        <f>AA597/(T597+X597)</f>
        <v/>
      </c>
      <c r="V597" s="80">
        <f>INDEX(检修、备用和必开!B:B,MATCH(统调负荷!$C597,检修、备用和必开!$A:$A,0))</f>
        <v/>
      </c>
      <c r="W597" s="80">
        <f>INDEX(检修、备用和必开!C:C,MATCH(统调负荷!$C597,检修、备用和必开!$A:$A,0))</f>
        <v/>
      </c>
      <c r="X597" s="80">
        <f>INDEX(检修、备用和必开!D:D,MATCH(统调负荷!$C597,检修、备用和必开!$A:$A,0))</f>
        <v/>
      </c>
      <c r="Y597" s="80">
        <f>INDEX(检修、备用和必开!E:E,MATCH(统调负荷!$C597,检修、备用和必开!$A:$A,0))</f>
        <v/>
      </c>
      <c r="Z597" s="80">
        <f>INDEX(检修、备用和必开!F:F,MATCH(统调负荷!$C597,检修、备用和必开!$A:$A,0))</f>
        <v/>
      </c>
      <c r="AA597" s="80">
        <f>94492.4-V597-Z597</f>
        <v/>
      </c>
      <c r="AB597" s="80" t="n">
        <v>339.21</v>
      </c>
      <c r="AC597" s="80" t="n">
        <v>311.82</v>
      </c>
      <c r="AD597" s="83">
        <f>C597+D597</f>
        <v/>
      </c>
      <c r="AE597" s="82">
        <f>N597-E597</f>
        <v/>
      </c>
      <c r="AF597" s="82">
        <f>O597-F597</f>
        <v/>
      </c>
      <c r="AG597" s="82">
        <f>P597-G597</f>
        <v/>
      </c>
      <c r="AH597" s="82">
        <f>Q597-H597</f>
        <v/>
      </c>
      <c r="AI597" s="82">
        <f>R597-I597</f>
        <v/>
      </c>
      <c r="AJ597" s="82">
        <f>S597-J597</f>
        <v/>
      </c>
      <c r="AK597" s="80">
        <f>INDEX(检修、备用和必开!I:I,MATCH(统调负荷!$C597,检修、备用和必开!$A:$A,0))</f>
        <v/>
      </c>
      <c r="AL597" s="87" t="n"/>
    </row>
    <row r="598" ht="13.8" customFormat="1" customHeight="1" s="74">
      <c r="A598" s="80">
        <f>WEEKDAY(C598,2)</f>
        <v/>
      </c>
      <c r="B598" s="80">
        <f>HOUR(D598)</f>
        <v/>
      </c>
      <c r="C598" s="86" t="n">
        <v>45723</v>
      </c>
      <c r="D598" s="75" t="n">
        <v>0.2083333333333333</v>
      </c>
      <c r="E598" s="80" t="n">
        <v>75000</v>
      </c>
      <c r="F598" s="80" t="n">
        <v>35076</v>
      </c>
      <c r="G598" s="80" t="n">
        <v>14016</v>
      </c>
      <c r="H598" s="80" t="n">
        <v>20885</v>
      </c>
      <c r="I598" s="80" t="n">
        <v>6250</v>
      </c>
      <c r="J598" s="80" t="n">
        <v>-1227</v>
      </c>
      <c r="K598" s="80">
        <f>F598-Y598</f>
        <v/>
      </c>
      <c r="L598" s="82">
        <f>AA598/(K598+W598)</f>
        <v/>
      </c>
      <c r="M598" s="75" t="n">
        <v>0.2083333333333333</v>
      </c>
      <c r="N598" s="80" t="n">
        <v>73804.60000000001</v>
      </c>
      <c r="O598" s="80" t="n">
        <v>36673.34</v>
      </c>
      <c r="P598" s="80" t="n">
        <v>12618.5</v>
      </c>
      <c r="Q598" s="80" t="n">
        <v>18782.3</v>
      </c>
      <c r="R598" s="80" t="n">
        <v>6805.54</v>
      </c>
      <c r="S598" s="80" t="n">
        <v>-1075.08</v>
      </c>
      <c r="T598" s="80">
        <f>O598-Y598</f>
        <v/>
      </c>
      <c r="U598" s="82">
        <f>AA598/(T598+X598)</f>
        <v/>
      </c>
      <c r="V598" s="80">
        <f>INDEX(检修、备用和必开!B:B,MATCH(统调负荷!$C598,检修、备用和必开!$A:$A,0))</f>
        <v/>
      </c>
      <c r="W598" s="80">
        <f>INDEX(检修、备用和必开!C:C,MATCH(统调负荷!$C598,检修、备用和必开!$A:$A,0))</f>
        <v/>
      </c>
      <c r="X598" s="80">
        <f>INDEX(检修、备用和必开!D:D,MATCH(统调负荷!$C598,检修、备用和必开!$A:$A,0))</f>
        <v/>
      </c>
      <c r="Y598" s="80">
        <f>INDEX(检修、备用和必开!E:E,MATCH(统调负荷!$C598,检修、备用和必开!$A:$A,0))</f>
        <v/>
      </c>
      <c r="Z598" s="80">
        <f>INDEX(检修、备用和必开!F:F,MATCH(统调负荷!$C598,检修、备用和必开!$A:$A,0))</f>
        <v/>
      </c>
      <c r="AA598" s="80">
        <f>94492.4-V598-Z598</f>
        <v/>
      </c>
      <c r="AB598" s="80" t="n">
        <v>337.37</v>
      </c>
      <c r="AC598" s="80" t="n">
        <v>306.25</v>
      </c>
      <c r="AD598" s="83">
        <f>C598+D598</f>
        <v/>
      </c>
      <c r="AE598" s="82">
        <f>N598-E598</f>
        <v/>
      </c>
      <c r="AF598" s="82">
        <f>O598-F598</f>
        <v/>
      </c>
      <c r="AG598" s="82">
        <f>P598-G598</f>
        <v/>
      </c>
      <c r="AH598" s="82">
        <f>Q598-H598</f>
        <v/>
      </c>
      <c r="AI598" s="82">
        <f>R598-I598</f>
        <v/>
      </c>
      <c r="AJ598" s="82">
        <f>S598-J598</f>
        <v/>
      </c>
      <c r="AK598" s="80">
        <f>INDEX(检修、备用和必开!I:I,MATCH(统调负荷!$C598,检修、备用和必开!$A:$A,0))</f>
        <v/>
      </c>
      <c r="AL598" s="87" t="n"/>
    </row>
    <row r="599" ht="13.8" customFormat="1" customHeight="1" s="74">
      <c r="A599" s="80">
        <f>WEEKDAY(C599,2)</f>
        <v/>
      </c>
      <c r="B599" s="80">
        <f>HOUR(D599)</f>
        <v/>
      </c>
      <c r="C599" s="86" t="n">
        <v>45723</v>
      </c>
      <c r="D599" s="75" t="n">
        <v>0.21875</v>
      </c>
      <c r="E599" s="80" t="n">
        <v>75125</v>
      </c>
      <c r="F599" s="80" t="n">
        <v>35228</v>
      </c>
      <c r="G599" s="80" t="n">
        <v>14016</v>
      </c>
      <c r="H599" s="80" t="n">
        <v>20884</v>
      </c>
      <c r="I599" s="80" t="n">
        <v>6224</v>
      </c>
      <c r="J599" s="80" t="n">
        <v>-1227</v>
      </c>
      <c r="K599" s="80">
        <f>F599-Y599</f>
        <v/>
      </c>
      <c r="L599" s="82">
        <f>AA599/(K599+W599)</f>
        <v/>
      </c>
      <c r="M599" s="75" t="n">
        <v>0.21875</v>
      </c>
      <c r="N599" s="80" t="n">
        <v>74394.5</v>
      </c>
      <c r="O599" s="80" t="n">
        <v>37098.01</v>
      </c>
      <c r="P599" s="80" t="n">
        <v>12321.3</v>
      </c>
      <c r="Q599" s="80" t="n">
        <v>19266.8</v>
      </c>
      <c r="R599" s="80" t="n">
        <v>6838.85</v>
      </c>
      <c r="S599" s="80" t="n">
        <v>-1130.46</v>
      </c>
      <c r="T599" s="80">
        <f>O599-Y599</f>
        <v/>
      </c>
      <c r="U599" s="82">
        <f>AA599/(T599+X599)</f>
        <v/>
      </c>
      <c r="V599" s="80">
        <f>INDEX(检修、备用和必开!B:B,MATCH(统调负荷!$C599,检修、备用和必开!$A:$A,0))</f>
        <v/>
      </c>
      <c r="W599" s="80">
        <f>INDEX(检修、备用和必开!C:C,MATCH(统调负荷!$C599,检修、备用和必开!$A:$A,0))</f>
        <v/>
      </c>
      <c r="X599" s="80">
        <f>INDEX(检修、备用和必开!D:D,MATCH(统调负荷!$C599,检修、备用和必开!$A:$A,0))</f>
        <v/>
      </c>
      <c r="Y599" s="80">
        <f>INDEX(检修、备用和必开!E:E,MATCH(统调负荷!$C599,检修、备用和必开!$A:$A,0))</f>
        <v/>
      </c>
      <c r="Z599" s="80">
        <f>INDEX(检修、备用和必开!F:F,MATCH(统调负荷!$C599,检修、备用和必开!$A:$A,0))</f>
        <v/>
      </c>
      <c r="AA599" s="80">
        <f>94492.4-V599-Z599</f>
        <v/>
      </c>
      <c r="AB599" s="80" t="n">
        <v>339.47</v>
      </c>
      <c r="AC599" s="80" t="n">
        <v>319.74</v>
      </c>
      <c r="AD599" s="83">
        <f>C599+D599</f>
        <v/>
      </c>
      <c r="AE599" s="82">
        <f>N599-E599</f>
        <v/>
      </c>
      <c r="AF599" s="82">
        <f>O599-F599</f>
        <v/>
      </c>
      <c r="AG599" s="82">
        <f>P599-G599</f>
        <v/>
      </c>
      <c r="AH599" s="82">
        <f>Q599-H599</f>
        <v/>
      </c>
      <c r="AI599" s="82">
        <f>R599-I599</f>
        <v/>
      </c>
      <c r="AJ599" s="82">
        <f>S599-J599</f>
        <v/>
      </c>
      <c r="AK599" s="80">
        <f>INDEX(检修、备用和必开!I:I,MATCH(统调负荷!$C599,检修、备用和必开!$A:$A,0))</f>
        <v/>
      </c>
      <c r="AL599" s="87" t="n"/>
    </row>
    <row r="600" ht="13.8" customFormat="1" customHeight="1" s="74">
      <c r="A600" s="80">
        <f>WEEKDAY(C600,2)</f>
        <v/>
      </c>
      <c r="B600" s="80">
        <f>HOUR(D600)</f>
        <v/>
      </c>
      <c r="C600" s="86" t="n">
        <v>45723</v>
      </c>
      <c r="D600" s="75" t="n">
        <v>0.2291666666666667</v>
      </c>
      <c r="E600" s="80" t="n">
        <v>75735</v>
      </c>
      <c r="F600" s="80" t="n">
        <v>35874</v>
      </c>
      <c r="G600" s="80" t="n">
        <v>14016</v>
      </c>
      <c r="H600" s="80" t="n">
        <v>20861</v>
      </c>
      <c r="I600" s="80" t="n">
        <v>6211</v>
      </c>
      <c r="J600" s="80" t="n">
        <v>-1227</v>
      </c>
      <c r="K600" s="80">
        <f>F600-Y600</f>
        <v/>
      </c>
      <c r="L600" s="82">
        <f>AA600/(K600+W600)</f>
        <v/>
      </c>
      <c r="M600" s="75" t="n">
        <v>0.2291666666666667</v>
      </c>
      <c r="N600" s="80" t="n">
        <v>74613.8</v>
      </c>
      <c r="O600" s="80" t="n">
        <v>37686.89</v>
      </c>
      <c r="P600" s="80" t="n">
        <v>12354.5</v>
      </c>
      <c r="Q600" s="80" t="n">
        <v>18938.7</v>
      </c>
      <c r="R600" s="80" t="n">
        <v>6797.18</v>
      </c>
      <c r="S600" s="80" t="n">
        <v>-1163.47</v>
      </c>
      <c r="T600" s="80">
        <f>O600-Y600</f>
        <v/>
      </c>
      <c r="U600" s="82">
        <f>AA600/(T600+X600)</f>
        <v/>
      </c>
      <c r="V600" s="80">
        <f>INDEX(检修、备用和必开!B:B,MATCH(统调负荷!$C600,检修、备用和必开!$A:$A,0))</f>
        <v/>
      </c>
      <c r="W600" s="80">
        <f>INDEX(检修、备用和必开!C:C,MATCH(统调负荷!$C600,检修、备用和必开!$A:$A,0))</f>
        <v/>
      </c>
      <c r="X600" s="80">
        <f>INDEX(检修、备用和必开!D:D,MATCH(统调负荷!$C600,检修、备用和必开!$A:$A,0))</f>
        <v/>
      </c>
      <c r="Y600" s="80">
        <f>INDEX(检修、备用和必开!E:E,MATCH(统调负荷!$C600,检修、备用和必开!$A:$A,0))</f>
        <v/>
      </c>
      <c r="Z600" s="80">
        <f>INDEX(检修、备用和必开!F:F,MATCH(统调负荷!$C600,检修、备用和必开!$A:$A,0))</f>
        <v/>
      </c>
      <c r="AA600" s="80">
        <f>94492.4-V600-Z600</f>
        <v/>
      </c>
      <c r="AB600" s="80" t="n">
        <v>348.25</v>
      </c>
      <c r="AC600" s="80" t="n">
        <v>316.41</v>
      </c>
      <c r="AD600" s="83">
        <f>C600+D600</f>
        <v/>
      </c>
      <c r="AE600" s="82">
        <f>N600-E600</f>
        <v/>
      </c>
      <c r="AF600" s="82">
        <f>O600-F600</f>
        <v/>
      </c>
      <c r="AG600" s="82">
        <f>P600-G600</f>
        <v/>
      </c>
      <c r="AH600" s="82">
        <f>Q600-H600</f>
        <v/>
      </c>
      <c r="AI600" s="82">
        <f>R600-I600</f>
        <v/>
      </c>
      <c r="AJ600" s="82">
        <f>S600-J600</f>
        <v/>
      </c>
      <c r="AK600" s="80">
        <f>INDEX(检修、备用和必开!I:I,MATCH(统调负荷!$C600,检修、备用和必开!$A:$A,0))</f>
        <v/>
      </c>
      <c r="AL600" s="87" t="n"/>
    </row>
    <row r="601" ht="13.8" customFormat="1" customHeight="1" s="74">
      <c r="A601" s="80">
        <f>WEEKDAY(C601,2)</f>
        <v/>
      </c>
      <c r="B601" s="80">
        <f>HOUR(D601)</f>
        <v/>
      </c>
      <c r="C601" s="86" t="n">
        <v>45723</v>
      </c>
      <c r="D601" s="75" t="n">
        <v>0.2395833333333333</v>
      </c>
      <c r="E601" s="80" t="n">
        <v>76800</v>
      </c>
      <c r="F601" s="80" t="n">
        <v>37470</v>
      </c>
      <c r="G601" s="80" t="n">
        <v>13198</v>
      </c>
      <c r="H601" s="80" t="n">
        <v>21159</v>
      </c>
      <c r="I601" s="80" t="n">
        <v>6200</v>
      </c>
      <c r="J601" s="80" t="n">
        <v>-1227</v>
      </c>
      <c r="K601" s="80">
        <f>F601-Y601</f>
        <v/>
      </c>
      <c r="L601" s="82">
        <f>AA601/(K601+W601)</f>
        <v/>
      </c>
      <c r="M601" s="75" t="n">
        <v>0.2395833333333333</v>
      </c>
      <c r="N601" s="80" t="n">
        <v>75995.89999999999</v>
      </c>
      <c r="O601" s="80" t="n">
        <v>39060.48</v>
      </c>
      <c r="P601" s="80" t="n">
        <v>12070.7</v>
      </c>
      <c r="Q601" s="80" t="n">
        <v>19310.8</v>
      </c>
      <c r="R601" s="80" t="n">
        <v>6723.51</v>
      </c>
      <c r="S601" s="80" t="n">
        <v>-1169.59</v>
      </c>
      <c r="T601" s="80">
        <f>O601-Y601</f>
        <v/>
      </c>
      <c r="U601" s="82">
        <f>AA601/(T601+X601)</f>
        <v/>
      </c>
      <c r="V601" s="80">
        <f>INDEX(检修、备用和必开!B:B,MATCH(统调负荷!$C601,检修、备用和必开!$A:$A,0))</f>
        <v/>
      </c>
      <c r="W601" s="80">
        <f>INDEX(检修、备用和必开!C:C,MATCH(统调负荷!$C601,检修、备用和必开!$A:$A,0))</f>
        <v/>
      </c>
      <c r="X601" s="80">
        <f>INDEX(检修、备用和必开!D:D,MATCH(统调负荷!$C601,检修、备用和必开!$A:$A,0))</f>
        <v/>
      </c>
      <c r="Y601" s="80">
        <f>INDEX(检修、备用和必开!E:E,MATCH(统调负荷!$C601,检修、备用和必开!$A:$A,0))</f>
        <v/>
      </c>
      <c r="Z601" s="80">
        <f>INDEX(检修、备用和必开!F:F,MATCH(统调负荷!$C601,检修、备用和必开!$A:$A,0))</f>
        <v/>
      </c>
      <c r="AA601" s="80">
        <f>94492.4-V601-Z601</f>
        <v/>
      </c>
      <c r="AB601" s="80" t="n">
        <v>350.13</v>
      </c>
      <c r="AC601" s="80" t="n">
        <v>329.74</v>
      </c>
      <c r="AD601" s="83">
        <f>C601+D601</f>
        <v/>
      </c>
      <c r="AE601" s="82">
        <f>N601-E601</f>
        <v/>
      </c>
      <c r="AF601" s="82">
        <f>O601-F601</f>
        <v/>
      </c>
      <c r="AG601" s="82">
        <f>P601-G601</f>
        <v/>
      </c>
      <c r="AH601" s="82">
        <f>Q601-H601</f>
        <v/>
      </c>
      <c r="AI601" s="82">
        <f>R601-I601</f>
        <v/>
      </c>
      <c r="AJ601" s="82">
        <f>S601-J601</f>
        <v/>
      </c>
      <c r="AK601" s="80">
        <f>INDEX(检修、备用和必开!I:I,MATCH(统调负荷!$C601,检修、备用和必开!$A:$A,0))</f>
        <v/>
      </c>
      <c r="AL601" s="87" t="n"/>
    </row>
    <row r="602" ht="13.8" customFormat="1" customHeight="1" s="74">
      <c r="A602" s="80">
        <f>WEEKDAY(C602,2)</f>
        <v/>
      </c>
      <c r="B602" s="80">
        <f>HOUR(D602)</f>
        <v/>
      </c>
      <c r="C602" s="86" t="n">
        <v>45723</v>
      </c>
      <c r="D602" s="75" t="n">
        <v>0.25</v>
      </c>
      <c r="E602" s="80" t="n">
        <v>77830</v>
      </c>
      <c r="F602" s="80" t="n">
        <v>38844</v>
      </c>
      <c r="G602" s="80" t="n">
        <v>12953</v>
      </c>
      <c r="H602" s="80" t="n">
        <v>21090</v>
      </c>
      <c r="I602" s="80" t="n">
        <v>6170</v>
      </c>
      <c r="J602" s="80" t="n">
        <v>-1227</v>
      </c>
      <c r="K602" s="80">
        <f>F602-Y602</f>
        <v/>
      </c>
      <c r="L602" s="82">
        <f>AA602/(K602+W602)</f>
        <v/>
      </c>
      <c r="M602" s="75" t="n">
        <v>0.25</v>
      </c>
      <c r="N602" s="80" t="n">
        <v>76786.60000000001</v>
      </c>
      <c r="O602" s="80" t="n">
        <v>39650.1</v>
      </c>
      <c r="P602" s="80" t="n">
        <v>12285.3</v>
      </c>
      <c r="Q602" s="80" t="n">
        <v>19309</v>
      </c>
      <c r="R602" s="80" t="n">
        <v>6734.42</v>
      </c>
      <c r="S602" s="80" t="n">
        <v>-1192.22</v>
      </c>
      <c r="T602" s="80">
        <f>O602-Y602</f>
        <v/>
      </c>
      <c r="U602" s="82">
        <f>AA602/(T602+X602)</f>
        <v/>
      </c>
      <c r="V602" s="80">
        <f>INDEX(检修、备用和必开!B:B,MATCH(统调负荷!$C602,检修、备用和必开!$A:$A,0))</f>
        <v/>
      </c>
      <c r="W602" s="80">
        <f>INDEX(检修、备用和必开!C:C,MATCH(统调负荷!$C602,检修、备用和必开!$A:$A,0))</f>
        <v/>
      </c>
      <c r="X602" s="80">
        <f>INDEX(检修、备用和必开!D:D,MATCH(统调负荷!$C602,检修、备用和必开!$A:$A,0))</f>
        <v/>
      </c>
      <c r="Y602" s="80">
        <f>INDEX(检修、备用和必开!E:E,MATCH(统调负荷!$C602,检修、备用和必开!$A:$A,0))</f>
        <v/>
      </c>
      <c r="Z602" s="80">
        <f>INDEX(检修、备用和必开!F:F,MATCH(统调负荷!$C602,检修、备用和必开!$A:$A,0))</f>
        <v/>
      </c>
      <c r="AA602" s="80">
        <f>94492.4-V602-Z602</f>
        <v/>
      </c>
      <c r="AB602" s="80" t="n">
        <v>360.58</v>
      </c>
      <c r="AC602" s="80" t="n">
        <v>336.69</v>
      </c>
      <c r="AD602" s="83">
        <f>C602+D602</f>
        <v/>
      </c>
      <c r="AE602" s="82">
        <f>N602-E602</f>
        <v/>
      </c>
      <c r="AF602" s="82">
        <f>O602-F602</f>
        <v/>
      </c>
      <c r="AG602" s="82">
        <f>P602-G602</f>
        <v/>
      </c>
      <c r="AH602" s="82">
        <f>Q602-H602</f>
        <v/>
      </c>
      <c r="AI602" s="82">
        <f>R602-I602</f>
        <v/>
      </c>
      <c r="AJ602" s="82">
        <f>S602-J602</f>
        <v/>
      </c>
      <c r="AK602" s="80">
        <f>INDEX(检修、备用和必开!I:I,MATCH(统调负荷!$C602,检修、备用和必开!$A:$A,0))</f>
        <v/>
      </c>
      <c r="AL602" s="87" t="n"/>
    </row>
    <row r="603" ht="13.8" customFormat="1" customHeight="1" s="74">
      <c r="A603" s="80">
        <f>WEEKDAY(C603,2)</f>
        <v/>
      </c>
      <c r="B603" s="80">
        <f>HOUR(D603)</f>
        <v/>
      </c>
      <c r="C603" s="86" t="n">
        <v>45723</v>
      </c>
      <c r="D603" s="75" t="n">
        <v>0.2604166666666667</v>
      </c>
      <c r="E603" s="80" t="n">
        <v>80170</v>
      </c>
      <c r="F603" s="80" t="n">
        <v>41761</v>
      </c>
      <c r="G603" s="80" t="n">
        <v>12153</v>
      </c>
      <c r="H603" s="80" t="n">
        <v>21366</v>
      </c>
      <c r="I603" s="80" t="n">
        <v>6117</v>
      </c>
      <c r="J603" s="80" t="n">
        <v>-1227</v>
      </c>
      <c r="K603" s="80">
        <f>F603-Y603</f>
        <v/>
      </c>
      <c r="L603" s="82">
        <f>AA603/(K603+W603)</f>
        <v/>
      </c>
      <c r="M603" s="75" t="n">
        <v>0.2604166666666667</v>
      </c>
      <c r="N603" s="80" t="n">
        <v>79110.10000000001</v>
      </c>
      <c r="O603" s="80" t="n">
        <v>41708.18</v>
      </c>
      <c r="P603" s="80" t="n">
        <v>12062.6</v>
      </c>
      <c r="Q603" s="80" t="n">
        <v>19503.2</v>
      </c>
      <c r="R603" s="80" t="n">
        <v>6710.85</v>
      </c>
      <c r="S603" s="80" t="n">
        <v>-874.73</v>
      </c>
      <c r="T603" s="80">
        <f>O603-Y603</f>
        <v/>
      </c>
      <c r="U603" s="82">
        <f>AA603/(T603+X603)</f>
        <v/>
      </c>
      <c r="V603" s="80">
        <f>INDEX(检修、备用和必开!B:B,MATCH(统调负荷!$C603,检修、备用和必开!$A:$A,0))</f>
        <v/>
      </c>
      <c r="W603" s="80">
        <f>INDEX(检修、备用和必开!C:C,MATCH(统调负荷!$C603,检修、备用和必开!$A:$A,0))</f>
        <v/>
      </c>
      <c r="X603" s="80">
        <f>INDEX(检修、备用和必开!D:D,MATCH(统调负荷!$C603,检修、备用和必开!$A:$A,0))</f>
        <v/>
      </c>
      <c r="Y603" s="80">
        <f>INDEX(检修、备用和必开!E:E,MATCH(统调负荷!$C603,检修、备用和必开!$A:$A,0))</f>
        <v/>
      </c>
      <c r="Z603" s="80">
        <f>INDEX(检修、备用和必开!F:F,MATCH(统调负荷!$C603,检修、备用和必开!$A:$A,0))</f>
        <v/>
      </c>
      <c r="AA603" s="80">
        <f>94492.4-V603-Z603</f>
        <v/>
      </c>
      <c r="AB603" s="80" t="n">
        <v>381.47</v>
      </c>
      <c r="AC603" s="80" t="n">
        <v>351.06</v>
      </c>
      <c r="AD603" s="83">
        <f>C603+D603</f>
        <v/>
      </c>
      <c r="AE603" s="82">
        <f>N603-E603</f>
        <v/>
      </c>
      <c r="AF603" s="82">
        <f>O603-F603</f>
        <v/>
      </c>
      <c r="AG603" s="82">
        <f>P603-G603</f>
        <v/>
      </c>
      <c r="AH603" s="82">
        <f>Q603-H603</f>
        <v/>
      </c>
      <c r="AI603" s="82">
        <f>R603-I603</f>
        <v/>
      </c>
      <c r="AJ603" s="82">
        <f>S603-J603</f>
        <v/>
      </c>
      <c r="AK603" s="80">
        <f>INDEX(检修、备用和必开!I:I,MATCH(统调负荷!$C603,检修、备用和必开!$A:$A,0))</f>
        <v/>
      </c>
      <c r="AL603" s="87" t="n"/>
    </row>
    <row r="604" ht="13.8" customFormat="1" customHeight="1" s="74">
      <c r="A604" s="80">
        <f>WEEKDAY(C604,2)</f>
        <v/>
      </c>
      <c r="B604" s="80">
        <f>HOUR(D604)</f>
        <v/>
      </c>
      <c r="C604" s="86" t="n">
        <v>45723</v>
      </c>
      <c r="D604" s="75" t="n">
        <v>0.2708333333333333</v>
      </c>
      <c r="E604" s="80" t="n">
        <v>82190</v>
      </c>
      <c r="F604" s="80" t="n">
        <v>43583</v>
      </c>
      <c r="G604" s="80" t="n">
        <v>12348</v>
      </c>
      <c r="H604" s="80" t="n">
        <v>21352</v>
      </c>
      <c r="I604" s="80" t="n">
        <v>6134</v>
      </c>
      <c r="J604" s="80" t="n">
        <v>-1227</v>
      </c>
      <c r="K604" s="80">
        <f>F604-Y604</f>
        <v/>
      </c>
      <c r="L604" s="82">
        <f>AA604/(K604+W604)</f>
        <v/>
      </c>
      <c r="M604" s="75" t="n">
        <v>0.2708333333333333</v>
      </c>
      <c r="N604" s="80" t="n">
        <v>80557.2</v>
      </c>
      <c r="O604" s="80" t="n">
        <v>43146.28</v>
      </c>
      <c r="P604" s="80" t="n">
        <v>11963.5</v>
      </c>
      <c r="Q604" s="80" t="n">
        <v>19719.8</v>
      </c>
      <c r="R604" s="80" t="n">
        <v>6628.34</v>
      </c>
      <c r="S604" s="80" t="n">
        <v>-900.72</v>
      </c>
      <c r="T604" s="80">
        <f>O604-Y604</f>
        <v/>
      </c>
      <c r="U604" s="82">
        <f>AA604/(T604+X604)</f>
        <v/>
      </c>
      <c r="V604" s="80">
        <f>INDEX(检修、备用和必开!B:B,MATCH(统调负荷!$C604,检修、备用和必开!$A:$A,0))</f>
        <v/>
      </c>
      <c r="W604" s="80">
        <f>INDEX(检修、备用和必开!C:C,MATCH(统调负荷!$C604,检修、备用和必开!$A:$A,0))</f>
        <v/>
      </c>
      <c r="X604" s="80">
        <f>INDEX(检修、备用和必开!D:D,MATCH(统调负荷!$C604,检修、备用和必开!$A:$A,0))</f>
        <v/>
      </c>
      <c r="Y604" s="80">
        <f>INDEX(检修、备用和必开!E:E,MATCH(统调负荷!$C604,检修、备用和必开!$A:$A,0))</f>
        <v/>
      </c>
      <c r="Z604" s="80">
        <f>INDEX(检修、备用和必开!F:F,MATCH(统调负荷!$C604,检修、备用和必开!$A:$A,0))</f>
        <v/>
      </c>
      <c r="AA604" s="80">
        <f>94492.4-V604-Z604</f>
        <v/>
      </c>
      <c r="AB604" s="80" t="n">
        <v>402.25</v>
      </c>
      <c r="AC604" s="80" t="n">
        <v>356.55</v>
      </c>
      <c r="AD604" s="83">
        <f>C604+D604</f>
        <v/>
      </c>
      <c r="AE604" s="82">
        <f>N604-E604</f>
        <v/>
      </c>
      <c r="AF604" s="82">
        <f>O604-F604</f>
        <v/>
      </c>
      <c r="AG604" s="82">
        <f>P604-G604</f>
        <v/>
      </c>
      <c r="AH604" s="82">
        <f>Q604-H604</f>
        <v/>
      </c>
      <c r="AI604" s="82">
        <f>R604-I604</f>
        <v/>
      </c>
      <c r="AJ604" s="82">
        <f>S604-J604</f>
        <v/>
      </c>
      <c r="AK604" s="80">
        <f>INDEX(检修、备用和必开!I:I,MATCH(统调负荷!$C604,检修、备用和必开!$A:$A,0))</f>
        <v/>
      </c>
      <c r="AL604" s="87" t="n"/>
    </row>
    <row r="605" ht="13.8" customFormat="1" customHeight="1" s="74">
      <c r="A605" s="80">
        <f>WEEKDAY(C605,2)</f>
        <v/>
      </c>
      <c r="B605" s="80">
        <f>HOUR(D605)</f>
        <v/>
      </c>
      <c r="C605" s="86" t="n">
        <v>45723</v>
      </c>
      <c r="D605" s="75" t="n">
        <v>0.28125</v>
      </c>
      <c r="E605" s="80" t="n">
        <v>84305</v>
      </c>
      <c r="F605" s="80" t="n">
        <v>44704</v>
      </c>
      <c r="G605" s="80" t="n">
        <v>13032</v>
      </c>
      <c r="H605" s="80" t="n">
        <v>21626</v>
      </c>
      <c r="I605" s="80" t="n">
        <v>6170</v>
      </c>
      <c r="J605" s="80" t="n">
        <v>-1227</v>
      </c>
      <c r="K605" s="80">
        <f>F605-Y605</f>
        <v/>
      </c>
      <c r="L605" s="82">
        <f>AA605/(K605+W605)</f>
        <v/>
      </c>
      <c r="M605" s="75" t="n">
        <v>0.28125</v>
      </c>
      <c r="N605" s="80" t="n">
        <v>82991.89999999999</v>
      </c>
      <c r="O605" s="80" t="n">
        <v>44820.39</v>
      </c>
      <c r="P605" s="80" t="n">
        <v>13014.1</v>
      </c>
      <c r="Q605" s="80" t="n">
        <v>19751.3</v>
      </c>
      <c r="R605" s="80" t="n">
        <v>6543.29</v>
      </c>
      <c r="S605" s="80" t="n">
        <v>-1137.18</v>
      </c>
      <c r="T605" s="80">
        <f>O605-Y605</f>
        <v/>
      </c>
      <c r="U605" s="82">
        <f>AA605/(T605+X605)</f>
        <v/>
      </c>
      <c r="V605" s="80">
        <f>INDEX(检修、备用和必开!B:B,MATCH(统调负荷!$C605,检修、备用和必开!$A:$A,0))</f>
        <v/>
      </c>
      <c r="W605" s="80">
        <f>INDEX(检修、备用和必开!C:C,MATCH(统调负荷!$C605,检修、备用和必开!$A:$A,0))</f>
        <v/>
      </c>
      <c r="X605" s="80">
        <f>INDEX(检修、备用和必开!D:D,MATCH(统调负荷!$C605,检修、备用和必开!$A:$A,0))</f>
        <v/>
      </c>
      <c r="Y605" s="80">
        <f>INDEX(检修、备用和必开!E:E,MATCH(统调负荷!$C605,检修、备用和必开!$A:$A,0))</f>
        <v/>
      </c>
      <c r="Z605" s="80">
        <f>INDEX(检修、备用和必开!F:F,MATCH(统调负荷!$C605,检修、备用和必开!$A:$A,0))</f>
        <v/>
      </c>
      <c r="AA605" s="80">
        <f>94492.4-V605-Z605</f>
        <v/>
      </c>
      <c r="AB605" s="80" t="n">
        <v>411.77</v>
      </c>
      <c r="AC605" s="80" t="n">
        <v>399.56</v>
      </c>
      <c r="AD605" s="83">
        <f>C605+D605</f>
        <v/>
      </c>
      <c r="AE605" s="82">
        <f>N605-E605</f>
        <v/>
      </c>
      <c r="AF605" s="82">
        <f>O605-F605</f>
        <v/>
      </c>
      <c r="AG605" s="82">
        <f>P605-G605</f>
        <v/>
      </c>
      <c r="AH605" s="82">
        <f>Q605-H605</f>
        <v/>
      </c>
      <c r="AI605" s="82">
        <f>R605-I605</f>
        <v/>
      </c>
      <c r="AJ605" s="82">
        <f>S605-J605</f>
        <v/>
      </c>
      <c r="AK605" s="80">
        <f>INDEX(检修、备用和必开!I:I,MATCH(统调负荷!$C605,检修、备用和必开!$A:$A,0))</f>
        <v/>
      </c>
      <c r="AL605" s="87" t="n"/>
    </row>
    <row r="606" ht="13.8" customFormat="1" customHeight="1" s="74">
      <c r="A606" s="80">
        <f>WEEKDAY(C606,2)</f>
        <v/>
      </c>
      <c r="B606" s="80">
        <f>HOUR(D606)</f>
        <v/>
      </c>
      <c r="C606" s="86" t="n">
        <v>45723</v>
      </c>
      <c r="D606" s="75" t="n">
        <v>0.2916666666666667</v>
      </c>
      <c r="E606" s="80" t="n">
        <v>86220</v>
      </c>
      <c r="F606" s="80" t="n">
        <v>45156</v>
      </c>
      <c r="G606" s="80" t="n">
        <v>13709</v>
      </c>
      <c r="H606" s="80" t="n">
        <v>22333</v>
      </c>
      <c r="I606" s="80" t="n">
        <v>6249</v>
      </c>
      <c r="J606" s="80" t="n">
        <v>-1227</v>
      </c>
      <c r="K606" s="80">
        <f>F606-Y606</f>
        <v/>
      </c>
      <c r="L606" s="82">
        <f>AA606/(K606+W606)</f>
        <v/>
      </c>
      <c r="M606" s="75" t="n">
        <v>0.2916666666666667</v>
      </c>
      <c r="N606" s="80" t="n">
        <v>84966.3</v>
      </c>
      <c r="O606" s="80" t="n">
        <v>45219.78</v>
      </c>
      <c r="P606" s="80" t="n">
        <v>14310.4</v>
      </c>
      <c r="Q606" s="80" t="n">
        <v>20234.2</v>
      </c>
      <c r="R606" s="80" t="n">
        <v>6552.67</v>
      </c>
      <c r="S606" s="80" t="n">
        <v>-1350.75</v>
      </c>
      <c r="T606" s="80">
        <f>O606-Y606</f>
        <v/>
      </c>
      <c r="U606" s="82">
        <f>AA606/(T606+X606)</f>
        <v/>
      </c>
      <c r="V606" s="80">
        <f>INDEX(检修、备用和必开!B:B,MATCH(统调负荷!$C606,检修、备用和必开!$A:$A,0))</f>
        <v/>
      </c>
      <c r="W606" s="80">
        <f>INDEX(检修、备用和必开!C:C,MATCH(统调负荷!$C606,检修、备用和必开!$A:$A,0))</f>
        <v/>
      </c>
      <c r="X606" s="80">
        <f>INDEX(检修、备用和必开!D:D,MATCH(统调负荷!$C606,检修、备用和必开!$A:$A,0))</f>
        <v/>
      </c>
      <c r="Y606" s="80">
        <f>INDEX(检修、备用和必开!E:E,MATCH(统调负荷!$C606,检修、备用和必开!$A:$A,0))</f>
        <v/>
      </c>
      <c r="Z606" s="80">
        <f>INDEX(检修、备用和必开!F:F,MATCH(统调负荷!$C606,检修、备用和必开!$A:$A,0))</f>
        <v/>
      </c>
      <c r="AA606" s="80">
        <f>94492.4-V606-Z606</f>
        <v/>
      </c>
      <c r="AB606" s="80" t="n">
        <v>403.69</v>
      </c>
      <c r="AC606" s="80" t="n">
        <v>377.61</v>
      </c>
      <c r="AD606" s="83">
        <f>C606+D606</f>
        <v/>
      </c>
      <c r="AE606" s="82">
        <f>N606-E606</f>
        <v/>
      </c>
      <c r="AF606" s="82">
        <f>O606-F606</f>
        <v/>
      </c>
      <c r="AG606" s="82">
        <f>P606-G606</f>
        <v/>
      </c>
      <c r="AH606" s="82">
        <f>Q606-H606</f>
        <v/>
      </c>
      <c r="AI606" s="82">
        <f>R606-I606</f>
        <v/>
      </c>
      <c r="AJ606" s="82">
        <f>S606-J606</f>
        <v/>
      </c>
      <c r="AK606" s="80">
        <f>INDEX(检修、备用和必开!I:I,MATCH(统调负荷!$C606,检修、备用和必开!$A:$A,0))</f>
        <v/>
      </c>
      <c r="AL606" s="87" t="n"/>
    </row>
    <row r="607" ht="13.8" customFormat="1" customHeight="1" s="74">
      <c r="A607" s="80">
        <f>WEEKDAY(C607,2)</f>
        <v/>
      </c>
      <c r="B607" s="80">
        <f>HOUR(D607)</f>
        <v/>
      </c>
      <c r="C607" s="86" t="n">
        <v>45723</v>
      </c>
      <c r="D607" s="75" t="n">
        <v>0.3020833333333333</v>
      </c>
      <c r="E607" s="80" t="n">
        <v>88540</v>
      </c>
      <c r="F607" s="80" t="n">
        <v>46579</v>
      </c>
      <c r="G607" s="80" t="n">
        <v>13709</v>
      </c>
      <c r="H607" s="80" t="n">
        <v>23124</v>
      </c>
      <c r="I607" s="80" t="n">
        <v>6355</v>
      </c>
      <c r="J607" s="80" t="n">
        <v>-1227</v>
      </c>
      <c r="K607" s="80">
        <f>F607-Y607</f>
        <v/>
      </c>
      <c r="L607" s="82">
        <f>AA607/(K607+W607)</f>
        <v/>
      </c>
      <c r="M607" s="75" t="n">
        <v>0.3020833333333333</v>
      </c>
      <c r="N607" s="80" t="n">
        <v>87946.7</v>
      </c>
      <c r="O607" s="80" t="n">
        <v>46982.89</v>
      </c>
      <c r="P607" s="80" t="n">
        <v>14274.8</v>
      </c>
      <c r="Q607" s="80" t="n">
        <v>21349.8</v>
      </c>
      <c r="R607" s="80" t="n">
        <v>6637.76</v>
      </c>
      <c r="S607" s="80" t="n">
        <v>-1298.55</v>
      </c>
      <c r="T607" s="80">
        <f>O607-Y607</f>
        <v/>
      </c>
      <c r="U607" s="82">
        <f>AA607/(T607+X607)</f>
        <v/>
      </c>
      <c r="V607" s="80">
        <f>INDEX(检修、备用和必开!B:B,MATCH(统调负荷!$C607,检修、备用和必开!$A:$A,0))</f>
        <v/>
      </c>
      <c r="W607" s="80">
        <f>INDEX(检修、备用和必开!C:C,MATCH(统调负荷!$C607,检修、备用和必开!$A:$A,0))</f>
        <v/>
      </c>
      <c r="X607" s="80">
        <f>INDEX(检修、备用和必开!D:D,MATCH(统调负荷!$C607,检修、备用和必开!$A:$A,0))</f>
        <v/>
      </c>
      <c r="Y607" s="80">
        <f>INDEX(检修、备用和必开!E:E,MATCH(统调负荷!$C607,检修、备用和必开!$A:$A,0))</f>
        <v/>
      </c>
      <c r="Z607" s="80">
        <f>INDEX(检修、备用和必开!F:F,MATCH(统调负荷!$C607,检修、备用和必开!$A:$A,0))</f>
        <v/>
      </c>
      <c r="AA607" s="80">
        <f>94492.4-V607-Z607</f>
        <v/>
      </c>
      <c r="AB607" s="80" t="n">
        <v>430.12</v>
      </c>
      <c r="AC607" s="80" t="n">
        <v>417.57</v>
      </c>
      <c r="AD607" s="83">
        <f>C607+D607</f>
        <v/>
      </c>
      <c r="AE607" s="82">
        <f>N607-E607</f>
        <v/>
      </c>
      <c r="AF607" s="82">
        <f>O607-F607</f>
        <v/>
      </c>
      <c r="AG607" s="82">
        <f>P607-G607</f>
        <v/>
      </c>
      <c r="AH607" s="82">
        <f>Q607-H607</f>
        <v/>
      </c>
      <c r="AI607" s="82">
        <f>R607-I607</f>
        <v/>
      </c>
      <c r="AJ607" s="82">
        <f>S607-J607</f>
        <v/>
      </c>
      <c r="AK607" s="80">
        <f>INDEX(检修、备用和必开!I:I,MATCH(统调负荷!$C607,检修、备用和必开!$A:$A,0))</f>
        <v/>
      </c>
      <c r="AL607" s="87" t="n"/>
    </row>
    <row r="608" ht="13.8" customFormat="1" customHeight="1" s="74">
      <c r="A608" s="80">
        <f>WEEKDAY(C608,2)</f>
        <v/>
      </c>
      <c r="B608" s="80">
        <f>HOUR(D608)</f>
        <v/>
      </c>
      <c r="C608" s="86" t="n">
        <v>45723</v>
      </c>
      <c r="D608" s="75" t="n">
        <v>0.3125</v>
      </c>
      <c r="E608" s="80" t="n">
        <v>90005</v>
      </c>
      <c r="F608" s="80" t="n">
        <v>46369</v>
      </c>
      <c r="G608" s="80" t="n">
        <v>14548</v>
      </c>
      <c r="H608" s="80" t="n">
        <v>23856</v>
      </c>
      <c r="I608" s="80" t="n">
        <v>6459</v>
      </c>
      <c r="J608" s="80" t="n">
        <v>-1227</v>
      </c>
      <c r="K608" s="80">
        <f>F608-Y608</f>
        <v/>
      </c>
      <c r="L608" s="82">
        <f>AA608/(K608+W608)</f>
        <v/>
      </c>
      <c r="M608" s="75" t="n">
        <v>0.3125</v>
      </c>
      <c r="N608" s="80" t="n">
        <v>89387.5</v>
      </c>
      <c r="O608" s="80" t="n">
        <v>46240.47</v>
      </c>
      <c r="P608" s="80" t="n">
        <v>15282.7</v>
      </c>
      <c r="Q608" s="80" t="n">
        <v>22353</v>
      </c>
      <c r="R608" s="80" t="n">
        <v>6721.43</v>
      </c>
      <c r="S608" s="80" t="n">
        <v>-1210.1</v>
      </c>
      <c r="T608" s="80">
        <f>O608-Y608</f>
        <v/>
      </c>
      <c r="U608" s="82">
        <f>AA608/(T608+X608)</f>
        <v/>
      </c>
      <c r="V608" s="80">
        <f>INDEX(检修、备用和必开!B:B,MATCH(统调负荷!$C608,检修、备用和必开!$A:$A,0))</f>
        <v/>
      </c>
      <c r="W608" s="80">
        <f>INDEX(检修、备用和必开!C:C,MATCH(统调负荷!$C608,检修、备用和必开!$A:$A,0))</f>
        <v/>
      </c>
      <c r="X608" s="80">
        <f>INDEX(检修、备用和必开!D:D,MATCH(统调负荷!$C608,检修、备用和必开!$A:$A,0))</f>
        <v/>
      </c>
      <c r="Y608" s="80">
        <f>INDEX(检修、备用和必开!E:E,MATCH(统调负荷!$C608,检修、备用和必开!$A:$A,0))</f>
        <v/>
      </c>
      <c r="Z608" s="80">
        <f>INDEX(检修、备用和必开!F:F,MATCH(统调负荷!$C608,检修、备用和必开!$A:$A,0))</f>
        <v/>
      </c>
      <c r="AA608" s="80">
        <f>94492.4-V608-Z608</f>
        <v/>
      </c>
      <c r="AB608" s="80" t="n">
        <v>395.43</v>
      </c>
      <c r="AC608" s="80" t="n">
        <v>392.76</v>
      </c>
      <c r="AD608" s="83">
        <f>C608+D608</f>
        <v/>
      </c>
      <c r="AE608" s="82">
        <f>N608-E608</f>
        <v/>
      </c>
      <c r="AF608" s="82">
        <f>O608-F608</f>
        <v/>
      </c>
      <c r="AG608" s="82">
        <f>P608-G608</f>
        <v/>
      </c>
      <c r="AH608" s="82">
        <f>Q608-H608</f>
        <v/>
      </c>
      <c r="AI608" s="82">
        <f>R608-I608</f>
        <v/>
      </c>
      <c r="AJ608" s="82">
        <f>S608-J608</f>
        <v/>
      </c>
      <c r="AK608" s="80">
        <f>INDEX(检修、备用和必开!I:I,MATCH(统调负荷!$C608,检修、备用和必开!$A:$A,0))</f>
        <v/>
      </c>
      <c r="AL608" s="87" t="n"/>
    </row>
    <row r="609" ht="13.8" customFormat="1" customHeight="1" s="74">
      <c r="A609" s="80">
        <f>WEEKDAY(C609,2)</f>
        <v/>
      </c>
      <c r="B609" s="80">
        <f>HOUR(D609)</f>
        <v/>
      </c>
      <c r="C609" s="86" t="n">
        <v>45723</v>
      </c>
      <c r="D609" s="75" t="n">
        <v>0.3229166666666667</v>
      </c>
      <c r="E609" s="80" t="n">
        <v>92510</v>
      </c>
      <c r="F609" s="80" t="n">
        <v>45913</v>
      </c>
      <c r="G609" s="80" t="n">
        <v>17098</v>
      </c>
      <c r="H609" s="80" t="n">
        <v>24148</v>
      </c>
      <c r="I609" s="80" t="n">
        <v>6578</v>
      </c>
      <c r="J609" s="80" t="n">
        <v>-1227</v>
      </c>
      <c r="K609" s="80">
        <f>F609-Y609</f>
        <v/>
      </c>
      <c r="L609" s="82">
        <f>AA609/(K609+W609)</f>
        <v/>
      </c>
      <c r="M609" s="75" t="n">
        <v>0.3229166666666667</v>
      </c>
      <c r="N609" s="80" t="n">
        <v>90683.8</v>
      </c>
      <c r="O609" s="80" t="n">
        <v>45401.84</v>
      </c>
      <c r="P609" s="80" t="n">
        <v>16283.5</v>
      </c>
      <c r="Q609" s="80" t="n">
        <v>23211.1</v>
      </c>
      <c r="R609" s="80" t="n">
        <v>7013.6</v>
      </c>
      <c r="S609" s="80" t="n">
        <v>-1226.24</v>
      </c>
      <c r="T609" s="80">
        <f>O609-Y609</f>
        <v/>
      </c>
      <c r="U609" s="82">
        <f>AA609/(T609+X609)</f>
        <v/>
      </c>
      <c r="V609" s="80">
        <f>INDEX(检修、备用和必开!B:B,MATCH(统调负荷!$C609,检修、备用和必开!$A:$A,0))</f>
        <v/>
      </c>
      <c r="W609" s="80">
        <f>INDEX(检修、备用和必开!C:C,MATCH(统调负荷!$C609,检修、备用和必开!$A:$A,0))</f>
        <v/>
      </c>
      <c r="X609" s="80">
        <f>INDEX(检修、备用和必开!D:D,MATCH(统调负荷!$C609,检修、备用和必开!$A:$A,0))</f>
        <v/>
      </c>
      <c r="Y609" s="80">
        <f>INDEX(检修、备用和必开!E:E,MATCH(统调负荷!$C609,检修、备用和必开!$A:$A,0))</f>
        <v/>
      </c>
      <c r="Z609" s="80">
        <f>INDEX(检修、备用和必开!F:F,MATCH(统调负荷!$C609,检修、备用和必开!$A:$A,0))</f>
        <v/>
      </c>
      <c r="AA609" s="80">
        <f>94492.4-V609-Z609</f>
        <v/>
      </c>
      <c r="AB609" s="80" t="n">
        <v>384.82</v>
      </c>
      <c r="AC609" s="80" t="n">
        <v>378.82</v>
      </c>
      <c r="AD609" s="83">
        <f>C609+D609</f>
        <v/>
      </c>
      <c r="AE609" s="82">
        <f>N609-E609</f>
        <v/>
      </c>
      <c r="AF609" s="82">
        <f>O609-F609</f>
        <v/>
      </c>
      <c r="AG609" s="82">
        <f>P609-G609</f>
        <v/>
      </c>
      <c r="AH609" s="82">
        <f>Q609-H609</f>
        <v/>
      </c>
      <c r="AI609" s="82">
        <f>R609-I609</f>
        <v/>
      </c>
      <c r="AJ609" s="82">
        <f>S609-J609</f>
        <v/>
      </c>
      <c r="AK609" s="80">
        <f>INDEX(检修、备用和必开!I:I,MATCH(统调负荷!$C609,检修、备用和必开!$A:$A,0))</f>
        <v/>
      </c>
      <c r="AL609" s="87" t="n"/>
    </row>
    <row r="610" ht="13.8" customFormat="1" customHeight="1" s="74">
      <c r="A610" s="80">
        <f>WEEKDAY(C610,2)</f>
        <v/>
      </c>
      <c r="B610" s="80">
        <f>HOUR(D610)</f>
        <v/>
      </c>
      <c r="C610" s="86" t="n">
        <v>45723</v>
      </c>
      <c r="D610" s="75" t="n">
        <v>0.3333333333333333</v>
      </c>
      <c r="E610" s="80" t="n">
        <v>96345</v>
      </c>
      <c r="F610" s="80" t="n">
        <v>47624</v>
      </c>
      <c r="G610" s="80" t="n">
        <v>18521</v>
      </c>
      <c r="H610" s="80" t="n">
        <v>24750</v>
      </c>
      <c r="I610" s="80" t="n">
        <v>6678</v>
      </c>
      <c r="J610" s="80" t="n">
        <v>-1228</v>
      </c>
      <c r="K610" s="80">
        <f>F610-Y610</f>
        <v/>
      </c>
      <c r="L610" s="82">
        <f>AA610/(K610+W610)</f>
        <v/>
      </c>
      <c r="M610" s="75" t="n">
        <v>0.3333333333333333</v>
      </c>
      <c r="N610" s="80" t="n">
        <v>94369</v>
      </c>
      <c r="O610" s="80" t="n">
        <v>45249.18</v>
      </c>
      <c r="P610" s="80" t="n">
        <v>18329.8</v>
      </c>
      <c r="Q610" s="80" t="n">
        <v>24719.5</v>
      </c>
      <c r="R610" s="80" t="n">
        <v>7372.83</v>
      </c>
      <c r="S610" s="80" t="n">
        <v>-1302.31</v>
      </c>
      <c r="T610" s="80">
        <f>O610-Y610</f>
        <v/>
      </c>
      <c r="U610" s="82">
        <f>AA610/(T610+X610)</f>
        <v/>
      </c>
      <c r="V610" s="80">
        <f>INDEX(检修、备用和必开!B:B,MATCH(统调负荷!$C610,检修、备用和必开!$A:$A,0))</f>
        <v/>
      </c>
      <c r="W610" s="80">
        <f>INDEX(检修、备用和必开!C:C,MATCH(统调负荷!$C610,检修、备用和必开!$A:$A,0))</f>
        <v/>
      </c>
      <c r="X610" s="80">
        <f>INDEX(检修、备用和必开!D:D,MATCH(统调负荷!$C610,检修、备用和必开!$A:$A,0))</f>
        <v/>
      </c>
      <c r="Y610" s="80">
        <f>INDEX(检修、备用和必开!E:E,MATCH(统调负荷!$C610,检修、备用和必开!$A:$A,0))</f>
        <v/>
      </c>
      <c r="Z610" s="80">
        <f>INDEX(检修、备用和必开!F:F,MATCH(统调负荷!$C610,检修、备用和必开!$A:$A,0))</f>
        <v/>
      </c>
      <c r="AA610" s="80">
        <f>94492.4-V610-Z610</f>
        <v/>
      </c>
      <c r="AB610" s="80" t="n">
        <v>374.61</v>
      </c>
      <c r="AC610" s="80" t="n">
        <v>388.19</v>
      </c>
      <c r="AD610" s="83">
        <f>C610+D610</f>
        <v/>
      </c>
      <c r="AE610" s="82">
        <f>N610-E610</f>
        <v/>
      </c>
      <c r="AF610" s="82">
        <f>O610-F610</f>
        <v/>
      </c>
      <c r="AG610" s="82">
        <f>P610-G610</f>
        <v/>
      </c>
      <c r="AH610" s="82">
        <f>Q610-H610</f>
        <v/>
      </c>
      <c r="AI610" s="82">
        <f>R610-I610</f>
        <v/>
      </c>
      <c r="AJ610" s="82">
        <f>S610-J610</f>
        <v/>
      </c>
      <c r="AK610" s="80">
        <f>INDEX(检修、备用和必开!I:I,MATCH(统调负荷!$C610,检修、备用和必开!$A:$A,0))</f>
        <v/>
      </c>
      <c r="AL610" s="87" t="n"/>
    </row>
    <row r="611" ht="13.8" customFormat="1" customHeight="1" s="74">
      <c r="A611" s="80">
        <f>WEEKDAY(C611,2)</f>
        <v/>
      </c>
      <c r="B611" s="80">
        <f>HOUR(D611)</f>
        <v/>
      </c>
      <c r="C611" s="86" t="n">
        <v>45723</v>
      </c>
      <c r="D611" s="75" t="n">
        <v>0.34375</v>
      </c>
      <c r="E611" s="80" t="n">
        <v>101300</v>
      </c>
      <c r="F611" s="80" t="n">
        <v>52473</v>
      </c>
      <c r="G611" s="80" t="n">
        <v>18641</v>
      </c>
      <c r="H611" s="80" t="n">
        <v>24770</v>
      </c>
      <c r="I611" s="80" t="n">
        <v>6816</v>
      </c>
      <c r="J611" s="80" t="n">
        <v>-1400</v>
      </c>
      <c r="K611" s="80">
        <f>F611-Y611</f>
        <v/>
      </c>
      <c r="L611" s="82">
        <f>AA611/(K611+W611)</f>
        <v/>
      </c>
      <c r="M611" s="75" t="n">
        <v>0.34375</v>
      </c>
      <c r="N611" s="80" t="n">
        <v>98708.89999999999</v>
      </c>
      <c r="O611" s="80" t="n">
        <v>47744.61</v>
      </c>
      <c r="P611" s="80" t="n">
        <v>18811.7</v>
      </c>
      <c r="Q611" s="80" t="n">
        <v>25828.6</v>
      </c>
      <c r="R611" s="80" t="n">
        <v>7714.37</v>
      </c>
      <c r="S611" s="80" t="n">
        <v>-1390.38</v>
      </c>
      <c r="T611" s="80">
        <f>O611-Y611</f>
        <v/>
      </c>
      <c r="U611" s="82">
        <f>AA611/(T611+X611)</f>
        <v/>
      </c>
      <c r="V611" s="80">
        <f>INDEX(检修、备用和必开!B:B,MATCH(统调负荷!$C611,检修、备用和必开!$A:$A,0))</f>
        <v/>
      </c>
      <c r="W611" s="80">
        <f>INDEX(检修、备用和必开!C:C,MATCH(统调负荷!$C611,检修、备用和必开!$A:$A,0))</f>
        <v/>
      </c>
      <c r="X611" s="80">
        <f>INDEX(检修、备用和必开!D:D,MATCH(统调负荷!$C611,检修、备用和必开!$A:$A,0))</f>
        <v/>
      </c>
      <c r="Y611" s="80">
        <f>INDEX(检修、备用和必开!E:E,MATCH(统调负荷!$C611,检修、备用和必开!$A:$A,0))</f>
        <v/>
      </c>
      <c r="Z611" s="80">
        <f>INDEX(检修、备用和必开!F:F,MATCH(统调负荷!$C611,检修、备用和必开!$A:$A,0))</f>
        <v/>
      </c>
      <c r="AA611" s="80">
        <f>94492.4-V611-Z611</f>
        <v/>
      </c>
      <c r="AB611" s="80" t="n">
        <v>407.73</v>
      </c>
      <c r="AC611" s="80" t="n">
        <v>434.52</v>
      </c>
      <c r="AD611" s="83">
        <f>C611+D611</f>
        <v/>
      </c>
      <c r="AE611" s="82">
        <f>N611-E611</f>
        <v/>
      </c>
      <c r="AF611" s="82">
        <f>O611-F611</f>
        <v/>
      </c>
      <c r="AG611" s="82">
        <f>P611-G611</f>
        <v/>
      </c>
      <c r="AH611" s="82">
        <f>Q611-H611</f>
        <v/>
      </c>
      <c r="AI611" s="82">
        <f>R611-I611</f>
        <v/>
      </c>
      <c r="AJ611" s="82">
        <f>S611-J611</f>
        <v/>
      </c>
      <c r="AK611" s="80">
        <f>INDEX(检修、备用和必开!I:I,MATCH(统调负荷!$C611,检修、备用和必开!$A:$A,0))</f>
        <v/>
      </c>
      <c r="AL611" s="87" t="n"/>
    </row>
    <row r="612" ht="13.8" customFormat="1" customHeight="1" s="74">
      <c r="A612" s="80">
        <f>WEEKDAY(C612,2)</f>
        <v/>
      </c>
      <c r="B612" s="80">
        <f>HOUR(D612)</f>
        <v/>
      </c>
      <c r="C612" s="86" t="n">
        <v>45723</v>
      </c>
      <c r="D612" s="75" t="n">
        <v>0.3541666666666667</v>
      </c>
      <c r="E612" s="80" t="n">
        <v>103285</v>
      </c>
      <c r="F612" s="80" t="n">
        <v>54317</v>
      </c>
      <c r="G612" s="80" t="n">
        <v>18632</v>
      </c>
      <c r="H612" s="80" t="n">
        <v>24797</v>
      </c>
      <c r="I612" s="80" t="n">
        <v>6939</v>
      </c>
      <c r="J612" s="80" t="n">
        <v>-1400</v>
      </c>
      <c r="K612" s="80">
        <f>F612-Y612</f>
        <v/>
      </c>
      <c r="L612" s="82">
        <f>AA612/(K612+W612)</f>
        <v/>
      </c>
      <c r="M612" s="75" t="n">
        <v>0.3541666666666667</v>
      </c>
      <c r="N612" s="80" t="n">
        <v>100157</v>
      </c>
      <c r="O612" s="80" t="n">
        <v>48064.39</v>
      </c>
      <c r="P612" s="80" t="n">
        <v>19454.8</v>
      </c>
      <c r="Q612" s="80" t="n">
        <v>25853</v>
      </c>
      <c r="R612" s="80" t="n">
        <v>8172.14</v>
      </c>
      <c r="S612" s="80" t="n">
        <v>-1387.33</v>
      </c>
      <c r="T612" s="80">
        <f>O612-Y612</f>
        <v/>
      </c>
      <c r="U612" s="82">
        <f>AA612/(T612+X612)</f>
        <v/>
      </c>
      <c r="V612" s="80">
        <f>INDEX(检修、备用和必开!B:B,MATCH(统调负荷!$C612,检修、备用和必开!$A:$A,0))</f>
        <v/>
      </c>
      <c r="W612" s="80">
        <f>INDEX(检修、备用和必开!C:C,MATCH(统调负荷!$C612,检修、备用和必开!$A:$A,0))</f>
        <v/>
      </c>
      <c r="X612" s="80">
        <f>INDEX(检修、备用和必开!D:D,MATCH(统调负荷!$C612,检修、备用和必开!$A:$A,0))</f>
        <v/>
      </c>
      <c r="Y612" s="80">
        <f>INDEX(检修、备用和必开!E:E,MATCH(统调负荷!$C612,检修、备用和必开!$A:$A,0))</f>
        <v/>
      </c>
      <c r="Z612" s="80">
        <f>INDEX(检修、备用和必开!F:F,MATCH(统调负荷!$C612,检修、备用和必开!$A:$A,0))</f>
        <v/>
      </c>
      <c r="AA612" s="80">
        <f>94492.4-V612-Z612</f>
        <v/>
      </c>
      <c r="AB612" s="80" t="n">
        <v>407.98</v>
      </c>
      <c r="AC612" s="80" t="n">
        <v>426.46</v>
      </c>
      <c r="AD612" s="83">
        <f>C612+D612</f>
        <v/>
      </c>
      <c r="AE612" s="82">
        <f>N612-E612</f>
        <v/>
      </c>
      <c r="AF612" s="82">
        <f>O612-F612</f>
        <v/>
      </c>
      <c r="AG612" s="82">
        <f>P612-G612</f>
        <v/>
      </c>
      <c r="AH612" s="82">
        <f>Q612-H612</f>
        <v/>
      </c>
      <c r="AI612" s="82">
        <f>R612-I612</f>
        <v/>
      </c>
      <c r="AJ612" s="82">
        <f>S612-J612</f>
        <v/>
      </c>
      <c r="AK612" s="80">
        <f>INDEX(检修、备用和必开!I:I,MATCH(统调负荷!$C612,检修、备用和必开!$A:$A,0))</f>
        <v/>
      </c>
      <c r="AL612" s="87" t="n"/>
    </row>
    <row r="613" ht="13.8" customFormat="1" customHeight="1" s="74">
      <c r="A613" s="80">
        <f>WEEKDAY(C613,2)</f>
        <v/>
      </c>
      <c r="B613" s="80">
        <f>HOUR(D613)</f>
        <v/>
      </c>
      <c r="C613" s="86" t="n">
        <v>45723</v>
      </c>
      <c r="D613" s="75" t="n">
        <v>0.3645833333333333</v>
      </c>
      <c r="E613" s="80" t="n">
        <v>104870</v>
      </c>
      <c r="F613" s="80" t="n">
        <v>55709</v>
      </c>
      <c r="G613" s="80" t="n">
        <v>18632</v>
      </c>
      <c r="H613" s="80" t="n">
        <v>24816</v>
      </c>
      <c r="I613" s="80" t="n">
        <v>7113</v>
      </c>
      <c r="J613" s="80" t="n">
        <v>-1400</v>
      </c>
      <c r="K613" s="80">
        <f>F613-Y613</f>
        <v/>
      </c>
      <c r="L613" s="82">
        <f>AA613/(K613+W613)</f>
        <v/>
      </c>
      <c r="M613" s="75" t="n">
        <v>0.3645833333333333</v>
      </c>
      <c r="N613" s="80" t="n">
        <v>101325</v>
      </c>
      <c r="O613" s="80" t="n">
        <v>47675.16</v>
      </c>
      <c r="P613" s="80" t="n">
        <v>20138.2</v>
      </c>
      <c r="Q613" s="80" t="n">
        <v>26274.4</v>
      </c>
      <c r="R613" s="80" t="n">
        <v>8724.58</v>
      </c>
      <c r="S613" s="80" t="n">
        <v>-1487.34</v>
      </c>
      <c r="T613" s="80">
        <f>O613-Y613</f>
        <v/>
      </c>
      <c r="U613" s="82">
        <f>AA613/(T613+X613)</f>
        <v/>
      </c>
      <c r="V613" s="80">
        <f>INDEX(检修、备用和必开!B:B,MATCH(统调负荷!$C613,检修、备用和必开!$A:$A,0))</f>
        <v/>
      </c>
      <c r="W613" s="80">
        <f>INDEX(检修、备用和必开!C:C,MATCH(统调负荷!$C613,检修、备用和必开!$A:$A,0))</f>
        <v/>
      </c>
      <c r="X613" s="80">
        <f>INDEX(检修、备用和必开!D:D,MATCH(统调负荷!$C613,检修、备用和必开!$A:$A,0))</f>
        <v/>
      </c>
      <c r="Y613" s="80">
        <f>INDEX(检修、备用和必开!E:E,MATCH(统调负荷!$C613,检修、备用和必开!$A:$A,0))</f>
        <v/>
      </c>
      <c r="Z613" s="80">
        <f>INDEX(检修、备用和必开!F:F,MATCH(统调负荷!$C613,检修、备用和必开!$A:$A,0))</f>
        <v/>
      </c>
      <c r="AA613" s="80">
        <f>94492.4-V613-Z613</f>
        <v/>
      </c>
      <c r="AB613" s="80" t="n">
        <v>426.59</v>
      </c>
      <c r="AC613" s="80" t="n">
        <v>423.38</v>
      </c>
      <c r="AD613" s="83">
        <f>C613+D613</f>
        <v/>
      </c>
      <c r="AE613" s="82">
        <f>N613-E613</f>
        <v/>
      </c>
      <c r="AF613" s="82">
        <f>O613-F613</f>
        <v/>
      </c>
      <c r="AG613" s="82">
        <f>P613-G613</f>
        <v/>
      </c>
      <c r="AH613" s="82">
        <f>Q613-H613</f>
        <v/>
      </c>
      <c r="AI613" s="82">
        <f>R613-I613</f>
        <v/>
      </c>
      <c r="AJ613" s="82">
        <f>S613-J613</f>
        <v/>
      </c>
      <c r="AK613" s="80">
        <f>INDEX(检修、备用和必开!I:I,MATCH(统调负荷!$C613,检修、备用和必开!$A:$A,0))</f>
        <v/>
      </c>
      <c r="AL613" s="87" t="n"/>
    </row>
    <row r="614" ht="13.8" customFormat="1" customHeight="1" s="74">
      <c r="A614" s="80">
        <f>WEEKDAY(C614,2)</f>
        <v/>
      </c>
      <c r="B614" s="80">
        <f>HOUR(D614)</f>
        <v/>
      </c>
      <c r="C614" s="86" t="n">
        <v>45723</v>
      </c>
      <c r="D614" s="75" t="n">
        <v>0.375</v>
      </c>
      <c r="E614" s="80" t="n">
        <v>106215</v>
      </c>
      <c r="F614" s="80" t="n">
        <v>56612</v>
      </c>
      <c r="G614" s="80" t="n">
        <v>18632</v>
      </c>
      <c r="H614" s="80" t="n">
        <v>25097</v>
      </c>
      <c r="I614" s="80" t="n">
        <v>7274</v>
      </c>
      <c r="J614" s="80" t="n">
        <v>-1400</v>
      </c>
      <c r="K614" s="80">
        <f>F614-Y614</f>
        <v/>
      </c>
      <c r="L614" s="82">
        <f>AA614/(K614+W614)</f>
        <v/>
      </c>
      <c r="M614" s="75" t="n">
        <v>0.375</v>
      </c>
      <c r="N614" s="80" t="n">
        <v>101609</v>
      </c>
      <c r="O614" s="80" t="n">
        <v>46833.6</v>
      </c>
      <c r="P614" s="80" t="n">
        <v>20153.4</v>
      </c>
      <c r="Q614" s="80" t="n">
        <v>26747.6</v>
      </c>
      <c r="R614" s="80" t="n">
        <v>9232.809999999999</v>
      </c>
      <c r="S614" s="80" t="n">
        <v>-1358.41</v>
      </c>
      <c r="T614" s="80">
        <f>O614-Y614</f>
        <v/>
      </c>
      <c r="U614" s="82">
        <f>AA614/(T614+X614)</f>
        <v/>
      </c>
      <c r="V614" s="80">
        <f>INDEX(检修、备用和必开!B:B,MATCH(统调负荷!$C614,检修、备用和必开!$A:$A,0))</f>
        <v/>
      </c>
      <c r="W614" s="80">
        <f>INDEX(检修、备用和必开!C:C,MATCH(统调负荷!$C614,检修、备用和必开!$A:$A,0))</f>
        <v/>
      </c>
      <c r="X614" s="80">
        <f>INDEX(检修、备用和必开!D:D,MATCH(统调负荷!$C614,检修、备用和必开!$A:$A,0))</f>
        <v/>
      </c>
      <c r="Y614" s="80">
        <f>INDEX(检修、备用和必开!E:E,MATCH(统调负荷!$C614,检修、备用和必开!$A:$A,0))</f>
        <v/>
      </c>
      <c r="Z614" s="80">
        <f>INDEX(检修、备用和必开!F:F,MATCH(统调负荷!$C614,检修、备用和必开!$A:$A,0))</f>
        <v/>
      </c>
      <c r="AA614" s="80">
        <f>94492.4-V614-Z614</f>
        <v/>
      </c>
      <c r="AB614" s="80" t="n">
        <v>422.57</v>
      </c>
      <c r="AC614" s="80" t="n">
        <v>418.41</v>
      </c>
      <c r="AD614" s="83">
        <f>C614+D614</f>
        <v/>
      </c>
      <c r="AE614" s="82">
        <f>N614-E614</f>
        <v/>
      </c>
      <c r="AF614" s="82">
        <f>O614-F614</f>
        <v/>
      </c>
      <c r="AG614" s="82">
        <f>P614-G614</f>
        <v/>
      </c>
      <c r="AH614" s="82">
        <f>Q614-H614</f>
        <v/>
      </c>
      <c r="AI614" s="82">
        <f>R614-I614</f>
        <v/>
      </c>
      <c r="AJ614" s="82">
        <f>S614-J614</f>
        <v/>
      </c>
      <c r="AK614" s="80">
        <f>INDEX(检修、备用和必开!I:I,MATCH(统调负荷!$C614,检修、备用和必开!$A:$A,0))</f>
        <v/>
      </c>
      <c r="AL614" s="87" t="n"/>
    </row>
    <row r="615" ht="13.8" customFormat="1" customHeight="1" s="74">
      <c r="A615" s="80">
        <f>WEEKDAY(C615,2)</f>
        <v/>
      </c>
      <c r="B615" s="80">
        <f>HOUR(D615)</f>
        <v/>
      </c>
      <c r="C615" s="86" t="n">
        <v>45723</v>
      </c>
      <c r="D615" s="75" t="n">
        <v>0.3854166666666667</v>
      </c>
      <c r="E615" s="80" t="n">
        <v>107090</v>
      </c>
      <c r="F615" s="80" t="n">
        <v>57334</v>
      </c>
      <c r="G615" s="80" t="n">
        <v>18625</v>
      </c>
      <c r="H615" s="80" t="n">
        <v>25130</v>
      </c>
      <c r="I615" s="80" t="n">
        <v>7401</v>
      </c>
      <c r="J615" s="80" t="n">
        <v>-1400</v>
      </c>
      <c r="K615" s="80">
        <f>F615-Y615</f>
        <v/>
      </c>
      <c r="L615" s="82">
        <f>AA615/(K615+W615)</f>
        <v/>
      </c>
      <c r="M615" s="75" t="n">
        <v>0.3854166666666667</v>
      </c>
      <c r="N615" s="80" t="n">
        <v>101925</v>
      </c>
      <c r="O615" s="80" t="n">
        <v>46039.77</v>
      </c>
      <c r="P615" s="80" t="n">
        <v>20629.4</v>
      </c>
      <c r="Q615" s="80" t="n">
        <v>26733</v>
      </c>
      <c r="R615" s="80" t="n">
        <v>9874.889999999999</v>
      </c>
      <c r="S615" s="80" t="n">
        <v>-1352.06</v>
      </c>
      <c r="T615" s="80">
        <f>O615-Y615</f>
        <v/>
      </c>
      <c r="U615" s="82">
        <f>AA615/(T615+X615)</f>
        <v/>
      </c>
      <c r="V615" s="80">
        <f>INDEX(检修、备用和必开!B:B,MATCH(统调负荷!$C615,检修、备用和必开!$A:$A,0))</f>
        <v/>
      </c>
      <c r="W615" s="80">
        <f>INDEX(检修、备用和必开!C:C,MATCH(统调负荷!$C615,检修、备用和必开!$A:$A,0))</f>
        <v/>
      </c>
      <c r="X615" s="80">
        <f>INDEX(检修、备用和必开!D:D,MATCH(统调负荷!$C615,检修、备用和必开!$A:$A,0))</f>
        <v/>
      </c>
      <c r="Y615" s="80">
        <f>INDEX(检修、备用和必开!E:E,MATCH(统调负荷!$C615,检修、备用和必开!$A:$A,0))</f>
        <v/>
      </c>
      <c r="Z615" s="80">
        <f>INDEX(检修、备用和必开!F:F,MATCH(统调负荷!$C615,检修、备用和必开!$A:$A,0))</f>
        <v/>
      </c>
      <c r="AA615" s="80">
        <f>94492.4-V615-Z615</f>
        <v/>
      </c>
      <c r="AB615" s="80" t="n">
        <v>425.07</v>
      </c>
      <c r="AC615" s="80" t="n">
        <v>389.03</v>
      </c>
      <c r="AD615" s="83">
        <f>C615+D615</f>
        <v/>
      </c>
      <c r="AE615" s="82">
        <f>N615-E615</f>
        <v/>
      </c>
      <c r="AF615" s="82">
        <f>O615-F615</f>
        <v/>
      </c>
      <c r="AG615" s="82">
        <f>P615-G615</f>
        <v/>
      </c>
      <c r="AH615" s="82">
        <f>Q615-H615</f>
        <v/>
      </c>
      <c r="AI615" s="82">
        <f>R615-I615</f>
        <v/>
      </c>
      <c r="AJ615" s="82">
        <f>S615-J615</f>
        <v/>
      </c>
      <c r="AK615" s="80">
        <f>INDEX(检修、备用和必开!I:I,MATCH(统调负荷!$C615,检修、备用和必开!$A:$A,0))</f>
        <v/>
      </c>
      <c r="AL615" s="87" t="n"/>
    </row>
    <row r="616" ht="13.8" customFormat="1" customHeight="1" s="74">
      <c r="A616" s="80">
        <f>WEEKDAY(C616,2)</f>
        <v/>
      </c>
      <c r="B616" s="80">
        <f>HOUR(D616)</f>
        <v/>
      </c>
      <c r="C616" s="86" t="n">
        <v>45723</v>
      </c>
      <c r="D616" s="75" t="n">
        <v>0.3958333333333333</v>
      </c>
      <c r="E616" s="80" t="n">
        <v>107725</v>
      </c>
      <c r="F616" s="80" t="n">
        <v>57140</v>
      </c>
      <c r="G616" s="80" t="n">
        <v>18625</v>
      </c>
      <c r="H616" s="80" t="n">
        <v>25814</v>
      </c>
      <c r="I616" s="80" t="n">
        <v>7546</v>
      </c>
      <c r="J616" s="80" t="n">
        <v>-1400</v>
      </c>
      <c r="K616" s="80">
        <f>F616-Y616</f>
        <v/>
      </c>
      <c r="L616" s="82">
        <f>AA616/(K616+W616)</f>
        <v/>
      </c>
      <c r="M616" s="75" t="n">
        <v>0.3958333333333333</v>
      </c>
      <c r="N616" s="80" t="n">
        <v>102366</v>
      </c>
      <c r="O616" s="80" t="n">
        <v>44857.21</v>
      </c>
      <c r="P616" s="80" t="n">
        <v>21090.5</v>
      </c>
      <c r="Q616" s="80" t="n">
        <v>27316.5</v>
      </c>
      <c r="R616" s="80" t="n">
        <v>10484.7</v>
      </c>
      <c r="S616" s="80" t="n">
        <v>-1382.91</v>
      </c>
      <c r="T616" s="80">
        <f>O616-Y616</f>
        <v/>
      </c>
      <c r="U616" s="82">
        <f>AA616/(T616+X616)</f>
        <v/>
      </c>
      <c r="V616" s="80">
        <f>INDEX(检修、备用和必开!B:B,MATCH(统调负荷!$C616,检修、备用和必开!$A:$A,0))</f>
        <v/>
      </c>
      <c r="W616" s="80">
        <f>INDEX(检修、备用和必开!C:C,MATCH(统调负荷!$C616,检修、备用和必开!$A:$A,0))</f>
        <v/>
      </c>
      <c r="X616" s="80">
        <f>INDEX(检修、备用和必开!D:D,MATCH(统调负荷!$C616,检修、备用和必开!$A:$A,0))</f>
        <v/>
      </c>
      <c r="Y616" s="80">
        <f>INDEX(检修、备用和必开!E:E,MATCH(统调负荷!$C616,检修、备用和必开!$A:$A,0))</f>
        <v/>
      </c>
      <c r="Z616" s="80">
        <f>INDEX(检修、备用和必开!F:F,MATCH(统调负荷!$C616,检修、备用和必开!$A:$A,0))</f>
        <v/>
      </c>
      <c r="AA616" s="80">
        <f>94492.4-V616-Z616</f>
        <v/>
      </c>
      <c r="AB616" s="80" t="n">
        <v>412.9</v>
      </c>
      <c r="AC616" s="80" t="n">
        <v>356.48</v>
      </c>
      <c r="AD616" s="83">
        <f>C616+D616</f>
        <v/>
      </c>
      <c r="AE616" s="82">
        <f>N616-E616</f>
        <v/>
      </c>
      <c r="AF616" s="82">
        <f>O616-F616</f>
        <v/>
      </c>
      <c r="AG616" s="82">
        <f>P616-G616</f>
        <v/>
      </c>
      <c r="AH616" s="82">
        <f>Q616-H616</f>
        <v/>
      </c>
      <c r="AI616" s="82">
        <f>R616-I616</f>
        <v/>
      </c>
      <c r="AJ616" s="82">
        <f>S616-J616</f>
        <v/>
      </c>
      <c r="AK616" s="80">
        <f>INDEX(检修、备用和必开!I:I,MATCH(统调负荷!$C616,检修、备用和必开!$A:$A,0))</f>
        <v/>
      </c>
      <c r="AL616" s="87" t="n"/>
    </row>
    <row r="617" ht="13.8" customFormat="1" customHeight="1" s="74">
      <c r="A617" s="80">
        <f>WEEKDAY(C617,2)</f>
        <v/>
      </c>
      <c r="B617" s="80">
        <f>HOUR(D617)</f>
        <v/>
      </c>
      <c r="C617" s="86" t="n">
        <v>45723</v>
      </c>
      <c r="D617" s="75" t="n">
        <v>0.40625</v>
      </c>
      <c r="E617" s="80" t="n">
        <v>108515</v>
      </c>
      <c r="F617" s="80" t="n">
        <v>57603</v>
      </c>
      <c r="G617" s="80" t="n">
        <v>18540</v>
      </c>
      <c r="H617" s="80" t="n">
        <v>26100</v>
      </c>
      <c r="I617" s="80" t="n">
        <v>7672</v>
      </c>
      <c r="J617" s="80" t="n">
        <v>-1400</v>
      </c>
      <c r="K617" s="80">
        <f>F617-Y617</f>
        <v/>
      </c>
      <c r="L617" s="82">
        <f>AA617/(K617+W617)</f>
        <v/>
      </c>
      <c r="M617" s="75" t="n">
        <v>0.40625</v>
      </c>
      <c r="N617" s="80" t="n">
        <v>101614</v>
      </c>
      <c r="O617" s="80" t="n">
        <v>43376.91</v>
      </c>
      <c r="P617" s="80" t="n">
        <v>21153.5</v>
      </c>
      <c r="Q617" s="80" t="n">
        <v>27383.3</v>
      </c>
      <c r="R617" s="80" t="n">
        <v>11123.2</v>
      </c>
      <c r="S617" s="80" t="n">
        <v>-1422.91</v>
      </c>
      <c r="T617" s="80">
        <f>O617-Y617</f>
        <v/>
      </c>
      <c r="U617" s="82">
        <f>AA617/(T617+X617)</f>
        <v/>
      </c>
      <c r="V617" s="80">
        <f>INDEX(检修、备用和必开!B:B,MATCH(统调负荷!$C617,检修、备用和必开!$A:$A,0))</f>
        <v/>
      </c>
      <c r="W617" s="80">
        <f>INDEX(检修、备用和必开!C:C,MATCH(统调负荷!$C617,检修、备用和必开!$A:$A,0))</f>
        <v/>
      </c>
      <c r="X617" s="80">
        <f>INDEX(检修、备用和必开!D:D,MATCH(统调负荷!$C617,检修、备用和必开!$A:$A,0))</f>
        <v/>
      </c>
      <c r="Y617" s="80">
        <f>INDEX(检修、备用和必开!E:E,MATCH(统调负荷!$C617,检修、备用和必开!$A:$A,0))</f>
        <v/>
      </c>
      <c r="Z617" s="80">
        <f>INDEX(检修、备用和必开!F:F,MATCH(统调负荷!$C617,检修、备用和必开!$A:$A,0))</f>
        <v/>
      </c>
      <c r="AA617" s="80">
        <f>94492.4-V617-Z617</f>
        <v/>
      </c>
      <c r="AB617" s="80" t="n">
        <v>395.87</v>
      </c>
      <c r="AC617" s="80" t="n">
        <v>341.18</v>
      </c>
      <c r="AD617" s="83">
        <f>C617+D617</f>
        <v/>
      </c>
      <c r="AE617" s="82">
        <f>N617-E617</f>
        <v/>
      </c>
      <c r="AF617" s="82">
        <f>O617-F617</f>
        <v/>
      </c>
      <c r="AG617" s="82">
        <f>P617-G617</f>
        <v/>
      </c>
      <c r="AH617" s="82">
        <f>Q617-H617</f>
        <v/>
      </c>
      <c r="AI617" s="82">
        <f>R617-I617</f>
        <v/>
      </c>
      <c r="AJ617" s="82">
        <f>S617-J617</f>
        <v/>
      </c>
      <c r="AK617" s="80">
        <f>INDEX(检修、备用和必开!I:I,MATCH(统调负荷!$C617,检修、备用和必开!$A:$A,0))</f>
        <v/>
      </c>
      <c r="AL617" s="87" t="n"/>
    </row>
    <row r="618" ht="13.8" customFormat="1" customHeight="1" s="74">
      <c r="A618" s="80">
        <f>WEEKDAY(C618,2)</f>
        <v/>
      </c>
      <c r="B618" s="80">
        <f>HOUR(D618)</f>
        <v/>
      </c>
      <c r="C618" s="86" t="n">
        <v>45723</v>
      </c>
      <c r="D618" s="75" t="n">
        <v>0.4166666666666667</v>
      </c>
      <c r="E618" s="80" t="n">
        <v>107880</v>
      </c>
      <c r="F618" s="80" t="n">
        <v>57058</v>
      </c>
      <c r="G618" s="80" t="n">
        <v>18322</v>
      </c>
      <c r="H618" s="80" t="n">
        <v>26076</v>
      </c>
      <c r="I618" s="80" t="n">
        <v>7824</v>
      </c>
      <c r="J618" s="80" t="n">
        <v>-1400</v>
      </c>
      <c r="K618" s="80">
        <f>F618-Y618</f>
        <v/>
      </c>
      <c r="L618" s="82">
        <f>AA618/(K618+W618)</f>
        <v/>
      </c>
      <c r="M618" s="75" t="n">
        <v>0.4166666666666667</v>
      </c>
      <c r="N618" s="80" t="n">
        <v>100869</v>
      </c>
      <c r="O618" s="80" t="n">
        <v>41464.81</v>
      </c>
      <c r="P618" s="80" t="n">
        <v>21638.8</v>
      </c>
      <c r="Q618" s="80" t="n">
        <v>27611.6</v>
      </c>
      <c r="R618" s="80" t="n">
        <v>11633.2</v>
      </c>
      <c r="S618" s="80" t="n">
        <v>-1479.41</v>
      </c>
      <c r="T618" s="80">
        <f>O618-Y618</f>
        <v/>
      </c>
      <c r="U618" s="82">
        <f>AA618/(T618+X618)</f>
        <v/>
      </c>
      <c r="V618" s="80">
        <f>INDEX(检修、备用和必开!B:B,MATCH(统调负荷!$C618,检修、备用和必开!$A:$A,0))</f>
        <v/>
      </c>
      <c r="W618" s="80">
        <f>INDEX(检修、备用和必开!C:C,MATCH(统调负荷!$C618,检修、备用和必开!$A:$A,0))</f>
        <v/>
      </c>
      <c r="X618" s="80">
        <f>INDEX(检修、备用和必开!D:D,MATCH(统调负荷!$C618,检修、备用和必开!$A:$A,0))</f>
        <v/>
      </c>
      <c r="Y618" s="80">
        <f>INDEX(检修、备用和必开!E:E,MATCH(统调负荷!$C618,检修、备用和必开!$A:$A,0))</f>
        <v/>
      </c>
      <c r="Z618" s="80">
        <f>INDEX(检修、备用和必开!F:F,MATCH(统调负荷!$C618,检修、备用和必开!$A:$A,0))</f>
        <v/>
      </c>
      <c r="AA618" s="80">
        <f>94492.4-V618-Z618</f>
        <v/>
      </c>
      <c r="AB618" s="80" t="n">
        <v>381.78</v>
      </c>
      <c r="AC618" s="80" t="n">
        <v>237.04</v>
      </c>
      <c r="AD618" s="83">
        <f>C618+D618</f>
        <v/>
      </c>
      <c r="AE618" s="82">
        <f>N618-E618</f>
        <v/>
      </c>
      <c r="AF618" s="82">
        <f>O618-F618</f>
        <v/>
      </c>
      <c r="AG618" s="82">
        <f>P618-G618</f>
        <v/>
      </c>
      <c r="AH618" s="82">
        <f>Q618-H618</f>
        <v/>
      </c>
      <c r="AI618" s="82">
        <f>R618-I618</f>
        <v/>
      </c>
      <c r="AJ618" s="82">
        <f>S618-J618</f>
        <v/>
      </c>
      <c r="AK618" s="80">
        <f>INDEX(检修、备用和必开!I:I,MATCH(统调负荷!$C618,检修、备用和必开!$A:$A,0))</f>
        <v/>
      </c>
      <c r="AL618" s="87" t="n"/>
    </row>
    <row r="619" ht="13.8" customFormat="1" customHeight="1" s="74">
      <c r="A619" s="80">
        <f>WEEKDAY(C619,2)</f>
        <v/>
      </c>
      <c r="B619" s="80">
        <f>HOUR(D619)</f>
        <v/>
      </c>
      <c r="C619" s="86" t="n">
        <v>45723</v>
      </c>
      <c r="D619" s="75" t="n">
        <v>0.4270833333333333</v>
      </c>
      <c r="E619" s="80" t="n">
        <v>106060</v>
      </c>
      <c r="F619" s="80" t="n">
        <v>55402</v>
      </c>
      <c r="G619" s="80" t="n">
        <v>17960</v>
      </c>
      <c r="H619" s="80" t="n">
        <v>26095</v>
      </c>
      <c r="I619" s="80" t="n">
        <v>8003</v>
      </c>
      <c r="J619" s="80" t="n">
        <v>-1400</v>
      </c>
      <c r="K619" s="80">
        <f>F619-Y619</f>
        <v/>
      </c>
      <c r="L619" s="82">
        <f>AA619/(K619+W619)</f>
        <v/>
      </c>
      <c r="M619" s="75" t="n">
        <v>0.4270833333333333</v>
      </c>
      <c r="N619" s="80" t="n">
        <v>98662</v>
      </c>
      <c r="O619" s="80" t="n">
        <v>38757.73</v>
      </c>
      <c r="P619" s="80" t="n">
        <v>21847.8</v>
      </c>
      <c r="Q619" s="80" t="n">
        <v>27156.8</v>
      </c>
      <c r="R619" s="80" t="n">
        <v>12312.2</v>
      </c>
      <c r="S619" s="80" t="n">
        <v>-1412.53</v>
      </c>
      <c r="T619" s="80">
        <f>O619-Y619</f>
        <v/>
      </c>
      <c r="U619" s="82">
        <f>AA619/(T619+X619)</f>
        <v/>
      </c>
      <c r="V619" s="80">
        <f>INDEX(检修、备用和必开!B:B,MATCH(统调负荷!$C619,检修、备用和必开!$A:$A,0))</f>
        <v/>
      </c>
      <c r="W619" s="80">
        <f>INDEX(检修、备用和必开!C:C,MATCH(统调负荷!$C619,检修、备用和必开!$A:$A,0))</f>
        <v/>
      </c>
      <c r="X619" s="80">
        <f>INDEX(检修、备用和必开!D:D,MATCH(统调负荷!$C619,检修、备用和必开!$A:$A,0))</f>
        <v/>
      </c>
      <c r="Y619" s="80">
        <f>INDEX(检修、备用和必开!E:E,MATCH(统调负荷!$C619,检修、备用和必开!$A:$A,0))</f>
        <v/>
      </c>
      <c r="Z619" s="80">
        <f>INDEX(检修、备用和必开!F:F,MATCH(统调负荷!$C619,检修、备用和必开!$A:$A,0))</f>
        <v/>
      </c>
      <c r="AA619" s="80">
        <f>94492.4-V619-Z619</f>
        <v/>
      </c>
      <c r="AB619" s="80" t="n">
        <v>257.26</v>
      </c>
      <c r="AC619" s="80" t="n">
        <v>156.65</v>
      </c>
      <c r="AD619" s="83">
        <f>C619+D619</f>
        <v/>
      </c>
      <c r="AE619" s="82">
        <f>N619-E619</f>
        <v/>
      </c>
      <c r="AF619" s="82">
        <f>O619-F619</f>
        <v/>
      </c>
      <c r="AG619" s="82">
        <f>P619-G619</f>
        <v/>
      </c>
      <c r="AH619" s="82">
        <f>Q619-H619</f>
        <v/>
      </c>
      <c r="AI619" s="82">
        <f>R619-I619</f>
        <v/>
      </c>
      <c r="AJ619" s="82">
        <f>S619-J619</f>
        <v/>
      </c>
      <c r="AK619" s="80">
        <f>INDEX(检修、备用和必开!I:I,MATCH(统调负荷!$C619,检修、备用和必开!$A:$A,0))</f>
        <v/>
      </c>
      <c r="AL619" s="87" t="n"/>
    </row>
    <row r="620" ht="13.8" customFormat="1" customHeight="1" s="74">
      <c r="A620" s="80">
        <f>WEEKDAY(C620,2)</f>
        <v/>
      </c>
      <c r="B620" s="80">
        <f>HOUR(D620)</f>
        <v/>
      </c>
      <c r="C620" s="86" t="n">
        <v>45723</v>
      </c>
      <c r="D620" s="75" t="n">
        <v>0.4375</v>
      </c>
      <c r="E620" s="80" t="n">
        <v>106375</v>
      </c>
      <c r="F620" s="80" t="n">
        <v>56149</v>
      </c>
      <c r="G620" s="80" t="n">
        <v>17086</v>
      </c>
      <c r="H620" s="80" t="n">
        <v>26393</v>
      </c>
      <c r="I620" s="80" t="n">
        <v>8147</v>
      </c>
      <c r="J620" s="80" t="n">
        <v>-1400</v>
      </c>
      <c r="K620" s="80">
        <f>F620-Y620</f>
        <v/>
      </c>
      <c r="L620" s="82">
        <f>AA620/(K620+W620)</f>
        <v/>
      </c>
      <c r="M620" s="75" t="n">
        <v>0.4375</v>
      </c>
      <c r="N620" s="80" t="n">
        <v>98221.60000000001</v>
      </c>
      <c r="O620" s="80" t="n">
        <v>38221.58</v>
      </c>
      <c r="P620" s="80" t="n">
        <v>21305.6</v>
      </c>
      <c r="Q620" s="80" t="n">
        <v>27404.9</v>
      </c>
      <c r="R620" s="80" t="n">
        <v>12676</v>
      </c>
      <c r="S620" s="80" t="n">
        <v>-1386.48</v>
      </c>
      <c r="T620" s="80">
        <f>O620-Y620</f>
        <v/>
      </c>
      <c r="U620" s="82">
        <f>AA620/(T620+X620)</f>
        <v/>
      </c>
      <c r="V620" s="80">
        <f>INDEX(检修、备用和必开!B:B,MATCH(统调负荷!$C620,检修、备用和必开!$A:$A,0))</f>
        <v/>
      </c>
      <c r="W620" s="80">
        <f>INDEX(检修、备用和必开!C:C,MATCH(统调负荷!$C620,检修、备用和必开!$A:$A,0))</f>
        <v/>
      </c>
      <c r="X620" s="80">
        <f>INDEX(检修、备用和必开!D:D,MATCH(统调负荷!$C620,检修、备用和必开!$A:$A,0))</f>
        <v/>
      </c>
      <c r="Y620" s="80">
        <f>INDEX(检修、备用和必开!E:E,MATCH(统调负荷!$C620,检修、备用和必开!$A:$A,0))</f>
        <v/>
      </c>
      <c r="Z620" s="80">
        <f>INDEX(检修、备用和必开!F:F,MATCH(统调负荷!$C620,检修、备用和必开!$A:$A,0))</f>
        <v/>
      </c>
      <c r="AA620" s="80">
        <f>94492.4-V620-Z620</f>
        <v/>
      </c>
      <c r="AB620" s="80" t="n">
        <v>249.45</v>
      </c>
      <c r="AC620" s="80" t="n">
        <v>225.03</v>
      </c>
      <c r="AD620" s="83">
        <f>C620+D620</f>
        <v/>
      </c>
      <c r="AE620" s="82">
        <f>N620-E620</f>
        <v/>
      </c>
      <c r="AF620" s="82">
        <f>O620-F620</f>
        <v/>
      </c>
      <c r="AG620" s="82">
        <f>P620-G620</f>
        <v/>
      </c>
      <c r="AH620" s="82">
        <f>Q620-H620</f>
        <v/>
      </c>
      <c r="AI620" s="82">
        <f>R620-I620</f>
        <v/>
      </c>
      <c r="AJ620" s="82">
        <f>S620-J620</f>
        <v/>
      </c>
      <c r="AK620" s="80">
        <f>INDEX(检修、备用和必开!I:I,MATCH(统调负荷!$C620,检修、备用和必开!$A:$A,0))</f>
        <v/>
      </c>
      <c r="AL620" s="87" t="n"/>
    </row>
    <row r="621" ht="13.8" customFormat="1" customHeight="1" s="74">
      <c r="A621" s="80">
        <f>WEEKDAY(C621,2)</f>
        <v/>
      </c>
      <c r="B621" s="80">
        <f>HOUR(D621)</f>
        <v/>
      </c>
      <c r="C621" s="86" t="n">
        <v>45723</v>
      </c>
      <c r="D621" s="75" t="n">
        <v>0.4479166666666667</v>
      </c>
      <c r="E621" s="80" t="n">
        <v>106615</v>
      </c>
      <c r="F621" s="80" t="n">
        <v>57492</v>
      </c>
      <c r="G621" s="80" t="n">
        <v>15858</v>
      </c>
      <c r="H621" s="80" t="n">
        <v>26395</v>
      </c>
      <c r="I621" s="80" t="n">
        <v>8270</v>
      </c>
      <c r="J621" s="80" t="n">
        <v>-1400</v>
      </c>
      <c r="K621" s="80">
        <f>F621-Y621</f>
        <v/>
      </c>
      <c r="L621" s="82">
        <f>AA621/(K621+W621)</f>
        <v/>
      </c>
      <c r="M621" s="75" t="n">
        <v>0.4479166666666667</v>
      </c>
      <c r="N621" s="80" t="n">
        <v>97685.39999999999</v>
      </c>
      <c r="O621" s="80" t="n">
        <v>39132.94</v>
      </c>
      <c r="P621" s="80" t="n">
        <v>20291</v>
      </c>
      <c r="Q621" s="80" t="n">
        <v>26640.9</v>
      </c>
      <c r="R621" s="80" t="n">
        <v>13055.8</v>
      </c>
      <c r="S621" s="80" t="n">
        <v>-1435.24</v>
      </c>
      <c r="T621" s="80">
        <f>O621-Y621</f>
        <v/>
      </c>
      <c r="U621" s="82">
        <f>AA621/(T621+X621)</f>
        <v/>
      </c>
      <c r="V621" s="80">
        <f>INDEX(检修、备用和必开!B:B,MATCH(统调负荷!$C621,检修、备用和必开!$A:$A,0))</f>
        <v/>
      </c>
      <c r="W621" s="80">
        <f>INDEX(检修、备用和必开!C:C,MATCH(统调负荷!$C621,检修、备用和必开!$A:$A,0))</f>
        <v/>
      </c>
      <c r="X621" s="80">
        <f>INDEX(检修、备用和必开!D:D,MATCH(统调负荷!$C621,检修、备用和必开!$A:$A,0))</f>
        <v/>
      </c>
      <c r="Y621" s="80">
        <f>INDEX(检修、备用和必开!E:E,MATCH(统调负荷!$C621,检修、备用和必开!$A:$A,0))</f>
        <v/>
      </c>
      <c r="Z621" s="80">
        <f>INDEX(检修、备用和必开!F:F,MATCH(统调负荷!$C621,检修、备用和必开!$A:$A,0))</f>
        <v/>
      </c>
      <c r="AA621" s="80">
        <f>94492.4-V621-Z621</f>
        <v/>
      </c>
      <c r="AB621" s="80" t="n">
        <v>363.93</v>
      </c>
      <c r="AC621" s="80" t="n">
        <v>324.22</v>
      </c>
      <c r="AD621" s="83">
        <f>C621+D621</f>
        <v/>
      </c>
      <c r="AE621" s="82">
        <f>N621-E621</f>
        <v/>
      </c>
      <c r="AF621" s="82">
        <f>O621-F621</f>
        <v/>
      </c>
      <c r="AG621" s="82">
        <f>P621-G621</f>
        <v/>
      </c>
      <c r="AH621" s="82">
        <f>Q621-H621</f>
        <v/>
      </c>
      <c r="AI621" s="82">
        <f>R621-I621</f>
        <v/>
      </c>
      <c r="AJ621" s="82">
        <f>S621-J621</f>
        <v/>
      </c>
      <c r="AK621" s="80">
        <f>INDEX(检修、备用和必开!I:I,MATCH(统调负荷!$C621,检修、备用和必开!$A:$A,0))</f>
        <v/>
      </c>
      <c r="AL621" s="87" t="n"/>
    </row>
    <row r="622" ht="13.8" customFormat="1" customHeight="1" s="74">
      <c r="A622" s="80">
        <f>WEEKDAY(C622,2)</f>
        <v/>
      </c>
      <c r="B622" s="80">
        <f>HOUR(D622)</f>
        <v/>
      </c>
      <c r="C622" s="86" t="n">
        <v>45723</v>
      </c>
      <c r="D622" s="75" t="n">
        <v>0.4583333333333333</v>
      </c>
      <c r="E622" s="80" t="n">
        <v>106455</v>
      </c>
      <c r="F622" s="80" t="n">
        <v>58693</v>
      </c>
      <c r="G622" s="80" t="n">
        <v>14535</v>
      </c>
      <c r="H622" s="80" t="n">
        <v>26236</v>
      </c>
      <c r="I622" s="80" t="n">
        <v>8391</v>
      </c>
      <c r="J622" s="80" t="n">
        <v>-1400</v>
      </c>
      <c r="K622" s="80">
        <f>F622-Y622</f>
        <v/>
      </c>
      <c r="L622" s="82">
        <f>AA622/(K622+W622)</f>
        <v/>
      </c>
      <c r="M622" s="75" t="n">
        <v>0.4583333333333333</v>
      </c>
      <c r="N622" s="80" t="n">
        <v>97364.39999999999</v>
      </c>
      <c r="O622" s="80" t="n">
        <v>39918.55</v>
      </c>
      <c r="P622" s="80" t="n">
        <v>19226.6</v>
      </c>
      <c r="Q622" s="80" t="n">
        <v>26302.1</v>
      </c>
      <c r="R622" s="80" t="n">
        <v>13374.3</v>
      </c>
      <c r="S622" s="80" t="n">
        <v>-1457.15</v>
      </c>
      <c r="T622" s="80">
        <f>O622-Y622</f>
        <v/>
      </c>
      <c r="U622" s="82">
        <f>AA622/(T622+X622)</f>
        <v/>
      </c>
      <c r="V622" s="80">
        <f>INDEX(检修、备用和必开!B:B,MATCH(统调负荷!$C622,检修、备用和必开!$A:$A,0))</f>
        <v/>
      </c>
      <c r="W622" s="80">
        <f>INDEX(检修、备用和必开!C:C,MATCH(统调负荷!$C622,检修、备用和必开!$A:$A,0))</f>
        <v/>
      </c>
      <c r="X622" s="80">
        <f>INDEX(检修、备用和必开!D:D,MATCH(统调负荷!$C622,检修、备用和必开!$A:$A,0))</f>
        <v/>
      </c>
      <c r="Y622" s="80">
        <f>INDEX(检修、备用和必开!E:E,MATCH(统调负荷!$C622,检修、备用和必开!$A:$A,0))</f>
        <v/>
      </c>
      <c r="Z622" s="80">
        <f>INDEX(检修、备用和必开!F:F,MATCH(统调负荷!$C622,检修、备用和必开!$A:$A,0))</f>
        <v/>
      </c>
      <c r="AA622" s="80">
        <f>94492.4-V622-Z622</f>
        <v/>
      </c>
      <c r="AB622" s="80" t="n">
        <v>368.3</v>
      </c>
      <c r="AC622" s="80" t="n">
        <v>330.22</v>
      </c>
      <c r="AD622" s="83">
        <f>C622+D622</f>
        <v/>
      </c>
      <c r="AE622" s="82">
        <f>N622-E622</f>
        <v/>
      </c>
      <c r="AF622" s="82">
        <f>O622-F622</f>
        <v/>
      </c>
      <c r="AG622" s="82">
        <f>P622-G622</f>
        <v/>
      </c>
      <c r="AH622" s="82">
        <f>Q622-H622</f>
        <v/>
      </c>
      <c r="AI622" s="82">
        <f>R622-I622</f>
        <v/>
      </c>
      <c r="AJ622" s="82">
        <f>S622-J622</f>
        <v/>
      </c>
      <c r="AK622" s="80">
        <f>INDEX(检修、备用和必开!I:I,MATCH(统调负荷!$C622,检修、备用和必开!$A:$A,0))</f>
        <v/>
      </c>
      <c r="AL622" s="87" t="n"/>
    </row>
    <row r="623" ht="13.8" customFormat="1" customHeight="1" s="74">
      <c r="A623" s="80">
        <f>WEEKDAY(C623,2)</f>
        <v/>
      </c>
      <c r="B623" s="80">
        <f>HOUR(D623)</f>
        <v/>
      </c>
      <c r="C623" s="86" t="n">
        <v>45723</v>
      </c>
      <c r="D623" s="75" t="n">
        <v>0.46875</v>
      </c>
      <c r="E623" s="80" t="n">
        <v>105900</v>
      </c>
      <c r="F623" s="80" t="n">
        <v>59292</v>
      </c>
      <c r="G623" s="80" t="n">
        <v>13966</v>
      </c>
      <c r="H623" s="80" t="n">
        <v>25575</v>
      </c>
      <c r="I623" s="80" t="n">
        <v>8467</v>
      </c>
      <c r="J623" s="80" t="n">
        <v>-1400</v>
      </c>
      <c r="K623" s="80">
        <f>F623-Y623</f>
        <v/>
      </c>
      <c r="L623" s="82">
        <f>AA623/(K623+W623)</f>
        <v/>
      </c>
      <c r="M623" s="75" t="n">
        <v>0.46875</v>
      </c>
      <c r="N623" s="80" t="n">
        <v>96966.8</v>
      </c>
      <c r="O623" s="80" t="n">
        <v>40359.85</v>
      </c>
      <c r="P623" s="80" t="n">
        <v>18455.4</v>
      </c>
      <c r="Q623" s="80" t="n">
        <v>25833.5</v>
      </c>
      <c r="R623" s="80" t="n">
        <v>13685.5</v>
      </c>
      <c r="S623" s="80" t="n">
        <v>-1367.45</v>
      </c>
      <c r="T623" s="80">
        <f>O623-Y623</f>
        <v/>
      </c>
      <c r="U623" s="82">
        <f>AA623/(T623+X623)</f>
        <v/>
      </c>
      <c r="V623" s="80">
        <f>INDEX(检修、备用和必开!B:B,MATCH(统调负荷!$C623,检修、备用和必开!$A:$A,0))</f>
        <v/>
      </c>
      <c r="W623" s="80">
        <f>INDEX(检修、备用和必开!C:C,MATCH(统调负荷!$C623,检修、备用和必开!$A:$A,0))</f>
        <v/>
      </c>
      <c r="X623" s="80">
        <f>INDEX(检修、备用和必开!D:D,MATCH(统调负荷!$C623,检修、备用和必开!$A:$A,0))</f>
        <v/>
      </c>
      <c r="Y623" s="80">
        <f>INDEX(检修、备用和必开!E:E,MATCH(统调负荷!$C623,检修、备用和必开!$A:$A,0))</f>
        <v/>
      </c>
      <c r="Z623" s="80">
        <f>INDEX(检修、备用和必开!F:F,MATCH(统调负荷!$C623,检修、备用和必开!$A:$A,0))</f>
        <v/>
      </c>
      <c r="AA623" s="80">
        <f>94492.4-V623-Z623</f>
        <v/>
      </c>
      <c r="AB623" s="80" t="n">
        <v>384.31</v>
      </c>
      <c r="AC623" s="80" t="n">
        <v>325.75</v>
      </c>
      <c r="AD623" s="83">
        <f>C623+D623</f>
        <v/>
      </c>
      <c r="AE623" s="82">
        <f>N623-E623</f>
        <v/>
      </c>
      <c r="AF623" s="82">
        <f>O623-F623</f>
        <v/>
      </c>
      <c r="AG623" s="82">
        <f>P623-G623</f>
        <v/>
      </c>
      <c r="AH623" s="82">
        <f>Q623-H623</f>
        <v/>
      </c>
      <c r="AI623" s="82">
        <f>R623-I623</f>
        <v/>
      </c>
      <c r="AJ623" s="82">
        <f>S623-J623</f>
        <v/>
      </c>
      <c r="AK623" s="80">
        <f>INDEX(检修、备用和必开!I:I,MATCH(统调负荷!$C623,检修、备用和必开!$A:$A,0))</f>
        <v/>
      </c>
      <c r="AL623" s="87" t="n"/>
    </row>
    <row r="624" ht="13.8" customFormat="1" customHeight="1" s="74">
      <c r="A624" s="80">
        <f>WEEKDAY(C624,2)</f>
        <v/>
      </c>
      <c r="B624" s="80">
        <f>HOUR(D624)</f>
        <v/>
      </c>
      <c r="C624" s="86" t="n">
        <v>45723</v>
      </c>
      <c r="D624" s="75" t="n">
        <v>0.4791666666666667</v>
      </c>
      <c r="E624" s="80" t="n">
        <v>104315</v>
      </c>
      <c r="F624" s="80" t="n">
        <v>58815</v>
      </c>
      <c r="G624" s="80" t="n">
        <v>13493</v>
      </c>
      <c r="H624" s="80" t="n">
        <v>24873</v>
      </c>
      <c r="I624" s="80" t="n">
        <v>8535</v>
      </c>
      <c r="J624" s="80" t="n">
        <v>-1401</v>
      </c>
      <c r="K624" s="80">
        <f>F624-Y624</f>
        <v/>
      </c>
      <c r="L624" s="82">
        <f>AA624/(K624+W624)</f>
        <v/>
      </c>
      <c r="M624" s="75" t="n">
        <v>0.4791666666666667</v>
      </c>
      <c r="N624" s="80" t="n">
        <v>95467.5</v>
      </c>
      <c r="O624" s="80" t="n">
        <v>39585.91</v>
      </c>
      <c r="P624" s="80" t="n">
        <v>17867.4</v>
      </c>
      <c r="Q624" s="80" t="n">
        <v>25652</v>
      </c>
      <c r="R624" s="80" t="n">
        <v>13785.1</v>
      </c>
      <c r="S624" s="80" t="n">
        <v>-1422.91</v>
      </c>
      <c r="T624" s="80">
        <f>O624-Y624</f>
        <v/>
      </c>
      <c r="U624" s="82">
        <f>AA624/(T624+X624)</f>
        <v/>
      </c>
      <c r="V624" s="80">
        <f>INDEX(检修、备用和必开!B:B,MATCH(统调负荷!$C624,检修、备用和必开!$A:$A,0))</f>
        <v/>
      </c>
      <c r="W624" s="80">
        <f>INDEX(检修、备用和必开!C:C,MATCH(统调负荷!$C624,检修、备用和必开!$A:$A,0))</f>
        <v/>
      </c>
      <c r="X624" s="80">
        <f>INDEX(检修、备用和必开!D:D,MATCH(统调负荷!$C624,检修、备用和必开!$A:$A,0))</f>
        <v/>
      </c>
      <c r="Y624" s="80">
        <f>INDEX(检修、备用和必开!E:E,MATCH(统调负荷!$C624,检修、备用和必开!$A:$A,0))</f>
        <v/>
      </c>
      <c r="Z624" s="80">
        <f>INDEX(检修、备用和必开!F:F,MATCH(统调负荷!$C624,检修、备用和必开!$A:$A,0))</f>
        <v/>
      </c>
      <c r="AA624" s="80">
        <f>94492.4-V624-Z624</f>
        <v/>
      </c>
      <c r="AB624" s="80" t="n">
        <v>397.59</v>
      </c>
      <c r="AC624" s="80" t="n">
        <v>285.19</v>
      </c>
      <c r="AD624" s="83">
        <f>C624+D624</f>
        <v/>
      </c>
      <c r="AE624" s="82">
        <f>N624-E624</f>
        <v/>
      </c>
      <c r="AF624" s="82">
        <f>O624-F624</f>
        <v/>
      </c>
      <c r="AG624" s="82">
        <f>P624-G624</f>
        <v/>
      </c>
      <c r="AH624" s="82">
        <f>Q624-H624</f>
        <v/>
      </c>
      <c r="AI624" s="82">
        <f>R624-I624</f>
        <v/>
      </c>
      <c r="AJ624" s="82">
        <f>S624-J624</f>
        <v/>
      </c>
      <c r="AK624" s="80">
        <f>INDEX(检修、备用和必开!I:I,MATCH(统调负荷!$C624,检修、备用和必开!$A:$A,0))</f>
        <v/>
      </c>
      <c r="AL624" s="87" t="n"/>
    </row>
    <row r="625" ht="13.8" customFormat="1" customHeight="1" s="74">
      <c r="A625" s="80">
        <f>WEEKDAY(C625,2)</f>
        <v/>
      </c>
      <c r="B625" s="80">
        <f>HOUR(D625)</f>
        <v/>
      </c>
      <c r="C625" s="86" t="n">
        <v>45723</v>
      </c>
      <c r="D625" s="75" t="n">
        <v>0.4895833333333333</v>
      </c>
      <c r="E625" s="80" t="n">
        <v>102015</v>
      </c>
      <c r="F625" s="80" t="n">
        <v>57255</v>
      </c>
      <c r="G625" s="80" t="n">
        <v>12668</v>
      </c>
      <c r="H625" s="80" t="n">
        <v>24845</v>
      </c>
      <c r="I625" s="80" t="n">
        <v>8647</v>
      </c>
      <c r="J625" s="80" t="n">
        <v>-1400</v>
      </c>
      <c r="K625" s="80">
        <f>F625-Y625</f>
        <v/>
      </c>
      <c r="L625" s="82">
        <f>AA625/(K625+W625)</f>
        <v/>
      </c>
      <c r="M625" s="75" t="n">
        <v>0.4895833333333333</v>
      </c>
      <c r="N625" s="80" t="n">
        <v>92361.60000000001</v>
      </c>
      <c r="O625" s="80" t="n">
        <v>38095.84</v>
      </c>
      <c r="P625" s="80" t="n">
        <v>16775.4</v>
      </c>
      <c r="Q625" s="80" t="n">
        <v>24955.5</v>
      </c>
      <c r="R625" s="80" t="n">
        <v>13965</v>
      </c>
      <c r="S625" s="80" t="n">
        <v>-1430.14</v>
      </c>
      <c r="T625" s="80">
        <f>O625-Y625</f>
        <v/>
      </c>
      <c r="U625" s="82">
        <f>AA625/(T625+X625)</f>
        <v/>
      </c>
      <c r="V625" s="80">
        <f>INDEX(检修、备用和必开!B:B,MATCH(统调负荷!$C625,检修、备用和必开!$A:$A,0))</f>
        <v/>
      </c>
      <c r="W625" s="80">
        <f>INDEX(检修、备用和必开!C:C,MATCH(统调负荷!$C625,检修、备用和必开!$A:$A,0))</f>
        <v/>
      </c>
      <c r="X625" s="80">
        <f>INDEX(检修、备用和必开!D:D,MATCH(统调负荷!$C625,检修、备用和必开!$A:$A,0))</f>
        <v/>
      </c>
      <c r="Y625" s="80">
        <f>INDEX(检修、备用和必开!E:E,MATCH(统调负荷!$C625,检修、备用和必开!$A:$A,0))</f>
        <v/>
      </c>
      <c r="Z625" s="80">
        <f>INDEX(检修、备用和必开!F:F,MATCH(统调负荷!$C625,检修、备用和必开!$A:$A,0))</f>
        <v/>
      </c>
      <c r="AA625" s="80">
        <f>94492.4-V625-Z625</f>
        <v/>
      </c>
      <c r="AB625" s="80" t="n">
        <v>391.82</v>
      </c>
      <c r="AC625" s="80" t="n">
        <v>298.01</v>
      </c>
      <c r="AD625" s="83">
        <f>C625+D625</f>
        <v/>
      </c>
      <c r="AE625" s="82">
        <f>N625-E625</f>
        <v/>
      </c>
      <c r="AF625" s="82">
        <f>O625-F625</f>
        <v/>
      </c>
      <c r="AG625" s="82">
        <f>P625-G625</f>
        <v/>
      </c>
      <c r="AH625" s="82">
        <f>Q625-H625</f>
        <v/>
      </c>
      <c r="AI625" s="82">
        <f>R625-I625</f>
        <v/>
      </c>
      <c r="AJ625" s="82">
        <f>S625-J625</f>
        <v/>
      </c>
      <c r="AK625" s="80">
        <f>INDEX(检修、备用和必开!I:I,MATCH(统调负荷!$C625,检修、备用和必开!$A:$A,0))</f>
        <v/>
      </c>
      <c r="AL625" s="87" t="n"/>
    </row>
    <row r="626" ht="13.8" customFormat="1" customHeight="1" s="74">
      <c r="A626" s="80">
        <f>WEEKDAY(C626,2)</f>
        <v/>
      </c>
      <c r="B626" s="80">
        <f>HOUR(D626)</f>
        <v/>
      </c>
      <c r="C626" s="86" t="n">
        <v>45723</v>
      </c>
      <c r="D626" s="75" t="n">
        <v>0.5</v>
      </c>
      <c r="E626" s="80" t="n">
        <v>95595</v>
      </c>
      <c r="F626" s="80" t="n">
        <v>52397</v>
      </c>
      <c r="G626" s="80" t="n">
        <v>11690</v>
      </c>
      <c r="H626" s="80" t="n">
        <v>24178</v>
      </c>
      <c r="I626" s="80" t="n">
        <v>8730</v>
      </c>
      <c r="J626" s="80" t="n">
        <v>-1400</v>
      </c>
      <c r="K626" s="80">
        <f>F626-Y626</f>
        <v/>
      </c>
      <c r="L626" s="82">
        <f>AA626/(K626+W626)</f>
        <v/>
      </c>
      <c r="M626" s="75" t="n">
        <v>0.5</v>
      </c>
      <c r="N626" s="80" t="n">
        <v>86283.10000000001</v>
      </c>
      <c r="O626" s="80" t="n">
        <v>34217.13</v>
      </c>
      <c r="P626" s="80" t="n">
        <v>16182.1</v>
      </c>
      <c r="Q626" s="80" t="n">
        <v>23488.7</v>
      </c>
      <c r="R626" s="80" t="n">
        <v>13863.7</v>
      </c>
      <c r="S626" s="80" t="n">
        <v>-1468.53</v>
      </c>
      <c r="T626" s="80">
        <f>O626-Y626</f>
        <v/>
      </c>
      <c r="U626" s="82">
        <f>AA626/(T626+X626)</f>
        <v/>
      </c>
      <c r="V626" s="80">
        <f>INDEX(检修、备用和必开!B:B,MATCH(统调负荷!$C626,检修、备用和必开!$A:$A,0))</f>
        <v/>
      </c>
      <c r="W626" s="80">
        <f>INDEX(检修、备用和必开!C:C,MATCH(统调负荷!$C626,检修、备用和必开!$A:$A,0))</f>
        <v/>
      </c>
      <c r="X626" s="80">
        <f>INDEX(检修、备用和必开!D:D,MATCH(统调负荷!$C626,检修、备用和必开!$A:$A,0))</f>
        <v/>
      </c>
      <c r="Y626" s="80">
        <f>INDEX(检修、备用和必开!E:E,MATCH(统调负荷!$C626,检修、备用和必开!$A:$A,0))</f>
        <v/>
      </c>
      <c r="Z626" s="80">
        <f>INDEX(检修、备用和必开!F:F,MATCH(统调负荷!$C626,检修、备用和必开!$A:$A,0))</f>
        <v/>
      </c>
      <c r="AA626" s="80">
        <f>94492.4-V626-Z626</f>
        <v/>
      </c>
      <c r="AB626" s="80" t="n">
        <v>215.76</v>
      </c>
      <c r="AC626" s="80" t="n">
        <v>63.23</v>
      </c>
      <c r="AD626" s="83">
        <f>C626+D626</f>
        <v/>
      </c>
      <c r="AE626" s="82">
        <f>N626-E626</f>
        <v/>
      </c>
      <c r="AF626" s="82">
        <f>O626-F626</f>
        <v/>
      </c>
      <c r="AG626" s="82">
        <f>P626-G626</f>
        <v/>
      </c>
      <c r="AH626" s="82">
        <f>Q626-H626</f>
        <v/>
      </c>
      <c r="AI626" s="82">
        <f>R626-I626</f>
        <v/>
      </c>
      <c r="AJ626" s="82">
        <f>S626-J626</f>
        <v/>
      </c>
      <c r="AK626" s="80">
        <f>INDEX(检修、备用和必开!I:I,MATCH(统调负荷!$C626,检修、备用和必开!$A:$A,0))</f>
        <v/>
      </c>
      <c r="AL626" s="87" t="n"/>
    </row>
    <row r="627" ht="13.8" customFormat="1" customHeight="1" s="74">
      <c r="A627" s="80">
        <f>WEEKDAY(C627,2)</f>
        <v/>
      </c>
      <c r="B627" s="80">
        <f>HOUR(D627)</f>
        <v/>
      </c>
      <c r="C627" s="86" t="n">
        <v>45723</v>
      </c>
      <c r="D627" s="75" t="n">
        <v>0.5104166666666666</v>
      </c>
      <c r="E627" s="80" t="n">
        <v>96310</v>
      </c>
      <c r="F627" s="80" t="n">
        <v>53361</v>
      </c>
      <c r="G627" s="80" t="n">
        <v>11400</v>
      </c>
      <c r="H627" s="80" t="n">
        <v>24127</v>
      </c>
      <c r="I627" s="80" t="n">
        <v>8822</v>
      </c>
      <c r="J627" s="80" t="n">
        <v>-1400</v>
      </c>
      <c r="K627" s="80">
        <f>F627-Y627</f>
        <v/>
      </c>
      <c r="L627" s="82">
        <f>AA627/(K627+W627)</f>
        <v/>
      </c>
      <c r="M627" s="75" t="n">
        <v>0.5104166666666666</v>
      </c>
      <c r="N627" s="80" t="n">
        <v>86430.60000000001</v>
      </c>
      <c r="O627" s="80" t="n">
        <v>36721.06</v>
      </c>
      <c r="P627" s="80" t="n">
        <v>15170.3</v>
      </c>
      <c r="Q627" s="80" t="n">
        <v>22171.5</v>
      </c>
      <c r="R627" s="80" t="n">
        <v>13792.6</v>
      </c>
      <c r="S627" s="80" t="n">
        <v>-1424.86</v>
      </c>
      <c r="T627" s="80">
        <f>O627-Y627</f>
        <v/>
      </c>
      <c r="U627" s="82">
        <f>AA627/(T627+X627)</f>
        <v/>
      </c>
      <c r="V627" s="80">
        <f>INDEX(检修、备用和必开!B:B,MATCH(统调负荷!$C627,检修、备用和必开!$A:$A,0))</f>
        <v/>
      </c>
      <c r="W627" s="80">
        <f>INDEX(检修、备用和必开!C:C,MATCH(统调负荷!$C627,检修、备用和必开!$A:$A,0))</f>
        <v/>
      </c>
      <c r="X627" s="80">
        <f>INDEX(检修、备用和必开!D:D,MATCH(统调负荷!$C627,检修、备用和必开!$A:$A,0))</f>
        <v/>
      </c>
      <c r="Y627" s="80">
        <f>INDEX(检修、备用和必开!E:E,MATCH(统调负荷!$C627,检修、备用和必开!$A:$A,0))</f>
        <v/>
      </c>
      <c r="Z627" s="80">
        <f>INDEX(检修、备用和必开!F:F,MATCH(统调负荷!$C627,检修、备用和必开!$A:$A,0))</f>
        <v/>
      </c>
      <c r="AA627" s="80">
        <f>94492.4-V627-Z627</f>
        <v/>
      </c>
      <c r="AB627" s="80" t="n">
        <v>305.23</v>
      </c>
      <c r="AC627" s="80" t="n">
        <v>297.86</v>
      </c>
      <c r="AD627" s="83">
        <f>C627+D627</f>
        <v/>
      </c>
      <c r="AE627" s="82">
        <f>N627-E627</f>
        <v/>
      </c>
      <c r="AF627" s="82">
        <f>O627-F627</f>
        <v/>
      </c>
      <c r="AG627" s="82">
        <f>P627-G627</f>
        <v/>
      </c>
      <c r="AH627" s="82">
        <f>Q627-H627</f>
        <v/>
      </c>
      <c r="AI627" s="82">
        <f>R627-I627</f>
        <v/>
      </c>
      <c r="AJ627" s="82">
        <f>S627-J627</f>
        <v/>
      </c>
      <c r="AK627" s="80">
        <f>INDEX(检修、备用和必开!I:I,MATCH(统调负荷!$C627,检修、备用和必开!$A:$A,0))</f>
        <v/>
      </c>
      <c r="AL627" s="87" t="n"/>
    </row>
    <row r="628" ht="13.8" customFormat="1" customHeight="1" s="74">
      <c r="A628" s="80">
        <f>WEEKDAY(C628,2)</f>
        <v/>
      </c>
      <c r="B628" s="80">
        <f>HOUR(D628)</f>
        <v/>
      </c>
      <c r="C628" s="86" t="n">
        <v>45723</v>
      </c>
      <c r="D628" s="75" t="n">
        <v>0.5208333333333334</v>
      </c>
      <c r="E628" s="80" t="n">
        <v>95910</v>
      </c>
      <c r="F628" s="80" t="n">
        <v>52962</v>
      </c>
      <c r="G628" s="80" t="n">
        <v>11400</v>
      </c>
      <c r="H628" s="80" t="n">
        <v>24082</v>
      </c>
      <c r="I628" s="80" t="n">
        <v>8866</v>
      </c>
      <c r="J628" s="80" t="n">
        <v>-1400</v>
      </c>
      <c r="K628" s="80">
        <f>F628-Y628</f>
        <v/>
      </c>
      <c r="L628" s="82">
        <f>AA628/(K628+W628)</f>
        <v/>
      </c>
      <c r="M628" s="75" t="n">
        <v>0.5208333333333334</v>
      </c>
      <c r="N628" s="80" t="n">
        <v>85601.5</v>
      </c>
      <c r="O628" s="80" t="n">
        <v>36946.95</v>
      </c>
      <c r="P628" s="80" t="n">
        <v>14670.5</v>
      </c>
      <c r="Q628" s="80" t="n">
        <v>21811.5</v>
      </c>
      <c r="R628" s="80" t="n">
        <v>13585.5</v>
      </c>
      <c r="S628" s="80" t="n">
        <v>-1412.95</v>
      </c>
      <c r="T628" s="80">
        <f>O628-Y628</f>
        <v/>
      </c>
      <c r="U628" s="82">
        <f>AA628/(T628+X628)</f>
        <v/>
      </c>
      <c r="V628" s="80">
        <f>INDEX(检修、备用和必开!B:B,MATCH(统调负荷!$C628,检修、备用和必开!$A:$A,0))</f>
        <v/>
      </c>
      <c r="W628" s="80">
        <f>INDEX(检修、备用和必开!C:C,MATCH(统调负荷!$C628,检修、备用和必开!$A:$A,0))</f>
        <v/>
      </c>
      <c r="X628" s="80">
        <f>INDEX(检修、备用和必开!D:D,MATCH(统调负荷!$C628,检修、备用和必开!$A:$A,0))</f>
        <v/>
      </c>
      <c r="Y628" s="80">
        <f>INDEX(检修、备用和必开!E:E,MATCH(统调负荷!$C628,检修、备用和必开!$A:$A,0))</f>
        <v/>
      </c>
      <c r="Z628" s="80">
        <f>INDEX(检修、备用和必开!F:F,MATCH(统调负荷!$C628,检修、备用和必开!$A:$A,0))</f>
        <v/>
      </c>
      <c r="AA628" s="80">
        <f>94492.4-V628-Z628</f>
        <v/>
      </c>
      <c r="AB628" s="80" t="n">
        <v>309.09</v>
      </c>
      <c r="AC628" s="80" t="n">
        <v>296.71</v>
      </c>
      <c r="AD628" s="83">
        <f>C628+D628</f>
        <v/>
      </c>
      <c r="AE628" s="82">
        <f>N628-E628</f>
        <v/>
      </c>
      <c r="AF628" s="82">
        <f>O628-F628</f>
        <v/>
      </c>
      <c r="AG628" s="82">
        <f>P628-G628</f>
        <v/>
      </c>
      <c r="AH628" s="82">
        <f>Q628-H628</f>
        <v/>
      </c>
      <c r="AI628" s="82">
        <f>R628-I628</f>
        <v/>
      </c>
      <c r="AJ628" s="82">
        <f>S628-J628</f>
        <v/>
      </c>
      <c r="AK628" s="80">
        <f>INDEX(检修、备用和必开!I:I,MATCH(统调负荷!$C628,检修、备用和必开!$A:$A,0))</f>
        <v/>
      </c>
      <c r="AL628" s="87" t="n"/>
    </row>
    <row r="629" ht="13.8" customFormat="1" customHeight="1" s="74">
      <c r="A629" s="80">
        <f>WEEKDAY(C629,2)</f>
        <v/>
      </c>
      <c r="B629" s="80">
        <f>HOUR(D629)</f>
        <v/>
      </c>
      <c r="C629" s="86" t="n">
        <v>45723</v>
      </c>
      <c r="D629" s="75" t="n">
        <v>0.53125</v>
      </c>
      <c r="E629" s="80" t="n">
        <v>95275</v>
      </c>
      <c r="F629" s="80" t="n">
        <v>52343</v>
      </c>
      <c r="G629" s="80" t="n">
        <v>11400</v>
      </c>
      <c r="H629" s="80" t="n">
        <v>24011</v>
      </c>
      <c r="I629" s="80" t="n">
        <v>8921</v>
      </c>
      <c r="J629" s="80" t="n">
        <v>-1400</v>
      </c>
      <c r="K629" s="80">
        <f>F629-Y629</f>
        <v/>
      </c>
      <c r="L629" s="82">
        <f>AA629/(K629+W629)</f>
        <v/>
      </c>
      <c r="M629" s="75" t="n">
        <v>0.53125</v>
      </c>
      <c r="N629" s="80" t="n">
        <v>85470.7</v>
      </c>
      <c r="O629" s="80" t="n">
        <v>36997.13</v>
      </c>
      <c r="P629" s="80" t="n">
        <v>14586.8</v>
      </c>
      <c r="Q629" s="80" t="n">
        <v>21870</v>
      </c>
      <c r="R629" s="80" t="n">
        <v>13413.8</v>
      </c>
      <c r="S629" s="80" t="n">
        <v>-1397.03</v>
      </c>
      <c r="T629" s="80">
        <f>O629-Y629</f>
        <v/>
      </c>
      <c r="U629" s="82">
        <f>AA629/(T629+X629)</f>
        <v/>
      </c>
      <c r="V629" s="80">
        <f>INDEX(检修、备用和必开!B:B,MATCH(统调负荷!$C629,检修、备用和必开!$A:$A,0))</f>
        <v/>
      </c>
      <c r="W629" s="80">
        <f>INDEX(检修、备用和必开!C:C,MATCH(统调负荷!$C629,检修、备用和必开!$A:$A,0))</f>
        <v/>
      </c>
      <c r="X629" s="80">
        <f>INDEX(检修、备用和必开!D:D,MATCH(统调负荷!$C629,检修、备用和必开!$A:$A,0))</f>
        <v/>
      </c>
      <c r="Y629" s="80">
        <f>INDEX(检修、备用和必开!E:E,MATCH(统调负荷!$C629,检修、备用和必开!$A:$A,0))</f>
        <v/>
      </c>
      <c r="Z629" s="80">
        <f>INDEX(检修、备用和必开!F:F,MATCH(统调负荷!$C629,检修、备用和必开!$A:$A,0))</f>
        <v/>
      </c>
      <c r="AA629" s="80">
        <f>94492.4-V629-Z629</f>
        <v/>
      </c>
      <c r="AB629" s="80" t="n">
        <v>301.38</v>
      </c>
      <c r="AC629" s="80" t="n">
        <v>298.04</v>
      </c>
      <c r="AD629" s="83">
        <f>C629+D629</f>
        <v/>
      </c>
      <c r="AE629" s="82">
        <f>N629-E629</f>
        <v/>
      </c>
      <c r="AF629" s="82">
        <f>O629-F629</f>
        <v/>
      </c>
      <c r="AG629" s="82">
        <f>P629-G629</f>
        <v/>
      </c>
      <c r="AH629" s="82">
        <f>Q629-H629</f>
        <v/>
      </c>
      <c r="AI629" s="82">
        <f>R629-I629</f>
        <v/>
      </c>
      <c r="AJ629" s="82">
        <f>S629-J629</f>
        <v/>
      </c>
      <c r="AK629" s="80">
        <f>INDEX(检修、备用和必开!I:I,MATCH(统调负荷!$C629,检修、备用和必开!$A:$A,0))</f>
        <v/>
      </c>
      <c r="AL629" s="87" t="n"/>
    </row>
    <row r="630" ht="13.8" customFormat="1" customHeight="1" s="74">
      <c r="A630" s="80">
        <f>WEEKDAY(C630,2)</f>
        <v/>
      </c>
      <c r="B630" s="80">
        <f>HOUR(D630)</f>
        <v/>
      </c>
      <c r="C630" s="86" t="n">
        <v>45723</v>
      </c>
      <c r="D630" s="75" t="n">
        <v>0.5416666666666666</v>
      </c>
      <c r="E630" s="80" t="n">
        <v>95515</v>
      </c>
      <c r="F630" s="80" t="n">
        <v>52762</v>
      </c>
      <c r="G630" s="80" t="n">
        <v>11400</v>
      </c>
      <c r="H630" s="80" t="n">
        <v>23815</v>
      </c>
      <c r="I630" s="80" t="n">
        <v>8938</v>
      </c>
      <c r="J630" s="80" t="n">
        <v>-1400</v>
      </c>
      <c r="K630" s="80">
        <f>F630-Y630</f>
        <v/>
      </c>
      <c r="L630" s="82">
        <f>AA630/(K630+W630)</f>
        <v/>
      </c>
      <c r="M630" s="75" t="n">
        <v>0.5416666666666666</v>
      </c>
      <c r="N630" s="80" t="n">
        <v>85657.39999999999</v>
      </c>
      <c r="O630" s="80" t="n">
        <v>37377.64</v>
      </c>
      <c r="P630" s="80" t="n">
        <v>14827.3</v>
      </c>
      <c r="Q630" s="80" t="n">
        <v>21599.9</v>
      </c>
      <c r="R630" s="80" t="n">
        <v>13254.6</v>
      </c>
      <c r="S630" s="80" t="n">
        <v>-1402.04</v>
      </c>
      <c r="T630" s="80">
        <f>O630-Y630</f>
        <v/>
      </c>
      <c r="U630" s="82">
        <f>AA630/(T630+X630)</f>
        <v/>
      </c>
      <c r="V630" s="80">
        <f>INDEX(检修、备用和必开!B:B,MATCH(统调负荷!$C630,检修、备用和必开!$A:$A,0))</f>
        <v/>
      </c>
      <c r="W630" s="80">
        <f>INDEX(检修、备用和必开!C:C,MATCH(统调负荷!$C630,检修、备用和必开!$A:$A,0))</f>
        <v/>
      </c>
      <c r="X630" s="80">
        <f>INDEX(检修、备用和必开!D:D,MATCH(统调负荷!$C630,检修、备用和必开!$A:$A,0))</f>
        <v/>
      </c>
      <c r="Y630" s="80">
        <f>INDEX(检修、备用和必开!E:E,MATCH(统调负荷!$C630,检修、备用和必开!$A:$A,0))</f>
        <v/>
      </c>
      <c r="Z630" s="80">
        <f>INDEX(检修、备用和必开!F:F,MATCH(统调负荷!$C630,检修、备用和必开!$A:$A,0))</f>
        <v/>
      </c>
      <c r="AA630" s="80">
        <f>94492.4-V630-Z630</f>
        <v/>
      </c>
      <c r="AB630" s="80" t="n">
        <v>305.8</v>
      </c>
      <c r="AC630" s="80" t="n">
        <v>304.07</v>
      </c>
      <c r="AD630" s="83">
        <f>C630+D630</f>
        <v/>
      </c>
      <c r="AE630" s="82">
        <f>N630-E630</f>
        <v/>
      </c>
      <c r="AF630" s="82">
        <f>O630-F630</f>
        <v/>
      </c>
      <c r="AG630" s="82">
        <f>P630-G630</f>
        <v/>
      </c>
      <c r="AH630" s="82">
        <f>Q630-H630</f>
        <v/>
      </c>
      <c r="AI630" s="82">
        <f>R630-I630</f>
        <v/>
      </c>
      <c r="AJ630" s="82">
        <f>S630-J630</f>
        <v/>
      </c>
      <c r="AK630" s="80">
        <f>INDEX(检修、备用和必开!I:I,MATCH(统调负荷!$C630,检修、备用和必开!$A:$A,0))</f>
        <v/>
      </c>
      <c r="AL630" s="87" t="n"/>
    </row>
    <row r="631" ht="13.8" customFormat="1" customHeight="1" s="74">
      <c r="A631" s="80">
        <f>WEEKDAY(C631,2)</f>
        <v/>
      </c>
      <c r="B631" s="80">
        <f>HOUR(D631)</f>
        <v/>
      </c>
      <c r="C631" s="86" t="n">
        <v>45723</v>
      </c>
      <c r="D631" s="75" t="n">
        <v>0.5520833333333334</v>
      </c>
      <c r="E631" s="80" t="n">
        <v>96310</v>
      </c>
      <c r="F631" s="80" t="n">
        <v>53747</v>
      </c>
      <c r="G631" s="80" t="n">
        <v>11400</v>
      </c>
      <c r="H631" s="80" t="n">
        <v>23644</v>
      </c>
      <c r="I631" s="80" t="n">
        <v>8919</v>
      </c>
      <c r="J631" s="80" t="n">
        <v>-1400</v>
      </c>
      <c r="K631" s="80">
        <f>F631-Y631</f>
        <v/>
      </c>
      <c r="L631" s="82">
        <f>AA631/(K631+W631)</f>
        <v/>
      </c>
      <c r="M631" s="75" t="n">
        <v>0.5520833333333334</v>
      </c>
      <c r="N631" s="80" t="n">
        <v>87406.10000000001</v>
      </c>
      <c r="O631" s="80" t="n">
        <v>39703.24</v>
      </c>
      <c r="P631" s="80" t="n">
        <v>14319.8</v>
      </c>
      <c r="Q631" s="80" t="n">
        <v>21800.1</v>
      </c>
      <c r="R631" s="80" t="n">
        <v>12987.3</v>
      </c>
      <c r="S631" s="80" t="n">
        <v>-1404.34</v>
      </c>
      <c r="T631" s="80">
        <f>O631-Y631</f>
        <v/>
      </c>
      <c r="U631" s="82">
        <f>AA631/(T631+X631)</f>
        <v/>
      </c>
      <c r="V631" s="80">
        <f>INDEX(检修、备用和必开!B:B,MATCH(统调负荷!$C631,检修、备用和必开!$A:$A,0))</f>
        <v/>
      </c>
      <c r="W631" s="80">
        <f>INDEX(检修、备用和必开!C:C,MATCH(统调负荷!$C631,检修、备用和必开!$A:$A,0))</f>
        <v/>
      </c>
      <c r="X631" s="80">
        <f>INDEX(检修、备用和必开!D:D,MATCH(统调负荷!$C631,检修、备用和必开!$A:$A,0))</f>
        <v/>
      </c>
      <c r="Y631" s="80">
        <f>INDEX(检修、备用和必开!E:E,MATCH(统调负荷!$C631,检修、备用和必开!$A:$A,0))</f>
        <v/>
      </c>
      <c r="Z631" s="80">
        <f>INDEX(检修、备用和必开!F:F,MATCH(统调负荷!$C631,检修、备用和必开!$A:$A,0))</f>
        <v/>
      </c>
      <c r="AA631" s="80">
        <f>94492.4-V631-Z631</f>
        <v/>
      </c>
      <c r="AB631" s="80" t="n">
        <v>327.04</v>
      </c>
      <c r="AC631" s="80" t="n">
        <v>325.07</v>
      </c>
      <c r="AD631" s="83">
        <f>C631+D631</f>
        <v/>
      </c>
      <c r="AE631" s="82">
        <f>N631-E631</f>
        <v/>
      </c>
      <c r="AF631" s="82">
        <f>O631-F631</f>
        <v/>
      </c>
      <c r="AG631" s="82">
        <f>P631-G631</f>
        <v/>
      </c>
      <c r="AH631" s="82">
        <f>Q631-H631</f>
        <v/>
      </c>
      <c r="AI631" s="82">
        <f>R631-I631</f>
        <v/>
      </c>
      <c r="AJ631" s="82">
        <f>S631-J631</f>
        <v/>
      </c>
      <c r="AK631" s="80">
        <f>INDEX(检修、备用和必开!I:I,MATCH(统调负荷!$C631,检修、备用和必开!$A:$A,0))</f>
        <v/>
      </c>
      <c r="AL631" s="87" t="n"/>
    </row>
    <row r="632" ht="13.8" customFormat="1" customHeight="1" s="74">
      <c r="A632" s="80">
        <f>WEEKDAY(C632,2)</f>
        <v/>
      </c>
      <c r="B632" s="80">
        <f>HOUR(D632)</f>
        <v/>
      </c>
      <c r="C632" s="86" t="n">
        <v>45723</v>
      </c>
      <c r="D632" s="75" t="n">
        <v>0.5625</v>
      </c>
      <c r="E632" s="80" t="n">
        <v>99085</v>
      </c>
      <c r="F632" s="80" t="n">
        <v>56375</v>
      </c>
      <c r="G632" s="80" t="n">
        <v>11400</v>
      </c>
      <c r="H632" s="80" t="n">
        <v>23866</v>
      </c>
      <c r="I632" s="80" t="n">
        <v>8844</v>
      </c>
      <c r="J632" s="80" t="n">
        <v>-1400</v>
      </c>
      <c r="K632" s="80">
        <f>F632-Y632</f>
        <v/>
      </c>
      <c r="L632" s="82">
        <f>AA632/(K632+W632)</f>
        <v/>
      </c>
      <c r="M632" s="75" t="n">
        <v>0.5625</v>
      </c>
      <c r="N632" s="80" t="n">
        <v>89667.89999999999</v>
      </c>
      <c r="O632" s="80" t="n">
        <v>41839.46</v>
      </c>
      <c r="P632" s="80" t="n">
        <v>15207.3</v>
      </c>
      <c r="Q632" s="80" t="n">
        <v>21126.5</v>
      </c>
      <c r="R632" s="80" t="n">
        <v>12833.4</v>
      </c>
      <c r="S632" s="80" t="n">
        <v>-1338.76</v>
      </c>
      <c r="T632" s="80">
        <f>O632-Y632</f>
        <v/>
      </c>
      <c r="U632" s="82">
        <f>AA632/(T632+X632)</f>
        <v/>
      </c>
      <c r="V632" s="80">
        <f>INDEX(检修、备用和必开!B:B,MATCH(统调负荷!$C632,检修、备用和必开!$A:$A,0))</f>
        <v/>
      </c>
      <c r="W632" s="80">
        <f>INDEX(检修、备用和必开!C:C,MATCH(统调负荷!$C632,检修、备用和必开!$A:$A,0))</f>
        <v/>
      </c>
      <c r="X632" s="80">
        <f>INDEX(检修、备用和必开!D:D,MATCH(统调负荷!$C632,检修、备用和必开!$A:$A,0))</f>
        <v/>
      </c>
      <c r="Y632" s="80">
        <f>INDEX(检修、备用和必开!E:E,MATCH(统调负荷!$C632,检修、备用和必开!$A:$A,0))</f>
        <v/>
      </c>
      <c r="Z632" s="80">
        <f>INDEX(检修、备用和必开!F:F,MATCH(统调负荷!$C632,检修、备用和必开!$A:$A,0))</f>
        <v/>
      </c>
      <c r="AA632" s="80">
        <f>94492.4-V632-Z632</f>
        <v/>
      </c>
      <c r="AB632" s="80" t="n">
        <v>361.47</v>
      </c>
      <c r="AC632" s="80" t="n">
        <v>380.58</v>
      </c>
      <c r="AD632" s="83">
        <f>C632+D632</f>
        <v/>
      </c>
      <c r="AE632" s="82">
        <f>N632-E632</f>
        <v/>
      </c>
      <c r="AF632" s="82">
        <f>O632-F632</f>
        <v/>
      </c>
      <c r="AG632" s="82">
        <f>P632-G632</f>
        <v/>
      </c>
      <c r="AH632" s="82">
        <f>Q632-H632</f>
        <v/>
      </c>
      <c r="AI632" s="82">
        <f>R632-I632</f>
        <v/>
      </c>
      <c r="AJ632" s="82">
        <f>S632-J632</f>
        <v/>
      </c>
      <c r="AK632" s="80">
        <f>INDEX(检修、备用和必开!I:I,MATCH(统调负荷!$C632,检修、备用和必开!$A:$A,0))</f>
        <v/>
      </c>
      <c r="AL632" s="87" t="n"/>
    </row>
    <row r="633" ht="13.8" customFormat="1" customHeight="1" s="74">
      <c r="A633" s="80">
        <f>WEEKDAY(C633,2)</f>
        <v/>
      </c>
      <c r="B633" s="80">
        <f>HOUR(D633)</f>
        <v/>
      </c>
      <c r="C633" s="86" t="n">
        <v>45723</v>
      </c>
      <c r="D633" s="75" t="n">
        <v>0.5729166666666666</v>
      </c>
      <c r="E633" s="80" t="n">
        <v>102600</v>
      </c>
      <c r="F633" s="80" t="n">
        <v>59966</v>
      </c>
      <c r="G633" s="80" t="n">
        <v>11400</v>
      </c>
      <c r="H633" s="80" t="n">
        <v>23872</v>
      </c>
      <c r="I633" s="80" t="n">
        <v>8762</v>
      </c>
      <c r="J633" s="80" t="n">
        <v>-1400</v>
      </c>
      <c r="K633" s="80">
        <f>F633-Y633</f>
        <v/>
      </c>
      <c r="L633" s="82">
        <f>AA633/(K633+W633)</f>
        <v/>
      </c>
      <c r="M633" s="75" t="n">
        <v>0.5729166666666666</v>
      </c>
      <c r="N633" s="80" t="n">
        <v>93002.2</v>
      </c>
      <c r="O633" s="80" t="n">
        <v>44722.08</v>
      </c>
      <c r="P633" s="80" t="n">
        <v>15024.8</v>
      </c>
      <c r="Q633" s="80" t="n">
        <v>22105</v>
      </c>
      <c r="R633" s="80" t="n">
        <v>12546.3</v>
      </c>
      <c r="S633" s="80" t="n">
        <v>-1395.98</v>
      </c>
      <c r="T633" s="80">
        <f>O633-Y633</f>
        <v/>
      </c>
      <c r="U633" s="82">
        <f>AA633/(T633+X633)</f>
        <v/>
      </c>
      <c r="V633" s="80">
        <f>INDEX(检修、备用和必开!B:B,MATCH(统调负荷!$C633,检修、备用和必开!$A:$A,0))</f>
        <v/>
      </c>
      <c r="W633" s="80">
        <f>INDEX(检修、备用和必开!C:C,MATCH(统调负荷!$C633,检修、备用和必开!$A:$A,0))</f>
        <v/>
      </c>
      <c r="X633" s="80">
        <f>INDEX(检修、备用和必开!D:D,MATCH(统调负荷!$C633,检修、备用和必开!$A:$A,0))</f>
        <v/>
      </c>
      <c r="Y633" s="80">
        <f>INDEX(检修、备用和必开!E:E,MATCH(统调负荷!$C633,检修、备用和必开!$A:$A,0))</f>
        <v/>
      </c>
      <c r="Z633" s="80">
        <f>INDEX(检修、备用和必开!F:F,MATCH(统调负荷!$C633,检修、备用和必开!$A:$A,0))</f>
        <v/>
      </c>
      <c r="AA633" s="80">
        <f>94492.4-V633-Z633</f>
        <v/>
      </c>
      <c r="AB633" s="80" t="n">
        <v>403.67</v>
      </c>
      <c r="AC633" s="80" t="n">
        <v>375.98</v>
      </c>
      <c r="AD633" s="83">
        <f>C633+D633</f>
        <v/>
      </c>
      <c r="AE633" s="82">
        <f>N633-E633</f>
        <v/>
      </c>
      <c r="AF633" s="82">
        <f>O633-F633</f>
        <v/>
      </c>
      <c r="AG633" s="82">
        <f>P633-G633</f>
        <v/>
      </c>
      <c r="AH633" s="82">
        <f>Q633-H633</f>
        <v/>
      </c>
      <c r="AI633" s="82">
        <f>R633-I633</f>
        <v/>
      </c>
      <c r="AJ633" s="82">
        <f>S633-J633</f>
        <v/>
      </c>
      <c r="AK633" s="80">
        <f>INDEX(检修、备用和必开!I:I,MATCH(统调负荷!$C633,检修、备用和必开!$A:$A,0))</f>
        <v/>
      </c>
      <c r="AL633" s="87" t="n"/>
    </row>
    <row r="634" ht="13.8" customFormat="1" customHeight="1" s="74">
      <c r="A634" s="80">
        <f>WEEKDAY(C634,2)</f>
        <v/>
      </c>
      <c r="B634" s="80">
        <f>HOUR(D634)</f>
        <v/>
      </c>
      <c r="C634" s="86" t="n">
        <v>45723</v>
      </c>
      <c r="D634" s="75" t="n">
        <v>0.5833333333333334</v>
      </c>
      <c r="E634" s="80" t="n">
        <v>102030</v>
      </c>
      <c r="F634" s="80" t="n">
        <v>58828</v>
      </c>
      <c r="G634" s="80" t="n">
        <v>12232</v>
      </c>
      <c r="H634" s="80" t="n">
        <v>23722</v>
      </c>
      <c r="I634" s="80" t="n">
        <v>8649</v>
      </c>
      <c r="J634" s="80" t="n">
        <v>-1401</v>
      </c>
      <c r="K634" s="80">
        <f>F634-Y634</f>
        <v/>
      </c>
      <c r="L634" s="82">
        <f>AA634/(K634+W634)</f>
        <v/>
      </c>
      <c r="M634" s="75" t="n">
        <v>0.5833333333333334</v>
      </c>
      <c r="N634" s="80" t="n">
        <v>92960.2</v>
      </c>
      <c r="O634" s="80" t="n">
        <v>44287.97</v>
      </c>
      <c r="P634" s="80" t="n">
        <v>15037.9</v>
      </c>
      <c r="Q634" s="80" t="n">
        <v>22856.1</v>
      </c>
      <c r="R634" s="80" t="n">
        <v>12184.2</v>
      </c>
      <c r="S634" s="80" t="n">
        <v>-1405.97</v>
      </c>
      <c r="T634" s="80">
        <f>O634-Y634</f>
        <v/>
      </c>
      <c r="U634" s="82">
        <f>AA634/(T634+X634)</f>
        <v/>
      </c>
      <c r="V634" s="80">
        <f>INDEX(检修、备用和必开!B:B,MATCH(统调负荷!$C634,检修、备用和必开!$A:$A,0))</f>
        <v/>
      </c>
      <c r="W634" s="80">
        <f>INDEX(检修、备用和必开!C:C,MATCH(统调负荷!$C634,检修、备用和必开!$A:$A,0))</f>
        <v/>
      </c>
      <c r="X634" s="80">
        <f>INDEX(检修、备用和必开!D:D,MATCH(统调负荷!$C634,检修、备用和必开!$A:$A,0))</f>
        <v/>
      </c>
      <c r="Y634" s="80">
        <f>INDEX(检修、备用和必开!E:E,MATCH(统调负荷!$C634,检修、备用和必开!$A:$A,0))</f>
        <v/>
      </c>
      <c r="Z634" s="80">
        <f>INDEX(检修、备用和必开!F:F,MATCH(统调负荷!$C634,检修、备用和必开!$A:$A,0))</f>
        <v/>
      </c>
      <c r="AA634" s="80">
        <f>94492.4-V634-Z634</f>
        <v/>
      </c>
      <c r="AB634" s="80" t="n">
        <v>392.76</v>
      </c>
      <c r="AC634" s="80" t="n">
        <v>356.8</v>
      </c>
      <c r="AD634" s="83">
        <f>C634+D634</f>
        <v/>
      </c>
      <c r="AE634" s="82">
        <f>N634-E634</f>
        <v/>
      </c>
      <c r="AF634" s="82">
        <f>O634-F634</f>
        <v/>
      </c>
      <c r="AG634" s="82">
        <f>P634-G634</f>
        <v/>
      </c>
      <c r="AH634" s="82">
        <f>Q634-H634</f>
        <v/>
      </c>
      <c r="AI634" s="82">
        <f>R634-I634</f>
        <v/>
      </c>
      <c r="AJ634" s="82">
        <f>S634-J634</f>
        <v/>
      </c>
      <c r="AK634" s="80">
        <f>INDEX(检修、备用和必开!I:I,MATCH(统调负荷!$C634,检修、备用和必开!$A:$A,0))</f>
        <v/>
      </c>
      <c r="AL634" s="87" t="n"/>
    </row>
    <row r="635" ht="13.8" customFormat="1" customHeight="1" s="74">
      <c r="A635" s="80">
        <f>WEEKDAY(C635,2)</f>
        <v/>
      </c>
      <c r="B635" s="80">
        <f>HOUR(D635)</f>
        <v/>
      </c>
      <c r="C635" s="86" t="n">
        <v>45723</v>
      </c>
      <c r="D635" s="75" t="n">
        <v>0.59375</v>
      </c>
      <c r="E635" s="80" t="n">
        <v>101225</v>
      </c>
      <c r="F635" s="80" t="n">
        <v>57836</v>
      </c>
      <c r="G635" s="80" t="n">
        <v>12368</v>
      </c>
      <c r="H635" s="80" t="n">
        <v>23917</v>
      </c>
      <c r="I635" s="80" t="n">
        <v>8504</v>
      </c>
      <c r="J635" s="80" t="n">
        <v>-1400</v>
      </c>
      <c r="K635" s="80">
        <f>F635-Y635</f>
        <v/>
      </c>
      <c r="L635" s="82">
        <f>AA635/(K635+W635)</f>
        <v/>
      </c>
      <c r="M635" s="75" t="n">
        <v>0.59375</v>
      </c>
      <c r="N635" s="80" t="n">
        <v>92223.5</v>
      </c>
      <c r="O635" s="80" t="n">
        <v>43125.85</v>
      </c>
      <c r="P635" s="80" t="n">
        <v>15506.2</v>
      </c>
      <c r="Q635" s="80" t="n">
        <v>23099.3</v>
      </c>
      <c r="R635" s="80" t="n">
        <v>11889.9</v>
      </c>
      <c r="S635" s="80" t="n">
        <v>-1397.75</v>
      </c>
      <c r="T635" s="80">
        <f>O635-Y635</f>
        <v/>
      </c>
      <c r="U635" s="82">
        <f>AA635/(T635+X635)</f>
        <v/>
      </c>
      <c r="V635" s="80">
        <f>INDEX(检修、备用和必开!B:B,MATCH(统调负荷!$C635,检修、备用和必开!$A:$A,0))</f>
        <v/>
      </c>
      <c r="W635" s="80">
        <f>INDEX(检修、备用和必开!C:C,MATCH(统调负荷!$C635,检修、备用和必开!$A:$A,0))</f>
        <v/>
      </c>
      <c r="X635" s="80">
        <f>INDEX(检修、备用和必开!D:D,MATCH(统调负荷!$C635,检修、备用和必开!$A:$A,0))</f>
        <v/>
      </c>
      <c r="Y635" s="80">
        <f>INDEX(检修、备用和必开!E:E,MATCH(统调负荷!$C635,检修、备用和必开!$A:$A,0))</f>
        <v/>
      </c>
      <c r="Z635" s="80">
        <f>INDEX(检修、备用和必开!F:F,MATCH(统调负荷!$C635,检修、备用和必开!$A:$A,0))</f>
        <v/>
      </c>
      <c r="AA635" s="80">
        <f>94492.4-V635-Z635</f>
        <v/>
      </c>
      <c r="AB635" s="80" t="n">
        <v>379.61</v>
      </c>
      <c r="AC635" s="80" t="n">
        <v>333.03</v>
      </c>
      <c r="AD635" s="83">
        <f>C635+D635</f>
        <v/>
      </c>
      <c r="AE635" s="82">
        <f>N635-E635</f>
        <v/>
      </c>
      <c r="AF635" s="82">
        <f>O635-F635</f>
        <v/>
      </c>
      <c r="AG635" s="82">
        <f>P635-G635</f>
        <v/>
      </c>
      <c r="AH635" s="82">
        <f>Q635-H635</f>
        <v/>
      </c>
      <c r="AI635" s="82">
        <f>R635-I635</f>
        <v/>
      </c>
      <c r="AJ635" s="82">
        <f>S635-J635</f>
        <v/>
      </c>
      <c r="AK635" s="80">
        <f>INDEX(检修、备用和必开!I:I,MATCH(统调负荷!$C635,检修、备用和必开!$A:$A,0))</f>
        <v/>
      </c>
      <c r="AL635" s="87" t="n"/>
    </row>
    <row r="636" ht="13.8" customFormat="1" customHeight="1" s="74">
      <c r="A636" s="80">
        <f>WEEKDAY(C636,2)</f>
        <v/>
      </c>
      <c r="B636" s="80">
        <f>HOUR(D636)</f>
        <v/>
      </c>
      <c r="C636" s="86" t="n">
        <v>45723</v>
      </c>
      <c r="D636" s="75" t="n">
        <v>0.6041666666666666</v>
      </c>
      <c r="E636" s="80" t="n">
        <v>101235</v>
      </c>
      <c r="F636" s="80" t="n">
        <v>58100</v>
      </c>
      <c r="G636" s="80" t="n">
        <v>12368</v>
      </c>
      <c r="H636" s="80" t="n">
        <v>23782</v>
      </c>
      <c r="I636" s="80" t="n">
        <v>8386</v>
      </c>
      <c r="J636" s="80" t="n">
        <v>-1401</v>
      </c>
      <c r="K636" s="80">
        <f>F636-Y636</f>
        <v/>
      </c>
      <c r="L636" s="82">
        <f>AA636/(K636+W636)</f>
        <v/>
      </c>
      <c r="M636" s="75" t="n">
        <v>0.6041666666666666</v>
      </c>
      <c r="N636" s="80" t="n">
        <v>92235.10000000001</v>
      </c>
      <c r="O636" s="80" t="n">
        <v>41889.87</v>
      </c>
      <c r="P636" s="80" t="n">
        <v>16914.5</v>
      </c>
      <c r="Q636" s="80" t="n">
        <v>23310.2</v>
      </c>
      <c r="R636" s="80" t="n">
        <v>11504.1</v>
      </c>
      <c r="S636" s="80" t="n">
        <v>-1383.57</v>
      </c>
      <c r="T636" s="80">
        <f>O636-Y636</f>
        <v/>
      </c>
      <c r="U636" s="82">
        <f>AA636/(T636+X636)</f>
        <v/>
      </c>
      <c r="V636" s="80">
        <f>INDEX(检修、备用和必开!B:B,MATCH(统调负荷!$C636,检修、备用和必开!$A:$A,0))</f>
        <v/>
      </c>
      <c r="W636" s="80">
        <f>INDEX(检修、备用和必开!C:C,MATCH(统调负荷!$C636,检修、备用和必开!$A:$A,0))</f>
        <v/>
      </c>
      <c r="X636" s="80">
        <f>INDEX(检修、备用和必开!D:D,MATCH(统调负荷!$C636,检修、备用和必开!$A:$A,0))</f>
        <v/>
      </c>
      <c r="Y636" s="80">
        <f>INDEX(检修、备用和必开!E:E,MATCH(统调负荷!$C636,检修、备用和必开!$A:$A,0))</f>
        <v/>
      </c>
      <c r="Z636" s="80">
        <f>INDEX(检修、备用和必开!F:F,MATCH(统调负荷!$C636,检修、备用和必开!$A:$A,0))</f>
        <v/>
      </c>
      <c r="AA636" s="80">
        <f>94492.4-V636-Z636</f>
        <v/>
      </c>
      <c r="AB636" s="80" t="n">
        <v>354.56</v>
      </c>
      <c r="AC636" s="80" t="n">
        <v>317.74</v>
      </c>
      <c r="AD636" s="83">
        <f>C636+D636</f>
        <v/>
      </c>
      <c r="AE636" s="82">
        <f>N636-E636</f>
        <v/>
      </c>
      <c r="AF636" s="82">
        <f>O636-F636</f>
        <v/>
      </c>
      <c r="AG636" s="82">
        <f>P636-G636</f>
        <v/>
      </c>
      <c r="AH636" s="82">
        <f>Q636-H636</f>
        <v/>
      </c>
      <c r="AI636" s="82">
        <f>R636-I636</f>
        <v/>
      </c>
      <c r="AJ636" s="82">
        <f>S636-J636</f>
        <v/>
      </c>
      <c r="AK636" s="80">
        <f>INDEX(检修、备用和必开!I:I,MATCH(统调负荷!$C636,检修、备用和必开!$A:$A,0))</f>
        <v/>
      </c>
      <c r="AL636" s="87" t="n"/>
    </row>
    <row r="637" ht="13.8" customFormat="1" customHeight="1" s="74">
      <c r="A637" s="80">
        <f>WEEKDAY(C637,2)</f>
        <v/>
      </c>
      <c r="B637" s="80">
        <f>HOUR(D637)</f>
        <v/>
      </c>
      <c r="C637" s="86" t="n">
        <v>45723</v>
      </c>
      <c r="D637" s="75" t="n">
        <v>0.6145833333333334</v>
      </c>
      <c r="E637" s="80" t="n">
        <v>101420</v>
      </c>
      <c r="F637" s="80" t="n">
        <v>58005</v>
      </c>
      <c r="G637" s="80" t="n">
        <v>12658</v>
      </c>
      <c r="H637" s="80" t="n">
        <v>23901</v>
      </c>
      <c r="I637" s="80" t="n">
        <v>8257</v>
      </c>
      <c r="J637" s="80" t="n">
        <v>-1401</v>
      </c>
      <c r="K637" s="80">
        <f>F637-Y637</f>
        <v/>
      </c>
      <c r="L637" s="82">
        <f>AA637/(K637+W637)</f>
        <v/>
      </c>
      <c r="M637" s="75" t="n">
        <v>0.6145833333333334</v>
      </c>
      <c r="N637" s="80" t="n">
        <v>92909</v>
      </c>
      <c r="O637" s="80" t="n">
        <v>42462.41</v>
      </c>
      <c r="P637" s="80" t="n">
        <v>17632</v>
      </c>
      <c r="Q637" s="80" t="n">
        <v>23158.5</v>
      </c>
      <c r="R637" s="80" t="n">
        <v>11065.2</v>
      </c>
      <c r="S637" s="80" t="n">
        <v>-1409.11</v>
      </c>
      <c r="T637" s="80">
        <f>O637-Y637</f>
        <v/>
      </c>
      <c r="U637" s="82">
        <f>AA637/(T637+X637)</f>
        <v/>
      </c>
      <c r="V637" s="80">
        <f>INDEX(检修、备用和必开!B:B,MATCH(统调负荷!$C637,检修、备用和必开!$A:$A,0))</f>
        <v/>
      </c>
      <c r="W637" s="80">
        <f>INDEX(检修、备用和必开!C:C,MATCH(统调负荷!$C637,检修、备用和必开!$A:$A,0))</f>
        <v/>
      </c>
      <c r="X637" s="80">
        <f>INDEX(检修、备用和必开!D:D,MATCH(统调负荷!$C637,检修、备用和必开!$A:$A,0))</f>
        <v/>
      </c>
      <c r="Y637" s="80">
        <f>INDEX(检修、备用和必开!E:E,MATCH(统调负荷!$C637,检修、备用和必开!$A:$A,0))</f>
        <v/>
      </c>
      <c r="Z637" s="80">
        <f>INDEX(检修、备用和必开!F:F,MATCH(统调负荷!$C637,检修、备用和必开!$A:$A,0))</f>
        <v/>
      </c>
      <c r="AA637" s="80">
        <f>94492.4-V637-Z637</f>
        <v/>
      </c>
      <c r="AB637" s="80" t="n">
        <v>357.12</v>
      </c>
      <c r="AC637" s="80" t="n">
        <v>317.48</v>
      </c>
      <c r="AD637" s="83">
        <f>C637+D637</f>
        <v/>
      </c>
      <c r="AE637" s="82">
        <f>N637-E637</f>
        <v/>
      </c>
      <c r="AF637" s="82">
        <f>O637-F637</f>
        <v/>
      </c>
      <c r="AG637" s="82">
        <f>P637-G637</f>
        <v/>
      </c>
      <c r="AH637" s="82">
        <f>Q637-H637</f>
        <v/>
      </c>
      <c r="AI637" s="82">
        <f>R637-I637</f>
        <v/>
      </c>
      <c r="AJ637" s="82">
        <f>S637-J637</f>
        <v/>
      </c>
      <c r="AK637" s="80">
        <f>INDEX(检修、备用和必开!I:I,MATCH(统调负荷!$C637,检修、备用和必开!$A:$A,0))</f>
        <v/>
      </c>
      <c r="AL637" s="87" t="n"/>
    </row>
    <row r="638" ht="13.8" customFormat="1" customHeight="1" s="74">
      <c r="A638" s="80">
        <f>WEEKDAY(C638,2)</f>
        <v/>
      </c>
      <c r="B638" s="80">
        <f>HOUR(D638)</f>
        <v/>
      </c>
      <c r="C638" s="86" t="n">
        <v>45723</v>
      </c>
      <c r="D638" s="75" t="n">
        <v>0.625</v>
      </c>
      <c r="E638" s="80" t="n">
        <v>101475</v>
      </c>
      <c r="F638" s="80" t="n">
        <v>57622</v>
      </c>
      <c r="G638" s="80" t="n">
        <v>13052</v>
      </c>
      <c r="H638" s="80" t="n">
        <v>24097</v>
      </c>
      <c r="I638" s="80" t="n">
        <v>8104</v>
      </c>
      <c r="J638" s="80" t="n">
        <v>-1400</v>
      </c>
      <c r="K638" s="80">
        <f>F638-Y638</f>
        <v/>
      </c>
      <c r="L638" s="82">
        <f>AA638/(K638+W638)</f>
        <v/>
      </c>
      <c r="M638" s="75" t="n">
        <v>0.625</v>
      </c>
      <c r="N638" s="80" t="n">
        <v>93689.2</v>
      </c>
      <c r="O638" s="80" t="n">
        <v>42825.41</v>
      </c>
      <c r="P638" s="80" t="n">
        <v>18517.2</v>
      </c>
      <c r="Q638" s="80" t="n">
        <v>23439.9</v>
      </c>
      <c r="R638" s="80" t="n">
        <v>10597.4</v>
      </c>
      <c r="S638" s="80" t="n">
        <v>-1690.71</v>
      </c>
      <c r="T638" s="80">
        <f>O638-Y638</f>
        <v/>
      </c>
      <c r="U638" s="82">
        <f>AA638/(T638+X638)</f>
        <v/>
      </c>
      <c r="V638" s="80">
        <f>INDEX(检修、备用和必开!B:B,MATCH(统调负荷!$C638,检修、备用和必开!$A:$A,0))</f>
        <v/>
      </c>
      <c r="W638" s="80">
        <f>INDEX(检修、备用和必开!C:C,MATCH(统调负荷!$C638,检修、备用和必开!$A:$A,0))</f>
        <v/>
      </c>
      <c r="X638" s="80">
        <f>INDEX(检修、备用和必开!D:D,MATCH(统调负荷!$C638,检修、备用和必开!$A:$A,0))</f>
        <v/>
      </c>
      <c r="Y638" s="80">
        <f>INDEX(检修、备用和必开!E:E,MATCH(统调负荷!$C638,检修、备用和必开!$A:$A,0))</f>
        <v/>
      </c>
      <c r="Z638" s="80">
        <f>INDEX(检修、备用和必开!F:F,MATCH(统调负荷!$C638,检修、备用和必开!$A:$A,0))</f>
        <v/>
      </c>
      <c r="AA638" s="80">
        <f>94492.4-V638-Z638</f>
        <v/>
      </c>
      <c r="AB638" s="80" t="n">
        <v>358.8</v>
      </c>
      <c r="AC638" s="80" t="n">
        <v>314.03</v>
      </c>
      <c r="AD638" s="83">
        <f>C638+D638</f>
        <v/>
      </c>
      <c r="AE638" s="82">
        <f>N638-E638</f>
        <v/>
      </c>
      <c r="AF638" s="82">
        <f>O638-F638</f>
        <v/>
      </c>
      <c r="AG638" s="82">
        <f>P638-G638</f>
        <v/>
      </c>
      <c r="AH638" s="82">
        <f>Q638-H638</f>
        <v/>
      </c>
      <c r="AI638" s="82">
        <f>R638-I638</f>
        <v/>
      </c>
      <c r="AJ638" s="82">
        <f>S638-J638</f>
        <v/>
      </c>
      <c r="AK638" s="80">
        <f>INDEX(检修、备用和必开!I:I,MATCH(统调负荷!$C638,检修、备用和必开!$A:$A,0))</f>
        <v/>
      </c>
      <c r="AL638" s="87" t="n"/>
    </row>
    <row r="639" ht="13.8" customFormat="1" customHeight="1" s="74">
      <c r="A639" s="80">
        <f>WEEKDAY(C639,2)</f>
        <v/>
      </c>
      <c r="B639" s="80">
        <f>HOUR(D639)</f>
        <v/>
      </c>
      <c r="C639" s="86" t="n">
        <v>45723</v>
      </c>
      <c r="D639" s="75" t="n">
        <v>0.6354166666666666</v>
      </c>
      <c r="E639" s="80" t="n">
        <v>101810</v>
      </c>
      <c r="F639" s="80" t="n">
        <v>58171</v>
      </c>
      <c r="G639" s="80" t="n">
        <v>13052</v>
      </c>
      <c r="H639" s="80" t="n">
        <v>24017</v>
      </c>
      <c r="I639" s="80" t="n">
        <v>7970</v>
      </c>
      <c r="J639" s="80" t="n">
        <v>-1400</v>
      </c>
      <c r="K639" s="80">
        <f>F639-Y639</f>
        <v/>
      </c>
      <c r="L639" s="82">
        <f>AA639/(K639+W639)</f>
        <v/>
      </c>
      <c r="M639" s="75" t="n">
        <v>0.6354166666666666</v>
      </c>
      <c r="N639" s="80" t="n">
        <v>94157.8</v>
      </c>
      <c r="O639" s="80" t="n">
        <v>43213.94</v>
      </c>
      <c r="P639" s="80" t="n">
        <v>19265.8</v>
      </c>
      <c r="Q639" s="80" t="n">
        <v>23056.4</v>
      </c>
      <c r="R639" s="80" t="n">
        <v>10182.8</v>
      </c>
      <c r="S639" s="80" t="n">
        <v>-1561.14</v>
      </c>
      <c r="T639" s="80">
        <f>O639-Y639</f>
        <v/>
      </c>
      <c r="U639" s="82">
        <f>AA639/(T639+X639)</f>
        <v/>
      </c>
      <c r="V639" s="80">
        <f>INDEX(检修、备用和必开!B:B,MATCH(统调负荷!$C639,检修、备用和必开!$A:$A,0))</f>
        <v/>
      </c>
      <c r="W639" s="80">
        <f>INDEX(检修、备用和必开!C:C,MATCH(统调负荷!$C639,检修、备用和必开!$A:$A,0))</f>
        <v/>
      </c>
      <c r="X639" s="80">
        <f>INDEX(检修、备用和必开!D:D,MATCH(统调负荷!$C639,检修、备用和必开!$A:$A,0))</f>
        <v/>
      </c>
      <c r="Y639" s="80">
        <f>INDEX(检修、备用和必开!E:E,MATCH(统调负荷!$C639,检修、备用和必开!$A:$A,0))</f>
        <v/>
      </c>
      <c r="Z639" s="80">
        <f>INDEX(检修、备用和必开!F:F,MATCH(统调负荷!$C639,检修、备用和必开!$A:$A,0))</f>
        <v/>
      </c>
      <c r="AA639" s="80">
        <f>94492.4-V639-Z639</f>
        <v/>
      </c>
      <c r="AB639" s="80" t="n">
        <v>366.46</v>
      </c>
      <c r="AC639" s="80" t="n">
        <v>362.95</v>
      </c>
      <c r="AD639" s="83">
        <f>C639+D639</f>
        <v/>
      </c>
      <c r="AE639" s="82">
        <f>N639-E639</f>
        <v/>
      </c>
      <c r="AF639" s="82">
        <f>O639-F639</f>
        <v/>
      </c>
      <c r="AG639" s="82">
        <f>P639-G639</f>
        <v/>
      </c>
      <c r="AH639" s="82">
        <f>Q639-H639</f>
        <v/>
      </c>
      <c r="AI639" s="82">
        <f>R639-I639</f>
        <v/>
      </c>
      <c r="AJ639" s="82">
        <f>S639-J639</f>
        <v/>
      </c>
      <c r="AK639" s="80">
        <f>INDEX(检修、备用和必开!I:I,MATCH(统调负荷!$C639,检修、备用和必开!$A:$A,0))</f>
        <v/>
      </c>
      <c r="AL639" s="87" t="n"/>
    </row>
    <row r="640" ht="13.8" customFormat="1" customHeight="1" s="74">
      <c r="A640" s="80">
        <f>WEEKDAY(C640,2)</f>
        <v/>
      </c>
      <c r="B640" s="80">
        <f>HOUR(D640)</f>
        <v/>
      </c>
      <c r="C640" s="86" t="n">
        <v>45723</v>
      </c>
      <c r="D640" s="75" t="n">
        <v>0.6458333333333334</v>
      </c>
      <c r="E640" s="80" t="n">
        <v>102765</v>
      </c>
      <c r="F640" s="80" t="n">
        <v>58836</v>
      </c>
      <c r="G640" s="80" t="n">
        <v>13645</v>
      </c>
      <c r="H640" s="80" t="n">
        <v>23919</v>
      </c>
      <c r="I640" s="80" t="n">
        <v>7765</v>
      </c>
      <c r="J640" s="80" t="n">
        <v>-1400</v>
      </c>
      <c r="K640" s="80">
        <f>F640-Y640</f>
        <v/>
      </c>
      <c r="L640" s="82">
        <f>AA640/(K640+W640)</f>
        <v/>
      </c>
      <c r="M640" s="75" t="n">
        <v>0.6458333333333334</v>
      </c>
      <c r="N640" s="80" t="n">
        <v>95320.10000000001</v>
      </c>
      <c r="O640" s="80" t="n">
        <v>43968.93</v>
      </c>
      <c r="P640" s="80" t="n">
        <v>20068.3</v>
      </c>
      <c r="Q640" s="80" t="n">
        <v>23080.4</v>
      </c>
      <c r="R640" s="80" t="n">
        <v>9736.360000000001</v>
      </c>
      <c r="S640" s="80" t="n">
        <v>-1533.89</v>
      </c>
      <c r="T640" s="80">
        <f>O640-Y640</f>
        <v/>
      </c>
      <c r="U640" s="82">
        <f>AA640/(T640+X640)</f>
        <v/>
      </c>
      <c r="V640" s="80">
        <f>INDEX(检修、备用和必开!B:B,MATCH(统调负荷!$C640,检修、备用和必开!$A:$A,0))</f>
        <v/>
      </c>
      <c r="W640" s="80">
        <f>INDEX(检修、备用和必开!C:C,MATCH(统调负荷!$C640,检修、备用和必开!$A:$A,0))</f>
        <v/>
      </c>
      <c r="X640" s="80">
        <f>INDEX(检修、备用和必开!D:D,MATCH(统调负荷!$C640,检修、备用和必开!$A:$A,0))</f>
        <v/>
      </c>
      <c r="Y640" s="80">
        <f>INDEX(检修、备用和必开!E:E,MATCH(统调负荷!$C640,检修、备用和必开!$A:$A,0))</f>
        <v/>
      </c>
      <c r="Z640" s="80">
        <f>INDEX(检修、备用和必开!F:F,MATCH(统调负荷!$C640,检修、备用和必开!$A:$A,0))</f>
        <v/>
      </c>
      <c r="AA640" s="80">
        <f>94492.4-V640-Z640</f>
        <v/>
      </c>
      <c r="AB640" s="80" t="n">
        <v>368.05</v>
      </c>
      <c r="AC640" s="80" t="n">
        <v>318.47</v>
      </c>
      <c r="AD640" s="83">
        <f>C640+D640</f>
        <v/>
      </c>
      <c r="AE640" s="82">
        <f>N640-E640</f>
        <v/>
      </c>
      <c r="AF640" s="82">
        <f>O640-F640</f>
        <v/>
      </c>
      <c r="AG640" s="82">
        <f>P640-G640</f>
        <v/>
      </c>
      <c r="AH640" s="82">
        <f>Q640-H640</f>
        <v/>
      </c>
      <c r="AI640" s="82">
        <f>R640-I640</f>
        <v/>
      </c>
      <c r="AJ640" s="82">
        <f>S640-J640</f>
        <v/>
      </c>
      <c r="AK640" s="80">
        <f>INDEX(检修、备用和必开!I:I,MATCH(统调负荷!$C640,检修、备用和必开!$A:$A,0))</f>
        <v/>
      </c>
      <c r="AL640" s="87" t="n"/>
    </row>
    <row r="641" ht="13.8" customFormat="1" customHeight="1" s="74">
      <c r="A641" s="80">
        <f>WEEKDAY(C641,2)</f>
        <v/>
      </c>
      <c r="B641" s="80">
        <f>HOUR(D641)</f>
        <v/>
      </c>
      <c r="C641" s="86" t="n">
        <v>45723</v>
      </c>
      <c r="D641" s="75" t="n">
        <v>0.65625</v>
      </c>
      <c r="E641" s="80" t="n">
        <v>102975</v>
      </c>
      <c r="F641" s="80" t="n">
        <v>58865</v>
      </c>
      <c r="G641" s="80" t="n">
        <v>14122</v>
      </c>
      <c r="H641" s="80" t="n">
        <v>23823</v>
      </c>
      <c r="I641" s="80" t="n">
        <v>7566</v>
      </c>
      <c r="J641" s="80" t="n">
        <v>-1401</v>
      </c>
      <c r="K641" s="80">
        <f>F641-Y641</f>
        <v/>
      </c>
      <c r="L641" s="82">
        <f>AA641/(K641+W641)</f>
        <v/>
      </c>
      <c r="M641" s="75" t="n">
        <v>0.65625</v>
      </c>
      <c r="N641" s="80" t="n">
        <v>96734</v>
      </c>
      <c r="O641" s="80" t="n">
        <v>44568.4</v>
      </c>
      <c r="P641" s="80" t="n">
        <v>20780.2</v>
      </c>
      <c r="Q641" s="80" t="n">
        <v>23691.2</v>
      </c>
      <c r="R641" s="80" t="n">
        <v>9261.450000000001</v>
      </c>
      <c r="S641" s="80" t="n">
        <v>-1567.25</v>
      </c>
      <c r="T641" s="80">
        <f>O641-Y641</f>
        <v/>
      </c>
      <c r="U641" s="82">
        <f>AA641/(T641+X641)</f>
        <v/>
      </c>
      <c r="V641" s="80">
        <f>INDEX(检修、备用和必开!B:B,MATCH(统调负荷!$C641,检修、备用和必开!$A:$A,0))</f>
        <v/>
      </c>
      <c r="W641" s="80">
        <f>INDEX(检修、备用和必开!C:C,MATCH(统调负荷!$C641,检修、备用和必开!$A:$A,0))</f>
        <v/>
      </c>
      <c r="X641" s="80">
        <f>INDEX(检修、备用和必开!D:D,MATCH(统调负荷!$C641,检修、备用和必开!$A:$A,0))</f>
        <v/>
      </c>
      <c r="Y641" s="80">
        <f>INDEX(检修、备用和必开!E:E,MATCH(统调负荷!$C641,检修、备用和必开!$A:$A,0))</f>
        <v/>
      </c>
      <c r="Z641" s="80">
        <f>INDEX(检修、备用和必开!F:F,MATCH(统调负荷!$C641,检修、备用和必开!$A:$A,0))</f>
        <v/>
      </c>
      <c r="AA641" s="80">
        <f>94492.4-V641-Z641</f>
        <v/>
      </c>
      <c r="AB641" s="80" t="n">
        <v>368.23</v>
      </c>
      <c r="AC641" s="80" t="n">
        <v>340.68</v>
      </c>
      <c r="AD641" s="83">
        <f>C641+D641</f>
        <v/>
      </c>
      <c r="AE641" s="82">
        <f>N641-E641</f>
        <v/>
      </c>
      <c r="AF641" s="82">
        <f>O641-F641</f>
        <v/>
      </c>
      <c r="AG641" s="82">
        <f>P641-G641</f>
        <v/>
      </c>
      <c r="AH641" s="82">
        <f>Q641-H641</f>
        <v/>
      </c>
      <c r="AI641" s="82">
        <f>R641-I641</f>
        <v/>
      </c>
      <c r="AJ641" s="82">
        <f>S641-J641</f>
        <v/>
      </c>
      <c r="AK641" s="80">
        <f>INDEX(检修、备用和必开!I:I,MATCH(统调负荷!$C641,检修、备用和必开!$A:$A,0))</f>
        <v/>
      </c>
      <c r="AL641" s="87" t="n"/>
    </row>
    <row r="642" ht="13.8" customFormat="1" customHeight="1" s="74">
      <c r="A642" s="80">
        <f>WEEKDAY(C642,2)</f>
        <v/>
      </c>
      <c r="B642" s="80">
        <f>HOUR(D642)</f>
        <v/>
      </c>
      <c r="C642" s="86" t="n">
        <v>45723</v>
      </c>
      <c r="D642" s="75" t="n">
        <v>0.6666666666666666</v>
      </c>
      <c r="E642" s="80" t="n">
        <v>103520</v>
      </c>
      <c r="F642" s="80" t="n">
        <v>58678</v>
      </c>
      <c r="G642" s="80" t="n">
        <v>15033</v>
      </c>
      <c r="H642" s="80" t="n">
        <v>23856</v>
      </c>
      <c r="I642" s="80" t="n">
        <v>7354</v>
      </c>
      <c r="J642" s="80" t="n">
        <v>-1401</v>
      </c>
      <c r="K642" s="80">
        <f>F642-Y642</f>
        <v/>
      </c>
      <c r="L642" s="82">
        <f>AA642/(K642+W642)</f>
        <v/>
      </c>
      <c r="M642" s="75" t="n">
        <v>0.6666666666666666</v>
      </c>
      <c r="N642" s="80" t="n">
        <v>98473.7</v>
      </c>
      <c r="O642" s="80" t="n">
        <v>45773.39</v>
      </c>
      <c r="P642" s="80" t="n">
        <v>21887.5</v>
      </c>
      <c r="Q642" s="80" t="n">
        <v>23596</v>
      </c>
      <c r="R642" s="80" t="n">
        <v>8791.209999999999</v>
      </c>
      <c r="S642" s="80" t="n">
        <v>-1574.4</v>
      </c>
      <c r="T642" s="80">
        <f>O642-Y642</f>
        <v/>
      </c>
      <c r="U642" s="82">
        <f>AA642/(T642+X642)</f>
        <v/>
      </c>
      <c r="V642" s="80">
        <f>INDEX(检修、备用和必开!B:B,MATCH(统调负荷!$C642,检修、备用和必开!$A:$A,0))</f>
        <v/>
      </c>
      <c r="W642" s="80">
        <f>INDEX(检修、备用和必开!C:C,MATCH(统调负荷!$C642,检修、备用和必开!$A:$A,0))</f>
        <v/>
      </c>
      <c r="X642" s="80">
        <f>INDEX(检修、备用和必开!D:D,MATCH(统调负荷!$C642,检修、备用和必开!$A:$A,0))</f>
        <v/>
      </c>
      <c r="Y642" s="80">
        <f>INDEX(检修、备用和必开!E:E,MATCH(统调负荷!$C642,检修、备用和必开!$A:$A,0))</f>
        <v/>
      </c>
      <c r="Z642" s="80">
        <f>INDEX(检修、备用和必开!F:F,MATCH(统调负荷!$C642,检修、备用和必开!$A:$A,0))</f>
        <v/>
      </c>
      <c r="AA642" s="80">
        <f>94492.4-V642-Z642</f>
        <v/>
      </c>
      <c r="AB642" s="80" t="n">
        <v>370.19</v>
      </c>
      <c r="AC642" s="80" t="n">
        <v>349.51</v>
      </c>
      <c r="AD642" s="83">
        <f>C642+D642</f>
        <v/>
      </c>
      <c r="AE642" s="82">
        <f>N642-E642</f>
        <v/>
      </c>
      <c r="AF642" s="82">
        <f>O642-F642</f>
        <v/>
      </c>
      <c r="AG642" s="82">
        <f>P642-G642</f>
        <v/>
      </c>
      <c r="AH642" s="82">
        <f>Q642-H642</f>
        <v/>
      </c>
      <c r="AI642" s="82">
        <f>R642-I642</f>
        <v/>
      </c>
      <c r="AJ642" s="82">
        <f>S642-J642</f>
        <v/>
      </c>
      <c r="AK642" s="80">
        <f>INDEX(检修、备用和必开!I:I,MATCH(统调负荷!$C642,检修、备用和必开!$A:$A,0))</f>
        <v/>
      </c>
      <c r="AL642" s="87" t="n"/>
    </row>
    <row r="643" ht="13.8" customFormat="1" customHeight="1" s="74">
      <c r="A643" s="80">
        <f>WEEKDAY(C643,2)</f>
        <v/>
      </c>
      <c r="B643" s="80">
        <f>HOUR(D643)</f>
        <v/>
      </c>
      <c r="C643" s="86" t="n">
        <v>45723</v>
      </c>
      <c r="D643" s="75" t="n">
        <v>0.6770833333333334</v>
      </c>
      <c r="E643" s="80" t="n">
        <v>104730</v>
      </c>
      <c r="F643" s="80" t="n">
        <v>58436</v>
      </c>
      <c r="G643" s="80" t="n">
        <v>16013</v>
      </c>
      <c r="H643" s="80" t="n">
        <v>24515</v>
      </c>
      <c r="I643" s="80" t="n">
        <v>7166</v>
      </c>
      <c r="J643" s="80" t="n">
        <v>-1400</v>
      </c>
      <c r="K643" s="80">
        <f>F643-Y643</f>
        <v/>
      </c>
      <c r="L643" s="82">
        <f>AA643/(K643+W643)</f>
        <v/>
      </c>
      <c r="M643" s="75" t="n">
        <v>0.6770833333333334</v>
      </c>
      <c r="N643" s="80" t="n">
        <v>100401</v>
      </c>
      <c r="O643" s="80" t="n">
        <v>47619.83</v>
      </c>
      <c r="P643" s="80" t="n">
        <v>22293</v>
      </c>
      <c r="Q643" s="80" t="n">
        <v>23688.3</v>
      </c>
      <c r="R643" s="80" t="n">
        <v>8390.719999999999</v>
      </c>
      <c r="S643" s="80" t="n">
        <v>-1590.85</v>
      </c>
      <c r="T643" s="80">
        <f>O643-Y643</f>
        <v/>
      </c>
      <c r="U643" s="82">
        <f>AA643/(T643+X643)</f>
        <v/>
      </c>
      <c r="V643" s="80">
        <f>INDEX(检修、备用和必开!B:B,MATCH(统调负荷!$C643,检修、备用和必开!$A:$A,0))</f>
        <v/>
      </c>
      <c r="W643" s="80">
        <f>INDEX(检修、备用和必开!C:C,MATCH(统调负荷!$C643,检修、备用和必开!$A:$A,0))</f>
        <v/>
      </c>
      <c r="X643" s="80">
        <f>INDEX(检修、备用和必开!D:D,MATCH(统调负荷!$C643,检修、备用和必开!$A:$A,0))</f>
        <v/>
      </c>
      <c r="Y643" s="80">
        <f>INDEX(检修、备用和必开!E:E,MATCH(统调负荷!$C643,检修、备用和必开!$A:$A,0))</f>
        <v/>
      </c>
      <c r="Z643" s="80">
        <f>INDEX(检修、备用和必开!F:F,MATCH(统调负荷!$C643,检修、备用和必开!$A:$A,0))</f>
        <v/>
      </c>
      <c r="AA643" s="80">
        <f>94492.4-V643-Z643</f>
        <v/>
      </c>
      <c r="AB643" s="80" t="n">
        <v>377.76</v>
      </c>
      <c r="AC643" s="80" t="n">
        <v>360</v>
      </c>
      <c r="AD643" s="83">
        <f>C643+D643</f>
        <v/>
      </c>
      <c r="AE643" s="82">
        <f>N643-E643</f>
        <v/>
      </c>
      <c r="AF643" s="82">
        <f>O643-F643</f>
        <v/>
      </c>
      <c r="AG643" s="82">
        <f>P643-G643</f>
        <v/>
      </c>
      <c r="AH643" s="82">
        <f>Q643-H643</f>
        <v/>
      </c>
      <c r="AI643" s="82">
        <f>R643-I643</f>
        <v/>
      </c>
      <c r="AJ643" s="82">
        <f>S643-J643</f>
        <v/>
      </c>
      <c r="AK643" s="80">
        <f>INDEX(检修、备用和必开!I:I,MATCH(统调负荷!$C643,检修、备用和必开!$A:$A,0))</f>
        <v/>
      </c>
      <c r="AL643" s="87" t="n"/>
    </row>
    <row r="644" ht="13.8" customFormat="1" customHeight="1" s="74">
      <c r="A644" s="80">
        <f>WEEKDAY(C644,2)</f>
        <v/>
      </c>
      <c r="B644" s="80">
        <f>HOUR(D644)</f>
        <v/>
      </c>
      <c r="C644" s="86" t="n">
        <v>45723</v>
      </c>
      <c r="D644" s="75" t="n">
        <v>0.6875</v>
      </c>
      <c r="E644" s="80" t="n">
        <v>106040</v>
      </c>
      <c r="F644" s="80" t="n">
        <v>58922</v>
      </c>
      <c r="G644" s="80" t="n">
        <v>17104</v>
      </c>
      <c r="H644" s="80" t="n">
        <v>24444</v>
      </c>
      <c r="I644" s="80" t="n">
        <v>6971</v>
      </c>
      <c r="J644" s="80" t="n">
        <v>-1401</v>
      </c>
      <c r="K644" s="80">
        <f>F644-Y644</f>
        <v/>
      </c>
      <c r="L644" s="82">
        <f>AA644/(K644+W644)</f>
        <v/>
      </c>
      <c r="M644" s="75" t="n">
        <v>0.6875</v>
      </c>
      <c r="N644" s="80" t="n">
        <v>101837</v>
      </c>
      <c r="O644" s="80" t="n">
        <v>49470.19</v>
      </c>
      <c r="P644" s="80" t="n">
        <v>21771.7</v>
      </c>
      <c r="Q644" s="80" t="n">
        <v>24176</v>
      </c>
      <c r="R644" s="80" t="n">
        <v>7991.41</v>
      </c>
      <c r="S644" s="80" t="n">
        <v>-1572.3</v>
      </c>
      <c r="T644" s="80">
        <f>O644-Y644</f>
        <v/>
      </c>
      <c r="U644" s="82">
        <f>AA644/(T644+X644)</f>
        <v/>
      </c>
      <c r="V644" s="80">
        <f>INDEX(检修、备用和必开!B:B,MATCH(统调负荷!$C644,检修、备用和必开!$A:$A,0))</f>
        <v/>
      </c>
      <c r="W644" s="80">
        <f>INDEX(检修、备用和必开!C:C,MATCH(统调负荷!$C644,检修、备用和必开!$A:$A,0))</f>
        <v/>
      </c>
      <c r="X644" s="80">
        <f>INDEX(检修、备用和必开!D:D,MATCH(统调负荷!$C644,检修、备用和必开!$A:$A,0))</f>
        <v/>
      </c>
      <c r="Y644" s="80">
        <f>INDEX(检修、备用和必开!E:E,MATCH(统调负荷!$C644,检修、备用和必开!$A:$A,0))</f>
        <v/>
      </c>
      <c r="Z644" s="80">
        <f>INDEX(检修、备用和必开!F:F,MATCH(统调负荷!$C644,检修、备用和必开!$A:$A,0))</f>
        <v/>
      </c>
      <c r="AA644" s="80">
        <f>94492.4-V644-Z644</f>
        <v/>
      </c>
      <c r="AB644" s="80" t="n">
        <v>397.18</v>
      </c>
      <c r="AC644" s="80" t="n">
        <v>398.63</v>
      </c>
      <c r="AD644" s="83">
        <f>C644+D644</f>
        <v/>
      </c>
      <c r="AE644" s="82">
        <f>N644-E644</f>
        <v/>
      </c>
      <c r="AF644" s="82">
        <f>O644-F644</f>
        <v/>
      </c>
      <c r="AG644" s="82">
        <f>P644-G644</f>
        <v/>
      </c>
      <c r="AH644" s="82">
        <f>Q644-H644</f>
        <v/>
      </c>
      <c r="AI644" s="82">
        <f>R644-I644</f>
        <v/>
      </c>
      <c r="AJ644" s="82">
        <f>S644-J644</f>
        <v/>
      </c>
      <c r="AK644" s="80">
        <f>INDEX(检修、备用和必开!I:I,MATCH(统调负荷!$C644,检修、备用和必开!$A:$A,0))</f>
        <v/>
      </c>
      <c r="AL644" s="87" t="n"/>
    </row>
    <row r="645" ht="13.8" customFormat="1" customHeight="1" s="74">
      <c r="A645" s="80">
        <f>WEEKDAY(C645,2)</f>
        <v/>
      </c>
      <c r="B645" s="80">
        <f>HOUR(D645)</f>
        <v/>
      </c>
      <c r="C645" s="86" t="n">
        <v>45723</v>
      </c>
      <c r="D645" s="75" t="n">
        <v>0.6979166666666666</v>
      </c>
      <c r="E645" s="80" t="n">
        <v>107065</v>
      </c>
      <c r="F645" s="80" t="n">
        <v>58209</v>
      </c>
      <c r="G645" s="80" t="n">
        <v>18421</v>
      </c>
      <c r="H645" s="80" t="n">
        <v>25057</v>
      </c>
      <c r="I645" s="80" t="n">
        <v>6779</v>
      </c>
      <c r="J645" s="80" t="n">
        <v>-1401</v>
      </c>
      <c r="K645" s="80">
        <f>F645-Y645</f>
        <v/>
      </c>
      <c r="L645" s="82">
        <f>AA645/(K645+W645)</f>
        <v/>
      </c>
      <c r="M645" s="75" t="n">
        <v>0.6979166666666666</v>
      </c>
      <c r="N645" s="80" t="n">
        <v>103286</v>
      </c>
      <c r="O645" s="80" t="n">
        <v>50916.36</v>
      </c>
      <c r="P645" s="80" t="n">
        <v>22193.2</v>
      </c>
      <c r="Q645" s="80" t="n">
        <v>24143.7</v>
      </c>
      <c r="R645" s="80" t="n">
        <v>7599.47</v>
      </c>
      <c r="S645" s="80" t="n">
        <v>-1566.73</v>
      </c>
      <c r="T645" s="80">
        <f>O645-Y645</f>
        <v/>
      </c>
      <c r="U645" s="82">
        <f>AA645/(T645+X645)</f>
        <v/>
      </c>
      <c r="V645" s="80">
        <f>INDEX(检修、备用和必开!B:B,MATCH(统调负荷!$C645,检修、备用和必开!$A:$A,0))</f>
        <v/>
      </c>
      <c r="W645" s="80">
        <f>INDEX(检修、备用和必开!C:C,MATCH(统调负荷!$C645,检修、备用和必开!$A:$A,0))</f>
        <v/>
      </c>
      <c r="X645" s="80">
        <f>INDEX(检修、备用和必开!D:D,MATCH(统调负荷!$C645,检修、备用和必开!$A:$A,0))</f>
        <v/>
      </c>
      <c r="Y645" s="80">
        <f>INDEX(检修、备用和必开!E:E,MATCH(统调负荷!$C645,检修、备用和必开!$A:$A,0))</f>
        <v/>
      </c>
      <c r="Z645" s="80">
        <f>INDEX(检修、备用和必开!F:F,MATCH(统调负荷!$C645,检修、备用和必开!$A:$A,0))</f>
        <v/>
      </c>
      <c r="AA645" s="80">
        <f>94492.4-V645-Z645</f>
        <v/>
      </c>
      <c r="AB645" s="80" t="n">
        <v>392.08</v>
      </c>
      <c r="AC645" s="80" t="n">
        <v>385.5</v>
      </c>
      <c r="AD645" s="83">
        <f>C645+D645</f>
        <v/>
      </c>
      <c r="AE645" s="82">
        <f>N645-E645</f>
        <v/>
      </c>
      <c r="AF645" s="82">
        <f>O645-F645</f>
        <v/>
      </c>
      <c r="AG645" s="82">
        <f>P645-G645</f>
        <v/>
      </c>
      <c r="AH645" s="82">
        <f>Q645-H645</f>
        <v/>
      </c>
      <c r="AI645" s="82">
        <f>R645-I645</f>
        <v/>
      </c>
      <c r="AJ645" s="82">
        <f>S645-J645</f>
        <v/>
      </c>
      <c r="AK645" s="80">
        <f>INDEX(检修、备用和必开!I:I,MATCH(统调负荷!$C645,检修、备用和必开!$A:$A,0))</f>
        <v/>
      </c>
      <c r="AL645" s="87" t="n"/>
    </row>
    <row r="646" ht="13.8" customFormat="1" customHeight="1" s="74">
      <c r="A646" s="80">
        <f>WEEKDAY(C646,2)</f>
        <v/>
      </c>
      <c r="B646" s="80">
        <f>HOUR(D646)</f>
        <v/>
      </c>
      <c r="C646" s="86" t="n">
        <v>45723</v>
      </c>
      <c r="D646" s="75" t="n">
        <v>0.7083333333333334</v>
      </c>
      <c r="E646" s="80" t="n">
        <v>108205</v>
      </c>
      <c r="F646" s="80" t="n">
        <v>59589</v>
      </c>
      <c r="G646" s="80" t="n">
        <v>18555</v>
      </c>
      <c r="H646" s="80" t="n">
        <v>24859</v>
      </c>
      <c r="I646" s="80" t="n">
        <v>6602</v>
      </c>
      <c r="J646" s="80" t="n">
        <v>-1400</v>
      </c>
      <c r="K646" s="80">
        <f>F646-Y646</f>
        <v/>
      </c>
      <c r="L646" s="82">
        <f>AA646/(K646+W646)</f>
        <v/>
      </c>
      <c r="M646" s="75" t="n">
        <v>0.7083333333333334</v>
      </c>
      <c r="N646" s="80" t="n">
        <v>104469</v>
      </c>
      <c r="O646" s="80" t="n">
        <v>53054.33</v>
      </c>
      <c r="P646" s="80" t="n">
        <v>20898.7</v>
      </c>
      <c r="Q646" s="80" t="n">
        <v>24783.3</v>
      </c>
      <c r="R646" s="80" t="n">
        <v>7297.05</v>
      </c>
      <c r="S646" s="80" t="n">
        <v>-1564.38</v>
      </c>
      <c r="T646" s="80">
        <f>O646-Y646</f>
        <v/>
      </c>
      <c r="U646" s="82">
        <f>AA646/(T646+X646)</f>
        <v/>
      </c>
      <c r="V646" s="80">
        <f>INDEX(检修、备用和必开!B:B,MATCH(统调负荷!$C646,检修、备用和必开!$A:$A,0))</f>
        <v/>
      </c>
      <c r="W646" s="80">
        <f>INDEX(检修、备用和必开!C:C,MATCH(统调负荷!$C646,检修、备用和必开!$A:$A,0))</f>
        <v/>
      </c>
      <c r="X646" s="80">
        <f>INDEX(检修、备用和必开!D:D,MATCH(统调负荷!$C646,检修、备用和必开!$A:$A,0))</f>
        <v/>
      </c>
      <c r="Y646" s="80">
        <f>INDEX(检修、备用和必开!E:E,MATCH(统调负荷!$C646,检修、备用和必开!$A:$A,0))</f>
        <v/>
      </c>
      <c r="Z646" s="80">
        <f>INDEX(检修、备用和必开!F:F,MATCH(统调负荷!$C646,检修、备用和必开!$A:$A,0))</f>
        <v/>
      </c>
      <c r="AA646" s="80">
        <f>94492.4-V646-Z646</f>
        <v/>
      </c>
      <c r="AB646" s="80" t="n">
        <v>418.37</v>
      </c>
      <c r="AC646" s="80" t="n">
        <v>426.99</v>
      </c>
      <c r="AD646" s="83">
        <f>C646+D646</f>
        <v/>
      </c>
      <c r="AE646" s="82">
        <f>N646-E646</f>
        <v/>
      </c>
      <c r="AF646" s="82">
        <f>O646-F646</f>
        <v/>
      </c>
      <c r="AG646" s="82">
        <f>P646-G646</f>
        <v/>
      </c>
      <c r="AH646" s="82">
        <f>Q646-H646</f>
        <v/>
      </c>
      <c r="AI646" s="82">
        <f>R646-I646</f>
        <v/>
      </c>
      <c r="AJ646" s="82">
        <f>S646-J646</f>
        <v/>
      </c>
      <c r="AK646" s="80">
        <f>INDEX(检修、备用和必开!I:I,MATCH(统调负荷!$C646,检修、备用和必开!$A:$A,0))</f>
        <v/>
      </c>
      <c r="AL646" s="87" t="n"/>
    </row>
    <row r="647" ht="13.8" customFormat="1" customHeight="1" s="74">
      <c r="A647" s="80">
        <f>WEEKDAY(C647,2)</f>
        <v/>
      </c>
      <c r="B647" s="80">
        <f>HOUR(D647)</f>
        <v/>
      </c>
      <c r="C647" s="86" t="n">
        <v>45723</v>
      </c>
      <c r="D647" s="75" t="n">
        <v>0.71875</v>
      </c>
      <c r="E647" s="80" t="n">
        <v>108800</v>
      </c>
      <c r="F647" s="80" t="n">
        <v>59987</v>
      </c>
      <c r="G647" s="80" t="n">
        <v>18745</v>
      </c>
      <c r="H647" s="80" t="n">
        <v>25017</v>
      </c>
      <c r="I647" s="80" t="n">
        <v>6451</v>
      </c>
      <c r="J647" s="80" t="n">
        <v>-1400</v>
      </c>
      <c r="K647" s="80">
        <f>F647-Y647</f>
        <v/>
      </c>
      <c r="L647" s="82">
        <f>AA647/(K647+W647)</f>
        <v/>
      </c>
      <c r="M647" s="75" t="n">
        <v>0.71875</v>
      </c>
      <c r="N647" s="80" t="n">
        <v>105466</v>
      </c>
      <c r="O647" s="80" t="n">
        <v>54295.48</v>
      </c>
      <c r="P647" s="80" t="n">
        <v>20902.4</v>
      </c>
      <c r="Q647" s="80" t="n">
        <v>24901.7</v>
      </c>
      <c r="R647" s="80" t="n">
        <v>6994.62</v>
      </c>
      <c r="S647" s="80" t="n">
        <v>-1628.2</v>
      </c>
      <c r="T647" s="80">
        <f>O647-Y647</f>
        <v/>
      </c>
      <c r="U647" s="82">
        <f>AA647/(T647+X647)</f>
        <v/>
      </c>
      <c r="V647" s="80">
        <f>INDEX(检修、备用和必开!B:B,MATCH(统调负荷!$C647,检修、备用和必开!$A:$A,0))</f>
        <v/>
      </c>
      <c r="W647" s="80">
        <f>INDEX(检修、备用和必开!C:C,MATCH(统调负荷!$C647,检修、备用和必开!$A:$A,0))</f>
        <v/>
      </c>
      <c r="X647" s="80">
        <f>INDEX(检修、备用和必开!D:D,MATCH(统调负荷!$C647,检修、备用和必开!$A:$A,0))</f>
        <v/>
      </c>
      <c r="Y647" s="80">
        <f>INDEX(检修、备用和必开!E:E,MATCH(统调负荷!$C647,检修、备用和必开!$A:$A,0))</f>
        <v/>
      </c>
      <c r="Z647" s="80">
        <f>INDEX(检修、备用和必开!F:F,MATCH(统调负荷!$C647,检修、备用和必开!$A:$A,0))</f>
        <v/>
      </c>
      <c r="AA647" s="80">
        <f>94492.4-V647-Z647</f>
        <v/>
      </c>
      <c r="AB647" s="80" t="n">
        <v>433.28</v>
      </c>
      <c r="AC647" s="80" t="n">
        <v>389.75</v>
      </c>
      <c r="AD647" s="83">
        <f>C647+D647</f>
        <v/>
      </c>
      <c r="AE647" s="82">
        <f>N647-E647</f>
        <v/>
      </c>
      <c r="AF647" s="82">
        <f>O647-F647</f>
        <v/>
      </c>
      <c r="AG647" s="82">
        <f>P647-G647</f>
        <v/>
      </c>
      <c r="AH647" s="82">
        <f>Q647-H647</f>
        <v/>
      </c>
      <c r="AI647" s="82">
        <f>R647-I647</f>
        <v/>
      </c>
      <c r="AJ647" s="82">
        <f>S647-J647</f>
        <v/>
      </c>
      <c r="AK647" s="80">
        <f>INDEX(检修、备用和必开!I:I,MATCH(统调负荷!$C647,检修、备用和必开!$A:$A,0))</f>
        <v/>
      </c>
      <c r="AL647" s="87" t="n"/>
    </row>
    <row r="648" ht="13.8" customFormat="1" customHeight="1" s="74">
      <c r="A648" s="80">
        <f>WEEKDAY(C648,2)</f>
        <v/>
      </c>
      <c r="B648" s="80">
        <f>HOUR(D648)</f>
        <v/>
      </c>
      <c r="C648" s="86" t="n">
        <v>45723</v>
      </c>
      <c r="D648" s="75" t="n">
        <v>0.7291666666666666</v>
      </c>
      <c r="E648" s="80" t="n">
        <v>107160</v>
      </c>
      <c r="F648" s="80" t="n">
        <v>58559</v>
      </c>
      <c r="G648" s="80" t="n">
        <v>18745</v>
      </c>
      <c r="H648" s="80" t="n">
        <v>24953</v>
      </c>
      <c r="I648" s="80" t="n">
        <v>6304</v>
      </c>
      <c r="J648" s="80" t="n">
        <v>-1401</v>
      </c>
      <c r="K648" s="80">
        <f>F648-Y648</f>
        <v/>
      </c>
      <c r="L648" s="82">
        <f>AA648/(K648+W648)</f>
        <v/>
      </c>
      <c r="M648" s="75" t="n">
        <v>0.7291666666666666</v>
      </c>
      <c r="N648" s="80" t="n">
        <v>104032</v>
      </c>
      <c r="O648" s="80" t="n">
        <v>53763.85</v>
      </c>
      <c r="P648" s="80" t="n">
        <v>20346.6</v>
      </c>
      <c r="Q648" s="80" t="n">
        <v>24858.8</v>
      </c>
      <c r="R648" s="80" t="n">
        <v>6776.39</v>
      </c>
      <c r="S648" s="80" t="n">
        <v>-1713.64</v>
      </c>
      <c r="T648" s="80">
        <f>O648-Y648</f>
        <v/>
      </c>
      <c r="U648" s="82">
        <f>AA648/(T648+X648)</f>
        <v/>
      </c>
      <c r="V648" s="80">
        <f>INDEX(检修、备用和必开!B:B,MATCH(统调负荷!$C648,检修、备用和必开!$A:$A,0))</f>
        <v/>
      </c>
      <c r="W648" s="80">
        <f>INDEX(检修、备用和必开!C:C,MATCH(统调负荷!$C648,检修、备用和必开!$A:$A,0))</f>
        <v/>
      </c>
      <c r="X648" s="80">
        <f>INDEX(检修、备用和必开!D:D,MATCH(统调负荷!$C648,检修、备用和必开!$A:$A,0))</f>
        <v/>
      </c>
      <c r="Y648" s="80">
        <f>INDEX(检修、备用和必开!E:E,MATCH(统调负荷!$C648,检修、备用和必开!$A:$A,0))</f>
        <v/>
      </c>
      <c r="Z648" s="80">
        <f>INDEX(检修、备用和必开!F:F,MATCH(统调负荷!$C648,检修、备用和必开!$A:$A,0))</f>
        <v/>
      </c>
      <c r="AA648" s="80">
        <f>94492.4-V648-Z648</f>
        <v/>
      </c>
      <c r="AB648" s="80" t="n">
        <v>408.03</v>
      </c>
      <c r="AC648" s="80" t="n">
        <v>358.71</v>
      </c>
      <c r="AD648" s="83">
        <f>C648+D648</f>
        <v/>
      </c>
      <c r="AE648" s="82">
        <f>N648-E648</f>
        <v/>
      </c>
      <c r="AF648" s="82">
        <f>O648-F648</f>
        <v/>
      </c>
      <c r="AG648" s="82">
        <f>P648-G648</f>
        <v/>
      </c>
      <c r="AH648" s="82">
        <f>Q648-H648</f>
        <v/>
      </c>
      <c r="AI648" s="82">
        <f>R648-I648</f>
        <v/>
      </c>
      <c r="AJ648" s="82">
        <f>S648-J648</f>
        <v/>
      </c>
      <c r="AK648" s="80">
        <f>INDEX(检修、备用和必开!I:I,MATCH(统调负荷!$C648,检修、备用和必开!$A:$A,0))</f>
        <v/>
      </c>
      <c r="AL648" s="87" t="n"/>
    </row>
    <row r="649" ht="13.8" customFormat="1" customHeight="1" s="74">
      <c r="A649" s="80">
        <f>WEEKDAY(C649,2)</f>
        <v/>
      </c>
      <c r="B649" s="80">
        <f>HOUR(D649)</f>
        <v/>
      </c>
      <c r="C649" s="86" t="n">
        <v>45723</v>
      </c>
      <c r="D649" s="75" t="n">
        <v>0.7395833333333334</v>
      </c>
      <c r="E649" s="80" t="n">
        <v>106840</v>
      </c>
      <c r="F649" s="80" t="n">
        <v>58475</v>
      </c>
      <c r="G649" s="80" t="n">
        <v>18746</v>
      </c>
      <c r="H649" s="80" t="n">
        <v>24830</v>
      </c>
      <c r="I649" s="80" t="n">
        <v>6189</v>
      </c>
      <c r="J649" s="80" t="n">
        <v>-1400</v>
      </c>
      <c r="K649" s="80">
        <f>F649-Y649</f>
        <v/>
      </c>
      <c r="L649" s="82">
        <f>AA649/(K649+W649)</f>
        <v/>
      </c>
      <c r="M649" s="75" t="n">
        <v>0.7395833333333334</v>
      </c>
      <c r="N649" s="80" t="n">
        <v>104409</v>
      </c>
      <c r="O649" s="80" t="n">
        <v>54132.88</v>
      </c>
      <c r="P649" s="80" t="n">
        <v>20475</v>
      </c>
      <c r="Q649" s="80" t="n">
        <v>24893.6</v>
      </c>
      <c r="R649" s="80" t="n">
        <v>6653.48</v>
      </c>
      <c r="S649" s="80" t="n">
        <v>-1745.96</v>
      </c>
      <c r="T649" s="80">
        <f>O649-Y649</f>
        <v/>
      </c>
      <c r="U649" s="82">
        <f>AA649/(T649+X649)</f>
        <v/>
      </c>
      <c r="V649" s="80">
        <f>INDEX(检修、备用和必开!B:B,MATCH(统调负荷!$C649,检修、备用和必开!$A:$A,0))</f>
        <v/>
      </c>
      <c r="W649" s="80">
        <f>INDEX(检修、备用和必开!C:C,MATCH(统调负荷!$C649,检修、备用和必开!$A:$A,0))</f>
        <v/>
      </c>
      <c r="X649" s="80">
        <f>INDEX(检修、备用和必开!D:D,MATCH(统调负荷!$C649,检修、备用和必开!$A:$A,0))</f>
        <v/>
      </c>
      <c r="Y649" s="80">
        <f>INDEX(检修、备用和必开!E:E,MATCH(统调负荷!$C649,检修、备用和必开!$A:$A,0))</f>
        <v/>
      </c>
      <c r="Z649" s="80">
        <f>INDEX(检修、备用和必开!F:F,MATCH(统调负荷!$C649,检修、备用和必开!$A:$A,0))</f>
        <v/>
      </c>
      <c r="AA649" s="80">
        <f>94492.4-V649-Z649</f>
        <v/>
      </c>
      <c r="AB649" s="80" t="n">
        <v>409.17</v>
      </c>
      <c r="AC649" s="80" t="n">
        <v>362.83</v>
      </c>
      <c r="AD649" s="83">
        <f>C649+D649</f>
        <v/>
      </c>
      <c r="AE649" s="82">
        <f>N649-E649</f>
        <v/>
      </c>
      <c r="AF649" s="82">
        <f>O649-F649</f>
        <v/>
      </c>
      <c r="AG649" s="82">
        <f>P649-G649</f>
        <v/>
      </c>
      <c r="AH649" s="82">
        <f>Q649-H649</f>
        <v/>
      </c>
      <c r="AI649" s="82">
        <f>R649-I649</f>
        <v/>
      </c>
      <c r="AJ649" s="82">
        <f>S649-J649</f>
        <v/>
      </c>
      <c r="AK649" s="80">
        <f>INDEX(检修、备用和必开!I:I,MATCH(统调负荷!$C649,检修、备用和必开!$A:$A,0))</f>
        <v/>
      </c>
      <c r="AL649" s="87" t="n"/>
    </row>
    <row r="650" ht="13.8" customFormat="1" customHeight="1" s="74">
      <c r="A650" s="80">
        <f>WEEKDAY(C650,2)</f>
        <v/>
      </c>
      <c r="B650" s="80">
        <f>HOUR(D650)</f>
        <v/>
      </c>
      <c r="C650" s="86" t="n">
        <v>45723</v>
      </c>
      <c r="D650" s="75" t="n">
        <v>0.75</v>
      </c>
      <c r="E650" s="80" t="n">
        <v>107005</v>
      </c>
      <c r="F650" s="80" t="n">
        <v>58412</v>
      </c>
      <c r="G650" s="80" t="n">
        <v>19175</v>
      </c>
      <c r="H650" s="80" t="n">
        <v>24755</v>
      </c>
      <c r="I650" s="80" t="n">
        <v>6063</v>
      </c>
      <c r="J650" s="80" t="n">
        <v>-1400</v>
      </c>
      <c r="K650" s="80">
        <f>F650-Y650</f>
        <v/>
      </c>
      <c r="L650" s="82">
        <f>AA650/(K650+W650)</f>
        <v/>
      </c>
      <c r="M650" s="75" t="n">
        <v>0.75</v>
      </c>
      <c r="N650" s="80" t="n">
        <v>105916</v>
      </c>
      <c r="O650" s="80" t="n">
        <v>54984.02</v>
      </c>
      <c r="P650" s="80" t="n">
        <v>20221.5</v>
      </c>
      <c r="Q650" s="80" t="n">
        <v>25662</v>
      </c>
      <c r="R650" s="80" t="n">
        <v>6660.13</v>
      </c>
      <c r="S650" s="80" t="n">
        <v>-1611.65</v>
      </c>
      <c r="T650" s="80">
        <f>O650-Y650</f>
        <v/>
      </c>
      <c r="U650" s="82">
        <f>AA650/(T650+X650)</f>
        <v/>
      </c>
      <c r="V650" s="80">
        <f>INDEX(检修、备用和必开!B:B,MATCH(统调负荷!$C650,检修、备用和必开!$A:$A,0))</f>
        <v/>
      </c>
      <c r="W650" s="80">
        <f>INDEX(检修、备用和必开!C:C,MATCH(统调负荷!$C650,检修、备用和必开!$A:$A,0))</f>
        <v/>
      </c>
      <c r="X650" s="80">
        <f>INDEX(检修、备用和必开!D:D,MATCH(统调负荷!$C650,检修、备用和必开!$A:$A,0))</f>
        <v/>
      </c>
      <c r="Y650" s="80">
        <f>INDEX(检修、备用和必开!E:E,MATCH(统调负荷!$C650,检修、备用和必开!$A:$A,0))</f>
        <v/>
      </c>
      <c r="Z650" s="80">
        <f>INDEX(检修、备用和必开!F:F,MATCH(统调负荷!$C650,检修、备用和必开!$A:$A,0))</f>
        <v/>
      </c>
      <c r="AA650" s="80">
        <f>94492.4-V650-Z650</f>
        <v/>
      </c>
      <c r="AB650" s="80" t="n">
        <v>423.6</v>
      </c>
      <c r="AC650" s="80" t="n">
        <v>363.45</v>
      </c>
      <c r="AD650" s="83">
        <f>C650+D650</f>
        <v/>
      </c>
      <c r="AE650" s="82">
        <f>N650-E650</f>
        <v/>
      </c>
      <c r="AF650" s="82">
        <f>O650-F650</f>
        <v/>
      </c>
      <c r="AG650" s="82">
        <f>P650-G650</f>
        <v/>
      </c>
      <c r="AH650" s="82">
        <f>Q650-H650</f>
        <v/>
      </c>
      <c r="AI650" s="82">
        <f>R650-I650</f>
        <v/>
      </c>
      <c r="AJ650" s="82">
        <f>S650-J650</f>
        <v/>
      </c>
      <c r="AK650" s="80">
        <f>INDEX(检修、备用和必开!I:I,MATCH(统调负荷!$C650,检修、备用和必开!$A:$A,0))</f>
        <v/>
      </c>
      <c r="AL650" s="87" t="n"/>
    </row>
    <row r="651" ht="13.8" customFormat="1" customHeight="1" s="74">
      <c r="A651" s="80">
        <f>WEEKDAY(C651,2)</f>
        <v/>
      </c>
      <c r="B651" s="80">
        <f>HOUR(D651)</f>
        <v/>
      </c>
      <c r="C651" s="86" t="n">
        <v>45723</v>
      </c>
      <c r="D651" s="75" t="n">
        <v>0.7604166666666666</v>
      </c>
      <c r="E651" s="80" t="n">
        <v>108690</v>
      </c>
      <c r="F651" s="80" t="n">
        <v>60199</v>
      </c>
      <c r="G651" s="80" t="n">
        <v>19175</v>
      </c>
      <c r="H651" s="80" t="n">
        <v>24760</v>
      </c>
      <c r="I651" s="80" t="n">
        <v>5956</v>
      </c>
      <c r="J651" s="80" t="n">
        <v>-1400</v>
      </c>
      <c r="K651" s="80">
        <f>F651-Y651</f>
        <v/>
      </c>
      <c r="L651" s="82">
        <f>AA651/(K651+W651)</f>
        <v/>
      </c>
      <c r="M651" s="75" t="n">
        <v>0.7604166666666666</v>
      </c>
      <c r="N651" s="80" t="n">
        <v>108511</v>
      </c>
      <c r="O651" s="80" t="n">
        <v>57532.79</v>
      </c>
      <c r="P651" s="80" t="n">
        <v>19815.3</v>
      </c>
      <c r="Q651" s="80" t="n">
        <v>26152.4</v>
      </c>
      <c r="R651" s="80" t="n">
        <v>6646.55</v>
      </c>
      <c r="S651" s="80" t="n">
        <v>-1636.04</v>
      </c>
      <c r="T651" s="80">
        <f>O651-Y651</f>
        <v/>
      </c>
      <c r="U651" s="82">
        <f>AA651/(T651+X651)</f>
        <v/>
      </c>
      <c r="V651" s="80">
        <f>INDEX(检修、备用和必开!B:B,MATCH(统调负荷!$C651,检修、备用和必开!$A:$A,0))</f>
        <v/>
      </c>
      <c r="W651" s="80">
        <f>INDEX(检修、备用和必开!C:C,MATCH(统调负荷!$C651,检修、备用和必开!$A:$A,0))</f>
        <v/>
      </c>
      <c r="X651" s="80">
        <f>INDEX(检修、备用和必开!D:D,MATCH(统调负荷!$C651,检修、备用和必开!$A:$A,0))</f>
        <v/>
      </c>
      <c r="Y651" s="80">
        <f>INDEX(检修、备用和必开!E:E,MATCH(统调负荷!$C651,检修、备用和必开!$A:$A,0))</f>
        <v/>
      </c>
      <c r="Z651" s="80">
        <f>INDEX(检修、备用和必开!F:F,MATCH(统调负荷!$C651,检修、备用和必开!$A:$A,0))</f>
        <v/>
      </c>
      <c r="AA651" s="80">
        <f>94492.4-V651-Z651</f>
        <v/>
      </c>
      <c r="AB651" s="80" t="n">
        <v>446.48</v>
      </c>
      <c r="AC651" s="80" t="n">
        <v>397.58</v>
      </c>
      <c r="AD651" s="83">
        <f>C651+D651</f>
        <v/>
      </c>
      <c r="AE651" s="82">
        <f>N651-E651</f>
        <v/>
      </c>
      <c r="AF651" s="82">
        <f>O651-F651</f>
        <v/>
      </c>
      <c r="AG651" s="82">
        <f>P651-G651</f>
        <v/>
      </c>
      <c r="AH651" s="82">
        <f>Q651-H651</f>
        <v/>
      </c>
      <c r="AI651" s="82">
        <f>R651-I651</f>
        <v/>
      </c>
      <c r="AJ651" s="82">
        <f>S651-J651</f>
        <v/>
      </c>
      <c r="AK651" s="80">
        <f>INDEX(检修、备用和必开!I:I,MATCH(统调负荷!$C651,检修、备用和必开!$A:$A,0))</f>
        <v/>
      </c>
      <c r="AL651" s="87" t="n"/>
    </row>
    <row r="652" ht="13.8" customFormat="1" customHeight="1" s="74">
      <c r="A652" s="80">
        <f>WEEKDAY(C652,2)</f>
        <v/>
      </c>
      <c r="B652" s="80">
        <f>HOUR(D652)</f>
        <v/>
      </c>
      <c r="C652" s="86" t="n">
        <v>45723</v>
      </c>
      <c r="D652" s="75" t="n">
        <v>0.7708333333333334</v>
      </c>
      <c r="E652" s="80" t="n">
        <v>110535</v>
      </c>
      <c r="F652" s="80" t="n">
        <v>62037</v>
      </c>
      <c r="G652" s="80" t="n">
        <v>19175</v>
      </c>
      <c r="H652" s="80" t="n">
        <v>24858</v>
      </c>
      <c r="I652" s="80" t="n">
        <v>5865</v>
      </c>
      <c r="J652" s="80" t="n">
        <v>-1400</v>
      </c>
      <c r="K652" s="80">
        <f>F652-Y652</f>
        <v/>
      </c>
      <c r="L652" s="82">
        <f>AA652/(K652+W652)</f>
        <v/>
      </c>
      <c r="M652" s="75" t="n">
        <v>0.7708333333333334</v>
      </c>
      <c r="N652" s="80" t="n">
        <v>109779</v>
      </c>
      <c r="O652" s="80" t="n">
        <v>58804.65</v>
      </c>
      <c r="P652" s="80" t="n">
        <v>19609</v>
      </c>
      <c r="Q652" s="80" t="n">
        <v>26259.5</v>
      </c>
      <c r="R652" s="80" t="n">
        <v>6780.42</v>
      </c>
      <c r="S652" s="80" t="n">
        <v>-1674.57</v>
      </c>
      <c r="T652" s="80">
        <f>O652-Y652</f>
        <v/>
      </c>
      <c r="U652" s="82">
        <f>AA652/(T652+X652)</f>
        <v/>
      </c>
      <c r="V652" s="80">
        <f>INDEX(检修、备用和必开!B:B,MATCH(统调负荷!$C652,检修、备用和必开!$A:$A,0))</f>
        <v/>
      </c>
      <c r="W652" s="80">
        <f>INDEX(检修、备用和必开!C:C,MATCH(统调负荷!$C652,检修、备用和必开!$A:$A,0))</f>
        <v/>
      </c>
      <c r="X652" s="80">
        <f>INDEX(检修、备用和必开!D:D,MATCH(统调负荷!$C652,检修、备用和必开!$A:$A,0))</f>
        <v/>
      </c>
      <c r="Y652" s="80">
        <f>INDEX(检修、备用和必开!E:E,MATCH(统调负荷!$C652,检修、备用和必开!$A:$A,0))</f>
        <v/>
      </c>
      <c r="Z652" s="80">
        <f>INDEX(检修、备用和必开!F:F,MATCH(统调负荷!$C652,检修、备用和必开!$A:$A,0))</f>
        <v/>
      </c>
      <c r="AA652" s="80">
        <f>94492.4-V652-Z652</f>
        <v/>
      </c>
      <c r="AB652" s="80" t="n">
        <v>482.51</v>
      </c>
      <c r="AC652" s="80" t="n">
        <v>419.31</v>
      </c>
      <c r="AD652" s="83">
        <f>C652+D652</f>
        <v/>
      </c>
      <c r="AE652" s="82">
        <f>N652-E652</f>
        <v/>
      </c>
      <c r="AF652" s="82">
        <f>O652-F652</f>
        <v/>
      </c>
      <c r="AG652" s="82">
        <f>P652-G652</f>
        <v/>
      </c>
      <c r="AH652" s="82">
        <f>Q652-H652</f>
        <v/>
      </c>
      <c r="AI652" s="82">
        <f>R652-I652</f>
        <v/>
      </c>
      <c r="AJ652" s="82">
        <f>S652-J652</f>
        <v/>
      </c>
      <c r="AK652" s="80">
        <f>INDEX(检修、备用和必开!I:I,MATCH(统调负荷!$C652,检修、备用和必开!$A:$A,0))</f>
        <v/>
      </c>
      <c r="AL652" s="87" t="n"/>
    </row>
    <row r="653" ht="13.8" customFormat="1" customHeight="1" s="74">
      <c r="A653" s="80">
        <f>WEEKDAY(C653,2)</f>
        <v/>
      </c>
      <c r="B653" s="80">
        <f>HOUR(D653)</f>
        <v/>
      </c>
      <c r="C653" s="86" t="n">
        <v>45723</v>
      </c>
      <c r="D653" s="75" t="n">
        <v>0.78125</v>
      </c>
      <c r="E653" s="80" t="n">
        <v>111735</v>
      </c>
      <c r="F653" s="80" t="n">
        <v>62925</v>
      </c>
      <c r="G653" s="80" t="n">
        <v>18807</v>
      </c>
      <c r="H653" s="80" t="n">
        <v>25593</v>
      </c>
      <c r="I653" s="80" t="n">
        <v>5810</v>
      </c>
      <c r="J653" s="80" t="n">
        <v>-1400</v>
      </c>
      <c r="K653" s="80">
        <f>F653-Y653</f>
        <v/>
      </c>
      <c r="L653" s="82">
        <f>AA653/(K653+W653)</f>
        <v/>
      </c>
      <c r="M653" s="75" t="n">
        <v>0.78125</v>
      </c>
      <c r="N653" s="80" t="n">
        <v>111104</v>
      </c>
      <c r="O653" s="80" t="n">
        <v>59720.75</v>
      </c>
      <c r="P653" s="80" t="n">
        <v>19672.9</v>
      </c>
      <c r="Q653" s="80" t="n">
        <v>26561.1</v>
      </c>
      <c r="R653" s="80" t="n">
        <v>6834.02</v>
      </c>
      <c r="S653" s="80" t="n">
        <v>-1684.77</v>
      </c>
      <c r="T653" s="80">
        <f>O653-Y653</f>
        <v/>
      </c>
      <c r="U653" s="82">
        <f>AA653/(T653+X653)</f>
        <v/>
      </c>
      <c r="V653" s="80">
        <f>INDEX(检修、备用和必开!B:B,MATCH(统调负荷!$C653,检修、备用和必开!$A:$A,0))</f>
        <v/>
      </c>
      <c r="W653" s="80">
        <f>INDEX(检修、备用和必开!C:C,MATCH(统调负荷!$C653,检修、备用和必开!$A:$A,0))</f>
        <v/>
      </c>
      <c r="X653" s="80">
        <f>INDEX(检修、备用和必开!D:D,MATCH(统调负荷!$C653,检修、备用和必开!$A:$A,0))</f>
        <v/>
      </c>
      <c r="Y653" s="80">
        <f>INDEX(检修、备用和必开!E:E,MATCH(统调负荷!$C653,检修、备用和必开!$A:$A,0))</f>
        <v/>
      </c>
      <c r="Z653" s="80">
        <f>INDEX(检修、备用和必开!F:F,MATCH(统调负荷!$C653,检修、备用和必开!$A:$A,0))</f>
        <v/>
      </c>
      <c r="AA653" s="80">
        <f>94492.4-V653-Z653</f>
        <v/>
      </c>
      <c r="AB653" s="80" t="n">
        <v>490.53</v>
      </c>
      <c r="AC653" s="80" t="n">
        <v>401.65</v>
      </c>
      <c r="AD653" s="83">
        <f>C653+D653</f>
        <v/>
      </c>
      <c r="AE653" s="82">
        <f>N653-E653</f>
        <v/>
      </c>
      <c r="AF653" s="82">
        <f>O653-F653</f>
        <v/>
      </c>
      <c r="AG653" s="82">
        <f>P653-G653</f>
        <v/>
      </c>
      <c r="AH653" s="82">
        <f>Q653-H653</f>
        <v/>
      </c>
      <c r="AI653" s="82">
        <f>R653-I653</f>
        <v/>
      </c>
      <c r="AJ653" s="82">
        <f>S653-J653</f>
        <v/>
      </c>
      <c r="AK653" s="80">
        <f>INDEX(检修、备用和必开!I:I,MATCH(统调负荷!$C653,检修、备用和必开!$A:$A,0))</f>
        <v/>
      </c>
      <c r="AL653" s="87" t="n"/>
    </row>
    <row r="654" ht="13.8" customFormat="1" customHeight="1" s="74">
      <c r="A654" s="80">
        <f>WEEKDAY(C654,2)</f>
        <v/>
      </c>
      <c r="B654" s="80">
        <f>HOUR(D654)</f>
        <v/>
      </c>
      <c r="C654" s="86" t="n">
        <v>45723</v>
      </c>
      <c r="D654" s="75" t="n">
        <v>0.7916666666666666</v>
      </c>
      <c r="E654" s="80" t="n">
        <v>112005</v>
      </c>
      <c r="F654" s="80" t="n">
        <v>63279</v>
      </c>
      <c r="G654" s="80" t="n">
        <v>18807</v>
      </c>
      <c r="H654" s="80" t="n">
        <v>25580</v>
      </c>
      <c r="I654" s="80" t="n">
        <v>5740</v>
      </c>
      <c r="J654" s="80" t="n">
        <v>-1401</v>
      </c>
      <c r="K654" s="80">
        <f>F654-Y654</f>
        <v/>
      </c>
      <c r="L654" s="82">
        <f>AA654/(K654+W654)</f>
        <v/>
      </c>
      <c r="M654" s="75" t="n">
        <v>0.7916666666666666</v>
      </c>
      <c r="N654" s="80" t="n">
        <v>110811</v>
      </c>
      <c r="O654" s="80" t="n">
        <v>58658</v>
      </c>
      <c r="P654" s="80" t="n">
        <v>20273.4</v>
      </c>
      <c r="Q654" s="80" t="n">
        <v>26685</v>
      </c>
      <c r="R654" s="80" t="n">
        <v>6887.94</v>
      </c>
      <c r="S654" s="80" t="n">
        <v>-1693.34</v>
      </c>
      <c r="T654" s="80">
        <f>O654-Y654</f>
        <v/>
      </c>
      <c r="U654" s="82">
        <f>AA654/(T654+X654)</f>
        <v/>
      </c>
      <c r="V654" s="80">
        <f>INDEX(检修、备用和必开!B:B,MATCH(统调负荷!$C654,检修、备用和必开!$A:$A,0))</f>
        <v/>
      </c>
      <c r="W654" s="80">
        <f>INDEX(检修、备用和必开!C:C,MATCH(统调负荷!$C654,检修、备用和必开!$A:$A,0))</f>
        <v/>
      </c>
      <c r="X654" s="80">
        <f>INDEX(检修、备用和必开!D:D,MATCH(统调负荷!$C654,检修、备用和必开!$A:$A,0))</f>
        <v/>
      </c>
      <c r="Y654" s="80">
        <f>INDEX(检修、备用和必开!E:E,MATCH(统调负荷!$C654,检修、备用和必开!$A:$A,0))</f>
        <v/>
      </c>
      <c r="Z654" s="80">
        <f>INDEX(检修、备用和必开!F:F,MATCH(统调负荷!$C654,检修、备用和必开!$A:$A,0))</f>
        <v/>
      </c>
      <c r="AA654" s="80">
        <f>94492.4-V654-Z654</f>
        <v/>
      </c>
      <c r="AB654" s="80" t="n">
        <v>466.42</v>
      </c>
      <c r="AC654" s="80" t="n">
        <v>381.15</v>
      </c>
      <c r="AD654" s="83">
        <f>C654+D654</f>
        <v/>
      </c>
      <c r="AE654" s="82">
        <f>N654-E654</f>
        <v/>
      </c>
      <c r="AF654" s="82">
        <f>O654-F654</f>
        <v/>
      </c>
      <c r="AG654" s="82">
        <f>P654-G654</f>
        <v/>
      </c>
      <c r="AH654" s="82">
        <f>Q654-H654</f>
        <v/>
      </c>
      <c r="AI654" s="82">
        <f>R654-I654</f>
        <v/>
      </c>
      <c r="AJ654" s="82">
        <f>S654-J654</f>
        <v/>
      </c>
      <c r="AK654" s="80">
        <f>INDEX(检修、备用和必开!I:I,MATCH(统调负荷!$C654,检修、备用和必开!$A:$A,0))</f>
        <v/>
      </c>
      <c r="AL654" s="87" t="n"/>
    </row>
    <row r="655" ht="13.8" customFormat="1" customHeight="1" s="74">
      <c r="A655" s="80">
        <f>WEEKDAY(C655,2)</f>
        <v/>
      </c>
      <c r="B655" s="80">
        <f>HOUR(D655)</f>
        <v/>
      </c>
      <c r="C655" s="86" t="n">
        <v>45723</v>
      </c>
      <c r="D655" s="75" t="n">
        <v>0.8020833333333334</v>
      </c>
      <c r="E655" s="80" t="n">
        <v>114000</v>
      </c>
      <c r="F655" s="80" t="n">
        <v>65069</v>
      </c>
      <c r="G655" s="80" t="n">
        <v>18671</v>
      </c>
      <c r="H655" s="80" t="n">
        <v>25897</v>
      </c>
      <c r="I655" s="80" t="n">
        <v>5764</v>
      </c>
      <c r="J655" s="80" t="n">
        <v>-1401</v>
      </c>
      <c r="K655" s="80">
        <f>F655-Y655</f>
        <v/>
      </c>
      <c r="L655" s="82">
        <f>AA655/(K655+W655)</f>
        <v/>
      </c>
      <c r="M655" s="75" t="n">
        <v>0.8020833333333334</v>
      </c>
      <c r="N655" s="80" t="n">
        <v>112675</v>
      </c>
      <c r="O655" s="80" t="n">
        <v>60132.21</v>
      </c>
      <c r="P655" s="80" t="n">
        <v>20236.3</v>
      </c>
      <c r="Q655" s="80" t="n">
        <v>27200.7</v>
      </c>
      <c r="R655" s="80" t="n">
        <v>6848.45</v>
      </c>
      <c r="S655" s="80" t="n">
        <v>-1742.66</v>
      </c>
      <c r="T655" s="80">
        <f>O655-Y655</f>
        <v/>
      </c>
      <c r="U655" s="82">
        <f>AA655/(T655+X655)</f>
        <v/>
      </c>
      <c r="V655" s="80">
        <f>INDEX(检修、备用和必开!B:B,MATCH(统调负荷!$C655,检修、备用和必开!$A:$A,0))</f>
        <v/>
      </c>
      <c r="W655" s="80">
        <f>INDEX(检修、备用和必开!C:C,MATCH(统调负荷!$C655,检修、备用和必开!$A:$A,0))</f>
        <v/>
      </c>
      <c r="X655" s="80">
        <f>INDEX(检修、备用和必开!D:D,MATCH(统调负荷!$C655,检修、备用和必开!$A:$A,0))</f>
        <v/>
      </c>
      <c r="Y655" s="80">
        <f>INDEX(检修、备用和必开!E:E,MATCH(统调负荷!$C655,检修、备用和必开!$A:$A,0))</f>
        <v/>
      </c>
      <c r="Z655" s="80">
        <f>INDEX(检修、备用和必开!F:F,MATCH(统调负荷!$C655,检修、备用和必开!$A:$A,0))</f>
        <v/>
      </c>
      <c r="AA655" s="80">
        <f>94492.4-V655-Z655</f>
        <v/>
      </c>
      <c r="AB655" s="80" t="n">
        <v>494.15</v>
      </c>
      <c r="AC655" s="80" t="n">
        <v>413.29</v>
      </c>
      <c r="AD655" s="83">
        <f>C655+D655</f>
        <v/>
      </c>
      <c r="AE655" s="82">
        <f>N655-E655</f>
        <v/>
      </c>
      <c r="AF655" s="82">
        <f>O655-F655</f>
        <v/>
      </c>
      <c r="AG655" s="82">
        <f>P655-G655</f>
        <v/>
      </c>
      <c r="AH655" s="82">
        <f>Q655-H655</f>
        <v/>
      </c>
      <c r="AI655" s="82">
        <f>R655-I655</f>
        <v/>
      </c>
      <c r="AJ655" s="82">
        <f>S655-J655</f>
        <v/>
      </c>
      <c r="AK655" s="80">
        <f>INDEX(检修、备用和必开!I:I,MATCH(统调负荷!$C655,检修、备用和必开!$A:$A,0))</f>
        <v/>
      </c>
      <c r="AL655" s="87" t="n"/>
    </row>
    <row r="656" ht="13.8" customFormat="1" customHeight="1" s="74">
      <c r="A656" s="80">
        <f>WEEKDAY(C656,2)</f>
        <v/>
      </c>
      <c r="B656" s="80">
        <f>HOUR(D656)</f>
        <v/>
      </c>
      <c r="C656" s="86" t="n">
        <v>45723</v>
      </c>
      <c r="D656" s="75" t="n">
        <v>0.8125</v>
      </c>
      <c r="E656" s="80" t="n">
        <v>113920</v>
      </c>
      <c r="F656" s="80" t="n">
        <v>64972</v>
      </c>
      <c r="G656" s="80" t="n">
        <v>18668</v>
      </c>
      <c r="H656" s="80" t="n">
        <v>25895</v>
      </c>
      <c r="I656" s="80" t="n">
        <v>5785</v>
      </c>
      <c r="J656" s="80" t="n">
        <v>-1400</v>
      </c>
      <c r="K656" s="80">
        <f>F656-Y656</f>
        <v/>
      </c>
      <c r="L656" s="82">
        <f>AA656/(K656+W656)</f>
        <v/>
      </c>
      <c r="M656" s="75" t="n">
        <v>0.8125</v>
      </c>
      <c r="N656" s="80" t="n">
        <v>112655</v>
      </c>
      <c r="O656" s="80" t="n">
        <v>60710.56</v>
      </c>
      <c r="P656" s="80" t="n">
        <v>20453.1</v>
      </c>
      <c r="Q656" s="80" t="n">
        <v>26237.4</v>
      </c>
      <c r="R656" s="80" t="n">
        <v>6918.73</v>
      </c>
      <c r="S656" s="80" t="n">
        <v>-1664.79</v>
      </c>
      <c r="T656" s="80">
        <f>O656-Y656</f>
        <v/>
      </c>
      <c r="U656" s="82">
        <f>AA656/(T656+X656)</f>
        <v/>
      </c>
      <c r="V656" s="80">
        <f>INDEX(检修、备用和必开!B:B,MATCH(统调负荷!$C656,检修、备用和必开!$A:$A,0))</f>
        <v/>
      </c>
      <c r="W656" s="80">
        <f>INDEX(检修、备用和必开!C:C,MATCH(统调负荷!$C656,检修、备用和必开!$A:$A,0))</f>
        <v/>
      </c>
      <c r="X656" s="80">
        <f>INDEX(检修、备用和必开!D:D,MATCH(统调负荷!$C656,检修、备用和必开!$A:$A,0))</f>
        <v/>
      </c>
      <c r="Y656" s="80">
        <f>INDEX(检修、备用和必开!E:E,MATCH(统调负荷!$C656,检修、备用和必开!$A:$A,0))</f>
        <v/>
      </c>
      <c r="Z656" s="80">
        <f>INDEX(检修、备用和必开!F:F,MATCH(统调负荷!$C656,检修、备用和必开!$A:$A,0))</f>
        <v/>
      </c>
      <c r="AA656" s="80">
        <f>94492.4-V656-Z656</f>
        <v/>
      </c>
      <c r="AB656" s="80" t="n">
        <v>502.15</v>
      </c>
      <c r="AC656" s="80" t="n">
        <v>440.43</v>
      </c>
      <c r="AD656" s="83">
        <f>C656+D656</f>
        <v/>
      </c>
      <c r="AE656" s="82">
        <f>N656-E656</f>
        <v/>
      </c>
      <c r="AF656" s="82">
        <f>O656-F656</f>
        <v/>
      </c>
      <c r="AG656" s="82">
        <f>P656-G656</f>
        <v/>
      </c>
      <c r="AH656" s="82">
        <f>Q656-H656</f>
        <v/>
      </c>
      <c r="AI656" s="82">
        <f>R656-I656</f>
        <v/>
      </c>
      <c r="AJ656" s="82">
        <f>S656-J656</f>
        <v/>
      </c>
      <c r="AK656" s="80">
        <f>INDEX(检修、备用和必开!I:I,MATCH(统调负荷!$C656,检修、备用和必开!$A:$A,0))</f>
        <v/>
      </c>
      <c r="AL656" s="87" t="n"/>
    </row>
    <row r="657" ht="13.8" customFormat="1" customHeight="1" s="74">
      <c r="A657" s="80">
        <f>WEEKDAY(C657,2)</f>
        <v/>
      </c>
      <c r="B657" s="80">
        <f>HOUR(D657)</f>
        <v/>
      </c>
      <c r="C657" s="86" t="n">
        <v>45723</v>
      </c>
      <c r="D657" s="75" t="n">
        <v>0.8229166666666666</v>
      </c>
      <c r="E657" s="80" t="n">
        <v>113540</v>
      </c>
      <c r="F657" s="80" t="n">
        <v>64771</v>
      </c>
      <c r="G657" s="80" t="n">
        <v>18668</v>
      </c>
      <c r="H657" s="80" t="n">
        <v>25640</v>
      </c>
      <c r="I657" s="80" t="n">
        <v>5862</v>
      </c>
      <c r="J657" s="80" t="n">
        <v>-1401</v>
      </c>
      <c r="K657" s="80">
        <f>F657-Y657</f>
        <v/>
      </c>
      <c r="L657" s="82">
        <f>AA657/(K657+W657)</f>
        <v/>
      </c>
      <c r="M657" s="75" t="n">
        <v>0.8229166666666666</v>
      </c>
      <c r="N657" s="80" t="n">
        <v>112065</v>
      </c>
      <c r="O657" s="80" t="n">
        <v>60379.99</v>
      </c>
      <c r="P657" s="80" t="n">
        <v>20349.4</v>
      </c>
      <c r="Q657" s="80" t="n">
        <v>26019.6</v>
      </c>
      <c r="R657" s="80" t="n">
        <v>6978.91</v>
      </c>
      <c r="S657" s="80" t="n">
        <v>-1662.9</v>
      </c>
      <c r="T657" s="80">
        <f>O657-Y657</f>
        <v/>
      </c>
      <c r="U657" s="82">
        <f>AA657/(T657+X657)</f>
        <v/>
      </c>
      <c r="V657" s="80">
        <f>INDEX(检修、备用和必开!B:B,MATCH(统调负荷!$C657,检修、备用和必开!$A:$A,0))</f>
        <v/>
      </c>
      <c r="W657" s="80">
        <f>INDEX(检修、备用和必开!C:C,MATCH(统调负荷!$C657,检修、备用和必开!$A:$A,0))</f>
        <v/>
      </c>
      <c r="X657" s="80">
        <f>INDEX(检修、备用和必开!D:D,MATCH(统调负荷!$C657,检修、备用和必开!$A:$A,0))</f>
        <v/>
      </c>
      <c r="Y657" s="80">
        <f>INDEX(检修、备用和必开!E:E,MATCH(统调负荷!$C657,检修、备用和必开!$A:$A,0))</f>
        <v/>
      </c>
      <c r="Z657" s="80">
        <f>INDEX(检修、备用和必开!F:F,MATCH(统调负荷!$C657,检修、备用和必开!$A:$A,0))</f>
        <v/>
      </c>
      <c r="AA657" s="80">
        <f>94492.4-V657-Z657</f>
        <v/>
      </c>
      <c r="AB657" s="80" t="n">
        <v>513.83</v>
      </c>
      <c r="AC657" s="80" t="n">
        <v>438.84</v>
      </c>
      <c r="AD657" s="83">
        <f>C657+D657</f>
        <v/>
      </c>
      <c r="AE657" s="82">
        <f>N657-E657</f>
        <v/>
      </c>
      <c r="AF657" s="82">
        <f>O657-F657</f>
        <v/>
      </c>
      <c r="AG657" s="82">
        <f>P657-G657</f>
        <v/>
      </c>
      <c r="AH657" s="82">
        <f>Q657-H657</f>
        <v/>
      </c>
      <c r="AI657" s="82">
        <f>R657-I657</f>
        <v/>
      </c>
      <c r="AJ657" s="82">
        <f>S657-J657</f>
        <v/>
      </c>
      <c r="AK657" s="80">
        <f>INDEX(检修、备用和必开!I:I,MATCH(统调负荷!$C657,检修、备用和必开!$A:$A,0))</f>
        <v/>
      </c>
      <c r="AL657" s="87" t="n"/>
    </row>
    <row r="658" ht="13.8" customFormat="1" customHeight="1" s="74">
      <c r="A658" s="80">
        <f>WEEKDAY(C658,2)</f>
        <v/>
      </c>
      <c r="B658" s="80">
        <f>HOUR(D658)</f>
        <v/>
      </c>
      <c r="C658" s="86" t="n">
        <v>45723</v>
      </c>
      <c r="D658" s="75" t="n">
        <v>0.8333333333333334</v>
      </c>
      <c r="E658" s="80" t="n">
        <v>112525</v>
      </c>
      <c r="F658" s="80" t="n">
        <v>63924</v>
      </c>
      <c r="G658" s="80" t="n">
        <v>18668</v>
      </c>
      <c r="H658" s="80" t="n">
        <v>25466</v>
      </c>
      <c r="I658" s="80" t="n">
        <v>5868</v>
      </c>
      <c r="J658" s="80" t="n">
        <v>-1401</v>
      </c>
      <c r="K658" s="80">
        <f>F658-Y658</f>
        <v/>
      </c>
      <c r="L658" s="82">
        <f>AA658/(K658+W658)</f>
        <v/>
      </c>
      <c r="M658" s="75" t="n">
        <v>0.8333333333333334</v>
      </c>
      <c r="N658" s="80" t="n">
        <v>110698</v>
      </c>
      <c r="O658" s="80" t="n">
        <v>59171.21</v>
      </c>
      <c r="P658" s="80" t="n">
        <v>20038.9</v>
      </c>
      <c r="Q658" s="80" t="n">
        <v>25994.3</v>
      </c>
      <c r="R658" s="80" t="n">
        <v>7024.42</v>
      </c>
      <c r="S658" s="80" t="n">
        <v>-1530.83</v>
      </c>
      <c r="T658" s="80">
        <f>O658-Y658</f>
        <v/>
      </c>
      <c r="U658" s="82">
        <f>AA658/(T658+X658)</f>
        <v/>
      </c>
      <c r="V658" s="80">
        <f>INDEX(检修、备用和必开!B:B,MATCH(统调负荷!$C658,检修、备用和必开!$A:$A,0))</f>
        <v/>
      </c>
      <c r="W658" s="80">
        <f>INDEX(检修、备用和必开!C:C,MATCH(统调负荷!$C658,检修、备用和必开!$A:$A,0))</f>
        <v/>
      </c>
      <c r="X658" s="80">
        <f>INDEX(检修、备用和必开!D:D,MATCH(统调负荷!$C658,检修、备用和必开!$A:$A,0))</f>
        <v/>
      </c>
      <c r="Y658" s="80">
        <f>INDEX(检修、备用和必开!E:E,MATCH(统调负荷!$C658,检修、备用和必开!$A:$A,0))</f>
        <v/>
      </c>
      <c r="Z658" s="80">
        <f>INDEX(检修、备用和必开!F:F,MATCH(统调负荷!$C658,检修、备用和必开!$A:$A,0))</f>
        <v/>
      </c>
      <c r="AA658" s="80">
        <f>94492.4-V658-Z658</f>
        <v/>
      </c>
      <c r="AB658" s="80" t="n">
        <v>448.55</v>
      </c>
      <c r="AC658" s="80" t="n">
        <v>403.02</v>
      </c>
      <c r="AD658" s="83">
        <f>C658+D658</f>
        <v/>
      </c>
      <c r="AE658" s="82">
        <f>N658-E658</f>
        <v/>
      </c>
      <c r="AF658" s="82">
        <f>O658-F658</f>
        <v/>
      </c>
      <c r="AG658" s="82">
        <f>P658-G658</f>
        <v/>
      </c>
      <c r="AH658" s="82">
        <f>Q658-H658</f>
        <v/>
      </c>
      <c r="AI658" s="82">
        <f>R658-I658</f>
        <v/>
      </c>
      <c r="AJ658" s="82">
        <f>S658-J658</f>
        <v/>
      </c>
      <c r="AK658" s="80">
        <f>INDEX(检修、备用和必开!I:I,MATCH(统调负荷!$C658,检修、备用和必开!$A:$A,0))</f>
        <v/>
      </c>
      <c r="AL658" s="87" t="n"/>
    </row>
    <row r="659" ht="13.8" customFormat="1" customHeight="1" s="74">
      <c r="A659" s="80">
        <f>WEEKDAY(C659,2)</f>
        <v/>
      </c>
      <c r="B659" s="80">
        <f>HOUR(D659)</f>
        <v/>
      </c>
      <c r="C659" s="86" t="n">
        <v>45723</v>
      </c>
      <c r="D659" s="75" t="n">
        <v>0.84375</v>
      </c>
      <c r="E659" s="80" t="n">
        <v>112615</v>
      </c>
      <c r="F659" s="80" t="n">
        <v>64027</v>
      </c>
      <c r="G659" s="80" t="n">
        <v>18668</v>
      </c>
      <c r="H659" s="80" t="n">
        <v>25475</v>
      </c>
      <c r="I659" s="80" t="n">
        <v>5845</v>
      </c>
      <c r="J659" s="80" t="n">
        <v>-1400</v>
      </c>
      <c r="K659" s="80">
        <f>F659-Y659</f>
        <v/>
      </c>
      <c r="L659" s="82">
        <f>AA659/(K659+W659)</f>
        <v/>
      </c>
      <c r="M659" s="75" t="n">
        <v>0.84375</v>
      </c>
      <c r="N659" s="80" t="n">
        <v>110896</v>
      </c>
      <c r="O659" s="80" t="n">
        <v>59901.63</v>
      </c>
      <c r="P659" s="80" t="n">
        <v>19537.9</v>
      </c>
      <c r="Q659" s="80" t="n">
        <v>26060.2</v>
      </c>
      <c r="R659" s="80" t="n">
        <v>6923.13</v>
      </c>
      <c r="S659" s="80" t="n">
        <v>-1526.86</v>
      </c>
      <c r="T659" s="80">
        <f>O659-Y659</f>
        <v/>
      </c>
      <c r="U659" s="82">
        <f>AA659/(T659+X659)</f>
        <v/>
      </c>
      <c r="V659" s="80">
        <f>INDEX(检修、备用和必开!B:B,MATCH(统调负荷!$C659,检修、备用和必开!$A:$A,0))</f>
        <v/>
      </c>
      <c r="W659" s="80">
        <f>INDEX(检修、备用和必开!C:C,MATCH(统调负荷!$C659,检修、备用和必开!$A:$A,0))</f>
        <v/>
      </c>
      <c r="X659" s="80">
        <f>INDEX(检修、备用和必开!D:D,MATCH(统调负荷!$C659,检修、备用和必开!$A:$A,0))</f>
        <v/>
      </c>
      <c r="Y659" s="80">
        <f>INDEX(检修、备用和必开!E:E,MATCH(统调负荷!$C659,检修、备用和必开!$A:$A,0))</f>
        <v/>
      </c>
      <c r="Z659" s="80">
        <f>INDEX(检修、备用和必开!F:F,MATCH(统调负荷!$C659,检修、备用和必开!$A:$A,0))</f>
        <v/>
      </c>
      <c r="AA659" s="80">
        <f>94492.4-V659-Z659</f>
        <v/>
      </c>
      <c r="AB659" s="80" t="n">
        <v>448.55</v>
      </c>
      <c r="AC659" s="80" t="n">
        <v>405.72</v>
      </c>
      <c r="AD659" s="83">
        <f>C659+D659</f>
        <v/>
      </c>
      <c r="AE659" s="82">
        <f>N659-E659</f>
        <v/>
      </c>
      <c r="AF659" s="82">
        <f>O659-F659</f>
        <v/>
      </c>
      <c r="AG659" s="82">
        <f>P659-G659</f>
        <v/>
      </c>
      <c r="AH659" s="82">
        <f>Q659-H659</f>
        <v/>
      </c>
      <c r="AI659" s="82">
        <f>R659-I659</f>
        <v/>
      </c>
      <c r="AJ659" s="82">
        <f>S659-J659</f>
        <v/>
      </c>
      <c r="AK659" s="80">
        <f>INDEX(检修、备用和必开!I:I,MATCH(统调负荷!$C659,检修、备用和必开!$A:$A,0))</f>
        <v/>
      </c>
      <c r="AL659" s="87" t="n"/>
    </row>
    <row r="660" ht="13.8" customFormat="1" customHeight="1" s="74">
      <c r="A660" s="80">
        <f>WEEKDAY(C660,2)</f>
        <v/>
      </c>
      <c r="B660" s="80">
        <f>HOUR(D660)</f>
        <v/>
      </c>
      <c r="C660" s="86" t="n">
        <v>45723</v>
      </c>
      <c r="D660" s="75" t="n">
        <v>0.8541666666666666</v>
      </c>
      <c r="E660" s="80" t="n">
        <v>112190</v>
      </c>
      <c r="F660" s="80" t="n">
        <v>63905</v>
      </c>
      <c r="G660" s="80" t="n">
        <v>18668</v>
      </c>
      <c r="H660" s="80" t="n">
        <v>25180</v>
      </c>
      <c r="I660" s="80" t="n">
        <v>5838</v>
      </c>
      <c r="J660" s="80" t="n">
        <v>-1401</v>
      </c>
      <c r="K660" s="80">
        <f>F660-Y660</f>
        <v/>
      </c>
      <c r="L660" s="82">
        <f>AA660/(K660+W660)</f>
        <v/>
      </c>
      <c r="M660" s="75" t="n">
        <v>0.8541666666666666</v>
      </c>
      <c r="N660" s="80" t="n">
        <v>110320</v>
      </c>
      <c r="O660" s="80" t="n">
        <v>59898.34</v>
      </c>
      <c r="P660" s="80" t="n">
        <v>19290.7</v>
      </c>
      <c r="Q660" s="80" t="n">
        <v>25762.8</v>
      </c>
      <c r="R660" s="80" t="n">
        <v>6906.25</v>
      </c>
      <c r="S660" s="80" t="n">
        <v>-1538.09</v>
      </c>
      <c r="T660" s="80">
        <f>O660-Y660</f>
        <v/>
      </c>
      <c r="U660" s="82">
        <f>AA660/(T660+X660)</f>
        <v/>
      </c>
      <c r="V660" s="80">
        <f>INDEX(检修、备用和必开!B:B,MATCH(统调负荷!$C660,检修、备用和必开!$A:$A,0))</f>
        <v/>
      </c>
      <c r="W660" s="80">
        <f>INDEX(检修、备用和必开!C:C,MATCH(统调负荷!$C660,检修、备用和必开!$A:$A,0))</f>
        <v/>
      </c>
      <c r="X660" s="80">
        <f>INDEX(检修、备用和必开!D:D,MATCH(统调负荷!$C660,检修、备用和必开!$A:$A,0))</f>
        <v/>
      </c>
      <c r="Y660" s="80">
        <f>INDEX(检修、备用和必开!E:E,MATCH(统调负荷!$C660,检修、备用和必开!$A:$A,0))</f>
        <v/>
      </c>
      <c r="Z660" s="80">
        <f>INDEX(检修、备用和必开!F:F,MATCH(统调负荷!$C660,检修、备用和必开!$A:$A,0))</f>
        <v/>
      </c>
      <c r="AA660" s="80">
        <f>94492.4-V660-Z660</f>
        <v/>
      </c>
      <c r="AB660" s="80" t="n">
        <v>457.03</v>
      </c>
      <c r="AC660" s="80" t="n">
        <v>419.11</v>
      </c>
      <c r="AD660" s="83">
        <f>C660+D660</f>
        <v/>
      </c>
      <c r="AE660" s="82">
        <f>N660-E660</f>
        <v/>
      </c>
      <c r="AF660" s="82">
        <f>O660-F660</f>
        <v/>
      </c>
      <c r="AG660" s="82">
        <f>P660-G660</f>
        <v/>
      </c>
      <c r="AH660" s="82">
        <f>Q660-H660</f>
        <v/>
      </c>
      <c r="AI660" s="82">
        <f>R660-I660</f>
        <v/>
      </c>
      <c r="AJ660" s="82">
        <f>S660-J660</f>
        <v/>
      </c>
      <c r="AK660" s="80">
        <f>INDEX(检修、备用和必开!I:I,MATCH(统调负荷!$C660,检修、备用和必开!$A:$A,0))</f>
        <v/>
      </c>
      <c r="AL660" s="87" t="n"/>
    </row>
    <row r="661" ht="13.8" customFormat="1" customHeight="1" s="74">
      <c r="A661" s="80">
        <f>WEEKDAY(C661,2)</f>
        <v/>
      </c>
      <c r="B661" s="80">
        <f>HOUR(D661)</f>
        <v/>
      </c>
      <c r="C661" s="86" t="n">
        <v>45723</v>
      </c>
      <c r="D661" s="75" t="n">
        <v>0.8645833333333334</v>
      </c>
      <c r="E661" s="80" t="n">
        <v>111370</v>
      </c>
      <c r="F661" s="80" t="n">
        <v>63488</v>
      </c>
      <c r="G661" s="80" t="n">
        <v>18668</v>
      </c>
      <c r="H661" s="80" t="n">
        <v>24776</v>
      </c>
      <c r="I661" s="80" t="n">
        <v>5839</v>
      </c>
      <c r="J661" s="80" t="n">
        <v>-1401</v>
      </c>
      <c r="K661" s="80">
        <f>F661-Y661</f>
        <v/>
      </c>
      <c r="L661" s="82">
        <f>AA661/(K661+W661)</f>
        <v/>
      </c>
      <c r="M661" s="75" t="n">
        <v>0.8645833333333334</v>
      </c>
      <c r="N661" s="80" t="n">
        <v>109987</v>
      </c>
      <c r="O661" s="80" t="n">
        <v>59738.66</v>
      </c>
      <c r="P661" s="80" t="n">
        <v>19326.6</v>
      </c>
      <c r="Q661" s="80" t="n">
        <v>25543.4</v>
      </c>
      <c r="R661" s="80" t="n">
        <v>6824.27</v>
      </c>
      <c r="S661" s="80" t="n">
        <v>-1445.93</v>
      </c>
      <c r="T661" s="80">
        <f>O661-Y661</f>
        <v/>
      </c>
      <c r="U661" s="82">
        <f>AA661/(T661+X661)</f>
        <v/>
      </c>
      <c r="V661" s="80">
        <f>INDEX(检修、备用和必开!B:B,MATCH(统调负荷!$C661,检修、备用和必开!$A:$A,0))</f>
        <v/>
      </c>
      <c r="W661" s="80">
        <f>INDEX(检修、备用和必开!C:C,MATCH(统调负荷!$C661,检修、备用和必开!$A:$A,0))</f>
        <v/>
      </c>
      <c r="X661" s="80">
        <f>INDEX(检修、备用和必开!D:D,MATCH(统调负荷!$C661,检修、备用和必开!$A:$A,0))</f>
        <v/>
      </c>
      <c r="Y661" s="80">
        <f>INDEX(检修、备用和必开!E:E,MATCH(统调负荷!$C661,检修、备用和必开!$A:$A,0))</f>
        <v/>
      </c>
      <c r="Z661" s="80">
        <f>INDEX(检修、备用和必开!F:F,MATCH(统调负荷!$C661,检修、备用和必开!$A:$A,0))</f>
        <v/>
      </c>
      <c r="AA661" s="80">
        <f>94492.4-V661-Z661</f>
        <v/>
      </c>
      <c r="AB661" s="80" t="n">
        <v>462.95</v>
      </c>
      <c r="AC661" s="80" t="n">
        <v>429.01</v>
      </c>
      <c r="AD661" s="83">
        <f>C661+D661</f>
        <v/>
      </c>
      <c r="AE661" s="82">
        <f>N661-E661</f>
        <v/>
      </c>
      <c r="AF661" s="82">
        <f>O661-F661</f>
        <v/>
      </c>
      <c r="AG661" s="82">
        <f>P661-G661</f>
        <v/>
      </c>
      <c r="AH661" s="82">
        <f>Q661-H661</f>
        <v/>
      </c>
      <c r="AI661" s="82">
        <f>R661-I661</f>
        <v/>
      </c>
      <c r="AJ661" s="82">
        <f>S661-J661</f>
        <v/>
      </c>
      <c r="AK661" s="80">
        <f>INDEX(检修、备用和必开!I:I,MATCH(统调负荷!$C661,检修、备用和必开!$A:$A,0))</f>
        <v/>
      </c>
      <c r="AL661" s="87" t="n"/>
    </row>
    <row r="662" ht="13.8" customFormat="1" customHeight="1" s="74">
      <c r="A662" s="80">
        <f>WEEKDAY(C662,2)</f>
        <v/>
      </c>
      <c r="B662" s="80">
        <f>HOUR(D662)</f>
        <v/>
      </c>
      <c r="C662" s="86" t="n">
        <v>45723</v>
      </c>
      <c r="D662" s="75" t="n">
        <v>0.875</v>
      </c>
      <c r="E662" s="80" t="n">
        <v>109740</v>
      </c>
      <c r="F662" s="80" t="n">
        <v>62093</v>
      </c>
      <c r="G662" s="80" t="n">
        <v>18432</v>
      </c>
      <c r="H662" s="80" t="n">
        <v>24785</v>
      </c>
      <c r="I662" s="80" t="n">
        <v>5831</v>
      </c>
      <c r="J662" s="80" t="n">
        <v>-1401</v>
      </c>
      <c r="K662" s="80">
        <f>F662-Y662</f>
        <v/>
      </c>
      <c r="L662" s="82">
        <f>AA662/(K662+W662)</f>
        <v/>
      </c>
      <c r="M662" s="75" t="n">
        <v>0.875</v>
      </c>
      <c r="N662" s="80" t="n">
        <v>108322</v>
      </c>
      <c r="O662" s="80" t="n">
        <v>58332.89</v>
      </c>
      <c r="P662" s="80" t="n">
        <v>19309.5</v>
      </c>
      <c r="Q662" s="80" t="n">
        <v>25285.5</v>
      </c>
      <c r="R662" s="80" t="n">
        <v>6793.34</v>
      </c>
      <c r="S662" s="80" t="n">
        <v>-1399.23</v>
      </c>
      <c r="T662" s="80">
        <f>O662-Y662</f>
        <v/>
      </c>
      <c r="U662" s="82">
        <f>AA662/(T662+X662)</f>
        <v/>
      </c>
      <c r="V662" s="80">
        <f>INDEX(检修、备用和必开!B:B,MATCH(统调负荷!$C662,检修、备用和必开!$A:$A,0))</f>
        <v/>
      </c>
      <c r="W662" s="80">
        <f>INDEX(检修、备用和必开!C:C,MATCH(统调负荷!$C662,检修、备用和必开!$A:$A,0))</f>
        <v/>
      </c>
      <c r="X662" s="80">
        <f>INDEX(检修、备用和必开!D:D,MATCH(统调负荷!$C662,检修、备用和必开!$A:$A,0))</f>
        <v/>
      </c>
      <c r="Y662" s="80">
        <f>INDEX(检修、备用和必开!E:E,MATCH(统调负荷!$C662,检修、备用和必开!$A:$A,0))</f>
        <v/>
      </c>
      <c r="Z662" s="80">
        <f>INDEX(检修、备用和必开!F:F,MATCH(统调负荷!$C662,检修、备用和必开!$A:$A,0))</f>
        <v/>
      </c>
      <c r="AA662" s="80">
        <f>94492.4-V662-Z662</f>
        <v/>
      </c>
      <c r="AB662" s="80" t="n">
        <v>435.43</v>
      </c>
      <c r="AC662" s="80" t="n">
        <v>378.8</v>
      </c>
      <c r="AD662" s="83">
        <f>C662+D662</f>
        <v/>
      </c>
      <c r="AE662" s="82">
        <f>N662-E662</f>
        <v/>
      </c>
      <c r="AF662" s="82">
        <f>O662-F662</f>
        <v/>
      </c>
      <c r="AG662" s="82">
        <f>P662-G662</f>
        <v/>
      </c>
      <c r="AH662" s="82">
        <f>Q662-H662</f>
        <v/>
      </c>
      <c r="AI662" s="82">
        <f>R662-I662</f>
        <v/>
      </c>
      <c r="AJ662" s="82">
        <f>S662-J662</f>
        <v/>
      </c>
      <c r="AK662" s="80">
        <f>INDEX(检修、备用和必开!I:I,MATCH(统调负荷!$C662,检修、备用和必开!$A:$A,0))</f>
        <v/>
      </c>
      <c r="AL662" s="87" t="n"/>
    </row>
    <row r="663" ht="13.8" customFormat="1" customHeight="1" s="74">
      <c r="A663" s="80">
        <f>WEEKDAY(C663,2)</f>
        <v/>
      </c>
      <c r="B663" s="80">
        <f>HOUR(D663)</f>
        <v/>
      </c>
      <c r="C663" s="86" t="n">
        <v>45723</v>
      </c>
      <c r="D663" s="75" t="n">
        <v>0.8854166666666666</v>
      </c>
      <c r="E663" s="80" t="n">
        <v>108825</v>
      </c>
      <c r="F663" s="80" t="n">
        <v>61889</v>
      </c>
      <c r="G663" s="80" t="n">
        <v>18066</v>
      </c>
      <c r="H663" s="80" t="n">
        <v>24487</v>
      </c>
      <c r="I663" s="80" t="n">
        <v>5784</v>
      </c>
      <c r="J663" s="80" t="n">
        <v>-1401</v>
      </c>
      <c r="K663" s="80">
        <f>F663-Y663</f>
        <v/>
      </c>
      <c r="L663" s="82">
        <f>AA663/(K663+W663)</f>
        <v/>
      </c>
      <c r="M663" s="75" t="n">
        <v>0.8854166666666666</v>
      </c>
      <c r="N663" s="80" t="n">
        <v>107164</v>
      </c>
      <c r="O663" s="80" t="n">
        <v>58158.38</v>
      </c>
      <c r="P663" s="80" t="n">
        <v>18583.1</v>
      </c>
      <c r="Q663" s="80" t="n">
        <v>24960.8</v>
      </c>
      <c r="R663" s="80" t="n">
        <v>6850.25</v>
      </c>
      <c r="S663" s="80" t="n">
        <v>-1388.53</v>
      </c>
      <c r="T663" s="80">
        <f>O663-Y663</f>
        <v/>
      </c>
      <c r="U663" s="82">
        <f>AA663/(T663+X663)</f>
        <v/>
      </c>
      <c r="V663" s="80">
        <f>INDEX(检修、备用和必开!B:B,MATCH(统调负荷!$C663,检修、备用和必开!$A:$A,0))</f>
        <v/>
      </c>
      <c r="W663" s="80">
        <f>INDEX(检修、备用和必开!C:C,MATCH(统调负荷!$C663,检修、备用和必开!$A:$A,0))</f>
        <v/>
      </c>
      <c r="X663" s="80">
        <f>INDEX(检修、备用和必开!D:D,MATCH(统调负荷!$C663,检修、备用和必开!$A:$A,0))</f>
        <v/>
      </c>
      <c r="Y663" s="80">
        <f>INDEX(检修、备用和必开!E:E,MATCH(统调负荷!$C663,检修、备用和必开!$A:$A,0))</f>
        <v/>
      </c>
      <c r="Z663" s="80">
        <f>INDEX(检修、备用和必开!F:F,MATCH(统调负荷!$C663,检修、备用和必开!$A:$A,0))</f>
        <v/>
      </c>
      <c r="AA663" s="80">
        <f>94492.4-V663-Z663</f>
        <v/>
      </c>
      <c r="AB663" s="80" t="n">
        <v>467.57</v>
      </c>
      <c r="AC663" s="80" t="n">
        <v>416.91</v>
      </c>
      <c r="AD663" s="83">
        <f>C663+D663</f>
        <v/>
      </c>
      <c r="AE663" s="82">
        <f>N663-E663</f>
        <v/>
      </c>
      <c r="AF663" s="82">
        <f>O663-F663</f>
        <v/>
      </c>
      <c r="AG663" s="82">
        <f>P663-G663</f>
        <v/>
      </c>
      <c r="AH663" s="82">
        <f>Q663-H663</f>
        <v/>
      </c>
      <c r="AI663" s="82">
        <f>R663-I663</f>
        <v/>
      </c>
      <c r="AJ663" s="82">
        <f>S663-J663</f>
        <v/>
      </c>
      <c r="AK663" s="80">
        <f>INDEX(检修、备用和必开!I:I,MATCH(统调负荷!$C663,检修、备用和必开!$A:$A,0))</f>
        <v/>
      </c>
      <c r="AL663" s="87" t="n"/>
    </row>
    <row r="664" ht="13.8" customFormat="1" customHeight="1" s="74">
      <c r="A664" s="80">
        <f>WEEKDAY(C664,2)</f>
        <v/>
      </c>
      <c r="B664" s="80">
        <f>HOUR(D664)</f>
        <v/>
      </c>
      <c r="C664" s="86" t="n">
        <v>45723</v>
      </c>
      <c r="D664" s="75" t="n">
        <v>0.8958333333333334</v>
      </c>
      <c r="E664" s="80" t="n">
        <v>107710</v>
      </c>
      <c r="F664" s="80" t="n">
        <v>60664</v>
      </c>
      <c r="G664" s="80" t="n">
        <v>18189</v>
      </c>
      <c r="H664" s="80" t="n">
        <v>24483</v>
      </c>
      <c r="I664" s="80" t="n">
        <v>5775</v>
      </c>
      <c r="J664" s="80" t="n">
        <v>-1401</v>
      </c>
      <c r="K664" s="80">
        <f>F664-Y664</f>
        <v/>
      </c>
      <c r="L664" s="82">
        <f>AA664/(K664+W664)</f>
        <v/>
      </c>
      <c r="M664" s="75" t="n">
        <v>0.8958333333333334</v>
      </c>
      <c r="N664" s="80" t="n">
        <v>106194</v>
      </c>
      <c r="O664" s="80" t="n">
        <v>57615.27</v>
      </c>
      <c r="P664" s="80" t="n">
        <v>18607.4</v>
      </c>
      <c r="Q664" s="80" t="n">
        <v>24510.2</v>
      </c>
      <c r="R664" s="80" t="n">
        <v>6842.67</v>
      </c>
      <c r="S664" s="80" t="n">
        <v>-1381.54</v>
      </c>
      <c r="T664" s="80">
        <f>O664-Y664</f>
        <v/>
      </c>
      <c r="U664" s="82">
        <f>AA664/(T664+X664)</f>
        <v/>
      </c>
      <c r="V664" s="80">
        <f>INDEX(检修、备用和必开!B:B,MATCH(统调负荷!$C664,检修、备用和必开!$A:$A,0))</f>
        <v/>
      </c>
      <c r="W664" s="80">
        <f>INDEX(检修、备用和必开!C:C,MATCH(统调负荷!$C664,检修、备用和必开!$A:$A,0))</f>
        <v/>
      </c>
      <c r="X664" s="80">
        <f>INDEX(检修、备用和必开!D:D,MATCH(统调负荷!$C664,检修、备用和必开!$A:$A,0))</f>
        <v/>
      </c>
      <c r="Y664" s="80">
        <f>INDEX(检修、备用和必开!E:E,MATCH(统调负荷!$C664,检修、备用和必开!$A:$A,0))</f>
        <v/>
      </c>
      <c r="Z664" s="80">
        <f>INDEX(检修、备用和必开!F:F,MATCH(统调负荷!$C664,检修、备用和必开!$A:$A,0))</f>
        <v/>
      </c>
      <c r="AA664" s="80">
        <f>94492.4-V664-Z664</f>
        <v/>
      </c>
      <c r="AB664" s="80" t="n">
        <v>450.53</v>
      </c>
      <c r="AC664" s="80" t="n">
        <v>371.17</v>
      </c>
      <c r="AD664" s="83">
        <f>C664+D664</f>
        <v/>
      </c>
      <c r="AE664" s="82">
        <f>N664-E664</f>
        <v/>
      </c>
      <c r="AF664" s="82">
        <f>O664-F664</f>
        <v/>
      </c>
      <c r="AG664" s="82">
        <f>P664-G664</f>
        <v/>
      </c>
      <c r="AH664" s="82">
        <f>Q664-H664</f>
        <v/>
      </c>
      <c r="AI664" s="82">
        <f>R664-I664</f>
        <v/>
      </c>
      <c r="AJ664" s="82">
        <f>S664-J664</f>
        <v/>
      </c>
      <c r="AK664" s="80">
        <f>INDEX(检修、备用和必开!I:I,MATCH(统调负荷!$C664,检修、备用和必开!$A:$A,0))</f>
        <v/>
      </c>
      <c r="AL664" s="87" t="n"/>
    </row>
    <row r="665" ht="13.8" customFormat="1" customHeight="1" s="74">
      <c r="A665" s="80">
        <f>WEEKDAY(C665,2)</f>
        <v/>
      </c>
      <c r="B665" s="80">
        <f>HOUR(D665)</f>
        <v/>
      </c>
      <c r="C665" s="86" t="n">
        <v>45723</v>
      </c>
      <c r="D665" s="75" t="n">
        <v>0.90625</v>
      </c>
      <c r="E665" s="80" t="n">
        <v>105945</v>
      </c>
      <c r="F665" s="80" t="n">
        <v>60555</v>
      </c>
      <c r="G665" s="80" t="n">
        <v>16547</v>
      </c>
      <c r="H665" s="80" t="n">
        <v>24487</v>
      </c>
      <c r="I665" s="80" t="n">
        <v>5757</v>
      </c>
      <c r="J665" s="80" t="n">
        <v>-1401</v>
      </c>
      <c r="K665" s="80">
        <f>F665-Y665</f>
        <v/>
      </c>
      <c r="L665" s="82">
        <f>AA665/(K665+W665)</f>
        <v/>
      </c>
      <c r="M665" s="75" t="n">
        <v>0.90625</v>
      </c>
      <c r="N665" s="80" t="n">
        <v>104485</v>
      </c>
      <c r="O665" s="80" t="n">
        <v>57046.27</v>
      </c>
      <c r="P665" s="80" t="n">
        <v>17619.9</v>
      </c>
      <c r="Q665" s="80" t="n">
        <v>24419</v>
      </c>
      <c r="R665" s="80" t="n">
        <v>6805.5</v>
      </c>
      <c r="S665" s="80" t="n">
        <v>-1405.67</v>
      </c>
      <c r="T665" s="80">
        <f>O665-Y665</f>
        <v/>
      </c>
      <c r="U665" s="82">
        <f>AA665/(T665+X665)</f>
        <v/>
      </c>
      <c r="V665" s="80">
        <f>INDEX(检修、备用和必开!B:B,MATCH(统调负荷!$C665,检修、备用和必开!$A:$A,0))</f>
        <v/>
      </c>
      <c r="W665" s="80">
        <f>INDEX(检修、备用和必开!C:C,MATCH(统调负荷!$C665,检修、备用和必开!$A:$A,0))</f>
        <v/>
      </c>
      <c r="X665" s="80">
        <f>INDEX(检修、备用和必开!D:D,MATCH(统调负荷!$C665,检修、备用和必开!$A:$A,0))</f>
        <v/>
      </c>
      <c r="Y665" s="80">
        <f>INDEX(检修、备用和必开!E:E,MATCH(统调负荷!$C665,检修、备用和必开!$A:$A,0))</f>
        <v/>
      </c>
      <c r="Z665" s="80">
        <f>INDEX(检修、备用和必开!F:F,MATCH(统调负荷!$C665,检修、备用和必开!$A:$A,0))</f>
        <v/>
      </c>
      <c r="AA665" s="80">
        <f>94492.4-V665-Z665</f>
        <v/>
      </c>
      <c r="AB665" s="80" t="n">
        <v>439.31</v>
      </c>
      <c r="AC665" s="80" t="n">
        <v>379.03</v>
      </c>
      <c r="AD665" s="83">
        <f>C665+D665</f>
        <v/>
      </c>
      <c r="AE665" s="82">
        <f>N665-E665</f>
        <v/>
      </c>
      <c r="AF665" s="82">
        <f>O665-F665</f>
        <v/>
      </c>
      <c r="AG665" s="82">
        <f>P665-G665</f>
        <v/>
      </c>
      <c r="AH665" s="82">
        <f>Q665-H665</f>
        <v/>
      </c>
      <c r="AI665" s="82">
        <f>R665-I665</f>
        <v/>
      </c>
      <c r="AJ665" s="82">
        <f>S665-J665</f>
        <v/>
      </c>
      <c r="AK665" s="80">
        <f>INDEX(检修、备用和必开!I:I,MATCH(统调负荷!$C665,检修、备用和必开!$A:$A,0))</f>
        <v/>
      </c>
      <c r="AL665" s="87" t="n"/>
    </row>
    <row r="666" ht="13.8" customFormat="1" customHeight="1" s="74">
      <c r="A666" s="80">
        <f>WEEKDAY(C666,2)</f>
        <v/>
      </c>
      <c r="B666" s="80">
        <f>HOUR(D666)</f>
        <v/>
      </c>
      <c r="C666" s="86" t="n">
        <v>45723</v>
      </c>
      <c r="D666" s="75" t="n">
        <v>0.9166666666666666</v>
      </c>
      <c r="E666" s="80" t="n">
        <v>103885</v>
      </c>
      <c r="F666" s="80" t="n">
        <v>60468</v>
      </c>
      <c r="G666" s="80" t="n">
        <v>15050</v>
      </c>
      <c r="H666" s="80" t="n">
        <v>24057</v>
      </c>
      <c r="I666" s="80" t="n">
        <v>5711</v>
      </c>
      <c r="J666" s="80" t="n">
        <v>-1401</v>
      </c>
      <c r="K666" s="80">
        <f>F666-Y666</f>
        <v/>
      </c>
      <c r="L666" s="82">
        <f>AA666/(K666+W666)</f>
        <v/>
      </c>
      <c r="M666" s="75" t="n">
        <v>0.9166666666666666</v>
      </c>
      <c r="N666" s="80" t="n">
        <v>102336</v>
      </c>
      <c r="O666" s="80" t="n">
        <v>55503.51</v>
      </c>
      <c r="P666" s="80" t="n">
        <v>17105.5</v>
      </c>
      <c r="Q666" s="80" t="n">
        <v>24300.5</v>
      </c>
      <c r="R666" s="80" t="n">
        <v>6734.97</v>
      </c>
      <c r="S666" s="80" t="n">
        <v>-1308.48</v>
      </c>
      <c r="T666" s="80">
        <f>O666-Y666</f>
        <v/>
      </c>
      <c r="U666" s="82">
        <f>AA666/(T666+X666)</f>
        <v/>
      </c>
      <c r="V666" s="80">
        <f>INDEX(检修、备用和必开!B:B,MATCH(统调负荷!$C666,检修、备用和必开!$A:$A,0))</f>
        <v/>
      </c>
      <c r="W666" s="80">
        <f>INDEX(检修、备用和必开!C:C,MATCH(统调负荷!$C666,检修、备用和必开!$A:$A,0))</f>
        <v/>
      </c>
      <c r="X666" s="80">
        <f>INDEX(检修、备用和必开!D:D,MATCH(统调负荷!$C666,检修、备用和必开!$A:$A,0))</f>
        <v/>
      </c>
      <c r="Y666" s="80">
        <f>INDEX(检修、备用和必开!E:E,MATCH(统调负荷!$C666,检修、备用和必开!$A:$A,0))</f>
        <v/>
      </c>
      <c r="Z666" s="80">
        <f>INDEX(检修、备用和必开!F:F,MATCH(统调负荷!$C666,检修、备用和必开!$A:$A,0))</f>
        <v/>
      </c>
      <c r="AA666" s="80">
        <f>94492.4-V666-Z666</f>
        <v/>
      </c>
      <c r="AB666" s="80" t="n">
        <v>403.58</v>
      </c>
      <c r="AC666" s="80" t="n">
        <v>393.15</v>
      </c>
      <c r="AD666" s="83">
        <f>C666+D666</f>
        <v/>
      </c>
      <c r="AE666" s="82">
        <f>N666-E666</f>
        <v/>
      </c>
      <c r="AF666" s="82">
        <f>O666-F666</f>
        <v/>
      </c>
      <c r="AG666" s="82">
        <f>P666-G666</f>
        <v/>
      </c>
      <c r="AH666" s="82">
        <f>Q666-H666</f>
        <v/>
      </c>
      <c r="AI666" s="82">
        <f>R666-I666</f>
        <v/>
      </c>
      <c r="AJ666" s="82">
        <f>S666-J666</f>
        <v/>
      </c>
      <c r="AK666" s="80">
        <f>INDEX(检修、备用和必开!I:I,MATCH(统调负荷!$C666,检修、备用和必开!$A:$A,0))</f>
        <v/>
      </c>
      <c r="AL666" s="87" t="n"/>
    </row>
    <row r="667" ht="13.8" customFormat="1" customHeight="1" s="74">
      <c r="A667" s="80">
        <f>WEEKDAY(C667,2)</f>
        <v/>
      </c>
      <c r="B667" s="80">
        <f>HOUR(D667)</f>
        <v/>
      </c>
      <c r="C667" s="86" t="n">
        <v>45723</v>
      </c>
      <c r="D667" s="75" t="n">
        <v>0.9270833333333334</v>
      </c>
      <c r="E667" s="80" t="n">
        <v>101395</v>
      </c>
      <c r="F667" s="80" t="n">
        <v>58803</v>
      </c>
      <c r="G667" s="80" t="n">
        <v>14296</v>
      </c>
      <c r="H667" s="80" t="n">
        <v>24005</v>
      </c>
      <c r="I667" s="80" t="n">
        <v>5692</v>
      </c>
      <c r="J667" s="80" t="n">
        <v>-1401</v>
      </c>
      <c r="K667" s="80">
        <f>F667-Y667</f>
        <v/>
      </c>
      <c r="L667" s="82">
        <f>AA667/(K667+W667)</f>
        <v/>
      </c>
      <c r="M667" s="75" t="n">
        <v>0.9270833333333334</v>
      </c>
      <c r="N667" s="80" t="n">
        <v>99707.2</v>
      </c>
      <c r="O667" s="80" t="n">
        <v>53324.08</v>
      </c>
      <c r="P667" s="80" t="n">
        <v>16705.5</v>
      </c>
      <c r="Q667" s="80" t="n">
        <v>24244.9</v>
      </c>
      <c r="R667" s="80" t="n">
        <v>6774.9</v>
      </c>
      <c r="S667" s="80" t="n">
        <v>-1342.18</v>
      </c>
      <c r="T667" s="80">
        <f>O667-Y667</f>
        <v/>
      </c>
      <c r="U667" s="82">
        <f>AA667/(T667+X667)</f>
        <v/>
      </c>
      <c r="V667" s="80">
        <f>INDEX(检修、备用和必开!B:B,MATCH(统调负荷!$C667,检修、备用和必开!$A:$A,0))</f>
        <v/>
      </c>
      <c r="W667" s="80">
        <f>INDEX(检修、备用和必开!C:C,MATCH(统调负荷!$C667,检修、备用和必开!$A:$A,0))</f>
        <v/>
      </c>
      <c r="X667" s="80">
        <f>INDEX(检修、备用和必开!D:D,MATCH(统调负荷!$C667,检修、备用和必开!$A:$A,0))</f>
        <v/>
      </c>
      <c r="Y667" s="80">
        <f>INDEX(检修、备用和必开!E:E,MATCH(统调负荷!$C667,检修、备用和必开!$A:$A,0))</f>
        <v/>
      </c>
      <c r="Z667" s="80">
        <f>INDEX(检修、备用和必开!F:F,MATCH(统调负荷!$C667,检修、备用和必开!$A:$A,0))</f>
        <v/>
      </c>
      <c r="AA667" s="80">
        <f>94492.4-V667-Z667</f>
        <v/>
      </c>
      <c r="AB667" s="80" t="n">
        <v>403.17</v>
      </c>
      <c r="AC667" s="80" t="n">
        <v>396.49</v>
      </c>
      <c r="AD667" s="83">
        <f>C667+D667</f>
        <v/>
      </c>
      <c r="AE667" s="82">
        <f>N667-E667</f>
        <v/>
      </c>
      <c r="AF667" s="82">
        <f>O667-F667</f>
        <v/>
      </c>
      <c r="AG667" s="82">
        <f>P667-G667</f>
        <v/>
      </c>
      <c r="AH667" s="82">
        <f>Q667-H667</f>
        <v/>
      </c>
      <c r="AI667" s="82">
        <f>R667-I667</f>
        <v/>
      </c>
      <c r="AJ667" s="82">
        <f>S667-J667</f>
        <v/>
      </c>
      <c r="AK667" s="80">
        <f>INDEX(检修、备用和必开!I:I,MATCH(统调负荷!$C667,检修、备用和必开!$A:$A,0))</f>
        <v/>
      </c>
      <c r="AL667" s="87" t="n"/>
    </row>
    <row r="668" ht="13.8" customFormat="1" customHeight="1" s="74">
      <c r="A668" s="80">
        <f>WEEKDAY(C668,2)</f>
        <v/>
      </c>
      <c r="B668" s="80">
        <f>HOUR(D668)</f>
        <v/>
      </c>
      <c r="C668" s="86" t="n">
        <v>45723</v>
      </c>
      <c r="D668" s="75" t="n">
        <v>0.9375</v>
      </c>
      <c r="E668" s="80" t="n">
        <v>99090</v>
      </c>
      <c r="F668" s="80" t="n">
        <v>57269</v>
      </c>
      <c r="G668" s="80" t="n">
        <v>14223</v>
      </c>
      <c r="H668" s="80" t="n">
        <v>23318</v>
      </c>
      <c r="I668" s="80" t="n">
        <v>5681</v>
      </c>
      <c r="J668" s="80" t="n">
        <v>-1401</v>
      </c>
      <c r="K668" s="80">
        <f>F668-Y668</f>
        <v/>
      </c>
      <c r="L668" s="82">
        <f>AA668/(K668+W668)</f>
        <v/>
      </c>
      <c r="M668" s="75" t="n">
        <v>0.9375</v>
      </c>
      <c r="N668" s="80" t="n">
        <v>97744.8</v>
      </c>
      <c r="O668" s="80" t="n">
        <v>52374.58</v>
      </c>
      <c r="P668" s="80" t="n">
        <v>17244.8</v>
      </c>
      <c r="Q668" s="80" t="n">
        <v>22688</v>
      </c>
      <c r="R668" s="80" t="n">
        <v>6786.62</v>
      </c>
      <c r="S668" s="80" t="n">
        <v>-1349.2</v>
      </c>
      <c r="T668" s="80">
        <f>O668-Y668</f>
        <v/>
      </c>
      <c r="U668" s="82">
        <f>AA668/(T668+X668)</f>
        <v/>
      </c>
      <c r="V668" s="80">
        <f>INDEX(检修、备用和必开!B:B,MATCH(统调负荷!$C668,检修、备用和必开!$A:$A,0))</f>
        <v/>
      </c>
      <c r="W668" s="80">
        <f>INDEX(检修、备用和必开!C:C,MATCH(统调负荷!$C668,检修、备用和必开!$A:$A,0))</f>
        <v/>
      </c>
      <c r="X668" s="80">
        <f>INDEX(检修、备用和必开!D:D,MATCH(统调负荷!$C668,检修、备用和必开!$A:$A,0))</f>
        <v/>
      </c>
      <c r="Y668" s="80">
        <f>INDEX(检修、备用和必开!E:E,MATCH(统调负荷!$C668,检修、备用和必开!$A:$A,0))</f>
        <v/>
      </c>
      <c r="Z668" s="80">
        <f>INDEX(检修、备用和必开!F:F,MATCH(统调负荷!$C668,检修、备用和必开!$A:$A,0))</f>
        <v/>
      </c>
      <c r="AA668" s="80">
        <f>94492.4-V668-Z668</f>
        <v/>
      </c>
      <c r="AB668" s="80" t="n">
        <v>403.45</v>
      </c>
      <c r="AC668" s="80" t="n">
        <v>391.88</v>
      </c>
      <c r="AD668" s="83">
        <f>C668+D668</f>
        <v/>
      </c>
      <c r="AE668" s="82">
        <f>N668-E668</f>
        <v/>
      </c>
      <c r="AF668" s="82">
        <f>O668-F668</f>
        <v/>
      </c>
      <c r="AG668" s="82">
        <f>P668-G668</f>
        <v/>
      </c>
      <c r="AH668" s="82">
        <f>Q668-H668</f>
        <v/>
      </c>
      <c r="AI668" s="82">
        <f>R668-I668</f>
        <v/>
      </c>
      <c r="AJ668" s="82">
        <f>S668-J668</f>
        <v/>
      </c>
      <c r="AK668" s="80">
        <f>INDEX(检修、备用和必开!I:I,MATCH(统调负荷!$C668,检修、备用和必开!$A:$A,0))</f>
        <v/>
      </c>
      <c r="AL668" s="87" t="n"/>
    </row>
    <row r="669" ht="13.8" customFormat="1" customHeight="1" s="74">
      <c r="A669" s="80">
        <f>WEEKDAY(C669,2)</f>
        <v/>
      </c>
      <c r="B669" s="80">
        <f>HOUR(D669)</f>
        <v/>
      </c>
      <c r="C669" s="86" t="n">
        <v>45723</v>
      </c>
      <c r="D669" s="75" t="n">
        <v>0.9479166666666666</v>
      </c>
      <c r="E669" s="80" t="n">
        <v>96895</v>
      </c>
      <c r="F669" s="80" t="n">
        <v>55688</v>
      </c>
      <c r="G669" s="80" t="n">
        <v>14223</v>
      </c>
      <c r="H669" s="80" t="n">
        <v>22729</v>
      </c>
      <c r="I669" s="80" t="n">
        <v>5656</v>
      </c>
      <c r="J669" s="80" t="n">
        <v>-1401</v>
      </c>
      <c r="K669" s="80">
        <f>F669-Y669</f>
        <v/>
      </c>
      <c r="L669" s="82">
        <f>AA669/(K669+W669)</f>
        <v/>
      </c>
      <c r="M669" s="75" t="n">
        <v>0.9479166666666666</v>
      </c>
      <c r="N669" s="80" t="n">
        <v>95122.3</v>
      </c>
      <c r="O669" s="80" t="n">
        <v>49181.18</v>
      </c>
      <c r="P669" s="80" t="n">
        <v>17801.3</v>
      </c>
      <c r="Q669" s="80" t="n">
        <v>22701</v>
      </c>
      <c r="R669" s="80" t="n">
        <v>6810.85</v>
      </c>
      <c r="S669" s="80" t="n">
        <v>-1372.03</v>
      </c>
      <c r="T669" s="80">
        <f>O669-Y669</f>
        <v/>
      </c>
      <c r="U669" s="82">
        <f>AA669/(T669+X669)</f>
        <v/>
      </c>
      <c r="V669" s="80">
        <f>INDEX(检修、备用和必开!B:B,MATCH(统调负荷!$C669,检修、备用和必开!$A:$A,0))</f>
        <v/>
      </c>
      <c r="W669" s="80">
        <f>INDEX(检修、备用和必开!C:C,MATCH(统调负荷!$C669,检修、备用和必开!$A:$A,0))</f>
        <v/>
      </c>
      <c r="X669" s="80">
        <f>INDEX(检修、备用和必开!D:D,MATCH(统调负荷!$C669,检修、备用和必开!$A:$A,0))</f>
        <v/>
      </c>
      <c r="Y669" s="80">
        <f>INDEX(检修、备用和必开!E:E,MATCH(统调负荷!$C669,检修、备用和必开!$A:$A,0))</f>
        <v/>
      </c>
      <c r="Z669" s="80">
        <f>INDEX(检修、备用和必开!F:F,MATCH(统调负荷!$C669,检修、备用和必开!$A:$A,0))</f>
        <v/>
      </c>
      <c r="AA669" s="80">
        <f>94492.4-V669-Z669</f>
        <v/>
      </c>
      <c r="AB669" s="80" t="n">
        <v>381.97</v>
      </c>
      <c r="AC669" s="80" t="n">
        <v>355.49</v>
      </c>
      <c r="AD669" s="83">
        <f>C669+D669</f>
        <v/>
      </c>
      <c r="AE669" s="82">
        <f>N669-E669</f>
        <v/>
      </c>
      <c r="AF669" s="82">
        <f>O669-F669</f>
        <v/>
      </c>
      <c r="AG669" s="82">
        <f>P669-G669</f>
        <v/>
      </c>
      <c r="AH669" s="82">
        <f>Q669-H669</f>
        <v/>
      </c>
      <c r="AI669" s="82">
        <f>R669-I669</f>
        <v/>
      </c>
      <c r="AJ669" s="82">
        <f>S669-J669</f>
        <v/>
      </c>
      <c r="AK669" s="80">
        <f>INDEX(检修、备用和必开!I:I,MATCH(统调负荷!$C669,检修、备用和必开!$A:$A,0))</f>
        <v/>
      </c>
      <c r="AL669" s="87" t="n"/>
    </row>
    <row r="670" ht="13.8" customFormat="1" customHeight="1" s="74">
      <c r="A670" s="80">
        <f>WEEKDAY(C670,2)</f>
        <v/>
      </c>
      <c r="B670" s="80">
        <f>HOUR(D670)</f>
        <v/>
      </c>
      <c r="C670" s="86" t="n">
        <v>45723</v>
      </c>
      <c r="D670" s="75" t="n">
        <v>0.9583333333333334</v>
      </c>
      <c r="E670" s="80" t="n">
        <v>94370</v>
      </c>
      <c r="F670" s="80" t="n">
        <v>53782</v>
      </c>
      <c r="G670" s="80" t="n">
        <v>13782</v>
      </c>
      <c r="H670" s="80" t="n">
        <v>22608</v>
      </c>
      <c r="I670" s="80" t="n">
        <v>5598</v>
      </c>
      <c r="J670" s="80" t="n">
        <v>-1400</v>
      </c>
      <c r="K670" s="80">
        <f>F670-Y670</f>
        <v/>
      </c>
      <c r="L670" s="82">
        <f>AA670/(K670+W670)</f>
        <v/>
      </c>
      <c r="M670" s="75" t="n">
        <v>0.9583333333333334</v>
      </c>
      <c r="N670" s="80" t="n">
        <v>91908.39999999999</v>
      </c>
      <c r="O670" s="80" t="n">
        <v>46400.34</v>
      </c>
      <c r="P670" s="80" t="n">
        <v>17783.1</v>
      </c>
      <c r="Q670" s="80" t="n">
        <v>22427</v>
      </c>
      <c r="R670" s="80" t="n">
        <v>6684.11</v>
      </c>
      <c r="S670" s="80" t="n">
        <v>-1386.15</v>
      </c>
      <c r="T670" s="80">
        <f>O670-Y670</f>
        <v/>
      </c>
      <c r="U670" s="82">
        <f>AA670/(T670+X670)</f>
        <v/>
      </c>
      <c r="V670" s="80">
        <f>INDEX(检修、备用和必开!B:B,MATCH(统调负荷!$C670,检修、备用和必开!$A:$A,0))</f>
        <v/>
      </c>
      <c r="W670" s="80">
        <f>INDEX(检修、备用和必开!C:C,MATCH(统调负荷!$C670,检修、备用和必开!$A:$A,0))</f>
        <v/>
      </c>
      <c r="X670" s="80">
        <f>INDEX(检修、备用和必开!D:D,MATCH(统调负荷!$C670,检修、备用和必开!$A:$A,0))</f>
        <v/>
      </c>
      <c r="Y670" s="80">
        <f>INDEX(检修、备用和必开!E:E,MATCH(统调负荷!$C670,检修、备用和必开!$A:$A,0))</f>
        <v/>
      </c>
      <c r="Z670" s="80">
        <f>INDEX(检修、备用和必开!F:F,MATCH(统调负荷!$C670,检修、备用和必开!$A:$A,0))</f>
        <v/>
      </c>
      <c r="AA670" s="80">
        <f>94492.4-V670-Z670</f>
        <v/>
      </c>
      <c r="AB670" s="80" t="n">
        <v>370.86</v>
      </c>
      <c r="AC670" s="80" t="n">
        <v>353.16</v>
      </c>
      <c r="AD670" s="83">
        <f>C670+D670</f>
        <v/>
      </c>
      <c r="AE670" s="82">
        <f>N670-E670</f>
        <v/>
      </c>
      <c r="AF670" s="82">
        <f>O670-F670</f>
        <v/>
      </c>
      <c r="AG670" s="82">
        <f>P670-G670</f>
        <v/>
      </c>
      <c r="AH670" s="82">
        <f>Q670-H670</f>
        <v/>
      </c>
      <c r="AI670" s="82">
        <f>R670-I670</f>
        <v/>
      </c>
      <c r="AJ670" s="82">
        <f>S670-J670</f>
        <v/>
      </c>
      <c r="AK670" s="80">
        <f>INDEX(检修、备用和必开!I:I,MATCH(统调负荷!$C670,检修、备用和必开!$A:$A,0))</f>
        <v/>
      </c>
      <c r="AL670" s="87" t="n"/>
    </row>
    <row r="671" ht="13.8" customFormat="1" customHeight="1" s="74">
      <c r="A671" s="80">
        <f>WEEKDAY(C671,2)</f>
        <v/>
      </c>
      <c r="B671" s="80">
        <f>HOUR(D671)</f>
        <v/>
      </c>
      <c r="C671" s="86" t="n">
        <v>45723</v>
      </c>
      <c r="D671" s="75" t="n">
        <v>0.96875</v>
      </c>
      <c r="E671" s="80" t="n">
        <v>92385</v>
      </c>
      <c r="F671" s="80" t="n">
        <v>51854</v>
      </c>
      <c r="G671" s="80" t="n">
        <v>13782</v>
      </c>
      <c r="H671" s="80" t="n">
        <v>22598</v>
      </c>
      <c r="I671" s="80" t="n">
        <v>5552</v>
      </c>
      <c r="J671" s="80" t="n">
        <v>-1401</v>
      </c>
      <c r="K671" s="80">
        <f>F671-Y671</f>
        <v/>
      </c>
      <c r="L671" s="82">
        <f>AA671/(K671+W671)</f>
        <v/>
      </c>
      <c r="M671" s="75" t="n">
        <v>0.96875</v>
      </c>
      <c r="N671" s="80" t="n">
        <v>89821.3</v>
      </c>
      <c r="O671" s="80" t="n">
        <v>44657.41</v>
      </c>
      <c r="P671" s="80" t="n">
        <v>17689.1</v>
      </c>
      <c r="Q671" s="80" t="n">
        <v>22199.9</v>
      </c>
      <c r="R671" s="80" t="n">
        <v>6677.78</v>
      </c>
      <c r="S671" s="80" t="n">
        <v>-1402.89</v>
      </c>
      <c r="T671" s="80">
        <f>O671-Y671</f>
        <v/>
      </c>
      <c r="U671" s="82">
        <f>AA671/(T671+X671)</f>
        <v/>
      </c>
      <c r="V671" s="80">
        <f>INDEX(检修、备用和必开!B:B,MATCH(统调负荷!$C671,检修、备用和必开!$A:$A,0))</f>
        <v/>
      </c>
      <c r="W671" s="80">
        <f>INDEX(检修、备用和必开!C:C,MATCH(统调负荷!$C671,检修、备用和必开!$A:$A,0))</f>
        <v/>
      </c>
      <c r="X671" s="80">
        <f>INDEX(检修、备用和必开!D:D,MATCH(统调负荷!$C671,检修、备用和必开!$A:$A,0))</f>
        <v/>
      </c>
      <c r="Y671" s="80">
        <f>INDEX(检修、备用和必开!E:E,MATCH(统调负荷!$C671,检修、备用和必开!$A:$A,0))</f>
        <v/>
      </c>
      <c r="Z671" s="80">
        <f>INDEX(检修、备用和必开!F:F,MATCH(统调负荷!$C671,检修、备用和必开!$A:$A,0))</f>
        <v/>
      </c>
      <c r="AA671" s="80">
        <f>94492.4-V671-Z671</f>
        <v/>
      </c>
      <c r="AB671" s="80" t="n">
        <v>353.87</v>
      </c>
      <c r="AC671" s="80" t="n">
        <v>338.09</v>
      </c>
      <c r="AD671" s="83">
        <f>C671+D671</f>
        <v/>
      </c>
      <c r="AE671" s="82">
        <f>N671-E671</f>
        <v/>
      </c>
      <c r="AF671" s="82">
        <f>O671-F671</f>
        <v/>
      </c>
      <c r="AG671" s="82">
        <f>P671-G671</f>
        <v/>
      </c>
      <c r="AH671" s="82">
        <f>Q671-H671</f>
        <v/>
      </c>
      <c r="AI671" s="82">
        <f>R671-I671</f>
        <v/>
      </c>
      <c r="AJ671" s="82">
        <f>S671-J671</f>
        <v/>
      </c>
      <c r="AK671" s="80">
        <f>INDEX(检修、备用和必开!I:I,MATCH(统调负荷!$C671,检修、备用和必开!$A:$A,0))</f>
        <v/>
      </c>
      <c r="AL671" s="87" t="n"/>
    </row>
    <row r="672" ht="13.8" customFormat="1" customHeight="1" s="74">
      <c r="A672" s="80">
        <f>WEEKDAY(C672,2)</f>
        <v/>
      </c>
      <c r="B672" s="80">
        <f>HOUR(D672)</f>
        <v/>
      </c>
      <c r="C672" s="86" t="n">
        <v>45723</v>
      </c>
      <c r="D672" s="75" t="n">
        <v>0.9791666666666666</v>
      </c>
      <c r="E672" s="80" t="n">
        <v>89640</v>
      </c>
      <c r="F672" s="80" t="n">
        <v>50440</v>
      </c>
      <c r="G672" s="80" t="n">
        <v>13782</v>
      </c>
      <c r="H672" s="80" t="n">
        <v>21271</v>
      </c>
      <c r="I672" s="80" t="n">
        <v>5548</v>
      </c>
      <c r="J672" s="80" t="n">
        <v>-1401</v>
      </c>
      <c r="K672" s="80">
        <f>F672-Y672</f>
        <v/>
      </c>
      <c r="L672" s="82">
        <f>AA672/(K672+W672)</f>
        <v/>
      </c>
      <c r="M672" s="75" t="n">
        <v>0.9791666666666666</v>
      </c>
      <c r="N672" s="80" t="n">
        <v>86950.2</v>
      </c>
      <c r="O672" s="80" t="n">
        <v>43724.99</v>
      </c>
      <c r="P672" s="80" t="n">
        <v>16547.5</v>
      </c>
      <c r="Q672" s="80" t="n">
        <v>21460.2</v>
      </c>
      <c r="R672" s="80" t="n">
        <v>6615.63</v>
      </c>
      <c r="S672" s="80" t="n">
        <v>-1398.12</v>
      </c>
      <c r="T672" s="80">
        <f>O672-Y672</f>
        <v/>
      </c>
      <c r="U672" s="82">
        <f>AA672/(T672+X672)</f>
        <v/>
      </c>
      <c r="V672" s="80">
        <f>INDEX(检修、备用和必开!B:B,MATCH(统调负荷!$C672,检修、备用和必开!$A:$A,0))</f>
        <v/>
      </c>
      <c r="W672" s="80">
        <f>INDEX(检修、备用和必开!C:C,MATCH(统调负荷!$C672,检修、备用和必开!$A:$A,0))</f>
        <v/>
      </c>
      <c r="X672" s="80">
        <f>INDEX(检修、备用和必开!D:D,MATCH(统调负荷!$C672,检修、备用和必开!$A:$A,0))</f>
        <v/>
      </c>
      <c r="Y672" s="80">
        <f>INDEX(检修、备用和必开!E:E,MATCH(统调负荷!$C672,检修、备用和必开!$A:$A,0))</f>
        <v/>
      </c>
      <c r="Z672" s="80">
        <f>INDEX(检修、备用和必开!F:F,MATCH(统调负荷!$C672,检修、备用和必开!$A:$A,0))</f>
        <v/>
      </c>
      <c r="AA672" s="80">
        <f>94492.4-V672-Z672</f>
        <v/>
      </c>
      <c r="AB672" s="80" t="n">
        <v>337.65</v>
      </c>
      <c r="AC672" s="80" t="n">
        <v>340.05</v>
      </c>
      <c r="AD672" s="83">
        <f>C672+D672</f>
        <v/>
      </c>
      <c r="AE672" s="82">
        <f>N672-E672</f>
        <v/>
      </c>
      <c r="AF672" s="82">
        <f>O672-F672</f>
        <v/>
      </c>
      <c r="AG672" s="82">
        <f>P672-G672</f>
        <v/>
      </c>
      <c r="AH672" s="82">
        <f>Q672-H672</f>
        <v/>
      </c>
      <c r="AI672" s="82">
        <f>R672-I672</f>
        <v/>
      </c>
      <c r="AJ672" s="82">
        <f>S672-J672</f>
        <v/>
      </c>
      <c r="AK672" s="80">
        <f>INDEX(检修、备用和必开!I:I,MATCH(统调负荷!$C672,检修、备用和必开!$A:$A,0))</f>
        <v/>
      </c>
      <c r="AL672" s="87" t="n"/>
    </row>
    <row r="673" ht="13.8" customFormat="1" customHeight="1" s="74">
      <c r="A673" s="80">
        <f>WEEKDAY(C673,2)</f>
        <v/>
      </c>
      <c r="B673" s="80">
        <f>HOUR(D673)</f>
        <v/>
      </c>
      <c r="C673" s="86" t="n">
        <v>45723</v>
      </c>
      <c r="D673" s="75" t="n">
        <v>0.9895833333333334</v>
      </c>
      <c r="E673" s="80" t="n">
        <v>87375</v>
      </c>
      <c r="F673" s="80" t="n">
        <v>49187</v>
      </c>
      <c r="G673" s="80" t="n">
        <v>13782</v>
      </c>
      <c r="H673" s="80" t="n">
        <v>20273</v>
      </c>
      <c r="I673" s="80" t="n">
        <v>5534</v>
      </c>
      <c r="J673" s="80" t="n">
        <v>-1401</v>
      </c>
      <c r="K673" s="80">
        <f>F673-Y673</f>
        <v/>
      </c>
      <c r="L673" s="82">
        <f>AA673/(K673+W673)</f>
        <v/>
      </c>
      <c r="M673" s="75" t="n">
        <v>0.9895833333333334</v>
      </c>
      <c r="N673" s="80" t="n">
        <v>85251.2</v>
      </c>
      <c r="O673" s="80" t="n">
        <v>42270.02</v>
      </c>
      <c r="P673" s="80" t="n">
        <v>16826.9</v>
      </c>
      <c r="Q673" s="80" t="n">
        <v>20903.3</v>
      </c>
      <c r="R673" s="80" t="n">
        <v>6562.18</v>
      </c>
      <c r="S673" s="80" t="n">
        <v>-1311.2</v>
      </c>
      <c r="T673" s="80">
        <f>O673-Y673</f>
        <v/>
      </c>
      <c r="U673" s="82">
        <f>AA673/(T673+X673)</f>
        <v/>
      </c>
      <c r="V673" s="80">
        <f>INDEX(检修、备用和必开!B:B,MATCH(统调负荷!$C673,检修、备用和必开!$A:$A,0))</f>
        <v/>
      </c>
      <c r="W673" s="80">
        <f>INDEX(检修、备用和必开!C:C,MATCH(统调负荷!$C673,检修、备用和必开!$A:$A,0))</f>
        <v/>
      </c>
      <c r="X673" s="80">
        <f>INDEX(检修、备用和必开!D:D,MATCH(统调负荷!$C673,检修、备用和必开!$A:$A,0))</f>
        <v/>
      </c>
      <c r="Y673" s="80">
        <f>INDEX(检修、备用和必开!E:E,MATCH(统调负荷!$C673,检修、备用和必开!$A:$A,0))</f>
        <v/>
      </c>
      <c r="Z673" s="80">
        <f>INDEX(检修、备用和必开!F:F,MATCH(统调负荷!$C673,检修、备用和必开!$A:$A,0))</f>
        <v/>
      </c>
      <c r="AA673" s="80">
        <f>94492.4-V673-Z673</f>
        <v/>
      </c>
      <c r="AB673" s="80" t="n">
        <v>309.77</v>
      </c>
      <c r="AC673" s="80" t="n">
        <v>313.85</v>
      </c>
      <c r="AD673" s="83">
        <f>C673+D673</f>
        <v/>
      </c>
      <c r="AE673" s="82">
        <f>N673-E673</f>
        <v/>
      </c>
      <c r="AF673" s="82">
        <f>O673-F673</f>
        <v/>
      </c>
      <c r="AG673" s="82">
        <f>P673-G673</f>
        <v/>
      </c>
      <c r="AH673" s="82">
        <f>Q673-H673</f>
        <v/>
      </c>
      <c r="AI673" s="82">
        <f>R673-I673</f>
        <v/>
      </c>
      <c r="AJ673" s="82">
        <f>S673-J673</f>
        <v/>
      </c>
      <c r="AK673" s="80">
        <f>INDEX(检修、备用和必开!I:I,MATCH(统调负荷!$C673,检修、备用和必开!$A:$A,0))</f>
        <v/>
      </c>
      <c r="AL673" s="87" t="n"/>
    </row>
    <row r="674" ht="13.8" customFormat="1" customHeight="1" s="74">
      <c r="A674" s="80">
        <f>WEEKDAY(C674,2)</f>
        <v/>
      </c>
      <c r="B674" s="80">
        <f>HOUR(D674)</f>
        <v/>
      </c>
      <c r="D674" s="75" t="n"/>
      <c r="E674" s="80" t="n"/>
      <c r="F674" s="80" t="n"/>
      <c r="G674" s="80" t="n"/>
      <c r="H674" s="80" t="n"/>
      <c r="I674" s="80" t="n"/>
      <c r="J674" s="80" t="n"/>
      <c r="K674" s="80">
        <f>F674-Y674</f>
        <v/>
      </c>
      <c r="L674" s="82">
        <f>AA674/(K674+W674)</f>
        <v/>
      </c>
      <c r="M674" s="75" t="n">
        <v>0</v>
      </c>
      <c r="N674" s="80" t="n">
        <v>83331.8</v>
      </c>
      <c r="O674" s="80" t="n">
        <v>42172.12</v>
      </c>
      <c r="P674" s="80" t="n">
        <v>15449.6</v>
      </c>
      <c r="Q674" s="80" t="n">
        <v>20757</v>
      </c>
      <c r="R674" s="80" t="n">
        <v>6174.36</v>
      </c>
      <c r="S674" s="80" t="n">
        <v>-1221.28</v>
      </c>
      <c r="T674" s="80">
        <f>O674-Y674</f>
        <v/>
      </c>
      <c r="U674" s="82">
        <f>AA674/(T674+X674)</f>
        <v/>
      </c>
      <c r="V674" s="80">
        <f>INDEX(检修、备用和必开!B:B,MATCH(统调负荷!$C674,检修、备用和必开!$A:$A,0))</f>
        <v/>
      </c>
      <c r="W674" s="80">
        <f>INDEX(检修、备用和必开!C:C,MATCH(统调负荷!$C674,检修、备用和必开!$A:$A,0))</f>
        <v/>
      </c>
      <c r="X674" s="80">
        <f>INDEX(检修、备用和必开!D:D,MATCH(统调负荷!$C674,检修、备用和必开!$A:$A,0))</f>
        <v/>
      </c>
      <c r="Y674" s="80">
        <f>INDEX(检修、备用和必开!E:E,MATCH(统调负荷!$C674,检修、备用和必开!$A:$A,0))</f>
        <v/>
      </c>
      <c r="Z674" s="80">
        <f>INDEX(检修、备用和必开!F:F,MATCH(统调负荷!$C674,检修、备用和必开!$A:$A,0))</f>
        <v/>
      </c>
      <c r="AA674" s="80">
        <f>94492.4-V674-Z674</f>
        <v/>
      </c>
      <c r="AB674" s="80" t="n">
        <v>335.06</v>
      </c>
      <c r="AC674" s="80" t="n">
        <v>332</v>
      </c>
      <c r="AD674" s="83">
        <f>C674+D674</f>
        <v/>
      </c>
      <c r="AE674" s="82">
        <f>N674-E674</f>
        <v/>
      </c>
      <c r="AF674" s="82">
        <f>O674-F674</f>
        <v/>
      </c>
      <c r="AG674" s="82">
        <f>P674-G674</f>
        <v/>
      </c>
      <c r="AH674" s="82">
        <f>Q674-H674</f>
        <v/>
      </c>
      <c r="AI674" s="82">
        <f>R674-I674</f>
        <v/>
      </c>
      <c r="AJ674" s="82">
        <f>S674-J674</f>
        <v/>
      </c>
      <c r="AK674" s="80">
        <f>INDEX(检修、备用和必开!I:I,MATCH(统调负荷!$C674,检修、备用和必开!$A:$A,0))</f>
        <v/>
      </c>
      <c r="AL674" s="87" t="n"/>
    </row>
    <row r="675" ht="13.8" customFormat="1" customHeight="1" s="74">
      <c r="A675" s="80">
        <f>WEEKDAY(C675,2)</f>
        <v/>
      </c>
      <c r="B675" s="80">
        <f>HOUR(D675)</f>
        <v/>
      </c>
      <c r="D675" s="75" t="n"/>
      <c r="E675" s="80" t="n"/>
      <c r="F675" s="80" t="n"/>
      <c r="G675" s="80" t="n"/>
      <c r="H675" s="80" t="n"/>
      <c r="I675" s="80" t="n"/>
      <c r="J675" s="80" t="n"/>
      <c r="K675" s="80">
        <f>F675-Y675</f>
        <v/>
      </c>
      <c r="L675" s="82">
        <f>AA675/(K675+W675)</f>
        <v/>
      </c>
      <c r="M675" s="75" t="n">
        <v>0.01041666666666667</v>
      </c>
      <c r="N675" s="80" t="n">
        <v>88900.3</v>
      </c>
      <c r="O675" s="80" t="n">
        <v>47375.01</v>
      </c>
      <c r="P675" s="80" t="n">
        <v>15285.2</v>
      </c>
      <c r="Q675" s="80" t="n">
        <v>21373.2</v>
      </c>
      <c r="R675" s="80" t="n">
        <v>6018.62</v>
      </c>
      <c r="S675" s="80" t="n">
        <v>-1151.73</v>
      </c>
      <c r="T675" s="80">
        <f>O675-Y675</f>
        <v/>
      </c>
      <c r="U675" s="82">
        <f>AA675/(T675+X675)</f>
        <v/>
      </c>
      <c r="V675" s="80">
        <f>INDEX(检修、备用和必开!B:B,MATCH(统调负荷!$C675,检修、备用和必开!$A:$A,0))</f>
        <v/>
      </c>
      <c r="W675" s="80">
        <f>INDEX(检修、备用和必开!C:C,MATCH(统调负荷!$C675,检修、备用和必开!$A:$A,0))</f>
        <v/>
      </c>
      <c r="X675" s="80">
        <f>INDEX(检修、备用和必开!D:D,MATCH(统调负荷!$C675,检修、备用和必开!$A:$A,0))</f>
        <v/>
      </c>
      <c r="Y675" s="80">
        <f>INDEX(检修、备用和必开!E:E,MATCH(统调负荷!$C675,检修、备用和必开!$A:$A,0))</f>
        <v/>
      </c>
      <c r="Z675" s="80">
        <f>INDEX(检修、备用和必开!F:F,MATCH(统调负荷!$C675,检修、备用和必开!$A:$A,0))</f>
        <v/>
      </c>
      <c r="AA675" s="80">
        <f>94492.4-V675-Z675</f>
        <v/>
      </c>
      <c r="AB675" s="80" t="n">
        <v>441.11</v>
      </c>
      <c r="AC675" s="80" t="n">
        <v>466.7</v>
      </c>
      <c r="AD675" s="83">
        <f>C675+D675</f>
        <v/>
      </c>
      <c r="AE675" s="82">
        <f>N675-E675</f>
        <v/>
      </c>
      <c r="AF675" s="82">
        <f>O675-F675</f>
        <v/>
      </c>
      <c r="AG675" s="82">
        <f>P675-G675</f>
        <v/>
      </c>
      <c r="AH675" s="82">
        <f>Q675-H675</f>
        <v/>
      </c>
      <c r="AI675" s="82">
        <f>R675-I675</f>
        <v/>
      </c>
      <c r="AJ675" s="82">
        <f>S675-J675</f>
        <v/>
      </c>
      <c r="AK675" s="80">
        <f>INDEX(检修、备用和必开!I:I,MATCH(统调负荷!$C675,检修、备用和必开!$A:$A,0))</f>
        <v/>
      </c>
      <c r="AL675" s="87" t="n"/>
    </row>
    <row r="676" ht="13.8" customFormat="1" customHeight="1" s="74">
      <c r="A676" s="80">
        <f>WEEKDAY(C676,2)</f>
        <v/>
      </c>
      <c r="B676" s="80">
        <f>HOUR(D676)</f>
        <v/>
      </c>
      <c r="D676" s="75" t="n"/>
      <c r="E676" s="80" t="n"/>
      <c r="F676" s="80" t="n"/>
      <c r="G676" s="80" t="n"/>
      <c r="H676" s="80" t="n"/>
      <c r="I676" s="80" t="n"/>
      <c r="J676" s="80" t="n"/>
      <c r="K676" s="80">
        <f>F676-Y676</f>
        <v/>
      </c>
      <c r="L676" s="82">
        <f>AA676/(K676+W676)</f>
        <v/>
      </c>
      <c r="M676" s="75" t="n">
        <v>0.02083333333333333</v>
      </c>
      <c r="N676" s="80" t="n">
        <v>88222.2</v>
      </c>
      <c r="O676" s="80" t="n">
        <v>46752.81</v>
      </c>
      <c r="P676" s="80" t="n">
        <v>15624.1</v>
      </c>
      <c r="Q676" s="80" t="n">
        <v>20995.4</v>
      </c>
      <c r="R676" s="80" t="n">
        <v>6018.51</v>
      </c>
      <c r="S676" s="80" t="n">
        <v>-1168.62</v>
      </c>
      <c r="T676" s="80">
        <f>O676-Y676</f>
        <v/>
      </c>
      <c r="U676" s="82">
        <f>AA676/(T676+X676)</f>
        <v/>
      </c>
      <c r="V676" s="80">
        <f>INDEX(检修、备用和必开!B:B,MATCH(统调负荷!$C676,检修、备用和必开!$A:$A,0))</f>
        <v/>
      </c>
      <c r="W676" s="80">
        <f>INDEX(检修、备用和必开!C:C,MATCH(统调负荷!$C676,检修、备用和必开!$A:$A,0))</f>
        <v/>
      </c>
      <c r="X676" s="80">
        <f>INDEX(检修、备用和必开!D:D,MATCH(统调负荷!$C676,检修、备用和必开!$A:$A,0))</f>
        <v/>
      </c>
      <c r="Y676" s="80">
        <f>INDEX(检修、备用和必开!E:E,MATCH(统调负荷!$C676,检修、备用和必开!$A:$A,0))</f>
        <v/>
      </c>
      <c r="Z676" s="80">
        <f>INDEX(检修、备用和必开!F:F,MATCH(统调负荷!$C676,检修、备用和必开!$A:$A,0))</f>
        <v/>
      </c>
      <c r="AA676" s="80">
        <f>94492.4-V676-Z676</f>
        <v/>
      </c>
      <c r="AB676" s="80" t="n">
        <v>414.64</v>
      </c>
      <c r="AC676" s="80" t="n">
        <v>392.71</v>
      </c>
      <c r="AD676" s="83">
        <f>C676+D676</f>
        <v/>
      </c>
      <c r="AE676" s="82">
        <f>N676-E676</f>
        <v/>
      </c>
      <c r="AF676" s="82">
        <f>O676-F676</f>
        <v/>
      </c>
      <c r="AG676" s="82">
        <f>P676-G676</f>
        <v/>
      </c>
      <c r="AH676" s="82">
        <f>Q676-H676</f>
        <v/>
      </c>
      <c r="AI676" s="82">
        <f>R676-I676</f>
        <v/>
      </c>
      <c r="AJ676" s="82">
        <f>S676-J676</f>
        <v/>
      </c>
      <c r="AK676" s="80">
        <f>INDEX(检修、备用和必开!I:I,MATCH(统调负荷!$C676,检修、备用和必开!$A:$A,0))</f>
        <v/>
      </c>
      <c r="AL676" s="87" t="n"/>
    </row>
    <row r="677" ht="13.8" customFormat="1" customHeight="1" s="74">
      <c r="A677" s="80">
        <f>WEEKDAY(C677,2)</f>
        <v/>
      </c>
      <c r="B677" s="80">
        <f>HOUR(D677)</f>
        <v/>
      </c>
      <c r="D677" s="75" t="n"/>
      <c r="E677" s="80" t="n"/>
      <c r="F677" s="80" t="n"/>
      <c r="G677" s="80" t="n"/>
      <c r="H677" s="80" t="n"/>
      <c r="I677" s="80" t="n"/>
      <c r="J677" s="80" t="n"/>
      <c r="K677" s="80">
        <f>F677-Y677</f>
        <v/>
      </c>
      <c r="L677" s="82">
        <f>AA677/(K677+W677)</f>
        <v/>
      </c>
      <c r="M677" s="75" t="n">
        <v>0.03125</v>
      </c>
      <c r="N677" s="80" t="n">
        <v>86578.7</v>
      </c>
      <c r="O677" s="80" t="n">
        <v>44884.47</v>
      </c>
      <c r="P677" s="80" t="n">
        <v>15848.5</v>
      </c>
      <c r="Q677" s="80" t="n">
        <v>20900.6</v>
      </c>
      <c r="R677" s="80" t="n">
        <v>6054.58</v>
      </c>
      <c r="S677" s="80" t="n">
        <v>-1109.45</v>
      </c>
      <c r="T677" s="80">
        <f>O677-Y677</f>
        <v/>
      </c>
      <c r="U677" s="82">
        <f>AA677/(T677+X677)</f>
        <v/>
      </c>
      <c r="V677" s="80">
        <f>INDEX(检修、备用和必开!B:B,MATCH(统调负荷!$C677,检修、备用和必开!$A:$A,0))</f>
        <v/>
      </c>
      <c r="W677" s="80">
        <f>INDEX(检修、备用和必开!C:C,MATCH(统调负荷!$C677,检修、备用和必开!$A:$A,0))</f>
        <v/>
      </c>
      <c r="X677" s="80">
        <f>INDEX(检修、备用和必开!D:D,MATCH(统调负荷!$C677,检修、备用和必开!$A:$A,0))</f>
        <v/>
      </c>
      <c r="Y677" s="80">
        <f>INDEX(检修、备用和必开!E:E,MATCH(统调负荷!$C677,检修、备用和必开!$A:$A,0))</f>
        <v/>
      </c>
      <c r="Z677" s="80">
        <f>INDEX(检修、备用和必开!F:F,MATCH(统调负荷!$C677,检修、备用和必开!$A:$A,0))</f>
        <v/>
      </c>
      <c r="AA677" s="80">
        <f>94492.4-V677-Z677</f>
        <v/>
      </c>
      <c r="AB677" s="80" t="n">
        <v>403.5</v>
      </c>
      <c r="AC677" s="80" t="n">
        <v>357.86</v>
      </c>
      <c r="AD677" s="83">
        <f>C677+D677</f>
        <v/>
      </c>
      <c r="AE677" s="82">
        <f>N677-E677</f>
        <v/>
      </c>
      <c r="AF677" s="82">
        <f>O677-F677</f>
        <v/>
      </c>
      <c r="AG677" s="82">
        <f>P677-G677</f>
        <v/>
      </c>
      <c r="AH677" s="82">
        <f>Q677-H677</f>
        <v/>
      </c>
      <c r="AI677" s="82">
        <f>R677-I677</f>
        <v/>
      </c>
      <c r="AJ677" s="82">
        <f>S677-J677</f>
        <v/>
      </c>
      <c r="AK677" s="80">
        <f>INDEX(检修、备用和必开!I:I,MATCH(统调负荷!$C677,检修、备用和必开!$A:$A,0))</f>
        <v/>
      </c>
      <c r="AL677" s="87" t="n"/>
    </row>
    <row r="678" ht="13.8" customFormat="1" customHeight="1" s="74">
      <c r="A678" s="80">
        <f>WEEKDAY(C678,2)</f>
        <v/>
      </c>
      <c r="B678" s="80">
        <f>HOUR(D678)</f>
        <v/>
      </c>
      <c r="D678" s="75" t="n"/>
      <c r="E678" s="80" t="n"/>
      <c r="F678" s="80" t="n"/>
      <c r="G678" s="80" t="n"/>
      <c r="H678" s="80" t="n"/>
      <c r="I678" s="80" t="n"/>
      <c r="J678" s="80" t="n"/>
      <c r="K678" s="80">
        <f>F678-Y678</f>
        <v/>
      </c>
      <c r="L678" s="82">
        <f>AA678/(K678+W678)</f>
        <v/>
      </c>
      <c r="M678" s="75" t="n">
        <v>0.04166666666666666</v>
      </c>
      <c r="N678" s="80" t="n">
        <v>84628.5</v>
      </c>
      <c r="O678" s="80" t="n">
        <v>43598.9</v>
      </c>
      <c r="P678" s="80" t="n">
        <v>15676.1</v>
      </c>
      <c r="Q678" s="80" t="n">
        <v>20440.3</v>
      </c>
      <c r="R678" s="80" t="n">
        <v>6075.15</v>
      </c>
      <c r="S678" s="80" t="n">
        <v>-1161.95</v>
      </c>
      <c r="T678" s="80">
        <f>O678-Y678</f>
        <v/>
      </c>
      <c r="U678" s="82">
        <f>AA678/(T678+X678)</f>
        <v/>
      </c>
      <c r="V678" s="80">
        <f>INDEX(检修、备用和必开!B:B,MATCH(统调负荷!$C678,检修、备用和必开!$A:$A,0))</f>
        <v/>
      </c>
      <c r="W678" s="80">
        <f>INDEX(检修、备用和必开!C:C,MATCH(统调负荷!$C678,检修、备用和必开!$A:$A,0))</f>
        <v/>
      </c>
      <c r="X678" s="80">
        <f>INDEX(检修、备用和必开!D:D,MATCH(统调负荷!$C678,检修、备用和必开!$A:$A,0))</f>
        <v/>
      </c>
      <c r="Y678" s="80">
        <f>INDEX(检修、备用和必开!E:E,MATCH(统调负荷!$C678,检修、备用和必开!$A:$A,0))</f>
        <v/>
      </c>
      <c r="Z678" s="80">
        <f>INDEX(检修、备用和必开!F:F,MATCH(统调负荷!$C678,检修、备用和必开!$A:$A,0))</f>
        <v/>
      </c>
      <c r="AA678" s="80">
        <f>94492.4-V678-Z678</f>
        <v/>
      </c>
      <c r="AB678" s="80" t="n">
        <v>386.17</v>
      </c>
      <c r="AC678" s="80" t="n">
        <v>363.21</v>
      </c>
      <c r="AD678" s="83">
        <f>C678+D678</f>
        <v/>
      </c>
      <c r="AE678" s="82">
        <f>N678-E678</f>
        <v/>
      </c>
      <c r="AF678" s="82">
        <f>O678-F678</f>
        <v/>
      </c>
      <c r="AG678" s="82">
        <f>P678-G678</f>
        <v/>
      </c>
      <c r="AH678" s="82">
        <f>Q678-H678</f>
        <v/>
      </c>
      <c r="AI678" s="82">
        <f>R678-I678</f>
        <v/>
      </c>
      <c r="AJ678" s="82">
        <f>S678-J678</f>
        <v/>
      </c>
      <c r="AK678" s="80">
        <f>INDEX(检修、备用和必开!I:I,MATCH(统调负荷!$C678,检修、备用和必开!$A:$A,0))</f>
        <v/>
      </c>
      <c r="AL678" s="87" t="n"/>
    </row>
    <row r="679" ht="13.8" customFormat="1" customHeight="1" s="74">
      <c r="A679" s="80">
        <f>WEEKDAY(C679,2)</f>
        <v/>
      </c>
      <c r="B679" s="80">
        <f>HOUR(D679)</f>
        <v/>
      </c>
      <c r="D679" s="75" t="n"/>
      <c r="E679" s="80" t="n"/>
      <c r="F679" s="80" t="n"/>
      <c r="G679" s="80" t="n"/>
      <c r="H679" s="80" t="n"/>
      <c r="I679" s="80" t="n"/>
      <c r="J679" s="80" t="n"/>
      <c r="K679" s="80">
        <f>F679-Y679</f>
        <v/>
      </c>
      <c r="L679" s="82">
        <f>AA679/(K679+W679)</f>
        <v/>
      </c>
      <c r="M679" s="75" t="n">
        <v>0.05208333333333334</v>
      </c>
      <c r="N679" s="80" t="n">
        <v>83312</v>
      </c>
      <c r="O679" s="80" t="n">
        <v>42312.09</v>
      </c>
      <c r="P679" s="80" t="n">
        <v>15811.1</v>
      </c>
      <c r="Q679" s="80" t="n">
        <v>20172.4</v>
      </c>
      <c r="R679" s="80" t="n">
        <v>5956.74</v>
      </c>
      <c r="S679" s="80" t="n">
        <v>-940.33</v>
      </c>
      <c r="T679" s="80">
        <f>O679-Y679</f>
        <v/>
      </c>
      <c r="U679" s="82">
        <f>AA679/(T679+X679)</f>
        <v/>
      </c>
      <c r="V679" s="80">
        <f>INDEX(检修、备用和必开!B:B,MATCH(统调负荷!$C679,检修、备用和必开!$A:$A,0))</f>
        <v/>
      </c>
      <c r="W679" s="80">
        <f>INDEX(检修、备用和必开!C:C,MATCH(统调负荷!$C679,检修、备用和必开!$A:$A,0))</f>
        <v/>
      </c>
      <c r="X679" s="80">
        <f>INDEX(检修、备用和必开!D:D,MATCH(统调负荷!$C679,检修、备用和必开!$A:$A,0))</f>
        <v/>
      </c>
      <c r="Y679" s="80">
        <f>INDEX(检修、备用和必开!E:E,MATCH(统调负荷!$C679,检修、备用和必开!$A:$A,0))</f>
        <v/>
      </c>
      <c r="Z679" s="80">
        <f>INDEX(检修、备用和必开!F:F,MATCH(统调负荷!$C679,检修、备用和必开!$A:$A,0))</f>
        <v/>
      </c>
      <c r="AA679" s="80">
        <f>94492.4-V679-Z679</f>
        <v/>
      </c>
      <c r="AB679" s="80" t="n">
        <v>378.63</v>
      </c>
      <c r="AC679" s="80" t="n">
        <v>353.82</v>
      </c>
      <c r="AD679" s="83">
        <f>C679+D679</f>
        <v/>
      </c>
      <c r="AE679" s="82">
        <f>N679-E679</f>
        <v/>
      </c>
      <c r="AF679" s="82">
        <f>O679-F679</f>
        <v/>
      </c>
      <c r="AG679" s="82">
        <f>P679-G679</f>
        <v/>
      </c>
      <c r="AH679" s="82">
        <f>Q679-H679</f>
        <v/>
      </c>
      <c r="AI679" s="82">
        <f>R679-I679</f>
        <v/>
      </c>
      <c r="AJ679" s="82">
        <f>S679-J679</f>
        <v/>
      </c>
      <c r="AK679" s="80">
        <f>INDEX(检修、备用和必开!I:I,MATCH(统调负荷!$C679,检修、备用和必开!$A:$A,0))</f>
        <v/>
      </c>
      <c r="AL679" s="87" t="n"/>
    </row>
    <row r="680" ht="13.8" customFormat="1" customHeight="1" s="74">
      <c r="A680" s="80">
        <f>WEEKDAY(C680,2)</f>
        <v/>
      </c>
      <c r="B680" s="80">
        <f>HOUR(D680)</f>
        <v/>
      </c>
      <c r="D680" s="75" t="n"/>
      <c r="E680" s="80" t="n"/>
      <c r="F680" s="80" t="n"/>
      <c r="G680" s="80" t="n"/>
      <c r="H680" s="80" t="n"/>
      <c r="I680" s="80" t="n"/>
      <c r="J680" s="80" t="n"/>
      <c r="K680" s="80">
        <f>F680-Y680</f>
        <v/>
      </c>
      <c r="L680" s="82">
        <f>AA680/(K680+W680)</f>
        <v/>
      </c>
      <c r="M680" s="75" t="n">
        <v>0.0625</v>
      </c>
      <c r="N680" s="80" t="n">
        <v>82320.10000000001</v>
      </c>
      <c r="O680" s="80" t="n">
        <v>41823.68</v>
      </c>
      <c r="P680" s="80" t="n">
        <v>16191.4</v>
      </c>
      <c r="Q680" s="80" t="n">
        <v>19284.5</v>
      </c>
      <c r="R680" s="80" t="n">
        <v>5860.16</v>
      </c>
      <c r="S680" s="80" t="n">
        <v>-839.64</v>
      </c>
      <c r="T680" s="80">
        <f>O680-Y680</f>
        <v/>
      </c>
      <c r="U680" s="82">
        <f>AA680/(T680+X680)</f>
        <v/>
      </c>
      <c r="V680" s="80">
        <f>INDEX(检修、备用和必开!B:B,MATCH(统调负荷!$C680,检修、备用和必开!$A:$A,0))</f>
        <v/>
      </c>
      <c r="W680" s="80">
        <f>INDEX(检修、备用和必开!C:C,MATCH(统调负荷!$C680,检修、备用和必开!$A:$A,0))</f>
        <v/>
      </c>
      <c r="X680" s="80">
        <f>INDEX(检修、备用和必开!D:D,MATCH(统调负荷!$C680,检修、备用和必开!$A:$A,0))</f>
        <v/>
      </c>
      <c r="Y680" s="80">
        <f>INDEX(检修、备用和必开!E:E,MATCH(统调负荷!$C680,检修、备用和必开!$A:$A,0))</f>
        <v/>
      </c>
      <c r="Z680" s="80">
        <f>INDEX(检修、备用和必开!F:F,MATCH(统调负荷!$C680,检修、备用和必开!$A:$A,0))</f>
        <v/>
      </c>
      <c r="AA680" s="80">
        <f>94492.4-V680-Z680</f>
        <v/>
      </c>
      <c r="AB680" s="80" t="n">
        <v>382.72</v>
      </c>
      <c r="AC680" s="80" t="n">
        <v>376.95</v>
      </c>
      <c r="AD680" s="83">
        <f>C680+D680</f>
        <v/>
      </c>
      <c r="AE680" s="82">
        <f>N680-E680</f>
        <v/>
      </c>
      <c r="AF680" s="82">
        <f>O680-F680</f>
        <v/>
      </c>
      <c r="AG680" s="82">
        <f>P680-G680</f>
        <v/>
      </c>
      <c r="AH680" s="82">
        <f>Q680-H680</f>
        <v/>
      </c>
      <c r="AI680" s="82">
        <f>R680-I680</f>
        <v/>
      </c>
      <c r="AJ680" s="82">
        <f>S680-J680</f>
        <v/>
      </c>
      <c r="AK680" s="80">
        <f>INDEX(检修、备用和必开!I:I,MATCH(统调负荷!$C680,检修、备用和必开!$A:$A,0))</f>
        <v/>
      </c>
      <c r="AL680" s="87" t="n"/>
    </row>
    <row r="681" ht="13.8" customFormat="1" customHeight="1" s="74">
      <c r="A681" s="80">
        <f>WEEKDAY(C681,2)</f>
        <v/>
      </c>
      <c r="B681" s="80">
        <f>HOUR(D681)</f>
        <v/>
      </c>
      <c r="D681" s="75" t="n"/>
      <c r="E681" s="80" t="n"/>
      <c r="F681" s="80" t="n"/>
      <c r="G681" s="80" t="n"/>
      <c r="H681" s="80" t="n"/>
      <c r="I681" s="80" t="n"/>
      <c r="J681" s="80" t="n"/>
      <c r="K681" s="80">
        <f>F681-Y681</f>
        <v/>
      </c>
      <c r="L681" s="82">
        <f>AA681/(K681+W681)</f>
        <v/>
      </c>
      <c r="M681" s="75" t="n">
        <v>0.07291666666666667</v>
      </c>
      <c r="N681" s="80" t="n">
        <v>80873.3</v>
      </c>
      <c r="O681" s="80" t="n">
        <v>40834.42</v>
      </c>
      <c r="P681" s="80" t="n">
        <v>16117.8</v>
      </c>
      <c r="Q681" s="80" t="n">
        <v>19006</v>
      </c>
      <c r="R681" s="80" t="n">
        <v>5824.05</v>
      </c>
      <c r="S681" s="80" t="n">
        <v>-908.97</v>
      </c>
      <c r="T681" s="80">
        <f>O681-Y681</f>
        <v/>
      </c>
      <c r="U681" s="82">
        <f>AA681/(T681+X681)</f>
        <v/>
      </c>
      <c r="V681" s="80">
        <f>INDEX(检修、备用和必开!B:B,MATCH(统调负荷!$C681,检修、备用和必开!$A:$A,0))</f>
        <v/>
      </c>
      <c r="W681" s="80">
        <f>INDEX(检修、备用和必开!C:C,MATCH(统调负荷!$C681,检修、备用和必开!$A:$A,0))</f>
        <v/>
      </c>
      <c r="X681" s="80">
        <f>INDEX(检修、备用和必开!D:D,MATCH(统调负荷!$C681,检修、备用和必开!$A:$A,0))</f>
        <v/>
      </c>
      <c r="Y681" s="80">
        <f>INDEX(检修、备用和必开!E:E,MATCH(统调负荷!$C681,检修、备用和必开!$A:$A,0))</f>
        <v/>
      </c>
      <c r="Z681" s="80">
        <f>INDEX(检修、备用和必开!F:F,MATCH(统调负荷!$C681,检修、备用和必开!$A:$A,0))</f>
        <v/>
      </c>
      <c r="AA681" s="80">
        <f>94492.4-V681-Z681</f>
        <v/>
      </c>
      <c r="AB681" s="80" t="n">
        <v>392.49</v>
      </c>
      <c r="AC681" s="80" t="n">
        <v>348.18</v>
      </c>
      <c r="AD681" s="83">
        <f>C681+D681</f>
        <v/>
      </c>
      <c r="AE681" s="82">
        <f>N681-E681</f>
        <v/>
      </c>
      <c r="AF681" s="82">
        <f>O681-F681</f>
        <v/>
      </c>
      <c r="AG681" s="82">
        <f>P681-G681</f>
        <v/>
      </c>
      <c r="AH681" s="82">
        <f>Q681-H681</f>
        <v/>
      </c>
      <c r="AI681" s="82">
        <f>R681-I681</f>
        <v/>
      </c>
      <c r="AJ681" s="82">
        <f>S681-J681</f>
        <v/>
      </c>
      <c r="AK681" s="80">
        <f>INDEX(检修、备用和必开!I:I,MATCH(统调负荷!$C681,检修、备用和必开!$A:$A,0))</f>
        <v/>
      </c>
      <c r="AL681" s="87" t="n"/>
    </row>
    <row r="682" ht="13.8" customFormat="1" customHeight="1" s="74">
      <c r="A682" s="80">
        <f>WEEKDAY(C682,2)</f>
        <v/>
      </c>
      <c r="B682" s="80">
        <f>HOUR(D682)</f>
        <v/>
      </c>
      <c r="D682" s="75" t="n"/>
      <c r="E682" s="80" t="n"/>
      <c r="F682" s="80" t="n"/>
      <c r="G682" s="80" t="n"/>
      <c r="H682" s="80" t="n"/>
      <c r="I682" s="80" t="n"/>
      <c r="J682" s="80" t="n"/>
      <c r="K682" s="80">
        <f>F682-Y682</f>
        <v/>
      </c>
      <c r="L682" s="82">
        <f>AA682/(K682+W682)</f>
        <v/>
      </c>
      <c r="M682" s="75" t="n">
        <v>0.08333333333333333</v>
      </c>
      <c r="N682" s="80" t="n">
        <v>79851.39999999999</v>
      </c>
      <c r="O682" s="80" t="n">
        <v>40298.88</v>
      </c>
      <c r="P682" s="80" t="n">
        <v>16146.2</v>
      </c>
      <c r="Q682" s="80" t="n">
        <v>18558.5</v>
      </c>
      <c r="R682" s="80" t="n">
        <v>5747.11</v>
      </c>
      <c r="S682" s="80" t="n">
        <v>-899.29</v>
      </c>
      <c r="T682" s="80">
        <f>O682-Y682</f>
        <v/>
      </c>
      <c r="U682" s="82">
        <f>AA682/(T682+X682)</f>
        <v/>
      </c>
      <c r="V682" s="80">
        <f>INDEX(检修、备用和必开!B:B,MATCH(统调负荷!$C682,检修、备用和必开!$A:$A,0))</f>
        <v/>
      </c>
      <c r="W682" s="80">
        <f>INDEX(检修、备用和必开!C:C,MATCH(统调负荷!$C682,检修、备用和必开!$A:$A,0))</f>
        <v/>
      </c>
      <c r="X682" s="80">
        <f>INDEX(检修、备用和必开!D:D,MATCH(统调负荷!$C682,检修、备用和必开!$A:$A,0))</f>
        <v/>
      </c>
      <c r="Y682" s="80">
        <f>INDEX(检修、备用和必开!E:E,MATCH(统调负荷!$C682,检修、备用和必开!$A:$A,0))</f>
        <v/>
      </c>
      <c r="Z682" s="80">
        <f>INDEX(检修、备用和必开!F:F,MATCH(统调负荷!$C682,检修、备用和必开!$A:$A,0))</f>
        <v/>
      </c>
      <c r="AA682" s="80">
        <f>94492.4-V682-Z682</f>
        <v/>
      </c>
      <c r="AB682" s="80" t="n">
        <v>371.32</v>
      </c>
      <c r="AC682" s="80" t="n">
        <v>345.71</v>
      </c>
      <c r="AD682" s="83">
        <f>C682+D682</f>
        <v/>
      </c>
      <c r="AE682" s="82">
        <f>N682-E682</f>
        <v/>
      </c>
      <c r="AF682" s="82">
        <f>O682-F682</f>
        <v/>
      </c>
      <c r="AG682" s="82">
        <f>P682-G682</f>
        <v/>
      </c>
      <c r="AH682" s="82">
        <f>Q682-H682</f>
        <v/>
      </c>
      <c r="AI682" s="82">
        <f>R682-I682</f>
        <v/>
      </c>
      <c r="AJ682" s="82">
        <f>S682-J682</f>
        <v/>
      </c>
      <c r="AK682" s="80">
        <f>INDEX(检修、备用和必开!I:I,MATCH(统调负荷!$C682,检修、备用和必开!$A:$A,0))</f>
        <v/>
      </c>
      <c r="AL682" s="87" t="n"/>
    </row>
    <row r="683" ht="13.8" customFormat="1" customHeight="1" s="74">
      <c r="A683" s="80">
        <f>WEEKDAY(C683,2)</f>
        <v/>
      </c>
      <c r="B683" s="80">
        <f>HOUR(D683)</f>
        <v/>
      </c>
      <c r="D683" s="75" t="n"/>
      <c r="E683" s="80" t="n"/>
      <c r="F683" s="80" t="n"/>
      <c r="G683" s="80" t="n"/>
      <c r="H683" s="80" t="n"/>
      <c r="I683" s="80" t="n"/>
      <c r="J683" s="80" t="n"/>
      <c r="K683" s="80">
        <f>F683-Y683</f>
        <v/>
      </c>
      <c r="L683" s="82">
        <f>AA683/(K683+W683)</f>
        <v/>
      </c>
      <c r="M683" s="75" t="n">
        <v>0.09375</v>
      </c>
      <c r="N683" s="80" t="n">
        <v>79083</v>
      </c>
      <c r="O683" s="80" t="n">
        <v>40423.06</v>
      </c>
      <c r="P683" s="80" t="n">
        <v>15250.9</v>
      </c>
      <c r="Q683" s="80" t="n">
        <v>18637.1</v>
      </c>
      <c r="R683" s="80" t="n">
        <v>5684.18</v>
      </c>
      <c r="S683" s="80" t="n">
        <v>-912.24</v>
      </c>
      <c r="T683" s="80">
        <f>O683-Y683</f>
        <v/>
      </c>
      <c r="U683" s="82">
        <f>AA683/(T683+X683)</f>
        <v/>
      </c>
      <c r="V683" s="80">
        <f>INDEX(检修、备用和必开!B:B,MATCH(统调负荷!$C683,检修、备用和必开!$A:$A,0))</f>
        <v/>
      </c>
      <c r="W683" s="80">
        <f>INDEX(检修、备用和必开!C:C,MATCH(统调负荷!$C683,检修、备用和必开!$A:$A,0))</f>
        <v/>
      </c>
      <c r="X683" s="80">
        <f>INDEX(检修、备用和必开!D:D,MATCH(统调负荷!$C683,检修、备用和必开!$A:$A,0))</f>
        <v/>
      </c>
      <c r="Y683" s="80">
        <f>INDEX(检修、备用和必开!E:E,MATCH(统调负荷!$C683,检修、备用和必开!$A:$A,0))</f>
        <v/>
      </c>
      <c r="Z683" s="80">
        <f>INDEX(检修、备用和必开!F:F,MATCH(统调负荷!$C683,检修、备用和必开!$A:$A,0))</f>
        <v/>
      </c>
      <c r="AA683" s="80">
        <f>94492.4-V683-Z683</f>
        <v/>
      </c>
      <c r="AB683" s="80" t="n">
        <v>373.63</v>
      </c>
      <c r="AC683" s="80" t="n">
        <v>348.94</v>
      </c>
      <c r="AD683" s="83">
        <f>C683+D683</f>
        <v/>
      </c>
      <c r="AE683" s="82">
        <f>N683-E683</f>
        <v/>
      </c>
      <c r="AF683" s="82">
        <f>O683-F683</f>
        <v/>
      </c>
      <c r="AG683" s="82">
        <f>P683-G683</f>
        <v/>
      </c>
      <c r="AH683" s="82">
        <f>Q683-H683</f>
        <v/>
      </c>
      <c r="AI683" s="82">
        <f>R683-I683</f>
        <v/>
      </c>
      <c r="AJ683" s="82">
        <f>S683-J683</f>
        <v/>
      </c>
      <c r="AK683" s="80">
        <f>INDEX(检修、备用和必开!I:I,MATCH(统调负荷!$C683,检修、备用和必开!$A:$A,0))</f>
        <v/>
      </c>
      <c r="AL683" s="87" t="n"/>
    </row>
    <row r="684" ht="13.8" customFormat="1" customHeight="1" s="74">
      <c r="A684" s="80">
        <f>WEEKDAY(C684,2)</f>
        <v/>
      </c>
      <c r="B684" s="80">
        <f>HOUR(D684)</f>
        <v/>
      </c>
      <c r="D684" s="75" t="n"/>
      <c r="E684" s="80" t="n"/>
      <c r="F684" s="80" t="n"/>
      <c r="G684" s="80" t="n"/>
      <c r="H684" s="80" t="n"/>
      <c r="I684" s="80" t="n"/>
      <c r="J684" s="80" t="n"/>
      <c r="K684" s="80">
        <f>F684-Y684</f>
        <v/>
      </c>
      <c r="L684" s="82">
        <f>AA684/(K684+W684)</f>
        <v/>
      </c>
      <c r="M684" s="75" t="n">
        <v>0.1041666666666667</v>
      </c>
      <c r="N684" s="80" t="n">
        <v>77788.60000000001</v>
      </c>
      <c r="O684" s="80" t="n">
        <v>40587.77</v>
      </c>
      <c r="P684" s="80" t="n">
        <v>14100.7</v>
      </c>
      <c r="Q684" s="80" t="n">
        <v>18325.7</v>
      </c>
      <c r="R684" s="80" t="n">
        <v>5665.43</v>
      </c>
      <c r="S684" s="80" t="n">
        <v>-891</v>
      </c>
      <c r="T684" s="80">
        <f>O684-Y684</f>
        <v/>
      </c>
      <c r="U684" s="82">
        <f>AA684/(T684+X684)</f>
        <v/>
      </c>
      <c r="V684" s="80">
        <f>INDEX(检修、备用和必开!B:B,MATCH(统调负荷!$C684,检修、备用和必开!$A:$A,0))</f>
        <v/>
      </c>
      <c r="W684" s="80">
        <f>INDEX(检修、备用和必开!C:C,MATCH(统调负荷!$C684,检修、备用和必开!$A:$A,0))</f>
        <v/>
      </c>
      <c r="X684" s="80">
        <f>INDEX(检修、备用和必开!D:D,MATCH(统调负荷!$C684,检修、备用和必开!$A:$A,0))</f>
        <v/>
      </c>
      <c r="Y684" s="80">
        <f>INDEX(检修、备用和必开!E:E,MATCH(统调负荷!$C684,检修、备用和必开!$A:$A,0))</f>
        <v/>
      </c>
      <c r="Z684" s="80">
        <f>INDEX(检修、备用和必开!F:F,MATCH(统调负荷!$C684,检修、备用和必开!$A:$A,0))</f>
        <v/>
      </c>
      <c r="AA684" s="80">
        <f>94492.4-V684-Z684</f>
        <v/>
      </c>
      <c r="AB684" s="80" t="n">
        <v>374.63</v>
      </c>
      <c r="AC684" s="80" t="n">
        <v>351.85</v>
      </c>
      <c r="AD684" s="83">
        <f>C684+D684</f>
        <v/>
      </c>
      <c r="AE684" s="82">
        <f>N684-E684</f>
        <v/>
      </c>
      <c r="AF684" s="82">
        <f>O684-F684</f>
        <v/>
      </c>
      <c r="AG684" s="82">
        <f>P684-G684</f>
        <v/>
      </c>
      <c r="AH684" s="82">
        <f>Q684-H684</f>
        <v/>
      </c>
      <c r="AI684" s="82">
        <f>R684-I684</f>
        <v/>
      </c>
      <c r="AJ684" s="82">
        <f>S684-J684</f>
        <v/>
      </c>
      <c r="AK684" s="80">
        <f>INDEX(检修、备用和必开!I:I,MATCH(统调负荷!$C684,检修、备用和必开!$A:$A,0))</f>
        <v/>
      </c>
      <c r="AL684" s="87" t="n"/>
    </row>
    <row r="685" ht="13.8" customFormat="1" customHeight="1" s="74">
      <c r="A685" s="80">
        <f>WEEKDAY(C685,2)</f>
        <v/>
      </c>
      <c r="B685" s="80">
        <f>HOUR(D685)</f>
        <v/>
      </c>
      <c r="D685" s="75" t="n"/>
      <c r="E685" s="80" t="n"/>
      <c r="F685" s="80" t="n"/>
      <c r="G685" s="80" t="n"/>
      <c r="H685" s="80" t="n"/>
      <c r="I685" s="80" t="n"/>
      <c r="J685" s="80" t="n"/>
      <c r="K685" s="80">
        <f>F685-Y685</f>
        <v/>
      </c>
      <c r="L685" s="82">
        <f>AA685/(K685+W685)</f>
        <v/>
      </c>
      <c r="M685" s="75" t="n">
        <v>0.1145833333333333</v>
      </c>
      <c r="N685" s="80" t="n">
        <v>77355.3</v>
      </c>
      <c r="O685" s="80" t="n">
        <v>41053.62</v>
      </c>
      <c r="P685" s="80" t="n">
        <v>13029.5</v>
      </c>
      <c r="Q685" s="80" t="n">
        <v>18438.5</v>
      </c>
      <c r="R685" s="80" t="n">
        <v>5678.16</v>
      </c>
      <c r="S685" s="80" t="n">
        <v>-844.48</v>
      </c>
      <c r="T685" s="80">
        <f>O685-Y685</f>
        <v/>
      </c>
      <c r="U685" s="82">
        <f>AA685/(T685+X685)</f>
        <v/>
      </c>
      <c r="V685" s="80">
        <f>INDEX(检修、备用和必开!B:B,MATCH(统调负荷!$C685,检修、备用和必开!$A:$A,0))</f>
        <v/>
      </c>
      <c r="W685" s="80">
        <f>INDEX(检修、备用和必开!C:C,MATCH(统调负荷!$C685,检修、备用和必开!$A:$A,0))</f>
        <v/>
      </c>
      <c r="X685" s="80">
        <f>INDEX(检修、备用和必开!D:D,MATCH(统调负荷!$C685,检修、备用和必开!$A:$A,0))</f>
        <v/>
      </c>
      <c r="Y685" s="80">
        <f>INDEX(检修、备用和必开!E:E,MATCH(统调负荷!$C685,检修、备用和必开!$A:$A,0))</f>
        <v/>
      </c>
      <c r="Z685" s="80">
        <f>INDEX(检修、备用和必开!F:F,MATCH(统调负荷!$C685,检修、备用和必开!$A:$A,0))</f>
        <v/>
      </c>
      <c r="AA685" s="80">
        <f>94492.4-V685-Z685</f>
        <v/>
      </c>
      <c r="AB685" s="80" t="n">
        <v>378.56</v>
      </c>
      <c r="AC685" s="80" t="n">
        <v>348.18</v>
      </c>
      <c r="AD685" s="83">
        <f>C685+D685</f>
        <v/>
      </c>
      <c r="AE685" s="82">
        <f>N685-E685</f>
        <v/>
      </c>
      <c r="AF685" s="82">
        <f>O685-F685</f>
        <v/>
      </c>
      <c r="AG685" s="82">
        <f>P685-G685</f>
        <v/>
      </c>
      <c r="AH685" s="82">
        <f>Q685-H685</f>
        <v/>
      </c>
      <c r="AI685" s="82">
        <f>R685-I685</f>
        <v/>
      </c>
      <c r="AJ685" s="82">
        <f>S685-J685</f>
        <v/>
      </c>
      <c r="AK685" s="80">
        <f>INDEX(检修、备用和必开!I:I,MATCH(统调负荷!$C685,检修、备用和必开!$A:$A,0))</f>
        <v/>
      </c>
      <c r="AL685" s="87" t="n"/>
    </row>
    <row r="686" ht="13.8" customFormat="1" customHeight="1" s="74">
      <c r="A686" s="80">
        <f>WEEKDAY(C686,2)</f>
        <v/>
      </c>
      <c r="B686" s="80">
        <f>HOUR(D686)</f>
        <v/>
      </c>
      <c r="D686" s="75" t="n"/>
      <c r="E686" s="80" t="n"/>
      <c r="F686" s="80" t="n"/>
      <c r="G686" s="80" t="n"/>
      <c r="H686" s="80" t="n"/>
      <c r="I686" s="80" t="n"/>
      <c r="J686" s="80" t="n"/>
      <c r="K686" s="80">
        <f>F686-Y686</f>
        <v/>
      </c>
      <c r="L686" s="82">
        <f>AA686/(K686+W686)</f>
        <v/>
      </c>
      <c r="M686" s="75" t="n">
        <v>0.125</v>
      </c>
      <c r="N686" s="80" t="n">
        <v>76670.2</v>
      </c>
      <c r="O686" s="80" t="n">
        <v>40942.03</v>
      </c>
      <c r="P686" s="80" t="n">
        <v>12625.5</v>
      </c>
      <c r="Q686" s="80" t="n">
        <v>18278.5</v>
      </c>
      <c r="R686" s="80" t="n">
        <v>5658.79</v>
      </c>
      <c r="S686" s="80" t="n">
        <v>-834.62</v>
      </c>
      <c r="T686" s="80">
        <f>O686-Y686</f>
        <v/>
      </c>
      <c r="U686" s="82">
        <f>AA686/(T686+X686)</f>
        <v/>
      </c>
      <c r="V686" s="80">
        <f>INDEX(检修、备用和必开!B:B,MATCH(统调负荷!$C686,检修、备用和必开!$A:$A,0))</f>
        <v/>
      </c>
      <c r="W686" s="80">
        <f>INDEX(检修、备用和必开!C:C,MATCH(统调负荷!$C686,检修、备用和必开!$A:$A,0))</f>
        <v/>
      </c>
      <c r="X686" s="80">
        <f>INDEX(检修、备用和必开!D:D,MATCH(统调负荷!$C686,检修、备用和必开!$A:$A,0))</f>
        <v/>
      </c>
      <c r="Y686" s="80">
        <f>INDEX(检修、备用和必开!E:E,MATCH(统调负荷!$C686,检修、备用和必开!$A:$A,0))</f>
        <v/>
      </c>
      <c r="Z686" s="80">
        <f>INDEX(检修、备用和必开!F:F,MATCH(统调负荷!$C686,检修、备用和必开!$A:$A,0))</f>
        <v/>
      </c>
      <c r="AA686" s="80">
        <f>94492.4-V686-Z686</f>
        <v/>
      </c>
      <c r="AB686" s="80" t="n">
        <v>372.43</v>
      </c>
      <c r="AC686" s="80" t="n">
        <v>354.73</v>
      </c>
      <c r="AD686" s="83">
        <f>C686+D686</f>
        <v/>
      </c>
      <c r="AE686" s="82">
        <f>N686-E686</f>
        <v/>
      </c>
      <c r="AF686" s="82">
        <f>O686-F686</f>
        <v/>
      </c>
      <c r="AG686" s="82">
        <f>P686-G686</f>
        <v/>
      </c>
      <c r="AH686" s="82">
        <f>Q686-H686</f>
        <v/>
      </c>
      <c r="AI686" s="82">
        <f>R686-I686</f>
        <v/>
      </c>
      <c r="AJ686" s="82">
        <f>S686-J686</f>
        <v/>
      </c>
      <c r="AK686" s="80">
        <f>INDEX(检修、备用和必开!I:I,MATCH(统调负荷!$C686,检修、备用和必开!$A:$A,0))</f>
        <v/>
      </c>
      <c r="AL686" s="87" t="n"/>
    </row>
    <row r="687" ht="13.8" customFormat="1" customHeight="1" s="74">
      <c r="A687" s="80">
        <f>WEEKDAY(C687,2)</f>
        <v/>
      </c>
      <c r="B687" s="80">
        <f>HOUR(D687)</f>
        <v/>
      </c>
      <c r="D687" s="75" t="n"/>
      <c r="E687" s="80" t="n"/>
      <c r="F687" s="80" t="n"/>
      <c r="G687" s="80" t="n"/>
      <c r="H687" s="80" t="n"/>
      <c r="I687" s="80" t="n"/>
      <c r="J687" s="80" t="n"/>
      <c r="K687" s="80">
        <f>F687-Y687</f>
        <v/>
      </c>
      <c r="L687" s="82">
        <f>AA687/(K687+W687)</f>
        <v/>
      </c>
      <c r="M687" s="75" t="n">
        <v>0.1354166666666667</v>
      </c>
      <c r="N687" s="80" t="n">
        <v>76307.39999999999</v>
      </c>
      <c r="O687" s="80" t="n">
        <v>40580.52</v>
      </c>
      <c r="P687" s="80" t="n">
        <v>12442.5</v>
      </c>
      <c r="Q687" s="80" t="n">
        <v>18439.5</v>
      </c>
      <c r="R687" s="80" t="n">
        <v>5659.93</v>
      </c>
      <c r="S687" s="80" t="n">
        <v>-815.05</v>
      </c>
      <c r="T687" s="80">
        <f>O687-Y687</f>
        <v/>
      </c>
      <c r="U687" s="82">
        <f>AA687/(T687+X687)</f>
        <v/>
      </c>
      <c r="V687" s="80">
        <f>INDEX(检修、备用和必开!B:B,MATCH(统调负荷!$C687,检修、备用和必开!$A:$A,0))</f>
        <v/>
      </c>
      <c r="W687" s="80">
        <f>INDEX(检修、备用和必开!C:C,MATCH(统调负荷!$C687,检修、备用和必开!$A:$A,0))</f>
        <v/>
      </c>
      <c r="X687" s="80">
        <f>INDEX(检修、备用和必开!D:D,MATCH(统调负荷!$C687,检修、备用和必开!$A:$A,0))</f>
        <v/>
      </c>
      <c r="Y687" s="80">
        <f>INDEX(检修、备用和必开!E:E,MATCH(统调负荷!$C687,检修、备用和必开!$A:$A,0))</f>
        <v/>
      </c>
      <c r="Z687" s="80">
        <f>INDEX(检修、备用和必开!F:F,MATCH(统调负荷!$C687,检修、备用和必开!$A:$A,0))</f>
        <v/>
      </c>
      <c r="AA687" s="80">
        <f>94492.4-V687-Z687</f>
        <v/>
      </c>
      <c r="AB687" s="80" t="n">
        <v>363.26</v>
      </c>
      <c r="AC687" s="80" t="n">
        <v>342.55</v>
      </c>
      <c r="AD687" s="83">
        <f>C687+D687</f>
        <v/>
      </c>
      <c r="AE687" s="82">
        <f>N687-E687</f>
        <v/>
      </c>
      <c r="AF687" s="82">
        <f>O687-F687</f>
        <v/>
      </c>
      <c r="AG687" s="82">
        <f>P687-G687</f>
        <v/>
      </c>
      <c r="AH687" s="82">
        <f>Q687-H687</f>
        <v/>
      </c>
      <c r="AI687" s="82">
        <f>R687-I687</f>
        <v/>
      </c>
      <c r="AJ687" s="82">
        <f>S687-J687</f>
        <v/>
      </c>
      <c r="AK687" s="80">
        <f>INDEX(检修、备用和必开!I:I,MATCH(统调负荷!$C687,检修、备用和必开!$A:$A,0))</f>
        <v/>
      </c>
      <c r="AL687" s="87" t="n"/>
    </row>
    <row r="688" ht="13.8" customFormat="1" customHeight="1" s="74">
      <c r="A688" s="80">
        <f>WEEKDAY(C688,2)</f>
        <v/>
      </c>
      <c r="B688" s="80">
        <f>HOUR(D688)</f>
        <v/>
      </c>
      <c r="D688" s="75" t="n"/>
      <c r="E688" s="80" t="n"/>
      <c r="F688" s="80" t="n"/>
      <c r="G688" s="80" t="n"/>
      <c r="H688" s="80" t="n"/>
      <c r="I688" s="80" t="n"/>
      <c r="J688" s="80" t="n"/>
      <c r="K688" s="80">
        <f>F688-Y688</f>
        <v/>
      </c>
      <c r="L688" s="82">
        <f>AA688/(K688+W688)</f>
        <v/>
      </c>
      <c r="M688" s="75" t="n">
        <v>0.1458333333333333</v>
      </c>
      <c r="N688" s="80" t="n">
        <v>75528.39999999999</v>
      </c>
      <c r="O688" s="80" t="n">
        <v>39542.08</v>
      </c>
      <c r="P688" s="80" t="n">
        <v>12630.1</v>
      </c>
      <c r="Q688" s="80" t="n">
        <v>18490.1</v>
      </c>
      <c r="R688" s="80" t="n">
        <v>5668.98</v>
      </c>
      <c r="S688" s="80" t="n">
        <v>-802.86</v>
      </c>
      <c r="T688" s="80">
        <f>O688-Y688</f>
        <v/>
      </c>
      <c r="U688" s="82">
        <f>AA688/(T688+X688)</f>
        <v/>
      </c>
      <c r="V688" s="80">
        <f>INDEX(检修、备用和必开!B:B,MATCH(统调负荷!$C688,检修、备用和必开!$A:$A,0))</f>
        <v/>
      </c>
      <c r="W688" s="80">
        <f>INDEX(检修、备用和必开!C:C,MATCH(统调负荷!$C688,检修、备用和必开!$A:$A,0))</f>
        <v/>
      </c>
      <c r="X688" s="80">
        <f>INDEX(检修、备用和必开!D:D,MATCH(统调负荷!$C688,检修、备用和必开!$A:$A,0))</f>
        <v/>
      </c>
      <c r="Y688" s="80">
        <f>INDEX(检修、备用和必开!E:E,MATCH(统调负荷!$C688,检修、备用和必开!$A:$A,0))</f>
        <v/>
      </c>
      <c r="Z688" s="80">
        <f>INDEX(检修、备用和必开!F:F,MATCH(统调负荷!$C688,检修、备用和必开!$A:$A,0))</f>
        <v/>
      </c>
      <c r="AA688" s="80">
        <f>94492.4-V688-Z688</f>
        <v/>
      </c>
      <c r="AB688" s="80" t="n">
        <v>361.74</v>
      </c>
      <c r="AC688" s="80" t="n">
        <v>341.77</v>
      </c>
      <c r="AD688" s="83">
        <f>C688+D688</f>
        <v/>
      </c>
      <c r="AE688" s="82">
        <f>N688-E688</f>
        <v/>
      </c>
      <c r="AF688" s="82">
        <f>O688-F688</f>
        <v/>
      </c>
      <c r="AG688" s="82">
        <f>P688-G688</f>
        <v/>
      </c>
      <c r="AH688" s="82">
        <f>Q688-H688</f>
        <v/>
      </c>
      <c r="AI688" s="82">
        <f>R688-I688</f>
        <v/>
      </c>
      <c r="AJ688" s="82">
        <f>S688-J688</f>
        <v/>
      </c>
      <c r="AK688" s="80">
        <f>INDEX(检修、备用和必开!I:I,MATCH(统调负荷!$C688,检修、备用和必开!$A:$A,0))</f>
        <v/>
      </c>
      <c r="AL688" s="87" t="n"/>
    </row>
    <row r="689" ht="13.8" customFormat="1" customHeight="1" s="74">
      <c r="A689" s="80">
        <f>WEEKDAY(C689,2)</f>
        <v/>
      </c>
      <c r="B689" s="80">
        <f>HOUR(D689)</f>
        <v/>
      </c>
      <c r="D689" s="75" t="n"/>
      <c r="E689" s="80" t="n"/>
      <c r="F689" s="80" t="n"/>
      <c r="G689" s="80" t="n"/>
      <c r="H689" s="80" t="n"/>
      <c r="I689" s="80" t="n"/>
      <c r="J689" s="80" t="n"/>
      <c r="K689" s="80">
        <f>F689-Y689</f>
        <v/>
      </c>
      <c r="L689" s="82">
        <f>AA689/(K689+W689)</f>
        <v/>
      </c>
      <c r="M689" s="75" t="n">
        <v>0.15625</v>
      </c>
      <c r="N689" s="80" t="n">
        <v>74715.89999999999</v>
      </c>
      <c r="O689" s="80" t="n">
        <v>38725.05</v>
      </c>
      <c r="P689" s="80" t="n">
        <v>12691.8</v>
      </c>
      <c r="Q689" s="80" t="n">
        <v>18426.3</v>
      </c>
      <c r="R689" s="80" t="n">
        <v>5670.84</v>
      </c>
      <c r="S689" s="80" t="n">
        <v>-798.09</v>
      </c>
      <c r="T689" s="80">
        <f>O689-Y689</f>
        <v/>
      </c>
      <c r="U689" s="82">
        <f>AA689/(T689+X689)</f>
        <v/>
      </c>
      <c r="V689" s="80">
        <f>INDEX(检修、备用和必开!B:B,MATCH(统调负荷!$C689,检修、备用和必开!$A:$A,0))</f>
        <v/>
      </c>
      <c r="W689" s="80">
        <f>INDEX(检修、备用和必开!C:C,MATCH(统调负荷!$C689,检修、备用和必开!$A:$A,0))</f>
        <v/>
      </c>
      <c r="X689" s="80">
        <f>INDEX(检修、备用和必开!D:D,MATCH(统调负荷!$C689,检修、备用和必开!$A:$A,0))</f>
        <v/>
      </c>
      <c r="Y689" s="80">
        <f>INDEX(检修、备用和必开!E:E,MATCH(统调负荷!$C689,检修、备用和必开!$A:$A,0))</f>
        <v/>
      </c>
      <c r="Z689" s="80">
        <f>INDEX(检修、备用和必开!F:F,MATCH(统调负荷!$C689,检修、备用和必开!$A:$A,0))</f>
        <v/>
      </c>
      <c r="AA689" s="80">
        <f>94492.4-V689-Z689</f>
        <v/>
      </c>
      <c r="AB689" s="80" t="n">
        <v>358.26</v>
      </c>
      <c r="AC689" s="80" t="n">
        <v>336.04</v>
      </c>
      <c r="AD689" s="83">
        <f>C689+D689</f>
        <v/>
      </c>
      <c r="AE689" s="82">
        <f>N689-E689</f>
        <v/>
      </c>
      <c r="AF689" s="82">
        <f>O689-F689</f>
        <v/>
      </c>
      <c r="AG689" s="82">
        <f>P689-G689</f>
        <v/>
      </c>
      <c r="AH689" s="82">
        <f>Q689-H689</f>
        <v/>
      </c>
      <c r="AI689" s="82">
        <f>R689-I689</f>
        <v/>
      </c>
      <c r="AJ689" s="82">
        <f>S689-J689</f>
        <v/>
      </c>
      <c r="AK689" s="80">
        <f>INDEX(检修、备用和必开!I:I,MATCH(统调负荷!$C689,检修、备用和必开!$A:$A,0))</f>
        <v/>
      </c>
      <c r="AL689" s="87" t="n"/>
    </row>
    <row r="690" ht="13.8" customFormat="1" customHeight="1" s="74">
      <c r="A690" s="80">
        <f>WEEKDAY(C690,2)</f>
        <v/>
      </c>
      <c r="B690" s="80">
        <f>HOUR(D690)</f>
        <v/>
      </c>
      <c r="D690" s="75" t="n"/>
      <c r="E690" s="80" t="n"/>
      <c r="F690" s="80" t="n"/>
      <c r="G690" s="80" t="n"/>
      <c r="H690" s="80" t="n"/>
      <c r="I690" s="80" t="n"/>
      <c r="J690" s="80" t="n"/>
      <c r="K690" s="80">
        <f>F690-Y690</f>
        <v/>
      </c>
      <c r="L690" s="82">
        <f>AA690/(K690+W690)</f>
        <v/>
      </c>
      <c r="M690" s="75" t="n">
        <v>0.1666666666666667</v>
      </c>
      <c r="N690" s="80" t="n">
        <v>74541.39999999999</v>
      </c>
      <c r="O690" s="80" t="n">
        <v>38687.21</v>
      </c>
      <c r="P690" s="80" t="n">
        <v>12218.5</v>
      </c>
      <c r="Q690" s="80" t="n">
        <v>18701.4</v>
      </c>
      <c r="R690" s="80" t="n">
        <v>5734.81</v>
      </c>
      <c r="S690" s="80" t="n">
        <v>-800.52</v>
      </c>
      <c r="T690" s="80">
        <f>O690-Y690</f>
        <v/>
      </c>
      <c r="U690" s="82">
        <f>AA690/(T690+X690)</f>
        <v/>
      </c>
      <c r="V690" s="80">
        <f>INDEX(检修、备用和必开!B:B,MATCH(统调负荷!$C690,检修、备用和必开!$A:$A,0))</f>
        <v/>
      </c>
      <c r="W690" s="80">
        <f>INDEX(检修、备用和必开!C:C,MATCH(统调负荷!$C690,检修、备用和必开!$A:$A,0))</f>
        <v/>
      </c>
      <c r="X690" s="80">
        <f>INDEX(检修、备用和必开!D:D,MATCH(统调负荷!$C690,检修、备用和必开!$A:$A,0))</f>
        <v/>
      </c>
      <c r="Y690" s="80">
        <f>INDEX(检修、备用和必开!E:E,MATCH(统调负荷!$C690,检修、备用和必开!$A:$A,0))</f>
        <v/>
      </c>
      <c r="Z690" s="80">
        <f>INDEX(检修、备用和必开!F:F,MATCH(统调负荷!$C690,检修、备用和必开!$A:$A,0))</f>
        <v/>
      </c>
      <c r="AA690" s="80">
        <f>94492.4-V690-Z690</f>
        <v/>
      </c>
      <c r="AB690" s="80" t="n">
        <v>354.34</v>
      </c>
      <c r="AC690" s="80" t="n">
        <v>327.38</v>
      </c>
      <c r="AD690" s="83">
        <f>C690+D690</f>
        <v/>
      </c>
      <c r="AE690" s="82">
        <f>N690-E690</f>
        <v/>
      </c>
      <c r="AF690" s="82">
        <f>O690-F690</f>
        <v/>
      </c>
      <c r="AG690" s="82">
        <f>P690-G690</f>
        <v/>
      </c>
      <c r="AH690" s="82">
        <f>Q690-H690</f>
        <v/>
      </c>
      <c r="AI690" s="82">
        <f>R690-I690</f>
        <v/>
      </c>
      <c r="AJ690" s="82">
        <f>S690-J690</f>
        <v/>
      </c>
      <c r="AK690" s="80">
        <f>INDEX(检修、备用和必开!I:I,MATCH(统调负荷!$C690,检修、备用和必开!$A:$A,0))</f>
        <v/>
      </c>
      <c r="AL690" s="87" t="n"/>
    </row>
    <row r="691" ht="13.8" customFormat="1" customHeight="1" s="74">
      <c r="A691" s="80">
        <f>WEEKDAY(C691,2)</f>
        <v/>
      </c>
      <c r="B691" s="80">
        <f>HOUR(D691)</f>
        <v/>
      </c>
      <c r="D691" s="75" t="n"/>
      <c r="E691" s="80" t="n"/>
      <c r="F691" s="80" t="n"/>
      <c r="G691" s="80" t="n"/>
      <c r="H691" s="80" t="n"/>
      <c r="I691" s="80" t="n"/>
      <c r="J691" s="80" t="n"/>
      <c r="K691" s="80">
        <f>F691-Y691</f>
        <v/>
      </c>
      <c r="L691" s="82">
        <f>AA691/(K691+W691)</f>
        <v/>
      </c>
      <c r="M691" s="75" t="n">
        <v>0.1770833333333333</v>
      </c>
      <c r="N691" s="80" t="n">
        <v>73764.60000000001</v>
      </c>
      <c r="O691" s="80" t="n">
        <v>37974.62</v>
      </c>
      <c r="P691" s="80" t="n">
        <v>12671.5</v>
      </c>
      <c r="Q691" s="80" t="n">
        <v>18212.1</v>
      </c>
      <c r="R691" s="80" t="n">
        <v>5722.21</v>
      </c>
      <c r="S691" s="80" t="n">
        <v>-815.83</v>
      </c>
      <c r="T691" s="80">
        <f>O691-Y691</f>
        <v/>
      </c>
      <c r="U691" s="82">
        <f>AA691/(T691+X691)</f>
        <v/>
      </c>
      <c r="V691" s="80">
        <f>INDEX(检修、备用和必开!B:B,MATCH(统调负荷!$C691,检修、备用和必开!$A:$A,0))</f>
        <v/>
      </c>
      <c r="W691" s="80">
        <f>INDEX(检修、备用和必开!C:C,MATCH(统调负荷!$C691,检修、备用和必开!$A:$A,0))</f>
        <v/>
      </c>
      <c r="X691" s="80">
        <f>INDEX(检修、备用和必开!D:D,MATCH(统调负荷!$C691,检修、备用和必开!$A:$A,0))</f>
        <v/>
      </c>
      <c r="Y691" s="80">
        <f>INDEX(检修、备用和必开!E:E,MATCH(统调负荷!$C691,检修、备用和必开!$A:$A,0))</f>
        <v/>
      </c>
      <c r="Z691" s="80">
        <f>INDEX(检修、备用和必开!F:F,MATCH(统调负荷!$C691,检修、备用和必开!$A:$A,0))</f>
        <v/>
      </c>
      <c r="AA691" s="80">
        <f>94492.4-V691-Z691</f>
        <v/>
      </c>
      <c r="AB691" s="80" t="n">
        <v>346.4</v>
      </c>
      <c r="AC691" s="80" t="n">
        <v>327.99</v>
      </c>
      <c r="AD691" s="83">
        <f>C691+D691</f>
        <v/>
      </c>
      <c r="AE691" s="82">
        <f>N691-E691</f>
        <v/>
      </c>
      <c r="AF691" s="82">
        <f>O691-F691</f>
        <v/>
      </c>
      <c r="AG691" s="82">
        <f>P691-G691</f>
        <v/>
      </c>
      <c r="AH691" s="82">
        <f>Q691-H691</f>
        <v/>
      </c>
      <c r="AI691" s="82">
        <f>R691-I691</f>
        <v/>
      </c>
      <c r="AJ691" s="82">
        <f>S691-J691</f>
        <v/>
      </c>
      <c r="AK691" s="80">
        <f>INDEX(检修、备用和必开!I:I,MATCH(统调负荷!$C691,检修、备用和必开!$A:$A,0))</f>
        <v/>
      </c>
      <c r="AL691" s="87" t="n"/>
    </row>
    <row r="692" ht="13.8" customFormat="1" customHeight="1" s="74">
      <c r="A692" s="80">
        <f>WEEKDAY(C692,2)</f>
        <v/>
      </c>
      <c r="B692" s="80">
        <f>HOUR(D692)</f>
        <v/>
      </c>
      <c r="D692" s="75" t="n"/>
      <c r="E692" s="80" t="n"/>
      <c r="F692" s="80" t="n"/>
      <c r="G692" s="80" t="n"/>
      <c r="H692" s="80" t="n"/>
      <c r="I692" s="80" t="n"/>
      <c r="J692" s="80" t="n"/>
      <c r="K692" s="80">
        <f>F692-Y692</f>
        <v/>
      </c>
      <c r="L692" s="82">
        <f>AA692/(K692+W692)</f>
        <v/>
      </c>
      <c r="M692" s="75" t="n">
        <v>0.1875</v>
      </c>
      <c r="N692" s="80" t="n">
        <v>73510.5</v>
      </c>
      <c r="O692" s="80" t="n">
        <v>36858.18</v>
      </c>
      <c r="P692" s="80" t="n">
        <v>12818</v>
      </c>
      <c r="Q692" s="80" t="n">
        <v>18902</v>
      </c>
      <c r="R692" s="80" t="n">
        <v>5731.96</v>
      </c>
      <c r="S692" s="80" t="n">
        <v>-799.64</v>
      </c>
      <c r="T692" s="80">
        <f>O692-Y692</f>
        <v/>
      </c>
      <c r="U692" s="82">
        <f>AA692/(T692+X692)</f>
        <v/>
      </c>
      <c r="V692" s="80">
        <f>INDEX(检修、备用和必开!B:B,MATCH(统调负荷!$C692,检修、备用和必开!$A:$A,0))</f>
        <v/>
      </c>
      <c r="W692" s="80">
        <f>INDEX(检修、备用和必开!C:C,MATCH(统调负荷!$C692,检修、备用和必开!$A:$A,0))</f>
        <v/>
      </c>
      <c r="X692" s="80">
        <f>INDEX(检修、备用和必开!D:D,MATCH(统调负荷!$C692,检修、备用和必开!$A:$A,0))</f>
        <v/>
      </c>
      <c r="Y692" s="80">
        <f>INDEX(检修、备用和必开!E:E,MATCH(统调负荷!$C692,检修、备用和必开!$A:$A,0))</f>
        <v/>
      </c>
      <c r="Z692" s="80">
        <f>INDEX(检修、备用和必开!F:F,MATCH(统调负荷!$C692,检修、备用和必开!$A:$A,0))</f>
        <v/>
      </c>
      <c r="AA692" s="80">
        <f>94492.4-V692-Z692</f>
        <v/>
      </c>
      <c r="AB692" s="80" t="n">
        <v>346.39</v>
      </c>
      <c r="AC692" s="80" t="n">
        <v>288.38</v>
      </c>
      <c r="AD692" s="83">
        <f>C692+D692</f>
        <v/>
      </c>
      <c r="AE692" s="82">
        <f>N692-E692</f>
        <v/>
      </c>
      <c r="AF692" s="82">
        <f>O692-F692</f>
        <v/>
      </c>
      <c r="AG692" s="82">
        <f>P692-G692</f>
        <v/>
      </c>
      <c r="AH692" s="82">
        <f>Q692-H692</f>
        <v/>
      </c>
      <c r="AI692" s="82">
        <f>R692-I692</f>
        <v/>
      </c>
      <c r="AJ692" s="82">
        <f>S692-J692</f>
        <v/>
      </c>
      <c r="AK692" s="80">
        <f>INDEX(检修、备用和必开!I:I,MATCH(统调负荷!$C692,检修、备用和必开!$A:$A,0))</f>
        <v/>
      </c>
      <c r="AL692" s="87" t="n"/>
    </row>
    <row r="693" ht="13.8" customFormat="1" customHeight="1" s="74">
      <c r="A693" s="80">
        <f>WEEKDAY(C693,2)</f>
        <v/>
      </c>
      <c r="B693" s="80">
        <f>HOUR(D693)</f>
        <v/>
      </c>
      <c r="D693" s="75" t="n"/>
      <c r="E693" s="80" t="n"/>
      <c r="F693" s="80" t="n"/>
      <c r="G693" s="80" t="n"/>
      <c r="H693" s="80" t="n"/>
      <c r="I693" s="80" t="n"/>
      <c r="J693" s="80" t="n"/>
      <c r="K693" s="80">
        <f>F693-Y693</f>
        <v/>
      </c>
      <c r="L693" s="82">
        <f>AA693/(K693+W693)</f>
        <v/>
      </c>
      <c r="M693" s="75" t="n">
        <v>0.1979166666666667</v>
      </c>
      <c r="N693" s="80" t="n">
        <v>73376.2</v>
      </c>
      <c r="O693" s="80" t="n">
        <v>36195.85</v>
      </c>
      <c r="P693" s="80" t="n">
        <v>13173.6</v>
      </c>
      <c r="Q693" s="80" t="n">
        <v>19075.2</v>
      </c>
      <c r="R693" s="80" t="n">
        <v>5745.08</v>
      </c>
      <c r="S693" s="80" t="n">
        <v>-813.53</v>
      </c>
      <c r="T693" s="80">
        <f>O693-Y693</f>
        <v/>
      </c>
      <c r="U693" s="82">
        <f>AA693/(T693+X693)</f>
        <v/>
      </c>
      <c r="V693" s="80">
        <f>INDEX(检修、备用和必开!B:B,MATCH(统调负荷!$C693,检修、备用和必开!$A:$A,0))</f>
        <v/>
      </c>
      <c r="W693" s="80">
        <f>INDEX(检修、备用和必开!C:C,MATCH(统调负荷!$C693,检修、备用和必开!$A:$A,0))</f>
        <v/>
      </c>
      <c r="X693" s="80">
        <f>INDEX(检修、备用和必开!D:D,MATCH(统调负荷!$C693,检修、备用和必开!$A:$A,0))</f>
        <v/>
      </c>
      <c r="Y693" s="80">
        <f>INDEX(检修、备用和必开!E:E,MATCH(统调负荷!$C693,检修、备用和必开!$A:$A,0))</f>
        <v/>
      </c>
      <c r="Z693" s="80">
        <f>INDEX(检修、备用和必开!F:F,MATCH(统调负荷!$C693,检修、备用和必开!$A:$A,0))</f>
        <v/>
      </c>
      <c r="AA693" s="80">
        <f>94492.4-V693-Z693</f>
        <v/>
      </c>
      <c r="AB693" s="80" t="n">
        <v>341.93</v>
      </c>
      <c r="AC693" s="80" t="n">
        <v>308.54</v>
      </c>
      <c r="AD693" s="83">
        <f>C693+D693</f>
        <v/>
      </c>
      <c r="AE693" s="82">
        <f>N693-E693</f>
        <v/>
      </c>
      <c r="AF693" s="82">
        <f>O693-F693</f>
        <v/>
      </c>
      <c r="AG693" s="82">
        <f>P693-G693</f>
        <v/>
      </c>
      <c r="AH693" s="82">
        <f>Q693-H693</f>
        <v/>
      </c>
      <c r="AI693" s="82">
        <f>R693-I693</f>
        <v/>
      </c>
      <c r="AJ693" s="82">
        <f>S693-J693</f>
        <v/>
      </c>
      <c r="AK693" s="80">
        <f>INDEX(检修、备用和必开!I:I,MATCH(统调负荷!$C693,检修、备用和必开!$A:$A,0))</f>
        <v/>
      </c>
      <c r="AL693" s="87" t="n"/>
    </row>
    <row r="694" ht="13.8" customFormat="1" customHeight="1" s="74">
      <c r="A694" s="80">
        <f>WEEKDAY(C694,2)</f>
        <v/>
      </c>
      <c r="B694" s="80">
        <f>HOUR(D694)</f>
        <v/>
      </c>
      <c r="D694" s="75" t="n"/>
      <c r="E694" s="80" t="n"/>
      <c r="F694" s="80" t="n"/>
      <c r="G694" s="80" t="n"/>
      <c r="H694" s="80" t="n"/>
      <c r="I694" s="80" t="n"/>
      <c r="J694" s="80" t="n"/>
      <c r="K694" s="80">
        <f>F694-Y694</f>
        <v/>
      </c>
      <c r="L694" s="82">
        <f>AA694/(K694+W694)</f>
        <v/>
      </c>
      <c r="M694" s="75" t="n">
        <v>0.2083333333333333</v>
      </c>
      <c r="N694" s="80" t="n">
        <v>73402.2</v>
      </c>
      <c r="O694" s="80" t="n">
        <v>36226.1</v>
      </c>
      <c r="P694" s="80" t="n">
        <v>13003.7</v>
      </c>
      <c r="Q694" s="80" t="n">
        <v>19162.6</v>
      </c>
      <c r="R694" s="80" t="n">
        <v>5858.99</v>
      </c>
      <c r="S694" s="80" t="n">
        <v>-849.1900000000001</v>
      </c>
      <c r="T694" s="80">
        <f>O694-Y694</f>
        <v/>
      </c>
      <c r="U694" s="82">
        <f>AA694/(T694+X694)</f>
        <v/>
      </c>
      <c r="V694" s="80">
        <f>INDEX(检修、备用和必开!B:B,MATCH(统调负荷!$C694,检修、备用和必开!$A:$A,0))</f>
        <v/>
      </c>
      <c r="W694" s="80">
        <f>INDEX(检修、备用和必开!C:C,MATCH(统调负荷!$C694,检修、备用和必开!$A:$A,0))</f>
        <v/>
      </c>
      <c r="X694" s="80">
        <f>INDEX(检修、备用和必开!D:D,MATCH(统调负荷!$C694,检修、备用和必开!$A:$A,0))</f>
        <v/>
      </c>
      <c r="Y694" s="80">
        <f>INDEX(检修、备用和必开!E:E,MATCH(统调负荷!$C694,检修、备用和必开!$A:$A,0))</f>
        <v/>
      </c>
      <c r="Z694" s="80">
        <f>INDEX(检修、备用和必开!F:F,MATCH(统调负荷!$C694,检修、备用和必开!$A:$A,0))</f>
        <v/>
      </c>
      <c r="AA694" s="80">
        <f>94492.4-V694-Z694</f>
        <v/>
      </c>
      <c r="AB694" s="80" t="n">
        <v>340.6</v>
      </c>
      <c r="AC694" s="80" t="n">
        <v>304.79</v>
      </c>
      <c r="AD694" s="83">
        <f>C694+D694</f>
        <v/>
      </c>
      <c r="AE694" s="82">
        <f>N694-E694</f>
        <v/>
      </c>
      <c r="AF694" s="82">
        <f>O694-F694</f>
        <v/>
      </c>
      <c r="AG694" s="82">
        <f>P694-G694</f>
        <v/>
      </c>
      <c r="AH694" s="82">
        <f>Q694-H694</f>
        <v/>
      </c>
      <c r="AI694" s="82">
        <f>R694-I694</f>
        <v/>
      </c>
      <c r="AJ694" s="82">
        <f>S694-J694</f>
        <v/>
      </c>
      <c r="AK694" s="80">
        <f>INDEX(检修、备用和必开!I:I,MATCH(统调负荷!$C694,检修、备用和必开!$A:$A,0))</f>
        <v/>
      </c>
      <c r="AL694" s="87" t="n"/>
    </row>
    <row r="695" ht="13.8" customFormat="1" customHeight="1" s="74">
      <c r="A695" s="80">
        <f>WEEKDAY(C695,2)</f>
        <v/>
      </c>
      <c r="B695" s="80">
        <f>HOUR(D695)</f>
        <v/>
      </c>
      <c r="D695" s="75" t="n"/>
      <c r="E695" s="80" t="n"/>
      <c r="F695" s="80" t="n"/>
      <c r="G695" s="80" t="n"/>
      <c r="H695" s="80" t="n"/>
      <c r="I695" s="80" t="n"/>
      <c r="J695" s="80" t="n"/>
      <c r="K695" s="80">
        <f>F695-Y695</f>
        <v/>
      </c>
      <c r="L695" s="82">
        <f>AA695/(K695+W695)</f>
        <v/>
      </c>
      <c r="M695" s="75" t="n">
        <v>0.21875</v>
      </c>
      <c r="N695" s="80" t="n">
        <v>73460.10000000001</v>
      </c>
      <c r="O695" s="80" t="n">
        <v>36553.86</v>
      </c>
      <c r="P695" s="80" t="n">
        <v>13128.1</v>
      </c>
      <c r="Q695" s="80" t="n">
        <v>18773.5</v>
      </c>
      <c r="R695" s="80" t="n">
        <v>5891.44</v>
      </c>
      <c r="S695" s="80" t="n">
        <v>-886.8</v>
      </c>
      <c r="T695" s="80">
        <f>O695-Y695</f>
        <v/>
      </c>
      <c r="U695" s="82">
        <f>AA695/(T695+X695)</f>
        <v/>
      </c>
      <c r="V695" s="80">
        <f>INDEX(检修、备用和必开!B:B,MATCH(统调负荷!$C695,检修、备用和必开!$A:$A,0))</f>
        <v/>
      </c>
      <c r="W695" s="80">
        <f>INDEX(检修、备用和必开!C:C,MATCH(统调负荷!$C695,检修、备用和必开!$A:$A,0))</f>
        <v/>
      </c>
      <c r="X695" s="80">
        <f>INDEX(检修、备用和必开!D:D,MATCH(统调负荷!$C695,检修、备用和必开!$A:$A,0))</f>
        <v/>
      </c>
      <c r="Y695" s="80">
        <f>INDEX(检修、备用和必开!E:E,MATCH(统调负荷!$C695,检修、备用和必开!$A:$A,0))</f>
        <v/>
      </c>
      <c r="Z695" s="80">
        <f>INDEX(检修、备用和必开!F:F,MATCH(统调负荷!$C695,检修、备用和必开!$A:$A,0))</f>
        <v/>
      </c>
      <c r="AA695" s="80">
        <f>94492.4-V695-Z695</f>
        <v/>
      </c>
      <c r="AB695" s="80" t="n">
        <v>347.84</v>
      </c>
      <c r="AC695" s="80" t="n">
        <v>309.68</v>
      </c>
      <c r="AD695" s="83">
        <f>C695+D695</f>
        <v/>
      </c>
      <c r="AE695" s="82">
        <f>N695-E695</f>
        <v/>
      </c>
      <c r="AF695" s="82">
        <f>O695-F695</f>
        <v/>
      </c>
      <c r="AG695" s="82">
        <f>P695-G695</f>
        <v/>
      </c>
      <c r="AH695" s="82">
        <f>Q695-H695</f>
        <v/>
      </c>
      <c r="AI695" s="82">
        <f>R695-I695</f>
        <v/>
      </c>
      <c r="AJ695" s="82">
        <f>S695-J695</f>
        <v/>
      </c>
      <c r="AK695" s="80">
        <f>INDEX(检修、备用和必开!I:I,MATCH(统调负荷!$C695,检修、备用和必开!$A:$A,0))</f>
        <v/>
      </c>
      <c r="AL695" s="87" t="n"/>
    </row>
    <row r="696" ht="13.8" customFormat="1" customHeight="1" s="74">
      <c r="A696" s="80">
        <f>WEEKDAY(C696,2)</f>
        <v/>
      </c>
      <c r="B696" s="80">
        <f>HOUR(D696)</f>
        <v/>
      </c>
      <c r="D696" s="75" t="n"/>
      <c r="E696" s="80" t="n"/>
      <c r="F696" s="80" t="n"/>
      <c r="G696" s="80" t="n"/>
      <c r="H696" s="80" t="n"/>
      <c r="I696" s="80" t="n"/>
      <c r="J696" s="80" t="n"/>
      <c r="K696" s="80">
        <f>F696-Y696</f>
        <v/>
      </c>
      <c r="L696" s="82">
        <f>AA696/(K696+W696)</f>
        <v/>
      </c>
      <c r="M696" s="75" t="n">
        <v>0.2291666666666667</v>
      </c>
      <c r="N696" s="80" t="n">
        <v>74364.2</v>
      </c>
      <c r="O696" s="80" t="n">
        <v>37470.36</v>
      </c>
      <c r="P696" s="80" t="n">
        <v>12464.2</v>
      </c>
      <c r="Q696" s="80" t="n">
        <v>19414.4</v>
      </c>
      <c r="R696" s="80" t="n">
        <v>5909.31</v>
      </c>
      <c r="S696" s="80" t="n">
        <v>-894.0700000000001</v>
      </c>
      <c r="T696" s="80">
        <f>O696-Y696</f>
        <v/>
      </c>
      <c r="U696" s="82">
        <f>AA696/(T696+X696)</f>
        <v/>
      </c>
      <c r="V696" s="80">
        <f>INDEX(检修、备用和必开!B:B,MATCH(统调负荷!$C696,检修、备用和必开!$A:$A,0))</f>
        <v/>
      </c>
      <c r="W696" s="80">
        <f>INDEX(检修、备用和必开!C:C,MATCH(统调负荷!$C696,检修、备用和必开!$A:$A,0))</f>
        <v/>
      </c>
      <c r="X696" s="80">
        <f>INDEX(检修、备用和必开!D:D,MATCH(统调负荷!$C696,检修、备用和必开!$A:$A,0))</f>
        <v/>
      </c>
      <c r="Y696" s="80">
        <f>INDEX(检修、备用和必开!E:E,MATCH(统调负荷!$C696,检修、备用和必开!$A:$A,0))</f>
        <v/>
      </c>
      <c r="Z696" s="80">
        <f>INDEX(检修、备用和必开!F:F,MATCH(统调负荷!$C696,检修、备用和必开!$A:$A,0))</f>
        <v/>
      </c>
      <c r="AA696" s="80">
        <f>94492.4-V696-Z696</f>
        <v/>
      </c>
      <c r="AB696" s="80" t="n">
        <v>355.83</v>
      </c>
      <c r="AC696" s="80" t="n">
        <v>316.72</v>
      </c>
      <c r="AD696" s="83">
        <f>C696+D696</f>
        <v/>
      </c>
      <c r="AE696" s="82">
        <f>N696-E696</f>
        <v/>
      </c>
      <c r="AF696" s="82">
        <f>O696-F696</f>
        <v/>
      </c>
      <c r="AG696" s="82">
        <f>P696-G696</f>
        <v/>
      </c>
      <c r="AH696" s="82">
        <f>Q696-H696</f>
        <v/>
      </c>
      <c r="AI696" s="82">
        <f>R696-I696</f>
        <v/>
      </c>
      <c r="AJ696" s="82">
        <f>S696-J696</f>
        <v/>
      </c>
      <c r="AK696" s="80">
        <f>INDEX(检修、备用和必开!I:I,MATCH(统调负荷!$C696,检修、备用和必开!$A:$A,0))</f>
        <v/>
      </c>
      <c r="AL696" s="87" t="n"/>
    </row>
    <row r="697" ht="13.8" customFormat="1" customHeight="1" s="74">
      <c r="A697" s="80">
        <f>WEEKDAY(C697,2)</f>
        <v/>
      </c>
      <c r="B697" s="80">
        <f>HOUR(D697)</f>
        <v/>
      </c>
      <c r="D697" s="75" t="n"/>
      <c r="E697" s="80" t="n"/>
      <c r="F697" s="80" t="n"/>
      <c r="G697" s="80" t="n"/>
      <c r="H697" s="80" t="n"/>
      <c r="I697" s="80" t="n"/>
      <c r="J697" s="80" t="n"/>
      <c r="K697" s="80">
        <f>F697-Y697</f>
        <v/>
      </c>
      <c r="L697" s="82">
        <f>AA697/(K697+W697)</f>
        <v/>
      </c>
      <c r="M697" s="75" t="n">
        <v>0.2395833333333333</v>
      </c>
      <c r="N697" s="80" t="n">
        <v>75208.2</v>
      </c>
      <c r="O697" s="80" t="n">
        <v>38649.42</v>
      </c>
      <c r="P697" s="80" t="n">
        <v>12255.8</v>
      </c>
      <c r="Q697" s="80" t="n">
        <v>19327.9</v>
      </c>
      <c r="R697" s="80" t="n">
        <v>5904.44</v>
      </c>
      <c r="S697" s="80" t="n">
        <v>-929.36</v>
      </c>
      <c r="T697" s="80">
        <f>O697-Y697</f>
        <v/>
      </c>
      <c r="U697" s="82">
        <f>AA697/(T697+X697)</f>
        <v/>
      </c>
      <c r="V697" s="80">
        <f>INDEX(检修、备用和必开!B:B,MATCH(统调负荷!$C697,检修、备用和必开!$A:$A,0))</f>
        <v/>
      </c>
      <c r="W697" s="80">
        <f>INDEX(检修、备用和必开!C:C,MATCH(统调负荷!$C697,检修、备用和必开!$A:$A,0))</f>
        <v/>
      </c>
      <c r="X697" s="80">
        <f>INDEX(检修、备用和必开!D:D,MATCH(统调负荷!$C697,检修、备用和必开!$A:$A,0))</f>
        <v/>
      </c>
      <c r="Y697" s="80">
        <f>INDEX(检修、备用和必开!E:E,MATCH(统调负荷!$C697,检修、备用和必开!$A:$A,0))</f>
        <v/>
      </c>
      <c r="Z697" s="80">
        <f>INDEX(检修、备用和必开!F:F,MATCH(统调负荷!$C697,检修、备用和必开!$A:$A,0))</f>
        <v/>
      </c>
      <c r="AA697" s="80">
        <f>94492.4-V697-Z697</f>
        <v/>
      </c>
      <c r="AB697" s="80" t="n">
        <v>364.68</v>
      </c>
      <c r="AC697" s="80" t="n">
        <v>424.61</v>
      </c>
      <c r="AD697" s="83">
        <f>C697+D697</f>
        <v/>
      </c>
      <c r="AE697" s="82">
        <f>N697-E697</f>
        <v/>
      </c>
      <c r="AF697" s="82">
        <f>O697-F697</f>
        <v/>
      </c>
      <c r="AG697" s="82">
        <f>P697-G697</f>
        <v/>
      </c>
      <c r="AH697" s="82">
        <f>Q697-H697</f>
        <v/>
      </c>
      <c r="AI697" s="82">
        <f>R697-I697</f>
        <v/>
      </c>
      <c r="AJ697" s="82">
        <f>S697-J697</f>
        <v/>
      </c>
      <c r="AK697" s="80">
        <f>INDEX(检修、备用和必开!I:I,MATCH(统调负荷!$C697,检修、备用和必开!$A:$A,0))</f>
        <v/>
      </c>
      <c r="AL697" s="87" t="n"/>
    </row>
    <row r="698" ht="13.8" customFormat="1" customHeight="1" s="74">
      <c r="A698" s="80">
        <f>WEEKDAY(C698,2)</f>
        <v/>
      </c>
      <c r="B698" s="80">
        <f>HOUR(D698)</f>
        <v/>
      </c>
      <c r="D698" s="75" t="n"/>
      <c r="E698" s="80" t="n"/>
      <c r="F698" s="80" t="n"/>
      <c r="G698" s="80" t="n"/>
      <c r="H698" s="80" t="n"/>
      <c r="I698" s="80" t="n"/>
      <c r="J698" s="80" t="n"/>
      <c r="K698" s="80">
        <f>F698-Y698</f>
        <v/>
      </c>
      <c r="L698" s="82">
        <f>AA698/(K698+W698)</f>
        <v/>
      </c>
      <c r="M698" s="75" t="n">
        <v>0.25</v>
      </c>
      <c r="N698" s="80" t="n">
        <v>76211.2</v>
      </c>
      <c r="O698" s="80" t="n">
        <v>39629.47</v>
      </c>
      <c r="P698" s="80" t="n">
        <v>12753.8</v>
      </c>
      <c r="Q698" s="80" t="n">
        <v>18798.2</v>
      </c>
      <c r="R698" s="80" t="n">
        <v>6017.09</v>
      </c>
      <c r="S698" s="80" t="n">
        <v>-987.36</v>
      </c>
      <c r="T698" s="80">
        <f>O698-Y698</f>
        <v/>
      </c>
      <c r="U698" s="82">
        <f>AA698/(T698+X698)</f>
        <v/>
      </c>
      <c r="V698" s="80">
        <f>INDEX(检修、备用和必开!B:B,MATCH(统调负荷!$C698,检修、备用和必开!$A:$A,0))</f>
        <v/>
      </c>
      <c r="W698" s="80">
        <f>INDEX(检修、备用和必开!C:C,MATCH(统调负荷!$C698,检修、备用和必开!$A:$A,0))</f>
        <v/>
      </c>
      <c r="X698" s="80">
        <f>INDEX(检修、备用和必开!D:D,MATCH(统调负荷!$C698,检修、备用和必开!$A:$A,0))</f>
        <v/>
      </c>
      <c r="Y698" s="80">
        <f>INDEX(检修、备用和必开!E:E,MATCH(统调负荷!$C698,检修、备用和必开!$A:$A,0))</f>
        <v/>
      </c>
      <c r="Z698" s="80">
        <f>INDEX(检修、备用和必开!F:F,MATCH(统调负荷!$C698,检修、备用和必开!$A:$A,0))</f>
        <v/>
      </c>
      <c r="AA698" s="80">
        <f>94492.4-V698-Z698</f>
        <v/>
      </c>
      <c r="AB698" s="80" t="n">
        <v>370.95</v>
      </c>
      <c r="AC698" s="80" t="n">
        <v>343.28</v>
      </c>
      <c r="AD698" s="83">
        <f>C698+D698</f>
        <v/>
      </c>
      <c r="AE698" s="82">
        <f>N698-E698</f>
        <v/>
      </c>
      <c r="AF698" s="82">
        <f>O698-F698</f>
        <v/>
      </c>
      <c r="AG698" s="82">
        <f>P698-G698</f>
        <v/>
      </c>
      <c r="AH698" s="82">
        <f>Q698-H698</f>
        <v/>
      </c>
      <c r="AI698" s="82">
        <f>R698-I698</f>
        <v/>
      </c>
      <c r="AJ698" s="82">
        <f>S698-J698</f>
        <v/>
      </c>
      <c r="AK698" s="80">
        <f>INDEX(检修、备用和必开!I:I,MATCH(统调负荷!$C698,检修、备用和必开!$A:$A,0))</f>
        <v/>
      </c>
      <c r="AL698" s="87" t="n"/>
    </row>
    <row r="699" ht="13.8" customFormat="1" customHeight="1" s="74">
      <c r="A699" s="80">
        <f>WEEKDAY(C699,2)</f>
        <v/>
      </c>
      <c r="B699" s="80">
        <f>HOUR(D699)</f>
        <v/>
      </c>
      <c r="D699" s="75" t="n"/>
      <c r="E699" s="80" t="n"/>
      <c r="F699" s="80" t="n"/>
      <c r="G699" s="80" t="n"/>
      <c r="H699" s="80" t="n"/>
      <c r="I699" s="80" t="n"/>
      <c r="J699" s="80" t="n"/>
      <c r="K699" s="80">
        <f>F699-Y699</f>
        <v/>
      </c>
      <c r="L699" s="82">
        <f>AA699/(K699+W699)</f>
        <v/>
      </c>
      <c r="M699" s="75" t="n">
        <v>0.2604166666666667</v>
      </c>
      <c r="N699" s="80" t="n">
        <v>78146.2</v>
      </c>
      <c r="O699" s="80" t="n">
        <v>41175.96</v>
      </c>
      <c r="P699" s="80" t="n">
        <v>12443.8</v>
      </c>
      <c r="Q699" s="80" t="n">
        <v>19594.9</v>
      </c>
      <c r="R699" s="80" t="n">
        <v>6040.53</v>
      </c>
      <c r="S699" s="80" t="n">
        <v>-1108.99</v>
      </c>
      <c r="T699" s="80">
        <f>O699-Y699</f>
        <v/>
      </c>
      <c r="U699" s="82">
        <f>AA699/(T699+X699)</f>
        <v/>
      </c>
      <c r="V699" s="80">
        <f>INDEX(检修、备用和必开!B:B,MATCH(统调负荷!$C699,检修、备用和必开!$A:$A,0))</f>
        <v/>
      </c>
      <c r="W699" s="80">
        <f>INDEX(检修、备用和必开!C:C,MATCH(统调负荷!$C699,检修、备用和必开!$A:$A,0))</f>
        <v/>
      </c>
      <c r="X699" s="80">
        <f>INDEX(检修、备用和必开!D:D,MATCH(统调负荷!$C699,检修、备用和必开!$A:$A,0))</f>
        <v/>
      </c>
      <c r="Y699" s="80">
        <f>INDEX(检修、备用和必开!E:E,MATCH(统调负荷!$C699,检修、备用和必开!$A:$A,0))</f>
        <v/>
      </c>
      <c r="Z699" s="80">
        <f>INDEX(检修、备用和必开!F:F,MATCH(统调负荷!$C699,检修、备用和必开!$A:$A,0))</f>
        <v/>
      </c>
      <c r="AA699" s="80">
        <f>94492.4-V699-Z699</f>
        <v/>
      </c>
      <c r="AB699" s="80" t="n">
        <v>387.96</v>
      </c>
      <c r="AC699" s="80" t="n">
        <v>357.94</v>
      </c>
      <c r="AD699" s="83">
        <f>C699+D699</f>
        <v/>
      </c>
      <c r="AE699" s="82">
        <f>N699-E699</f>
        <v/>
      </c>
      <c r="AF699" s="82">
        <f>O699-F699</f>
        <v/>
      </c>
      <c r="AG699" s="82">
        <f>P699-G699</f>
        <v/>
      </c>
      <c r="AH699" s="82">
        <f>Q699-H699</f>
        <v/>
      </c>
      <c r="AI699" s="82">
        <f>R699-I699</f>
        <v/>
      </c>
      <c r="AJ699" s="82">
        <f>S699-J699</f>
        <v/>
      </c>
      <c r="AK699" s="80">
        <f>INDEX(检修、备用和必开!I:I,MATCH(统调负荷!$C699,检修、备用和必开!$A:$A,0))</f>
        <v/>
      </c>
      <c r="AL699" s="87" t="n"/>
    </row>
    <row r="700" ht="13.8" customFormat="1" customHeight="1" s="74">
      <c r="A700" s="80">
        <f>WEEKDAY(C700,2)</f>
        <v/>
      </c>
      <c r="B700" s="80">
        <f>HOUR(D700)</f>
        <v/>
      </c>
      <c r="D700" s="75" t="n"/>
      <c r="E700" s="80" t="n"/>
      <c r="F700" s="80" t="n"/>
      <c r="G700" s="80" t="n"/>
      <c r="H700" s="80" t="n"/>
      <c r="I700" s="80" t="n"/>
      <c r="J700" s="80" t="n"/>
      <c r="K700" s="80">
        <f>F700-Y700</f>
        <v/>
      </c>
      <c r="L700" s="82">
        <f>AA700/(K700+W700)</f>
        <v/>
      </c>
      <c r="M700" s="75" t="n">
        <v>0.2708333333333333</v>
      </c>
      <c r="N700" s="80" t="n">
        <v>79953.3</v>
      </c>
      <c r="O700" s="80" t="n">
        <v>42422.2</v>
      </c>
      <c r="P700" s="80" t="n">
        <v>12974.8</v>
      </c>
      <c r="Q700" s="80" t="n">
        <v>19712.8</v>
      </c>
      <c r="R700" s="80" t="n">
        <v>6031.11</v>
      </c>
      <c r="S700" s="80" t="n">
        <v>-1187.61</v>
      </c>
      <c r="T700" s="80">
        <f>O700-Y700</f>
        <v/>
      </c>
      <c r="U700" s="82">
        <f>AA700/(T700+X700)</f>
        <v/>
      </c>
      <c r="V700" s="80">
        <f>INDEX(检修、备用和必开!B:B,MATCH(统调负荷!$C700,检修、备用和必开!$A:$A,0))</f>
        <v/>
      </c>
      <c r="W700" s="80">
        <f>INDEX(检修、备用和必开!C:C,MATCH(统调负荷!$C700,检修、备用和必开!$A:$A,0))</f>
        <v/>
      </c>
      <c r="X700" s="80">
        <f>INDEX(检修、备用和必开!D:D,MATCH(统调负荷!$C700,检修、备用和必开!$A:$A,0))</f>
        <v/>
      </c>
      <c r="Y700" s="80">
        <f>INDEX(检修、备用和必开!E:E,MATCH(统调负荷!$C700,检修、备用和必开!$A:$A,0))</f>
        <v/>
      </c>
      <c r="Z700" s="80">
        <f>INDEX(检修、备用和必开!F:F,MATCH(统调负荷!$C700,检修、备用和必开!$A:$A,0))</f>
        <v/>
      </c>
      <c r="AA700" s="80">
        <f>94492.4-V700-Z700</f>
        <v/>
      </c>
      <c r="AB700" s="80" t="n">
        <v>379.48</v>
      </c>
      <c r="AC700" s="80" t="n">
        <v>355.37</v>
      </c>
      <c r="AD700" s="83">
        <f>C700+D700</f>
        <v/>
      </c>
      <c r="AE700" s="82">
        <f>N700-E700</f>
        <v/>
      </c>
      <c r="AF700" s="82">
        <f>O700-F700</f>
        <v/>
      </c>
      <c r="AG700" s="82">
        <f>P700-G700</f>
        <v/>
      </c>
      <c r="AH700" s="82">
        <f>Q700-H700</f>
        <v/>
      </c>
      <c r="AI700" s="82">
        <f>R700-I700</f>
        <v/>
      </c>
      <c r="AJ700" s="82">
        <f>S700-J700</f>
        <v/>
      </c>
      <c r="AK700" s="80">
        <f>INDEX(检修、备用和必开!I:I,MATCH(统调负荷!$C700,检修、备用和必开!$A:$A,0))</f>
        <v/>
      </c>
      <c r="AL700" s="87" t="n"/>
    </row>
    <row r="701" ht="13.8" customFormat="1" customHeight="1" s="74">
      <c r="A701" s="80">
        <f>WEEKDAY(C701,2)</f>
        <v/>
      </c>
      <c r="B701" s="80">
        <f>HOUR(D701)</f>
        <v/>
      </c>
      <c r="D701" s="75" t="n"/>
      <c r="E701" s="80" t="n"/>
      <c r="F701" s="80" t="n"/>
      <c r="G701" s="80" t="n"/>
      <c r="H701" s="80" t="n"/>
      <c r="I701" s="80" t="n"/>
      <c r="J701" s="80" t="n"/>
      <c r="K701" s="80">
        <f>F701-Y701</f>
        <v/>
      </c>
      <c r="L701" s="82">
        <f>AA701/(K701+W701)</f>
        <v/>
      </c>
      <c r="M701" s="75" t="n">
        <v>0.28125</v>
      </c>
      <c r="N701" s="80" t="n">
        <v>81976.5</v>
      </c>
      <c r="O701" s="80" t="n">
        <v>44625.91</v>
      </c>
      <c r="P701" s="80" t="n">
        <v>12853</v>
      </c>
      <c r="Q701" s="80" t="n">
        <v>19593.6</v>
      </c>
      <c r="R701" s="80" t="n">
        <v>6032.61</v>
      </c>
      <c r="S701" s="80" t="n">
        <v>-1128.62</v>
      </c>
      <c r="T701" s="80">
        <f>O701-Y701</f>
        <v/>
      </c>
      <c r="U701" s="82">
        <f>AA701/(T701+X701)</f>
        <v/>
      </c>
      <c r="V701" s="80">
        <f>INDEX(检修、备用和必开!B:B,MATCH(统调负荷!$C701,检修、备用和必开!$A:$A,0))</f>
        <v/>
      </c>
      <c r="W701" s="80">
        <f>INDEX(检修、备用和必开!C:C,MATCH(统调负荷!$C701,检修、备用和必开!$A:$A,0))</f>
        <v/>
      </c>
      <c r="X701" s="80">
        <f>INDEX(检修、备用和必开!D:D,MATCH(统调负荷!$C701,检修、备用和必开!$A:$A,0))</f>
        <v/>
      </c>
      <c r="Y701" s="80">
        <f>INDEX(检修、备用和必开!E:E,MATCH(统调负荷!$C701,检修、备用和必开!$A:$A,0))</f>
        <v/>
      </c>
      <c r="Z701" s="80">
        <f>INDEX(检修、备用和必开!F:F,MATCH(统调负荷!$C701,检修、备用和必开!$A:$A,0))</f>
        <v/>
      </c>
      <c r="AA701" s="80">
        <f>94492.4-V701-Z701</f>
        <v/>
      </c>
      <c r="AB701" s="80" t="n">
        <v>417.67</v>
      </c>
      <c r="AC701" s="80" t="n">
        <v>385.13</v>
      </c>
      <c r="AD701" s="83">
        <f>C701+D701</f>
        <v/>
      </c>
      <c r="AE701" s="82">
        <f>N701-E701</f>
        <v/>
      </c>
      <c r="AF701" s="82">
        <f>O701-F701</f>
        <v/>
      </c>
      <c r="AG701" s="82">
        <f>P701-G701</f>
        <v/>
      </c>
      <c r="AH701" s="82">
        <f>Q701-H701</f>
        <v/>
      </c>
      <c r="AI701" s="82">
        <f>R701-I701</f>
        <v/>
      </c>
      <c r="AJ701" s="82">
        <f>S701-J701</f>
        <v/>
      </c>
      <c r="AK701" s="80">
        <f>INDEX(检修、备用和必开!I:I,MATCH(统调负荷!$C701,检修、备用和必开!$A:$A,0))</f>
        <v/>
      </c>
      <c r="AL701" s="87" t="n"/>
    </row>
    <row r="702" ht="13.8" customFormat="1" customHeight="1" s="74">
      <c r="A702" s="80">
        <f>WEEKDAY(C702,2)</f>
        <v/>
      </c>
      <c r="B702" s="80">
        <f>HOUR(D702)</f>
        <v/>
      </c>
      <c r="D702" s="75" t="n"/>
      <c r="E702" s="80" t="n"/>
      <c r="F702" s="80" t="n"/>
      <c r="G702" s="80" t="n"/>
      <c r="H702" s="80" t="n"/>
      <c r="I702" s="80" t="n"/>
      <c r="J702" s="80" t="n"/>
      <c r="K702" s="80">
        <f>F702-Y702</f>
        <v/>
      </c>
      <c r="L702" s="82">
        <f>AA702/(K702+W702)</f>
        <v/>
      </c>
      <c r="M702" s="75" t="n">
        <v>0.2916666666666667</v>
      </c>
      <c r="N702" s="80" t="n">
        <v>84009.5</v>
      </c>
      <c r="O702" s="80" t="n">
        <v>45759.94</v>
      </c>
      <c r="P702" s="80" t="n">
        <v>13702.6</v>
      </c>
      <c r="Q702" s="80" t="n">
        <v>19415.7</v>
      </c>
      <c r="R702" s="80" t="n">
        <v>6072.98</v>
      </c>
      <c r="S702" s="80" t="n">
        <v>-941.72</v>
      </c>
      <c r="T702" s="80">
        <f>O702-Y702</f>
        <v/>
      </c>
      <c r="U702" s="82">
        <f>AA702/(T702+X702)</f>
        <v/>
      </c>
      <c r="V702" s="80">
        <f>INDEX(检修、备用和必开!B:B,MATCH(统调负荷!$C702,检修、备用和必开!$A:$A,0))</f>
        <v/>
      </c>
      <c r="W702" s="80">
        <f>INDEX(检修、备用和必开!C:C,MATCH(统调负荷!$C702,检修、备用和必开!$A:$A,0))</f>
        <v/>
      </c>
      <c r="X702" s="80">
        <f>INDEX(检修、备用和必开!D:D,MATCH(统调负荷!$C702,检修、备用和必开!$A:$A,0))</f>
        <v/>
      </c>
      <c r="Y702" s="80">
        <f>INDEX(检修、备用和必开!E:E,MATCH(统调负荷!$C702,检修、备用和必开!$A:$A,0))</f>
        <v/>
      </c>
      <c r="Z702" s="80">
        <f>INDEX(检修、备用和必开!F:F,MATCH(统调负荷!$C702,检修、备用和必开!$A:$A,0))</f>
        <v/>
      </c>
      <c r="AA702" s="80">
        <f>94492.4-V702-Z702</f>
        <v/>
      </c>
      <c r="AB702" s="80" t="n">
        <v>419.8</v>
      </c>
      <c r="AC702" s="80" t="n">
        <v>411.84</v>
      </c>
      <c r="AD702" s="83">
        <f>C702+D702</f>
        <v/>
      </c>
      <c r="AE702" s="82">
        <f>N702-E702</f>
        <v/>
      </c>
      <c r="AF702" s="82">
        <f>O702-F702</f>
        <v/>
      </c>
      <c r="AG702" s="82">
        <f>P702-G702</f>
        <v/>
      </c>
      <c r="AH702" s="82">
        <f>Q702-H702</f>
        <v/>
      </c>
      <c r="AI702" s="82">
        <f>R702-I702</f>
        <v/>
      </c>
      <c r="AJ702" s="82">
        <f>S702-J702</f>
        <v/>
      </c>
      <c r="AK702" s="80">
        <f>INDEX(检修、备用和必开!I:I,MATCH(统调负荷!$C702,检修、备用和必开!$A:$A,0))</f>
        <v/>
      </c>
      <c r="AL702" s="87" t="n"/>
    </row>
    <row r="703" ht="13.8" customFormat="1" customHeight="1" s="74">
      <c r="A703" s="80">
        <f>WEEKDAY(C703,2)</f>
        <v/>
      </c>
      <c r="B703" s="80">
        <f>HOUR(D703)</f>
        <v/>
      </c>
      <c r="D703" s="75" t="n"/>
      <c r="E703" s="80" t="n"/>
      <c r="F703" s="80" t="n"/>
      <c r="G703" s="80" t="n"/>
      <c r="H703" s="80" t="n"/>
      <c r="I703" s="80" t="n"/>
      <c r="J703" s="80" t="n"/>
      <c r="K703" s="80">
        <f>F703-Y703</f>
        <v/>
      </c>
      <c r="L703" s="82">
        <f>AA703/(K703+W703)</f>
        <v/>
      </c>
      <c r="M703" s="75" t="n">
        <v>0.3020833333333333</v>
      </c>
      <c r="N703" s="80" t="n">
        <v>86761.3</v>
      </c>
      <c r="O703" s="80" t="n">
        <v>48112.56</v>
      </c>
      <c r="P703" s="80" t="n">
        <v>13562.9</v>
      </c>
      <c r="Q703" s="80" t="n">
        <v>19820.3</v>
      </c>
      <c r="R703" s="80" t="n">
        <v>6180.56</v>
      </c>
      <c r="S703" s="80" t="n">
        <v>-915.02</v>
      </c>
      <c r="T703" s="80">
        <f>O703-Y703</f>
        <v/>
      </c>
      <c r="U703" s="82">
        <f>AA703/(T703+X703)</f>
        <v/>
      </c>
      <c r="V703" s="80">
        <f>INDEX(检修、备用和必开!B:B,MATCH(统调负荷!$C703,检修、备用和必开!$A:$A,0))</f>
        <v/>
      </c>
      <c r="W703" s="80">
        <f>INDEX(检修、备用和必开!C:C,MATCH(统调负荷!$C703,检修、备用和必开!$A:$A,0))</f>
        <v/>
      </c>
      <c r="X703" s="80">
        <f>INDEX(检修、备用和必开!D:D,MATCH(统调负荷!$C703,检修、备用和必开!$A:$A,0))</f>
        <v/>
      </c>
      <c r="Y703" s="80">
        <f>INDEX(检修、备用和必开!E:E,MATCH(统调负荷!$C703,检修、备用和必开!$A:$A,0))</f>
        <v/>
      </c>
      <c r="Z703" s="80">
        <f>INDEX(检修、备用和必开!F:F,MATCH(统调负荷!$C703,检修、备用和必开!$A:$A,0))</f>
        <v/>
      </c>
      <c r="AA703" s="80">
        <f>94492.4-V703-Z703</f>
        <v/>
      </c>
      <c r="AB703" s="80" t="n">
        <v>498.42</v>
      </c>
      <c r="AC703" s="80" t="n">
        <v>437.22</v>
      </c>
      <c r="AD703" s="83">
        <f>C703+D703</f>
        <v/>
      </c>
      <c r="AE703" s="82">
        <f>N703-E703</f>
        <v/>
      </c>
      <c r="AF703" s="82">
        <f>O703-F703</f>
        <v/>
      </c>
      <c r="AG703" s="82">
        <f>P703-G703</f>
        <v/>
      </c>
      <c r="AH703" s="82">
        <f>Q703-H703</f>
        <v/>
      </c>
      <c r="AI703" s="82">
        <f>R703-I703</f>
        <v/>
      </c>
      <c r="AJ703" s="82">
        <f>S703-J703</f>
        <v/>
      </c>
      <c r="AK703" s="80">
        <f>INDEX(检修、备用和必开!I:I,MATCH(统调负荷!$C703,检修、备用和必开!$A:$A,0))</f>
        <v/>
      </c>
      <c r="AL703" s="87" t="n"/>
    </row>
    <row r="704" ht="13.8" customFormat="1" customHeight="1" s="74">
      <c r="A704" s="80">
        <f>WEEKDAY(C704,2)</f>
        <v/>
      </c>
      <c r="B704" s="80">
        <f>HOUR(D704)</f>
        <v/>
      </c>
      <c r="D704" s="75" t="n"/>
      <c r="E704" s="80" t="n"/>
      <c r="F704" s="80" t="n"/>
      <c r="G704" s="80" t="n"/>
      <c r="H704" s="80" t="n"/>
      <c r="I704" s="80" t="n"/>
      <c r="J704" s="80" t="n"/>
      <c r="K704" s="80">
        <f>F704-Y704</f>
        <v/>
      </c>
      <c r="L704" s="82">
        <f>AA704/(K704+W704)</f>
        <v/>
      </c>
      <c r="M704" s="75" t="n">
        <v>0.3125</v>
      </c>
      <c r="N704" s="80" t="n">
        <v>88448</v>
      </c>
      <c r="O704" s="80" t="n">
        <v>48230.81</v>
      </c>
      <c r="P704" s="80" t="n">
        <v>14652.7</v>
      </c>
      <c r="Q704" s="80" t="n">
        <v>20419.4</v>
      </c>
      <c r="R704" s="80" t="n">
        <v>6315.62</v>
      </c>
      <c r="S704" s="80" t="n">
        <v>-1170.53</v>
      </c>
      <c r="T704" s="80">
        <f>O704-Y704</f>
        <v/>
      </c>
      <c r="U704" s="82">
        <f>AA704/(T704+X704)</f>
        <v/>
      </c>
      <c r="V704" s="80">
        <f>INDEX(检修、备用和必开!B:B,MATCH(统调负荷!$C704,检修、备用和必开!$A:$A,0))</f>
        <v/>
      </c>
      <c r="W704" s="80">
        <f>INDEX(检修、备用和必开!C:C,MATCH(统调负荷!$C704,检修、备用和必开!$A:$A,0))</f>
        <v/>
      </c>
      <c r="X704" s="80">
        <f>INDEX(检修、备用和必开!D:D,MATCH(统调负荷!$C704,检修、备用和必开!$A:$A,0))</f>
        <v/>
      </c>
      <c r="Y704" s="80">
        <f>INDEX(检修、备用和必开!E:E,MATCH(统调负荷!$C704,检修、备用和必开!$A:$A,0))</f>
        <v/>
      </c>
      <c r="Z704" s="80">
        <f>INDEX(检修、备用和必开!F:F,MATCH(统调负荷!$C704,检修、备用和必开!$A:$A,0))</f>
        <v/>
      </c>
      <c r="AA704" s="80">
        <f>94492.4-V704-Z704</f>
        <v/>
      </c>
      <c r="AB704" s="80" t="n">
        <v>427.8</v>
      </c>
      <c r="AC704" s="80" t="n">
        <v>397.31</v>
      </c>
      <c r="AD704" s="83">
        <f>C704+D704</f>
        <v/>
      </c>
      <c r="AE704" s="82">
        <f>N704-E704</f>
        <v/>
      </c>
      <c r="AF704" s="82">
        <f>O704-F704</f>
        <v/>
      </c>
      <c r="AG704" s="82">
        <f>P704-G704</f>
        <v/>
      </c>
      <c r="AH704" s="82">
        <f>Q704-H704</f>
        <v/>
      </c>
      <c r="AI704" s="82">
        <f>R704-I704</f>
        <v/>
      </c>
      <c r="AJ704" s="82">
        <f>S704-J704</f>
        <v/>
      </c>
      <c r="AK704" s="80">
        <f>INDEX(检修、备用和必开!I:I,MATCH(统调负荷!$C704,检修、备用和必开!$A:$A,0))</f>
        <v/>
      </c>
      <c r="AL704" s="87" t="n"/>
    </row>
    <row r="705" ht="13.8" customFormat="1" customHeight="1" s="74">
      <c r="A705" s="80">
        <f>WEEKDAY(C705,2)</f>
        <v/>
      </c>
      <c r="B705" s="80">
        <f>HOUR(D705)</f>
        <v/>
      </c>
      <c r="D705" s="75" t="n"/>
      <c r="E705" s="80" t="n"/>
      <c r="F705" s="80" t="n"/>
      <c r="G705" s="80" t="n"/>
      <c r="H705" s="80" t="n"/>
      <c r="I705" s="80" t="n"/>
      <c r="J705" s="80" t="n"/>
      <c r="K705" s="80">
        <f>F705-Y705</f>
        <v/>
      </c>
      <c r="L705" s="82">
        <f>AA705/(K705+W705)</f>
        <v/>
      </c>
      <c r="M705" s="75" t="n">
        <v>0.3229166666666667</v>
      </c>
      <c r="N705" s="80" t="n">
        <v>90313.5</v>
      </c>
      <c r="O705" s="80" t="n">
        <v>49354.86</v>
      </c>
      <c r="P705" s="80" t="n">
        <v>15245.5</v>
      </c>
      <c r="Q705" s="80" t="n">
        <v>20379.8</v>
      </c>
      <c r="R705" s="80" t="n">
        <v>6555.02</v>
      </c>
      <c r="S705" s="80" t="n">
        <v>-1221.68</v>
      </c>
      <c r="T705" s="80">
        <f>O705-Y705</f>
        <v/>
      </c>
      <c r="U705" s="82">
        <f>AA705/(T705+X705)</f>
        <v/>
      </c>
      <c r="V705" s="80">
        <f>INDEX(检修、备用和必开!B:B,MATCH(统调负荷!$C705,检修、备用和必开!$A:$A,0))</f>
        <v/>
      </c>
      <c r="W705" s="80">
        <f>INDEX(检修、备用和必开!C:C,MATCH(统调负荷!$C705,检修、备用和必开!$A:$A,0))</f>
        <v/>
      </c>
      <c r="X705" s="80">
        <f>INDEX(检修、备用和必开!D:D,MATCH(统调负荷!$C705,检修、备用和必开!$A:$A,0))</f>
        <v/>
      </c>
      <c r="Y705" s="80">
        <f>INDEX(检修、备用和必开!E:E,MATCH(统调负荷!$C705,检修、备用和必开!$A:$A,0))</f>
        <v/>
      </c>
      <c r="Z705" s="80">
        <f>INDEX(检修、备用和必开!F:F,MATCH(统调负荷!$C705,检修、备用和必开!$A:$A,0))</f>
        <v/>
      </c>
      <c r="AA705" s="80">
        <f>94492.4-V705-Z705</f>
        <v/>
      </c>
      <c r="AB705" s="80" t="n">
        <v>410.87</v>
      </c>
      <c r="AC705" s="80" t="n">
        <v>417.28</v>
      </c>
      <c r="AD705" s="83">
        <f>C705+D705</f>
        <v/>
      </c>
      <c r="AE705" s="82">
        <f>N705-E705</f>
        <v/>
      </c>
      <c r="AF705" s="82">
        <f>O705-F705</f>
        <v/>
      </c>
      <c r="AG705" s="82">
        <f>P705-G705</f>
        <v/>
      </c>
      <c r="AH705" s="82">
        <f>Q705-H705</f>
        <v/>
      </c>
      <c r="AI705" s="82">
        <f>R705-I705</f>
        <v/>
      </c>
      <c r="AJ705" s="82">
        <f>S705-J705</f>
        <v/>
      </c>
      <c r="AK705" s="80">
        <f>INDEX(检修、备用和必开!I:I,MATCH(统调负荷!$C705,检修、备用和必开!$A:$A,0))</f>
        <v/>
      </c>
      <c r="AL705" s="87" t="n"/>
    </row>
    <row r="706" ht="13.8" customFormat="1" customHeight="1" s="74">
      <c r="A706" s="80">
        <f>WEEKDAY(C706,2)</f>
        <v/>
      </c>
      <c r="B706" s="80">
        <f>HOUR(D706)</f>
        <v/>
      </c>
      <c r="D706" s="75" t="n"/>
      <c r="E706" s="80" t="n"/>
      <c r="F706" s="80" t="n"/>
      <c r="G706" s="80" t="n"/>
      <c r="H706" s="80" t="n"/>
      <c r="I706" s="80" t="n"/>
      <c r="J706" s="80" t="n"/>
      <c r="K706" s="80">
        <f>F706-Y706</f>
        <v/>
      </c>
      <c r="L706" s="82">
        <f>AA706/(K706+W706)</f>
        <v/>
      </c>
      <c r="M706" s="75" t="n">
        <v>0.3333333333333333</v>
      </c>
      <c r="N706" s="80" t="n">
        <v>93692.7</v>
      </c>
      <c r="O706" s="80" t="n">
        <v>50284.36</v>
      </c>
      <c r="P706" s="80" t="n">
        <v>16528.5</v>
      </c>
      <c r="Q706" s="80" t="n">
        <v>21486</v>
      </c>
      <c r="R706" s="80" t="n">
        <v>6827.56</v>
      </c>
      <c r="S706" s="80" t="n">
        <v>-1433.72</v>
      </c>
      <c r="T706" s="80">
        <f>O706-Y706</f>
        <v/>
      </c>
      <c r="U706" s="82">
        <f>AA706/(T706+X706)</f>
        <v/>
      </c>
      <c r="V706" s="80">
        <f>INDEX(检修、备用和必开!B:B,MATCH(统调负荷!$C706,检修、备用和必开!$A:$A,0))</f>
        <v/>
      </c>
      <c r="W706" s="80">
        <f>INDEX(检修、备用和必开!C:C,MATCH(统调负荷!$C706,检修、备用和必开!$A:$A,0))</f>
        <v/>
      </c>
      <c r="X706" s="80">
        <f>INDEX(检修、备用和必开!D:D,MATCH(统调负荷!$C706,检修、备用和必开!$A:$A,0))</f>
        <v/>
      </c>
      <c r="Y706" s="80">
        <f>INDEX(检修、备用和必开!E:E,MATCH(统调负荷!$C706,检修、备用和必开!$A:$A,0))</f>
        <v/>
      </c>
      <c r="Z706" s="80">
        <f>INDEX(检修、备用和必开!F:F,MATCH(统调负荷!$C706,检修、备用和必开!$A:$A,0))</f>
        <v/>
      </c>
      <c r="AA706" s="80">
        <f>94492.4-V706-Z706</f>
        <v/>
      </c>
      <c r="AB706" s="80" t="n">
        <v>379.45</v>
      </c>
      <c r="AC706" s="80" t="n">
        <v>464.38</v>
      </c>
      <c r="AD706" s="83">
        <f>C706+D706</f>
        <v/>
      </c>
      <c r="AE706" s="82">
        <f>N706-E706</f>
        <v/>
      </c>
      <c r="AF706" s="82">
        <f>O706-F706</f>
        <v/>
      </c>
      <c r="AG706" s="82">
        <f>P706-G706</f>
        <v/>
      </c>
      <c r="AH706" s="82">
        <f>Q706-H706</f>
        <v/>
      </c>
      <c r="AI706" s="82">
        <f>R706-I706</f>
        <v/>
      </c>
      <c r="AJ706" s="82">
        <f>S706-J706</f>
        <v/>
      </c>
      <c r="AK706" s="80">
        <f>INDEX(检修、备用和必开!I:I,MATCH(统调负荷!$C706,检修、备用和必开!$A:$A,0))</f>
        <v/>
      </c>
      <c r="AL706" s="87" t="n"/>
    </row>
    <row r="707" ht="13.8" customFormat="1" customHeight="1" s="74">
      <c r="A707" s="80">
        <f>WEEKDAY(C707,2)</f>
        <v/>
      </c>
      <c r="B707" s="80">
        <f>HOUR(D707)</f>
        <v/>
      </c>
      <c r="D707" s="75" t="n"/>
      <c r="E707" s="80" t="n"/>
      <c r="F707" s="80" t="n"/>
      <c r="G707" s="80" t="n"/>
      <c r="H707" s="80" t="n"/>
      <c r="I707" s="80" t="n"/>
      <c r="J707" s="80" t="n"/>
      <c r="K707" s="80">
        <f>F707-Y707</f>
        <v/>
      </c>
      <c r="L707" s="82">
        <f>AA707/(K707+W707)</f>
        <v/>
      </c>
      <c r="M707" s="75" t="n">
        <v>0.34375</v>
      </c>
      <c r="N707" s="80" t="n">
        <v>97925</v>
      </c>
      <c r="O707" s="80" t="n">
        <v>51392.15</v>
      </c>
      <c r="P707" s="80" t="n">
        <v>17804.7</v>
      </c>
      <c r="Q707" s="80" t="n">
        <v>23000.7</v>
      </c>
      <c r="R707" s="80" t="n">
        <v>7183.15</v>
      </c>
      <c r="S707" s="80" t="n">
        <v>-1455.7</v>
      </c>
      <c r="T707" s="80">
        <f>O707-Y707</f>
        <v/>
      </c>
      <c r="U707" s="82">
        <f>AA707/(T707+X707)</f>
        <v/>
      </c>
      <c r="V707" s="80">
        <f>INDEX(检修、备用和必开!B:B,MATCH(统调负荷!$C707,检修、备用和必开!$A:$A,0))</f>
        <v/>
      </c>
      <c r="W707" s="80">
        <f>INDEX(检修、备用和必开!C:C,MATCH(统调负荷!$C707,检修、备用和必开!$A:$A,0))</f>
        <v/>
      </c>
      <c r="X707" s="80">
        <f>INDEX(检修、备用和必开!D:D,MATCH(统调负荷!$C707,检修、备用和必开!$A:$A,0))</f>
        <v/>
      </c>
      <c r="Y707" s="80">
        <f>INDEX(检修、备用和必开!E:E,MATCH(统调负荷!$C707,检修、备用和必开!$A:$A,0))</f>
        <v/>
      </c>
      <c r="Z707" s="80">
        <f>INDEX(检修、备用和必开!F:F,MATCH(统调负荷!$C707,检修、备用和必开!$A:$A,0))</f>
        <v/>
      </c>
      <c r="AA707" s="80">
        <f>94492.4-V707-Z707</f>
        <v/>
      </c>
      <c r="AB707" s="80" t="n">
        <v>430.22</v>
      </c>
      <c r="AC707" s="80" t="n">
        <v>442.66</v>
      </c>
      <c r="AD707" s="83">
        <f>C707+D707</f>
        <v/>
      </c>
      <c r="AE707" s="82">
        <f>N707-E707</f>
        <v/>
      </c>
      <c r="AF707" s="82">
        <f>O707-F707</f>
        <v/>
      </c>
      <c r="AG707" s="82">
        <f>P707-G707</f>
        <v/>
      </c>
      <c r="AH707" s="82">
        <f>Q707-H707</f>
        <v/>
      </c>
      <c r="AI707" s="82">
        <f>R707-I707</f>
        <v/>
      </c>
      <c r="AJ707" s="82">
        <f>S707-J707</f>
        <v/>
      </c>
      <c r="AK707" s="80">
        <f>INDEX(检修、备用和必开!I:I,MATCH(统调负荷!$C707,检修、备用和必开!$A:$A,0))</f>
        <v/>
      </c>
      <c r="AL707" s="87" t="n"/>
    </row>
    <row r="708" ht="13.8" customFormat="1" customHeight="1" s="74">
      <c r="A708" s="80">
        <f>WEEKDAY(C708,2)</f>
        <v/>
      </c>
      <c r="B708" s="80">
        <f>HOUR(D708)</f>
        <v/>
      </c>
      <c r="D708" s="75" t="n"/>
      <c r="E708" s="80" t="n"/>
      <c r="F708" s="80" t="n"/>
      <c r="G708" s="80" t="n"/>
      <c r="H708" s="80" t="n"/>
      <c r="I708" s="80" t="n"/>
      <c r="J708" s="80" t="n"/>
      <c r="K708" s="80">
        <f>F708-Y708</f>
        <v/>
      </c>
      <c r="L708" s="82">
        <f>AA708/(K708+W708)</f>
        <v/>
      </c>
      <c r="M708" s="75" t="n">
        <v>0.3541666666666667</v>
      </c>
      <c r="N708" s="80" t="n">
        <v>99721</v>
      </c>
      <c r="O708" s="80" t="n">
        <v>52051.12</v>
      </c>
      <c r="P708" s="80" t="n">
        <v>17953.9</v>
      </c>
      <c r="Q708" s="80" t="n">
        <v>23623.3</v>
      </c>
      <c r="R708" s="80" t="n">
        <v>7502.48</v>
      </c>
      <c r="S708" s="80" t="n">
        <v>-1409.8</v>
      </c>
      <c r="T708" s="80">
        <f>O708-Y708</f>
        <v/>
      </c>
      <c r="U708" s="82">
        <f>AA708/(T708+X708)</f>
        <v/>
      </c>
      <c r="V708" s="80">
        <f>INDEX(检修、备用和必开!B:B,MATCH(统调负荷!$C708,检修、备用和必开!$A:$A,0))</f>
        <v/>
      </c>
      <c r="W708" s="80">
        <f>INDEX(检修、备用和必开!C:C,MATCH(统调负荷!$C708,检修、备用和必开!$A:$A,0))</f>
        <v/>
      </c>
      <c r="X708" s="80">
        <f>INDEX(检修、备用和必开!D:D,MATCH(统调负荷!$C708,检修、备用和必开!$A:$A,0))</f>
        <v/>
      </c>
      <c r="Y708" s="80">
        <f>INDEX(检修、备用和必开!E:E,MATCH(统调负荷!$C708,检修、备用和必开!$A:$A,0))</f>
        <v/>
      </c>
      <c r="Z708" s="80">
        <f>INDEX(检修、备用和必开!F:F,MATCH(统调负荷!$C708,检修、备用和必开!$A:$A,0))</f>
        <v/>
      </c>
      <c r="AA708" s="80">
        <f>94492.4-V708-Z708</f>
        <v/>
      </c>
      <c r="AB708" s="80" t="n">
        <v>450.56</v>
      </c>
      <c r="AC708" s="80" t="n">
        <v>442.04</v>
      </c>
      <c r="AD708" s="83">
        <f>C708+D708</f>
        <v/>
      </c>
      <c r="AE708" s="82">
        <f>N708-E708</f>
        <v/>
      </c>
      <c r="AF708" s="82">
        <f>O708-F708</f>
        <v/>
      </c>
      <c r="AG708" s="82">
        <f>P708-G708</f>
        <v/>
      </c>
      <c r="AH708" s="82">
        <f>Q708-H708</f>
        <v/>
      </c>
      <c r="AI708" s="82">
        <f>R708-I708</f>
        <v/>
      </c>
      <c r="AJ708" s="82">
        <f>S708-J708</f>
        <v/>
      </c>
      <c r="AK708" s="80">
        <f>INDEX(检修、备用和必开!I:I,MATCH(统调负荷!$C708,检修、备用和必开!$A:$A,0))</f>
        <v/>
      </c>
      <c r="AL708" s="87" t="n"/>
    </row>
    <row r="709" ht="13.8" customFormat="1" customHeight="1" s="74">
      <c r="A709" s="80">
        <f>WEEKDAY(C709,2)</f>
        <v/>
      </c>
      <c r="B709" s="80">
        <f>HOUR(D709)</f>
        <v/>
      </c>
      <c r="D709" s="75" t="n"/>
      <c r="E709" s="80" t="n"/>
      <c r="F709" s="80" t="n"/>
      <c r="G709" s="80" t="n"/>
      <c r="H709" s="80" t="n"/>
      <c r="I709" s="80" t="n"/>
      <c r="J709" s="80" t="n"/>
      <c r="K709" s="80">
        <f>F709-Y709</f>
        <v/>
      </c>
      <c r="L709" s="82">
        <f>AA709/(K709+W709)</f>
        <v/>
      </c>
      <c r="M709" s="75" t="n">
        <v>0.3645833333333333</v>
      </c>
      <c r="N709" s="80" t="n">
        <v>101246</v>
      </c>
      <c r="O709" s="80" t="n">
        <v>51546.94</v>
      </c>
      <c r="P709" s="80" t="n">
        <v>18494.9</v>
      </c>
      <c r="Q709" s="80" t="n">
        <v>24700.6</v>
      </c>
      <c r="R709" s="80" t="n">
        <v>7855.77</v>
      </c>
      <c r="S709" s="80" t="n">
        <v>-1352.21</v>
      </c>
      <c r="T709" s="80">
        <f>O709-Y709</f>
        <v/>
      </c>
      <c r="U709" s="82">
        <f>AA709/(T709+X709)</f>
        <v/>
      </c>
      <c r="V709" s="80">
        <f>INDEX(检修、备用和必开!B:B,MATCH(统调负荷!$C709,检修、备用和必开!$A:$A,0))</f>
        <v/>
      </c>
      <c r="W709" s="80">
        <f>INDEX(检修、备用和必开!C:C,MATCH(统调负荷!$C709,检修、备用和必开!$A:$A,0))</f>
        <v/>
      </c>
      <c r="X709" s="80">
        <f>INDEX(检修、备用和必开!D:D,MATCH(统调负荷!$C709,检修、备用和必开!$A:$A,0))</f>
        <v/>
      </c>
      <c r="Y709" s="80">
        <f>INDEX(检修、备用和必开!E:E,MATCH(统调负荷!$C709,检修、备用和必开!$A:$A,0))</f>
        <v/>
      </c>
      <c r="Z709" s="80">
        <f>INDEX(检修、备用和必开!F:F,MATCH(统调负荷!$C709,检修、备用和必开!$A:$A,0))</f>
        <v/>
      </c>
      <c r="AA709" s="80">
        <f>94492.4-V709-Z709</f>
        <v/>
      </c>
      <c r="AB709" s="80" t="n">
        <v>450.28</v>
      </c>
      <c r="AC709" s="80" t="n">
        <v>396.87</v>
      </c>
      <c r="AD709" s="83">
        <f>C709+D709</f>
        <v/>
      </c>
      <c r="AE709" s="82">
        <f>N709-E709</f>
        <v/>
      </c>
      <c r="AF709" s="82">
        <f>O709-F709</f>
        <v/>
      </c>
      <c r="AG709" s="82">
        <f>P709-G709</f>
        <v/>
      </c>
      <c r="AH709" s="82">
        <f>Q709-H709</f>
        <v/>
      </c>
      <c r="AI709" s="82">
        <f>R709-I709</f>
        <v/>
      </c>
      <c r="AJ709" s="82">
        <f>S709-J709</f>
        <v/>
      </c>
      <c r="AK709" s="80">
        <f>INDEX(检修、备用和必开!I:I,MATCH(统调负荷!$C709,检修、备用和必开!$A:$A,0))</f>
        <v/>
      </c>
      <c r="AL709" s="87" t="n"/>
    </row>
    <row r="710" ht="13.8" customFormat="1" customHeight="1" s="74">
      <c r="A710" s="80">
        <f>WEEKDAY(C710,2)</f>
        <v/>
      </c>
      <c r="B710" s="80">
        <f>HOUR(D710)</f>
        <v/>
      </c>
      <c r="D710" s="75" t="n"/>
      <c r="E710" s="80" t="n"/>
      <c r="F710" s="80" t="n"/>
      <c r="G710" s="80" t="n"/>
      <c r="H710" s="80" t="n"/>
      <c r="I710" s="80" t="n"/>
      <c r="J710" s="80" t="n"/>
      <c r="K710" s="80">
        <f>F710-Y710</f>
        <v/>
      </c>
      <c r="L710" s="82">
        <f>AA710/(K710+W710)</f>
        <v/>
      </c>
      <c r="M710" s="75" t="n">
        <v>0.375</v>
      </c>
      <c r="N710" s="80" t="n">
        <v>101785</v>
      </c>
      <c r="O710" s="80" t="n">
        <v>51203.56</v>
      </c>
      <c r="P710" s="80" t="n">
        <v>18850.4</v>
      </c>
      <c r="Q710" s="80" t="n">
        <v>25006.2</v>
      </c>
      <c r="R710" s="80" t="n">
        <v>8219.6</v>
      </c>
      <c r="S710" s="80" t="n">
        <v>-1494.76</v>
      </c>
      <c r="T710" s="80">
        <f>O710-Y710</f>
        <v/>
      </c>
      <c r="U710" s="82">
        <f>AA710/(T710+X710)</f>
        <v/>
      </c>
      <c r="V710" s="80">
        <f>INDEX(检修、备用和必开!B:B,MATCH(统调负荷!$C710,检修、备用和必开!$A:$A,0))</f>
        <v/>
      </c>
      <c r="W710" s="80">
        <f>INDEX(检修、备用和必开!C:C,MATCH(统调负荷!$C710,检修、备用和必开!$A:$A,0))</f>
        <v/>
      </c>
      <c r="X710" s="80">
        <f>INDEX(检修、备用和必开!D:D,MATCH(统调负荷!$C710,检修、备用和必开!$A:$A,0))</f>
        <v/>
      </c>
      <c r="Y710" s="80">
        <f>INDEX(检修、备用和必开!E:E,MATCH(统调负荷!$C710,检修、备用和必开!$A:$A,0))</f>
        <v/>
      </c>
      <c r="Z710" s="80">
        <f>INDEX(检修、备用和必开!F:F,MATCH(统调负荷!$C710,检修、备用和必开!$A:$A,0))</f>
        <v/>
      </c>
      <c r="AA710" s="80">
        <f>94492.4-V710-Z710</f>
        <v/>
      </c>
      <c r="AB710" s="80" t="n">
        <v>437.24</v>
      </c>
      <c r="AC710" s="80" t="n">
        <v>394.11</v>
      </c>
      <c r="AD710" s="83">
        <f>C710+D710</f>
        <v/>
      </c>
      <c r="AE710" s="82">
        <f>N710-E710</f>
        <v/>
      </c>
      <c r="AF710" s="82">
        <f>O710-F710</f>
        <v/>
      </c>
      <c r="AG710" s="82">
        <f>P710-G710</f>
        <v/>
      </c>
      <c r="AH710" s="82">
        <f>Q710-H710</f>
        <v/>
      </c>
      <c r="AI710" s="82">
        <f>R710-I710</f>
        <v/>
      </c>
      <c r="AJ710" s="82">
        <f>S710-J710</f>
        <v/>
      </c>
      <c r="AK710" s="80">
        <f>INDEX(检修、备用和必开!I:I,MATCH(统调负荷!$C710,检修、备用和必开!$A:$A,0))</f>
        <v/>
      </c>
      <c r="AL710" s="87" t="n"/>
    </row>
    <row r="711" ht="13.8" customFormat="1" customHeight="1" s="74">
      <c r="A711" s="80">
        <f>WEEKDAY(C711,2)</f>
        <v/>
      </c>
      <c r="B711" s="80">
        <f>HOUR(D711)</f>
        <v/>
      </c>
      <c r="D711" s="75" t="n"/>
      <c r="E711" s="80" t="n"/>
      <c r="F711" s="80" t="n"/>
      <c r="G711" s="80" t="n"/>
      <c r="H711" s="80" t="n"/>
      <c r="I711" s="80" t="n"/>
      <c r="J711" s="80" t="n"/>
      <c r="K711" s="80">
        <f>F711-Y711</f>
        <v/>
      </c>
      <c r="L711" s="82">
        <f>AA711/(K711+W711)</f>
        <v/>
      </c>
      <c r="M711" s="75" t="n">
        <v>0.3854166666666667</v>
      </c>
      <c r="N711" s="80" t="n">
        <v>102297</v>
      </c>
      <c r="O711" s="80" t="n">
        <v>50168.19</v>
      </c>
      <c r="P711" s="80" t="n">
        <v>19388.5</v>
      </c>
      <c r="Q711" s="80" t="n">
        <v>25389.7</v>
      </c>
      <c r="R711" s="80" t="n">
        <v>8684.969999999999</v>
      </c>
      <c r="S711" s="80" t="n">
        <v>-1334.36</v>
      </c>
      <c r="T711" s="80">
        <f>O711-Y711</f>
        <v/>
      </c>
      <c r="U711" s="82">
        <f>AA711/(T711+X711)</f>
        <v/>
      </c>
      <c r="V711" s="80">
        <f>INDEX(检修、备用和必开!B:B,MATCH(统调负荷!$C711,检修、备用和必开!$A:$A,0))</f>
        <v/>
      </c>
      <c r="W711" s="80">
        <f>INDEX(检修、备用和必开!C:C,MATCH(统调负荷!$C711,检修、备用和必开!$A:$A,0))</f>
        <v/>
      </c>
      <c r="X711" s="80">
        <f>INDEX(检修、备用和必开!D:D,MATCH(统调负荷!$C711,检修、备用和必开!$A:$A,0))</f>
        <v/>
      </c>
      <c r="Y711" s="80">
        <f>INDEX(检修、备用和必开!E:E,MATCH(统调负荷!$C711,检修、备用和必开!$A:$A,0))</f>
        <v/>
      </c>
      <c r="Z711" s="80">
        <f>INDEX(检修、备用和必开!F:F,MATCH(统调负荷!$C711,检修、备用和必开!$A:$A,0))</f>
        <v/>
      </c>
      <c r="AA711" s="80">
        <f>94492.4-V711-Z711</f>
        <v/>
      </c>
      <c r="AB711" s="80" t="n">
        <v>432.86</v>
      </c>
      <c r="AC711" s="80" t="n">
        <v>333.45</v>
      </c>
      <c r="AD711" s="83">
        <f>C711+D711</f>
        <v/>
      </c>
      <c r="AE711" s="82">
        <f>N711-E711</f>
        <v/>
      </c>
      <c r="AF711" s="82">
        <f>O711-F711</f>
        <v/>
      </c>
      <c r="AG711" s="82">
        <f>P711-G711</f>
        <v/>
      </c>
      <c r="AH711" s="82">
        <f>Q711-H711</f>
        <v/>
      </c>
      <c r="AI711" s="82">
        <f>R711-I711</f>
        <v/>
      </c>
      <c r="AJ711" s="82">
        <f>S711-J711</f>
        <v/>
      </c>
      <c r="AK711" s="80">
        <f>INDEX(检修、备用和必开!I:I,MATCH(统调负荷!$C711,检修、备用和必开!$A:$A,0))</f>
        <v/>
      </c>
      <c r="AL711" s="87" t="n"/>
    </row>
    <row r="712" ht="13.8" customFormat="1" customHeight="1" s="74">
      <c r="A712" s="80">
        <f>WEEKDAY(C712,2)</f>
        <v/>
      </c>
      <c r="B712" s="80">
        <f>HOUR(D712)</f>
        <v/>
      </c>
      <c r="D712" s="75" t="n"/>
      <c r="E712" s="80" t="n"/>
      <c r="F712" s="80" t="n"/>
      <c r="G712" s="80" t="n"/>
      <c r="H712" s="80" t="n"/>
      <c r="I712" s="80" t="n"/>
      <c r="J712" s="80" t="n"/>
      <c r="K712" s="80">
        <f>F712-Y712</f>
        <v/>
      </c>
      <c r="L712" s="82">
        <f>AA712/(K712+W712)</f>
        <v/>
      </c>
      <c r="M712" s="75" t="n">
        <v>0.3958333333333333</v>
      </c>
      <c r="N712" s="80" t="n">
        <v>102290</v>
      </c>
      <c r="O712" s="80" t="n">
        <v>50394.52</v>
      </c>
      <c r="P712" s="80" t="n">
        <v>19327.4</v>
      </c>
      <c r="Q712" s="80" t="n">
        <v>24861.9</v>
      </c>
      <c r="R712" s="80" t="n">
        <v>9183.879999999999</v>
      </c>
      <c r="S712" s="80" t="n">
        <v>-1477.7</v>
      </c>
      <c r="T712" s="80">
        <f>O712-Y712</f>
        <v/>
      </c>
      <c r="U712" s="82">
        <f>AA712/(T712+X712)</f>
        <v/>
      </c>
      <c r="V712" s="80">
        <f>INDEX(检修、备用和必开!B:B,MATCH(统调负荷!$C712,检修、备用和必开!$A:$A,0))</f>
        <v/>
      </c>
      <c r="W712" s="80">
        <f>INDEX(检修、备用和必开!C:C,MATCH(统调负荷!$C712,检修、备用和必开!$A:$A,0))</f>
        <v/>
      </c>
      <c r="X712" s="80">
        <f>INDEX(检修、备用和必开!D:D,MATCH(统调负荷!$C712,检修、备用和必开!$A:$A,0))</f>
        <v/>
      </c>
      <c r="Y712" s="80">
        <f>INDEX(检修、备用和必开!E:E,MATCH(统调负荷!$C712,检修、备用和必开!$A:$A,0))</f>
        <v/>
      </c>
      <c r="Z712" s="80">
        <f>INDEX(检修、备用和必开!F:F,MATCH(统调负荷!$C712,检修、备用和必开!$A:$A,0))</f>
        <v/>
      </c>
      <c r="AA712" s="80">
        <f>94492.4-V712-Z712</f>
        <v/>
      </c>
      <c r="AB712" s="80" t="n">
        <v>413.37</v>
      </c>
      <c r="AC712" s="80" t="n">
        <v>389.23</v>
      </c>
      <c r="AD712" s="83">
        <f>C712+D712</f>
        <v/>
      </c>
      <c r="AE712" s="82">
        <f>N712-E712</f>
        <v/>
      </c>
      <c r="AF712" s="82">
        <f>O712-F712</f>
        <v/>
      </c>
      <c r="AG712" s="82">
        <f>P712-G712</f>
        <v/>
      </c>
      <c r="AH712" s="82">
        <f>Q712-H712</f>
        <v/>
      </c>
      <c r="AI712" s="82">
        <f>R712-I712</f>
        <v/>
      </c>
      <c r="AJ712" s="82">
        <f>S712-J712</f>
        <v/>
      </c>
      <c r="AK712" s="80">
        <f>INDEX(检修、备用和必开!I:I,MATCH(统调负荷!$C712,检修、备用和必开!$A:$A,0))</f>
        <v/>
      </c>
      <c r="AL712" s="87" t="n"/>
    </row>
    <row r="713" ht="13.8" customFormat="1" customHeight="1" s="74">
      <c r="A713" s="80">
        <f>WEEKDAY(C713,2)</f>
        <v/>
      </c>
      <c r="B713" s="80">
        <f>HOUR(D713)</f>
        <v/>
      </c>
      <c r="D713" s="75" t="n"/>
      <c r="E713" s="80" t="n"/>
      <c r="F713" s="80" t="n"/>
      <c r="G713" s="80" t="n"/>
      <c r="H713" s="80" t="n"/>
      <c r="I713" s="80" t="n"/>
      <c r="J713" s="80" t="n"/>
      <c r="K713" s="80">
        <f>F713-Y713</f>
        <v/>
      </c>
      <c r="L713" s="82">
        <f>AA713/(K713+W713)</f>
        <v/>
      </c>
      <c r="M713" s="75" t="n">
        <v>0.40625</v>
      </c>
      <c r="N713" s="80" t="n">
        <v>102230</v>
      </c>
      <c r="O713" s="80" t="n">
        <v>49257.1</v>
      </c>
      <c r="P713" s="80" t="n">
        <v>19245.6</v>
      </c>
      <c r="Q713" s="80" t="n">
        <v>25498.5</v>
      </c>
      <c r="R713" s="80" t="n">
        <v>9577</v>
      </c>
      <c r="S713" s="80" t="n">
        <v>-1348.2</v>
      </c>
      <c r="T713" s="80">
        <f>O713-Y713</f>
        <v/>
      </c>
      <c r="U713" s="82">
        <f>AA713/(T713+X713)</f>
        <v/>
      </c>
      <c r="V713" s="80">
        <f>INDEX(检修、备用和必开!B:B,MATCH(统调负荷!$C713,检修、备用和必开!$A:$A,0))</f>
        <v/>
      </c>
      <c r="W713" s="80">
        <f>INDEX(检修、备用和必开!C:C,MATCH(统调负荷!$C713,检修、备用和必开!$A:$A,0))</f>
        <v/>
      </c>
      <c r="X713" s="80">
        <f>INDEX(检修、备用和必开!D:D,MATCH(统调负荷!$C713,检修、备用和必开!$A:$A,0))</f>
        <v/>
      </c>
      <c r="Y713" s="80">
        <f>INDEX(检修、备用和必开!E:E,MATCH(统调负荷!$C713,检修、备用和必开!$A:$A,0))</f>
        <v/>
      </c>
      <c r="Z713" s="80">
        <f>INDEX(检修、备用和必开!F:F,MATCH(统调负荷!$C713,检修、备用和必开!$A:$A,0))</f>
        <v/>
      </c>
      <c r="AA713" s="80">
        <f>94492.4-V713-Z713</f>
        <v/>
      </c>
      <c r="AB713" s="80" t="n">
        <v>393.54</v>
      </c>
      <c r="AC713" s="80" t="n">
        <v>361.31</v>
      </c>
      <c r="AD713" s="83">
        <f>C713+D713</f>
        <v/>
      </c>
      <c r="AE713" s="82">
        <f>N713-E713</f>
        <v/>
      </c>
      <c r="AF713" s="82">
        <f>O713-F713</f>
        <v/>
      </c>
      <c r="AG713" s="82">
        <f>P713-G713</f>
        <v/>
      </c>
      <c r="AH713" s="82">
        <f>Q713-H713</f>
        <v/>
      </c>
      <c r="AI713" s="82">
        <f>R713-I713</f>
        <v/>
      </c>
      <c r="AJ713" s="82">
        <f>S713-J713</f>
        <v/>
      </c>
      <c r="AK713" s="80">
        <f>INDEX(检修、备用和必开!I:I,MATCH(统调负荷!$C713,检修、备用和必开!$A:$A,0))</f>
        <v/>
      </c>
      <c r="AL713" s="87" t="n"/>
    </row>
    <row r="714" ht="13.8" customFormat="1" customHeight="1" s="74">
      <c r="A714" s="80">
        <f>WEEKDAY(C714,2)</f>
        <v/>
      </c>
      <c r="B714" s="80">
        <f>HOUR(D714)</f>
        <v/>
      </c>
      <c r="D714" s="75" t="n"/>
      <c r="E714" s="80" t="n"/>
      <c r="F714" s="80" t="n"/>
      <c r="G714" s="80" t="n"/>
      <c r="H714" s="80" t="n"/>
      <c r="I714" s="80" t="n"/>
      <c r="J714" s="80" t="n"/>
      <c r="K714" s="80">
        <f>F714-Y714</f>
        <v/>
      </c>
      <c r="L714" s="82">
        <f>AA714/(K714+W714)</f>
        <v/>
      </c>
      <c r="M714" s="75" t="n">
        <v>0.4166666666666667</v>
      </c>
      <c r="N714" s="80" t="n">
        <v>101642</v>
      </c>
      <c r="O714" s="80" t="n">
        <v>48595.67</v>
      </c>
      <c r="P714" s="80" t="n">
        <v>18951</v>
      </c>
      <c r="Q714" s="80" t="n">
        <v>25351.2</v>
      </c>
      <c r="R714" s="80" t="n">
        <v>10124.2</v>
      </c>
      <c r="S714" s="80" t="n">
        <v>-1380.07</v>
      </c>
      <c r="T714" s="80">
        <f>O714-Y714</f>
        <v/>
      </c>
      <c r="U714" s="82">
        <f>AA714/(T714+X714)</f>
        <v/>
      </c>
      <c r="V714" s="80">
        <f>INDEX(检修、备用和必开!B:B,MATCH(统调负荷!$C714,检修、备用和必开!$A:$A,0))</f>
        <v/>
      </c>
      <c r="W714" s="80">
        <f>INDEX(检修、备用和必开!C:C,MATCH(统调负荷!$C714,检修、备用和必开!$A:$A,0))</f>
        <v/>
      </c>
      <c r="X714" s="80">
        <f>INDEX(检修、备用和必开!D:D,MATCH(统调负荷!$C714,检修、备用和必开!$A:$A,0))</f>
        <v/>
      </c>
      <c r="Y714" s="80">
        <f>INDEX(检修、备用和必开!E:E,MATCH(统调负荷!$C714,检修、备用和必开!$A:$A,0))</f>
        <v/>
      </c>
      <c r="Z714" s="80">
        <f>INDEX(检修、备用和必开!F:F,MATCH(统调负荷!$C714,检修、备用和必开!$A:$A,0))</f>
        <v/>
      </c>
      <c r="AA714" s="80">
        <f>94492.4-V714-Z714</f>
        <v/>
      </c>
      <c r="AB714" s="80" t="n">
        <v>390.95</v>
      </c>
      <c r="AC714" s="80" t="n">
        <v>372.54</v>
      </c>
      <c r="AD714" s="83">
        <f>C714+D714</f>
        <v/>
      </c>
      <c r="AE714" s="82">
        <f>N714-E714</f>
        <v/>
      </c>
      <c r="AF714" s="82">
        <f>O714-F714</f>
        <v/>
      </c>
      <c r="AG714" s="82">
        <f>P714-G714</f>
        <v/>
      </c>
      <c r="AH714" s="82">
        <f>Q714-H714</f>
        <v/>
      </c>
      <c r="AI714" s="82">
        <f>R714-I714</f>
        <v/>
      </c>
      <c r="AJ714" s="82">
        <f>S714-J714</f>
        <v/>
      </c>
      <c r="AK714" s="80">
        <f>INDEX(检修、备用和必开!I:I,MATCH(统调负荷!$C714,检修、备用和必开!$A:$A,0))</f>
        <v/>
      </c>
      <c r="AL714" s="87" t="n"/>
    </row>
    <row r="715" ht="13.8" customFormat="1" customHeight="1" s="74">
      <c r="A715" s="80">
        <f>WEEKDAY(C715,2)</f>
        <v/>
      </c>
      <c r="B715" s="80">
        <f>HOUR(D715)</f>
        <v/>
      </c>
      <c r="D715" s="75" t="n"/>
      <c r="E715" s="80" t="n"/>
      <c r="F715" s="80" t="n"/>
      <c r="G715" s="80" t="n"/>
      <c r="H715" s="80" t="n"/>
      <c r="I715" s="80" t="n"/>
      <c r="J715" s="80" t="n"/>
      <c r="K715" s="80">
        <f>F715-Y715</f>
        <v/>
      </c>
      <c r="L715" s="82">
        <f>AA715/(K715+W715)</f>
        <v/>
      </c>
      <c r="M715" s="75" t="n">
        <v>0.4270833333333333</v>
      </c>
      <c r="N715" s="80" t="n">
        <v>99645</v>
      </c>
      <c r="O715" s="80" t="n">
        <v>48432.56</v>
      </c>
      <c r="P715" s="80" t="n">
        <v>18227.6</v>
      </c>
      <c r="Q715" s="80" t="n">
        <v>23809.4</v>
      </c>
      <c r="R715" s="80" t="n">
        <v>10561.7</v>
      </c>
      <c r="S715" s="80" t="n">
        <v>-1386.26</v>
      </c>
      <c r="T715" s="80">
        <f>O715-Y715</f>
        <v/>
      </c>
      <c r="U715" s="82">
        <f>AA715/(T715+X715)</f>
        <v/>
      </c>
      <c r="V715" s="80">
        <f>INDEX(检修、备用和必开!B:B,MATCH(统调负荷!$C715,检修、备用和必开!$A:$A,0))</f>
        <v/>
      </c>
      <c r="W715" s="80">
        <f>INDEX(检修、备用和必开!C:C,MATCH(统调负荷!$C715,检修、备用和必开!$A:$A,0))</f>
        <v/>
      </c>
      <c r="X715" s="80">
        <f>INDEX(检修、备用和必开!D:D,MATCH(统调负荷!$C715,检修、备用和必开!$A:$A,0))</f>
        <v/>
      </c>
      <c r="Y715" s="80">
        <f>INDEX(检修、备用和必开!E:E,MATCH(统调负荷!$C715,检修、备用和必开!$A:$A,0))</f>
        <v/>
      </c>
      <c r="Z715" s="80">
        <f>INDEX(检修、备用和必开!F:F,MATCH(统调负荷!$C715,检修、备用和必开!$A:$A,0))</f>
        <v/>
      </c>
      <c r="AA715" s="80">
        <f>94492.4-V715-Z715</f>
        <v/>
      </c>
      <c r="AB715" s="80" t="n">
        <v>369.65</v>
      </c>
      <c r="AC715" s="80" t="n">
        <v>374.89</v>
      </c>
      <c r="AD715" s="83">
        <f>C715+D715</f>
        <v/>
      </c>
      <c r="AE715" s="82">
        <f>N715-E715</f>
        <v/>
      </c>
      <c r="AF715" s="82">
        <f>O715-F715</f>
        <v/>
      </c>
      <c r="AG715" s="82">
        <f>P715-G715</f>
        <v/>
      </c>
      <c r="AH715" s="82">
        <f>Q715-H715</f>
        <v/>
      </c>
      <c r="AI715" s="82">
        <f>R715-I715</f>
        <v/>
      </c>
      <c r="AJ715" s="82">
        <f>S715-J715</f>
        <v/>
      </c>
      <c r="AK715" s="80">
        <f>INDEX(检修、备用和必开!I:I,MATCH(统调负荷!$C715,检修、备用和必开!$A:$A,0))</f>
        <v/>
      </c>
      <c r="AL715" s="87" t="n"/>
    </row>
    <row r="716" ht="13.8" customFormat="1" customHeight="1" s="74">
      <c r="A716" s="80">
        <f>WEEKDAY(C716,2)</f>
        <v/>
      </c>
      <c r="B716" s="80">
        <f>HOUR(D716)</f>
        <v/>
      </c>
      <c r="D716" s="75" t="n"/>
      <c r="E716" s="80" t="n"/>
      <c r="F716" s="80" t="n"/>
      <c r="G716" s="80" t="n"/>
      <c r="H716" s="80" t="n"/>
      <c r="I716" s="80" t="n"/>
      <c r="J716" s="80" t="n"/>
      <c r="K716" s="80">
        <f>F716-Y716</f>
        <v/>
      </c>
      <c r="L716" s="82">
        <f>AA716/(K716+W716)</f>
        <v/>
      </c>
      <c r="M716" s="75" t="n">
        <v>0.4375</v>
      </c>
      <c r="N716" s="80" t="n">
        <v>99303.2</v>
      </c>
      <c r="O716" s="80" t="n">
        <v>49020.19</v>
      </c>
      <c r="P716" s="80" t="n">
        <v>17308.6</v>
      </c>
      <c r="Q716" s="80" t="n">
        <v>23565.2</v>
      </c>
      <c r="R716" s="80" t="n">
        <v>10827</v>
      </c>
      <c r="S716" s="80" t="n">
        <v>-1417.79</v>
      </c>
      <c r="T716" s="80">
        <f>O716-Y716</f>
        <v/>
      </c>
      <c r="U716" s="82">
        <f>AA716/(T716+X716)</f>
        <v/>
      </c>
      <c r="V716" s="80">
        <f>INDEX(检修、备用和必开!B:B,MATCH(统调负荷!$C716,检修、备用和必开!$A:$A,0))</f>
        <v/>
      </c>
      <c r="W716" s="80">
        <f>INDEX(检修、备用和必开!C:C,MATCH(统调负荷!$C716,检修、备用和必开!$A:$A,0))</f>
        <v/>
      </c>
      <c r="X716" s="80">
        <f>INDEX(检修、备用和必开!D:D,MATCH(统调负荷!$C716,检修、备用和必开!$A:$A,0))</f>
        <v/>
      </c>
      <c r="Y716" s="80">
        <f>INDEX(检修、备用和必开!E:E,MATCH(统调负荷!$C716,检修、备用和必开!$A:$A,0))</f>
        <v/>
      </c>
      <c r="Z716" s="80">
        <f>INDEX(检修、备用和必开!F:F,MATCH(统调负荷!$C716,检修、备用和必开!$A:$A,0))</f>
        <v/>
      </c>
      <c r="AA716" s="80">
        <f>94492.4-V716-Z716</f>
        <v/>
      </c>
      <c r="AB716" s="80" t="n">
        <v>389.05</v>
      </c>
      <c r="AC716" s="80" t="n">
        <v>376.79</v>
      </c>
      <c r="AD716" s="83">
        <f>C716+D716</f>
        <v/>
      </c>
      <c r="AE716" s="82">
        <f>N716-E716</f>
        <v/>
      </c>
      <c r="AF716" s="82">
        <f>O716-F716</f>
        <v/>
      </c>
      <c r="AG716" s="82">
        <f>P716-G716</f>
        <v/>
      </c>
      <c r="AH716" s="82">
        <f>Q716-H716</f>
        <v/>
      </c>
      <c r="AI716" s="82">
        <f>R716-I716</f>
        <v/>
      </c>
      <c r="AJ716" s="82">
        <f>S716-J716</f>
        <v/>
      </c>
      <c r="AK716" s="80">
        <f>INDEX(检修、备用和必开!I:I,MATCH(统调负荷!$C716,检修、备用和必开!$A:$A,0))</f>
        <v/>
      </c>
      <c r="AL716" s="87" t="n"/>
    </row>
    <row r="717" ht="13.8" customFormat="1" customHeight="1" s="74">
      <c r="A717" s="80">
        <f>WEEKDAY(C717,2)</f>
        <v/>
      </c>
      <c r="B717" s="80">
        <f>HOUR(D717)</f>
        <v/>
      </c>
      <c r="D717" s="75" t="n"/>
      <c r="E717" s="80" t="n"/>
      <c r="F717" s="80" t="n"/>
      <c r="G717" s="80" t="n"/>
      <c r="H717" s="80" t="n"/>
      <c r="I717" s="80" t="n"/>
      <c r="J717" s="80" t="n"/>
      <c r="K717" s="80">
        <f>F717-Y717</f>
        <v/>
      </c>
      <c r="L717" s="82">
        <f>AA717/(K717+W717)</f>
        <v/>
      </c>
      <c r="M717" s="75" t="n">
        <v>0.4479166666666667</v>
      </c>
      <c r="N717" s="80" t="n">
        <v>98812.89999999999</v>
      </c>
      <c r="O717" s="80" t="n">
        <v>48493.32</v>
      </c>
      <c r="P717" s="80" t="n">
        <v>16616.2</v>
      </c>
      <c r="Q717" s="80" t="n">
        <v>23977.3</v>
      </c>
      <c r="R717" s="80" t="n">
        <v>11035.1</v>
      </c>
      <c r="S717" s="80" t="n">
        <v>-1309.02</v>
      </c>
      <c r="T717" s="80">
        <f>O717-Y717</f>
        <v/>
      </c>
      <c r="U717" s="82">
        <f>AA717/(T717+X717)</f>
        <v/>
      </c>
      <c r="V717" s="80">
        <f>INDEX(检修、备用和必开!B:B,MATCH(统调负荷!$C717,检修、备用和必开!$A:$A,0))</f>
        <v/>
      </c>
      <c r="W717" s="80">
        <f>INDEX(检修、备用和必开!C:C,MATCH(统调负荷!$C717,检修、备用和必开!$A:$A,0))</f>
        <v/>
      </c>
      <c r="X717" s="80">
        <f>INDEX(检修、备用和必开!D:D,MATCH(统调负荷!$C717,检修、备用和必开!$A:$A,0))</f>
        <v/>
      </c>
      <c r="Y717" s="80">
        <f>INDEX(检修、备用和必开!E:E,MATCH(统调负荷!$C717,检修、备用和必开!$A:$A,0))</f>
        <v/>
      </c>
      <c r="Z717" s="80">
        <f>INDEX(检修、备用和必开!F:F,MATCH(统调负荷!$C717,检修、备用和必开!$A:$A,0))</f>
        <v/>
      </c>
      <c r="AA717" s="80">
        <f>94492.4-V717-Z717</f>
        <v/>
      </c>
      <c r="AB717" s="80" t="n">
        <v>370.04</v>
      </c>
      <c r="AC717" s="80" t="n">
        <v>362.34</v>
      </c>
      <c r="AD717" s="83">
        <f>C717+D717</f>
        <v/>
      </c>
      <c r="AE717" s="82">
        <f>N717-E717</f>
        <v/>
      </c>
      <c r="AF717" s="82">
        <f>O717-F717</f>
        <v/>
      </c>
      <c r="AG717" s="82">
        <f>P717-G717</f>
        <v/>
      </c>
      <c r="AH717" s="82">
        <f>Q717-H717</f>
        <v/>
      </c>
      <c r="AI717" s="82">
        <f>R717-I717</f>
        <v/>
      </c>
      <c r="AJ717" s="82">
        <f>S717-J717</f>
        <v/>
      </c>
      <c r="AK717" s="80">
        <f>INDEX(检修、备用和必开!I:I,MATCH(统调负荷!$C717,检修、备用和必开!$A:$A,0))</f>
        <v/>
      </c>
      <c r="AL717" s="87" t="n"/>
    </row>
    <row r="718" ht="13.8" customFormat="1" customHeight="1" s="74">
      <c r="A718" s="80">
        <f>WEEKDAY(C718,2)</f>
        <v/>
      </c>
      <c r="B718" s="80">
        <f>HOUR(D718)</f>
        <v/>
      </c>
      <c r="D718" s="75" t="n"/>
      <c r="E718" s="80" t="n"/>
      <c r="F718" s="80" t="n"/>
      <c r="G718" s="80" t="n"/>
      <c r="H718" s="80" t="n"/>
      <c r="I718" s="80" t="n"/>
      <c r="J718" s="80" t="n"/>
      <c r="K718" s="80">
        <f>F718-Y718</f>
        <v/>
      </c>
      <c r="L718" s="82">
        <f>AA718/(K718+W718)</f>
        <v/>
      </c>
      <c r="M718" s="75" t="n">
        <v>0.4583333333333333</v>
      </c>
      <c r="N718" s="80" t="n">
        <v>98446.8</v>
      </c>
      <c r="O718" s="80" t="n">
        <v>48581.88</v>
      </c>
      <c r="P718" s="80" t="n">
        <v>16078.3</v>
      </c>
      <c r="Q718" s="80" t="n">
        <v>23822.1</v>
      </c>
      <c r="R718" s="80" t="n">
        <v>11279.8</v>
      </c>
      <c r="S718" s="80" t="n">
        <v>-1315.28</v>
      </c>
      <c r="T718" s="80">
        <f>O718-Y718</f>
        <v/>
      </c>
      <c r="U718" s="82">
        <f>AA718/(T718+X718)</f>
        <v/>
      </c>
      <c r="V718" s="80">
        <f>INDEX(检修、备用和必开!B:B,MATCH(统调负荷!$C718,检修、备用和必开!$A:$A,0))</f>
        <v/>
      </c>
      <c r="W718" s="80">
        <f>INDEX(检修、备用和必开!C:C,MATCH(统调负荷!$C718,检修、备用和必开!$A:$A,0))</f>
        <v/>
      </c>
      <c r="X718" s="80">
        <f>INDEX(检修、备用和必开!D:D,MATCH(统调负荷!$C718,检修、备用和必开!$A:$A,0))</f>
        <v/>
      </c>
      <c r="Y718" s="80">
        <f>INDEX(检修、备用和必开!E:E,MATCH(统调负荷!$C718,检修、备用和必开!$A:$A,0))</f>
        <v/>
      </c>
      <c r="Z718" s="80">
        <f>INDEX(检修、备用和必开!F:F,MATCH(统调负荷!$C718,检修、备用和必开!$A:$A,0))</f>
        <v/>
      </c>
      <c r="AA718" s="80">
        <f>94492.4-V718-Z718</f>
        <v/>
      </c>
      <c r="AB718" s="80" t="n">
        <v>371.95</v>
      </c>
      <c r="AC718" s="80" t="n">
        <v>375.64</v>
      </c>
      <c r="AD718" s="83">
        <f>C718+D718</f>
        <v/>
      </c>
      <c r="AE718" s="82">
        <f>N718-E718</f>
        <v/>
      </c>
      <c r="AF718" s="82">
        <f>O718-F718</f>
        <v/>
      </c>
      <c r="AG718" s="82">
        <f>P718-G718</f>
        <v/>
      </c>
      <c r="AH718" s="82">
        <f>Q718-H718</f>
        <v/>
      </c>
      <c r="AI718" s="82">
        <f>R718-I718</f>
        <v/>
      </c>
      <c r="AJ718" s="82">
        <f>S718-J718</f>
        <v/>
      </c>
      <c r="AK718" s="80">
        <f>INDEX(检修、备用和必开!I:I,MATCH(统调负荷!$C718,检修、备用和必开!$A:$A,0))</f>
        <v/>
      </c>
      <c r="AL718" s="87" t="n"/>
    </row>
    <row r="719" ht="13.8" customFormat="1" customHeight="1" s="74">
      <c r="A719" s="80">
        <f>WEEKDAY(C719,2)</f>
        <v/>
      </c>
      <c r="B719" s="80">
        <f>HOUR(D719)</f>
        <v/>
      </c>
      <c r="D719" s="75" t="n"/>
      <c r="E719" s="80" t="n"/>
      <c r="F719" s="80" t="n"/>
      <c r="G719" s="80" t="n"/>
      <c r="H719" s="80" t="n"/>
      <c r="I719" s="80" t="n"/>
      <c r="J719" s="80" t="n"/>
      <c r="K719" s="80">
        <f>F719-Y719</f>
        <v/>
      </c>
      <c r="L719" s="82">
        <f>AA719/(K719+W719)</f>
        <v/>
      </c>
      <c r="M719" s="75" t="n">
        <v>0.46875</v>
      </c>
      <c r="N719" s="80" t="n">
        <v>98188.8</v>
      </c>
      <c r="O719" s="80" t="n">
        <v>48704.14</v>
      </c>
      <c r="P719" s="80" t="n">
        <v>15170.4</v>
      </c>
      <c r="Q719" s="80" t="n">
        <v>24145.2</v>
      </c>
      <c r="R719" s="80" t="n">
        <v>11505.6</v>
      </c>
      <c r="S719" s="80" t="n">
        <v>-1336.54</v>
      </c>
      <c r="T719" s="80">
        <f>O719-Y719</f>
        <v/>
      </c>
      <c r="U719" s="82">
        <f>AA719/(T719+X719)</f>
        <v/>
      </c>
      <c r="V719" s="80">
        <f>INDEX(检修、备用和必开!B:B,MATCH(统调负荷!$C719,检修、备用和必开!$A:$A,0))</f>
        <v/>
      </c>
      <c r="W719" s="80">
        <f>INDEX(检修、备用和必开!C:C,MATCH(统调负荷!$C719,检修、备用和必开!$A:$A,0))</f>
        <v/>
      </c>
      <c r="X719" s="80">
        <f>INDEX(检修、备用和必开!D:D,MATCH(统调负荷!$C719,检修、备用和必开!$A:$A,0))</f>
        <v/>
      </c>
      <c r="Y719" s="80">
        <f>INDEX(检修、备用和必开!E:E,MATCH(统调负荷!$C719,检修、备用和必开!$A:$A,0))</f>
        <v/>
      </c>
      <c r="Z719" s="80">
        <f>INDEX(检修、备用和必开!F:F,MATCH(统调负荷!$C719,检修、备用和必开!$A:$A,0))</f>
        <v/>
      </c>
      <c r="AA719" s="80">
        <f>94492.4-V719-Z719</f>
        <v/>
      </c>
      <c r="AB719" s="80" t="n">
        <v>377.78</v>
      </c>
      <c r="AC719" s="80" t="n">
        <v>363.8</v>
      </c>
      <c r="AD719" s="83">
        <f>C719+D719</f>
        <v/>
      </c>
      <c r="AE719" s="82">
        <f>N719-E719</f>
        <v/>
      </c>
      <c r="AF719" s="82">
        <f>O719-F719</f>
        <v/>
      </c>
      <c r="AG719" s="82">
        <f>P719-G719</f>
        <v/>
      </c>
      <c r="AH719" s="82">
        <f>Q719-H719</f>
        <v/>
      </c>
      <c r="AI719" s="82">
        <f>R719-I719</f>
        <v/>
      </c>
      <c r="AJ719" s="82">
        <f>S719-J719</f>
        <v/>
      </c>
      <c r="AK719" s="80">
        <f>INDEX(检修、备用和必开!I:I,MATCH(统调负荷!$C719,检修、备用和必开!$A:$A,0))</f>
        <v/>
      </c>
      <c r="AL719" s="87" t="n"/>
    </row>
    <row r="720" ht="13.8" customFormat="1" customHeight="1" s="74">
      <c r="A720" s="80">
        <f>WEEKDAY(C720,2)</f>
        <v/>
      </c>
      <c r="B720" s="80">
        <f>HOUR(D720)</f>
        <v/>
      </c>
      <c r="D720" s="75" t="n"/>
      <c r="E720" s="80" t="n"/>
      <c r="F720" s="80" t="n"/>
      <c r="G720" s="80" t="n"/>
      <c r="H720" s="80" t="n"/>
      <c r="I720" s="80" t="n"/>
      <c r="J720" s="80" t="n"/>
      <c r="K720" s="80">
        <f>F720-Y720</f>
        <v/>
      </c>
      <c r="L720" s="82">
        <f>AA720/(K720+W720)</f>
        <v/>
      </c>
      <c r="M720" s="75" t="n">
        <v>0.4791666666666667</v>
      </c>
      <c r="N720" s="80" t="n">
        <v>96440.39999999999</v>
      </c>
      <c r="O720" s="80" t="n">
        <v>47886.61</v>
      </c>
      <c r="P720" s="80" t="n">
        <v>14589.6</v>
      </c>
      <c r="Q720" s="80" t="n">
        <v>23584.1</v>
      </c>
      <c r="R720" s="80" t="n">
        <v>11785.4</v>
      </c>
      <c r="S720" s="80" t="n">
        <v>-1405.31</v>
      </c>
      <c r="T720" s="80">
        <f>O720-Y720</f>
        <v/>
      </c>
      <c r="U720" s="82">
        <f>AA720/(T720+X720)</f>
        <v/>
      </c>
      <c r="V720" s="80">
        <f>INDEX(检修、备用和必开!B:B,MATCH(统调负荷!$C720,检修、备用和必开!$A:$A,0))</f>
        <v/>
      </c>
      <c r="W720" s="80">
        <f>INDEX(检修、备用和必开!C:C,MATCH(统调负荷!$C720,检修、备用和必开!$A:$A,0))</f>
        <v/>
      </c>
      <c r="X720" s="80">
        <f>INDEX(检修、备用和必开!D:D,MATCH(统调负荷!$C720,检修、备用和必开!$A:$A,0))</f>
        <v/>
      </c>
      <c r="Y720" s="80">
        <f>INDEX(检修、备用和必开!E:E,MATCH(统调负荷!$C720,检修、备用和必开!$A:$A,0))</f>
        <v/>
      </c>
      <c r="Z720" s="80">
        <f>INDEX(检修、备用和必开!F:F,MATCH(统调负荷!$C720,检修、备用和必开!$A:$A,0))</f>
        <v/>
      </c>
      <c r="AA720" s="80">
        <f>94492.4-V720-Z720</f>
        <v/>
      </c>
      <c r="AB720" s="80" t="n">
        <v>372.14</v>
      </c>
      <c r="AC720" s="80" t="n">
        <v>374.92</v>
      </c>
      <c r="AD720" s="83">
        <f>C720+D720</f>
        <v/>
      </c>
      <c r="AE720" s="82">
        <f>N720-E720</f>
        <v/>
      </c>
      <c r="AF720" s="82">
        <f>O720-F720</f>
        <v/>
      </c>
      <c r="AG720" s="82">
        <f>P720-G720</f>
        <v/>
      </c>
      <c r="AH720" s="82">
        <f>Q720-H720</f>
        <v/>
      </c>
      <c r="AI720" s="82">
        <f>R720-I720</f>
        <v/>
      </c>
      <c r="AJ720" s="82">
        <f>S720-J720</f>
        <v/>
      </c>
      <c r="AK720" s="80">
        <f>INDEX(检修、备用和必开!I:I,MATCH(统调负荷!$C720,检修、备用和必开!$A:$A,0))</f>
        <v/>
      </c>
      <c r="AL720" s="87" t="n"/>
    </row>
    <row r="721" ht="13.8" customFormat="1" customHeight="1" s="74">
      <c r="A721" s="80">
        <f>WEEKDAY(C721,2)</f>
        <v/>
      </c>
      <c r="B721" s="80">
        <f>HOUR(D721)</f>
        <v/>
      </c>
      <c r="D721" s="75" t="n"/>
      <c r="E721" s="80" t="n"/>
      <c r="F721" s="80" t="n"/>
      <c r="G721" s="80" t="n"/>
      <c r="H721" s="80" t="n"/>
      <c r="I721" s="80" t="n"/>
      <c r="J721" s="80" t="n"/>
      <c r="K721" s="80">
        <f>F721-Y721</f>
        <v/>
      </c>
      <c r="L721" s="82">
        <f>AA721/(K721+W721)</f>
        <v/>
      </c>
      <c r="M721" s="75" t="n">
        <v>0.4895833333333333</v>
      </c>
      <c r="N721" s="80" t="n">
        <v>93308.89999999999</v>
      </c>
      <c r="O721" s="80" t="n">
        <v>45803.86</v>
      </c>
      <c r="P721" s="80" t="n">
        <v>13861.7</v>
      </c>
      <c r="Q721" s="80" t="n">
        <v>22905.5</v>
      </c>
      <c r="R721" s="80" t="n">
        <v>12025.2</v>
      </c>
      <c r="S721" s="80" t="n">
        <v>-1287.36</v>
      </c>
      <c r="T721" s="80">
        <f>O721-Y721</f>
        <v/>
      </c>
      <c r="U721" s="82">
        <f>AA721/(T721+X721)</f>
        <v/>
      </c>
      <c r="V721" s="80">
        <f>INDEX(检修、备用和必开!B:B,MATCH(统调负荷!$C721,检修、备用和必开!$A:$A,0))</f>
        <v/>
      </c>
      <c r="W721" s="80">
        <f>INDEX(检修、备用和必开!C:C,MATCH(统调负荷!$C721,检修、备用和必开!$A:$A,0))</f>
        <v/>
      </c>
      <c r="X721" s="80">
        <f>INDEX(检修、备用和必开!D:D,MATCH(统调负荷!$C721,检修、备用和必开!$A:$A,0))</f>
        <v/>
      </c>
      <c r="Y721" s="80">
        <f>INDEX(检修、备用和必开!E:E,MATCH(统调负荷!$C721,检修、备用和必开!$A:$A,0))</f>
        <v/>
      </c>
      <c r="Z721" s="80">
        <f>INDEX(检修、备用和必开!F:F,MATCH(统调负荷!$C721,检修、备用和必开!$A:$A,0))</f>
        <v/>
      </c>
      <c r="AA721" s="80">
        <f>94492.4-V721-Z721</f>
        <v/>
      </c>
      <c r="AB721" s="80" t="n">
        <v>348.28</v>
      </c>
      <c r="AC721" s="80" t="n">
        <v>337.4</v>
      </c>
      <c r="AD721" s="83">
        <f>C721+D721</f>
        <v/>
      </c>
      <c r="AE721" s="82">
        <f>N721-E721</f>
        <v/>
      </c>
      <c r="AF721" s="82">
        <f>O721-F721</f>
        <v/>
      </c>
      <c r="AG721" s="82">
        <f>P721-G721</f>
        <v/>
      </c>
      <c r="AH721" s="82">
        <f>Q721-H721</f>
        <v/>
      </c>
      <c r="AI721" s="82">
        <f>R721-I721</f>
        <v/>
      </c>
      <c r="AJ721" s="82">
        <f>S721-J721</f>
        <v/>
      </c>
      <c r="AK721" s="80">
        <f>INDEX(检修、备用和必开!I:I,MATCH(统调负荷!$C721,检修、备用和必开!$A:$A,0))</f>
        <v/>
      </c>
      <c r="AL721" s="87" t="n"/>
    </row>
    <row r="722" ht="13.8" customFormat="1" customHeight="1" s="74">
      <c r="A722" s="80">
        <f>WEEKDAY(C722,2)</f>
        <v/>
      </c>
      <c r="B722" s="80">
        <f>HOUR(D722)</f>
        <v/>
      </c>
      <c r="D722" s="75" t="n"/>
      <c r="E722" s="80" t="n"/>
      <c r="F722" s="80" t="n"/>
      <c r="G722" s="80" t="n"/>
      <c r="H722" s="80" t="n"/>
      <c r="I722" s="80" t="n"/>
      <c r="J722" s="80" t="n"/>
      <c r="K722" s="80">
        <f>F722-Y722</f>
        <v/>
      </c>
      <c r="L722" s="82">
        <f>AA722/(K722+W722)</f>
        <v/>
      </c>
      <c r="M722" s="75" t="n">
        <v>0.5</v>
      </c>
      <c r="N722" s="80" t="n">
        <v>87136</v>
      </c>
      <c r="O722" s="80" t="n">
        <v>42717.7</v>
      </c>
      <c r="P722" s="80" t="n">
        <v>12884.3</v>
      </c>
      <c r="Q722" s="80" t="n">
        <v>20757.5</v>
      </c>
      <c r="R722" s="80" t="n">
        <v>12133</v>
      </c>
      <c r="S722" s="80" t="n">
        <v>-1356.5</v>
      </c>
      <c r="T722" s="80">
        <f>O722-Y722</f>
        <v/>
      </c>
      <c r="U722" s="82">
        <f>AA722/(T722+X722)</f>
        <v/>
      </c>
      <c r="V722" s="80">
        <f>INDEX(检修、备用和必开!B:B,MATCH(统调负荷!$C722,检修、备用和必开!$A:$A,0))</f>
        <v/>
      </c>
      <c r="W722" s="80">
        <f>INDEX(检修、备用和必开!C:C,MATCH(统调负荷!$C722,检修、备用和必开!$A:$A,0))</f>
        <v/>
      </c>
      <c r="X722" s="80">
        <f>INDEX(检修、备用和必开!D:D,MATCH(统调负荷!$C722,检修、备用和必开!$A:$A,0))</f>
        <v/>
      </c>
      <c r="Y722" s="80">
        <f>INDEX(检修、备用和必开!E:E,MATCH(统调负荷!$C722,检修、备用和必开!$A:$A,0))</f>
        <v/>
      </c>
      <c r="Z722" s="80">
        <f>INDEX(检修、备用和必开!F:F,MATCH(统调负荷!$C722,检修、备用和必开!$A:$A,0))</f>
        <v/>
      </c>
      <c r="AA722" s="80">
        <f>94492.4-V722-Z722</f>
        <v/>
      </c>
      <c r="AB722" s="80" t="n">
        <v>244.29</v>
      </c>
      <c r="AC722" s="80" t="n">
        <v>295.45</v>
      </c>
      <c r="AD722" s="83">
        <f>C722+D722</f>
        <v/>
      </c>
      <c r="AE722" s="82">
        <f>N722-E722</f>
        <v/>
      </c>
      <c r="AF722" s="82">
        <f>O722-F722</f>
        <v/>
      </c>
      <c r="AG722" s="82">
        <f>P722-G722</f>
        <v/>
      </c>
      <c r="AH722" s="82">
        <f>Q722-H722</f>
        <v/>
      </c>
      <c r="AI722" s="82">
        <f>R722-I722</f>
        <v/>
      </c>
      <c r="AJ722" s="82">
        <f>S722-J722</f>
        <v/>
      </c>
      <c r="AK722" s="80">
        <f>INDEX(检修、备用和必开!I:I,MATCH(统调负荷!$C722,检修、备用和必开!$A:$A,0))</f>
        <v/>
      </c>
      <c r="AL722" s="87" t="n"/>
    </row>
    <row r="723" ht="13.8" customFormat="1" customHeight="1" s="74">
      <c r="A723" s="80">
        <f>WEEKDAY(C723,2)</f>
        <v/>
      </c>
      <c r="B723" s="80">
        <f>HOUR(D723)</f>
        <v/>
      </c>
      <c r="D723" s="75" t="n"/>
      <c r="E723" s="80" t="n"/>
      <c r="F723" s="80" t="n"/>
      <c r="G723" s="80" t="n"/>
      <c r="H723" s="80" t="n"/>
      <c r="I723" s="80" t="n"/>
      <c r="J723" s="80" t="n"/>
      <c r="K723" s="80">
        <f>F723-Y723</f>
        <v/>
      </c>
      <c r="L723" s="82">
        <f>AA723/(K723+W723)</f>
        <v/>
      </c>
      <c r="M723" s="75" t="n">
        <v>0.5104166666666666</v>
      </c>
      <c r="N723" s="80" t="n">
        <v>87208.8</v>
      </c>
      <c r="O723" s="80" t="n">
        <v>44438.61</v>
      </c>
      <c r="P723" s="80" t="n">
        <v>11444</v>
      </c>
      <c r="Q723" s="80" t="n">
        <v>20365.6</v>
      </c>
      <c r="R723" s="80" t="n">
        <v>12283</v>
      </c>
      <c r="S723" s="80" t="n">
        <v>-1322.41</v>
      </c>
      <c r="T723" s="80">
        <f>O723-Y723</f>
        <v/>
      </c>
      <c r="U723" s="82">
        <f>AA723/(T723+X723)</f>
        <v/>
      </c>
      <c r="V723" s="80">
        <f>INDEX(检修、备用和必开!B:B,MATCH(统调负荷!$C723,检修、备用和必开!$A:$A,0))</f>
        <v/>
      </c>
      <c r="W723" s="80">
        <f>INDEX(检修、备用和必开!C:C,MATCH(统调负荷!$C723,检修、备用和必开!$A:$A,0))</f>
        <v/>
      </c>
      <c r="X723" s="80">
        <f>INDEX(检修、备用和必开!D:D,MATCH(统调负荷!$C723,检修、备用和必开!$A:$A,0))</f>
        <v/>
      </c>
      <c r="Y723" s="80">
        <f>INDEX(检修、备用和必开!E:E,MATCH(统调负荷!$C723,检修、备用和必开!$A:$A,0))</f>
        <v/>
      </c>
      <c r="Z723" s="80">
        <f>INDEX(检修、备用和必开!F:F,MATCH(统调负荷!$C723,检修、备用和必开!$A:$A,0))</f>
        <v/>
      </c>
      <c r="AA723" s="80">
        <f>94492.4-V723-Z723</f>
        <v/>
      </c>
      <c r="AB723" s="80" t="n">
        <v>341.68</v>
      </c>
      <c r="AC723" s="80" t="n">
        <v>345.97</v>
      </c>
      <c r="AD723" s="83">
        <f>C723+D723</f>
        <v/>
      </c>
      <c r="AE723" s="82">
        <f>N723-E723</f>
        <v/>
      </c>
      <c r="AF723" s="82">
        <f>O723-F723</f>
        <v/>
      </c>
      <c r="AG723" s="82">
        <f>P723-G723</f>
        <v/>
      </c>
      <c r="AH723" s="82">
        <f>Q723-H723</f>
        <v/>
      </c>
      <c r="AI723" s="82">
        <f>R723-I723</f>
        <v/>
      </c>
      <c r="AJ723" s="82">
        <f>S723-J723</f>
        <v/>
      </c>
      <c r="AK723" s="80">
        <f>INDEX(检修、备用和必开!I:I,MATCH(统调负荷!$C723,检修、备用和必开!$A:$A,0))</f>
        <v/>
      </c>
      <c r="AL723" s="87" t="n"/>
    </row>
    <row r="724" ht="13.8" customFormat="1" customHeight="1" s="74">
      <c r="A724" s="80">
        <f>WEEKDAY(C724,2)</f>
        <v/>
      </c>
      <c r="B724" s="80">
        <f>HOUR(D724)</f>
        <v/>
      </c>
      <c r="D724" s="75" t="n"/>
      <c r="E724" s="80" t="n"/>
      <c r="F724" s="80" t="n"/>
      <c r="G724" s="80" t="n"/>
      <c r="H724" s="80" t="n"/>
      <c r="I724" s="80" t="n"/>
      <c r="J724" s="80" t="n"/>
      <c r="K724" s="80">
        <f>F724-Y724</f>
        <v/>
      </c>
      <c r="L724" s="82">
        <f>AA724/(K724+W724)</f>
        <v/>
      </c>
      <c r="M724" s="75" t="n">
        <v>0.5208333333333334</v>
      </c>
      <c r="N724" s="80" t="n">
        <v>86631.10000000001</v>
      </c>
      <c r="O724" s="80" t="n">
        <v>44300.8</v>
      </c>
      <c r="P724" s="80" t="n">
        <v>10890.3</v>
      </c>
      <c r="Q724" s="80" t="n">
        <v>20276.2</v>
      </c>
      <c r="R724" s="80" t="n">
        <v>12466.3</v>
      </c>
      <c r="S724" s="80" t="n">
        <v>-1302.5</v>
      </c>
      <c r="T724" s="80">
        <f>O724-Y724</f>
        <v/>
      </c>
      <c r="U724" s="82">
        <f>AA724/(T724+X724)</f>
        <v/>
      </c>
      <c r="V724" s="80">
        <f>INDEX(检修、备用和必开!B:B,MATCH(统调负荷!$C724,检修、备用和必开!$A:$A,0))</f>
        <v/>
      </c>
      <c r="W724" s="80">
        <f>INDEX(检修、备用和必开!C:C,MATCH(统调负荷!$C724,检修、备用和必开!$A:$A,0))</f>
        <v/>
      </c>
      <c r="X724" s="80">
        <f>INDEX(检修、备用和必开!D:D,MATCH(统调负荷!$C724,检修、备用和必开!$A:$A,0))</f>
        <v/>
      </c>
      <c r="Y724" s="80">
        <f>INDEX(检修、备用和必开!E:E,MATCH(统调负荷!$C724,检修、备用和必开!$A:$A,0))</f>
        <v/>
      </c>
      <c r="Z724" s="80">
        <f>INDEX(检修、备用和必开!F:F,MATCH(统调负荷!$C724,检修、备用和必开!$A:$A,0))</f>
        <v/>
      </c>
      <c r="AA724" s="80">
        <f>94492.4-V724-Z724</f>
        <v/>
      </c>
      <c r="AB724" s="80" t="n">
        <v>347.83</v>
      </c>
      <c r="AC724" s="80" t="n">
        <v>343.36</v>
      </c>
      <c r="AD724" s="83">
        <f>C724+D724</f>
        <v/>
      </c>
      <c r="AE724" s="82">
        <f>N724-E724</f>
        <v/>
      </c>
      <c r="AF724" s="82">
        <f>O724-F724</f>
        <v/>
      </c>
      <c r="AG724" s="82">
        <f>P724-G724</f>
        <v/>
      </c>
      <c r="AH724" s="82">
        <f>Q724-H724</f>
        <v/>
      </c>
      <c r="AI724" s="82">
        <f>R724-I724</f>
        <v/>
      </c>
      <c r="AJ724" s="82">
        <f>S724-J724</f>
        <v/>
      </c>
      <c r="AK724" s="80">
        <f>INDEX(检修、备用和必开!I:I,MATCH(统调负荷!$C724,检修、备用和必开!$A:$A,0))</f>
        <v/>
      </c>
      <c r="AL724" s="87" t="n"/>
    </row>
    <row r="725" ht="13.8" customFormat="1" customHeight="1" s="74">
      <c r="A725" s="80">
        <f>WEEKDAY(C725,2)</f>
        <v/>
      </c>
      <c r="B725" s="80">
        <f>HOUR(D725)</f>
        <v/>
      </c>
      <c r="D725" s="75" t="n"/>
      <c r="E725" s="80" t="n"/>
      <c r="F725" s="80" t="n"/>
      <c r="G725" s="80" t="n"/>
      <c r="H725" s="80" t="n"/>
      <c r="I725" s="80" t="n"/>
      <c r="J725" s="80" t="n"/>
      <c r="K725" s="80">
        <f>F725-Y725</f>
        <v/>
      </c>
      <c r="L725" s="82">
        <f>AA725/(K725+W725)</f>
        <v/>
      </c>
      <c r="M725" s="75" t="n">
        <v>0.53125</v>
      </c>
      <c r="N725" s="80" t="n">
        <v>86090.7</v>
      </c>
      <c r="O725" s="80" t="n">
        <v>44456.3</v>
      </c>
      <c r="P725" s="80" t="n">
        <v>10417.1</v>
      </c>
      <c r="Q725" s="80" t="n">
        <v>20080.6</v>
      </c>
      <c r="R725" s="80" t="n">
        <v>12441.3</v>
      </c>
      <c r="S725" s="80" t="n">
        <v>-1304.6</v>
      </c>
      <c r="T725" s="80">
        <f>O725-Y725</f>
        <v/>
      </c>
      <c r="U725" s="82">
        <f>AA725/(T725+X725)</f>
        <v/>
      </c>
      <c r="V725" s="80">
        <f>INDEX(检修、备用和必开!B:B,MATCH(统调负荷!$C725,检修、备用和必开!$A:$A,0))</f>
        <v/>
      </c>
      <c r="W725" s="80">
        <f>INDEX(检修、备用和必开!C:C,MATCH(统调负荷!$C725,检修、备用和必开!$A:$A,0))</f>
        <v/>
      </c>
      <c r="X725" s="80">
        <f>INDEX(检修、备用和必开!D:D,MATCH(统调负荷!$C725,检修、备用和必开!$A:$A,0))</f>
        <v/>
      </c>
      <c r="Y725" s="80">
        <f>INDEX(检修、备用和必开!E:E,MATCH(统调负荷!$C725,检修、备用和必开!$A:$A,0))</f>
        <v/>
      </c>
      <c r="Z725" s="80">
        <f>INDEX(检修、备用和必开!F:F,MATCH(统调负荷!$C725,检修、备用和必开!$A:$A,0))</f>
        <v/>
      </c>
      <c r="AA725" s="80">
        <f>94492.4-V725-Z725</f>
        <v/>
      </c>
      <c r="AB725" s="80" t="n">
        <v>349.04</v>
      </c>
      <c r="AC725" s="80" t="n">
        <v>348.75</v>
      </c>
      <c r="AD725" s="83">
        <f>C725+D725</f>
        <v/>
      </c>
      <c r="AE725" s="82">
        <f>N725-E725</f>
        <v/>
      </c>
      <c r="AF725" s="82">
        <f>O725-F725</f>
        <v/>
      </c>
      <c r="AG725" s="82">
        <f>P725-G725</f>
        <v/>
      </c>
      <c r="AH725" s="82">
        <f>Q725-H725</f>
        <v/>
      </c>
      <c r="AI725" s="82">
        <f>R725-I725</f>
        <v/>
      </c>
      <c r="AJ725" s="82">
        <f>S725-J725</f>
        <v/>
      </c>
      <c r="AK725" s="80">
        <f>INDEX(检修、备用和必开!I:I,MATCH(统调负荷!$C725,检修、备用和必开!$A:$A,0))</f>
        <v/>
      </c>
      <c r="AL725" s="87" t="n"/>
    </row>
    <row r="726" ht="13.8" customFormat="1" customHeight="1" s="74">
      <c r="A726" s="80">
        <f>WEEKDAY(C726,2)</f>
        <v/>
      </c>
      <c r="B726" s="80">
        <f>HOUR(D726)</f>
        <v/>
      </c>
      <c r="D726" s="75" t="n"/>
      <c r="E726" s="80" t="n"/>
      <c r="F726" s="80" t="n"/>
      <c r="G726" s="80" t="n"/>
      <c r="H726" s="80" t="n"/>
      <c r="I726" s="80" t="n"/>
      <c r="J726" s="80" t="n"/>
      <c r="K726" s="80">
        <f>F726-Y726</f>
        <v/>
      </c>
      <c r="L726" s="82">
        <f>AA726/(K726+W726)</f>
        <v/>
      </c>
      <c r="M726" s="75" t="n">
        <v>0.5416666666666666</v>
      </c>
      <c r="N726" s="80" t="n">
        <v>85788</v>
      </c>
      <c r="O726" s="80" t="n">
        <v>44854.69</v>
      </c>
      <c r="P726" s="80" t="n">
        <v>9613.76</v>
      </c>
      <c r="Q726" s="80" t="n">
        <v>20111.2</v>
      </c>
      <c r="R726" s="80" t="n">
        <v>12523.3</v>
      </c>
      <c r="S726" s="80" t="n">
        <v>-1314.95</v>
      </c>
      <c r="T726" s="80">
        <f>O726-Y726</f>
        <v/>
      </c>
      <c r="U726" s="82">
        <f>AA726/(T726+X726)</f>
        <v/>
      </c>
      <c r="V726" s="80">
        <f>INDEX(检修、备用和必开!B:B,MATCH(统调负荷!$C726,检修、备用和必开!$A:$A,0))</f>
        <v/>
      </c>
      <c r="W726" s="80">
        <f>INDEX(检修、备用和必开!C:C,MATCH(统调负荷!$C726,检修、备用和必开!$A:$A,0))</f>
        <v/>
      </c>
      <c r="X726" s="80">
        <f>INDEX(检修、备用和必开!D:D,MATCH(统调负荷!$C726,检修、备用和必开!$A:$A,0))</f>
        <v/>
      </c>
      <c r="Y726" s="80">
        <f>INDEX(检修、备用和必开!E:E,MATCH(统调负荷!$C726,检修、备用和必开!$A:$A,0))</f>
        <v/>
      </c>
      <c r="Z726" s="80">
        <f>INDEX(检修、备用和必开!F:F,MATCH(统调负荷!$C726,检修、备用和必开!$A:$A,0))</f>
        <v/>
      </c>
      <c r="AA726" s="80">
        <f>94492.4-V726-Z726</f>
        <v/>
      </c>
      <c r="AB726" s="80" t="n">
        <v>347.77</v>
      </c>
      <c r="AC726" s="80" t="n">
        <v>345.65</v>
      </c>
      <c r="AD726" s="83">
        <f>C726+D726</f>
        <v/>
      </c>
      <c r="AE726" s="82">
        <f>N726-E726</f>
        <v/>
      </c>
      <c r="AF726" s="82">
        <f>O726-F726</f>
        <v/>
      </c>
      <c r="AG726" s="82">
        <f>P726-G726</f>
        <v/>
      </c>
      <c r="AH726" s="82">
        <f>Q726-H726</f>
        <v/>
      </c>
      <c r="AI726" s="82">
        <f>R726-I726</f>
        <v/>
      </c>
      <c r="AJ726" s="82">
        <f>S726-J726</f>
        <v/>
      </c>
      <c r="AK726" s="80">
        <f>INDEX(检修、备用和必开!I:I,MATCH(统调负荷!$C726,检修、备用和必开!$A:$A,0))</f>
        <v/>
      </c>
      <c r="AL726" s="87" t="n"/>
    </row>
    <row r="727" ht="13.8" customFormat="1" customHeight="1" s="74">
      <c r="A727" s="80">
        <f>WEEKDAY(C727,2)</f>
        <v/>
      </c>
      <c r="B727" s="80">
        <f>HOUR(D727)</f>
        <v/>
      </c>
      <c r="D727" s="75" t="n"/>
      <c r="E727" s="80" t="n"/>
      <c r="F727" s="80" t="n"/>
      <c r="G727" s="80" t="n"/>
      <c r="H727" s="80" t="n"/>
      <c r="I727" s="80" t="n"/>
      <c r="J727" s="80" t="n"/>
      <c r="K727" s="80">
        <f>F727-Y727</f>
        <v/>
      </c>
      <c r="L727" s="82">
        <f>AA727/(K727+W727)</f>
        <v/>
      </c>
      <c r="M727" s="75" t="n">
        <v>0.5520833333333334</v>
      </c>
      <c r="N727" s="80" t="n">
        <v>87193.89999999999</v>
      </c>
      <c r="O727" s="80" t="n">
        <v>46594.25</v>
      </c>
      <c r="P727" s="80" t="n">
        <v>9291.040000000001</v>
      </c>
      <c r="Q727" s="80" t="n">
        <v>20001.7</v>
      </c>
      <c r="R727" s="80" t="n">
        <v>12601</v>
      </c>
      <c r="S727" s="80" t="n">
        <v>-1294.09</v>
      </c>
      <c r="T727" s="80">
        <f>O727-Y727</f>
        <v/>
      </c>
      <c r="U727" s="82">
        <f>AA727/(T727+X727)</f>
        <v/>
      </c>
      <c r="V727" s="80">
        <f>INDEX(检修、备用和必开!B:B,MATCH(统调负荷!$C727,检修、备用和必开!$A:$A,0))</f>
        <v/>
      </c>
      <c r="W727" s="80">
        <f>INDEX(检修、备用和必开!C:C,MATCH(统调负荷!$C727,检修、备用和必开!$A:$A,0))</f>
        <v/>
      </c>
      <c r="X727" s="80">
        <f>INDEX(检修、备用和必开!D:D,MATCH(统调负荷!$C727,检修、备用和必开!$A:$A,0))</f>
        <v/>
      </c>
      <c r="Y727" s="80">
        <f>INDEX(检修、备用和必开!E:E,MATCH(统调负荷!$C727,检修、备用和必开!$A:$A,0))</f>
        <v/>
      </c>
      <c r="Z727" s="80">
        <f>INDEX(检修、备用和必开!F:F,MATCH(统调负荷!$C727,检修、备用和必开!$A:$A,0))</f>
        <v/>
      </c>
      <c r="AA727" s="80">
        <f>94492.4-V727-Z727</f>
        <v/>
      </c>
      <c r="AB727" s="80" t="n">
        <v>354.55</v>
      </c>
      <c r="AC727" s="80" t="n">
        <v>369.2</v>
      </c>
      <c r="AD727" s="83">
        <f>C727+D727</f>
        <v/>
      </c>
      <c r="AE727" s="82">
        <f>N727-E727</f>
        <v/>
      </c>
      <c r="AF727" s="82">
        <f>O727-F727</f>
        <v/>
      </c>
      <c r="AG727" s="82">
        <f>P727-G727</f>
        <v/>
      </c>
      <c r="AH727" s="82">
        <f>Q727-H727</f>
        <v/>
      </c>
      <c r="AI727" s="82">
        <f>R727-I727</f>
        <v/>
      </c>
      <c r="AJ727" s="82">
        <f>S727-J727</f>
        <v/>
      </c>
      <c r="AK727" s="80">
        <f>INDEX(检修、备用和必开!I:I,MATCH(统调负荷!$C727,检修、备用和必开!$A:$A,0))</f>
        <v/>
      </c>
      <c r="AL727" s="87" t="n"/>
    </row>
    <row r="728" ht="13.8" customFormat="1" customHeight="1" s="74">
      <c r="A728" s="80">
        <f>WEEKDAY(C728,2)</f>
        <v/>
      </c>
      <c r="B728" s="80">
        <f>HOUR(D728)</f>
        <v/>
      </c>
      <c r="D728" s="75" t="n"/>
      <c r="E728" s="80" t="n"/>
      <c r="F728" s="80" t="n"/>
      <c r="G728" s="80" t="n"/>
      <c r="H728" s="80" t="n"/>
      <c r="I728" s="80" t="n"/>
      <c r="J728" s="80" t="n"/>
      <c r="K728" s="80">
        <f>F728-Y728</f>
        <v/>
      </c>
      <c r="L728" s="82">
        <f>AA728/(K728+W728)</f>
        <v/>
      </c>
      <c r="M728" s="75" t="n">
        <v>0.5625</v>
      </c>
      <c r="N728" s="80" t="n">
        <v>89325.10000000001</v>
      </c>
      <c r="O728" s="80" t="n">
        <v>48623.17</v>
      </c>
      <c r="P728" s="80" t="n">
        <v>9649.450000000001</v>
      </c>
      <c r="Q728" s="80" t="n">
        <v>19887</v>
      </c>
      <c r="R728" s="80" t="n">
        <v>12412.9</v>
      </c>
      <c r="S728" s="80" t="n">
        <v>-1247.42</v>
      </c>
      <c r="T728" s="80">
        <f>O728-Y728</f>
        <v/>
      </c>
      <c r="U728" s="82">
        <f>AA728/(T728+X728)</f>
        <v/>
      </c>
      <c r="V728" s="80">
        <f>INDEX(检修、备用和必开!B:B,MATCH(统调负荷!$C728,检修、备用和必开!$A:$A,0))</f>
        <v/>
      </c>
      <c r="W728" s="80">
        <f>INDEX(检修、备用和必开!C:C,MATCH(统调负荷!$C728,检修、备用和必开!$A:$A,0))</f>
        <v/>
      </c>
      <c r="X728" s="80">
        <f>INDEX(检修、备用和必开!D:D,MATCH(统调负荷!$C728,检修、备用和必开!$A:$A,0))</f>
        <v/>
      </c>
      <c r="Y728" s="80">
        <f>INDEX(检修、备用和必开!E:E,MATCH(统调负荷!$C728,检修、备用和必开!$A:$A,0))</f>
        <v/>
      </c>
      <c r="Z728" s="80">
        <f>INDEX(检修、备用和必开!F:F,MATCH(统调负荷!$C728,检修、备用和必开!$A:$A,0))</f>
        <v/>
      </c>
      <c r="AA728" s="80">
        <f>94492.4-V728-Z728</f>
        <v/>
      </c>
      <c r="AB728" s="80" t="n">
        <v>382.14</v>
      </c>
      <c r="AC728" s="80" t="n">
        <v>407.15</v>
      </c>
      <c r="AD728" s="83">
        <f>C728+D728</f>
        <v/>
      </c>
      <c r="AE728" s="82">
        <f>N728-E728</f>
        <v/>
      </c>
      <c r="AF728" s="82">
        <f>O728-F728</f>
        <v/>
      </c>
      <c r="AG728" s="82">
        <f>P728-G728</f>
        <v/>
      </c>
      <c r="AH728" s="82">
        <f>Q728-H728</f>
        <v/>
      </c>
      <c r="AI728" s="82">
        <f>R728-I728</f>
        <v/>
      </c>
      <c r="AJ728" s="82">
        <f>S728-J728</f>
        <v/>
      </c>
      <c r="AK728" s="80">
        <f>INDEX(检修、备用和必开!I:I,MATCH(统调负荷!$C728,检修、备用和必开!$A:$A,0))</f>
        <v/>
      </c>
      <c r="AL728" s="87" t="n"/>
    </row>
    <row r="729" ht="13.8" customFormat="1" customHeight="1" s="74">
      <c r="A729" s="80">
        <f>WEEKDAY(C729,2)</f>
        <v/>
      </c>
      <c r="B729" s="80">
        <f>HOUR(D729)</f>
        <v/>
      </c>
      <c r="D729" s="75" t="n"/>
      <c r="E729" s="80" t="n"/>
      <c r="F729" s="80" t="n"/>
      <c r="G729" s="80" t="n"/>
      <c r="H729" s="80" t="n"/>
      <c r="I729" s="80" t="n"/>
      <c r="J729" s="80" t="n"/>
      <c r="K729" s="80">
        <f>F729-Y729</f>
        <v/>
      </c>
      <c r="L729" s="82">
        <f>AA729/(K729+W729)</f>
        <v/>
      </c>
      <c r="M729" s="75" t="n">
        <v>0.5729166666666666</v>
      </c>
      <c r="N729" s="80" t="n">
        <v>92604</v>
      </c>
      <c r="O729" s="80" t="n">
        <v>51027.91</v>
      </c>
      <c r="P729" s="80" t="n">
        <v>9316.43</v>
      </c>
      <c r="Q729" s="80" t="n">
        <v>21341.2</v>
      </c>
      <c r="R729" s="80" t="n">
        <v>12251.1</v>
      </c>
      <c r="S729" s="80" t="n">
        <v>-1332.64</v>
      </c>
      <c r="T729" s="80">
        <f>O729-Y729</f>
        <v/>
      </c>
      <c r="U729" s="82">
        <f>AA729/(T729+X729)</f>
        <v/>
      </c>
      <c r="V729" s="80">
        <f>INDEX(检修、备用和必开!B:B,MATCH(统调负荷!$C729,检修、备用和必开!$A:$A,0))</f>
        <v/>
      </c>
      <c r="W729" s="80">
        <f>INDEX(检修、备用和必开!C:C,MATCH(统调负荷!$C729,检修、备用和必开!$A:$A,0))</f>
        <v/>
      </c>
      <c r="X729" s="80">
        <f>INDEX(检修、备用和必开!D:D,MATCH(统调负荷!$C729,检修、备用和必开!$A:$A,0))</f>
        <v/>
      </c>
      <c r="Y729" s="80">
        <f>INDEX(检修、备用和必开!E:E,MATCH(统调负荷!$C729,检修、备用和必开!$A:$A,0))</f>
        <v/>
      </c>
      <c r="Z729" s="80">
        <f>INDEX(检修、备用和必开!F:F,MATCH(统调负荷!$C729,检修、备用和必开!$A:$A,0))</f>
        <v/>
      </c>
      <c r="AA729" s="80">
        <f>94492.4-V729-Z729</f>
        <v/>
      </c>
      <c r="AB729" s="80" t="n">
        <v>467.54</v>
      </c>
      <c r="AC729" s="80" t="n">
        <v>436.93</v>
      </c>
      <c r="AD729" s="83">
        <f>C729+D729</f>
        <v/>
      </c>
      <c r="AE729" s="82">
        <f>N729-E729</f>
        <v/>
      </c>
      <c r="AF729" s="82">
        <f>O729-F729</f>
        <v/>
      </c>
      <c r="AG729" s="82">
        <f>P729-G729</f>
        <v/>
      </c>
      <c r="AH729" s="82">
        <f>Q729-H729</f>
        <v/>
      </c>
      <c r="AI729" s="82">
        <f>R729-I729</f>
        <v/>
      </c>
      <c r="AJ729" s="82">
        <f>S729-J729</f>
        <v/>
      </c>
      <c r="AK729" s="80">
        <f>INDEX(检修、备用和必开!I:I,MATCH(统调负荷!$C729,检修、备用和必开!$A:$A,0))</f>
        <v/>
      </c>
      <c r="AL729" s="87" t="n"/>
    </row>
    <row r="730" ht="13.8" customFormat="1" customHeight="1" s="74">
      <c r="A730" s="80">
        <f>WEEKDAY(C730,2)</f>
        <v/>
      </c>
      <c r="B730" s="80">
        <f>HOUR(D730)</f>
        <v/>
      </c>
      <c r="D730" s="75" t="n"/>
      <c r="E730" s="80" t="n"/>
      <c r="F730" s="80" t="n"/>
      <c r="G730" s="80" t="n"/>
      <c r="H730" s="80" t="n"/>
      <c r="I730" s="80" t="n"/>
      <c r="J730" s="80" t="n"/>
      <c r="K730" s="80">
        <f>F730-Y730</f>
        <v/>
      </c>
      <c r="L730" s="82">
        <f>AA730/(K730+W730)</f>
        <v/>
      </c>
      <c r="M730" s="75" t="n">
        <v>0.5833333333333334</v>
      </c>
      <c r="N730" s="80" t="n">
        <v>92871.10000000001</v>
      </c>
      <c r="O730" s="80" t="n">
        <v>51335.2</v>
      </c>
      <c r="P730" s="80" t="n">
        <v>9347.719999999999</v>
      </c>
      <c r="Q730" s="80" t="n">
        <v>21490.4</v>
      </c>
      <c r="R730" s="80" t="n">
        <v>12057.9</v>
      </c>
      <c r="S730" s="80" t="n">
        <v>-1360.12</v>
      </c>
      <c r="T730" s="80">
        <f>O730-Y730</f>
        <v/>
      </c>
      <c r="U730" s="82">
        <f>AA730/(T730+X730)</f>
        <v/>
      </c>
      <c r="V730" s="80">
        <f>INDEX(检修、备用和必开!B:B,MATCH(统调负荷!$C730,检修、备用和必开!$A:$A,0))</f>
        <v/>
      </c>
      <c r="W730" s="80">
        <f>INDEX(检修、备用和必开!C:C,MATCH(统调负荷!$C730,检修、备用和必开!$A:$A,0))</f>
        <v/>
      </c>
      <c r="X730" s="80">
        <f>INDEX(检修、备用和必开!D:D,MATCH(统调负荷!$C730,检修、备用和必开!$A:$A,0))</f>
        <v/>
      </c>
      <c r="Y730" s="80">
        <f>INDEX(检修、备用和必开!E:E,MATCH(统调负荷!$C730,检修、备用和必开!$A:$A,0))</f>
        <v/>
      </c>
      <c r="Z730" s="80">
        <f>INDEX(检修、备用和必开!F:F,MATCH(统调负荷!$C730,检修、备用和必开!$A:$A,0))</f>
        <v/>
      </c>
      <c r="AA730" s="80">
        <f>94492.4-V730-Z730</f>
        <v/>
      </c>
      <c r="AB730" s="80" t="n">
        <v>434.68</v>
      </c>
      <c r="AC730" s="80" t="n">
        <v>416.18</v>
      </c>
      <c r="AD730" s="83">
        <f>C730+D730</f>
        <v/>
      </c>
      <c r="AE730" s="82">
        <f>N730-E730</f>
        <v/>
      </c>
      <c r="AF730" s="82">
        <f>O730-F730</f>
        <v/>
      </c>
      <c r="AG730" s="82">
        <f>P730-G730</f>
        <v/>
      </c>
      <c r="AH730" s="82">
        <f>Q730-H730</f>
        <v/>
      </c>
      <c r="AI730" s="82">
        <f>R730-I730</f>
        <v/>
      </c>
      <c r="AJ730" s="82">
        <f>S730-J730</f>
        <v/>
      </c>
      <c r="AK730" s="80">
        <f>INDEX(检修、备用和必开!I:I,MATCH(统调负荷!$C730,检修、备用和必开!$A:$A,0))</f>
        <v/>
      </c>
      <c r="AL730" s="87" t="n"/>
    </row>
    <row r="731" ht="13.8" customFormat="1" customHeight="1" s="74">
      <c r="A731" s="80">
        <f>WEEKDAY(C731,2)</f>
        <v/>
      </c>
      <c r="B731" s="80">
        <f>HOUR(D731)</f>
        <v/>
      </c>
      <c r="D731" s="75" t="n"/>
      <c r="E731" s="80" t="n"/>
      <c r="F731" s="80" t="n"/>
      <c r="G731" s="80" t="n"/>
      <c r="H731" s="80" t="n"/>
      <c r="I731" s="80" t="n"/>
      <c r="J731" s="80" t="n"/>
      <c r="K731" s="80">
        <f>F731-Y731</f>
        <v/>
      </c>
      <c r="L731" s="82">
        <f>AA731/(K731+W731)</f>
        <v/>
      </c>
      <c r="M731" s="75" t="n">
        <v>0.59375</v>
      </c>
      <c r="N731" s="80" t="n">
        <v>91784</v>
      </c>
      <c r="O731" s="80" t="n">
        <v>49223.09</v>
      </c>
      <c r="P731" s="80" t="n">
        <v>10483.1</v>
      </c>
      <c r="Q731" s="80" t="n">
        <v>21523.4</v>
      </c>
      <c r="R731" s="80" t="n">
        <v>11850.8</v>
      </c>
      <c r="S731" s="80" t="n">
        <v>-1296.39</v>
      </c>
      <c r="T731" s="80">
        <f>O731-Y731</f>
        <v/>
      </c>
      <c r="U731" s="82">
        <f>AA731/(T731+X731)</f>
        <v/>
      </c>
      <c r="V731" s="80">
        <f>INDEX(检修、备用和必开!B:B,MATCH(统调负荷!$C731,检修、备用和必开!$A:$A,0))</f>
        <v/>
      </c>
      <c r="W731" s="80">
        <f>INDEX(检修、备用和必开!C:C,MATCH(统调负荷!$C731,检修、备用和必开!$A:$A,0))</f>
        <v/>
      </c>
      <c r="X731" s="80">
        <f>INDEX(检修、备用和必开!D:D,MATCH(统调负荷!$C731,检修、备用和必开!$A:$A,0))</f>
        <v/>
      </c>
      <c r="Y731" s="80">
        <f>INDEX(检修、备用和必开!E:E,MATCH(统调负荷!$C731,检修、备用和必开!$A:$A,0))</f>
        <v/>
      </c>
      <c r="Z731" s="80">
        <f>INDEX(检修、备用和必开!F:F,MATCH(统调负荷!$C731,检修、备用和必开!$A:$A,0))</f>
        <v/>
      </c>
      <c r="AA731" s="80">
        <f>94492.4-V731-Z731</f>
        <v/>
      </c>
      <c r="AB731" s="80" t="n">
        <v>394.03</v>
      </c>
      <c r="AC731" s="80" t="n">
        <v>369.94</v>
      </c>
      <c r="AD731" s="83">
        <f>C731+D731</f>
        <v/>
      </c>
      <c r="AE731" s="82">
        <f>N731-E731</f>
        <v/>
      </c>
      <c r="AF731" s="82">
        <f>O731-F731</f>
        <v/>
      </c>
      <c r="AG731" s="82">
        <f>P731-G731</f>
        <v/>
      </c>
      <c r="AH731" s="82">
        <f>Q731-H731</f>
        <v/>
      </c>
      <c r="AI731" s="82">
        <f>R731-I731</f>
        <v/>
      </c>
      <c r="AJ731" s="82">
        <f>S731-J731</f>
        <v/>
      </c>
      <c r="AK731" s="80">
        <f>INDEX(检修、备用和必开!I:I,MATCH(统调负荷!$C731,检修、备用和必开!$A:$A,0))</f>
        <v/>
      </c>
      <c r="AL731" s="87" t="n"/>
    </row>
    <row r="732" ht="13.8" customFormat="1" customHeight="1" s="74">
      <c r="A732" s="80">
        <f>WEEKDAY(C732,2)</f>
        <v/>
      </c>
      <c r="B732" s="80">
        <f>HOUR(D732)</f>
        <v/>
      </c>
      <c r="D732" s="75" t="n"/>
      <c r="E732" s="80" t="n"/>
      <c r="F732" s="80" t="n"/>
      <c r="G732" s="80" t="n"/>
      <c r="H732" s="80" t="n"/>
      <c r="I732" s="80" t="n"/>
      <c r="J732" s="80" t="n"/>
      <c r="K732" s="80">
        <f>F732-Y732</f>
        <v/>
      </c>
      <c r="L732" s="82">
        <f>AA732/(K732+W732)</f>
        <v/>
      </c>
      <c r="M732" s="75" t="n">
        <v>0.6041666666666666</v>
      </c>
      <c r="N732" s="80" t="n">
        <v>92153.3</v>
      </c>
      <c r="O732" s="80" t="n">
        <v>47418.33</v>
      </c>
      <c r="P732" s="80" t="n">
        <v>12286.9</v>
      </c>
      <c r="Q732" s="80" t="n">
        <v>22179.6</v>
      </c>
      <c r="R732" s="80" t="n">
        <v>11583.5</v>
      </c>
      <c r="S732" s="80" t="n">
        <v>-1315.03</v>
      </c>
      <c r="T732" s="80">
        <f>O732-Y732</f>
        <v/>
      </c>
      <c r="U732" s="82">
        <f>AA732/(T732+X732)</f>
        <v/>
      </c>
      <c r="V732" s="80">
        <f>INDEX(检修、备用和必开!B:B,MATCH(统调负荷!$C732,检修、备用和必开!$A:$A,0))</f>
        <v/>
      </c>
      <c r="W732" s="80">
        <f>INDEX(检修、备用和必开!C:C,MATCH(统调负荷!$C732,检修、备用和必开!$A:$A,0))</f>
        <v/>
      </c>
      <c r="X732" s="80">
        <f>INDEX(检修、备用和必开!D:D,MATCH(统调负荷!$C732,检修、备用和必开!$A:$A,0))</f>
        <v/>
      </c>
      <c r="Y732" s="80">
        <f>INDEX(检修、备用和必开!E:E,MATCH(统调负荷!$C732,检修、备用和必开!$A:$A,0))</f>
        <v/>
      </c>
      <c r="Z732" s="80">
        <f>INDEX(检修、备用和必开!F:F,MATCH(统调负荷!$C732,检修、备用和必开!$A:$A,0))</f>
        <v/>
      </c>
      <c r="AA732" s="80">
        <f>94492.4-V732-Z732</f>
        <v/>
      </c>
      <c r="AB732" s="80" t="n">
        <v>369.25</v>
      </c>
      <c r="AC732" s="80" t="n">
        <v>349.73</v>
      </c>
      <c r="AD732" s="83">
        <f>C732+D732</f>
        <v/>
      </c>
      <c r="AE732" s="82">
        <f>N732-E732</f>
        <v/>
      </c>
      <c r="AF732" s="82">
        <f>O732-F732</f>
        <v/>
      </c>
      <c r="AG732" s="82">
        <f>P732-G732</f>
        <v/>
      </c>
      <c r="AH732" s="82">
        <f>Q732-H732</f>
        <v/>
      </c>
      <c r="AI732" s="82">
        <f>R732-I732</f>
        <v/>
      </c>
      <c r="AJ732" s="82">
        <f>S732-J732</f>
        <v/>
      </c>
      <c r="AK732" s="80">
        <f>INDEX(检修、备用和必开!I:I,MATCH(统调负荷!$C732,检修、备用和必开!$A:$A,0))</f>
        <v/>
      </c>
      <c r="AL732" s="87" t="n"/>
    </row>
    <row r="733" ht="13.8" customFormat="1" customHeight="1" s="74">
      <c r="A733" s="80">
        <f>WEEKDAY(C733,2)</f>
        <v/>
      </c>
      <c r="B733" s="80">
        <f>HOUR(D733)</f>
        <v/>
      </c>
      <c r="D733" s="75" t="n"/>
      <c r="E733" s="80" t="n"/>
      <c r="F733" s="80" t="n"/>
      <c r="G733" s="80" t="n"/>
      <c r="H733" s="80" t="n"/>
      <c r="I733" s="80" t="n"/>
      <c r="J733" s="80" t="n"/>
      <c r="K733" s="80">
        <f>F733-Y733</f>
        <v/>
      </c>
      <c r="L733" s="82">
        <f>AA733/(K733+W733)</f>
        <v/>
      </c>
      <c r="M733" s="75" t="n">
        <v>0.6145833333333334</v>
      </c>
      <c r="N733" s="80" t="n">
        <v>92799.7</v>
      </c>
      <c r="O733" s="80" t="n">
        <v>47546.05</v>
      </c>
      <c r="P733" s="80" t="n">
        <v>13125.8</v>
      </c>
      <c r="Q733" s="80" t="n">
        <v>22282.3</v>
      </c>
      <c r="R733" s="80" t="n">
        <v>11208.6</v>
      </c>
      <c r="S733" s="80" t="n">
        <v>-1363.05</v>
      </c>
      <c r="T733" s="80">
        <f>O733-Y733</f>
        <v/>
      </c>
      <c r="U733" s="82">
        <f>AA733/(T733+X733)</f>
        <v/>
      </c>
      <c r="V733" s="80">
        <f>INDEX(检修、备用和必开!B:B,MATCH(统调负荷!$C733,检修、备用和必开!$A:$A,0))</f>
        <v/>
      </c>
      <c r="W733" s="80">
        <f>INDEX(检修、备用和必开!C:C,MATCH(统调负荷!$C733,检修、备用和必开!$A:$A,0))</f>
        <v/>
      </c>
      <c r="X733" s="80">
        <f>INDEX(检修、备用和必开!D:D,MATCH(统调负荷!$C733,检修、备用和必开!$A:$A,0))</f>
        <v/>
      </c>
      <c r="Y733" s="80">
        <f>INDEX(检修、备用和必开!E:E,MATCH(统调负荷!$C733,检修、备用和必开!$A:$A,0))</f>
        <v/>
      </c>
      <c r="Z733" s="80">
        <f>INDEX(检修、备用和必开!F:F,MATCH(统调负荷!$C733,检修、备用和必开!$A:$A,0))</f>
        <v/>
      </c>
      <c r="AA733" s="80">
        <f>94492.4-V733-Z733</f>
        <v/>
      </c>
      <c r="AB733" s="80" t="n">
        <v>372.87</v>
      </c>
      <c r="AC733" s="80" t="n">
        <v>358.34</v>
      </c>
      <c r="AD733" s="83">
        <f>C733+D733</f>
        <v/>
      </c>
      <c r="AE733" s="82">
        <f>N733-E733</f>
        <v/>
      </c>
      <c r="AF733" s="82">
        <f>O733-F733</f>
        <v/>
      </c>
      <c r="AG733" s="82">
        <f>P733-G733</f>
        <v/>
      </c>
      <c r="AH733" s="82">
        <f>Q733-H733</f>
        <v/>
      </c>
      <c r="AI733" s="82">
        <f>R733-I733</f>
        <v/>
      </c>
      <c r="AJ733" s="82">
        <f>S733-J733</f>
        <v/>
      </c>
      <c r="AK733" s="80">
        <f>INDEX(检修、备用和必开!I:I,MATCH(统调负荷!$C733,检修、备用和必开!$A:$A,0))</f>
        <v/>
      </c>
      <c r="AL733" s="87" t="n"/>
    </row>
    <row r="734" ht="13.8" customFormat="1" customHeight="1" s="74">
      <c r="A734" s="80">
        <f>WEEKDAY(C734,2)</f>
        <v/>
      </c>
      <c r="B734" s="80">
        <f>HOUR(D734)</f>
        <v/>
      </c>
      <c r="D734" s="75" t="n"/>
      <c r="E734" s="80" t="n"/>
      <c r="F734" s="80" t="n"/>
      <c r="G734" s="80" t="n"/>
      <c r="H734" s="80" t="n"/>
      <c r="I734" s="80" t="n"/>
      <c r="J734" s="80" t="n"/>
      <c r="K734" s="80">
        <f>F734-Y734</f>
        <v/>
      </c>
      <c r="L734" s="82">
        <f>AA734/(K734+W734)</f>
        <v/>
      </c>
      <c r="M734" s="75" t="n">
        <v>0.625</v>
      </c>
      <c r="N734" s="80" t="n">
        <v>93129.5</v>
      </c>
      <c r="O734" s="80" t="n">
        <v>48412.12</v>
      </c>
      <c r="P734" s="80" t="n">
        <v>13203.8</v>
      </c>
      <c r="Q734" s="80" t="n">
        <v>22132.9</v>
      </c>
      <c r="R734" s="80" t="n">
        <v>10746.8</v>
      </c>
      <c r="S734" s="80" t="n">
        <v>-1366.12</v>
      </c>
      <c r="T734" s="80">
        <f>O734-Y734</f>
        <v/>
      </c>
      <c r="U734" s="82">
        <f>AA734/(T734+X734)</f>
        <v/>
      </c>
      <c r="V734" s="80">
        <f>INDEX(检修、备用和必开!B:B,MATCH(统调负荷!$C734,检修、备用和必开!$A:$A,0))</f>
        <v/>
      </c>
      <c r="W734" s="80">
        <f>INDEX(检修、备用和必开!C:C,MATCH(统调负荷!$C734,检修、备用和必开!$A:$A,0))</f>
        <v/>
      </c>
      <c r="X734" s="80">
        <f>INDEX(检修、备用和必开!D:D,MATCH(统调负荷!$C734,检修、备用和必开!$A:$A,0))</f>
        <v/>
      </c>
      <c r="Y734" s="80">
        <f>INDEX(检修、备用和必开!E:E,MATCH(统调负荷!$C734,检修、备用和必开!$A:$A,0))</f>
        <v/>
      </c>
      <c r="Z734" s="80">
        <f>INDEX(检修、备用和必开!F:F,MATCH(统调负荷!$C734,检修、备用和必开!$A:$A,0))</f>
        <v/>
      </c>
      <c r="AA734" s="80">
        <f>94492.4-V734-Z734</f>
        <v/>
      </c>
      <c r="AB734" s="80" t="n">
        <v>381.27</v>
      </c>
      <c r="AC734" s="80" t="n">
        <v>366.21</v>
      </c>
      <c r="AD734" s="83">
        <f>C734+D734</f>
        <v/>
      </c>
      <c r="AE734" s="82">
        <f>N734-E734</f>
        <v/>
      </c>
      <c r="AF734" s="82">
        <f>O734-F734</f>
        <v/>
      </c>
      <c r="AG734" s="82">
        <f>P734-G734</f>
        <v/>
      </c>
      <c r="AH734" s="82">
        <f>Q734-H734</f>
        <v/>
      </c>
      <c r="AI734" s="82">
        <f>R734-I734</f>
        <v/>
      </c>
      <c r="AJ734" s="82">
        <f>S734-J734</f>
        <v/>
      </c>
      <c r="AK734" s="80">
        <f>INDEX(检修、备用和必开!I:I,MATCH(统调负荷!$C734,检修、备用和必开!$A:$A,0))</f>
        <v/>
      </c>
      <c r="AL734" s="87" t="n"/>
    </row>
    <row r="735" ht="13.8" customFormat="1" customHeight="1" s="74">
      <c r="A735" s="80">
        <f>WEEKDAY(C735,2)</f>
        <v/>
      </c>
      <c r="B735" s="80">
        <f>HOUR(D735)</f>
        <v/>
      </c>
      <c r="D735" s="75" t="n"/>
      <c r="E735" s="80" t="n"/>
      <c r="F735" s="80" t="n"/>
      <c r="G735" s="80" t="n"/>
      <c r="H735" s="80" t="n"/>
      <c r="I735" s="80" t="n"/>
      <c r="J735" s="80" t="n"/>
      <c r="K735" s="80">
        <f>F735-Y735</f>
        <v/>
      </c>
      <c r="L735" s="82">
        <f>AA735/(K735+W735)</f>
        <v/>
      </c>
      <c r="M735" s="75" t="n">
        <v>0.6354166666666666</v>
      </c>
      <c r="N735" s="80" t="n">
        <v>93675.39999999999</v>
      </c>
      <c r="O735" s="80" t="n">
        <v>48892.82</v>
      </c>
      <c r="P735" s="80" t="n">
        <v>13705</v>
      </c>
      <c r="Q735" s="80" t="n">
        <v>21949.5</v>
      </c>
      <c r="R735" s="80" t="n">
        <v>10403.2</v>
      </c>
      <c r="S735" s="80" t="n">
        <v>-1275.12</v>
      </c>
      <c r="T735" s="80">
        <f>O735-Y735</f>
        <v/>
      </c>
      <c r="U735" s="82">
        <f>AA735/(T735+X735)</f>
        <v/>
      </c>
      <c r="V735" s="80">
        <f>INDEX(检修、备用和必开!B:B,MATCH(统调负荷!$C735,检修、备用和必开!$A:$A,0))</f>
        <v/>
      </c>
      <c r="W735" s="80">
        <f>INDEX(检修、备用和必开!C:C,MATCH(统调负荷!$C735,检修、备用和必开!$A:$A,0))</f>
        <v/>
      </c>
      <c r="X735" s="80">
        <f>INDEX(检修、备用和必开!D:D,MATCH(统调负荷!$C735,检修、备用和必开!$A:$A,0))</f>
        <v/>
      </c>
      <c r="Y735" s="80">
        <f>INDEX(检修、备用和必开!E:E,MATCH(统调负荷!$C735,检修、备用和必开!$A:$A,0))</f>
        <v/>
      </c>
      <c r="Z735" s="80">
        <f>INDEX(检修、备用和必开!F:F,MATCH(统调负荷!$C735,检修、备用和必开!$A:$A,0))</f>
        <v/>
      </c>
      <c r="AA735" s="80">
        <f>94492.4-V735-Z735</f>
        <v/>
      </c>
      <c r="AB735" s="80" t="n">
        <v>396.59</v>
      </c>
      <c r="AC735" s="80" t="n">
        <v>362.47</v>
      </c>
      <c r="AD735" s="83">
        <f>C735+D735</f>
        <v/>
      </c>
      <c r="AE735" s="82">
        <f>N735-E735</f>
        <v/>
      </c>
      <c r="AF735" s="82">
        <f>O735-F735</f>
        <v/>
      </c>
      <c r="AG735" s="82">
        <f>P735-G735</f>
        <v/>
      </c>
      <c r="AH735" s="82">
        <f>Q735-H735</f>
        <v/>
      </c>
      <c r="AI735" s="82">
        <f>R735-I735</f>
        <v/>
      </c>
      <c r="AJ735" s="82">
        <f>S735-J735</f>
        <v/>
      </c>
      <c r="AK735" s="80">
        <f>INDEX(检修、备用和必开!I:I,MATCH(统调负荷!$C735,检修、备用和必开!$A:$A,0))</f>
        <v/>
      </c>
      <c r="AL735" s="87" t="n"/>
    </row>
    <row r="736" ht="13.8" customFormat="1" customHeight="1" s="74">
      <c r="A736" s="80">
        <f>WEEKDAY(C736,2)</f>
        <v/>
      </c>
      <c r="B736" s="80">
        <f>HOUR(D736)</f>
        <v/>
      </c>
      <c r="D736" s="75" t="n"/>
      <c r="E736" s="80" t="n"/>
      <c r="F736" s="80" t="n"/>
      <c r="G736" s="80" t="n"/>
      <c r="H736" s="80" t="n"/>
      <c r="I736" s="80" t="n"/>
      <c r="J736" s="80" t="n"/>
      <c r="K736" s="80">
        <f>F736-Y736</f>
        <v/>
      </c>
      <c r="L736" s="82">
        <f>AA736/(K736+W736)</f>
        <v/>
      </c>
      <c r="M736" s="75" t="n">
        <v>0.6458333333333334</v>
      </c>
      <c r="N736" s="80" t="n">
        <v>95009.3</v>
      </c>
      <c r="O736" s="80" t="n">
        <v>49753.06</v>
      </c>
      <c r="P736" s="80" t="n">
        <v>14317.2</v>
      </c>
      <c r="Q736" s="80" t="n">
        <v>22192.2</v>
      </c>
      <c r="R736" s="80" t="n">
        <v>10019.1</v>
      </c>
      <c r="S736" s="80" t="n">
        <v>-1272.26</v>
      </c>
      <c r="T736" s="80">
        <f>O736-Y736</f>
        <v/>
      </c>
      <c r="U736" s="82">
        <f>AA736/(T736+X736)</f>
        <v/>
      </c>
      <c r="V736" s="80">
        <f>INDEX(检修、备用和必开!B:B,MATCH(统调负荷!$C736,检修、备用和必开!$A:$A,0))</f>
        <v/>
      </c>
      <c r="W736" s="80">
        <f>INDEX(检修、备用和必开!C:C,MATCH(统调负荷!$C736,检修、备用和必开!$A:$A,0))</f>
        <v/>
      </c>
      <c r="X736" s="80">
        <f>INDEX(检修、备用和必开!D:D,MATCH(统调负荷!$C736,检修、备用和必开!$A:$A,0))</f>
        <v/>
      </c>
      <c r="Y736" s="80">
        <f>INDEX(检修、备用和必开!E:E,MATCH(统调负荷!$C736,检修、备用和必开!$A:$A,0))</f>
        <v/>
      </c>
      <c r="Z736" s="80">
        <f>INDEX(检修、备用和必开!F:F,MATCH(统调负荷!$C736,检修、备用和必开!$A:$A,0))</f>
        <v/>
      </c>
      <c r="AA736" s="80">
        <f>94492.4-V736-Z736</f>
        <v/>
      </c>
      <c r="AB736" s="80" t="n">
        <v>396.09</v>
      </c>
      <c r="AC736" s="80" t="n">
        <v>357.31</v>
      </c>
      <c r="AD736" s="83">
        <f>C736+D736</f>
        <v/>
      </c>
      <c r="AE736" s="82">
        <f>N736-E736</f>
        <v/>
      </c>
      <c r="AF736" s="82">
        <f>O736-F736</f>
        <v/>
      </c>
      <c r="AG736" s="82">
        <f>P736-G736</f>
        <v/>
      </c>
      <c r="AH736" s="82">
        <f>Q736-H736</f>
        <v/>
      </c>
      <c r="AI736" s="82">
        <f>R736-I736</f>
        <v/>
      </c>
      <c r="AJ736" s="82">
        <f>S736-J736</f>
        <v/>
      </c>
      <c r="AK736" s="80">
        <f>INDEX(检修、备用和必开!I:I,MATCH(统调负荷!$C736,检修、备用和必开!$A:$A,0))</f>
        <v/>
      </c>
      <c r="AL736" s="87" t="n"/>
    </row>
    <row r="737" ht="13.8" customFormat="1" customHeight="1" s="74">
      <c r="A737" s="80">
        <f>WEEKDAY(C737,2)</f>
        <v/>
      </c>
      <c r="B737" s="80">
        <f>HOUR(D737)</f>
        <v/>
      </c>
      <c r="D737" s="75" t="n"/>
      <c r="E737" s="80" t="n"/>
      <c r="F737" s="80" t="n"/>
      <c r="G737" s="80" t="n"/>
      <c r="H737" s="80" t="n"/>
      <c r="I737" s="80" t="n"/>
      <c r="J737" s="80" t="n"/>
      <c r="K737" s="80">
        <f>F737-Y737</f>
        <v/>
      </c>
      <c r="L737" s="82">
        <f>AA737/(K737+W737)</f>
        <v/>
      </c>
      <c r="M737" s="75" t="n">
        <v>0.65625</v>
      </c>
      <c r="N737" s="80" t="n">
        <v>96258.8</v>
      </c>
      <c r="O737" s="80" t="n">
        <v>49945.02</v>
      </c>
      <c r="P737" s="80" t="n">
        <v>15395</v>
      </c>
      <c r="Q737" s="80" t="n">
        <v>22818.9</v>
      </c>
      <c r="R737" s="80" t="n">
        <v>9424.129999999999</v>
      </c>
      <c r="S737" s="80" t="n">
        <v>-1324.25</v>
      </c>
      <c r="T737" s="80">
        <f>O737-Y737</f>
        <v/>
      </c>
      <c r="U737" s="82">
        <f>AA737/(T737+X737)</f>
        <v/>
      </c>
      <c r="V737" s="80">
        <f>INDEX(检修、备用和必开!B:B,MATCH(统调负荷!$C737,检修、备用和必开!$A:$A,0))</f>
        <v/>
      </c>
      <c r="W737" s="80">
        <f>INDEX(检修、备用和必开!C:C,MATCH(统调负荷!$C737,检修、备用和必开!$A:$A,0))</f>
        <v/>
      </c>
      <c r="X737" s="80">
        <f>INDEX(检修、备用和必开!D:D,MATCH(统调负荷!$C737,检修、备用和必开!$A:$A,0))</f>
        <v/>
      </c>
      <c r="Y737" s="80">
        <f>INDEX(检修、备用和必开!E:E,MATCH(统调负荷!$C737,检修、备用和必开!$A:$A,0))</f>
        <v/>
      </c>
      <c r="Z737" s="80">
        <f>INDEX(检修、备用和必开!F:F,MATCH(统调负荷!$C737,检修、备用和必开!$A:$A,0))</f>
        <v/>
      </c>
      <c r="AA737" s="80">
        <f>94492.4-V737-Z737</f>
        <v/>
      </c>
      <c r="AB737" s="80" t="n">
        <v>390.52</v>
      </c>
      <c r="AC737" s="80" t="n">
        <v>366.46</v>
      </c>
      <c r="AD737" s="83">
        <f>C737+D737</f>
        <v/>
      </c>
      <c r="AE737" s="82">
        <f>N737-E737</f>
        <v/>
      </c>
      <c r="AF737" s="82">
        <f>O737-F737</f>
        <v/>
      </c>
      <c r="AG737" s="82">
        <f>P737-G737</f>
        <v/>
      </c>
      <c r="AH737" s="82">
        <f>Q737-H737</f>
        <v/>
      </c>
      <c r="AI737" s="82">
        <f>R737-I737</f>
        <v/>
      </c>
      <c r="AJ737" s="82">
        <f>S737-J737</f>
        <v/>
      </c>
      <c r="AK737" s="80">
        <f>INDEX(检修、备用和必开!I:I,MATCH(统调负荷!$C737,检修、备用和必开!$A:$A,0))</f>
        <v/>
      </c>
      <c r="AL737" s="87" t="n"/>
    </row>
    <row r="738" ht="13.8" customFormat="1" customHeight="1" s="74">
      <c r="A738" s="80">
        <f>WEEKDAY(C738,2)</f>
        <v/>
      </c>
      <c r="B738" s="80">
        <f>HOUR(D738)</f>
        <v/>
      </c>
      <c r="D738" s="75" t="n"/>
      <c r="E738" s="80" t="n"/>
      <c r="F738" s="80" t="n"/>
      <c r="G738" s="80" t="n"/>
      <c r="H738" s="80" t="n"/>
      <c r="I738" s="80" t="n"/>
      <c r="J738" s="80" t="n"/>
      <c r="K738" s="80">
        <f>F738-Y738</f>
        <v/>
      </c>
      <c r="L738" s="82">
        <f>AA738/(K738+W738)</f>
        <v/>
      </c>
      <c r="M738" s="75" t="n">
        <v>0.6666666666666666</v>
      </c>
      <c r="N738" s="80" t="n">
        <v>97889.3</v>
      </c>
      <c r="O738" s="80" t="n">
        <v>51310.76</v>
      </c>
      <c r="P738" s="80" t="n">
        <v>16040.7</v>
      </c>
      <c r="Q738" s="80" t="n">
        <v>22868.3</v>
      </c>
      <c r="R738" s="80" t="n">
        <v>8971.879999999999</v>
      </c>
      <c r="S738" s="80" t="n">
        <v>-1302.34</v>
      </c>
      <c r="T738" s="80">
        <f>O738-Y738</f>
        <v/>
      </c>
      <c r="U738" s="82">
        <f>AA738/(T738+X738)</f>
        <v/>
      </c>
      <c r="V738" s="80">
        <f>INDEX(检修、备用和必开!B:B,MATCH(统调负荷!$C738,检修、备用和必开!$A:$A,0))</f>
        <v/>
      </c>
      <c r="W738" s="80">
        <f>INDEX(检修、备用和必开!C:C,MATCH(统调负荷!$C738,检修、备用和必开!$A:$A,0))</f>
        <v/>
      </c>
      <c r="X738" s="80">
        <f>INDEX(检修、备用和必开!D:D,MATCH(统调负荷!$C738,检修、备用和必开!$A:$A,0))</f>
        <v/>
      </c>
      <c r="Y738" s="80">
        <f>INDEX(检修、备用和必开!E:E,MATCH(统调负荷!$C738,检修、备用和必开!$A:$A,0))</f>
        <v/>
      </c>
      <c r="Z738" s="80">
        <f>INDEX(检修、备用和必开!F:F,MATCH(统调负荷!$C738,检修、备用和必开!$A:$A,0))</f>
        <v/>
      </c>
      <c r="AA738" s="80">
        <f>94492.4-V738-Z738</f>
        <v/>
      </c>
      <c r="AB738" s="80" t="n">
        <v>404.01</v>
      </c>
      <c r="AC738" s="80" t="n">
        <v>375.44</v>
      </c>
      <c r="AD738" s="83">
        <f>C738+D738</f>
        <v/>
      </c>
      <c r="AE738" s="82">
        <f>N738-E738</f>
        <v/>
      </c>
      <c r="AF738" s="82">
        <f>O738-F738</f>
        <v/>
      </c>
      <c r="AG738" s="82">
        <f>P738-G738</f>
        <v/>
      </c>
      <c r="AH738" s="82">
        <f>Q738-H738</f>
        <v/>
      </c>
      <c r="AI738" s="82">
        <f>R738-I738</f>
        <v/>
      </c>
      <c r="AJ738" s="82">
        <f>S738-J738</f>
        <v/>
      </c>
      <c r="AK738" s="80">
        <f>INDEX(检修、备用和必开!I:I,MATCH(统调负荷!$C738,检修、备用和必开!$A:$A,0))</f>
        <v/>
      </c>
      <c r="AL738" s="87" t="n"/>
    </row>
    <row r="739" ht="13.8" customFormat="1" customHeight="1" s="74">
      <c r="A739" s="80">
        <f>WEEKDAY(C739,2)</f>
        <v/>
      </c>
      <c r="B739" s="80">
        <f>HOUR(D739)</f>
        <v/>
      </c>
      <c r="D739" s="75" t="n"/>
      <c r="E739" s="80" t="n"/>
      <c r="F739" s="80" t="n"/>
      <c r="G739" s="80" t="n"/>
      <c r="H739" s="80" t="n"/>
      <c r="I739" s="80" t="n"/>
      <c r="J739" s="80" t="n"/>
      <c r="K739" s="80">
        <f>F739-Y739</f>
        <v/>
      </c>
      <c r="L739" s="82">
        <f>AA739/(K739+W739)</f>
        <v/>
      </c>
      <c r="M739" s="75" t="n">
        <v>0.6770833333333334</v>
      </c>
      <c r="N739" s="80" t="n">
        <v>100047</v>
      </c>
      <c r="O739" s="80" t="n">
        <v>51894.16</v>
      </c>
      <c r="P739" s="80" t="n">
        <v>17972.9</v>
      </c>
      <c r="Q739" s="80" t="n">
        <v>23000.2</v>
      </c>
      <c r="R739" s="80" t="n">
        <v>8477.74</v>
      </c>
      <c r="S739" s="80" t="n">
        <v>-1298</v>
      </c>
      <c r="T739" s="80">
        <f>O739-Y739</f>
        <v/>
      </c>
      <c r="U739" s="82">
        <f>AA739/(T739+X739)</f>
        <v/>
      </c>
      <c r="V739" s="80">
        <f>INDEX(检修、备用和必开!B:B,MATCH(统调负荷!$C739,检修、备用和必开!$A:$A,0))</f>
        <v/>
      </c>
      <c r="W739" s="80">
        <f>INDEX(检修、备用和必开!C:C,MATCH(统调负荷!$C739,检修、备用和必开!$A:$A,0))</f>
        <v/>
      </c>
      <c r="X739" s="80">
        <f>INDEX(检修、备用和必开!D:D,MATCH(统调负荷!$C739,检修、备用和必开!$A:$A,0))</f>
        <v/>
      </c>
      <c r="Y739" s="80">
        <f>INDEX(检修、备用和必开!E:E,MATCH(统调负荷!$C739,检修、备用和必开!$A:$A,0))</f>
        <v/>
      </c>
      <c r="Z739" s="80">
        <f>INDEX(检修、备用和必开!F:F,MATCH(统调负荷!$C739,检修、备用和必开!$A:$A,0))</f>
        <v/>
      </c>
      <c r="AA739" s="80">
        <f>94492.4-V739-Z739</f>
        <v/>
      </c>
      <c r="AB739" s="80" t="n">
        <v>393.1</v>
      </c>
      <c r="AC739" s="80" t="n">
        <v>365.22</v>
      </c>
      <c r="AD739" s="83">
        <f>C739+D739</f>
        <v/>
      </c>
      <c r="AE739" s="82">
        <f>N739-E739</f>
        <v/>
      </c>
      <c r="AF739" s="82">
        <f>O739-F739</f>
        <v/>
      </c>
      <c r="AG739" s="82">
        <f>P739-G739</f>
        <v/>
      </c>
      <c r="AH739" s="82">
        <f>Q739-H739</f>
        <v/>
      </c>
      <c r="AI739" s="82">
        <f>R739-I739</f>
        <v/>
      </c>
      <c r="AJ739" s="82">
        <f>S739-J739</f>
        <v/>
      </c>
      <c r="AK739" s="80">
        <f>INDEX(检修、备用和必开!I:I,MATCH(统调负荷!$C739,检修、备用和必开!$A:$A,0))</f>
        <v/>
      </c>
      <c r="AL739" s="87" t="n"/>
    </row>
    <row r="740" ht="13.8" customFormat="1" customHeight="1" s="74">
      <c r="A740" s="80">
        <f>WEEKDAY(C740,2)</f>
        <v/>
      </c>
      <c r="B740" s="80">
        <f>HOUR(D740)</f>
        <v/>
      </c>
      <c r="D740" s="75" t="n"/>
      <c r="E740" s="80" t="n"/>
      <c r="F740" s="80" t="n"/>
      <c r="G740" s="80" t="n"/>
      <c r="H740" s="80" t="n"/>
      <c r="I740" s="80" t="n"/>
      <c r="J740" s="80" t="n"/>
      <c r="K740" s="80">
        <f>F740-Y740</f>
        <v/>
      </c>
      <c r="L740" s="82">
        <f>AA740/(K740+W740)</f>
        <v/>
      </c>
      <c r="M740" s="75" t="n">
        <v>0.6875</v>
      </c>
      <c r="N740" s="80" t="n">
        <v>100981</v>
      </c>
      <c r="O740" s="80" t="n">
        <v>52846.26</v>
      </c>
      <c r="P740" s="80" t="n">
        <v>17747</v>
      </c>
      <c r="Q740" s="80" t="n">
        <v>23738.9</v>
      </c>
      <c r="R740" s="80" t="n">
        <v>7979.17</v>
      </c>
      <c r="S740" s="80" t="n">
        <v>-1330.33</v>
      </c>
      <c r="T740" s="80">
        <f>O740-Y740</f>
        <v/>
      </c>
      <c r="U740" s="82">
        <f>AA740/(T740+X740)</f>
        <v/>
      </c>
      <c r="V740" s="80">
        <f>INDEX(检修、备用和必开!B:B,MATCH(统调负荷!$C740,检修、备用和必开!$A:$A,0))</f>
        <v/>
      </c>
      <c r="W740" s="80">
        <f>INDEX(检修、备用和必开!C:C,MATCH(统调负荷!$C740,检修、备用和必开!$A:$A,0))</f>
        <v/>
      </c>
      <c r="X740" s="80">
        <f>INDEX(检修、备用和必开!D:D,MATCH(统调负荷!$C740,检修、备用和必开!$A:$A,0))</f>
        <v/>
      </c>
      <c r="Y740" s="80">
        <f>INDEX(检修、备用和必开!E:E,MATCH(统调负荷!$C740,检修、备用和必开!$A:$A,0))</f>
        <v/>
      </c>
      <c r="Z740" s="80">
        <f>INDEX(检修、备用和必开!F:F,MATCH(统调负荷!$C740,检修、备用和必开!$A:$A,0))</f>
        <v/>
      </c>
      <c r="AA740" s="80">
        <f>94492.4-V740-Z740</f>
        <v/>
      </c>
      <c r="AB740" s="80" t="n">
        <v>394.81</v>
      </c>
      <c r="AC740" s="80" t="n">
        <v>371.63</v>
      </c>
      <c r="AD740" s="83">
        <f>C740+D740</f>
        <v/>
      </c>
      <c r="AE740" s="82">
        <f>N740-E740</f>
        <v/>
      </c>
      <c r="AF740" s="82">
        <f>O740-F740</f>
        <v/>
      </c>
      <c r="AG740" s="82">
        <f>P740-G740</f>
        <v/>
      </c>
      <c r="AH740" s="82">
        <f>Q740-H740</f>
        <v/>
      </c>
      <c r="AI740" s="82">
        <f>R740-I740</f>
        <v/>
      </c>
      <c r="AJ740" s="82">
        <f>S740-J740</f>
        <v/>
      </c>
      <c r="AK740" s="80">
        <f>INDEX(检修、备用和必开!I:I,MATCH(统调负荷!$C740,检修、备用和必开!$A:$A,0))</f>
        <v/>
      </c>
      <c r="AL740" s="87" t="n"/>
    </row>
    <row r="741" ht="13.8" customFormat="1" customHeight="1" s="74">
      <c r="A741" s="80">
        <f>WEEKDAY(C741,2)</f>
        <v/>
      </c>
      <c r="B741" s="80">
        <f>HOUR(D741)</f>
        <v/>
      </c>
      <c r="D741" s="75" t="n"/>
      <c r="E741" s="80" t="n"/>
      <c r="F741" s="80" t="n"/>
      <c r="G741" s="80" t="n"/>
      <c r="H741" s="80" t="n"/>
      <c r="I741" s="80" t="n"/>
      <c r="J741" s="80" t="n"/>
      <c r="K741" s="80">
        <f>F741-Y741</f>
        <v/>
      </c>
      <c r="L741" s="82">
        <f>AA741/(K741+W741)</f>
        <v/>
      </c>
      <c r="M741" s="75" t="n">
        <v>0.6979166666666666</v>
      </c>
      <c r="N741" s="80" t="n">
        <v>102763</v>
      </c>
      <c r="O741" s="80" t="n">
        <v>54843.7</v>
      </c>
      <c r="P741" s="80" t="n">
        <v>18377.9</v>
      </c>
      <c r="Q741" s="80" t="n">
        <v>23305.5</v>
      </c>
      <c r="R741" s="80" t="n">
        <v>7565.75</v>
      </c>
      <c r="S741" s="80" t="n">
        <v>-1329.85</v>
      </c>
      <c r="T741" s="80">
        <f>O741-Y741</f>
        <v/>
      </c>
      <c r="U741" s="82">
        <f>AA741/(T741+X741)</f>
        <v/>
      </c>
      <c r="V741" s="80">
        <f>INDEX(检修、备用和必开!B:B,MATCH(统调负荷!$C741,检修、备用和必开!$A:$A,0))</f>
        <v/>
      </c>
      <c r="W741" s="80">
        <f>INDEX(检修、备用和必开!C:C,MATCH(统调负荷!$C741,检修、备用和必开!$A:$A,0))</f>
        <v/>
      </c>
      <c r="X741" s="80">
        <f>INDEX(检修、备用和必开!D:D,MATCH(统调负荷!$C741,检修、备用和必开!$A:$A,0))</f>
        <v/>
      </c>
      <c r="Y741" s="80">
        <f>INDEX(检修、备用和必开!E:E,MATCH(统调负荷!$C741,检修、备用和必开!$A:$A,0))</f>
        <v/>
      </c>
      <c r="Z741" s="80">
        <f>INDEX(检修、备用和必开!F:F,MATCH(统调负荷!$C741,检修、备用和必开!$A:$A,0))</f>
        <v/>
      </c>
      <c r="AA741" s="80">
        <f>94492.4-V741-Z741</f>
        <v/>
      </c>
      <c r="AB741" s="80" t="n">
        <v>403.39</v>
      </c>
      <c r="AC741" s="80" t="n">
        <v>370.2</v>
      </c>
      <c r="AD741" s="83">
        <f>C741+D741</f>
        <v/>
      </c>
      <c r="AE741" s="82">
        <f>N741-E741</f>
        <v/>
      </c>
      <c r="AF741" s="82">
        <f>O741-F741</f>
        <v/>
      </c>
      <c r="AG741" s="82">
        <f>P741-G741</f>
        <v/>
      </c>
      <c r="AH741" s="82">
        <f>Q741-H741</f>
        <v/>
      </c>
      <c r="AI741" s="82">
        <f>R741-I741</f>
        <v/>
      </c>
      <c r="AJ741" s="82">
        <f>S741-J741</f>
        <v/>
      </c>
      <c r="AK741" s="80">
        <f>INDEX(检修、备用和必开!I:I,MATCH(统调负荷!$C741,检修、备用和必开!$A:$A,0))</f>
        <v/>
      </c>
      <c r="AL741" s="87" t="n"/>
    </row>
    <row r="742" ht="13.8" customFormat="1" customHeight="1" s="74">
      <c r="A742" s="80">
        <f>WEEKDAY(C742,2)</f>
        <v/>
      </c>
      <c r="B742" s="80">
        <f>HOUR(D742)</f>
        <v/>
      </c>
      <c r="D742" s="75" t="n"/>
      <c r="E742" s="80" t="n"/>
      <c r="F742" s="80" t="n"/>
      <c r="G742" s="80" t="n"/>
      <c r="H742" s="80" t="n"/>
      <c r="I742" s="80" t="n"/>
      <c r="J742" s="80" t="n"/>
      <c r="K742" s="80">
        <f>F742-Y742</f>
        <v/>
      </c>
      <c r="L742" s="82">
        <f>AA742/(K742+W742)</f>
        <v/>
      </c>
      <c r="M742" s="75" t="n">
        <v>0.7083333333333334</v>
      </c>
      <c r="N742" s="80" t="n">
        <v>103846</v>
      </c>
      <c r="O742" s="80" t="n">
        <v>55566.13</v>
      </c>
      <c r="P742" s="80" t="n">
        <v>19267.8</v>
      </c>
      <c r="Q742" s="80" t="n">
        <v>23079.7</v>
      </c>
      <c r="R742" s="80" t="n">
        <v>7246.1</v>
      </c>
      <c r="S742" s="80" t="n">
        <v>-1313.73</v>
      </c>
      <c r="T742" s="80">
        <f>O742-Y742</f>
        <v/>
      </c>
      <c r="U742" s="82">
        <f>AA742/(T742+X742)</f>
        <v/>
      </c>
      <c r="V742" s="80">
        <f>INDEX(检修、备用和必开!B:B,MATCH(统调负荷!$C742,检修、备用和必开!$A:$A,0))</f>
        <v/>
      </c>
      <c r="W742" s="80">
        <f>INDEX(检修、备用和必开!C:C,MATCH(统调负荷!$C742,检修、备用和必开!$A:$A,0))</f>
        <v/>
      </c>
      <c r="X742" s="80">
        <f>INDEX(检修、备用和必开!D:D,MATCH(统调负荷!$C742,检修、备用和必开!$A:$A,0))</f>
        <v/>
      </c>
      <c r="Y742" s="80">
        <f>INDEX(检修、备用和必开!E:E,MATCH(统调负荷!$C742,检修、备用和必开!$A:$A,0))</f>
        <v/>
      </c>
      <c r="Z742" s="80">
        <f>INDEX(检修、备用和必开!F:F,MATCH(统调负荷!$C742,检修、备用和必开!$A:$A,0))</f>
        <v/>
      </c>
      <c r="AA742" s="80">
        <f>94492.4-V742-Z742</f>
        <v/>
      </c>
      <c r="AB742" s="80" t="n">
        <v>412.03</v>
      </c>
      <c r="AC742" s="80" t="n">
        <v>391.7</v>
      </c>
      <c r="AD742" s="83">
        <f>C742+D742</f>
        <v/>
      </c>
      <c r="AE742" s="82">
        <f>N742-E742</f>
        <v/>
      </c>
      <c r="AF742" s="82">
        <f>O742-F742</f>
        <v/>
      </c>
      <c r="AG742" s="82">
        <f>P742-G742</f>
        <v/>
      </c>
      <c r="AH742" s="82">
        <f>Q742-H742</f>
        <v/>
      </c>
      <c r="AI742" s="82">
        <f>R742-I742</f>
        <v/>
      </c>
      <c r="AJ742" s="82">
        <f>S742-J742</f>
        <v/>
      </c>
      <c r="AK742" s="80">
        <f>INDEX(检修、备用和必开!I:I,MATCH(统调负荷!$C742,检修、备用和必开!$A:$A,0))</f>
        <v/>
      </c>
      <c r="AL742" s="87" t="n"/>
    </row>
    <row r="743" ht="13.8" customFormat="1" customHeight="1" s="74">
      <c r="A743" s="80">
        <f>WEEKDAY(C743,2)</f>
        <v/>
      </c>
      <c r="B743" s="80">
        <f>HOUR(D743)</f>
        <v/>
      </c>
      <c r="D743" s="75" t="n"/>
      <c r="E743" s="80" t="n"/>
      <c r="F743" s="80" t="n"/>
      <c r="G743" s="80" t="n"/>
      <c r="H743" s="80" t="n"/>
      <c r="I743" s="80" t="n"/>
      <c r="J743" s="80" t="n"/>
      <c r="K743" s="80">
        <f>F743-Y743</f>
        <v/>
      </c>
      <c r="L743" s="82">
        <f>AA743/(K743+W743)</f>
        <v/>
      </c>
      <c r="M743" s="75" t="n">
        <v>0.71875</v>
      </c>
      <c r="N743" s="80" t="n">
        <v>104711</v>
      </c>
      <c r="O743" s="80" t="n">
        <v>56935.95</v>
      </c>
      <c r="P743" s="80" t="n">
        <v>19362.2</v>
      </c>
      <c r="Q743" s="80" t="n">
        <v>22818.1</v>
      </c>
      <c r="R743" s="80" t="n">
        <v>6992.9</v>
      </c>
      <c r="S743" s="80" t="n">
        <v>-1398.15</v>
      </c>
      <c r="T743" s="80">
        <f>O743-Y743</f>
        <v/>
      </c>
      <c r="U743" s="82">
        <f>AA743/(T743+X743)</f>
        <v/>
      </c>
      <c r="V743" s="80">
        <f>INDEX(检修、备用和必开!B:B,MATCH(统调负荷!$C743,检修、备用和必开!$A:$A,0))</f>
        <v/>
      </c>
      <c r="W743" s="80">
        <f>INDEX(检修、备用和必开!C:C,MATCH(统调负荷!$C743,检修、备用和必开!$A:$A,0))</f>
        <v/>
      </c>
      <c r="X743" s="80">
        <f>INDEX(检修、备用和必开!D:D,MATCH(统调负荷!$C743,检修、备用和必开!$A:$A,0))</f>
        <v/>
      </c>
      <c r="Y743" s="80">
        <f>INDEX(检修、备用和必开!E:E,MATCH(统调负荷!$C743,检修、备用和必开!$A:$A,0))</f>
        <v/>
      </c>
      <c r="Z743" s="80">
        <f>INDEX(检修、备用和必开!F:F,MATCH(统调负荷!$C743,检修、备用和必开!$A:$A,0))</f>
        <v/>
      </c>
      <c r="AA743" s="80">
        <f>94492.4-V743-Z743</f>
        <v/>
      </c>
      <c r="AB743" s="80" t="n">
        <v>410.04</v>
      </c>
      <c r="AC743" s="80" t="n">
        <v>397.29</v>
      </c>
      <c r="AD743" s="83">
        <f>C743+D743</f>
        <v/>
      </c>
      <c r="AE743" s="82">
        <f>N743-E743</f>
        <v/>
      </c>
      <c r="AF743" s="82">
        <f>O743-F743</f>
        <v/>
      </c>
      <c r="AG743" s="82">
        <f>P743-G743</f>
        <v/>
      </c>
      <c r="AH743" s="82">
        <f>Q743-H743</f>
        <v/>
      </c>
      <c r="AI743" s="82">
        <f>R743-I743</f>
        <v/>
      </c>
      <c r="AJ743" s="82">
        <f>S743-J743</f>
        <v/>
      </c>
      <c r="AK743" s="80">
        <f>INDEX(检修、备用和必开!I:I,MATCH(统调负荷!$C743,检修、备用和必开!$A:$A,0))</f>
        <v/>
      </c>
      <c r="AL743" s="87" t="n"/>
    </row>
    <row r="744" ht="13.8" customFormat="1" customHeight="1" s="74">
      <c r="A744" s="80">
        <f>WEEKDAY(C744,2)</f>
        <v/>
      </c>
      <c r="B744" s="80">
        <f>HOUR(D744)</f>
        <v/>
      </c>
      <c r="D744" s="75" t="n"/>
      <c r="E744" s="80" t="n"/>
      <c r="F744" s="80" t="n"/>
      <c r="G744" s="80" t="n"/>
      <c r="H744" s="80" t="n"/>
      <c r="I744" s="80" t="n"/>
      <c r="J744" s="80" t="n"/>
      <c r="K744" s="80">
        <f>F744-Y744</f>
        <v/>
      </c>
      <c r="L744" s="82">
        <f>AA744/(K744+W744)</f>
        <v/>
      </c>
      <c r="M744" s="75" t="n">
        <v>0.7291666666666666</v>
      </c>
      <c r="N744" s="80" t="n">
        <v>103522</v>
      </c>
      <c r="O744" s="80" t="n">
        <v>55312.97</v>
      </c>
      <c r="P744" s="80" t="n">
        <v>19904.6</v>
      </c>
      <c r="Q744" s="80" t="n">
        <v>23068.2</v>
      </c>
      <c r="R744" s="80" t="n">
        <v>6799.01</v>
      </c>
      <c r="S744" s="80" t="n">
        <v>-1562.78</v>
      </c>
      <c r="T744" s="80">
        <f>O744-Y744</f>
        <v/>
      </c>
      <c r="U744" s="82">
        <f>AA744/(T744+X744)</f>
        <v/>
      </c>
      <c r="V744" s="80">
        <f>INDEX(检修、备用和必开!B:B,MATCH(统调负荷!$C744,检修、备用和必开!$A:$A,0))</f>
        <v/>
      </c>
      <c r="W744" s="80">
        <f>INDEX(检修、备用和必开!C:C,MATCH(统调负荷!$C744,检修、备用和必开!$A:$A,0))</f>
        <v/>
      </c>
      <c r="X744" s="80">
        <f>INDEX(检修、备用和必开!D:D,MATCH(统调负荷!$C744,检修、备用和必开!$A:$A,0))</f>
        <v/>
      </c>
      <c r="Y744" s="80">
        <f>INDEX(检修、备用和必开!E:E,MATCH(统调负荷!$C744,检修、备用和必开!$A:$A,0))</f>
        <v/>
      </c>
      <c r="Z744" s="80">
        <f>INDEX(检修、备用和必开!F:F,MATCH(统调负荷!$C744,检修、备用和必开!$A:$A,0))</f>
        <v/>
      </c>
      <c r="AA744" s="80">
        <f>94492.4-V744-Z744</f>
        <v/>
      </c>
      <c r="AB744" s="80" t="n">
        <v>384.92</v>
      </c>
      <c r="AC744" s="80" t="n">
        <v>349.25</v>
      </c>
      <c r="AD744" s="83">
        <f>C744+D744</f>
        <v/>
      </c>
      <c r="AE744" s="82">
        <f>N744-E744</f>
        <v/>
      </c>
      <c r="AF744" s="82">
        <f>O744-F744</f>
        <v/>
      </c>
      <c r="AG744" s="82">
        <f>P744-G744</f>
        <v/>
      </c>
      <c r="AH744" s="82">
        <f>Q744-H744</f>
        <v/>
      </c>
      <c r="AI744" s="82">
        <f>R744-I744</f>
        <v/>
      </c>
      <c r="AJ744" s="82">
        <f>S744-J744</f>
        <v/>
      </c>
      <c r="AK744" s="80">
        <f>INDEX(检修、备用和必开!I:I,MATCH(统调负荷!$C744,检修、备用和必开!$A:$A,0))</f>
        <v/>
      </c>
      <c r="AL744" s="87" t="n"/>
    </row>
    <row r="745" ht="13.8" customFormat="1" customHeight="1" s="74">
      <c r="A745" s="80">
        <f>WEEKDAY(C745,2)</f>
        <v/>
      </c>
      <c r="B745" s="80">
        <f>HOUR(D745)</f>
        <v/>
      </c>
      <c r="D745" s="75" t="n"/>
      <c r="E745" s="80" t="n"/>
      <c r="F745" s="80" t="n"/>
      <c r="G745" s="80" t="n"/>
      <c r="H745" s="80" t="n"/>
      <c r="I745" s="80" t="n"/>
      <c r="J745" s="80" t="n"/>
      <c r="K745" s="80">
        <f>F745-Y745</f>
        <v/>
      </c>
      <c r="L745" s="82">
        <f>AA745/(K745+W745)</f>
        <v/>
      </c>
      <c r="M745" s="75" t="n">
        <v>0.7395833333333334</v>
      </c>
      <c r="N745" s="80" t="n">
        <v>104076</v>
      </c>
      <c r="O745" s="80" t="n">
        <v>55657.4</v>
      </c>
      <c r="P745" s="80" t="n">
        <v>20174.3</v>
      </c>
      <c r="Q745" s="80" t="n">
        <v>23106</v>
      </c>
      <c r="R745" s="80" t="n">
        <v>6660.5</v>
      </c>
      <c r="S745" s="80" t="n">
        <v>-1522.2</v>
      </c>
      <c r="T745" s="80">
        <f>O745-Y745</f>
        <v/>
      </c>
      <c r="U745" s="82">
        <f>AA745/(T745+X745)</f>
        <v/>
      </c>
      <c r="V745" s="80">
        <f>INDEX(检修、备用和必开!B:B,MATCH(统调负荷!$C745,检修、备用和必开!$A:$A,0))</f>
        <v/>
      </c>
      <c r="W745" s="80">
        <f>INDEX(检修、备用和必开!C:C,MATCH(统调负荷!$C745,检修、备用和必开!$A:$A,0))</f>
        <v/>
      </c>
      <c r="X745" s="80">
        <f>INDEX(检修、备用和必开!D:D,MATCH(统调负荷!$C745,检修、备用和必开!$A:$A,0))</f>
        <v/>
      </c>
      <c r="Y745" s="80">
        <f>INDEX(检修、备用和必开!E:E,MATCH(统调负荷!$C745,检修、备用和必开!$A:$A,0))</f>
        <v/>
      </c>
      <c r="Z745" s="80">
        <f>INDEX(检修、备用和必开!F:F,MATCH(统调负荷!$C745,检修、备用和必开!$A:$A,0))</f>
        <v/>
      </c>
      <c r="AA745" s="80">
        <f>94492.4-V745-Z745</f>
        <v/>
      </c>
      <c r="AB745" s="80" t="n">
        <v>385.26</v>
      </c>
      <c r="AC745" s="80" t="n">
        <v>380.93</v>
      </c>
      <c r="AD745" s="83">
        <f>C745+D745</f>
        <v/>
      </c>
      <c r="AE745" s="82">
        <f>N745-E745</f>
        <v/>
      </c>
      <c r="AF745" s="82">
        <f>O745-F745</f>
        <v/>
      </c>
      <c r="AG745" s="82">
        <f>P745-G745</f>
        <v/>
      </c>
      <c r="AH745" s="82">
        <f>Q745-H745</f>
        <v/>
      </c>
      <c r="AI745" s="82">
        <f>R745-I745</f>
        <v/>
      </c>
      <c r="AJ745" s="82">
        <f>S745-J745</f>
        <v/>
      </c>
      <c r="AK745" s="80">
        <f>INDEX(检修、备用和必开!I:I,MATCH(统调负荷!$C745,检修、备用和必开!$A:$A,0))</f>
        <v/>
      </c>
      <c r="AL745" s="87" t="n"/>
    </row>
    <row r="746" ht="13.8" customFormat="1" customHeight="1" s="74">
      <c r="A746" s="80">
        <f>WEEKDAY(C746,2)</f>
        <v/>
      </c>
      <c r="B746" s="80">
        <f>HOUR(D746)</f>
        <v/>
      </c>
      <c r="D746" s="75" t="n"/>
      <c r="E746" s="80" t="n"/>
      <c r="F746" s="80" t="n"/>
      <c r="G746" s="80" t="n"/>
      <c r="H746" s="80" t="n"/>
      <c r="I746" s="80" t="n"/>
      <c r="J746" s="80" t="n"/>
      <c r="K746" s="80">
        <f>F746-Y746</f>
        <v/>
      </c>
      <c r="L746" s="82">
        <f>AA746/(K746+W746)</f>
        <v/>
      </c>
      <c r="M746" s="75" t="n">
        <v>0.75</v>
      </c>
      <c r="N746" s="80" t="n">
        <v>105228</v>
      </c>
      <c r="O746" s="80" t="n">
        <v>56091.69</v>
      </c>
      <c r="P746" s="80" t="n">
        <v>20234.9</v>
      </c>
      <c r="Q746" s="80" t="n">
        <v>23756.6</v>
      </c>
      <c r="R746" s="80" t="n">
        <v>6655.47</v>
      </c>
      <c r="S746" s="80" t="n">
        <v>-1510.66</v>
      </c>
      <c r="T746" s="80">
        <f>O746-Y746</f>
        <v/>
      </c>
      <c r="U746" s="82">
        <f>AA746/(T746+X746)</f>
        <v/>
      </c>
      <c r="V746" s="80">
        <f>INDEX(检修、备用和必开!B:B,MATCH(统调负荷!$C746,检修、备用和必开!$A:$A,0))</f>
        <v/>
      </c>
      <c r="W746" s="80">
        <f>INDEX(检修、备用和必开!C:C,MATCH(统调负荷!$C746,检修、备用和必开!$A:$A,0))</f>
        <v/>
      </c>
      <c r="X746" s="80">
        <f>INDEX(检修、备用和必开!D:D,MATCH(统调负荷!$C746,检修、备用和必开!$A:$A,0))</f>
        <v/>
      </c>
      <c r="Y746" s="80">
        <f>INDEX(检修、备用和必开!E:E,MATCH(统调负荷!$C746,检修、备用和必开!$A:$A,0))</f>
        <v/>
      </c>
      <c r="Z746" s="80">
        <f>INDEX(检修、备用和必开!F:F,MATCH(统调负荷!$C746,检修、备用和必开!$A:$A,0))</f>
        <v/>
      </c>
      <c r="AA746" s="80">
        <f>94492.4-V746-Z746</f>
        <v/>
      </c>
      <c r="AB746" s="80" t="n">
        <v>383.2</v>
      </c>
      <c r="AC746" s="80" t="n">
        <v>355.56</v>
      </c>
      <c r="AD746" s="83">
        <f>C746+D746</f>
        <v/>
      </c>
      <c r="AE746" s="82">
        <f>N746-E746</f>
        <v/>
      </c>
      <c r="AF746" s="82">
        <f>O746-F746</f>
        <v/>
      </c>
      <c r="AG746" s="82">
        <f>P746-G746</f>
        <v/>
      </c>
      <c r="AH746" s="82">
        <f>Q746-H746</f>
        <v/>
      </c>
      <c r="AI746" s="82">
        <f>R746-I746</f>
        <v/>
      </c>
      <c r="AJ746" s="82">
        <f>S746-J746</f>
        <v/>
      </c>
      <c r="AK746" s="80">
        <f>INDEX(检修、备用和必开!I:I,MATCH(统调负荷!$C746,检修、备用和必开!$A:$A,0))</f>
        <v/>
      </c>
      <c r="AL746" s="87" t="n"/>
    </row>
    <row r="747" ht="13.8" customFormat="1" customHeight="1" s="74">
      <c r="A747" s="80">
        <f>WEEKDAY(C747,2)</f>
        <v/>
      </c>
      <c r="B747" s="80">
        <f>HOUR(D747)</f>
        <v/>
      </c>
      <c r="D747" s="75" t="n"/>
      <c r="E747" s="80" t="n"/>
      <c r="F747" s="80" t="n"/>
      <c r="G747" s="80" t="n"/>
      <c r="H747" s="80" t="n"/>
      <c r="I747" s="80" t="n"/>
      <c r="J747" s="80" t="n"/>
      <c r="K747" s="80">
        <f>F747-Y747</f>
        <v/>
      </c>
      <c r="L747" s="82">
        <f>AA747/(K747+W747)</f>
        <v/>
      </c>
      <c r="M747" s="75" t="n">
        <v>0.7604166666666666</v>
      </c>
      <c r="N747" s="80" t="n">
        <v>108097</v>
      </c>
      <c r="O747" s="80" t="n">
        <v>58406.05</v>
      </c>
      <c r="P747" s="80" t="n">
        <v>20440.6</v>
      </c>
      <c r="Q747" s="80" t="n">
        <v>24232.7</v>
      </c>
      <c r="R747" s="80" t="n">
        <v>6578.56</v>
      </c>
      <c r="S747" s="80" t="n">
        <v>-1560.91</v>
      </c>
      <c r="T747" s="80">
        <f>O747-Y747</f>
        <v/>
      </c>
      <c r="U747" s="82">
        <f>AA747/(T747+X747)</f>
        <v/>
      </c>
      <c r="V747" s="80">
        <f>INDEX(检修、备用和必开!B:B,MATCH(统调负荷!$C747,检修、备用和必开!$A:$A,0))</f>
        <v/>
      </c>
      <c r="W747" s="80">
        <f>INDEX(检修、备用和必开!C:C,MATCH(统调负荷!$C747,检修、备用和必开!$A:$A,0))</f>
        <v/>
      </c>
      <c r="X747" s="80">
        <f>INDEX(检修、备用和必开!D:D,MATCH(统调负荷!$C747,检修、备用和必开!$A:$A,0))</f>
        <v/>
      </c>
      <c r="Y747" s="80">
        <f>INDEX(检修、备用和必开!E:E,MATCH(统调负荷!$C747,检修、备用和必开!$A:$A,0))</f>
        <v/>
      </c>
      <c r="Z747" s="80">
        <f>INDEX(检修、备用和必开!F:F,MATCH(统调负荷!$C747,检修、备用和必开!$A:$A,0))</f>
        <v/>
      </c>
      <c r="AA747" s="80">
        <f>94492.4-V747-Z747</f>
        <v/>
      </c>
      <c r="AB747" s="80" t="n">
        <v>421.69</v>
      </c>
      <c r="AC747" s="80" t="n">
        <v>374.84</v>
      </c>
      <c r="AD747" s="83">
        <f>C747+D747</f>
        <v/>
      </c>
      <c r="AE747" s="82">
        <f>N747-E747</f>
        <v/>
      </c>
      <c r="AF747" s="82">
        <f>O747-F747</f>
        <v/>
      </c>
      <c r="AG747" s="82">
        <f>P747-G747</f>
        <v/>
      </c>
      <c r="AH747" s="82">
        <f>Q747-H747</f>
        <v/>
      </c>
      <c r="AI747" s="82">
        <f>R747-I747</f>
        <v/>
      </c>
      <c r="AJ747" s="82">
        <f>S747-J747</f>
        <v/>
      </c>
      <c r="AK747" s="80">
        <f>INDEX(检修、备用和必开!I:I,MATCH(统调负荷!$C747,检修、备用和必开!$A:$A,0))</f>
        <v/>
      </c>
      <c r="AL747" s="87" t="n"/>
    </row>
    <row r="748" ht="13.8" customFormat="1" customHeight="1" s="74">
      <c r="A748" s="80">
        <f>WEEKDAY(C748,2)</f>
        <v/>
      </c>
      <c r="B748" s="80">
        <f>HOUR(D748)</f>
        <v/>
      </c>
      <c r="D748" s="75" t="n"/>
      <c r="E748" s="80" t="n"/>
      <c r="F748" s="80" t="n"/>
      <c r="G748" s="80" t="n"/>
      <c r="H748" s="80" t="n"/>
      <c r="I748" s="80" t="n"/>
      <c r="J748" s="80" t="n"/>
      <c r="K748" s="80">
        <f>F748-Y748</f>
        <v/>
      </c>
      <c r="L748" s="82">
        <f>AA748/(K748+W748)</f>
        <v/>
      </c>
      <c r="M748" s="75" t="n">
        <v>0.7708333333333334</v>
      </c>
      <c r="N748" s="80" t="n">
        <v>109507</v>
      </c>
      <c r="O748" s="80" t="n">
        <v>60032.75</v>
      </c>
      <c r="P748" s="80" t="n">
        <v>20296.5</v>
      </c>
      <c r="Q748" s="80" t="n">
        <v>24270.2</v>
      </c>
      <c r="R748" s="80" t="n">
        <v>6528.84</v>
      </c>
      <c r="S748" s="80" t="n">
        <v>-1621.29</v>
      </c>
      <c r="T748" s="80">
        <f>O748-Y748</f>
        <v/>
      </c>
      <c r="U748" s="82">
        <f>AA748/(T748+X748)</f>
        <v/>
      </c>
      <c r="V748" s="80">
        <f>INDEX(检修、备用和必开!B:B,MATCH(统调负荷!$C748,检修、备用和必开!$A:$A,0))</f>
        <v/>
      </c>
      <c r="W748" s="80">
        <f>INDEX(检修、备用和必开!C:C,MATCH(统调负荷!$C748,检修、备用和必开!$A:$A,0))</f>
        <v/>
      </c>
      <c r="X748" s="80">
        <f>INDEX(检修、备用和必开!D:D,MATCH(统调负荷!$C748,检修、备用和必开!$A:$A,0))</f>
        <v/>
      </c>
      <c r="Y748" s="80">
        <f>INDEX(检修、备用和必开!E:E,MATCH(统调负荷!$C748,检修、备用和必开!$A:$A,0))</f>
        <v/>
      </c>
      <c r="Z748" s="80">
        <f>INDEX(检修、备用和必开!F:F,MATCH(统调负荷!$C748,检修、备用和必开!$A:$A,0))</f>
        <v/>
      </c>
      <c r="AA748" s="80">
        <f>94492.4-V748-Z748</f>
        <v/>
      </c>
      <c r="AB748" s="80" t="n">
        <v>450.51</v>
      </c>
      <c r="AC748" s="80" t="n">
        <v>377.1</v>
      </c>
      <c r="AD748" s="83">
        <f>C748+D748</f>
        <v/>
      </c>
      <c r="AE748" s="82">
        <f>N748-E748</f>
        <v/>
      </c>
      <c r="AF748" s="82">
        <f>O748-F748</f>
        <v/>
      </c>
      <c r="AG748" s="82">
        <f>P748-G748</f>
        <v/>
      </c>
      <c r="AH748" s="82">
        <f>Q748-H748</f>
        <v/>
      </c>
      <c r="AI748" s="82">
        <f>R748-I748</f>
        <v/>
      </c>
      <c r="AJ748" s="82">
        <f>S748-J748</f>
        <v/>
      </c>
      <c r="AK748" s="80">
        <f>INDEX(检修、备用和必开!I:I,MATCH(统调负荷!$C748,检修、备用和必开!$A:$A,0))</f>
        <v/>
      </c>
      <c r="AL748" s="87" t="n"/>
    </row>
    <row r="749" ht="13.8" customFormat="1" customHeight="1" s="74">
      <c r="A749" s="80">
        <f>WEEKDAY(C749,2)</f>
        <v/>
      </c>
      <c r="B749" s="80">
        <f>HOUR(D749)</f>
        <v/>
      </c>
      <c r="D749" s="75" t="n"/>
      <c r="E749" s="80" t="n"/>
      <c r="F749" s="80" t="n"/>
      <c r="G749" s="80" t="n"/>
      <c r="H749" s="80" t="n"/>
      <c r="I749" s="80" t="n"/>
      <c r="J749" s="80" t="n"/>
      <c r="K749" s="80">
        <f>F749-Y749</f>
        <v/>
      </c>
      <c r="L749" s="82">
        <f>AA749/(K749+W749)</f>
        <v/>
      </c>
      <c r="M749" s="75" t="n">
        <v>0.78125</v>
      </c>
      <c r="N749" s="80" t="n">
        <v>110418</v>
      </c>
      <c r="O749" s="80" t="n">
        <v>61698.8</v>
      </c>
      <c r="P749" s="80" t="n">
        <v>19684.8</v>
      </c>
      <c r="Q749" s="80" t="n">
        <v>24016.6</v>
      </c>
      <c r="R749" s="80" t="n">
        <v>6583.3</v>
      </c>
      <c r="S749" s="80" t="n">
        <v>-1565.5</v>
      </c>
      <c r="T749" s="80">
        <f>O749-Y749</f>
        <v/>
      </c>
      <c r="U749" s="82">
        <f>AA749/(T749+X749)</f>
        <v/>
      </c>
      <c r="V749" s="80">
        <f>INDEX(检修、备用和必开!B:B,MATCH(统调负荷!$C749,检修、备用和必开!$A:$A,0))</f>
        <v/>
      </c>
      <c r="W749" s="80">
        <f>INDEX(检修、备用和必开!C:C,MATCH(统调负荷!$C749,检修、备用和必开!$A:$A,0))</f>
        <v/>
      </c>
      <c r="X749" s="80">
        <f>INDEX(检修、备用和必开!D:D,MATCH(统调负荷!$C749,检修、备用和必开!$A:$A,0))</f>
        <v/>
      </c>
      <c r="Y749" s="80">
        <f>INDEX(检修、备用和必开!E:E,MATCH(统调负荷!$C749,检修、备用和必开!$A:$A,0))</f>
        <v/>
      </c>
      <c r="Z749" s="80">
        <f>INDEX(检修、备用和必开!F:F,MATCH(统调负荷!$C749,检修、备用和必开!$A:$A,0))</f>
        <v/>
      </c>
      <c r="AA749" s="80">
        <f>94492.4-V749-Z749</f>
        <v/>
      </c>
      <c r="AB749" s="80" t="n">
        <v>457.4</v>
      </c>
      <c r="AC749" s="80" t="n">
        <v>444.31</v>
      </c>
      <c r="AD749" s="83">
        <f>C749+D749</f>
        <v/>
      </c>
      <c r="AE749" s="82">
        <f>N749-E749</f>
        <v/>
      </c>
      <c r="AF749" s="82">
        <f>O749-F749</f>
        <v/>
      </c>
      <c r="AG749" s="82">
        <f>P749-G749</f>
        <v/>
      </c>
      <c r="AH749" s="82">
        <f>Q749-H749</f>
        <v/>
      </c>
      <c r="AI749" s="82">
        <f>R749-I749</f>
        <v/>
      </c>
      <c r="AJ749" s="82">
        <f>S749-J749</f>
        <v/>
      </c>
      <c r="AK749" s="80">
        <f>INDEX(检修、备用和必开!I:I,MATCH(统调负荷!$C749,检修、备用和必开!$A:$A,0))</f>
        <v/>
      </c>
      <c r="AL749" s="87" t="n"/>
    </row>
    <row r="750" ht="13.8" customFormat="1" customHeight="1" s="74">
      <c r="A750" s="80">
        <f>WEEKDAY(C750,2)</f>
        <v/>
      </c>
      <c r="B750" s="80">
        <f>HOUR(D750)</f>
        <v/>
      </c>
      <c r="D750" s="75" t="n"/>
      <c r="E750" s="80" t="n"/>
      <c r="F750" s="80" t="n"/>
      <c r="G750" s="80" t="n"/>
      <c r="H750" s="80" t="n"/>
      <c r="I750" s="80" t="n"/>
      <c r="J750" s="80" t="n"/>
      <c r="K750" s="80">
        <f>F750-Y750</f>
        <v/>
      </c>
      <c r="L750" s="82">
        <f>AA750/(K750+W750)</f>
        <v/>
      </c>
      <c r="M750" s="75" t="n">
        <v>0.7916666666666666</v>
      </c>
      <c r="N750" s="80" t="n">
        <v>110161</v>
      </c>
      <c r="O750" s="80" t="n">
        <v>60756.04</v>
      </c>
      <c r="P750" s="80" t="n">
        <v>20201</v>
      </c>
      <c r="Q750" s="80" t="n">
        <v>24146.1</v>
      </c>
      <c r="R750" s="80" t="n">
        <v>6588.98</v>
      </c>
      <c r="S750" s="80" t="n">
        <v>-1531.12</v>
      </c>
      <c r="T750" s="80">
        <f>O750-Y750</f>
        <v/>
      </c>
      <c r="U750" s="82">
        <f>AA750/(T750+X750)</f>
        <v/>
      </c>
      <c r="V750" s="80">
        <f>INDEX(检修、备用和必开!B:B,MATCH(统调负荷!$C750,检修、备用和必开!$A:$A,0))</f>
        <v/>
      </c>
      <c r="W750" s="80">
        <f>INDEX(检修、备用和必开!C:C,MATCH(统调负荷!$C750,检修、备用和必开!$A:$A,0))</f>
        <v/>
      </c>
      <c r="X750" s="80">
        <f>INDEX(检修、备用和必开!D:D,MATCH(统调负荷!$C750,检修、备用和必开!$A:$A,0))</f>
        <v/>
      </c>
      <c r="Y750" s="80">
        <f>INDEX(检修、备用和必开!E:E,MATCH(统调负荷!$C750,检修、备用和必开!$A:$A,0))</f>
        <v/>
      </c>
      <c r="Z750" s="80">
        <f>INDEX(检修、备用和必开!F:F,MATCH(统调负荷!$C750,检修、备用和必开!$A:$A,0))</f>
        <v/>
      </c>
      <c r="AA750" s="80">
        <f>94492.4-V750-Z750</f>
        <v/>
      </c>
      <c r="AB750" s="80" t="n">
        <v>425.47</v>
      </c>
      <c r="AC750" s="80" t="n">
        <v>392.52</v>
      </c>
      <c r="AD750" s="83">
        <f>C750+D750</f>
        <v/>
      </c>
      <c r="AE750" s="82">
        <f>N750-E750</f>
        <v/>
      </c>
      <c r="AF750" s="82">
        <f>O750-F750</f>
        <v/>
      </c>
      <c r="AG750" s="82">
        <f>P750-G750</f>
        <v/>
      </c>
      <c r="AH750" s="82">
        <f>Q750-H750</f>
        <v/>
      </c>
      <c r="AI750" s="82">
        <f>R750-I750</f>
        <v/>
      </c>
      <c r="AJ750" s="82">
        <f>S750-J750</f>
        <v/>
      </c>
      <c r="AK750" s="80">
        <f>INDEX(检修、备用和必开!I:I,MATCH(统调负荷!$C750,检修、备用和必开!$A:$A,0))</f>
        <v/>
      </c>
      <c r="AL750" s="87" t="n"/>
    </row>
    <row r="751" ht="13.8" customFormat="1" customHeight="1" s="74">
      <c r="A751" s="80">
        <f>WEEKDAY(C751,2)</f>
        <v/>
      </c>
      <c r="B751" s="80">
        <f>HOUR(D751)</f>
        <v/>
      </c>
      <c r="D751" s="75" t="n"/>
      <c r="E751" s="80" t="n"/>
      <c r="F751" s="80" t="n"/>
      <c r="G751" s="80" t="n"/>
      <c r="H751" s="80" t="n"/>
      <c r="I751" s="80" t="n"/>
      <c r="J751" s="80" t="n"/>
      <c r="K751" s="80">
        <f>F751-Y751</f>
        <v/>
      </c>
      <c r="L751" s="82">
        <f>AA751/(K751+W751)</f>
        <v/>
      </c>
      <c r="M751" s="75" t="n">
        <v>0.8020833333333334</v>
      </c>
      <c r="N751" s="80" t="n">
        <v>111883</v>
      </c>
      <c r="O751" s="80" t="n">
        <v>62669.15</v>
      </c>
      <c r="P751" s="80" t="n">
        <v>19823.2</v>
      </c>
      <c r="Q751" s="80" t="n">
        <v>24506.4</v>
      </c>
      <c r="R751" s="80" t="n">
        <v>6522.33</v>
      </c>
      <c r="S751" s="80" t="n">
        <v>-1638.08</v>
      </c>
      <c r="T751" s="80">
        <f>O751-Y751</f>
        <v/>
      </c>
      <c r="U751" s="82">
        <f>AA751/(T751+X751)</f>
        <v/>
      </c>
      <c r="V751" s="80">
        <f>INDEX(检修、备用和必开!B:B,MATCH(统调负荷!$C751,检修、备用和必开!$A:$A,0))</f>
        <v/>
      </c>
      <c r="W751" s="80">
        <f>INDEX(检修、备用和必开!C:C,MATCH(统调负荷!$C751,检修、备用和必开!$A:$A,0))</f>
        <v/>
      </c>
      <c r="X751" s="80">
        <f>INDEX(检修、备用和必开!D:D,MATCH(统调负荷!$C751,检修、备用和必开!$A:$A,0))</f>
        <v/>
      </c>
      <c r="Y751" s="80">
        <f>INDEX(检修、备用和必开!E:E,MATCH(统调负荷!$C751,检修、备用和必开!$A:$A,0))</f>
        <v/>
      </c>
      <c r="Z751" s="80">
        <f>INDEX(检修、备用和必开!F:F,MATCH(统调负荷!$C751,检修、备用和必开!$A:$A,0))</f>
        <v/>
      </c>
      <c r="AA751" s="80">
        <f>94492.4-V751-Z751</f>
        <v/>
      </c>
      <c r="AB751" s="80" t="n">
        <v>446.54</v>
      </c>
      <c r="AC751" s="80" t="n">
        <v>451.9</v>
      </c>
      <c r="AD751" s="83">
        <f>C751+D751</f>
        <v/>
      </c>
      <c r="AE751" s="82">
        <f>N751-E751</f>
        <v/>
      </c>
      <c r="AF751" s="82">
        <f>O751-F751</f>
        <v/>
      </c>
      <c r="AG751" s="82">
        <f>P751-G751</f>
        <v/>
      </c>
      <c r="AH751" s="82">
        <f>Q751-H751</f>
        <v/>
      </c>
      <c r="AI751" s="82">
        <f>R751-I751</f>
        <v/>
      </c>
      <c r="AJ751" s="82">
        <f>S751-J751</f>
        <v/>
      </c>
      <c r="AK751" s="80">
        <f>INDEX(检修、备用和必开!I:I,MATCH(统调负荷!$C751,检修、备用和必开!$A:$A,0))</f>
        <v/>
      </c>
      <c r="AL751" s="87" t="n"/>
    </row>
    <row r="752" ht="13.8" customFormat="1" customHeight="1" s="74">
      <c r="A752" s="80">
        <f>WEEKDAY(C752,2)</f>
        <v/>
      </c>
      <c r="B752" s="80">
        <f>HOUR(D752)</f>
        <v/>
      </c>
      <c r="D752" s="75" t="n"/>
      <c r="E752" s="80" t="n"/>
      <c r="F752" s="80" t="n"/>
      <c r="G752" s="80" t="n"/>
      <c r="H752" s="80" t="n"/>
      <c r="I752" s="80" t="n"/>
      <c r="J752" s="80" t="n"/>
      <c r="K752" s="80">
        <f>F752-Y752</f>
        <v/>
      </c>
      <c r="L752" s="82">
        <f>AA752/(K752+W752)</f>
        <v/>
      </c>
      <c r="M752" s="75" t="n">
        <v>0.8125</v>
      </c>
      <c r="N752" s="80" t="n">
        <v>112081</v>
      </c>
      <c r="O752" s="80" t="n">
        <v>62743.43</v>
      </c>
      <c r="P752" s="80" t="n">
        <v>20205.9</v>
      </c>
      <c r="Q752" s="80" t="n">
        <v>24006.7</v>
      </c>
      <c r="R752" s="80" t="n">
        <v>6662.43</v>
      </c>
      <c r="S752" s="80" t="n">
        <v>-1537.46</v>
      </c>
      <c r="T752" s="80">
        <f>O752-Y752</f>
        <v/>
      </c>
      <c r="U752" s="82">
        <f>AA752/(T752+X752)</f>
        <v/>
      </c>
      <c r="V752" s="80">
        <f>INDEX(检修、备用和必开!B:B,MATCH(统调负荷!$C752,检修、备用和必开!$A:$A,0))</f>
        <v/>
      </c>
      <c r="W752" s="80">
        <f>INDEX(检修、备用和必开!C:C,MATCH(统调负荷!$C752,检修、备用和必开!$A:$A,0))</f>
        <v/>
      </c>
      <c r="X752" s="80">
        <f>INDEX(检修、备用和必开!D:D,MATCH(统调负荷!$C752,检修、备用和必开!$A:$A,0))</f>
        <v/>
      </c>
      <c r="Y752" s="80">
        <f>INDEX(检修、备用和必开!E:E,MATCH(统调负荷!$C752,检修、备用和必开!$A:$A,0))</f>
        <v/>
      </c>
      <c r="Z752" s="80">
        <f>INDEX(检修、备用和必开!F:F,MATCH(统调负荷!$C752,检修、备用和必开!$A:$A,0))</f>
        <v/>
      </c>
      <c r="AA752" s="80">
        <f>94492.4-V752-Z752</f>
        <v/>
      </c>
      <c r="AB752" s="80" t="n">
        <v>456.32</v>
      </c>
      <c r="AC752" s="80" t="n">
        <v>456.75</v>
      </c>
      <c r="AD752" s="83">
        <f>C752+D752</f>
        <v/>
      </c>
      <c r="AE752" s="82">
        <f>N752-E752</f>
        <v/>
      </c>
      <c r="AF752" s="82">
        <f>O752-F752</f>
        <v/>
      </c>
      <c r="AG752" s="82">
        <f>P752-G752</f>
        <v/>
      </c>
      <c r="AH752" s="82">
        <f>Q752-H752</f>
        <v/>
      </c>
      <c r="AI752" s="82">
        <f>R752-I752</f>
        <v/>
      </c>
      <c r="AJ752" s="82">
        <f>S752-J752</f>
        <v/>
      </c>
      <c r="AK752" s="80">
        <f>INDEX(检修、备用和必开!I:I,MATCH(统调负荷!$C752,检修、备用和必开!$A:$A,0))</f>
        <v/>
      </c>
      <c r="AL752" s="87" t="n"/>
    </row>
    <row r="753" ht="13.8" customFormat="1" customHeight="1" s="74">
      <c r="A753" s="80">
        <f>WEEKDAY(C753,2)</f>
        <v/>
      </c>
      <c r="B753" s="80">
        <f>HOUR(D753)</f>
        <v/>
      </c>
      <c r="D753" s="75" t="n"/>
      <c r="E753" s="80" t="n"/>
      <c r="F753" s="80" t="n"/>
      <c r="G753" s="80" t="n"/>
      <c r="H753" s="80" t="n"/>
      <c r="I753" s="80" t="n"/>
      <c r="J753" s="80" t="n"/>
      <c r="K753" s="80">
        <f>F753-Y753</f>
        <v/>
      </c>
      <c r="L753" s="82">
        <f>AA753/(K753+W753)</f>
        <v/>
      </c>
      <c r="M753" s="75" t="n">
        <v>0.8229166666666666</v>
      </c>
      <c r="N753" s="80" t="n">
        <v>111420</v>
      </c>
      <c r="O753" s="80" t="n">
        <v>62342.06</v>
      </c>
      <c r="P753" s="80" t="n">
        <v>20215.9</v>
      </c>
      <c r="Q753" s="80" t="n">
        <v>23892.3</v>
      </c>
      <c r="R753" s="80" t="n">
        <v>6522.07</v>
      </c>
      <c r="S753" s="80" t="n">
        <v>-1552.33</v>
      </c>
      <c r="T753" s="80">
        <f>O753-Y753</f>
        <v/>
      </c>
      <c r="U753" s="82">
        <f>AA753/(T753+X753)</f>
        <v/>
      </c>
      <c r="V753" s="80">
        <f>INDEX(检修、备用和必开!B:B,MATCH(统调负荷!$C753,检修、备用和必开!$A:$A,0))</f>
        <v/>
      </c>
      <c r="W753" s="80">
        <f>INDEX(检修、备用和必开!C:C,MATCH(统调负荷!$C753,检修、备用和必开!$A:$A,0))</f>
        <v/>
      </c>
      <c r="X753" s="80">
        <f>INDEX(检修、备用和必开!D:D,MATCH(统调负荷!$C753,检修、备用和必开!$A:$A,0))</f>
        <v/>
      </c>
      <c r="Y753" s="80">
        <f>INDEX(检修、备用和必开!E:E,MATCH(统调负荷!$C753,检修、备用和必开!$A:$A,0))</f>
        <v/>
      </c>
      <c r="Z753" s="80">
        <f>INDEX(检修、备用和必开!F:F,MATCH(统调负荷!$C753,检修、备用和必开!$A:$A,0))</f>
        <v/>
      </c>
      <c r="AA753" s="80">
        <f>94492.4-V753-Z753</f>
        <v/>
      </c>
      <c r="AB753" s="80" t="n">
        <v>446.7</v>
      </c>
      <c r="AC753" s="80" t="n">
        <v>438.52</v>
      </c>
      <c r="AD753" s="83">
        <f>C753+D753</f>
        <v/>
      </c>
      <c r="AE753" s="82">
        <f>N753-E753</f>
        <v/>
      </c>
      <c r="AF753" s="82">
        <f>O753-F753</f>
        <v/>
      </c>
      <c r="AG753" s="82">
        <f>P753-G753</f>
        <v/>
      </c>
      <c r="AH753" s="82">
        <f>Q753-H753</f>
        <v/>
      </c>
      <c r="AI753" s="82">
        <f>R753-I753</f>
        <v/>
      </c>
      <c r="AJ753" s="82">
        <f>S753-J753</f>
        <v/>
      </c>
      <c r="AK753" s="80">
        <f>INDEX(检修、备用和必开!I:I,MATCH(统调负荷!$C753,检修、备用和必开!$A:$A,0))</f>
        <v/>
      </c>
      <c r="AL753" s="87" t="n"/>
    </row>
    <row r="754" ht="13.8" customFormat="1" customHeight="1" s="74">
      <c r="A754" s="80">
        <f>WEEKDAY(C754,2)</f>
        <v/>
      </c>
      <c r="B754" s="80">
        <f>HOUR(D754)</f>
        <v/>
      </c>
      <c r="D754" s="75" t="n"/>
      <c r="E754" s="80" t="n"/>
      <c r="F754" s="80" t="n"/>
      <c r="G754" s="80" t="n"/>
      <c r="H754" s="80" t="n"/>
      <c r="I754" s="80" t="n"/>
      <c r="J754" s="80" t="n"/>
      <c r="K754" s="80">
        <f>F754-Y754</f>
        <v/>
      </c>
      <c r="L754" s="82">
        <f>AA754/(K754+W754)</f>
        <v/>
      </c>
      <c r="M754" s="75" t="n">
        <v>0.8333333333333334</v>
      </c>
      <c r="N754" s="80" t="n">
        <v>110454</v>
      </c>
      <c r="O754" s="80" t="n">
        <v>61592.43</v>
      </c>
      <c r="P754" s="80" t="n">
        <v>19684.8</v>
      </c>
      <c r="Q754" s="80" t="n">
        <v>24112.8</v>
      </c>
      <c r="R754" s="80" t="n">
        <v>6585.49</v>
      </c>
      <c r="S754" s="80" t="n">
        <v>-1521.52</v>
      </c>
      <c r="T754" s="80">
        <f>O754-Y754</f>
        <v/>
      </c>
      <c r="U754" s="82">
        <f>AA754/(T754+X754)</f>
        <v/>
      </c>
      <c r="V754" s="80">
        <f>INDEX(检修、备用和必开!B:B,MATCH(统调负荷!$C754,检修、备用和必开!$A:$A,0))</f>
        <v/>
      </c>
      <c r="W754" s="80">
        <f>INDEX(检修、备用和必开!C:C,MATCH(统调负荷!$C754,检修、备用和必开!$A:$A,0))</f>
        <v/>
      </c>
      <c r="X754" s="80">
        <f>INDEX(检修、备用和必开!D:D,MATCH(统调负荷!$C754,检修、备用和必开!$A:$A,0))</f>
        <v/>
      </c>
      <c r="Y754" s="80">
        <f>INDEX(检修、备用和必开!E:E,MATCH(统调负荷!$C754,检修、备用和必开!$A:$A,0))</f>
        <v/>
      </c>
      <c r="Z754" s="80">
        <f>INDEX(检修、备用和必开!F:F,MATCH(统调负荷!$C754,检修、备用和必开!$A:$A,0))</f>
        <v/>
      </c>
      <c r="AA754" s="80">
        <f>94492.4-V754-Z754</f>
        <v/>
      </c>
      <c r="AB754" s="80" t="n">
        <v>442.87</v>
      </c>
      <c r="AC754" s="80" t="n">
        <v>405.27</v>
      </c>
      <c r="AD754" s="83">
        <f>C754+D754</f>
        <v/>
      </c>
      <c r="AE754" s="82">
        <f>N754-E754</f>
        <v/>
      </c>
      <c r="AF754" s="82">
        <f>O754-F754</f>
        <v/>
      </c>
      <c r="AG754" s="82">
        <f>P754-G754</f>
        <v/>
      </c>
      <c r="AH754" s="82">
        <f>Q754-H754</f>
        <v/>
      </c>
      <c r="AI754" s="82">
        <f>R754-I754</f>
        <v/>
      </c>
      <c r="AJ754" s="82">
        <f>S754-J754</f>
        <v/>
      </c>
      <c r="AK754" s="80">
        <f>INDEX(检修、备用和必开!I:I,MATCH(统调负荷!$C754,检修、备用和必开!$A:$A,0))</f>
        <v/>
      </c>
      <c r="AL754" s="87" t="n"/>
    </row>
    <row r="755" ht="13.8" customFormat="1" customHeight="1" s="74">
      <c r="A755" s="80">
        <f>WEEKDAY(C755,2)</f>
        <v/>
      </c>
      <c r="B755" s="80">
        <f>HOUR(D755)</f>
        <v/>
      </c>
      <c r="D755" s="75" t="n"/>
      <c r="E755" s="80" t="n"/>
      <c r="F755" s="80" t="n"/>
      <c r="G755" s="80" t="n"/>
      <c r="H755" s="80" t="n"/>
      <c r="I755" s="80" t="n"/>
      <c r="J755" s="80" t="n"/>
      <c r="K755" s="80">
        <f>F755-Y755</f>
        <v/>
      </c>
      <c r="L755" s="82">
        <f>AA755/(K755+W755)</f>
        <v/>
      </c>
      <c r="M755" s="75" t="n">
        <v>0.84375</v>
      </c>
      <c r="N755" s="80" t="n">
        <v>110249</v>
      </c>
      <c r="O755" s="80" t="n">
        <v>61509.97</v>
      </c>
      <c r="P755" s="80" t="n">
        <v>19640.8</v>
      </c>
      <c r="Q755" s="80" t="n">
        <v>24045.7</v>
      </c>
      <c r="R755" s="80" t="n">
        <v>6624.5</v>
      </c>
      <c r="S755" s="80" t="n">
        <v>-1571.97</v>
      </c>
      <c r="T755" s="80">
        <f>O755-Y755</f>
        <v/>
      </c>
      <c r="U755" s="82">
        <f>AA755/(T755+X755)</f>
        <v/>
      </c>
      <c r="V755" s="80">
        <f>INDEX(检修、备用和必开!B:B,MATCH(统调负荷!$C755,检修、备用和必开!$A:$A,0))</f>
        <v/>
      </c>
      <c r="W755" s="80">
        <f>INDEX(检修、备用和必开!C:C,MATCH(统调负荷!$C755,检修、备用和必开!$A:$A,0))</f>
        <v/>
      </c>
      <c r="X755" s="80">
        <f>INDEX(检修、备用和必开!D:D,MATCH(统调负荷!$C755,检修、备用和必开!$A:$A,0))</f>
        <v/>
      </c>
      <c r="Y755" s="80">
        <f>INDEX(检修、备用和必开!E:E,MATCH(统调负荷!$C755,检修、备用和必开!$A:$A,0))</f>
        <v/>
      </c>
      <c r="Z755" s="80">
        <f>INDEX(检修、备用和必开!F:F,MATCH(统调负荷!$C755,检修、备用和必开!$A:$A,0))</f>
        <v/>
      </c>
      <c r="AA755" s="80">
        <f>94492.4-V755-Z755</f>
        <v/>
      </c>
      <c r="AB755" s="80" t="n">
        <v>451.56</v>
      </c>
      <c r="AC755" s="80" t="n">
        <v>432.88</v>
      </c>
      <c r="AD755" s="83">
        <f>C755+D755</f>
        <v/>
      </c>
      <c r="AE755" s="82">
        <f>N755-E755</f>
        <v/>
      </c>
      <c r="AF755" s="82">
        <f>O755-F755</f>
        <v/>
      </c>
      <c r="AG755" s="82">
        <f>P755-G755</f>
        <v/>
      </c>
      <c r="AH755" s="82">
        <f>Q755-H755</f>
        <v/>
      </c>
      <c r="AI755" s="82">
        <f>R755-I755</f>
        <v/>
      </c>
      <c r="AJ755" s="82">
        <f>S755-J755</f>
        <v/>
      </c>
      <c r="AK755" s="80">
        <f>INDEX(检修、备用和必开!I:I,MATCH(统调负荷!$C755,检修、备用和必开!$A:$A,0))</f>
        <v/>
      </c>
      <c r="AL755" s="87" t="n"/>
    </row>
    <row r="756" ht="13.8" customFormat="1" customHeight="1" s="74">
      <c r="A756" s="80">
        <f>WEEKDAY(C756,2)</f>
        <v/>
      </c>
      <c r="B756" s="80">
        <f>HOUR(D756)</f>
        <v/>
      </c>
      <c r="D756" s="75" t="n"/>
      <c r="E756" s="80" t="n"/>
      <c r="F756" s="80" t="n"/>
      <c r="G756" s="80" t="n"/>
      <c r="H756" s="80" t="n"/>
      <c r="I756" s="80" t="n"/>
      <c r="J756" s="80" t="n"/>
      <c r="K756" s="80">
        <f>F756-Y756</f>
        <v/>
      </c>
      <c r="L756" s="82">
        <f>AA756/(K756+W756)</f>
        <v/>
      </c>
      <c r="M756" s="75" t="n">
        <v>0.8541666666666666</v>
      </c>
      <c r="N756" s="80" t="n">
        <v>109735</v>
      </c>
      <c r="O756" s="80" t="n">
        <v>60321.59</v>
      </c>
      <c r="P756" s="80" t="n">
        <v>20036.9</v>
      </c>
      <c r="Q756" s="80" t="n">
        <v>24162.1</v>
      </c>
      <c r="R756" s="80" t="n">
        <v>6721.1</v>
      </c>
      <c r="S756" s="80" t="n">
        <v>-1506.69</v>
      </c>
      <c r="T756" s="80">
        <f>O756-Y756</f>
        <v/>
      </c>
      <c r="U756" s="82">
        <f>AA756/(T756+X756)</f>
        <v/>
      </c>
      <c r="V756" s="80">
        <f>INDEX(检修、备用和必开!B:B,MATCH(统调负荷!$C756,检修、备用和必开!$A:$A,0))</f>
        <v/>
      </c>
      <c r="W756" s="80">
        <f>INDEX(检修、备用和必开!C:C,MATCH(统调负荷!$C756,检修、备用和必开!$A:$A,0))</f>
        <v/>
      </c>
      <c r="X756" s="80">
        <f>INDEX(检修、备用和必开!D:D,MATCH(统调负荷!$C756,检修、备用和必开!$A:$A,0))</f>
        <v/>
      </c>
      <c r="Y756" s="80">
        <f>INDEX(检修、备用和必开!E:E,MATCH(统调负荷!$C756,检修、备用和必开!$A:$A,0))</f>
        <v/>
      </c>
      <c r="Z756" s="80">
        <f>INDEX(检修、备用和必开!F:F,MATCH(统调负荷!$C756,检修、备用和必开!$A:$A,0))</f>
        <v/>
      </c>
      <c r="AA756" s="80">
        <f>94492.4-V756-Z756</f>
        <v/>
      </c>
      <c r="AB756" s="80" t="n">
        <v>442.52</v>
      </c>
      <c r="AC756" s="80" t="n">
        <v>398.19</v>
      </c>
      <c r="AD756" s="83">
        <f>C756+D756</f>
        <v/>
      </c>
      <c r="AE756" s="82">
        <f>N756-E756</f>
        <v/>
      </c>
      <c r="AF756" s="82">
        <f>O756-F756</f>
        <v/>
      </c>
      <c r="AG756" s="82">
        <f>P756-G756</f>
        <v/>
      </c>
      <c r="AH756" s="82">
        <f>Q756-H756</f>
        <v/>
      </c>
      <c r="AI756" s="82">
        <f>R756-I756</f>
        <v/>
      </c>
      <c r="AJ756" s="82">
        <f>S756-J756</f>
        <v/>
      </c>
      <c r="AK756" s="80">
        <f>INDEX(检修、备用和必开!I:I,MATCH(统调负荷!$C756,检修、备用和必开!$A:$A,0))</f>
        <v/>
      </c>
      <c r="AL756" s="87" t="n"/>
    </row>
    <row r="757" ht="13.8" customFormat="1" customHeight="1" s="74">
      <c r="A757" s="80">
        <f>WEEKDAY(C757,2)</f>
        <v/>
      </c>
      <c r="B757" s="80">
        <f>HOUR(D757)</f>
        <v/>
      </c>
      <c r="D757" s="75" t="n"/>
      <c r="E757" s="80" t="n"/>
      <c r="F757" s="80" t="n"/>
      <c r="G757" s="80" t="n"/>
      <c r="H757" s="80" t="n"/>
      <c r="I757" s="80" t="n"/>
      <c r="J757" s="80" t="n"/>
      <c r="K757" s="80">
        <f>F757-Y757</f>
        <v/>
      </c>
      <c r="L757" s="82">
        <f>AA757/(K757+W757)</f>
        <v/>
      </c>
      <c r="M757" s="75" t="n">
        <v>0.8645833333333334</v>
      </c>
      <c r="N757" s="80" t="n">
        <v>109381</v>
      </c>
      <c r="O757" s="80" t="n">
        <v>59981.6</v>
      </c>
      <c r="P757" s="80" t="n">
        <v>20026</v>
      </c>
      <c r="Q757" s="80" t="n">
        <v>24044.3</v>
      </c>
      <c r="R757" s="80" t="n">
        <v>6745.19</v>
      </c>
      <c r="S757" s="80" t="n">
        <v>-1416.09</v>
      </c>
      <c r="T757" s="80">
        <f>O757-Y757</f>
        <v/>
      </c>
      <c r="U757" s="82">
        <f>AA757/(T757+X757)</f>
        <v/>
      </c>
      <c r="V757" s="80">
        <f>INDEX(检修、备用和必开!B:B,MATCH(统调负荷!$C757,检修、备用和必开!$A:$A,0))</f>
        <v/>
      </c>
      <c r="W757" s="80">
        <f>INDEX(检修、备用和必开!C:C,MATCH(统调负荷!$C757,检修、备用和必开!$A:$A,0))</f>
        <v/>
      </c>
      <c r="X757" s="80">
        <f>INDEX(检修、备用和必开!D:D,MATCH(统调负荷!$C757,检修、备用和必开!$A:$A,0))</f>
        <v/>
      </c>
      <c r="Y757" s="80">
        <f>INDEX(检修、备用和必开!E:E,MATCH(统调负荷!$C757,检修、备用和必开!$A:$A,0))</f>
        <v/>
      </c>
      <c r="Z757" s="80">
        <f>INDEX(检修、备用和必开!F:F,MATCH(统调负荷!$C757,检修、备用和必开!$A:$A,0))</f>
        <v/>
      </c>
      <c r="AA757" s="80">
        <f>94492.4-V757-Z757</f>
        <v/>
      </c>
      <c r="AB757" s="80" t="n">
        <v>425.24</v>
      </c>
      <c r="AC757" s="80" t="n">
        <v>398.9</v>
      </c>
      <c r="AD757" s="83">
        <f>C757+D757</f>
        <v/>
      </c>
      <c r="AE757" s="82">
        <f>N757-E757</f>
        <v/>
      </c>
      <c r="AF757" s="82">
        <f>O757-F757</f>
        <v/>
      </c>
      <c r="AG757" s="82">
        <f>P757-G757</f>
        <v/>
      </c>
      <c r="AH757" s="82">
        <f>Q757-H757</f>
        <v/>
      </c>
      <c r="AI757" s="82">
        <f>R757-I757</f>
        <v/>
      </c>
      <c r="AJ757" s="82">
        <f>S757-J757</f>
        <v/>
      </c>
      <c r="AK757" s="80">
        <f>INDEX(检修、备用和必开!I:I,MATCH(统调负荷!$C757,检修、备用和必开!$A:$A,0))</f>
        <v/>
      </c>
      <c r="AL757" s="87" t="n"/>
    </row>
    <row r="758" ht="13.8" customFormat="1" customHeight="1" s="74">
      <c r="A758" s="80">
        <f>WEEKDAY(C758,2)</f>
        <v/>
      </c>
      <c r="B758" s="80">
        <f>HOUR(D758)</f>
        <v/>
      </c>
      <c r="D758" s="75" t="n"/>
      <c r="E758" s="80" t="n"/>
      <c r="F758" s="80" t="n"/>
      <c r="G758" s="80" t="n"/>
      <c r="H758" s="80" t="n"/>
      <c r="I758" s="80" t="n"/>
      <c r="J758" s="80" t="n"/>
      <c r="K758" s="80">
        <f>F758-Y758</f>
        <v/>
      </c>
      <c r="L758" s="82">
        <f>AA758/(K758+W758)</f>
        <v/>
      </c>
      <c r="M758" s="75" t="n">
        <v>0.875</v>
      </c>
      <c r="N758" s="80" t="n">
        <v>107993</v>
      </c>
      <c r="O758" s="80" t="n">
        <v>58694.72</v>
      </c>
      <c r="P758" s="80" t="n">
        <v>19893.1</v>
      </c>
      <c r="Q758" s="80" t="n">
        <v>24025</v>
      </c>
      <c r="R758" s="80" t="n">
        <v>6748.71</v>
      </c>
      <c r="S758" s="80" t="n">
        <v>-1368.53</v>
      </c>
      <c r="T758" s="80">
        <f>O758-Y758</f>
        <v/>
      </c>
      <c r="U758" s="82">
        <f>AA758/(T758+X758)</f>
        <v/>
      </c>
      <c r="V758" s="80">
        <f>INDEX(检修、备用和必开!B:B,MATCH(统调负荷!$C758,检修、备用和必开!$A:$A,0))</f>
        <v/>
      </c>
      <c r="W758" s="80">
        <f>INDEX(检修、备用和必开!C:C,MATCH(统调负荷!$C758,检修、备用和必开!$A:$A,0))</f>
        <v/>
      </c>
      <c r="X758" s="80">
        <f>INDEX(检修、备用和必开!D:D,MATCH(统调负荷!$C758,检修、备用和必开!$A:$A,0))</f>
        <v/>
      </c>
      <c r="Y758" s="80">
        <f>INDEX(检修、备用和必开!E:E,MATCH(统调负荷!$C758,检修、备用和必开!$A:$A,0))</f>
        <v/>
      </c>
      <c r="Z758" s="80">
        <f>INDEX(检修、备用和必开!F:F,MATCH(统调负荷!$C758,检修、备用和必开!$A:$A,0))</f>
        <v/>
      </c>
      <c r="AA758" s="80">
        <f>94492.4-V758-Z758</f>
        <v/>
      </c>
      <c r="AB758" s="80" t="n">
        <v>420.94</v>
      </c>
      <c r="AC758" s="80" t="n">
        <v>380.56</v>
      </c>
      <c r="AD758" s="83">
        <f>C758+D758</f>
        <v/>
      </c>
      <c r="AE758" s="82">
        <f>N758-E758</f>
        <v/>
      </c>
      <c r="AF758" s="82">
        <f>O758-F758</f>
        <v/>
      </c>
      <c r="AG758" s="82">
        <f>P758-G758</f>
        <v/>
      </c>
      <c r="AH758" s="82">
        <f>Q758-H758</f>
        <v/>
      </c>
      <c r="AI758" s="82">
        <f>R758-I758</f>
        <v/>
      </c>
      <c r="AJ758" s="82">
        <f>S758-J758</f>
        <v/>
      </c>
      <c r="AK758" s="80">
        <f>INDEX(检修、备用和必开!I:I,MATCH(统调负荷!$C758,检修、备用和必开!$A:$A,0))</f>
        <v/>
      </c>
      <c r="AL758" s="87" t="n"/>
    </row>
    <row r="759" ht="13.8" customFormat="1" customHeight="1" s="74">
      <c r="A759" s="80">
        <f>WEEKDAY(C759,2)</f>
        <v/>
      </c>
      <c r="B759" s="80">
        <f>HOUR(D759)</f>
        <v/>
      </c>
      <c r="D759" s="75" t="n"/>
      <c r="E759" s="80" t="n"/>
      <c r="F759" s="80" t="n"/>
      <c r="G759" s="80" t="n"/>
      <c r="H759" s="80" t="n"/>
      <c r="I759" s="80" t="n"/>
      <c r="J759" s="80" t="n"/>
      <c r="K759" s="80">
        <f>F759-Y759</f>
        <v/>
      </c>
      <c r="L759" s="82">
        <f>AA759/(K759+W759)</f>
        <v/>
      </c>
      <c r="M759" s="75" t="n">
        <v>0.8854166666666666</v>
      </c>
      <c r="N759" s="80" t="n">
        <v>107011</v>
      </c>
      <c r="O759" s="80" t="n">
        <v>58573.67</v>
      </c>
      <c r="P759" s="80" t="n">
        <v>19301.5</v>
      </c>
      <c r="Q759" s="80" t="n">
        <v>23944.1</v>
      </c>
      <c r="R759" s="80" t="n">
        <v>6598.84</v>
      </c>
      <c r="S759" s="80" t="n">
        <v>-1407.11</v>
      </c>
      <c r="T759" s="80">
        <f>O759-Y759</f>
        <v/>
      </c>
      <c r="U759" s="82">
        <f>AA759/(T759+X759)</f>
        <v/>
      </c>
      <c r="V759" s="80">
        <f>INDEX(检修、备用和必开!B:B,MATCH(统调负荷!$C759,检修、备用和必开!$A:$A,0))</f>
        <v/>
      </c>
      <c r="W759" s="80">
        <f>INDEX(检修、备用和必开!C:C,MATCH(统调负荷!$C759,检修、备用和必开!$A:$A,0))</f>
        <v/>
      </c>
      <c r="X759" s="80">
        <f>INDEX(检修、备用和必开!D:D,MATCH(统调负荷!$C759,检修、备用和必开!$A:$A,0))</f>
        <v/>
      </c>
      <c r="Y759" s="80">
        <f>INDEX(检修、备用和必开!E:E,MATCH(统调负荷!$C759,检修、备用和必开!$A:$A,0))</f>
        <v/>
      </c>
      <c r="Z759" s="80">
        <f>INDEX(检修、备用和必开!F:F,MATCH(统调负荷!$C759,检修、备用和必开!$A:$A,0))</f>
        <v/>
      </c>
      <c r="AA759" s="80">
        <f>94492.4-V759-Z759</f>
        <v/>
      </c>
      <c r="AB759" s="80" t="n">
        <v>441.42</v>
      </c>
      <c r="AC759" s="80" t="n">
        <v>381.86</v>
      </c>
      <c r="AD759" s="83">
        <f>C759+D759</f>
        <v/>
      </c>
      <c r="AE759" s="82">
        <f>N759-E759</f>
        <v/>
      </c>
      <c r="AF759" s="82">
        <f>O759-F759</f>
        <v/>
      </c>
      <c r="AG759" s="82">
        <f>P759-G759</f>
        <v/>
      </c>
      <c r="AH759" s="82">
        <f>Q759-H759</f>
        <v/>
      </c>
      <c r="AI759" s="82">
        <f>R759-I759</f>
        <v/>
      </c>
      <c r="AJ759" s="82">
        <f>S759-J759</f>
        <v/>
      </c>
      <c r="AK759" s="80">
        <f>INDEX(检修、备用和必开!I:I,MATCH(统调负荷!$C759,检修、备用和必开!$A:$A,0))</f>
        <v/>
      </c>
      <c r="AL759" s="87" t="n"/>
    </row>
    <row r="760" ht="13.8" customFormat="1" customHeight="1" s="74">
      <c r="A760" s="80">
        <f>WEEKDAY(C760,2)</f>
        <v/>
      </c>
      <c r="B760" s="80">
        <f>HOUR(D760)</f>
        <v/>
      </c>
      <c r="D760" s="75" t="n"/>
      <c r="E760" s="80" t="n"/>
      <c r="F760" s="80" t="n"/>
      <c r="G760" s="80" t="n"/>
      <c r="H760" s="80" t="n"/>
      <c r="I760" s="80" t="n"/>
      <c r="J760" s="80" t="n"/>
      <c r="K760" s="80">
        <f>F760-Y760</f>
        <v/>
      </c>
      <c r="L760" s="82">
        <f>AA760/(K760+W760)</f>
        <v/>
      </c>
      <c r="M760" s="75" t="n">
        <v>0.8958333333333334</v>
      </c>
      <c r="N760" s="80" t="n">
        <v>105613</v>
      </c>
      <c r="O760" s="80" t="n">
        <v>57789.39</v>
      </c>
      <c r="P760" s="80" t="n">
        <v>18834.5</v>
      </c>
      <c r="Q760" s="80" t="n">
        <v>23727</v>
      </c>
      <c r="R760" s="80" t="n">
        <v>6636.43</v>
      </c>
      <c r="S760" s="80" t="n">
        <v>-1374.32</v>
      </c>
      <c r="T760" s="80">
        <f>O760-Y760</f>
        <v/>
      </c>
      <c r="U760" s="82">
        <f>AA760/(T760+X760)</f>
        <v/>
      </c>
      <c r="V760" s="80">
        <f>INDEX(检修、备用和必开!B:B,MATCH(统调负荷!$C760,检修、备用和必开!$A:$A,0))</f>
        <v/>
      </c>
      <c r="W760" s="80">
        <f>INDEX(检修、备用和必开!C:C,MATCH(统调负荷!$C760,检修、备用和必开!$A:$A,0))</f>
        <v/>
      </c>
      <c r="X760" s="80">
        <f>INDEX(检修、备用和必开!D:D,MATCH(统调负荷!$C760,检修、备用和必开!$A:$A,0))</f>
        <v/>
      </c>
      <c r="Y760" s="80">
        <f>INDEX(检修、备用和必开!E:E,MATCH(统调负荷!$C760,检修、备用和必开!$A:$A,0))</f>
        <v/>
      </c>
      <c r="Z760" s="80">
        <f>INDEX(检修、备用和必开!F:F,MATCH(统调负荷!$C760,检修、备用和必开!$A:$A,0))</f>
        <v/>
      </c>
      <c r="AA760" s="80">
        <f>94492.4-V760-Z760</f>
        <v/>
      </c>
      <c r="AB760" s="80" t="n">
        <v>429.09</v>
      </c>
      <c r="AC760" s="80" t="n">
        <v>378.46</v>
      </c>
      <c r="AD760" s="83">
        <f>C760+D760</f>
        <v/>
      </c>
      <c r="AE760" s="82">
        <f>N760-E760</f>
        <v/>
      </c>
      <c r="AF760" s="82">
        <f>O760-F760</f>
        <v/>
      </c>
      <c r="AG760" s="82">
        <f>P760-G760</f>
        <v/>
      </c>
      <c r="AH760" s="82">
        <f>Q760-H760</f>
        <v/>
      </c>
      <c r="AI760" s="82">
        <f>R760-I760</f>
        <v/>
      </c>
      <c r="AJ760" s="82">
        <f>S760-J760</f>
        <v/>
      </c>
      <c r="AK760" s="80">
        <f>INDEX(检修、备用和必开!I:I,MATCH(统调负荷!$C760,检修、备用和必开!$A:$A,0))</f>
        <v/>
      </c>
      <c r="AL760" s="87" t="n"/>
    </row>
    <row r="761" ht="13.8" customFormat="1" customHeight="1" s="74">
      <c r="A761" s="80">
        <f>WEEKDAY(C761,2)</f>
        <v/>
      </c>
      <c r="B761" s="80">
        <f>HOUR(D761)</f>
        <v/>
      </c>
      <c r="D761" s="75" t="n"/>
      <c r="E761" s="80" t="n"/>
      <c r="F761" s="80" t="n"/>
      <c r="G761" s="80" t="n"/>
      <c r="H761" s="80" t="n"/>
      <c r="I761" s="80" t="n"/>
      <c r="J761" s="80" t="n"/>
      <c r="K761" s="80">
        <f>F761-Y761</f>
        <v/>
      </c>
      <c r="L761" s="82">
        <f>AA761/(K761+W761)</f>
        <v/>
      </c>
      <c r="M761" s="75" t="n">
        <v>0.90625</v>
      </c>
      <c r="N761" s="80" t="n">
        <v>103772</v>
      </c>
      <c r="O761" s="80" t="n">
        <v>56406.18</v>
      </c>
      <c r="P761" s="80" t="n">
        <v>18325.5</v>
      </c>
      <c r="Q761" s="80" t="n">
        <v>23790.7</v>
      </c>
      <c r="R761" s="80" t="n">
        <v>6652.59</v>
      </c>
      <c r="S761" s="80" t="n">
        <v>-1402.97</v>
      </c>
      <c r="T761" s="80">
        <f>O761-Y761</f>
        <v/>
      </c>
      <c r="U761" s="82">
        <f>AA761/(T761+X761)</f>
        <v/>
      </c>
      <c r="V761" s="80">
        <f>INDEX(检修、备用和必开!B:B,MATCH(统调负荷!$C761,检修、备用和必开!$A:$A,0))</f>
        <v/>
      </c>
      <c r="W761" s="80">
        <f>INDEX(检修、备用和必开!C:C,MATCH(统调负荷!$C761,检修、备用和必开!$A:$A,0))</f>
        <v/>
      </c>
      <c r="X761" s="80">
        <f>INDEX(检修、备用和必开!D:D,MATCH(统调负荷!$C761,检修、备用和必开!$A:$A,0))</f>
        <v/>
      </c>
      <c r="Y761" s="80">
        <f>INDEX(检修、备用和必开!E:E,MATCH(统调负荷!$C761,检修、备用和必开!$A:$A,0))</f>
        <v/>
      </c>
      <c r="Z761" s="80">
        <f>INDEX(检修、备用和必开!F:F,MATCH(统调负荷!$C761,检修、备用和必开!$A:$A,0))</f>
        <v/>
      </c>
      <c r="AA761" s="80">
        <f>94492.4-V761-Z761</f>
        <v/>
      </c>
      <c r="AB761" s="80" t="n">
        <v>415.12</v>
      </c>
      <c r="AC761" s="80" t="n">
        <v>372.18</v>
      </c>
      <c r="AD761" s="83">
        <f>C761+D761</f>
        <v/>
      </c>
      <c r="AE761" s="82">
        <f>N761-E761</f>
        <v/>
      </c>
      <c r="AF761" s="82">
        <f>O761-F761</f>
        <v/>
      </c>
      <c r="AG761" s="82">
        <f>P761-G761</f>
        <v/>
      </c>
      <c r="AH761" s="82">
        <f>Q761-H761</f>
        <v/>
      </c>
      <c r="AI761" s="82">
        <f>R761-I761</f>
        <v/>
      </c>
      <c r="AJ761" s="82">
        <f>S761-J761</f>
        <v/>
      </c>
      <c r="AK761" s="80">
        <f>INDEX(检修、备用和必开!I:I,MATCH(统调负荷!$C761,检修、备用和必开!$A:$A,0))</f>
        <v/>
      </c>
      <c r="AL761" s="87" t="n"/>
    </row>
    <row r="762" ht="13.8" customFormat="1" customHeight="1" s="74">
      <c r="A762" s="80">
        <f>WEEKDAY(C762,2)</f>
        <v/>
      </c>
      <c r="B762" s="80">
        <f>HOUR(D762)</f>
        <v/>
      </c>
      <c r="D762" s="75" t="n"/>
      <c r="E762" s="80" t="n"/>
      <c r="F762" s="80" t="n"/>
      <c r="G762" s="80" t="n"/>
      <c r="H762" s="80" t="n"/>
      <c r="I762" s="80" t="n"/>
      <c r="J762" s="80" t="n"/>
      <c r="K762" s="80">
        <f>F762-Y762</f>
        <v/>
      </c>
      <c r="L762" s="82">
        <f>AA762/(K762+W762)</f>
        <v/>
      </c>
      <c r="M762" s="75" t="n">
        <v>0.9166666666666666</v>
      </c>
      <c r="N762" s="80" t="n">
        <v>101583</v>
      </c>
      <c r="O762" s="80" t="n">
        <v>54584.96</v>
      </c>
      <c r="P762" s="80" t="n">
        <v>18055.6</v>
      </c>
      <c r="Q762" s="80" t="n">
        <v>23679</v>
      </c>
      <c r="R762" s="80" t="n">
        <v>6646.71</v>
      </c>
      <c r="S762" s="80" t="n">
        <v>-1383.27</v>
      </c>
      <c r="T762" s="80">
        <f>O762-Y762</f>
        <v/>
      </c>
      <c r="U762" s="82">
        <f>AA762/(T762+X762)</f>
        <v/>
      </c>
      <c r="V762" s="80">
        <f>INDEX(检修、备用和必开!B:B,MATCH(统调负荷!$C762,检修、备用和必开!$A:$A,0))</f>
        <v/>
      </c>
      <c r="W762" s="80">
        <f>INDEX(检修、备用和必开!C:C,MATCH(统调负荷!$C762,检修、备用和必开!$A:$A,0))</f>
        <v/>
      </c>
      <c r="X762" s="80">
        <f>INDEX(检修、备用和必开!D:D,MATCH(统调负荷!$C762,检修、备用和必开!$A:$A,0))</f>
        <v/>
      </c>
      <c r="Y762" s="80">
        <f>INDEX(检修、备用和必开!E:E,MATCH(统调负荷!$C762,检修、备用和必开!$A:$A,0))</f>
        <v/>
      </c>
      <c r="Z762" s="80">
        <f>INDEX(检修、备用和必开!F:F,MATCH(统调负荷!$C762,检修、备用和必开!$A:$A,0))</f>
        <v/>
      </c>
      <c r="AA762" s="80">
        <f>94492.4-V762-Z762</f>
        <v/>
      </c>
      <c r="AB762" s="80" t="n">
        <v>404.95</v>
      </c>
      <c r="AC762" s="80" t="n">
        <v>370.54</v>
      </c>
      <c r="AD762" s="83">
        <f>C762+D762</f>
        <v/>
      </c>
      <c r="AE762" s="82">
        <f>N762-E762</f>
        <v/>
      </c>
      <c r="AF762" s="82">
        <f>O762-F762</f>
        <v/>
      </c>
      <c r="AG762" s="82">
        <f>P762-G762</f>
        <v/>
      </c>
      <c r="AH762" s="82">
        <f>Q762-H762</f>
        <v/>
      </c>
      <c r="AI762" s="82">
        <f>R762-I762</f>
        <v/>
      </c>
      <c r="AJ762" s="82">
        <f>S762-J762</f>
        <v/>
      </c>
      <c r="AK762" s="80">
        <f>INDEX(检修、备用和必开!I:I,MATCH(统调负荷!$C762,检修、备用和必开!$A:$A,0))</f>
        <v/>
      </c>
      <c r="AL762" s="87" t="n"/>
    </row>
    <row r="763" ht="13.8" customFormat="1" customHeight="1" s="74">
      <c r="A763" s="80">
        <f>WEEKDAY(C763,2)</f>
        <v/>
      </c>
      <c r="B763" s="80">
        <f>HOUR(D763)</f>
        <v/>
      </c>
      <c r="D763" s="75" t="n"/>
      <c r="E763" s="80" t="n"/>
      <c r="F763" s="80" t="n"/>
      <c r="G763" s="80" t="n"/>
      <c r="H763" s="80" t="n"/>
      <c r="I763" s="80" t="n"/>
      <c r="J763" s="80" t="n"/>
      <c r="K763" s="80">
        <f>F763-Y763</f>
        <v/>
      </c>
      <c r="L763" s="82">
        <f>AA763/(K763+W763)</f>
        <v/>
      </c>
      <c r="M763" s="75" t="n">
        <v>0.9270833333333334</v>
      </c>
      <c r="N763" s="80" t="n">
        <v>99286</v>
      </c>
      <c r="O763" s="80" t="n">
        <v>53539.57</v>
      </c>
      <c r="P763" s="80" t="n">
        <v>16818.2</v>
      </c>
      <c r="Q763" s="80" t="n">
        <v>23777.2</v>
      </c>
      <c r="R763" s="80" t="n">
        <v>6623.08</v>
      </c>
      <c r="S763" s="80" t="n">
        <v>-1472.05</v>
      </c>
      <c r="T763" s="80">
        <f>O763-Y763</f>
        <v/>
      </c>
      <c r="U763" s="82">
        <f>AA763/(T763+X763)</f>
        <v/>
      </c>
      <c r="V763" s="80">
        <f>INDEX(检修、备用和必开!B:B,MATCH(统调负荷!$C763,检修、备用和必开!$A:$A,0))</f>
        <v/>
      </c>
      <c r="W763" s="80">
        <f>INDEX(检修、备用和必开!C:C,MATCH(统调负荷!$C763,检修、备用和必开!$A:$A,0))</f>
        <v/>
      </c>
      <c r="X763" s="80">
        <f>INDEX(检修、备用和必开!D:D,MATCH(统调负荷!$C763,检修、备用和必开!$A:$A,0))</f>
        <v/>
      </c>
      <c r="Y763" s="80">
        <f>INDEX(检修、备用和必开!E:E,MATCH(统调负荷!$C763,检修、备用和必开!$A:$A,0))</f>
        <v/>
      </c>
      <c r="Z763" s="80">
        <f>INDEX(检修、备用和必开!F:F,MATCH(统调负荷!$C763,检修、备用和必开!$A:$A,0))</f>
        <v/>
      </c>
      <c r="AA763" s="80">
        <f>94492.4-V763-Z763</f>
        <v/>
      </c>
      <c r="AB763" s="80" t="n">
        <v>412.84</v>
      </c>
      <c r="AC763" s="80" t="n">
        <v>383.61</v>
      </c>
      <c r="AD763" s="83">
        <f>C763+D763</f>
        <v/>
      </c>
      <c r="AE763" s="82">
        <f>N763-E763</f>
        <v/>
      </c>
      <c r="AF763" s="82">
        <f>O763-F763</f>
        <v/>
      </c>
      <c r="AG763" s="82">
        <f>P763-G763</f>
        <v/>
      </c>
      <c r="AH763" s="82">
        <f>Q763-H763</f>
        <v/>
      </c>
      <c r="AI763" s="82">
        <f>R763-I763</f>
        <v/>
      </c>
      <c r="AJ763" s="82">
        <f>S763-J763</f>
        <v/>
      </c>
      <c r="AK763" s="80">
        <f>INDEX(检修、备用和必开!I:I,MATCH(统调负荷!$C763,检修、备用和必开!$A:$A,0))</f>
        <v/>
      </c>
      <c r="AL763" s="87" t="n"/>
    </row>
    <row r="764" ht="13.8" customFormat="1" customHeight="1" s="74">
      <c r="A764" s="80">
        <f>WEEKDAY(C764,2)</f>
        <v/>
      </c>
      <c r="B764" s="80">
        <f>HOUR(D764)</f>
        <v/>
      </c>
      <c r="D764" s="75" t="n"/>
      <c r="E764" s="80" t="n"/>
      <c r="F764" s="80" t="n"/>
      <c r="G764" s="80" t="n"/>
      <c r="H764" s="80" t="n"/>
      <c r="I764" s="80" t="n"/>
      <c r="J764" s="80" t="n"/>
      <c r="K764" s="80">
        <f>F764-Y764</f>
        <v/>
      </c>
      <c r="L764" s="82">
        <f>AA764/(K764+W764)</f>
        <v/>
      </c>
      <c r="M764" s="75" t="n">
        <v>0.9375</v>
      </c>
      <c r="N764" s="80" t="n">
        <v>97065.3</v>
      </c>
      <c r="O764" s="80" t="n">
        <v>53211.35</v>
      </c>
      <c r="P764" s="80" t="n">
        <v>16094.8</v>
      </c>
      <c r="Q764" s="80" t="n">
        <v>22520.3</v>
      </c>
      <c r="R764" s="80" t="n">
        <v>6592.07</v>
      </c>
      <c r="S764" s="80" t="n">
        <v>-1353.22</v>
      </c>
      <c r="T764" s="80">
        <f>O764-Y764</f>
        <v/>
      </c>
      <c r="U764" s="82">
        <f>AA764/(T764+X764)</f>
        <v/>
      </c>
      <c r="V764" s="80">
        <f>INDEX(检修、备用和必开!B:B,MATCH(统调负荷!$C764,检修、备用和必开!$A:$A,0))</f>
        <v/>
      </c>
      <c r="W764" s="80">
        <f>INDEX(检修、备用和必开!C:C,MATCH(统调负荷!$C764,检修、备用和必开!$A:$A,0))</f>
        <v/>
      </c>
      <c r="X764" s="80">
        <f>INDEX(检修、备用和必开!D:D,MATCH(统调负荷!$C764,检修、备用和必开!$A:$A,0))</f>
        <v/>
      </c>
      <c r="Y764" s="80">
        <f>INDEX(检修、备用和必开!E:E,MATCH(统调负荷!$C764,检修、备用和必开!$A:$A,0))</f>
        <v/>
      </c>
      <c r="Z764" s="80">
        <f>INDEX(检修、备用和必开!F:F,MATCH(统调负荷!$C764,检修、备用和必开!$A:$A,0))</f>
        <v/>
      </c>
      <c r="AA764" s="80">
        <f>94492.4-V764-Z764</f>
        <v/>
      </c>
      <c r="AB764" s="80" t="n">
        <v>430.25</v>
      </c>
      <c r="AC764" s="80" t="n">
        <v>403.14</v>
      </c>
      <c r="AD764" s="83">
        <f>C764+D764</f>
        <v/>
      </c>
      <c r="AE764" s="82">
        <f>N764-E764</f>
        <v/>
      </c>
      <c r="AF764" s="82">
        <f>O764-F764</f>
        <v/>
      </c>
      <c r="AG764" s="82">
        <f>P764-G764</f>
        <v/>
      </c>
      <c r="AH764" s="82">
        <f>Q764-H764</f>
        <v/>
      </c>
      <c r="AI764" s="82">
        <f>R764-I764</f>
        <v/>
      </c>
      <c r="AJ764" s="82">
        <f>S764-J764</f>
        <v/>
      </c>
      <c r="AK764" s="80">
        <f>INDEX(检修、备用和必开!I:I,MATCH(统调负荷!$C764,检修、备用和必开!$A:$A,0))</f>
        <v/>
      </c>
      <c r="AL764" s="87" t="n"/>
    </row>
    <row r="765" ht="13.8" customFormat="1" customHeight="1" s="74">
      <c r="A765" s="80">
        <f>WEEKDAY(C765,2)</f>
        <v/>
      </c>
      <c r="B765" s="80">
        <f>HOUR(D765)</f>
        <v/>
      </c>
      <c r="D765" s="75" t="n"/>
      <c r="E765" s="80" t="n"/>
      <c r="F765" s="80" t="n"/>
      <c r="G765" s="80" t="n"/>
      <c r="H765" s="80" t="n"/>
      <c r="I765" s="80" t="n"/>
      <c r="J765" s="80" t="n"/>
      <c r="K765" s="80">
        <f>F765-Y765</f>
        <v/>
      </c>
      <c r="L765" s="82">
        <f>AA765/(K765+W765)</f>
        <v/>
      </c>
      <c r="M765" s="75" t="n">
        <v>0.9479166666666666</v>
      </c>
      <c r="N765" s="80" t="n">
        <v>94744.39999999999</v>
      </c>
      <c r="O765" s="80" t="n">
        <v>51509.45</v>
      </c>
      <c r="P765" s="80" t="n">
        <v>15960.2</v>
      </c>
      <c r="Q765" s="80" t="n">
        <v>22026.6</v>
      </c>
      <c r="R765" s="80" t="n">
        <v>6615.13</v>
      </c>
      <c r="S765" s="80" t="n">
        <v>-1366.98</v>
      </c>
      <c r="T765" s="80">
        <f>O765-Y765</f>
        <v/>
      </c>
      <c r="U765" s="82">
        <f>AA765/(T765+X765)</f>
        <v/>
      </c>
      <c r="V765" s="80">
        <f>INDEX(检修、备用和必开!B:B,MATCH(统调负荷!$C765,检修、备用和必开!$A:$A,0))</f>
        <v/>
      </c>
      <c r="W765" s="80">
        <f>INDEX(检修、备用和必开!C:C,MATCH(统调负荷!$C765,检修、备用和必开!$A:$A,0))</f>
        <v/>
      </c>
      <c r="X765" s="80">
        <f>INDEX(检修、备用和必开!D:D,MATCH(统调负荷!$C765,检修、备用和必开!$A:$A,0))</f>
        <v/>
      </c>
      <c r="Y765" s="80">
        <f>INDEX(检修、备用和必开!E:E,MATCH(统调负荷!$C765,检修、备用和必开!$A:$A,0))</f>
        <v/>
      </c>
      <c r="Z765" s="80">
        <f>INDEX(检修、备用和必开!F:F,MATCH(统调负荷!$C765,检修、备用和必开!$A:$A,0))</f>
        <v/>
      </c>
      <c r="AA765" s="80">
        <f>94492.4-V765-Z765</f>
        <v/>
      </c>
      <c r="AB765" s="80" t="n">
        <v>415.95</v>
      </c>
      <c r="AC765" s="80" t="n">
        <v>377.37</v>
      </c>
      <c r="AD765" s="83">
        <f>C765+D765</f>
        <v/>
      </c>
      <c r="AE765" s="82">
        <f>N765-E765</f>
        <v/>
      </c>
      <c r="AF765" s="82">
        <f>O765-F765</f>
        <v/>
      </c>
      <c r="AG765" s="82">
        <f>P765-G765</f>
        <v/>
      </c>
      <c r="AH765" s="82">
        <f>Q765-H765</f>
        <v/>
      </c>
      <c r="AI765" s="82">
        <f>R765-I765</f>
        <v/>
      </c>
      <c r="AJ765" s="82">
        <f>S765-J765</f>
        <v/>
      </c>
      <c r="AK765" s="80">
        <f>INDEX(检修、备用和必开!I:I,MATCH(统调负荷!$C765,检修、备用和必开!$A:$A,0))</f>
        <v/>
      </c>
      <c r="AL765" s="87" t="n"/>
    </row>
    <row r="766" ht="13.8" customFormat="1" customHeight="1" s="74">
      <c r="A766" s="80">
        <f>WEEKDAY(C766,2)</f>
        <v/>
      </c>
      <c r="B766" s="80">
        <f>HOUR(D766)</f>
        <v/>
      </c>
      <c r="D766" s="75" t="n"/>
      <c r="E766" s="80" t="n"/>
      <c r="F766" s="80" t="n"/>
      <c r="G766" s="80" t="n"/>
      <c r="H766" s="80" t="n"/>
      <c r="I766" s="80" t="n"/>
      <c r="J766" s="80" t="n"/>
      <c r="K766" s="80">
        <f>F766-Y766</f>
        <v/>
      </c>
      <c r="L766" s="82">
        <f>AA766/(K766+W766)</f>
        <v/>
      </c>
      <c r="M766" s="75" t="n">
        <v>0.9583333333333334</v>
      </c>
      <c r="N766" s="80" t="n">
        <v>92001.60000000001</v>
      </c>
      <c r="O766" s="80" t="n">
        <v>48760.65</v>
      </c>
      <c r="P766" s="80" t="n">
        <v>15900.8</v>
      </c>
      <c r="Q766" s="80" t="n">
        <v>22073.7</v>
      </c>
      <c r="R766" s="80" t="n">
        <v>6649.42</v>
      </c>
      <c r="S766" s="80" t="n">
        <v>-1382.97</v>
      </c>
      <c r="T766" s="80">
        <f>O766-Y766</f>
        <v/>
      </c>
      <c r="U766" s="82">
        <f>AA766/(T766+X766)</f>
        <v/>
      </c>
      <c r="V766" s="80">
        <f>INDEX(检修、备用和必开!B:B,MATCH(统调负荷!$C766,检修、备用和必开!$A:$A,0))</f>
        <v/>
      </c>
      <c r="W766" s="80">
        <f>INDEX(检修、备用和必开!C:C,MATCH(统调负荷!$C766,检修、备用和必开!$A:$A,0))</f>
        <v/>
      </c>
      <c r="X766" s="80">
        <f>INDEX(检修、备用和必开!D:D,MATCH(统调负荷!$C766,检修、备用和必开!$A:$A,0))</f>
        <v/>
      </c>
      <c r="Y766" s="80">
        <f>INDEX(检修、备用和必开!E:E,MATCH(统调负荷!$C766,检修、备用和必开!$A:$A,0))</f>
        <v/>
      </c>
      <c r="Z766" s="80">
        <f>INDEX(检修、备用和必开!F:F,MATCH(统调负荷!$C766,检修、备用和必开!$A:$A,0))</f>
        <v/>
      </c>
      <c r="AA766" s="80">
        <f>94492.4-V766-Z766</f>
        <v/>
      </c>
      <c r="AB766" s="80" t="n">
        <v>397.43</v>
      </c>
      <c r="AC766" s="80" t="n">
        <v>358.06</v>
      </c>
      <c r="AD766" s="83">
        <f>C766+D766</f>
        <v/>
      </c>
      <c r="AE766" s="82">
        <f>N766-E766</f>
        <v/>
      </c>
      <c r="AF766" s="82">
        <f>O766-F766</f>
        <v/>
      </c>
      <c r="AG766" s="82">
        <f>P766-G766</f>
        <v/>
      </c>
      <c r="AH766" s="82">
        <f>Q766-H766</f>
        <v/>
      </c>
      <c r="AI766" s="82">
        <f>R766-I766</f>
        <v/>
      </c>
      <c r="AJ766" s="82">
        <f>S766-J766</f>
        <v/>
      </c>
      <c r="AK766" s="80">
        <f>INDEX(检修、备用和必开!I:I,MATCH(统调负荷!$C766,检修、备用和必开!$A:$A,0))</f>
        <v/>
      </c>
      <c r="AL766" s="87" t="n"/>
    </row>
    <row r="767" ht="13.8" customFormat="1" customHeight="1" s="74">
      <c r="A767" s="80">
        <f>WEEKDAY(C767,2)</f>
        <v/>
      </c>
      <c r="B767" s="80">
        <f>HOUR(D767)</f>
        <v/>
      </c>
      <c r="D767" s="75" t="n"/>
      <c r="E767" s="80" t="n"/>
      <c r="F767" s="80" t="n"/>
      <c r="G767" s="80" t="n"/>
      <c r="H767" s="80" t="n"/>
      <c r="I767" s="80" t="n"/>
      <c r="J767" s="80" t="n"/>
      <c r="K767" s="80">
        <f>F767-Y767</f>
        <v/>
      </c>
      <c r="L767" s="82">
        <f>AA767/(K767+W767)</f>
        <v/>
      </c>
      <c r="M767" s="75" t="n">
        <v>0.96875</v>
      </c>
      <c r="N767" s="80" t="n">
        <v>89236.5</v>
      </c>
      <c r="O767" s="80" t="n">
        <v>46344.26</v>
      </c>
      <c r="P767" s="80" t="n">
        <v>15946.7</v>
      </c>
      <c r="Q767" s="80" t="n">
        <v>21760.4</v>
      </c>
      <c r="R767" s="80" t="n">
        <v>6560.38</v>
      </c>
      <c r="S767" s="80" t="n">
        <v>-1375.24</v>
      </c>
      <c r="T767" s="80">
        <f>O767-Y767</f>
        <v/>
      </c>
      <c r="U767" s="82">
        <f>AA767/(T767+X767)</f>
        <v/>
      </c>
      <c r="V767" s="80">
        <f>INDEX(检修、备用和必开!B:B,MATCH(统调负荷!$C767,检修、备用和必开!$A:$A,0))</f>
        <v/>
      </c>
      <c r="W767" s="80">
        <f>INDEX(检修、备用和必开!C:C,MATCH(统调负荷!$C767,检修、备用和必开!$A:$A,0))</f>
        <v/>
      </c>
      <c r="X767" s="80">
        <f>INDEX(检修、备用和必开!D:D,MATCH(统调负荷!$C767,检修、备用和必开!$A:$A,0))</f>
        <v/>
      </c>
      <c r="Y767" s="80">
        <f>INDEX(检修、备用和必开!E:E,MATCH(统调负荷!$C767,检修、备用和必开!$A:$A,0))</f>
        <v/>
      </c>
      <c r="Z767" s="80">
        <f>INDEX(检修、备用和必开!F:F,MATCH(统调负荷!$C767,检修、备用和必开!$A:$A,0))</f>
        <v/>
      </c>
      <c r="AA767" s="80">
        <f>94492.4-V767-Z767</f>
        <v/>
      </c>
      <c r="AB767" s="80" t="n">
        <v>369.63</v>
      </c>
      <c r="AC767" s="80" t="n">
        <v>355.9</v>
      </c>
      <c r="AD767" s="83">
        <f>C767+D767</f>
        <v/>
      </c>
      <c r="AE767" s="82">
        <f>N767-E767</f>
        <v/>
      </c>
      <c r="AF767" s="82">
        <f>O767-F767</f>
        <v/>
      </c>
      <c r="AG767" s="82">
        <f>P767-G767</f>
        <v/>
      </c>
      <c r="AH767" s="82">
        <f>Q767-H767</f>
        <v/>
      </c>
      <c r="AI767" s="82">
        <f>R767-I767</f>
        <v/>
      </c>
      <c r="AJ767" s="82">
        <f>S767-J767</f>
        <v/>
      </c>
      <c r="AK767" s="80">
        <f>INDEX(检修、备用和必开!I:I,MATCH(统调负荷!$C767,检修、备用和必开!$A:$A,0))</f>
        <v/>
      </c>
      <c r="AL767" s="87" t="n"/>
    </row>
    <row r="768" ht="13.8" customFormat="1" customHeight="1" s="74">
      <c r="A768" s="80">
        <f>WEEKDAY(C768,2)</f>
        <v/>
      </c>
      <c r="B768" s="80">
        <f>HOUR(D768)</f>
        <v/>
      </c>
      <c r="D768" s="75" t="n"/>
      <c r="E768" s="80" t="n"/>
      <c r="F768" s="80" t="n"/>
      <c r="G768" s="80" t="n"/>
      <c r="H768" s="80" t="n"/>
      <c r="I768" s="80" t="n"/>
      <c r="J768" s="80" t="n"/>
      <c r="K768" s="80">
        <f>F768-Y768</f>
        <v/>
      </c>
      <c r="L768" s="82">
        <f>AA768/(K768+W768)</f>
        <v/>
      </c>
      <c r="M768" s="75" t="n">
        <v>0.9791666666666666</v>
      </c>
      <c r="N768" s="80" t="n">
        <v>86866.89999999999</v>
      </c>
      <c r="O768" s="80" t="n">
        <v>45044.84</v>
      </c>
      <c r="P768" s="80" t="n">
        <v>16506.7</v>
      </c>
      <c r="Q768" s="80" t="n">
        <v>20137.7</v>
      </c>
      <c r="R768" s="80" t="n">
        <v>6594.7</v>
      </c>
      <c r="S768" s="80" t="n">
        <v>-1417.04</v>
      </c>
      <c r="T768" s="80">
        <f>O768-Y768</f>
        <v/>
      </c>
      <c r="U768" s="82">
        <f>AA768/(T768+X768)</f>
        <v/>
      </c>
      <c r="V768" s="80">
        <f>INDEX(检修、备用和必开!B:B,MATCH(统调负荷!$C768,检修、备用和必开!$A:$A,0))</f>
        <v/>
      </c>
      <c r="W768" s="80">
        <f>INDEX(检修、备用和必开!C:C,MATCH(统调负荷!$C768,检修、备用和必开!$A:$A,0))</f>
        <v/>
      </c>
      <c r="X768" s="80">
        <f>INDEX(检修、备用和必开!D:D,MATCH(统调负荷!$C768,检修、备用和必开!$A:$A,0))</f>
        <v/>
      </c>
      <c r="Y768" s="80">
        <f>INDEX(检修、备用和必开!E:E,MATCH(统调负荷!$C768,检修、备用和必开!$A:$A,0))</f>
        <v/>
      </c>
      <c r="Z768" s="80">
        <f>INDEX(检修、备用和必开!F:F,MATCH(统调负荷!$C768,检修、备用和必开!$A:$A,0))</f>
        <v/>
      </c>
      <c r="AA768" s="80">
        <f>94492.4-V768-Z768</f>
        <v/>
      </c>
      <c r="AB768" s="80" t="n">
        <v>353.81</v>
      </c>
      <c r="AC768" s="80" t="n">
        <v>339.6</v>
      </c>
      <c r="AD768" s="83">
        <f>C768+D768</f>
        <v/>
      </c>
      <c r="AE768" s="82">
        <f>N768-E768</f>
        <v/>
      </c>
      <c r="AF768" s="82">
        <f>O768-F768</f>
        <v/>
      </c>
      <c r="AG768" s="82">
        <f>P768-G768</f>
        <v/>
      </c>
      <c r="AH768" s="82">
        <f>Q768-H768</f>
        <v/>
      </c>
      <c r="AI768" s="82">
        <f>R768-I768</f>
        <v/>
      </c>
      <c r="AJ768" s="82">
        <f>S768-J768</f>
        <v/>
      </c>
      <c r="AK768" s="80">
        <f>INDEX(检修、备用和必开!I:I,MATCH(统调负荷!$C768,检修、备用和必开!$A:$A,0))</f>
        <v/>
      </c>
      <c r="AL768" s="87" t="n"/>
    </row>
    <row r="769" ht="13.8" customFormat="1" customHeight="1" s="74">
      <c r="A769" s="80">
        <f>WEEKDAY(C769,2)</f>
        <v/>
      </c>
      <c r="B769" s="80">
        <f>HOUR(D769)</f>
        <v/>
      </c>
      <c r="D769" s="75" t="n"/>
      <c r="E769" s="80" t="n"/>
      <c r="F769" s="80" t="n"/>
      <c r="G769" s="80" t="n"/>
      <c r="H769" s="80" t="n"/>
      <c r="I769" s="80" t="n"/>
      <c r="J769" s="80" t="n"/>
      <c r="K769" s="80">
        <f>F769-Y769</f>
        <v/>
      </c>
      <c r="L769" s="82">
        <f>AA769/(K769+W769)</f>
        <v/>
      </c>
      <c r="M769" s="75" t="n">
        <v>0.9895833333333334</v>
      </c>
      <c r="N769" s="80" t="n">
        <v>84449.60000000001</v>
      </c>
      <c r="O769" s="80" t="n">
        <v>44486.66</v>
      </c>
      <c r="P769" s="80" t="n">
        <v>15701.4</v>
      </c>
      <c r="Q769" s="80" t="n">
        <v>19090.9</v>
      </c>
      <c r="R769" s="80" t="n">
        <v>6574.75</v>
      </c>
      <c r="S769" s="80" t="n">
        <v>-1404.11</v>
      </c>
      <c r="T769" s="80">
        <f>O769-Y769</f>
        <v/>
      </c>
      <c r="U769" s="82">
        <f>AA769/(T769+X769)</f>
        <v/>
      </c>
      <c r="V769" s="80">
        <f>INDEX(检修、备用和必开!B:B,MATCH(统调负荷!$C769,检修、备用和必开!$A:$A,0))</f>
        <v/>
      </c>
      <c r="W769" s="80">
        <f>INDEX(检修、备用和必开!C:C,MATCH(统调负荷!$C769,检修、备用和必开!$A:$A,0))</f>
        <v/>
      </c>
      <c r="X769" s="80">
        <f>INDEX(检修、备用和必开!D:D,MATCH(统调负荷!$C769,检修、备用和必开!$A:$A,0))</f>
        <v/>
      </c>
      <c r="Y769" s="80">
        <f>INDEX(检修、备用和必开!E:E,MATCH(统调负荷!$C769,检修、备用和必开!$A:$A,0))</f>
        <v/>
      </c>
      <c r="Z769" s="80">
        <f>INDEX(检修、备用和必开!F:F,MATCH(统调负荷!$C769,检修、备用和必开!$A:$A,0))</f>
        <v/>
      </c>
      <c r="AA769" s="80">
        <f>94492.4-V769-Z769</f>
        <v/>
      </c>
      <c r="AB769" s="80" t="n">
        <v>339.91</v>
      </c>
      <c r="AC769" s="80" t="n">
        <v>348.34</v>
      </c>
      <c r="AD769" s="83">
        <f>C769+D769</f>
        <v/>
      </c>
      <c r="AE769" s="82">
        <f>N769-E769</f>
        <v/>
      </c>
      <c r="AF769" s="82">
        <f>O769-F769</f>
        <v/>
      </c>
      <c r="AG769" s="82">
        <f>P769-G769</f>
        <v/>
      </c>
      <c r="AH769" s="82">
        <f>Q769-H769</f>
        <v/>
      </c>
      <c r="AI769" s="82">
        <f>R769-I769</f>
        <v/>
      </c>
      <c r="AJ769" s="82">
        <f>S769-J769</f>
        <v/>
      </c>
      <c r="AK769" s="80">
        <f>INDEX(检修、备用和必开!I:I,MATCH(统调负荷!$C769,检修、备用和必开!$A:$A,0))</f>
        <v/>
      </c>
      <c r="AL769" s="87" t="n"/>
    </row>
    <row r="770" ht="13.8" customHeight="1">
      <c r="A770" s="80">
        <f>WEEKDAY(C770,2)</f>
        <v/>
      </c>
      <c r="B770" s="80">
        <f>HOUR(D770)</f>
        <v/>
      </c>
      <c r="D770" s="75" t="n"/>
      <c r="E770" s="80" t="n"/>
      <c r="F770" s="80" t="n"/>
      <c r="G770" s="80" t="n"/>
      <c r="H770" s="80" t="n"/>
      <c r="I770" s="80" t="n"/>
      <c r="J770" s="80" t="n"/>
      <c r="K770" s="80">
        <f>F770-Y770</f>
        <v/>
      </c>
      <c r="L770" s="82">
        <f>AA770/(K770+W770)</f>
        <v/>
      </c>
      <c r="M770" s="75" t="n">
        <v>0</v>
      </c>
      <c r="N770" s="80" t="n">
        <v>83264.89999999999</v>
      </c>
      <c r="O770" s="80" t="n">
        <v>43928.67</v>
      </c>
      <c r="P770" s="80" t="n">
        <v>16390.1</v>
      </c>
      <c r="Q770" s="80" t="n">
        <v>17733.7</v>
      </c>
      <c r="R770" s="80" t="n">
        <v>6401.47</v>
      </c>
      <c r="S770" s="80" t="n">
        <v>-1189.04</v>
      </c>
      <c r="T770" s="80">
        <f>O770-Y770</f>
        <v/>
      </c>
      <c r="U770" s="82">
        <f>AA770/(T770+X770)</f>
        <v/>
      </c>
      <c r="V770" s="80">
        <f>INDEX(检修、备用和必开!B:B,MATCH(统调负荷!$C770,检修、备用和必开!$A:$A,0))</f>
        <v/>
      </c>
      <c r="W770" s="80">
        <f>INDEX(检修、备用和必开!C:C,MATCH(统调负荷!$C770,检修、备用和必开!$A:$A,0))</f>
        <v/>
      </c>
      <c r="X770" s="80">
        <f>INDEX(检修、备用和必开!D:D,MATCH(统调负荷!$C770,检修、备用和必开!$A:$A,0))</f>
        <v/>
      </c>
      <c r="Y770" s="80">
        <f>INDEX(检修、备用和必开!E:E,MATCH(统调负荷!$C770,检修、备用和必开!$A:$A,0))</f>
        <v/>
      </c>
      <c r="Z770" s="80">
        <f>INDEX(检修、备用和必开!F:F,MATCH(统调负荷!$C770,检修、备用和必开!$A:$A,0))</f>
        <v/>
      </c>
      <c r="AA770" s="80">
        <f>94492.4-V770-Z770</f>
        <v/>
      </c>
      <c r="AB770" s="80" t="n">
        <v>336.33</v>
      </c>
      <c r="AC770" s="80" t="n">
        <v>359.77</v>
      </c>
      <c r="AD770" s="83">
        <f>C770+D770</f>
        <v/>
      </c>
      <c r="AE770" s="82">
        <f>N770-E770</f>
        <v/>
      </c>
      <c r="AF770" s="82">
        <f>O770-F770</f>
        <v/>
      </c>
      <c r="AG770" s="82">
        <f>P770-G770</f>
        <v/>
      </c>
      <c r="AH770" s="82">
        <f>Q770-H770</f>
        <v/>
      </c>
      <c r="AI770" s="82">
        <f>R770-I770</f>
        <v/>
      </c>
      <c r="AJ770" s="82">
        <f>S770-J770</f>
        <v/>
      </c>
      <c r="AK770" s="80">
        <f>INDEX(检修、备用和必开!I:I,MATCH(统调负荷!$C770,检修、备用和必开!$A:$A,0))</f>
        <v/>
      </c>
    </row>
    <row r="771" ht="13.8" customHeight="1">
      <c r="A771" s="80">
        <f>WEEKDAY(C771,2)</f>
        <v/>
      </c>
      <c r="B771" s="80">
        <f>HOUR(D771)</f>
        <v/>
      </c>
      <c r="D771" s="75" t="n"/>
      <c r="E771" s="80" t="n"/>
      <c r="F771" s="80" t="n"/>
      <c r="G771" s="80" t="n"/>
      <c r="H771" s="80" t="n"/>
      <c r="I771" s="80" t="n"/>
      <c r="J771" s="80" t="n"/>
      <c r="K771" s="80">
        <f>F771-Y771</f>
        <v/>
      </c>
      <c r="L771" s="82">
        <f>AA771/(K771+W771)</f>
        <v/>
      </c>
      <c r="M771" s="75" t="n">
        <v>0.01041666666666667</v>
      </c>
      <c r="N771" s="80" t="n">
        <v>88530.89999999999</v>
      </c>
      <c r="O771" s="80" t="n">
        <v>48660.76</v>
      </c>
      <c r="P771" s="80" t="n">
        <v>15766</v>
      </c>
      <c r="Q771" s="80" t="n">
        <v>18995.5</v>
      </c>
      <c r="R771" s="80" t="n">
        <v>6273.76</v>
      </c>
      <c r="S771" s="80" t="n">
        <v>-1165.12</v>
      </c>
      <c r="T771" s="80">
        <f>O771-Y771</f>
        <v/>
      </c>
      <c r="U771" s="82">
        <f>AA771/(T771+X771)</f>
        <v/>
      </c>
      <c r="V771" s="80">
        <f>INDEX(检修、备用和必开!B:B,MATCH(统调负荷!$C771,检修、备用和必开!$A:$A,0))</f>
        <v/>
      </c>
      <c r="W771" s="80">
        <f>INDEX(检修、备用和必开!C:C,MATCH(统调负荷!$C771,检修、备用和必开!$A:$A,0))</f>
        <v/>
      </c>
      <c r="X771" s="80">
        <f>INDEX(检修、备用和必开!D:D,MATCH(统调负荷!$C771,检修、备用和必开!$A:$A,0))</f>
        <v/>
      </c>
      <c r="Y771" s="80">
        <f>INDEX(检修、备用和必开!E:E,MATCH(统调负荷!$C771,检修、备用和必开!$A:$A,0))</f>
        <v/>
      </c>
      <c r="Z771" s="80">
        <f>INDEX(检修、备用和必开!F:F,MATCH(统调负荷!$C771,检修、备用和必开!$A:$A,0))</f>
        <v/>
      </c>
      <c r="AA771" s="80">
        <f>94492.4-V771-Z771</f>
        <v/>
      </c>
      <c r="AB771" s="80" t="n">
        <v>449.23</v>
      </c>
      <c r="AC771" s="80" t="n">
        <v>708.5700000000001</v>
      </c>
      <c r="AD771" s="83">
        <f>C771+D771</f>
        <v/>
      </c>
      <c r="AE771" s="82">
        <f>N771-E771</f>
        <v/>
      </c>
      <c r="AF771" s="82">
        <f>O771-F771</f>
        <v/>
      </c>
      <c r="AG771" s="82">
        <f>P771-G771</f>
        <v/>
      </c>
      <c r="AH771" s="82">
        <f>Q771-H771</f>
        <v/>
      </c>
      <c r="AI771" s="82">
        <f>R771-I771</f>
        <v/>
      </c>
      <c r="AJ771" s="82">
        <f>S771-J771</f>
        <v/>
      </c>
      <c r="AK771" s="80">
        <f>INDEX(检修、备用和必开!I:I,MATCH(统调负荷!$C771,检修、备用和必开!$A:$A,0))</f>
        <v/>
      </c>
    </row>
    <row r="772" ht="13.8" customHeight="1">
      <c r="A772" s="80">
        <f>WEEKDAY(C772,2)</f>
        <v/>
      </c>
      <c r="B772" s="80">
        <f>HOUR(D772)</f>
        <v/>
      </c>
      <c r="D772" s="75" t="n"/>
      <c r="E772" s="80" t="n"/>
      <c r="F772" s="80" t="n"/>
      <c r="G772" s="80" t="n"/>
      <c r="H772" s="80" t="n"/>
      <c r="I772" s="80" t="n"/>
      <c r="J772" s="80" t="n"/>
      <c r="K772" s="80">
        <f>F772-Y772</f>
        <v/>
      </c>
      <c r="L772" s="82">
        <f>AA772/(K772+W772)</f>
        <v/>
      </c>
      <c r="M772" s="75" t="n">
        <v>0.02083333333333333</v>
      </c>
      <c r="N772" s="80" t="n">
        <v>87757.8</v>
      </c>
      <c r="O772" s="80" t="n">
        <v>47954.28</v>
      </c>
      <c r="P772" s="80" t="n">
        <v>15716.5</v>
      </c>
      <c r="Q772" s="80" t="n">
        <v>18987.9</v>
      </c>
      <c r="R772" s="80" t="n">
        <v>6261.34</v>
      </c>
      <c r="S772" s="80" t="n">
        <v>-1162.22</v>
      </c>
      <c r="T772" s="80">
        <f>O772-Y772</f>
        <v/>
      </c>
      <c r="U772" s="82">
        <f>AA772/(T772+X772)</f>
        <v/>
      </c>
      <c r="V772" s="80">
        <f>INDEX(检修、备用和必开!B:B,MATCH(统调负荷!$C772,检修、备用和必开!$A:$A,0))</f>
        <v/>
      </c>
      <c r="W772" s="80">
        <f>INDEX(检修、备用和必开!C:C,MATCH(统调负荷!$C772,检修、备用和必开!$A:$A,0))</f>
        <v/>
      </c>
      <c r="X772" s="80">
        <f>INDEX(检修、备用和必开!D:D,MATCH(统调负荷!$C772,检修、备用和必开!$A:$A,0))</f>
        <v/>
      </c>
      <c r="Y772" s="80">
        <f>INDEX(检修、备用和必开!E:E,MATCH(统调负荷!$C772,检修、备用和必开!$A:$A,0))</f>
        <v/>
      </c>
      <c r="Z772" s="80">
        <f>INDEX(检修、备用和必开!F:F,MATCH(统调负荷!$C772,检修、备用和必开!$A:$A,0))</f>
        <v/>
      </c>
      <c r="AA772" s="80">
        <f>94492.4-V772-Z772</f>
        <v/>
      </c>
      <c r="AB772" s="80" t="n">
        <v>458.87</v>
      </c>
      <c r="AC772" s="80" t="n">
        <v>452.17</v>
      </c>
      <c r="AD772" s="83">
        <f>C772+D772</f>
        <v/>
      </c>
      <c r="AE772" s="82">
        <f>N772-E772</f>
        <v/>
      </c>
      <c r="AF772" s="82">
        <f>O772-F772</f>
        <v/>
      </c>
      <c r="AG772" s="82">
        <f>P772-G772</f>
        <v/>
      </c>
      <c r="AH772" s="82">
        <f>Q772-H772</f>
        <v/>
      </c>
      <c r="AI772" s="82">
        <f>R772-I772</f>
        <v/>
      </c>
      <c r="AJ772" s="82">
        <f>S772-J772</f>
        <v/>
      </c>
      <c r="AK772" s="80">
        <f>INDEX(检修、备用和必开!I:I,MATCH(统调负荷!$C772,检修、备用和必开!$A:$A,0))</f>
        <v/>
      </c>
    </row>
    <row r="773" ht="13.8" customHeight="1">
      <c r="A773" s="80">
        <f>WEEKDAY(C773,2)</f>
        <v/>
      </c>
      <c r="B773" s="80">
        <f>HOUR(D773)</f>
        <v/>
      </c>
      <c r="D773" s="75" t="n"/>
      <c r="E773" s="80" t="n"/>
      <c r="F773" s="80" t="n"/>
      <c r="G773" s="80" t="n"/>
      <c r="H773" s="80" t="n"/>
      <c r="I773" s="80" t="n"/>
      <c r="J773" s="80" t="n"/>
      <c r="K773" s="80">
        <f>F773-Y773</f>
        <v/>
      </c>
      <c r="L773" s="82">
        <f>AA773/(K773+W773)</f>
        <v/>
      </c>
      <c r="M773" s="75" t="n">
        <v>0.03125</v>
      </c>
      <c r="N773" s="80" t="n">
        <v>86459.3</v>
      </c>
      <c r="O773" s="80" t="n">
        <v>47300.33</v>
      </c>
      <c r="P773" s="80" t="n">
        <v>15121.1</v>
      </c>
      <c r="Q773" s="80" t="n">
        <v>18832.8</v>
      </c>
      <c r="R773" s="80" t="n">
        <v>6335.9</v>
      </c>
      <c r="S773" s="80" t="n">
        <v>-1130.83</v>
      </c>
      <c r="T773" s="80">
        <f>O773-Y773</f>
        <v/>
      </c>
      <c r="U773" s="82">
        <f>AA773/(T773+X773)</f>
        <v/>
      </c>
      <c r="V773" s="80">
        <f>INDEX(检修、备用和必开!B:B,MATCH(统调负荷!$C773,检修、备用和必开!$A:$A,0))</f>
        <v/>
      </c>
      <c r="W773" s="80">
        <f>INDEX(检修、备用和必开!C:C,MATCH(统调负荷!$C773,检修、备用和必开!$A:$A,0))</f>
        <v/>
      </c>
      <c r="X773" s="80">
        <f>INDEX(检修、备用和必开!D:D,MATCH(统调负荷!$C773,检修、备用和必开!$A:$A,0))</f>
        <v/>
      </c>
      <c r="Y773" s="80">
        <f>INDEX(检修、备用和必开!E:E,MATCH(统调负荷!$C773,检修、备用和必开!$A:$A,0))</f>
        <v/>
      </c>
      <c r="Z773" s="80">
        <f>INDEX(检修、备用和必开!F:F,MATCH(统调负荷!$C773,检修、备用和必开!$A:$A,0))</f>
        <v/>
      </c>
      <c r="AA773" s="80">
        <f>94492.4-V773-Z773</f>
        <v/>
      </c>
      <c r="AB773" s="80" t="n">
        <v>425.03</v>
      </c>
      <c r="AC773" s="80" t="n">
        <v>442.78</v>
      </c>
      <c r="AD773" s="83">
        <f>C773+D773</f>
        <v/>
      </c>
      <c r="AE773" s="82">
        <f>N773-E773</f>
        <v/>
      </c>
      <c r="AF773" s="82">
        <f>O773-F773</f>
        <v/>
      </c>
      <c r="AG773" s="82">
        <f>P773-G773</f>
        <v/>
      </c>
      <c r="AH773" s="82">
        <f>Q773-H773</f>
        <v/>
      </c>
      <c r="AI773" s="82">
        <f>R773-I773</f>
        <v/>
      </c>
      <c r="AJ773" s="82">
        <f>S773-J773</f>
        <v/>
      </c>
      <c r="AK773" s="80">
        <f>INDEX(检修、备用和必开!I:I,MATCH(统调负荷!$C773,检修、备用和必开!$A:$A,0))</f>
        <v/>
      </c>
    </row>
    <row r="774" ht="13.8" customHeight="1">
      <c r="A774" s="80">
        <f>WEEKDAY(C774,2)</f>
        <v/>
      </c>
      <c r="B774" s="80">
        <f>HOUR(D774)</f>
        <v/>
      </c>
      <c r="D774" s="75" t="n"/>
      <c r="E774" s="80" t="n"/>
      <c r="F774" s="80" t="n"/>
      <c r="G774" s="80" t="n"/>
      <c r="H774" s="80" t="n"/>
      <c r="I774" s="80" t="n"/>
      <c r="J774" s="80" t="n"/>
      <c r="K774" s="80">
        <f>F774-Y774</f>
        <v/>
      </c>
      <c r="L774" s="82">
        <f>AA774/(K774+W774)</f>
        <v/>
      </c>
      <c r="M774" s="75" t="n">
        <v>0.04166666666666666</v>
      </c>
      <c r="N774" s="80" t="n">
        <v>84396.60000000001</v>
      </c>
      <c r="O774" s="80" t="n">
        <v>45682.04</v>
      </c>
      <c r="P774" s="80" t="n">
        <v>15351.6</v>
      </c>
      <c r="Q774" s="80" t="n">
        <v>18232.1</v>
      </c>
      <c r="R774" s="80" t="n">
        <v>6353.68</v>
      </c>
      <c r="S774" s="80" t="n">
        <v>-1222.82</v>
      </c>
      <c r="T774" s="80">
        <f>O774-Y774</f>
        <v/>
      </c>
      <c r="U774" s="82">
        <f>AA774/(T774+X774)</f>
        <v/>
      </c>
      <c r="V774" s="80">
        <f>INDEX(检修、备用和必开!B:B,MATCH(统调负荷!$C774,检修、备用和必开!$A:$A,0))</f>
        <v/>
      </c>
      <c r="W774" s="80">
        <f>INDEX(检修、备用和必开!C:C,MATCH(统调负荷!$C774,检修、备用和必开!$A:$A,0))</f>
        <v/>
      </c>
      <c r="X774" s="80">
        <f>INDEX(检修、备用和必开!D:D,MATCH(统调负荷!$C774,检修、备用和必开!$A:$A,0))</f>
        <v/>
      </c>
      <c r="Y774" s="80">
        <f>INDEX(检修、备用和必开!E:E,MATCH(统调负荷!$C774,检修、备用和必开!$A:$A,0))</f>
        <v/>
      </c>
      <c r="Z774" s="80">
        <f>INDEX(检修、备用和必开!F:F,MATCH(统调负荷!$C774,检修、备用和必开!$A:$A,0))</f>
        <v/>
      </c>
      <c r="AA774" s="80">
        <f>94492.4-V774-Z774</f>
        <v/>
      </c>
      <c r="AB774" s="80" t="n">
        <v>393.63</v>
      </c>
      <c r="AC774" s="80" t="n">
        <v>399.43</v>
      </c>
      <c r="AD774" s="83">
        <f>C774+D774</f>
        <v/>
      </c>
      <c r="AE774" s="82">
        <f>N774-E774</f>
        <v/>
      </c>
      <c r="AF774" s="82">
        <f>O774-F774</f>
        <v/>
      </c>
      <c r="AG774" s="82">
        <f>P774-G774</f>
        <v/>
      </c>
      <c r="AH774" s="82">
        <f>Q774-H774</f>
        <v/>
      </c>
      <c r="AI774" s="82">
        <f>R774-I774</f>
        <v/>
      </c>
      <c r="AJ774" s="82">
        <f>S774-J774</f>
        <v/>
      </c>
      <c r="AK774" s="80">
        <f>INDEX(检修、备用和必开!I:I,MATCH(统调负荷!$C774,检修、备用和必开!$A:$A,0))</f>
        <v/>
      </c>
    </row>
    <row r="775" ht="13.8" customHeight="1">
      <c r="A775" s="80">
        <f>WEEKDAY(C775,2)</f>
        <v/>
      </c>
      <c r="B775" s="80">
        <f>HOUR(D775)</f>
        <v/>
      </c>
      <c r="D775" s="75" t="n"/>
      <c r="E775" s="80" t="n"/>
      <c r="F775" s="80" t="n"/>
      <c r="G775" s="80" t="n"/>
      <c r="H775" s="80" t="n"/>
      <c r="I775" s="80" t="n"/>
      <c r="J775" s="80" t="n"/>
      <c r="K775" s="80">
        <f>F775-Y775</f>
        <v/>
      </c>
      <c r="L775" s="82">
        <f>AA775/(K775+W775)</f>
        <v/>
      </c>
      <c r="M775" s="75" t="n">
        <v>0.05208333333333334</v>
      </c>
      <c r="N775" s="80" t="n">
        <v>83214.5</v>
      </c>
      <c r="O775" s="80" t="n">
        <v>44602.91</v>
      </c>
      <c r="P775" s="80" t="n">
        <v>15147.2</v>
      </c>
      <c r="Q775" s="80" t="n">
        <v>18221.9</v>
      </c>
      <c r="R775" s="80" t="n">
        <v>6373.14</v>
      </c>
      <c r="S775" s="80" t="n">
        <v>-1130.65</v>
      </c>
      <c r="T775" s="80">
        <f>O775-Y775</f>
        <v/>
      </c>
      <c r="U775" s="82">
        <f>AA775/(T775+X775)</f>
        <v/>
      </c>
      <c r="V775" s="80">
        <f>INDEX(检修、备用和必开!B:B,MATCH(统调负荷!$C775,检修、备用和必开!$A:$A,0))</f>
        <v/>
      </c>
      <c r="W775" s="80">
        <f>INDEX(检修、备用和必开!C:C,MATCH(统调负荷!$C775,检修、备用和必开!$A:$A,0))</f>
        <v/>
      </c>
      <c r="X775" s="80">
        <f>INDEX(检修、备用和必开!D:D,MATCH(统调负荷!$C775,检修、备用和必开!$A:$A,0))</f>
        <v/>
      </c>
      <c r="Y775" s="80">
        <f>INDEX(检修、备用和必开!E:E,MATCH(统调负荷!$C775,检修、备用和必开!$A:$A,0))</f>
        <v/>
      </c>
      <c r="Z775" s="80">
        <f>INDEX(检修、备用和必开!F:F,MATCH(统调负荷!$C775,检修、备用和必开!$A:$A,0))</f>
        <v/>
      </c>
      <c r="AA775" s="80">
        <f>94492.4-V775-Z775</f>
        <v/>
      </c>
      <c r="AB775" s="80" t="n">
        <v>403.14</v>
      </c>
      <c r="AC775" s="80" t="n">
        <v>409.48</v>
      </c>
      <c r="AD775" s="83">
        <f>C775+D775</f>
        <v/>
      </c>
      <c r="AE775" s="82">
        <f>N775-E775</f>
        <v/>
      </c>
      <c r="AF775" s="82">
        <f>O775-F775</f>
        <v/>
      </c>
      <c r="AG775" s="82">
        <f>P775-G775</f>
        <v/>
      </c>
      <c r="AH775" s="82">
        <f>Q775-H775</f>
        <v/>
      </c>
      <c r="AI775" s="82">
        <f>R775-I775</f>
        <v/>
      </c>
      <c r="AJ775" s="82">
        <f>S775-J775</f>
        <v/>
      </c>
      <c r="AK775" s="80">
        <f>INDEX(检修、备用和必开!I:I,MATCH(统调负荷!$C775,检修、备用和必开!$A:$A,0))</f>
        <v/>
      </c>
    </row>
    <row r="776" ht="13.8" customHeight="1">
      <c r="A776" s="80">
        <f>WEEKDAY(C776,2)</f>
        <v/>
      </c>
      <c r="B776" s="80">
        <f>HOUR(D776)</f>
        <v/>
      </c>
      <c r="D776" s="75" t="n"/>
      <c r="E776" s="80" t="n"/>
      <c r="F776" s="80" t="n"/>
      <c r="G776" s="80" t="n"/>
      <c r="H776" s="80" t="n"/>
      <c r="I776" s="80" t="n"/>
      <c r="J776" s="80" t="n"/>
      <c r="K776" s="80">
        <f>F776-Y776</f>
        <v/>
      </c>
      <c r="L776" s="82">
        <f>AA776/(K776+W776)</f>
        <v/>
      </c>
      <c r="M776" s="75" t="n">
        <v>0.0625</v>
      </c>
      <c r="N776" s="80" t="n">
        <v>81971.5</v>
      </c>
      <c r="O776" s="80" t="n">
        <v>43668.99</v>
      </c>
      <c r="P776" s="80" t="n">
        <v>14969.2</v>
      </c>
      <c r="Q776" s="80" t="n">
        <v>18115.9</v>
      </c>
      <c r="R776" s="80" t="n">
        <v>6382.41</v>
      </c>
      <c r="S776" s="80" t="n">
        <v>-1165</v>
      </c>
      <c r="T776" s="80">
        <f>O776-Y776</f>
        <v/>
      </c>
      <c r="U776" s="82">
        <f>AA776/(T776+X776)</f>
        <v/>
      </c>
      <c r="V776" s="80">
        <f>INDEX(检修、备用和必开!B:B,MATCH(统调负荷!$C776,检修、备用和必开!$A:$A,0))</f>
        <v/>
      </c>
      <c r="W776" s="80">
        <f>INDEX(检修、备用和必开!C:C,MATCH(统调负荷!$C776,检修、备用和必开!$A:$A,0))</f>
        <v/>
      </c>
      <c r="X776" s="80">
        <f>INDEX(检修、备用和必开!D:D,MATCH(统调负荷!$C776,检修、备用和必开!$A:$A,0))</f>
        <v/>
      </c>
      <c r="Y776" s="80">
        <f>INDEX(检修、备用和必开!E:E,MATCH(统调负荷!$C776,检修、备用和必开!$A:$A,0))</f>
        <v/>
      </c>
      <c r="Z776" s="80">
        <f>INDEX(检修、备用和必开!F:F,MATCH(统调负荷!$C776,检修、备用和必开!$A:$A,0))</f>
        <v/>
      </c>
      <c r="AA776" s="80">
        <f>94492.4-V776-Z776</f>
        <v/>
      </c>
      <c r="AB776" s="80" t="n">
        <v>389.96</v>
      </c>
      <c r="AC776" s="80" t="n">
        <v>425.24</v>
      </c>
      <c r="AD776" s="83">
        <f>C776+D776</f>
        <v/>
      </c>
      <c r="AE776" s="82">
        <f>N776-E776</f>
        <v/>
      </c>
      <c r="AF776" s="82">
        <f>O776-F776</f>
        <v/>
      </c>
      <c r="AG776" s="82">
        <f>P776-G776</f>
        <v/>
      </c>
      <c r="AH776" s="82">
        <f>Q776-H776</f>
        <v/>
      </c>
      <c r="AI776" s="82">
        <f>R776-I776</f>
        <v/>
      </c>
      <c r="AJ776" s="82">
        <f>S776-J776</f>
        <v/>
      </c>
      <c r="AK776" s="80">
        <f>INDEX(检修、备用和必开!I:I,MATCH(统调负荷!$C776,检修、备用和必开!$A:$A,0))</f>
        <v/>
      </c>
    </row>
    <row r="777" ht="13.8" customHeight="1">
      <c r="A777" s="80">
        <f>WEEKDAY(C777,2)</f>
        <v/>
      </c>
      <c r="B777" s="80">
        <f>HOUR(D777)</f>
        <v/>
      </c>
      <c r="D777" s="75" t="n"/>
      <c r="E777" s="80" t="n"/>
      <c r="F777" s="80" t="n"/>
      <c r="G777" s="80" t="n"/>
      <c r="H777" s="80" t="n"/>
      <c r="I777" s="80" t="n"/>
      <c r="J777" s="80" t="n"/>
      <c r="K777" s="80">
        <f>F777-Y777</f>
        <v/>
      </c>
      <c r="L777" s="82">
        <f>AA777/(K777+W777)</f>
        <v/>
      </c>
      <c r="M777" s="75" t="n">
        <v>0.07291666666666667</v>
      </c>
      <c r="N777" s="80" t="n">
        <v>81188.39999999999</v>
      </c>
      <c r="O777" s="80" t="n">
        <v>42696.06</v>
      </c>
      <c r="P777" s="80" t="n">
        <v>15042.6</v>
      </c>
      <c r="Q777" s="80" t="n">
        <v>18144.8</v>
      </c>
      <c r="R777" s="80" t="n">
        <v>6444.32</v>
      </c>
      <c r="S777" s="80" t="n">
        <v>-1139.38</v>
      </c>
      <c r="T777" s="80">
        <f>O777-Y777</f>
        <v/>
      </c>
      <c r="U777" s="82">
        <f>AA777/(T777+X777)</f>
        <v/>
      </c>
      <c r="V777" s="80">
        <f>INDEX(检修、备用和必开!B:B,MATCH(统调负荷!$C777,检修、备用和必开!$A:$A,0))</f>
        <v/>
      </c>
      <c r="W777" s="80">
        <f>INDEX(检修、备用和必开!C:C,MATCH(统调负荷!$C777,检修、备用和必开!$A:$A,0))</f>
        <v/>
      </c>
      <c r="X777" s="80">
        <f>INDEX(检修、备用和必开!D:D,MATCH(统调负荷!$C777,检修、备用和必开!$A:$A,0))</f>
        <v/>
      </c>
      <c r="Y777" s="80">
        <f>INDEX(检修、备用和必开!E:E,MATCH(统调负荷!$C777,检修、备用和必开!$A:$A,0))</f>
        <v/>
      </c>
      <c r="Z777" s="80">
        <f>INDEX(检修、备用和必开!F:F,MATCH(统调负荷!$C777,检修、备用和必开!$A:$A,0))</f>
        <v/>
      </c>
      <c r="AA777" s="80">
        <f>94492.4-V777-Z777</f>
        <v/>
      </c>
      <c r="AB777" s="80" t="n">
        <v>380.71</v>
      </c>
      <c r="AC777" s="80" t="n">
        <v>367.61</v>
      </c>
      <c r="AD777" s="83">
        <f>C777+D777</f>
        <v/>
      </c>
      <c r="AE777" s="82">
        <f>N777-E777</f>
        <v/>
      </c>
      <c r="AF777" s="82">
        <f>O777-F777</f>
        <v/>
      </c>
      <c r="AG777" s="82">
        <f>P777-G777</f>
        <v/>
      </c>
      <c r="AH777" s="82">
        <f>Q777-H777</f>
        <v/>
      </c>
      <c r="AI777" s="82">
        <f>R777-I777</f>
        <v/>
      </c>
      <c r="AJ777" s="82">
        <f>S777-J777</f>
        <v/>
      </c>
      <c r="AK777" s="80">
        <f>INDEX(检修、备用和必开!I:I,MATCH(统调负荷!$C777,检修、备用和必开!$A:$A,0))</f>
        <v/>
      </c>
    </row>
    <row r="778" ht="13.8" customHeight="1">
      <c r="A778" s="80">
        <f>WEEKDAY(C778,2)</f>
        <v/>
      </c>
      <c r="B778" s="80">
        <f>HOUR(D778)</f>
        <v/>
      </c>
      <c r="D778" s="75" t="n"/>
      <c r="E778" s="80" t="n"/>
      <c r="F778" s="80" t="n"/>
      <c r="G778" s="80" t="n"/>
      <c r="H778" s="80" t="n"/>
      <c r="I778" s="80" t="n"/>
      <c r="J778" s="80" t="n"/>
      <c r="K778" s="80">
        <f>F778-Y778</f>
        <v/>
      </c>
      <c r="L778" s="82">
        <f>AA778/(K778+W778)</f>
        <v/>
      </c>
      <c r="M778" s="75" t="n">
        <v>0.08333333333333333</v>
      </c>
      <c r="N778" s="80" t="n">
        <v>79713.5</v>
      </c>
      <c r="O778" s="80" t="n">
        <v>41700.29</v>
      </c>
      <c r="P778" s="80" t="n">
        <v>14685.3</v>
      </c>
      <c r="Q778" s="80" t="n">
        <v>18037.2</v>
      </c>
      <c r="R778" s="80" t="n">
        <v>6401.41</v>
      </c>
      <c r="S778" s="80" t="n">
        <v>-1110.7</v>
      </c>
      <c r="T778" s="80">
        <f>O778-Y778</f>
        <v/>
      </c>
      <c r="U778" s="82">
        <f>AA778/(T778+X778)</f>
        <v/>
      </c>
      <c r="V778" s="80">
        <f>INDEX(检修、备用和必开!B:B,MATCH(统调负荷!$C778,检修、备用和必开!$A:$A,0))</f>
        <v/>
      </c>
      <c r="W778" s="80">
        <f>INDEX(检修、备用和必开!C:C,MATCH(统调负荷!$C778,检修、备用和必开!$A:$A,0))</f>
        <v/>
      </c>
      <c r="X778" s="80">
        <f>INDEX(检修、备用和必开!D:D,MATCH(统调负荷!$C778,检修、备用和必开!$A:$A,0))</f>
        <v/>
      </c>
      <c r="Y778" s="80">
        <f>INDEX(检修、备用和必开!E:E,MATCH(统调负荷!$C778,检修、备用和必开!$A:$A,0))</f>
        <v/>
      </c>
      <c r="Z778" s="80">
        <f>INDEX(检修、备用和必开!F:F,MATCH(统调负荷!$C778,检修、备用和必开!$A:$A,0))</f>
        <v/>
      </c>
      <c r="AA778" s="80">
        <f>94492.4-V778-Z778</f>
        <v/>
      </c>
      <c r="AB778" s="80" t="n">
        <v>364</v>
      </c>
      <c r="AC778" s="80" t="n">
        <v>369.51</v>
      </c>
      <c r="AD778" s="83">
        <f>C778+D778</f>
        <v/>
      </c>
      <c r="AE778" s="82">
        <f>N778-E778</f>
        <v/>
      </c>
      <c r="AF778" s="82">
        <f>O778-F778</f>
        <v/>
      </c>
      <c r="AG778" s="82">
        <f>P778-G778</f>
        <v/>
      </c>
      <c r="AH778" s="82">
        <f>Q778-H778</f>
        <v/>
      </c>
      <c r="AI778" s="82">
        <f>R778-I778</f>
        <v/>
      </c>
      <c r="AJ778" s="82">
        <f>S778-J778</f>
        <v/>
      </c>
      <c r="AK778" s="80">
        <f>INDEX(检修、备用和必开!I:I,MATCH(统调负荷!$C778,检修、备用和必开!$A:$A,0))</f>
        <v/>
      </c>
    </row>
    <row r="779" ht="13.8" customHeight="1">
      <c r="A779" s="80">
        <f>WEEKDAY(C779,2)</f>
        <v/>
      </c>
      <c r="B779" s="80">
        <f>HOUR(D779)</f>
        <v/>
      </c>
      <c r="D779" s="75" t="n"/>
      <c r="E779" s="80" t="n"/>
      <c r="F779" s="80" t="n"/>
      <c r="G779" s="80" t="n"/>
      <c r="H779" s="80" t="n"/>
      <c r="I779" s="80" t="n"/>
      <c r="J779" s="80" t="n"/>
      <c r="K779" s="80">
        <f>F779-Y779</f>
        <v/>
      </c>
      <c r="L779" s="82">
        <f>AA779/(K779+W779)</f>
        <v/>
      </c>
      <c r="M779" s="75" t="n">
        <v>0.09375</v>
      </c>
      <c r="N779" s="80" t="n">
        <v>79091</v>
      </c>
      <c r="O779" s="80" t="n">
        <v>41875.43</v>
      </c>
      <c r="P779" s="80" t="n">
        <v>14098.1</v>
      </c>
      <c r="Q779" s="80" t="n">
        <v>17641.5</v>
      </c>
      <c r="R779" s="80" t="n">
        <v>6482.07</v>
      </c>
      <c r="S779" s="80" t="n">
        <v>-1006.1</v>
      </c>
      <c r="T779" s="80">
        <f>O779-Y779</f>
        <v/>
      </c>
      <c r="U779" s="82">
        <f>AA779/(T779+X779)</f>
        <v/>
      </c>
      <c r="V779" s="80">
        <f>INDEX(检修、备用和必开!B:B,MATCH(统调负荷!$C779,检修、备用和必开!$A:$A,0))</f>
        <v/>
      </c>
      <c r="W779" s="80">
        <f>INDEX(检修、备用和必开!C:C,MATCH(统调负荷!$C779,检修、备用和必开!$A:$A,0))</f>
        <v/>
      </c>
      <c r="X779" s="80">
        <f>INDEX(检修、备用和必开!D:D,MATCH(统调负荷!$C779,检修、备用和必开!$A:$A,0))</f>
        <v/>
      </c>
      <c r="Y779" s="80">
        <f>INDEX(检修、备用和必开!E:E,MATCH(统调负荷!$C779,检修、备用和必开!$A:$A,0))</f>
        <v/>
      </c>
      <c r="Z779" s="80">
        <f>INDEX(检修、备用和必开!F:F,MATCH(统调负荷!$C779,检修、备用和必开!$A:$A,0))</f>
        <v/>
      </c>
      <c r="AA779" s="80">
        <f>94492.4-V779-Z779</f>
        <v/>
      </c>
      <c r="AB779" s="80" t="n">
        <v>370.89</v>
      </c>
      <c r="AC779" s="80" t="n">
        <v>369.2</v>
      </c>
      <c r="AD779" s="83">
        <f>C779+D779</f>
        <v/>
      </c>
      <c r="AE779" s="82">
        <f>N779-E779</f>
        <v/>
      </c>
      <c r="AF779" s="82">
        <f>O779-F779</f>
        <v/>
      </c>
      <c r="AG779" s="82">
        <f>P779-G779</f>
        <v/>
      </c>
      <c r="AH779" s="82">
        <f>Q779-H779</f>
        <v/>
      </c>
      <c r="AI779" s="82">
        <f>R779-I779</f>
        <v/>
      </c>
      <c r="AJ779" s="82">
        <f>S779-J779</f>
        <v/>
      </c>
      <c r="AK779" s="80">
        <f>INDEX(检修、备用和必开!I:I,MATCH(统调负荷!$C779,检修、备用和必开!$A:$A,0))</f>
        <v/>
      </c>
    </row>
    <row r="780" ht="13.8" customHeight="1">
      <c r="A780" s="80">
        <f>WEEKDAY(C780,2)</f>
        <v/>
      </c>
      <c r="B780" s="80">
        <f>HOUR(D780)</f>
        <v/>
      </c>
      <c r="D780" s="75" t="n"/>
      <c r="E780" s="80" t="n"/>
      <c r="F780" s="80" t="n"/>
      <c r="G780" s="80" t="n"/>
      <c r="H780" s="80" t="n"/>
      <c r="I780" s="80" t="n"/>
      <c r="J780" s="80" t="n"/>
      <c r="K780" s="80">
        <f>F780-Y780</f>
        <v/>
      </c>
      <c r="L780" s="82">
        <f>AA780/(K780+W780)</f>
        <v/>
      </c>
      <c r="M780" s="75" t="n">
        <v>0.1041666666666667</v>
      </c>
      <c r="N780" s="80" t="n">
        <v>78063.5</v>
      </c>
      <c r="O780" s="80" t="n">
        <v>41530.45</v>
      </c>
      <c r="P780" s="80" t="n">
        <v>13932</v>
      </c>
      <c r="Q780" s="80" t="n">
        <v>17104</v>
      </c>
      <c r="R780" s="80" t="n">
        <v>6488.51</v>
      </c>
      <c r="S780" s="80" t="n">
        <v>-991.46</v>
      </c>
      <c r="T780" s="80">
        <f>O780-Y780</f>
        <v/>
      </c>
      <c r="U780" s="82">
        <f>AA780/(T780+X780)</f>
        <v/>
      </c>
      <c r="V780" s="80">
        <f>INDEX(检修、备用和必开!B:B,MATCH(统调负荷!$C780,检修、备用和必开!$A:$A,0))</f>
        <v/>
      </c>
      <c r="W780" s="80">
        <f>INDEX(检修、备用和必开!C:C,MATCH(统调负荷!$C780,检修、备用和必开!$A:$A,0))</f>
        <v/>
      </c>
      <c r="X780" s="80">
        <f>INDEX(检修、备用和必开!D:D,MATCH(统调负荷!$C780,检修、备用和必开!$A:$A,0))</f>
        <v/>
      </c>
      <c r="Y780" s="80">
        <f>INDEX(检修、备用和必开!E:E,MATCH(统调负荷!$C780,检修、备用和必开!$A:$A,0))</f>
        <v/>
      </c>
      <c r="Z780" s="80">
        <f>INDEX(检修、备用和必开!F:F,MATCH(统调负荷!$C780,检修、备用和必开!$A:$A,0))</f>
        <v/>
      </c>
      <c r="AA780" s="80">
        <f>94492.4-V780-Z780</f>
        <v/>
      </c>
      <c r="AB780" s="80" t="n">
        <v>367.22</v>
      </c>
      <c r="AC780" s="80" t="n">
        <v>358.7</v>
      </c>
      <c r="AD780" s="83">
        <f>C780+D780</f>
        <v/>
      </c>
      <c r="AE780" s="82">
        <f>N780-E780</f>
        <v/>
      </c>
      <c r="AF780" s="82">
        <f>O780-F780</f>
        <v/>
      </c>
      <c r="AG780" s="82">
        <f>P780-G780</f>
        <v/>
      </c>
      <c r="AH780" s="82">
        <f>Q780-H780</f>
        <v/>
      </c>
      <c r="AI780" s="82">
        <f>R780-I780</f>
        <v/>
      </c>
      <c r="AJ780" s="82">
        <f>S780-J780</f>
        <v/>
      </c>
      <c r="AK780" s="80">
        <f>INDEX(检修、备用和必开!I:I,MATCH(统调负荷!$C780,检修、备用和必开!$A:$A,0))</f>
        <v/>
      </c>
    </row>
    <row r="781" ht="13.8" customHeight="1">
      <c r="A781" s="80">
        <f>WEEKDAY(C781,2)</f>
        <v/>
      </c>
      <c r="B781" s="80">
        <f>HOUR(D781)</f>
        <v/>
      </c>
      <c r="D781" s="75" t="n"/>
      <c r="E781" s="80" t="n"/>
      <c r="F781" s="80" t="n"/>
      <c r="G781" s="80" t="n"/>
      <c r="H781" s="80" t="n"/>
      <c r="I781" s="80" t="n"/>
      <c r="J781" s="80" t="n"/>
      <c r="K781" s="80">
        <f>F781-Y781</f>
        <v/>
      </c>
      <c r="L781" s="82">
        <f>AA781/(K781+W781)</f>
        <v/>
      </c>
      <c r="M781" s="75" t="n">
        <v>0.1145833333333333</v>
      </c>
      <c r="N781" s="80" t="n">
        <v>77353.5</v>
      </c>
      <c r="O781" s="80" t="n">
        <v>41881.26</v>
      </c>
      <c r="P781" s="80" t="n">
        <v>12926.9</v>
      </c>
      <c r="Q781" s="80" t="n">
        <v>17011.4</v>
      </c>
      <c r="R781" s="80" t="n">
        <v>6522.84</v>
      </c>
      <c r="S781" s="80" t="n">
        <v>-988.9</v>
      </c>
      <c r="T781" s="80">
        <f>O781-Y781</f>
        <v/>
      </c>
      <c r="U781" s="82">
        <f>AA781/(T781+X781)</f>
        <v/>
      </c>
      <c r="V781" s="80">
        <f>INDEX(检修、备用和必开!B:B,MATCH(统调负荷!$C781,检修、备用和必开!$A:$A,0))</f>
        <v/>
      </c>
      <c r="W781" s="80">
        <f>INDEX(检修、备用和必开!C:C,MATCH(统调负荷!$C781,检修、备用和必开!$A:$A,0))</f>
        <v/>
      </c>
      <c r="X781" s="80">
        <f>INDEX(检修、备用和必开!D:D,MATCH(统调负荷!$C781,检修、备用和必开!$A:$A,0))</f>
        <v/>
      </c>
      <c r="Y781" s="80">
        <f>INDEX(检修、备用和必开!E:E,MATCH(统调负荷!$C781,检修、备用和必开!$A:$A,0))</f>
        <v/>
      </c>
      <c r="Z781" s="80">
        <f>INDEX(检修、备用和必开!F:F,MATCH(统调负荷!$C781,检修、备用和必开!$A:$A,0))</f>
        <v/>
      </c>
      <c r="AA781" s="80">
        <f>94492.4-V781-Z781</f>
        <v/>
      </c>
      <c r="AB781" s="80" t="n">
        <v>364.58</v>
      </c>
      <c r="AC781" s="80" t="n">
        <v>372.29</v>
      </c>
      <c r="AD781" s="83">
        <f>C781+D781</f>
        <v/>
      </c>
      <c r="AE781" s="82">
        <f>N781-E781</f>
        <v/>
      </c>
      <c r="AF781" s="82">
        <f>O781-F781</f>
        <v/>
      </c>
      <c r="AG781" s="82">
        <f>P781-G781</f>
        <v/>
      </c>
      <c r="AH781" s="82">
        <f>Q781-H781</f>
        <v/>
      </c>
      <c r="AI781" s="82">
        <f>R781-I781</f>
        <v/>
      </c>
      <c r="AJ781" s="82">
        <f>S781-J781</f>
        <v/>
      </c>
      <c r="AK781" s="80">
        <f>INDEX(检修、备用和必开!I:I,MATCH(统调负荷!$C781,检修、备用和必开!$A:$A,0))</f>
        <v/>
      </c>
    </row>
    <row r="782" ht="13.8" customHeight="1">
      <c r="A782" s="80">
        <f>WEEKDAY(C782,2)</f>
        <v/>
      </c>
      <c r="B782" s="80">
        <f>HOUR(D782)</f>
        <v/>
      </c>
      <c r="D782" s="75" t="n"/>
      <c r="E782" s="80" t="n"/>
      <c r="F782" s="80" t="n"/>
      <c r="G782" s="80" t="n"/>
      <c r="H782" s="80" t="n"/>
      <c r="I782" s="80" t="n"/>
      <c r="J782" s="80" t="n"/>
      <c r="K782" s="80">
        <f>F782-Y782</f>
        <v/>
      </c>
      <c r="L782" s="82">
        <f>AA782/(K782+W782)</f>
        <v/>
      </c>
      <c r="M782" s="75" t="n">
        <v>0.125</v>
      </c>
      <c r="N782" s="80" t="n">
        <v>76789.5</v>
      </c>
      <c r="O782" s="80" t="n">
        <v>42876.43</v>
      </c>
      <c r="P782" s="80" t="n">
        <v>11577.1</v>
      </c>
      <c r="Q782" s="80" t="n">
        <v>16905.8</v>
      </c>
      <c r="R782" s="80" t="n">
        <v>6423.38</v>
      </c>
      <c r="S782" s="80" t="n">
        <v>-993.21</v>
      </c>
      <c r="T782" s="80">
        <f>O782-Y782</f>
        <v/>
      </c>
      <c r="U782" s="82">
        <f>AA782/(T782+X782)</f>
        <v/>
      </c>
      <c r="V782" s="80">
        <f>INDEX(检修、备用和必开!B:B,MATCH(统调负荷!$C782,检修、备用和必开!$A:$A,0))</f>
        <v/>
      </c>
      <c r="W782" s="80">
        <f>INDEX(检修、备用和必开!C:C,MATCH(统调负荷!$C782,检修、备用和必开!$A:$A,0))</f>
        <v/>
      </c>
      <c r="X782" s="80">
        <f>INDEX(检修、备用和必开!D:D,MATCH(统调负荷!$C782,检修、备用和必开!$A:$A,0))</f>
        <v/>
      </c>
      <c r="Y782" s="80">
        <f>INDEX(检修、备用和必开!E:E,MATCH(统调负荷!$C782,检修、备用和必开!$A:$A,0))</f>
        <v/>
      </c>
      <c r="Z782" s="80">
        <f>INDEX(检修、备用和必开!F:F,MATCH(统调负荷!$C782,检修、备用和必开!$A:$A,0))</f>
        <v/>
      </c>
      <c r="AA782" s="80">
        <f>94492.4-V782-Z782</f>
        <v/>
      </c>
      <c r="AB782" s="80" t="n">
        <v>377.08</v>
      </c>
      <c r="AC782" s="80" t="n">
        <v>419.35</v>
      </c>
      <c r="AD782" s="83">
        <f>C782+D782</f>
        <v/>
      </c>
      <c r="AE782" s="82">
        <f>N782-E782</f>
        <v/>
      </c>
      <c r="AF782" s="82">
        <f>O782-F782</f>
        <v/>
      </c>
      <c r="AG782" s="82">
        <f>P782-G782</f>
        <v/>
      </c>
      <c r="AH782" s="82">
        <f>Q782-H782</f>
        <v/>
      </c>
      <c r="AI782" s="82">
        <f>R782-I782</f>
        <v/>
      </c>
      <c r="AJ782" s="82">
        <f>S782-J782</f>
        <v/>
      </c>
      <c r="AK782" s="80">
        <f>INDEX(检修、备用和必开!I:I,MATCH(统调负荷!$C782,检修、备用和必开!$A:$A,0))</f>
        <v/>
      </c>
    </row>
    <row r="783" ht="13.8" customHeight="1">
      <c r="A783" s="80">
        <f>WEEKDAY(C783,2)</f>
        <v/>
      </c>
      <c r="B783" s="80">
        <f>HOUR(D783)</f>
        <v/>
      </c>
      <c r="D783" s="75" t="n"/>
      <c r="E783" s="80" t="n"/>
      <c r="F783" s="80" t="n"/>
      <c r="G783" s="80" t="n"/>
      <c r="H783" s="80" t="n"/>
      <c r="I783" s="80" t="n"/>
      <c r="J783" s="80" t="n"/>
      <c r="K783" s="80">
        <f>F783-Y783</f>
        <v/>
      </c>
      <c r="L783" s="82">
        <f>AA783/(K783+W783)</f>
        <v/>
      </c>
      <c r="M783" s="75" t="n">
        <v>0.1354166666666667</v>
      </c>
      <c r="N783" s="80" t="n">
        <v>76046.2</v>
      </c>
      <c r="O783" s="80" t="n">
        <v>43231.89</v>
      </c>
      <c r="P783" s="80" t="n">
        <v>10827.8</v>
      </c>
      <c r="Q783" s="80" t="n">
        <v>16534.6</v>
      </c>
      <c r="R783" s="80" t="n">
        <v>6441.03</v>
      </c>
      <c r="S783" s="80" t="n">
        <v>-989.12</v>
      </c>
      <c r="T783" s="80">
        <f>O783-Y783</f>
        <v/>
      </c>
      <c r="U783" s="82">
        <f>AA783/(T783+X783)</f>
        <v/>
      </c>
      <c r="V783" s="80">
        <f>INDEX(检修、备用和必开!B:B,MATCH(统调负荷!$C783,检修、备用和必开!$A:$A,0))</f>
        <v/>
      </c>
      <c r="W783" s="80">
        <f>INDEX(检修、备用和必开!C:C,MATCH(统调负荷!$C783,检修、备用和必开!$A:$A,0))</f>
        <v/>
      </c>
      <c r="X783" s="80">
        <f>INDEX(检修、备用和必开!D:D,MATCH(统调负荷!$C783,检修、备用和必开!$A:$A,0))</f>
        <v/>
      </c>
      <c r="Y783" s="80">
        <f>INDEX(检修、备用和必开!E:E,MATCH(统调负荷!$C783,检修、备用和必开!$A:$A,0))</f>
        <v/>
      </c>
      <c r="Z783" s="80">
        <f>INDEX(检修、备用和必开!F:F,MATCH(统调负荷!$C783,检修、备用和必开!$A:$A,0))</f>
        <v/>
      </c>
      <c r="AA783" s="80">
        <f>94492.4-V783-Z783</f>
        <v/>
      </c>
      <c r="AB783" s="80" t="n">
        <v>376.46</v>
      </c>
      <c r="AC783" s="80" t="n">
        <v>528.96</v>
      </c>
      <c r="AD783" s="83">
        <f>C783+D783</f>
        <v/>
      </c>
      <c r="AE783" s="82">
        <f>N783-E783</f>
        <v/>
      </c>
      <c r="AF783" s="82">
        <f>O783-F783</f>
        <v/>
      </c>
      <c r="AG783" s="82">
        <f>P783-G783</f>
        <v/>
      </c>
      <c r="AH783" s="82">
        <f>Q783-H783</f>
        <v/>
      </c>
      <c r="AI783" s="82">
        <f>R783-I783</f>
        <v/>
      </c>
      <c r="AJ783" s="82">
        <f>S783-J783</f>
        <v/>
      </c>
      <c r="AK783" s="80">
        <f>INDEX(检修、备用和必开!I:I,MATCH(统调负荷!$C783,检修、备用和必开!$A:$A,0))</f>
        <v/>
      </c>
    </row>
    <row r="784" ht="13.8" customHeight="1">
      <c r="A784" s="80">
        <f>WEEKDAY(C784,2)</f>
        <v/>
      </c>
      <c r="B784" s="80">
        <f>HOUR(D784)</f>
        <v/>
      </c>
      <c r="D784" s="75" t="n"/>
      <c r="E784" s="80" t="n"/>
      <c r="F784" s="80" t="n"/>
      <c r="G784" s="80" t="n"/>
      <c r="H784" s="80" t="n"/>
      <c r="I784" s="80" t="n"/>
      <c r="J784" s="80" t="n"/>
      <c r="K784" s="80">
        <f>F784-Y784</f>
        <v/>
      </c>
      <c r="L784" s="82">
        <f>AA784/(K784+W784)</f>
        <v/>
      </c>
      <c r="M784" s="75" t="n">
        <v>0.1458333333333333</v>
      </c>
      <c r="N784" s="80" t="n">
        <v>75649.7</v>
      </c>
      <c r="O784" s="80" t="n">
        <v>43227.3</v>
      </c>
      <c r="P784" s="80" t="n">
        <v>10833.6</v>
      </c>
      <c r="Q784" s="80" t="n">
        <v>15968.9</v>
      </c>
      <c r="R784" s="80" t="n">
        <v>6601.15</v>
      </c>
      <c r="S784" s="80" t="n">
        <v>-981.25</v>
      </c>
      <c r="T784" s="80">
        <f>O784-Y784</f>
        <v/>
      </c>
      <c r="U784" s="82">
        <f>AA784/(T784+X784)</f>
        <v/>
      </c>
      <c r="V784" s="80">
        <f>INDEX(检修、备用和必开!B:B,MATCH(统调负荷!$C784,检修、备用和必开!$A:$A,0))</f>
        <v/>
      </c>
      <c r="W784" s="80">
        <f>INDEX(检修、备用和必开!C:C,MATCH(统调负荷!$C784,检修、备用和必开!$A:$A,0))</f>
        <v/>
      </c>
      <c r="X784" s="80">
        <f>INDEX(检修、备用和必开!D:D,MATCH(统调负荷!$C784,检修、备用和必开!$A:$A,0))</f>
        <v/>
      </c>
      <c r="Y784" s="80">
        <f>INDEX(检修、备用和必开!E:E,MATCH(统调负荷!$C784,检修、备用和必开!$A:$A,0))</f>
        <v/>
      </c>
      <c r="Z784" s="80">
        <f>INDEX(检修、备用和必开!F:F,MATCH(统调负荷!$C784,检修、备用和必开!$A:$A,0))</f>
        <v/>
      </c>
      <c r="AA784" s="80">
        <f>94492.4-V784-Z784</f>
        <v/>
      </c>
      <c r="AB784" s="80" t="n">
        <v>368.3</v>
      </c>
      <c r="AC784" s="80" t="n">
        <v>427.2</v>
      </c>
      <c r="AD784" s="83">
        <f>C784+D784</f>
        <v/>
      </c>
      <c r="AE784" s="82">
        <f>N784-E784</f>
        <v/>
      </c>
      <c r="AF784" s="82">
        <f>O784-F784</f>
        <v/>
      </c>
      <c r="AG784" s="82">
        <f>P784-G784</f>
        <v/>
      </c>
      <c r="AH784" s="82">
        <f>Q784-H784</f>
        <v/>
      </c>
      <c r="AI784" s="82">
        <f>R784-I784</f>
        <v/>
      </c>
      <c r="AJ784" s="82">
        <f>S784-J784</f>
        <v/>
      </c>
      <c r="AK784" s="80">
        <f>INDEX(检修、备用和必开!I:I,MATCH(统调负荷!$C784,检修、备用和必开!$A:$A,0))</f>
        <v/>
      </c>
    </row>
    <row r="785" ht="13.8" customHeight="1">
      <c r="A785" s="80">
        <f>WEEKDAY(C785,2)</f>
        <v/>
      </c>
      <c r="B785" s="80">
        <f>HOUR(D785)</f>
        <v/>
      </c>
      <c r="D785" s="75" t="n"/>
      <c r="E785" s="80" t="n"/>
      <c r="F785" s="80" t="n"/>
      <c r="G785" s="80" t="n"/>
      <c r="H785" s="80" t="n"/>
      <c r="I785" s="80" t="n"/>
      <c r="J785" s="80" t="n"/>
      <c r="K785" s="80">
        <f>F785-Y785</f>
        <v/>
      </c>
      <c r="L785" s="82">
        <f>AA785/(K785+W785)</f>
        <v/>
      </c>
      <c r="M785" s="75" t="n">
        <v>0.15625</v>
      </c>
      <c r="N785" s="80" t="n">
        <v>74996.3</v>
      </c>
      <c r="O785" s="80" t="n">
        <v>42587.94</v>
      </c>
      <c r="P785" s="80" t="n">
        <v>11144.8</v>
      </c>
      <c r="Q785" s="80" t="n">
        <v>15659.7</v>
      </c>
      <c r="R785" s="80" t="n">
        <v>6606.46</v>
      </c>
      <c r="S785" s="80" t="n">
        <v>-1002.6</v>
      </c>
      <c r="T785" s="80">
        <f>O785-Y785</f>
        <v/>
      </c>
      <c r="U785" s="82">
        <f>AA785/(T785+X785)</f>
        <v/>
      </c>
      <c r="V785" s="80">
        <f>INDEX(检修、备用和必开!B:B,MATCH(统调负荷!$C785,检修、备用和必开!$A:$A,0))</f>
        <v/>
      </c>
      <c r="W785" s="80">
        <f>INDEX(检修、备用和必开!C:C,MATCH(统调负荷!$C785,检修、备用和必开!$A:$A,0))</f>
        <v/>
      </c>
      <c r="X785" s="80">
        <f>INDEX(检修、备用和必开!D:D,MATCH(统调负荷!$C785,检修、备用和必开!$A:$A,0))</f>
        <v/>
      </c>
      <c r="Y785" s="80">
        <f>INDEX(检修、备用和必开!E:E,MATCH(统调负荷!$C785,检修、备用和必开!$A:$A,0))</f>
        <v/>
      </c>
      <c r="Z785" s="80">
        <f>INDEX(检修、备用和必开!F:F,MATCH(统调负荷!$C785,检修、备用和必开!$A:$A,0))</f>
        <v/>
      </c>
      <c r="AA785" s="80">
        <f>94492.4-V785-Z785</f>
        <v/>
      </c>
      <c r="AB785" s="80" t="n">
        <v>361.63</v>
      </c>
      <c r="AC785" s="80" t="n">
        <v>410.51</v>
      </c>
      <c r="AD785" s="83">
        <f>C785+D785</f>
        <v/>
      </c>
      <c r="AE785" s="82">
        <f>N785-E785</f>
        <v/>
      </c>
      <c r="AF785" s="82">
        <f>O785-F785</f>
        <v/>
      </c>
      <c r="AG785" s="82">
        <f>P785-G785</f>
        <v/>
      </c>
      <c r="AH785" s="82">
        <f>Q785-H785</f>
        <v/>
      </c>
      <c r="AI785" s="82">
        <f>R785-I785</f>
        <v/>
      </c>
      <c r="AJ785" s="82">
        <f>S785-J785</f>
        <v/>
      </c>
      <c r="AK785" s="80">
        <f>INDEX(检修、备用和必开!I:I,MATCH(统调负荷!$C785,检修、备用和必开!$A:$A,0))</f>
        <v/>
      </c>
    </row>
    <row r="786" ht="13.8" customHeight="1">
      <c r="A786" s="80">
        <f>WEEKDAY(C786,2)</f>
        <v/>
      </c>
      <c r="B786" s="80">
        <f>HOUR(D786)</f>
        <v/>
      </c>
      <c r="D786" s="75" t="n"/>
      <c r="E786" s="80" t="n"/>
      <c r="F786" s="80" t="n"/>
      <c r="G786" s="80" t="n"/>
      <c r="H786" s="80" t="n"/>
      <c r="I786" s="80" t="n"/>
      <c r="J786" s="80" t="n"/>
      <c r="K786" s="80">
        <f>F786-Y786</f>
        <v/>
      </c>
      <c r="L786" s="82">
        <f>AA786/(K786+W786)</f>
        <v/>
      </c>
      <c r="M786" s="75" t="n">
        <v>0.1666666666666667</v>
      </c>
      <c r="N786" s="80" t="n">
        <v>74757.89999999999</v>
      </c>
      <c r="O786" s="80" t="n">
        <v>43189.46</v>
      </c>
      <c r="P786" s="80" t="n">
        <v>10525.3</v>
      </c>
      <c r="Q786" s="80" t="n">
        <v>15433.8</v>
      </c>
      <c r="R786" s="80" t="n">
        <v>6602.83</v>
      </c>
      <c r="S786" s="80" t="n">
        <v>-993.49</v>
      </c>
      <c r="T786" s="80">
        <f>O786-Y786</f>
        <v/>
      </c>
      <c r="U786" s="82">
        <f>AA786/(T786+X786)</f>
        <v/>
      </c>
      <c r="V786" s="80">
        <f>INDEX(检修、备用和必开!B:B,MATCH(统调负荷!$C786,检修、备用和必开!$A:$A,0))</f>
        <v/>
      </c>
      <c r="W786" s="80">
        <f>INDEX(检修、备用和必开!C:C,MATCH(统调负荷!$C786,检修、备用和必开!$A:$A,0))</f>
        <v/>
      </c>
      <c r="X786" s="80">
        <f>INDEX(检修、备用和必开!D:D,MATCH(统调负荷!$C786,检修、备用和必开!$A:$A,0))</f>
        <v/>
      </c>
      <c r="Y786" s="80">
        <f>INDEX(检修、备用和必开!E:E,MATCH(统调负荷!$C786,检修、备用和必开!$A:$A,0))</f>
        <v/>
      </c>
      <c r="Z786" s="80">
        <f>INDEX(检修、备用和必开!F:F,MATCH(统调负荷!$C786,检修、备用和必开!$A:$A,0))</f>
        <v/>
      </c>
      <c r="AA786" s="80">
        <f>94492.4-V786-Z786</f>
        <v/>
      </c>
      <c r="AB786" s="80" t="n">
        <v>368.13</v>
      </c>
      <c r="AC786" s="80" t="n">
        <v>408.4</v>
      </c>
      <c r="AD786" s="83">
        <f>C786+D786</f>
        <v/>
      </c>
      <c r="AE786" s="82">
        <f>N786-E786</f>
        <v/>
      </c>
      <c r="AF786" s="82">
        <f>O786-F786</f>
        <v/>
      </c>
      <c r="AG786" s="82">
        <f>P786-G786</f>
        <v/>
      </c>
      <c r="AH786" s="82">
        <f>Q786-H786</f>
        <v/>
      </c>
      <c r="AI786" s="82">
        <f>R786-I786</f>
        <v/>
      </c>
      <c r="AJ786" s="82">
        <f>S786-J786</f>
        <v/>
      </c>
      <c r="AK786" s="80">
        <f>INDEX(检修、备用和必开!I:I,MATCH(统调负荷!$C786,检修、备用和必开!$A:$A,0))</f>
        <v/>
      </c>
    </row>
    <row r="787" ht="13.8" customHeight="1">
      <c r="A787" s="80">
        <f>WEEKDAY(C787,2)</f>
        <v/>
      </c>
      <c r="B787" s="80">
        <f>HOUR(D787)</f>
        <v/>
      </c>
      <c r="D787" s="75" t="n"/>
      <c r="E787" s="80" t="n"/>
      <c r="F787" s="80" t="n"/>
      <c r="G787" s="80" t="n"/>
      <c r="H787" s="80" t="n"/>
      <c r="I787" s="80" t="n"/>
      <c r="J787" s="80" t="n"/>
      <c r="K787" s="80">
        <f>F787-Y787</f>
        <v/>
      </c>
      <c r="L787" s="82">
        <f>AA787/(K787+W787)</f>
        <v/>
      </c>
      <c r="M787" s="75" t="n">
        <v>0.1770833333333333</v>
      </c>
      <c r="N787" s="80" t="n">
        <v>74428.10000000001</v>
      </c>
      <c r="O787" s="80" t="n">
        <v>43026.01</v>
      </c>
      <c r="P787" s="80" t="n">
        <v>10439.1</v>
      </c>
      <c r="Q787" s="80" t="n">
        <v>15462.4</v>
      </c>
      <c r="R787" s="80" t="n">
        <v>6501</v>
      </c>
      <c r="S787" s="80" t="n">
        <v>-1000.41</v>
      </c>
      <c r="T787" s="80">
        <f>O787-Y787</f>
        <v/>
      </c>
      <c r="U787" s="82">
        <f>AA787/(T787+X787)</f>
        <v/>
      </c>
      <c r="V787" s="80">
        <f>INDEX(检修、备用和必开!B:B,MATCH(统调负荷!$C787,检修、备用和必开!$A:$A,0))</f>
        <v/>
      </c>
      <c r="W787" s="80">
        <f>INDEX(检修、备用和必开!C:C,MATCH(统调负荷!$C787,检修、备用和必开!$A:$A,0))</f>
        <v/>
      </c>
      <c r="X787" s="80">
        <f>INDEX(检修、备用和必开!D:D,MATCH(统调负荷!$C787,检修、备用和必开!$A:$A,0))</f>
        <v/>
      </c>
      <c r="Y787" s="80">
        <f>INDEX(检修、备用和必开!E:E,MATCH(统调负荷!$C787,检修、备用和必开!$A:$A,0))</f>
        <v/>
      </c>
      <c r="Z787" s="80">
        <f>INDEX(检修、备用和必开!F:F,MATCH(统调负荷!$C787,检修、备用和必开!$A:$A,0))</f>
        <v/>
      </c>
      <c r="AA787" s="80">
        <f>94492.4-V787-Z787</f>
        <v/>
      </c>
      <c r="AB787" s="80" t="n">
        <v>359.19</v>
      </c>
      <c r="AC787" s="80" t="n">
        <v>429.58</v>
      </c>
      <c r="AD787" s="83">
        <f>C787+D787</f>
        <v/>
      </c>
      <c r="AE787" s="82">
        <f>N787-E787</f>
        <v/>
      </c>
      <c r="AF787" s="82">
        <f>O787-F787</f>
        <v/>
      </c>
      <c r="AG787" s="82">
        <f>P787-G787</f>
        <v/>
      </c>
      <c r="AH787" s="82">
        <f>Q787-H787</f>
        <v/>
      </c>
      <c r="AI787" s="82">
        <f>R787-I787</f>
        <v/>
      </c>
      <c r="AJ787" s="82">
        <f>S787-J787</f>
        <v/>
      </c>
      <c r="AK787" s="80">
        <f>INDEX(检修、备用和必开!I:I,MATCH(统调负荷!$C787,检修、备用和必开!$A:$A,0))</f>
        <v/>
      </c>
    </row>
    <row r="788" ht="13.8" customHeight="1">
      <c r="A788" s="80">
        <f>WEEKDAY(C788,2)</f>
        <v/>
      </c>
      <c r="B788" s="80">
        <f>HOUR(D788)</f>
        <v/>
      </c>
      <c r="D788" s="75" t="n"/>
      <c r="E788" s="80" t="n"/>
      <c r="F788" s="80" t="n"/>
      <c r="G788" s="80" t="n"/>
      <c r="H788" s="80" t="n"/>
      <c r="I788" s="80" t="n"/>
      <c r="J788" s="80" t="n"/>
      <c r="K788" s="80">
        <f>F788-Y788</f>
        <v/>
      </c>
      <c r="L788" s="82">
        <f>AA788/(K788+W788)</f>
        <v/>
      </c>
      <c r="M788" s="75" t="n">
        <v>0.1875</v>
      </c>
      <c r="N788" s="80" t="n">
        <v>73951.89999999999</v>
      </c>
      <c r="O788" s="80" t="n">
        <v>43004.55</v>
      </c>
      <c r="P788" s="80" t="n">
        <v>9950.75</v>
      </c>
      <c r="Q788" s="80" t="n">
        <v>15482.7</v>
      </c>
      <c r="R788" s="80" t="n">
        <v>6504.86</v>
      </c>
      <c r="S788" s="80" t="n">
        <v>-990.96</v>
      </c>
      <c r="T788" s="80">
        <f>O788-Y788</f>
        <v/>
      </c>
      <c r="U788" s="82">
        <f>AA788/(T788+X788)</f>
        <v/>
      </c>
      <c r="V788" s="80">
        <f>INDEX(检修、备用和必开!B:B,MATCH(统调负荷!$C788,检修、备用和必开!$A:$A,0))</f>
        <v/>
      </c>
      <c r="W788" s="80">
        <f>INDEX(检修、备用和必开!C:C,MATCH(统调负荷!$C788,检修、备用和必开!$A:$A,0))</f>
        <v/>
      </c>
      <c r="X788" s="80">
        <f>INDEX(检修、备用和必开!D:D,MATCH(统调负荷!$C788,检修、备用和必开!$A:$A,0))</f>
        <v/>
      </c>
      <c r="Y788" s="80">
        <f>INDEX(检修、备用和必开!E:E,MATCH(统调负荷!$C788,检修、备用和必开!$A:$A,0))</f>
        <v/>
      </c>
      <c r="Z788" s="80">
        <f>INDEX(检修、备用和必开!F:F,MATCH(统调负荷!$C788,检修、备用和必开!$A:$A,0))</f>
        <v/>
      </c>
      <c r="AA788" s="80">
        <f>94492.4-V788-Z788</f>
        <v/>
      </c>
      <c r="AB788" s="80" t="n">
        <v>358.91</v>
      </c>
      <c r="AC788" s="80" t="n">
        <v>415.32</v>
      </c>
      <c r="AD788" s="83">
        <f>C788+D788</f>
        <v/>
      </c>
      <c r="AE788" s="82">
        <f>N788-E788</f>
        <v/>
      </c>
      <c r="AF788" s="82">
        <f>O788-F788</f>
        <v/>
      </c>
      <c r="AG788" s="82">
        <f>P788-G788</f>
        <v/>
      </c>
      <c r="AH788" s="82">
        <f>Q788-H788</f>
        <v/>
      </c>
      <c r="AI788" s="82">
        <f>R788-I788</f>
        <v/>
      </c>
      <c r="AJ788" s="82">
        <f>S788-J788</f>
        <v/>
      </c>
      <c r="AK788" s="80">
        <f>INDEX(检修、备用和必开!I:I,MATCH(统调负荷!$C788,检修、备用和必开!$A:$A,0))</f>
        <v/>
      </c>
    </row>
    <row r="789" ht="13.8" customHeight="1">
      <c r="A789" s="80">
        <f>WEEKDAY(C789,2)</f>
        <v/>
      </c>
      <c r="B789" s="80">
        <f>HOUR(D789)</f>
        <v/>
      </c>
      <c r="D789" s="75" t="n"/>
      <c r="E789" s="80" t="n"/>
      <c r="F789" s="80" t="n"/>
      <c r="G789" s="80" t="n"/>
      <c r="H789" s="80" t="n"/>
      <c r="I789" s="80" t="n"/>
      <c r="J789" s="80" t="n"/>
      <c r="K789" s="80">
        <f>F789-Y789</f>
        <v/>
      </c>
      <c r="L789" s="82">
        <f>AA789/(K789+W789)</f>
        <v/>
      </c>
      <c r="M789" s="75" t="n">
        <v>0.1979166666666667</v>
      </c>
      <c r="N789" s="80" t="n">
        <v>73649.39999999999</v>
      </c>
      <c r="O789" s="80" t="n">
        <v>42128.97</v>
      </c>
      <c r="P789" s="80" t="n">
        <v>10637.6</v>
      </c>
      <c r="Q789" s="80" t="n">
        <v>15337.7</v>
      </c>
      <c r="R789" s="80" t="n">
        <v>6558.97</v>
      </c>
      <c r="S789" s="80" t="n">
        <v>-1013.84</v>
      </c>
      <c r="T789" s="80">
        <f>O789-Y789</f>
        <v/>
      </c>
      <c r="U789" s="82">
        <f>AA789/(T789+X789)</f>
        <v/>
      </c>
      <c r="V789" s="80">
        <f>INDEX(检修、备用和必开!B:B,MATCH(统调负荷!$C789,检修、备用和必开!$A:$A,0))</f>
        <v/>
      </c>
      <c r="W789" s="80">
        <f>INDEX(检修、备用和必开!C:C,MATCH(统调负荷!$C789,检修、备用和必开!$A:$A,0))</f>
        <v/>
      </c>
      <c r="X789" s="80">
        <f>INDEX(检修、备用和必开!D:D,MATCH(统调负荷!$C789,检修、备用和必开!$A:$A,0))</f>
        <v/>
      </c>
      <c r="Y789" s="80">
        <f>INDEX(检修、备用和必开!E:E,MATCH(统调负荷!$C789,检修、备用和必开!$A:$A,0))</f>
        <v/>
      </c>
      <c r="Z789" s="80">
        <f>INDEX(检修、备用和必开!F:F,MATCH(统调负荷!$C789,检修、备用和必开!$A:$A,0))</f>
        <v/>
      </c>
      <c r="AA789" s="80">
        <f>94492.4-V789-Z789</f>
        <v/>
      </c>
      <c r="AB789" s="80" t="n">
        <v>353.21</v>
      </c>
      <c r="AC789" s="80" t="n">
        <v>380.96</v>
      </c>
      <c r="AD789" s="83">
        <f>C789+D789</f>
        <v/>
      </c>
      <c r="AE789" s="82">
        <f>N789-E789</f>
        <v/>
      </c>
      <c r="AF789" s="82">
        <f>O789-F789</f>
        <v/>
      </c>
      <c r="AG789" s="82">
        <f>P789-G789</f>
        <v/>
      </c>
      <c r="AH789" s="82">
        <f>Q789-H789</f>
        <v/>
      </c>
      <c r="AI789" s="82">
        <f>R789-I789</f>
        <v/>
      </c>
      <c r="AJ789" s="82">
        <f>S789-J789</f>
        <v/>
      </c>
      <c r="AK789" s="80">
        <f>INDEX(检修、备用和必开!I:I,MATCH(统调负荷!$C789,检修、备用和必开!$A:$A,0))</f>
        <v/>
      </c>
    </row>
    <row r="790" ht="13.8" customHeight="1">
      <c r="A790" s="80">
        <f>WEEKDAY(C790,2)</f>
        <v/>
      </c>
      <c r="B790" s="80">
        <f>HOUR(D790)</f>
        <v/>
      </c>
      <c r="D790" s="75" t="n"/>
      <c r="E790" s="80" t="n"/>
      <c r="F790" s="80" t="n"/>
      <c r="G790" s="80" t="n"/>
      <c r="H790" s="80" t="n"/>
      <c r="I790" s="80" t="n"/>
      <c r="J790" s="80" t="n"/>
      <c r="K790" s="80">
        <f>F790-Y790</f>
        <v/>
      </c>
      <c r="L790" s="82">
        <f>AA790/(K790+W790)</f>
        <v/>
      </c>
      <c r="M790" s="75" t="n">
        <v>0.2083333333333333</v>
      </c>
      <c r="N790" s="80" t="n">
        <v>73485.5</v>
      </c>
      <c r="O790" s="80" t="n">
        <v>41549.96</v>
      </c>
      <c r="P790" s="80" t="n">
        <v>10793.3</v>
      </c>
      <c r="Q790" s="80" t="n">
        <v>15599.5</v>
      </c>
      <c r="R790" s="80" t="n">
        <v>6566.72</v>
      </c>
      <c r="S790" s="80" t="n">
        <v>-1023.98</v>
      </c>
      <c r="T790" s="80">
        <f>O790-Y790</f>
        <v/>
      </c>
      <c r="U790" s="82">
        <f>AA790/(T790+X790)</f>
        <v/>
      </c>
      <c r="V790" s="80">
        <f>INDEX(检修、备用和必开!B:B,MATCH(统调负荷!$C790,检修、备用和必开!$A:$A,0))</f>
        <v/>
      </c>
      <c r="W790" s="80">
        <f>INDEX(检修、备用和必开!C:C,MATCH(统调负荷!$C790,检修、备用和必开!$A:$A,0))</f>
        <v/>
      </c>
      <c r="X790" s="80">
        <f>INDEX(检修、备用和必开!D:D,MATCH(统调负荷!$C790,检修、备用和必开!$A:$A,0))</f>
        <v/>
      </c>
      <c r="Y790" s="80">
        <f>INDEX(检修、备用和必开!E:E,MATCH(统调负荷!$C790,检修、备用和必开!$A:$A,0))</f>
        <v/>
      </c>
      <c r="Z790" s="80">
        <f>INDEX(检修、备用和必开!F:F,MATCH(统调负荷!$C790,检修、备用和必开!$A:$A,0))</f>
        <v/>
      </c>
      <c r="AA790" s="80">
        <f>94492.4-V790-Z790</f>
        <v/>
      </c>
      <c r="AB790" s="80" t="n">
        <v>353.33</v>
      </c>
      <c r="AC790" s="80" t="n">
        <v>370.35</v>
      </c>
      <c r="AD790" s="83">
        <f>C790+D790</f>
        <v/>
      </c>
      <c r="AE790" s="82">
        <f>N790-E790</f>
        <v/>
      </c>
      <c r="AF790" s="82">
        <f>O790-F790</f>
        <v/>
      </c>
      <c r="AG790" s="82">
        <f>P790-G790</f>
        <v/>
      </c>
      <c r="AH790" s="82">
        <f>Q790-H790</f>
        <v/>
      </c>
      <c r="AI790" s="82">
        <f>R790-I790</f>
        <v/>
      </c>
      <c r="AJ790" s="82">
        <f>S790-J790</f>
        <v/>
      </c>
      <c r="AK790" s="80">
        <f>INDEX(检修、备用和必开!I:I,MATCH(统调负荷!$C790,检修、备用和必开!$A:$A,0))</f>
        <v/>
      </c>
    </row>
    <row r="791" ht="13.8" customHeight="1">
      <c r="A791" s="80">
        <f>WEEKDAY(C791,2)</f>
        <v/>
      </c>
      <c r="B791" s="80">
        <f>HOUR(D791)</f>
        <v/>
      </c>
      <c r="D791" s="75" t="n"/>
      <c r="E791" s="80" t="n"/>
      <c r="F791" s="80" t="n"/>
      <c r="G791" s="80" t="n"/>
      <c r="H791" s="80" t="n"/>
      <c r="I791" s="80" t="n"/>
      <c r="J791" s="80" t="n"/>
      <c r="K791" s="80">
        <f>F791-Y791</f>
        <v/>
      </c>
      <c r="L791" s="82">
        <f>AA791/(K791+W791)</f>
        <v/>
      </c>
      <c r="M791" s="75" t="n">
        <v>0.21875</v>
      </c>
      <c r="N791" s="80" t="n">
        <v>73620.60000000001</v>
      </c>
      <c r="O791" s="80" t="n">
        <v>41689.53</v>
      </c>
      <c r="P791" s="80" t="n">
        <v>10601.8</v>
      </c>
      <c r="Q791" s="80" t="n">
        <v>15797.9</v>
      </c>
      <c r="R791" s="80" t="n">
        <v>6548.87</v>
      </c>
      <c r="S791" s="80" t="n">
        <v>-1017.5</v>
      </c>
      <c r="T791" s="80">
        <f>O791-Y791</f>
        <v/>
      </c>
      <c r="U791" s="82">
        <f>AA791/(T791+X791)</f>
        <v/>
      </c>
      <c r="V791" s="80">
        <f>INDEX(检修、备用和必开!B:B,MATCH(统调负荷!$C791,检修、备用和必开!$A:$A,0))</f>
        <v/>
      </c>
      <c r="W791" s="80">
        <f>INDEX(检修、备用和必开!C:C,MATCH(统调负荷!$C791,检修、备用和必开!$A:$A,0))</f>
        <v/>
      </c>
      <c r="X791" s="80">
        <f>INDEX(检修、备用和必开!D:D,MATCH(统调负荷!$C791,检修、备用和必开!$A:$A,0))</f>
        <v/>
      </c>
      <c r="Y791" s="80">
        <f>INDEX(检修、备用和必开!E:E,MATCH(统调负荷!$C791,检修、备用和必开!$A:$A,0))</f>
        <v/>
      </c>
      <c r="Z791" s="80">
        <f>INDEX(检修、备用和必开!F:F,MATCH(统调负荷!$C791,检修、备用和必开!$A:$A,0))</f>
        <v/>
      </c>
      <c r="AA791" s="80">
        <f>94492.4-V791-Z791</f>
        <v/>
      </c>
      <c r="AB791" s="80" t="n">
        <v>359.52</v>
      </c>
      <c r="AC791" s="80" t="n">
        <v>367.01</v>
      </c>
      <c r="AD791" s="83">
        <f>C791+D791</f>
        <v/>
      </c>
      <c r="AE791" s="82">
        <f>N791-E791</f>
        <v/>
      </c>
      <c r="AF791" s="82">
        <f>O791-F791</f>
        <v/>
      </c>
      <c r="AG791" s="82">
        <f>P791-G791</f>
        <v/>
      </c>
      <c r="AH791" s="82">
        <f>Q791-H791</f>
        <v/>
      </c>
      <c r="AI791" s="82">
        <f>R791-I791</f>
        <v/>
      </c>
      <c r="AJ791" s="82">
        <f>S791-J791</f>
        <v/>
      </c>
      <c r="AK791" s="80">
        <f>INDEX(检修、备用和必开!I:I,MATCH(统调负荷!$C791,检修、备用和必开!$A:$A,0))</f>
        <v/>
      </c>
    </row>
    <row r="792" ht="13.8" customHeight="1">
      <c r="A792" s="80">
        <f>WEEKDAY(C792,2)</f>
        <v/>
      </c>
      <c r="B792" s="80">
        <f>HOUR(D792)</f>
        <v/>
      </c>
      <c r="D792" s="75" t="n"/>
      <c r="E792" s="80" t="n"/>
      <c r="F792" s="80" t="n"/>
      <c r="G792" s="80" t="n"/>
      <c r="H792" s="80" t="n"/>
      <c r="I792" s="80" t="n"/>
      <c r="J792" s="80" t="n"/>
      <c r="K792" s="80">
        <f>F792-Y792</f>
        <v/>
      </c>
      <c r="L792" s="82">
        <f>AA792/(K792+W792)</f>
        <v/>
      </c>
      <c r="M792" s="75" t="n">
        <v>0.2291666666666667</v>
      </c>
      <c r="N792" s="80" t="n">
        <v>74544.39999999999</v>
      </c>
      <c r="O792" s="80" t="n">
        <v>42665.91</v>
      </c>
      <c r="P792" s="80" t="n">
        <v>10319.9</v>
      </c>
      <c r="Q792" s="80" t="n">
        <v>15877.3</v>
      </c>
      <c r="R792" s="80" t="n">
        <v>6682</v>
      </c>
      <c r="S792" s="80" t="n">
        <v>-1000.71</v>
      </c>
      <c r="T792" s="80">
        <f>O792-Y792</f>
        <v/>
      </c>
      <c r="U792" s="82">
        <f>AA792/(T792+X792)</f>
        <v/>
      </c>
      <c r="V792" s="80">
        <f>INDEX(检修、备用和必开!B:B,MATCH(统调负荷!$C792,检修、备用和必开!$A:$A,0))</f>
        <v/>
      </c>
      <c r="W792" s="80">
        <f>INDEX(检修、备用和必开!C:C,MATCH(统调负荷!$C792,检修、备用和必开!$A:$A,0))</f>
        <v/>
      </c>
      <c r="X792" s="80">
        <f>INDEX(检修、备用和必开!D:D,MATCH(统调负荷!$C792,检修、备用和必开!$A:$A,0))</f>
        <v/>
      </c>
      <c r="Y792" s="80">
        <f>INDEX(检修、备用和必开!E:E,MATCH(统调负荷!$C792,检修、备用和必开!$A:$A,0))</f>
        <v/>
      </c>
      <c r="Z792" s="80">
        <f>INDEX(检修、备用和必开!F:F,MATCH(统调负荷!$C792,检修、备用和必开!$A:$A,0))</f>
        <v/>
      </c>
      <c r="AA792" s="80">
        <f>94492.4-V792-Z792</f>
        <v/>
      </c>
      <c r="AB792" s="80" t="n">
        <v>370.45</v>
      </c>
      <c r="AC792" s="80" t="n">
        <v>371.79</v>
      </c>
      <c r="AD792" s="83">
        <f>C792+D792</f>
        <v/>
      </c>
      <c r="AE792" s="82">
        <f>N792-E792</f>
        <v/>
      </c>
      <c r="AF792" s="82">
        <f>O792-F792</f>
        <v/>
      </c>
      <c r="AG792" s="82">
        <f>P792-G792</f>
        <v/>
      </c>
      <c r="AH792" s="82">
        <f>Q792-H792</f>
        <v/>
      </c>
      <c r="AI792" s="82">
        <f>R792-I792</f>
        <v/>
      </c>
      <c r="AJ792" s="82">
        <f>S792-J792</f>
        <v/>
      </c>
      <c r="AK792" s="80">
        <f>INDEX(检修、备用和必开!I:I,MATCH(统调负荷!$C792,检修、备用和必开!$A:$A,0))</f>
        <v/>
      </c>
    </row>
    <row r="793" ht="13.8" customHeight="1">
      <c r="A793" s="80">
        <f>WEEKDAY(C793,2)</f>
        <v/>
      </c>
      <c r="B793" s="80">
        <f>HOUR(D793)</f>
        <v/>
      </c>
      <c r="D793" s="75" t="n"/>
      <c r="E793" s="80" t="n"/>
      <c r="F793" s="80" t="n"/>
      <c r="G793" s="80" t="n"/>
      <c r="H793" s="80" t="n"/>
      <c r="I793" s="80" t="n"/>
      <c r="J793" s="80" t="n"/>
      <c r="K793" s="80">
        <f>F793-Y793</f>
        <v/>
      </c>
      <c r="L793" s="82">
        <f>AA793/(K793+W793)</f>
        <v/>
      </c>
      <c r="M793" s="75" t="n">
        <v>0.2395833333333333</v>
      </c>
      <c r="N793" s="80" t="n">
        <v>75232</v>
      </c>
      <c r="O793" s="80" t="n">
        <v>42486.14</v>
      </c>
      <c r="P793" s="80" t="n">
        <v>10725.3</v>
      </c>
      <c r="Q793" s="80" t="n">
        <v>16294.4</v>
      </c>
      <c r="R793" s="80" t="n">
        <v>6770.12</v>
      </c>
      <c r="S793" s="80" t="n">
        <v>-1043.96</v>
      </c>
      <c r="T793" s="80">
        <f>O793-Y793</f>
        <v/>
      </c>
      <c r="U793" s="82">
        <f>AA793/(T793+X793)</f>
        <v/>
      </c>
      <c r="V793" s="80">
        <f>INDEX(检修、备用和必开!B:B,MATCH(统调负荷!$C793,检修、备用和必开!$A:$A,0))</f>
        <v/>
      </c>
      <c r="W793" s="80">
        <f>INDEX(检修、备用和必开!C:C,MATCH(统调负荷!$C793,检修、备用和必开!$A:$A,0))</f>
        <v/>
      </c>
      <c r="X793" s="80">
        <f>INDEX(检修、备用和必开!D:D,MATCH(统调负荷!$C793,检修、备用和必开!$A:$A,0))</f>
        <v/>
      </c>
      <c r="Y793" s="80">
        <f>INDEX(检修、备用和必开!E:E,MATCH(统调负荷!$C793,检修、备用和必开!$A:$A,0))</f>
        <v/>
      </c>
      <c r="Z793" s="80">
        <f>INDEX(检修、备用和必开!F:F,MATCH(统调负荷!$C793,检修、备用和必开!$A:$A,0))</f>
        <v/>
      </c>
      <c r="AA793" s="80">
        <f>94492.4-V793-Z793</f>
        <v/>
      </c>
      <c r="AB793" s="80" t="n">
        <v>364.48</v>
      </c>
      <c r="AC793" s="80" t="n">
        <v>368.78</v>
      </c>
      <c r="AD793" s="83">
        <f>C793+D793</f>
        <v/>
      </c>
      <c r="AE793" s="82">
        <f>N793-E793</f>
        <v/>
      </c>
      <c r="AF793" s="82">
        <f>O793-F793</f>
        <v/>
      </c>
      <c r="AG793" s="82">
        <f>P793-G793</f>
        <v/>
      </c>
      <c r="AH793" s="82">
        <f>Q793-H793</f>
        <v/>
      </c>
      <c r="AI793" s="82">
        <f>R793-I793</f>
        <v/>
      </c>
      <c r="AJ793" s="82">
        <f>S793-J793</f>
        <v/>
      </c>
      <c r="AK793" s="80">
        <f>INDEX(检修、备用和必开!I:I,MATCH(统调负荷!$C793,检修、备用和必开!$A:$A,0))</f>
        <v/>
      </c>
    </row>
    <row r="794" ht="13.8" customHeight="1">
      <c r="A794" s="80">
        <f>WEEKDAY(C794,2)</f>
        <v/>
      </c>
      <c r="B794" s="80">
        <f>HOUR(D794)</f>
        <v/>
      </c>
      <c r="D794" s="75" t="n"/>
      <c r="E794" s="80" t="n"/>
      <c r="F794" s="80" t="n"/>
      <c r="G794" s="80" t="n"/>
      <c r="H794" s="80" t="n"/>
      <c r="I794" s="80" t="n"/>
      <c r="J794" s="80" t="n"/>
      <c r="K794" s="80">
        <f>F794-Y794</f>
        <v/>
      </c>
      <c r="L794" s="82">
        <f>AA794/(K794+W794)</f>
        <v/>
      </c>
      <c r="M794" s="75" t="n">
        <v>0.25</v>
      </c>
      <c r="N794" s="80" t="n">
        <v>76146.89999999999</v>
      </c>
      <c r="O794" s="80" t="n">
        <v>42680.52</v>
      </c>
      <c r="P794" s="80" t="n">
        <v>11518.1</v>
      </c>
      <c r="Q794" s="80" t="n">
        <v>16250.1</v>
      </c>
      <c r="R794" s="80" t="n">
        <v>6822.01</v>
      </c>
      <c r="S794" s="80" t="n">
        <v>-1123.83</v>
      </c>
      <c r="T794" s="80">
        <f>O794-Y794</f>
        <v/>
      </c>
      <c r="U794" s="82">
        <f>AA794/(T794+X794)</f>
        <v/>
      </c>
      <c r="V794" s="80">
        <f>INDEX(检修、备用和必开!B:B,MATCH(统调负荷!$C794,检修、备用和必开!$A:$A,0))</f>
        <v/>
      </c>
      <c r="W794" s="80">
        <f>INDEX(检修、备用和必开!C:C,MATCH(统调负荷!$C794,检修、备用和必开!$A:$A,0))</f>
        <v/>
      </c>
      <c r="X794" s="80">
        <f>INDEX(检修、备用和必开!D:D,MATCH(统调负荷!$C794,检修、备用和必开!$A:$A,0))</f>
        <v/>
      </c>
      <c r="Y794" s="80">
        <f>INDEX(检修、备用和必开!E:E,MATCH(统调负荷!$C794,检修、备用和必开!$A:$A,0))</f>
        <v/>
      </c>
      <c r="Z794" s="80">
        <f>INDEX(检修、备用和必开!F:F,MATCH(统调负荷!$C794,检修、备用和必开!$A:$A,0))</f>
        <v/>
      </c>
      <c r="AA794" s="80">
        <f>94492.4-V794-Z794</f>
        <v/>
      </c>
      <c r="AB794" s="80" t="n">
        <v>367.49</v>
      </c>
      <c r="AC794" s="80" t="n">
        <v>375.94</v>
      </c>
      <c r="AD794" s="83">
        <f>C794+D794</f>
        <v/>
      </c>
      <c r="AE794" s="82">
        <f>N794-E794</f>
        <v/>
      </c>
      <c r="AF794" s="82">
        <f>O794-F794</f>
        <v/>
      </c>
      <c r="AG794" s="82">
        <f>P794-G794</f>
        <v/>
      </c>
      <c r="AH794" s="82">
        <f>Q794-H794</f>
        <v/>
      </c>
      <c r="AI794" s="82">
        <f>R794-I794</f>
        <v/>
      </c>
      <c r="AJ794" s="82">
        <f>S794-J794</f>
        <v/>
      </c>
      <c r="AK794" s="80">
        <f>INDEX(检修、备用和必开!I:I,MATCH(统调负荷!$C794,检修、备用和必开!$A:$A,0))</f>
        <v/>
      </c>
    </row>
    <row r="795" ht="13.8" customHeight="1">
      <c r="A795" s="80">
        <f>WEEKDAY(C795,2)</f>
        <v/>
      </c>
      <c r="B795" s="80">
        <f>HOUR(D795)</f>
        <v/>
      </c>
      <c r="D795" s="75" t="n"/>
      <c r="E795" s="80" t="n"/>
      <c r="F795" s="80" t="n"/>
      <c r="G795" s="80" t="n"/>
      <c r="H795" s="80" t="n"/>
      <c r="I795" s="80" t="n"/>
      <c r="J795" s="80" t="n"/>
      <c r="K795" s="80">
        <f>F795-Y795</f>
        <v/>
      </c>
      <c r="L795" s="82">
        <f>AA795/(K795+W795)</f>
        <v/>
      </c>
      <c r="M795" s="75" t="n">
        <v>0.2604166666666667</v>
      </c>
      <c r="N795" s="80" t="n">
        <v>78085.3</v>
      </c>
      <c r="O795" s="80" t="n">
        <v>43559.73</v>
      </c>
      <c r="P795" s="80" t="n">
        <v>12185.9</v>
      </c>
      <c r="Q795" s="80" t="n">
        <v>16491.1</v>
      </c>
      <c r="R795" s="80" t="n">
        <v>6955.02</v>
      </c>
      <c r="S795" s="80" t="n">
        <v>-1106.45</v>
      </c>
      <c r="T795" s="80">
        <f>O795-Y795</f>
        <v/>
      </c>
      <c r="U795" s="82">
        <f>AA795/(T795+X795)</f>
        <v/>
      </c>
      <c r="V795" s="80">
        <f>INDEX(检修、备用和必开!B:B,MATCH(统调负荷!$C795,检修、备用和必开!$A:$A,0))</f>
        <v/>
      </c>
      <c r="W795" s="80">
        <f>INDEX(检修、备用和必开!C:C,MATCH(统调负荷!$C795,检修、备用和必开!$A:$A,0))</f>
        <v/>
      </c>
      <c r="X795" s="80">
        <f>INDEX(检修、备用和必开!D:D,MATCH(统调负荷!$C795,检修、备用和必开!$A:$A,0))</f>
        <v/>
      </c>
      <c r="Y795" s="80">
        <f>INDEX(检修、备用和必开!E:E,MATCH(统调负荷!$C795,检修、备用和必开!$A:$A,0))</f>
        <v/>
      </c>
      <c r="Z795" s="80">
        <f>INDEX(检修、备用和必开!F:F,MATCH(统调负荷!$C795,检修、备用和必开!$A:$A,0))</f>
        <v/>
      </c>
      <c r="AA795" s="80">
        <f>94492.4-V795-Z795</f>
        <v/>
      </c>
      <c r="AB795" s="80" t="n">
        <v>367.83</v>
      </c>
      <c r="AC795" s="80" t="n">
        <v>375.1</v>
      </c>
      <c r="AD795" s="83">
        <f>C795+D795</f>
        <v/>
      </c>
      <c r="AE795" s="82">
        <f>N795-E795</f>
        <v/>
      </c>
      <c r="AF795" s="82">
        <f>O795-F795</f>
        <v/>
      </c>
      <c r="AG795" s="82">
        <f>P795-G795</f>
        <v/>
      </c>
      <c r="AH795" s="82">
        <f>Q795-H795</f>
        <v/>
      </c>
      <c r="AI795" s="82">
        <f>R795-I795</f>
        <v/>
      </c>
      <c r="AJ795" s="82">
        <f>S795-J795</f>
        <v/>
      </c>
      <c r="AK795" s="80">
        <f>INDEX(检修、备用和必开!I:I,MATCH(统调负荷!$C795,检修、备用和必开!$A:$A,0))</f>
        <v/>
      </c>
    </row>
    <row r="796" ht="13.8" customHeight="1">
      <c r="A796" s="80">
        <f>WEEKDAY(C796,2)</f>
        <v/>
      </c>
      <c r="B796" s="80">
        <f>HOUR(D796)</f>
        <v/>
      </c>
      <c r="D796" s="75" t="n"/>
      <c r="E796" s="80" t="n"/>
      <c r="F796" s="80" t="n"/>
      <c r="G796" s="80" t="n"/>
      <c r="H796" s="80" t="n"/>
      <c r="I796" s="80" t="n"/>
      <c r="J796" s="80" t="n"/>
      <c r="K796" s="80">
        <f>F796-Y796</f>
        <v/>
      </c>
      <c r="L796" s="82">
        <f>AA796/(K796+W796)</f>
        <v/>
      </c>
      <c r="M796" s="75" t="n">
        <v>0.2708333333333333</v>
      </c>
      <c r="N796" s="80" t="n">
        <v>80048.39999999999</v>
      </c>
      <c r="O796" s="80" t="n">
        <v>44595.7</v>
      </c>
      <c r="P796" s="80" t="n">
        <v>13093.9</v>
      </c>
      <c r="Q796" s="80" t="n">
        <v>16517.7</v>
      </c>
      <c r="R796" s="80" t="n">
        <v>7026.75</v>
      </c>
      <c r="S796" s="80" t="n">
        <v>-1185.65</v>
      </c>
      <c r="T796" s="80">
        <f>O796-Y796</f>
        <v/>
      </c>
      <c r="U796" s="82">
        <f>AA796/(T796+X796)</f>
        <v/>
      </c>
      <c r="V796" s="80">
        <f>INDEX(检修、备用和必开!B:B,MATCH(统调负荷!$C796,检修、备用和必开!$A:$A,0))</f>
        <v/>
      </c>
      <c r="W796" s="80">
        <f>INDEX(检修、备用和必开!C:C,MATCH(统调负荷!$C796,检修、备用和必开!$A:$A,0))</f>
        <v/>
      </c>
      <c r="X796" s="80">
        <f>INDEX(检修、备用和必开!D:D,MATCH(统调负荷!$C796,检修、备用和必开!$A:$A,0))</f>
        <v/>
      </c>
      <c r="Y796" s="80">
        <f>INDEX(检修、备用和必开!E:E,MATCH(统调负荷!$C796,检修、备用和必开!$A:$A,0))</f>
        <v/>
      </c>
      <c r="Z796" s="80">
        <f>INDEX(检修、备用和必开!F:F,MATCH(统调负荷!$C796,检修、备用和必开!$A:$A,0))</f>
        <v/>
      </c>
      <c r="AA796" s="80">
        <f>94492.4-V796-Z796</f>
        <v/>
      </c>
      <c r="AB796" s="80" t="n">
        <v>369.78</v>
      </c>
      <c r="AC796" s="80" t="n">
        <v>400.33</v>
      </c>
      <c r="AD796" s="83">
        <f>C796+D796</f>
        <v/>
      </c>
      <c r="AE796" s="82">
        <f>N796-E796</f>
        <v/>
      </c>
      <c r="AF796" s="82">
        <f>O796-F796</f>
        <v/>
      </c>
      <c r="AG796" s="82">
        <f>P796-G796</f>
        <v/>
      </c>
      <c r="AH796" s="82">
        <f>Q796-H796</f>
        <v/>
      </c>
      <c r="AI796" s="82">
        <f>R796-I796</f>
        <v/>
      </c>
      <c r="AJ796" s="82">
        <f>S796-J796</f>
        <v/>
      </c>
      <c r="AK796" s="80">
        <f>INDEX(检修、备用和必开!I:I,MATCH(统调负荷!$C796,检修、备用和必开!$A:$A,0))</f>
        <v/>
      </c>
    </row>
    <row r="797" ht="13.8" customHeight="1">
      <c r="A797" s="80">
        <f>WEEKDAY(C797,2)</f>
        <v/>
      </c>
      <c r="B797" s="80">
        <f>HOUR(D797)</f>
        <v/>
      </c>
      <c r="D797" s="75" t="n"/>
      <c r="E797" s="80" t="n"/>
      <c r="F797" s="80" t="n"/>
      <c r="G797" s="80" t="n"/>
      <c r="H797" s="80" t="n"/>
      <c r="I797" s="80" t="n"/>
      <c r="J797" s="80" t="n"/>
      <c r="K797" s="80">
        <f>F797-Y797</f>
        <v/>
      </c>
      <c r="L797" s="82">
        <f>AA797/(K797+W797)</f>
        <v/>
      </c>
      <c r="M797" s="75" t="n">
        <v>0.28125</v>
      </c>
      <c r="N797" s="80" t="n">
        <v>81596.7</v>
      </c>
      <c r="O797" s="80" t="n">
        <v>45948.11</v>
      </c>
      <c r="P797" s="80" t="n">
        <v>13167.9</v>
      </c>
      <c r="Q797" s="80" t="n">
        <v>16679.4</v>
      </c>
      <c r="R797" s="80" t="n">
        <v>6979.65</v>
      </c>
      <c r="S797" s="80" t="n">
        <v>-1178.36</v>
      </c>
      <c r="T797" s="80">
        <f>O797-Y797</f>
        <v/>
      </c>
      <c r="U797" s="82">
        <f>AA797/(T797+X797)</f>
        <v/>
      </c>
      <c r="V797" s="80">
        <f>INDEX(检修、备用和必开!B:B,MATCH(统调负荷!$C797,检修、备用和必开!$A:$A,0))</f>
        <v/>
      </c>
      <c r="W797" s="80">
        <f>INDEX(检修、备用和必开!C:C,MATCH(统调负荷!$C797,检修、备用和必开!$A:$A,0))</f>
        <v/>
      </c>
      <c r="X797" s="80">
        <f>INDEX(检修、备用和必开!D:D,MATCH(统调负荷!$C797,检修、备用和必开!$A:$A,0))</f>
        <v/>
      </c>
      <c r="Y797" s="80">
        <f>INDEX(检修、备用和必开!E:E,MATCH(统调负荷!$C797,检修、备用和必开!$A:$A,0))</f>
        <v/>
      </c>
      <c r="Z797" s="80">
        <f>INDEX(检修、备用和必开!F:F,MATCH(统调负荷!$C797,检修、备用和必开!$A:$A,0))</f>
        <v/>
      </c>
      <c r="AA797" s="80">
        <f>94492.4-V797-Z797</f>
        <v/>
      </c>
      <c r="AB797" s="80" t="n">
        <v>401.01</v>
      </c>
      <c r="AC797" s="80" t="n">
        <v>453.93</v>
      </c>
      <c r="AD797" s="83">
        <f>C797+D797</f>
        <v/>
      </c>
      <c r="AE797" s="82">
        <f>N797-E797</f>
        <v/>
      </c>
      <c r="AF797" s="82">
        <f>O797-F797</f>
        <v/>
      </c>
      <c r="AG797" s="82">
        <f>P797-G797</f>
        <v/>
      </c>
      <c r="AH797" s="82">
        <f>Q797-H797</f>
        <v/>
      </c>
      <c r="AI797" s="82">
        <f>R797-I797</f>
        <v/>
      </c>
      <c r="AJ797" s="82">
        <f>S797-J797</f>
        <v/>
      </c>
      <c r="AK797" s="80">
        <f>INDEX(检修、备用和必开!I:I,MATCH(统调负荷!$C797,检修、备用和必开!$A:$A,0))</f>
        <v/>
      </c>
    </row>
    <row r="798" ht="13.8" customHeight="1">
      <c r="A798" s="80">
        <f>WEEKDAY(C798,2)</f>
        <v/>
      </c>
      <c r="B798" s="80">
        <f>HOUR(D798)</f>
        <v/>
      </c>
      <c r="D798" s="75" t="n"/>
      <c r="E798" s="80" t="n"/>
      <c r="F798" s="80" t="n"/>
      <c r="G798" s="80" t="n"/>
      <c r="H798" s="80" t="n"/>
      <c r="I798" s="80" t="n"/>
      <c r="J798" s="80" t="n"/>
      <c r="K798" s="80">
        <f>F798-Y798</f>
        <v/>
      </c>
      <c r="L798" s="82">
        <f>AA798/(K798+W798)</f>
        <v/>
      </c>
      <c r="M798" s="75" t="n">
        <v>0.2916666666666667</v>
      </c>
      <c r="N798" s="80" t="n">
        <v>83503.89999999999</v>
      </c>
      <c r="O798" s="80" t="n">
        <v>45754.63</v>
      </c>
      <c r="P798" s="80" t="n">
        <v>14266.4</v>
      </c>
      <c r="Q798" s="80" t="n">
        <v>17761.3</v>
      </c>
      <c r="R798" s="80" t="n">
        <v>6947.75</v>
      </c>
      <c r="S798" s="80" t="n">
        <v>-1226.18</v>
      </c>
      <c r="T798" s="80">
        <f>O798-Y798</f>
        <v/>
      </c>
      <c r="U798" s="82">
        <f>AA798/(T798+X798)</f>
        <v/>
      </c>
      <c r="V798" s="80">
        <f>INDEX(检修、备用和必开!B:B,MATCH(统调负荷!$C798,检修、备用和必开!$A:$A,0))</f>
        <v/>
      </c>
      <c r="W798" s="80">
        <f>INDEX(检修、备用和必开!C:C,MATCH(统调负荷!$C798,检修、备用和必开!$A:$A,0))</f>
        <v/>
      </c>
      <c r="X798" s="80">
        <f>INDEX(检修、备用和必开!D:D,MATCH(统调负荷!$C798,检修、备用和必开!$A:$A,0))</f>
        <v/>
      </c>
      <c r="Y798" s="80">
        <f>INDEX(检修、备用和必开!E:E,MATCH(统调负荷!$C798,检修、备用和必开!$A:$A,0))</f>
        <v/>
      </c>
      <c r="Z798" s="80">
        <f>INDEX(检修、备用和必开!F:F,MATCH(统调负荷!$C798,检修、备用和必开!$A:$A,0))</f>
        <v/>
      </c>
      <c r="AA798" s="80">
        <f>94492.4-V798-Z798</f>
        <v/>
      </c>
      <c r="AB798" s="80" t="n">
        <v>414.61</v>
      </c>
      <c r="AC798" s="80" t="n">
        <v>391.96</v>
      </c>
      <c r="AD798" s="83">
        <f>C798+D798</f>
        <v/>
      </c>
      <c r="AE798" s="82">
        <f>N798-E798</f>
        <v/>
      </c>
      <c r="AF798" s="82">
        <f>O798-F798</f>
        <v/>
      </c>
      <c r="AG798" s="82">
        <f>P798-G798</f>
        <v/>
      </c>
      <c r="AH798" s="82">
        <f>Q798-H798</f>
        <v/>
      </c>
      <c r="AI798" s="82">
        <f>R798-I798</f>
        <v/>
      </c>
      <c r="AJ798" s="82">
        <f>S798-J798</f>
        <v/>
      </c>
      <c r="AK798" s="80">
        <f>INDEX(检修、备用和必开!I:I,MATCH(统调负荷!$C798,检修、备用和必开!$A:$A,0))</f>
        <v/>
      </c>
    </row>
    <row r="799" ht="13.8" customHeight="1">
      <c r="A799" s="80">
        <f>WEEKDAY(C799,2)</f>
        <v/>
      </c>
      <c r="B799" s="80">
        <f>HOUR(D799)</f>
        <v/>
      </c>
      <c r="D799" s="75" t="n"/>
      <c r="E799" s="80" t="n"/>
      <c r="F799" s="80" t="n"/>
      <c r="G799" s="80" t="n"/>
      <c r="H799" s="80" t="n"/>
      <c r="I799" s="80" t="n"/>
      <c r="J799" s="80" t="n"/>
      <c r="K799" s="80">
        <f>F799-Y799</f>
        <v/>
      </c>
      <c r="L799" s="82">
        <f>AA799/(K799+W799)</f>
        <v/>
      </c>
      <c r="M799" s="75" t="n">
        <v>0.3020833333333333</v>
      </c>
      <c r="N799" s="80" t="n">
        <v>86557.39999999999</v>
      </c>
      <c r="O799" s="80" t="n">
        <v>47613.43</v>
      </c>
      <c r="P799" s="80" t="n">
        <v>13993.2</v>
      </c>
      <c r="Q799" s="80" t="n">
        <v>19153.2</v>
      </c>
      <c r="R799" s="80" t="n">
        <v>6996.02</v>
      </c>
      <c r="S799" s="80" t="n">
        <v>-1198.45</v>
      </c>
      <c r="T799" s="80">
        <f>O799-Y799</f>
        <v/>
      </c>
      <c r="U799" s="82">
        <f>AA799/(T799+X799)</f>
        <v/>
      </c>
      <c r="V799" s="80">
        <f>INDEX(检修、备用和必开!B:B,MATCH(统调负荷!$C799,检修、备用和必开!$A:$A,0))</f>
        <v/>
      </c>
      <c r="W799" s="80">
        <f>INDEX(检修、备用和必开!C:C,MATCH(统调负荷!$C799,检修、备用和必开!$A:$A,0))</f>
        <v/>
      </c>
      <c r="X799" s="80">
        <f>INDEX(检修、备用和必开!D:D,MATCH(统调负荷!$C799,检修、备用和必开!$A:$A,0))</f>
        <v/>
      </c>
      <c r="Y799" s="80">
        <f>INDEX(检修、备用和必开!E:E,MATCH(统调负荷!$C799,检修、备用和必开!$A:$A,0))</f>
        <v/>
      </c>
      <c r="Z799" s="80">
        <f>INDEX(检修、备用和必开!F:F,MATCH(统调负荷!$C799,检修、备用和必开!$A:$A,0))</f>
        <v/>
      </c>
      <c r="AA799" s="80">
        <f>94492.4-V799-Z799</f>
        <v/>
      </c>
      <c r="AB799" s="80" t="n">
        <v>454.47</v>
      </c>
      <c r="AC799" s="80" t="n">
        <v>510.01</v>
      </c>
      <c r="AD799" s="83">
        <f>C799+D799</f>
        <v/>
      </c>
      <c r="AE799" s="82">
        <f>N799-E799</f>
        <v/>
      </c>
      <c r="AF799" s="82">
        <f>O799-F799</f>
        <v/>
      </c>
      <c r="AG799" s="82">
        <f>P799-G799</f>
        <v/>
      </c>
      <c r="AH799" s="82">
        <f>Q799-H799</f>
        <v/>
      </c>
      <c r="AI799" s="82">
        <f>R799-I799</f>
        <v/>
      </c>
      <c r="AJ799" s="82">
        <f>S799-J799</f>
        <v/>
      </c>
      <c r="AK799" s="80">
        <f>INDEX(检修、备用和必开!I:I,MATCH(统调负荷!$C799,检修、备用和必开!$A:$A,0))</f>
        <v/>
      </c>
    </row>
    <row r="800" ht="13.8" customHeight="1">
      <c r="A800" s="80">
        <f>WEEKDAY(C800,2)</f>
        <v/>
      </c>
      <c r="B800" s="80">
        <f>HOUR(D800)</f>
        <v/>
      </c>
      <c r="D800" s="75" t="n"/>
      <c r="E800" s="80" t="n"/>
      <c r="F800" s="80" t="n"/>
      <c r="G800" s="80" t="n"/>
      <c r="H800" s="80" t="n"/>
      <c r="I800" s="80" t="n"/>
      <c r="J800" s="80" t="n"/>
      <c r="K800" s="80">
        <f>F800-Y800</f>
        <v/>
      </c>
      <c r="L800" s="82">
        <f>AA800/(K800+W800)</f>
        <v/>
      </c>
      <c r="M800" s="75" t="n">
        <v>0.3125</v>
      </c>
      <c r="N800" s="80" t="n">
        <v>88405.7</v>
      </c>
      <c r="O800" s="80" t="n">
        <v>47827.93</v>
      </c>
      <c r="P800" s="80" t="n">
        <v>13616.2</v>
      </c>
      <c r="Q800" s="80" t="n">
        <v>21106</v>
      </c>
      <c r="R800" s="80" t="n">
        <v>7111.15</v>
      </c>
      <c r="S800" s="80" t="n">
        <v>-1255.58</v>
      </c>
      <c r="T800" s="80">
        <f>O800-Y800</f>
        <v/>
      </c>
      <c r="U800" s="82">
        <f>AA800/(T800+X800)</f>
        <v/>
      </c>
      <c r="V800" s="80">
        <f>INDEX(检修、备用和必开!B:B,MATCH(统调负荷!$C800,检修、备用和必开!$A:$A,0))</f>
        <v/>
      </c>
      <c r="W800" s="80">
        <f>INDEX(检修、备用和必开!C:C,MATCH(统调负荷!$C800,检修、备用和必开!$A:$A,0))</f>
        <v/>
      </c>
      <c r="X800" s="80">
        <f>INDEX(检修、备用和必开!D:D,MATCH(统调负荷!$C800,检修、备用和必开!$A:$A,0))</f>
        <v/>
      </c>
      <c r="Y800" s="80">
        <f>INDEX(检修、备用和必开!E:E,MATCH(统调负荷!$C800,检修、备用和必开!$A:$A,0))</f>
        <v/>
      </c>
      <c r="Z800" s="80">
        <f>INDEX(检修、备用和必开!F:F,MATCH(统调负荷!$C800,检修、备用和必开!$A:$A,0))</f>
        <v/>
      </c>
      <c r="AA800" s="80">
        <f>94492.4-V800-Z800</f>
        <v/>
      </c>
      <c r="AB800" s="80" t="n">
        <v>399.73</v>
      </c>
      <c r="AC800" s="80" t="n">
        <v>431.14</v>
      </c>
      <c r="AD800" s="83">
        <f>C800+D800</f>
        <v/>
      </c>
      <c r="AE800" s="82">
        <f>N800-E800</f>
        <v/>
      </c>
      <c r="AF800" s="82">
        <f>O800-F800</f>
        <v/>
      </c>
      <c r="AG800" s="82">
        <f>P800-G800</f>
        <v/>
      </c>
      <c r="AH800" s="82">
        <f>Q800-H800</f>
        <v/>
      </c>
      <c r="AI800" s="82">
        <f>R800-I800</f>
        <v/>
      </c>
      <c r="AJ800" s="82">
        <f>S800-J800</f>
        <v/>
      </c>
      <c r="AK800" s="80">
        <f>INDEX(检修、备用和必开!I:I,MATCH(统调负荷!$C800,检修、备用和必开!$A:$A,0))</f>
        <v/>
      </c>
    </row>
    <row r="801" ht="13.8" customHeight="1">
      <c r="A801" s="80">
        <f>WEEKDAY(C801,2)</f>
        <v/>
      </c>
      <c r="B801" s="80">
        <f>HOUR(D801)</f>
        <v/>
      </c>
      <c r="D801" s="75" t="n"/>
      <c r="E801" s="80" t="n"/>
      <c r="F801" s="80" t="n"/>
      <c r="G801" s="80" t="n"/>
      <c r="H801" s="80" t="n"/>
      <c r="I801" s="80" t="n"/>
      <c r="J801" s="80" t="n"/>
      <c r="K801" s="80">
        <f>F801-Y801</f>
        <v/>
      </c>
      <c r="L801" s="82">
        <f>AA801/(K801+W801)</f>
        <v/>
      </c>
      <c r="M801" s="75" t="n">
        <v>0.3229166666666667</v>
      </c>
      <c r="N801" s="80" t="n">
        <v>89942.2</v>
      </c>
      <c r="O801" s="80" t="n">
        <v>49421.18</v>
      </c>
      <c r="P801" s="80" t="n">
        <v>13225.4</v>
      </c>
      <c r="Q801" s="80" t="n">
        <v>21242.7</v>
      </c>
      <c r="R801" s="80" t="n">
        <v>7216.64</v>
      </c>
      <c r="S801" s="80" t="n">
        <v>-1163.72</v>
      </c>
      <c r="T801" s="80">
        <f>O801-Y801</f>
        <v/>
      </c>
      <c r="U801" s="82">
        <f>AA801/(T801+X801)</f>
        <v/>
      </c>
      <c r="V801" s="80">
        <f>INDEX(检修、备用和必开!B:B,MATCH(统调负荷!$C801,检修、备用和必开!$A:$A,0))</f>
        <v/>
      </c>
      <c r="W801" s="80">
        <f>INDEX(检修、备用和必开!C:C,MATCH(统调负荷!$C801,检修、备用和必开!$A:$A,0))</f>
        <v/>
      </c>
      <c r="X801" s="80">
        <f>INDEX(检修、备用和必开!D:D,MATCH(统调负荷!$C801,检修、备用和必开!$A:$A,0))</f>
        <v/>
      </c>
      <c r="Y801" s="80">
        <f>INDEX(检修、备用和必开!E:E,MATCH(统调负荷!$C801,检修、备用和必开!$A:$A,0))</f>
        <v/>
      </c>
      <c r="Z801" s="80">
        <f>INDEX(检修、备用和必开!F:F,MATCH(统调负荷!$C801,检修、备用和必开!$A:$A,0))</f>
        <v/>
      </c>
      <c r="AA801" s="80">
        <f>94492.4-V801-Z801</f>
        <v/>
      </c>
      <c r="AB801" s="80" t="n">
        <v>406.5</v>
      </c>
      <c r="AC801" s="80" t="n">
        <v>519.02</v>
      </c>
      <c r="AD801" s="83">
        <f>C801+D801</f>
        <v/>
      </c>
      <c r="AE801" s="82">
        <f>N801-E801</f>
        <v/>
      </c>
      <c r="AF801" s="82">
        <f>O801-F801</f>
        <v/>
      </c>
      <c r="AG801" s="82">
        <f>P801-G801</f>
        <v/>
      </c>
      <c r="AH801" s="82">
        <f>Q801-H801</f>
        <v/>
      </c>
      <c r="AI801" s="82">
        <f>R801-I801</f>
        <v/>
      </c>
      <c r="AJ801" s="82">
        <f>S801-J801</f>
        <v/>
      </c>
      <c r="AK801" s="80">
        <f>INDEX(检修、备用和必开!I:I,MATCH(统调负荷!$C801,检修、备用和必开!$A:$A,0))</f>
        <v/>
      </c>
    </row>
    <row r="802" ht="13.8" customHeight="1">
      <c r="A802" s="80">
        <f>WEEKDAY(C802,2)</f>
        <v/>
      </c>
      <c r="B802" s="80">
        <f>HOUR(D802)</f>
        <v/>
      </c>
      <c r="D802" s="75" t="n"/>
      <c r="E802" s="80" t="n"/>
      <c r="F802" s="80" t="n"/>
      <c r="G802" s="80" t="n"/>
      <c r="H802" s="80" t="n"/>
      <c r="I802" s="80" t="n"/>
      <c r="J802" s="80" t="n"/>
      <c r="K802" s="80">
        <f>F802-Y802</f>
        <v/>
      </c>
      <c r="L802" s="82">
        <f>AA802/(K802+W802)</f>
        <v/>
      </c>
      <c r="M802" s="75" t="n">
        <v>0.3333333333333333</v>
      </c>
      <c r="N802" s="80" t="n">
        <v>93078.2</v>
      </c>
      <c r="O802" s="80" t="n">
        <v>49557.54</v>
      </c>
      <c r="P802" s="80" t="n">
        <v>14697.6</v>
      </c>
      <c r="Q802" s="80" t="n">
        <v>22702.6</v>
      </c>
      <c r="R802" s="80" t="n">
        <v>7455.22</v>
      </c>
      <c r="S802" s="80" t="n">
        <v>-1334.76</v>
      </c>
      <c r="T802" s="80">
        <f>O802-Y802</f>
        <v/>
      </c>
      <c r="U802" s="82">
        <f>AA802/(T802+X802)</f>
        <v/>
      </c>
      <c r="V802" s="80">
        <f>INDEX(检修、备用和必开!B:B,MATCH(统调负荷!$C802,检修、备用和必开!$A:$A,0))</f>
        <v/>
      </c>
      <c r="W802" s="80">
        <f>INDEX(检修、备用和必开!C:C,MATCH(统调负荷!$C802,检修、备用和必开!$A:$A,0))</f>
        <v/>
      </c>
      <c r="X802" s="80">
        <f>INDEX(检修、备用和必开!D:D,MATCH(统调负荷!$C802,检修、备用和必开!$A:$A,0))</f>
        <v/>
      </c>
      <c r="Y802" s="80">
        <f>INDEX(检修、备用和必开!E:E,MATCH(统调负荷!$C802,检修、备用和必开!$A:$A,0))</f>
        <v/>
      </c>
      <c r="Z802" s="80">
        <f>INDEX(检修、备用和必开!F:F,MATCH(统调负荷!$C802,检修、备用和必开!$A:$A,0))</f>
        <v/>
      </c>
      <c r="AA802" s="80">
        <f>94492.4-V802-Z802</f>
        <v/>
      </c>
      <c r="AB802" s="80" t="n">
        <v>402.9</v>
      </c>
      <c r="AC802" s="80" t="n">
        <v>429.63</v>
      </c>
      <c r="AD802" s="83">
        <f>C802+D802</f>
        <v/>
      </c>
      <c r="AE802" s="82">
        <f>N802-E802</f>
        <v/>
      </c>
      <c r="AF802" s="82">
        <f>O802-F802</f>
        <v/>
      </c>
      <c r="AG802" s="82">
        <f>P802-G802</f>
        <v/>
      </c>
      <c r="AH802" s="82">
        <f>Q802-H802</f>
        <v/>
      </c>
      <c r="AI802" s="82">
        <f>R802-I802</f>
        <v/>
      </c>
      <c r="AJ802" s="82">
        <f>S802-J802</f>
        <v/>
      </c>
      <c r="AK802" s="80">
        <f>INDEX(检修、备用和必开!I:I,MATCH(统调负荷!$C802,检修、备用和必开!$A:$A,0))</f>
        <v/>
      </c>
    </row>
    <row r="803" ht="13.8" customHeight="1">
      <c r="A803" s="80">
        <f>WEEKDAY(C803,2)</f>
        <v/>
      </c>
      <c r="B803" s="80">
        <f>HOUR(D803)</f>
        <v/>
      </c>
      <c r="D803" s="75" t="n"/>
      <c r="E803" s="80" t="n"/>
      <c r="F803" s="80" t="n"/>
      <c r="G803" s="80" t="n"/>
      <c r="H803" s="80" t="n"/>
      <c r="I803" s="80" t="n"/>
      <c r="J803" s="80" t="n"/>
      <c r="K803" s="80">
        <f>F803-Y803</f>
        <v/>
      </c>
      <c r="L803" s="82">
        <f>AA803/(K803+W803)</f>
        <v/>
      </c>
      <c r="M803" s="75" t="n">
        <v>0.34375</v>
      </c>
      <c r="N803" s="80" t="n">
        <v>97621.8</v>
      </c>
      <c r="O803" s="80" t="n">
        <v>51635.74</v>
      </c>
      <c r="P803" s="80" t="n">
        <v>16530.6</v>
      </c>
      <c r="Q803" s="80" t="n">
        <v>23053.4</v>
      </c>
      <c r="R803" s="80" t="n">
        <v>7748.79</v>
      </c>
      <c r="S803" s="80" t="n">
        <v>-1346.73</v>
      </c>
      <c r="T803" s="80">
        <f>O803-Y803</f>
        <v/>
      </c>
      <c r="U803" s="82">
        <f>AA803/(T803+X803)</f>
        <v/>
      </c>
      <c r="V803" s="80">
        <f>INDEX(检修、备用和必开!B:B,MATCH(统调负荷!$C803,检修、备用和必开!$A:$A,0))</f>
        <v/>
      </c>
      <c r="W803" s="80">
        <f>INDEX(检修、备用和必开!C:C,MATCH(统调负荷!$C803,检修、备用和必开!$A:$A,0))</f>
        <v/>
      </c>
      <c r="X803" s="80">
        <f>INDEX(检修、备用和必开!D:D,MATCH(统调负荷!$C803,检修、备用和必开!$A:$A,0))</f>
        <v/>
      </c>
      <c r="Y803" s="80">
        <f>INDEX(检修、备用和必开!E:E,MATCH(统调负荷!$C803,检修、备用和必开!$A:$A,0))</f>
        <v/>
      </c>
      <c r="Z803" s="80">
        <f>INDEX(检修、备用和必开!F:F,MATCH(统调负荷!$C803,检修、备用和必开!$A:$A,0))</f>
        <v/>
      </c>
      <c r="AA803" s="80">
        <f>94492.4-V803-Z803</f>
        <v/>
      </c>
      <c r="AB803" s="80" t="n">
        <v>465.51</v>
      </c>
      <c r="AC803" s="80" t="n">
        <v>588.34</v>
      </c>
      <c r="AD803" s="83">
        <f>C803+D803</f>
        <v/>
      </c>
      <c r="AE803" s="82">
        <f>N803-E803</f>
        <v/>
      </c>
      <c r="AF803" s="82">
        <f>O803-F803</f>
        <v/>
      </c>
      <c r="AG803" s="82">
        <f>P803-G803</f>
        <v/>
      </c>
      <c r="AH803" s="82">
        <f>Q803-H803</f>
        <v/>
      </c>
      <c r="AI803" s="82">
        <f>R803-I803</f>
        <v/>
      </c>
      <c r="AJ803" s="82">
        <f>S803-J803</f>
        <v/>
      </c>
      <c r="AK803" s="80">
        <f>INDEX(检修、备用和必开!I:I,MATCH(统调负荷!$C803,检修、备用和必开!$A:$A,0))</f>
        <v/>
      </c>
    </row>
    <row r="804" ht="13.8" customHeight="1">
      <c r="A804" s="80">
        <f>WEEKDAY(C804,2)</f>
        <v/>
      </c>
      <c r="B804" s="80">
        <f>HOUR(D804)</f>
        <v/>
      </c>
      <c r="D804" s="75" t="n"/>
      <c r="E804" s="80" t="n"/>
      <c r="F804" s="80" t="n"/>
      <c r="G804" s="80" t="n"/>
      <c r="H804" s="80" t="n"/>
      <c r="I804" s="80" t="n"/>
      <c r="J804" s="80" t="n"/>
      <c r="K804" s="80">
        <f>F804-Y804</f>
        <v/>
      </c>
      <c r="L804" s="82">
        <f>AA804/(K804+W804)</f>
        <v/>
      </c>
      <c r="M804" s="75" t="n">
        <v>0.3541666666666667</v>
      </c>
      <c r="N804" s="80" t="n">
        <v>99140.5</v>
      </c>
      <c r="O804" s="80" t="n">
        <v>51594.01</v>
      </c>
      <c r="P804" s="80" t="n">
        <v>17244.1</v>
      </c>
      <c r="Q804" s="80" t="n">
        <v>23497.8</v>
      </c>
      <c r="R804" s="80" t="n">
        <v>8193.02</v>
      </c>
      <c r="S804" s="80" t="n">
        <v>-1388.43</v>
      </c>
      <c r="T804" s="80">
        <f>O804-Y804</f>
        <v/>
      </c>
      <c r="U804" s="82">
        <f>AA804/(T804+X804)</f>
        <v/>
      </c>
      <c r="V804" s="80">
        <f>INDEX(检修、备用和必开!B:B,MATCH(统调负荷!$C804,检修、备用和必开!$A:$A,0))</f>
        <v/>
      </c>
      <c r="W804" s="80">
        <f>INDEX(检修、备用和必开!C:C,MATCH(统调负荷!$C804,检修、备用和必开!$A:$A,0))</f>
        <v/>
      </c>
      <c r="X804" s="80">
        <f>INDEX(检修、备用和必开!D:D,MATCH(统调负荷!$C804,检修、备用和必开!$A:$A,0))</f>
        <v/>
      </c>
      <c r="Y804" s="80">
        <f>INDEX(检修、备用和必开!E:E,MATCH(统调负荷!$C804,检修、备用和必开!$A:$A,0))</f>
        <v/>
      </c>
      <c r="Z804" s="80">
        <f>INDEX(检修、备用和必开!F:F,MATCH(统调负荷!$C804,检修、备用和必开!$A:$A,0))</f>
        <v/>
      </c>
      <c r="AA804" s="80">
        <f>94492.4-V804-Z804</f>
        <v/>
      </c>
      <c r="AB804" s="80" t="n">
        <v>474.17</v>
      </c>
      <c r="AC804" s="80" t="n">
        <v>997.6</v>
      </c>
      <c r="AD804" s="83">
        <f>C804+D804</f>
        <v/>
      </c>
      <c r="AE804" s="82">
        <f>N804-E804</f>
        <v/>
      </c>
      <c r="AF804" s="82">
        <f>O804-F804</f>
        <v/>
      </c>
      <c r="AG804" s="82">
        <f>P804-G804</f>
        <v/>
      </c>
      <c r="AH804" s="82">
        <f>Q804-H804</f>
        <v/>
      </c>
      <c r="AI804" s="82">
        <f>R804-I804</f>
        <v/>
      </c>
      <c r="AJ804" s="82">
        <f>S804-J804</f>
        <v/>
      </c>
      <c r="AK804" s="80">
        <f>INDEX(检修、备用和必开!I:I,MATCH(统调负荷!$C804,检修、备用和必开!$A:$A,0))</f>
        <v/>
      </c>
    </row>
    <row r="805" ht="13.8" customHeight="1">
      <c r="A805" s="80">
        <f>WEEKDAY(C805,2)</f>
        <v/>
      </c>
      <c r="B805" s="80">
        <f>HOUR(D805)</f>
        <v/>
      </c>
      <c r="D805" s="75" t="n"/>
      <c r="E805" s="80" t="n"/>
      <c r="F805" s="80" t="n"/>
      <c r="G805" s="80" t="n"/>
      <c r="H805" s="80" t="n"/>
      <c r="I805" s="80" t="n"/>
      <c r="J805" s="80" t="n"/>
      <c r="K805" s="80">
        <f>F805-Y805</f>
        <v/>
      </c>
      <c r="L805" s="82">
        <f>AA805/(K805+W805)</f>
        <v/>
      </c>
      <c r="M805" s="75" t="n">
        <v>0.3645833333333333</v>
      </c>
      <c r="N805" s="80" t="n">
        <v>100526</v>
      </c>
      <c r="O805" s="80" t="n">
        <v>52623.4</v>
      </c>
      <c r="P805" s="80" t="n">
        <v>17012.4</v>
      </c>
      <c r="Q805" s="80" t="n">
        <v>23599.9</v>
      </c>
      <c r="R805" s="80" t="n">
        <v>8608.85</v>
      </c>
      <c r="S805" s="80" t="n">
        <v>-1318.55</v>
      </c>
      <c r="T805" s="80">
        <f>O805-Y805</f>
        <v/>
      </c>
      <c r="U805" s="82">
        <f>AA805/(T805+X805)</f>
        <v/>
      </c>
      <c r="V805" s="80">
        <f>INDEX(检修、备用和必开!B:B,MATCH(统调负荷!$C805,检修、备用和必开!$A:$A,0))</f>
        <v/>
      </c>
      <c r="W805" s="80">
        <f>INDEX(检修、备用和必开!C:C,MATCH(统调负荷!$C805,检修、备用和必开!$A:$A,0))</f>
        <v/>
      </c>
      <c r="X805" s="80">
        <f>INDEX(检修、备用和必开!D:D,MATCH(统调负荷!$C805,检修、备用和必开!$A:$A,0))</f>
        <v/>
      </c>
      <c r="Y805" s="80">
        <f>INDEX(检修、备用和必开!E:E,MATCH(统调负荷!$C805,检修、备用和必开!$A:$A,0))</f>
        <v/>
      </c>
      <c r="Z805" s="80">
        <f>INDEX(检修、备用和必开!F:F,MATCH(统调负荷!$C805,检修、备用和必开!$A:$A,0))</f>
        <v/>
      </c>
      <c r="AA805" s="80">
        <f>94492.4-V805-Z805</f>
        <v/>
      </c>
      <c r="AB805" s="80" t="n">
        <v>472.97</v>
      </c>
      <c r="AC805" s="80" t="n">
        <v>753.12</v>
      </c>
      <c r="AD805" s="83">
        <f>C805+D805</f>
        <v/>
      </c>
      <c r="AE805" s="82">
        <f>N805-E805</f>
        <v/>
      </c>
      <c r="AF805" s="82">
        <f>O805-F805</f>
        <v/>
      </c>
      <c r="AG805" s="82">
        <f>P805-G805</f>
        <v/>
      </c>
      <c r="AH805" s="82">
        <f>Q805-H805</f>
        <v/>
      </c>
      <c r="AI805" s="82">
        <f>R805-I805</f>
        <v/>
      </c>
      <c r="AJ805" s="82">
        <f>S805-J805</f>
        <v/>
      </c>
      <c r="AK805" s="80">
        <f>INDEX(检修、备用和必开!I:I,MATCH(统调负荷!$C805,检修、备用和必开!$A:$A,0))</f>
        <v/>
      </c>
    </row>
    <row r="806" ht="13.8" customHeight="1">
      <c r="A806" s="80">
        <f>WEEKDAY(C806,2)</f>
        <v/>
      </c>
      <c r="B806" s="80">
        <f>HOUR(D806)</f>
        <v/>
      </c>
      <c r="D806" s="75" t="n"/>
      <c r="E806" s="80" t="n"/>
      <c r="F806" s="80" t="n"/>
      <c r="G806" s="80" t="n"/>
      <c r="H806" s="80" t="n"/>
      <c r="I806" s="80" t="n"/>
      <c r="J806" s="80" t="n"/>
      <c r="K806" s="80">
        <f>F806-Y806</f>
        <v/>
      </c>
      <c r="L806" s="82">
        <f>AA806/(K806+W806)</f>
        <v/>
      </c>
      <c r="M806" s="75" t="n">
        <v>0.375</v>
      </c>
      <c r="N806" s="80" t="n">
        <v>101152</v>
      </c>
      <c r="O806" s="80" t="n">
        <v>51866.86</v>
      </c>
      <c r="P806" s="80" t="n">
        <v>17839</v>
      </c>
      <c r="Q806" s="80" t="n">
        <v>23716.5</v>
      </c>
      <c r="R806" s="80" t="n">
        <v>9132.200000000001</v>
      </c>
      <c r="S806" s="80" t="n">
        <v>-1402.56</v>
      </c>
      <c r="T806" s="80">
        <f>O806-Y806</f>
        <v/>
      </c>
      <c r="U806" s="82">
        <f>AA806/(T806+X806)</f>
        <v/>
      </c>
      <c r="V806" s="80">
        <f>INDEX(检修、备用和必开!B:B,MATCH(统调负荷!$C806,检修、备用和必开!$A:$A,0))</f>
        <v/>
      </c>
      <c r="W806" s="80">
        <f>INDEX(检修、备用和必开!C:C,MATCH(统调负荷!$C806,检修、备用和必开!$A:$A,0))</f>
        <v/>
      </c>
      <c r="X806" s="80">
        <f>INDEX(检修、备用和必开!D:D,MATCH(统调负荷!$C806,检修、备用和必开!$A:$A,0))</f>
        <v/>
      </c>
      <c r="Y806" s="80">
        <f>INDEX(检修、备用和必开!E:E,MATCH(统调负荷!$C806,检修、备用和必开!$A:$A,0))</f>
        <v/>
      </c>
      <c r="Z806" s="80">
        <f>INDEX(检修、备用和必开!F:F,MATCH(统调负荷!$C806,检修、备用和必开!$A:$A,0))</f>
        <v/>
      </c>
      <c r="AA806" s="80">
        <f>94492.4-V806-Z806</f>
        <v/>
      </c>
      <c r="AB806" s="80" t="n">
        <v>446.94</v>
      </c>
      <c r="AC806" s="80" t="n">
        <v>513.45</v>
      </c>
      <c r="AD806" s="83">
        <f>C806+D806</f>
        <v/>
      </c>
      <c r="AE806" s="82">
        <f>N806-E806</f>
        <v/>
      </c>
      <c r="AF806" s="82">
        <f>O806-F806</f>
        <v/>
      </c>
      <c r="AG806" s="82">
        <f>P806-G806</f>
        <v/>
      </c>
      <c r="AH806" s="82">
        <f>Q806-H806</f>
        <v/>
      </c>
      <c r="AI806" s="82">
        <f>R806-I806</f>
        <v/>
      </c>
      <c r="AJ806" s="82">
        <f>S806-J806</f>
        <v/>
      </c>
      <c r="AK806" s="80">
        <f>INDEX(检修、备用和必开!I:I,MATCH(统调负荷!$C806,检修、备用和必开!$A:$A,0))</f>
        <v/>
      </c>
    </row>
    <row r="807" ht="13.8" customHeight="1">
      <c r="A807" s="80">
        <f>WEEKDAY(C807,2)</f>
        <v/>
      </c>
      <c r="B807" s="80">
        <f>HOUR(D807)</f>
        <v/>
      </c>
      <c r="D807" s="75" t="n"/>
      <c r="E807" s="80" t="n"/>
      <c r="F807" s="80" t="n"/>
      <c r="G807" s="80" t="n"/>
      <c r="H807" s="80" t="n"/>
      <c r="I807" s="80" t="n"/>
      <c r="J807" s="80" t="n"/>
      <c r="K807" s="80">
        <f>F807-Y807</f>
        <v/>
      </c>
      <c r="L807" s="82">
        <f>AA807/(K807+W807)</f>
        <v/>
      </c>
      <c r="M807" s="75" t="n">
        <v>0.3854166666666667</v>
      </c>
      <c r="N807" s="80" t="n">
        <v>101675</v>
      </c>
      <c r="O807" s="80" t="n">
        <v>52110.84</v>
      </c>
      <c r="P807" s="80" t="n">
        <v>17748</v>
      </c>
      <c r="Q807" s="80" t="n">
        <v>23541.1</v>
      </c>
      <c r="R807" s="80" t="n">
        <v>9731.059999999999</v>
      </c>
      <c r="S807" s="80" t="n">
        <v>-1456</v>
      </c>
      <c r="T807" s="80">
        <f>O807-Y807</f>
        <v/>
      </c>
      <c r="U807" s="82">
        <f>AA807/(T807+X807)</f>
        <v/>
      </c>
      <c r="V807" s="80">
        <f>INDEX(检修、备用和必开!B:B,MATCH(统调负荷!$C807,检修、备用和必开!$A:$A,0))</f>
        <v/>
      </c>
      <c r="W807" s="80">
        <f>INDEX(检修、备用和必开!C:C,MATCH(统调负荷!$C807,检修、备用和必开!$A:$A,0))</f>
        <v/>
      </c>
      <c r="X807" s="80">
        <f>INDEX(检修、备用和必开!D:D,MATCH(统调负荷!$C807,检修、备用和必开!$A:$A,0))</f>
        <v/>
      </c>
      <c r="Y807" s="80">
        <f>INDEX(检修、备用和必开!E:E,MATCH(统调负荷!$C807,检修、备用和必开!$A:$A,0))</f>
        <v/>
      </c>
      <c r="Z807" s="80">
        <f>INDEX(检修、备用和必开!F:F,MATCH(统调负荷!$C807,检修、备用和必开!$A:$A,0))</f>
        <v/>
      </c>
      <c r="AA807" s="80">
        <f>94492.4-V807-Z807</f>
        <v/>
      </c>
      <c r="AB807" s="80" t="n">
        <v>487.79</v>
      </c>
      <c r="AC807" s="80" t="n">
        <v>727.04</v>
      </c>
      <c r="AD807" s="83">
        <f>C807+D807</f>
        <v/>
      </c>
      <c r="AE807" s="82">
        <f>N807-E807</f>
        <v/>
      </c>
      <c r="AF807" s="82">
        <f>O807-F807</f>
        <v/>
      </c>
      <c r="AG807" s="82">
        <f>P807-G807</f>
        <v/>
      </c>
      <c r="AH807" s="82">
        <f>Q807-H807</f>
        <v/>
      </c>
      <c r="AI807" s="82">
        <f>R807-I807</f>
        <v/>
      </c>
      <c r="AJ807" s="82">
        <f>S807-J807</f>
        <v/>
      </c>
      <c r="AK807" s="80">
        <f>INDEX(检修、备用和必开!I:I,MATCH(统调负荷!$C807,检修、备用和必开!$A:$A,0))</f>
        <v/>
      </c>
    </row>
    <row r="808" ht="13.8" customHeight="1">
      <c r="A808" s="80">
        <f>WEEKDAY(C808,2)</f>
        <v/>
      </c>
      <c r="B808" s="80">
        <f>HOUR(D808)</f>
        <v/>
      </c>
      <c r="D808" s="75" t="n"/>
      <c r="E808" s="80" t="n"/>
      <c r="F808" s="80" t="n"/>
      <c r="G808" s="80" t="n"/>
      <c r="H808" s="80" t="n"/>
      <c r="I808" s="80" t="n"/>
      <c r="J808" s="80" t="n"/>
      <c r="K808" s="80">
        <f>F808-Y808</f>
        <v/>
      </c>
      <c r="L808" s="82">
        <f>AA808/(K808+W808)</f>
        <v/>
      </c>
      <c r="M808" s="75" t="n">
        <v>0.3958333333333333</v>
      </c>
      <c r="N808" s="80" t="n">
        <v>101549</v>
      </c>
      <c r="O808" s="80" t="n">
        <v>50479.99</v>
      </c>
      <c r="P808" s="80" t="n">
        <v>18577.5</v>
      </c>
      <c r="Q808" s="80" t="n">
        <v>23594.4</v>
      </c>
      <c r="R808" s="80" t="n">
        <v>10291.6</v>
      </c>
      <c r="S808" s="80" t="n">
        <v>-1394.49</v>
      </c>
      <c r="T808" s="80">
        <f>O808-Y808</f>
        <v/>
      </c>
      <c r="U808" s="82">
        <f>AA808/(T808+X808)</f>
        <v/>
      </c>
      <c r="V808" s="80">
        <f>INDEX(检修、备用和必开!B:B,MATCH(统调负荷!$C808,检修、备用和必开!$A:$A,0))</f>
        <v/>
      </c>
      <c r="W808" s="80">
        <f>INDEX(检修、备用和必开!C:C,MATCH(统调负荷!$C808,检修、备用和必开!$A:$A,0))</f>
        <v/>
      </c>
      <c r="X808" s="80">
        <f>INDEX(检修、备用和必开!D:D,MATCH(统调负荷!$C808,检修、备用和必开!$A:$A,0))</f>
        <v/>
      </c>
      <c r="Y808" s="80">
        <f>INDEX(检修、备用和必开!E:E,MATCH(统调负荷!$C808,检修、备用和必开!$A:$A,0))</f>
        <v/>
      </c>
      <c r="Z808" s="80">
        <f>INDEX(检修、备用和必开!F:F,MATCH(统调负荷!$C808,检修、备用和必开!$A:$A,0))</f>
        <v/>
      </c>
      <c r="AA808" s="80">
        <f>94492.4-V808-Z808</f>
        <v/>
      </c>
      <c r="AB808" s="80" t="n">
        <v>444.64</v>
      </c>
      <c r="AC808" s="80" t="n">
        <v>522.38</v>
      </c>
      <c r="AD808" s="83">
        <f>C808+D808</f>
        <v/>
      </c>
      <c r="AE808" s="82">
        <f>N808-E808</f>
        <v/>
      </c>
      <c r="AF808" s="82">
        <f>O808-F808</f>
        <v/>
      </c>
      <c r="AG808" s="82">
        <f>P808-G808</f>
        <v/>
      </c>
      <c r="AH808" s="82">
        <f>Q808-H808</f>
        <v/>
      </c>
      <c r="AI808" s="82">
        <f>R808-I808</f>
        <v/>
      </c>
      <c r="AJ808" s="82">
        <f>S808-J808</f>
        <v/>
      </c>
      <c r="AK808" s="80">
        <f>INDEX(检修、备用和必开!I:I,MATCH(统调负荷!$C808,检修、备用和必开!$A:$A,0))</f>
        <v/>
      </c>
    </row>
    <row r="809" ht="13.8" customHeight="1">
      <c r="A809" s="80">
        <f>WEEKDAY(C809,2)</f>
        <v/>
      </c>
      <c r="B809" s="80">
        <f>HOUR(D809)</f>
        <v/>
      </c>
      <c r="D809" s="75" t="n"/>
      <c r="E809" s="80" t="n"/>
      <c r="F809" s="80" t="n"/>
      <c r="G809" s="80" t="n"/>
      <c r="H809" s="80" t="n"/>
      <c r="I809" s="80" t="n"/>
      <c r="J809" s="80" t="n"/>
      <c r="K809" s="80">
        <f>F809-Y809</f>
        <v/>
      </c>
      <c r="L809" s="82">
        <f>AA809/(K809+W809)</f>
        <v/>
      </c>
      <c r="M809" s="75" t="n">
        <v>0.40625</v>
      </c>
      <c r="N809" s="80" t="n">
        <v>101613</v>
      </c>
      <c r="O809" s="80" t="n">
        <v>49716.45</v>
      </c>
      <c r="P809" s="80" t="n">
        <v>18563</v>
      </c>
      <c r="Q809" s="80" t="n">
        <v>23811.1</v>
      </c>
      <c r="R809" s="80" t="n">
        <v>10939.3</v>
      </c>
      <c r="S809" s="80" t="n">
        <v>-1416.85</v>
      </c>
      <c r="T809" s="80">
        <f>O809-Y809</f>
        <v/>
      </c>
      <c r="U809" s="82">
        <f>AA809/(T809+X809)</f>
        <v/>
      </c>
      <c r="V809" s="80">
        <f>INDEX(检修、备用和必开!B:B,MATCH(统调负荷!$C809,检修、备用和必开!$A:$A,0))</f>
        <v/>
      </c>
      <c r="W809" s="80">
        <f>INDEX(检修、备用和必开!C:C,MATCH(统调负荷!$C809,检修、备用和必开!$A:$A,0))</f>
        <v/>
      </c>
      <c r="X809" s="80">
        <f>INDEX(检修、备用和必开!D:D,MATCH(统调负荷!$C809,检修、备用和必开!$A:$A,0))</f>
        <v/>
      </c>
      <c r="Y809" s="80">
        <f>INDEX(检修、备用和必开!E:E,MATCH(统调负荷!$C809,检修、备用和必开!$A:$A,0))</f>
        <v/>
      </c>
      <c r="Z809" s="80">
        <f>INDEX(检修、备用和必开!F:F,MATCH(统调负荷!$C809,检修、备用和必开!$A:$A,0))</f>
        <v/>
      </c>
      <c r="AA809" s="80">
        <f>94492.4-V809-Z809</f>
        <v/>
      </c>
      <c r="AB809" s="80" t="n">
        <v>450.59</v>
      </c>
      <c r="AC809" s="80" t="n">
        <v>460.11</v>
      </c>
      <c r="AD809" s="83">
        <f>C809+D809</f>
        <v/>
      </c>
      <c r="AE809" s="82">
        <f>N809-E809</f>
        <v/>
      </c>
      <c r="AF809" s="82">
        <f>O809-F809</f>
        <v/>
      </c>
      <c r="AG809" s="82">
        <f>P809-G809</f>
        <v/>
      </c>
      <c r="AH809" s="82">
        <f>Q809-H809</f>
        <v/>
      </c>
      <c r="AI809" s="82">
        <f>R809-I809</f>
        <v/>
      </c>
      <c r="AJ809" s="82">
        <f>S809-J809</f>
        <v/>
      </c>
      <c r="AK809" s="80">
        <f>INDEX(检修、备用和必开!I:I,MATCH(统调负荷!$C809,检修、备用和必开!$A:$A,0))</f>
        <v/>
      </c>
    </row>
    <row r="810" ht="13.8" customHeight="1">
      <c r="A810" s="80">
        <f>WEEKDAY(C810,2)</f>
        <v/>
      </c>
      <c r="B810" s="80">
        <f>HOUR(D810)</f>
        <v/>
      </c>
      <c r="D810" s="75" t="n"/>
      <c r="E810" s="80" t="n"/>
      <c r="F810" s="80" t="n"/>
      <c r="G810" s="80" t="n"/>
      <c r="H810" s="80" t="n"/>
      <c r="I810" s="80" t="n"/>
      <c r="J810" s="80" t="n"/>
      <c r="K810" s="80">
        <f>F810-Y810</f>
        <v/>
      </c>
      <c r="L810" s="82">
        <f>AA810/(K810+W810)</f>
        <v/>
      </c>
      <c r="M810" s="75" t="n">
        <v>0.4166666666666667</v>
      </c>
      <c r="N810" s="80" t="n">
        <v>100512</v>
      </c>
      <c r="O810" s="80" t="n">
        <v>48509.5</v>
      </c>
      <c r="P810" s="80" t="n">
        <v>18446.7</v>
      </c>
      <c r="Q810" s="80" t="n">
        <v>23318.5</v>
      </c>
      <c r="R810" s="80" t="n">
        <v>11616.7</v>
      </c>
      <c r="S810" s="80" t="n">
        <v>-1379.4</v>
      </c>
      <c r="T810" s="80">
        <f>O810-Y810</f>
        <v/>
      </c>
      <c r="U810" s="82">
        <f>AA810/(T810+X810)</f>
        <v/>
      </c>
      <c r="V810" s="80">
        <f>INDEX(检修、备用和必开!B:B,MATCH(统调负荷!$C810,检修、备用和必开!$A:$A,0))</f>
        <v/>
      </c>
      <c r="W810" s="80">
        <f>INDEX(检修、备用和必开!C:C,MATCH(统调负荷!$C810,检修、备用和必开!$A:$A,0))</f>
        <v/>
      </c>
      <c r="X810" s="80">
        <f>INDEX(检修、备用和必开!D:D,MATCH(统调负荷!$C810,检修、备用和必开!$A:$A,0))</f>
        <v/>
      </c>
      <c r="Y810" s="80">
        <f>INDEX(检修、备用和必开!E:E,MATCH(统调负荷!$C810,检修、备用和必开!$A:$A,0))</f>
        <v/>
      </c>
      <c r="Z810" s="80">
        <f>INDEX(检修、备用和必开!F:F,MATCH(统调负荷!$C810,检修、备用和必开!$A:$A,0))</f>
        <v/>
      </c>
      <c r="AA810" s="80">
        <f>94492.4-V810-Z810</f>
        <v/>
      </c>
      <c r="AB810" s="80" t="n">
        <v>416.17</v>
      </c>
      <c r="AC810" s="80" t="n">
        <v>411.27</v>
      </c>
      <c r="AD810" s="83">
        <f>C810+D810</f>
        <v/>
      </c>
      <c r="AE810" s="82">
        <f>N810-E810</f>
        <v/>
      </c>
      <c r="AF810" s="82">
        <f>O810-F810</f>
        <v/>
      </c>
      <c r="AG810" s="82">
        <f>P810-G810</f>
        <v/>
      </c>
      <c r="AH810" s="82">
        <f>Q810-H810</f>
        <v/>
      </c>
      <c r="AI810" s="82">
        <f>R810-I810</f>
        <v/>
      </c>
      <c r="AJ810" s="82">
        <f>S810-J810</f>
        <v/>
      </c>
      <c r="AK810" s="80">
        <f>INDEX(检修、备用和必开!I:I,MATCH(统调负荷!$C810,检修、备用和必开!$A:$A,0))</f>
        <v/>
      </c>
    </row>
    <row r="811" ht="13.8" customHeight="1">
      <c r="A811" s="80">
        <f>WEEKDAY(C811,2)</f>
        <v/>
      </c>
      <c r="B811" s="80">
        <f>HOUR(D811)</f>
        <v/>
      </c>
      <c r="D811" s="75" t="n"/>
      <c r="E811" s="80" t="n"/>
      <c r="F811" s="80" t="n"/>
      <c r="G811" s="80" t="n"/>
      <c r="H811" s="80" t="n"/>
      <c r="I811" s="80" t="n"/>
      <c r="J811" s="80" t="n"/>
      <c r="K811" s="80">
        <f>F811-Y811</f>
        <v/>
      </c>
      <c r="L811" s="82">
        <f>AA811/(K811+W811)</f>
        <v/>
      </c>
      <c r="M811" s="75" t="n">
        <v>0.4270833333333333</v>
      </c>
      <c r="N811" s="80" t="n">
        <v>98650.8</v>
      </c>
      <c r="O811" s="80" t="n">
        <v>47232.03</v>
      </c>
      <c r="P811" s="80" t="n">
        <v>17147.3</v>
      </c>
      <c r="Q811" s="80" t="n">
        <v>23307.5</v>
      </c>
      <c r="R811" s="80" t="n">
        <v>12359.9</v>
      </c>
      <c r="S811" s="80" t="n">
        <v>-1395.93</v>
      </c>
      <c r="T811" s="80">
        <f>O811-Y811</f>
        <v/>
      </c>
      <c r="U811" s="82">
        <f>AA811/(T811+X811)</f>
        <v/>
      </c>
      <c r="V811" s="80">
        <f>INDEX(检修、备用和必开!B:B,MATCH(统调负荷!$C811,检修、备用和必开!$A:$A,0))</f>
        <v/>
      </c>
      <c r="W811" s="80">
        <f>INDEX(检修、备用和必开!C:C,MATCH(统调负荷!$C811,检修、备用和必开!$A:$A,0))</f>
        <v/>
      </c>
      <c r="X811" s="80">
        <f>INDEX(检修、备用和必开!D:D,MATCH(统调负荷!$C811,检修、备用和必开!$A:$A,0))</f>
        <v/>
      </c>
      <c r="Y811" s="80">
        <f>INDEX(检修、备用和必开!E:E,MATCH(统调负荷!$C811,检修、备用和必开!$A:$A,0))</f>
        <v/>
      </c>
      <c r="Z811" s="80">
        <f>INDEX(检修、备用和必开!F:F,MATCH(统调负荷!$C811,检修、备用和必开!$A:$A,0))</f>
        <v/>
      </c>
      <c r="AA811" s="80">
        <f>94492.4-V811-Z811</f>
        <v/>
      </c>
      <c r="AB811" s="80" t="n">
        <v>404.03</v>
      </c>
      <c r="AC811" s="80" t="n">
        <v>400.93</v>
      </c>
      <c r="AD811" s="83">
        <f>C811+D811</f>
        <v/>
      </c>
      <c r="AE811" s="82">
        <f>N811-E811</f>
        <v/>
      </c>
      <c r="AF811" s="82">
        <f>O811-F811</f>
        <v/>
      </c>
      <c r="AG811" s="82">
        <f>P811-G811</f>
        <v/>
      </c>
      <c r="AH811" s="82">
        <f>Q811-H811</f>
        <v/>
      </c>
      <c r="AI811" s="82">
        <f>R811-I811</f>
        <v/>
      </c>
      <c r="AJ811" s="82">
        <f>S811-J811</f>
        <v/>
      </c>
      <c r="AK811" s="80">
        <f>INDEX(检修、备用和必开!I:I,MATCH(统调负荷!$C811,检修、备用和必开!$A:$A,0))</f>
        <v/>
      </c>
    </row>
    <row r="812" ht="13.8" customHeight="1">
      <c r="A812" s="80">
        <f>WEEKDAY(C812,2)</f>
        <v/>
      </c>
      <c r="B812" s="80">
        <f>HOUR(D812)</f>
        <v/>
      </c>
      <c r="D812" s="75" t="n"/>
      <c r="E812" s="80" t="n"/>
      <c r="F812" s="80" t="n"/>
      <c r="G812" s="80" t="n"/>
      <c r="H812" s="80" t="n"/>
      <c r="I812" s="80" t="n"/>
      <c r="J812" s="80" t="n"/>
      <c r="K812" s="80">
        <f>F812-Y812</f>
        <v/>
      </c>
      <c r="L812" s="82">
        <f>AA812/(K812+W812)</f>
        <v/>
      </c>
      <c r="M812" s="75" t="n">
        <v>0.4375</v>
      </c>
      <c r="N812" s="80" t="n">
        <v>98057.89999999999</v>
      </c>
      <c r="O812" s="80" t="n">
        <v>46065.13</v>
      </c>
      <c r="P812" s="80" t="n">
        <v>16808.3</v>
      </c>
      <c r="Q812" s="80" t="n">
        <v>23665.5</v>
      </c>
      <c r="R812" s="80" t="n">
        <v>12865.4</v>
      </c>
      <c r="S812" s="80" t="n">
        <v>-1346.43</v>
      </c>
      <c r="T812" s="80">
        <f>O812-Y812</f>
        <v/>
      </c>
      <c r="U812" s="82">
        <f>AA812/(T812+X812)</f>
        <v/>
      </c>
      <c r="V812" s="80">
        <f>INDEX(检修、备用和必开!B:B,MATCH(统调负荷!$C812,检修、备用和必开!$A:$A,0))</f>
        <v/>
      </c>
      <c r="W812" s="80">
        <f>INDEX(检修、备用和必开!C:C,MATCH(统调负荷!$C812,检修、备用和必开!$A:$A,0))</f>
        <v/>
      </c>
      <c r="X812" s="80">
        <f>INDEX(检修、备用和必开!D:D,MATCH(统调负荷!$C812,检修、备用和必开!$A:$A,0))</f>
        <v/>
      </c>
      <c r="Y812" s="80">
        <f>INDEX(检修、备用和必开!E:E,MATCH(统调负荷!$C812,检修、备用和必开!$A:$A,0))</f>
        <v/>
      </c>
      <c r="Z812" s="80">
        <f>INDEX(检修、备用和必开!F:F,MATCH(统调负荷!$C812,检修、备用和必开!$A:$A,0))</f>
        <v/>
      </c>
      <c r="AA812" s="80">
        <f>94492.4-V812-Z812</f>
        <v/>
      </c>
      <c r="AB812" s="80" t="n">
        <v>441.5</v>
      </c>
      <c r="AC812" s="80" t="n">
        <v>369.17</v>
      </c>
      <c r="AD812" s="83">
        <f>C812+D812</f>
        <v/>
      </c>
      <c r="AE812" s="82">
        <f>N812-E812</f>
        <v/>
      </c>
      <c r="AF812" s="82">
        <f>O812-F812</f>
        <v/>
      </c>
      <c r="AG812" s="82">
        <f>P812-G812</f>
        <v/>
      </c>
      <c r="AH812" s="82">
        <f>Q812-H812</f>
        <v/>
      </c>
      <c r="AI812" s="82">
        <f>R812-I812</f>
        <v/>
      </c>
      <c r="AJ812" s="82">
        <f>S812-J812</f>
        <v/>
      </c>
      <c r="AK812" s="80">
        <f>INDEX(检修、备用和必开!I:I,MATCH(统调负荷!$C812,检修、备用和必开!$A:$A,0))</f>
        <v/>
      </c>
    </row>
    <row r="813" ht="13.8" customHeight="1">
      <c r="A813" s="80">
        <f>WEEKDAY(C813,2)</f>
        <v/>
      </c>
      <c r="B813" s="80">
        <f>HOUR(D813)</f>
        <v/>
      </c>
      <c r="D813" s="75" t="n"/>
      <c r="E813" s="80" t="n"/>
      <c r="F813" s="80" t="n"/>
      <c r="G813" s="80" t="n"/>
      <c r="H813" s="80" t="n"/>
      <c r="I813" s="80" t="n"/>
      <c r="J813" s="80" t="n"/>
      <c r="K813" s="80">
        <f>F813-Y813</f>
        <v/>
      </c>
      <c r="L813" s="82">
        <f>AA813/(K813+W813)</f>
        <v/>
      </c>
      <c r="M813" s="75" t="n">
        <v>0.4479166666666667</v>
      </c>
      <c r="N813" s="80" t="n">
        <v>97603.39999999999</v>
      </c>
      <c r="O813" s="80" t="n">
        <v>45676.12</v>
      </c>
      <c r="P813" s="80" t="n">
        <v>16463.4</v>
      </c>
      <c r="Q813" s="80" t="n">
        <v>23567.2</v>
      </c>
      <c r="R813" s="80" t="n">
        <v>13348.4</v>
      </c>
      <c r="S813" s="80" t="n">
        <v>-1451.72</v>
      </c>
      <c r="T813" s="80">
        <f>O813-Y813</f>
        <v/>
      </c>
      <c r="U813" s="82">
        <f>AA813/(T813+X813)</f>
        <v/>
      </c>
      <c r="V813" s="80">
        <f>INDEX(检修、备用和必开!B:B,MATCH(统调负荷!$C813,检修、备用和必开!$A:$A,0))</f>
        <v/>
      </c>
      <c r="W813" s="80">
        <f>INDEX(检修、备用和必开!C:C,MATCH(统调负荷!$C813,检修、备用和必开!$A:$A,0))</f>
        <v/>
      </c>
      <c r="X813" s="80">
        <f>INDEX(检修、备用和必开!D:D,MATCH(统调负荷!$C813,检修、备用和必开!$A:$A,0))</f>
        <v/>
      </c>
      <c r="Y813" s="80">
        <f>INDEX(检修、备用和必开!E:E,MATCH(统调负荷!$C813,检修、备用和必开!$A:$A,0))</f>
        <v/>
      </c>
      <c r="Z813" s="80">
        <f>INDEX(检修、备用和必开!F:F,MATCH(统调负荷!$C813,检修、备用和必开!$A:$A,0))</f>
        <v/>
      </c>
      <c r="AA813" s="80">
        <f>94492.4-V813-Z813</f>
        <v/>
      </c>
      <c r="AB813" s="80" t="n">
        <v>416.38</v>
      </c>
      <c r="AC813" s="80" t="n">
        <v>368.09</v>
      </c>
      <c r="AD813" s="83">
        <f>C813+D813</f>
        <v/>
      </c>
      <c r="AE813" s="82">
        <f>N813-E813</f>
        <v/>
      </c>
      <c r="AF813" s="82">
        <f>O813-F813</f>
        <v/>
      </c>
      <c r="AG813" s="82">
        <f>P813-G813</f>
        <v/>
      </c>
      <c r="AH813" s="82">
        <f>Q813-H813</f>
        <v/>
      </c>
      <c r="AI813" s="82">
        <f>R813-I813</f>
        <v/>
      </c>
      <c r="AJ813" s="82">
        <f>S813-J813</f>
        <v/>
      </c>
      <c r="AK813" s="80">
        <f>INDEX(检修、备用和必开!I:I,MATCH(统调负荷!$C813,检修、备用和必开!$A:$A,0))</f>
        <v/>
      </c>
    </row>
    <row r="814" ht="13.8" customHeight="1">
      <c r="A814" s="80">
        <f>WEEKDAY(C814,2)</f>
        <v/>
      </c>
      <c r="B814" s="80">
        <f>HOUR(D814)</f>
        <v/>
      </c>
      <c r="D814" s="75" t="n"/>
      <c r="E814" s="80" t="n"/>
      <c r="F814" s="80" t="n"/>
      <c r="G814" s="80" t="n"/>
      <c r="H814" s="80" t="n"/>
      <c r="I814" s="80" t="n"/>
      <c r="J814" s="80" t="n"/>
      <c r="K814" s="80">
        <f>F814-Y814</f>
        <v/>
      </c>
      <c r="L814" s="82">
        <f>AA814/(K814+W814)</f>
        <v/>
      </c>
      <c r="M814" s="75" t="n">
        <v>0.4583333333333333</v>
      </c>
      <c r="N814" s="80" t="n">
        <v>97085.8</v>
      </c>
      <c r="O814" s="80" t="n">
        <v>45769.85</v>
      </c>
      <c r="P814" s="80" t="n">
        <v>15439</v>
      </c>
      <c r="Q814" s="80" t="n">
        <v>23463.9</v>
      </c>
      <c r="R814" s="80" t="n">
        <v>13841.6</v>
      </c>
      <c r="S814" s="80" t="n">
        <v>-1428.55</v>
      </c>
      <c r="T814" s="80">
        <f>O814-Y814</f>
        <v/>
      </c>
      <c r="U814" s="82">
        <f>AA814/(T814+X814)</f>
        <v/>
      </c>
      <c r="V814" s="80">
        <f>INDEX(检修、备用和必开!B:B,MATCH(统调负荷!$C814,检修、备用和必开!$A:$A,0))</f>
        <v/>
      </c>
      <c r="W814" s="80">
        <f>INDEX(检修、备用和必开!C:C,MATCH(统调负荷!$C814,检修、备用和必开!$A:$A,0))</f>
        <v/>
      </c>
      <c r="X814" s="80">
        <f>INDEX(检修、备用和必开!D:D,MATCH(统调负荷!$C814,检修、备用和必开!$A:$A,0))</f>
        <v/>
      </c>
      <c r="Y814" s="80">
        <f>INDEX(检修、备用和必开!E:E,MATCH(统调负荷!$C814,检修、备用和必开!$A:$A,0))</f>
        <v/>
      </c>
      <c r="Z814" s="80">
        <f>INDEX(检修、备用和必开!F:F,MATCH(统调负荷!$C814,检修、备用和必开!$A:$A,0))</f>
        <v/>
      </c>
      <c r="AA814" s="80">
        <f>94492.4-V814-Z814</f>
        <v/>
      </c>
      <c r="AB814" s="80" t="n">
        <v>456.04</v>
      </c>
      <c r="AC814" s="80" t="n">
        <v>350.2</v>
      </c>
      <c r="AD814" s="83">
        <f>C814+D814</f>
        <v/>
      </c>
      <c r="AE814" s="82">
        <f>N814-E814</f>
        <v/>
      </c>
      <c r="AF814" s="82">
        <f>O814-F814</f>
        <v/>
      </c>
      <c r="AG814" s="82">
        <f>P814-G814</f>
        <v/>
      </c>
      <c r="AH814" s="82">
        <f>Q814-H814</f>
        <v/>
      </c>
      <c r="AI814" s="82">
        <f>R814-I814</f>
        <v/>
      </c>
      <c r="AJ814" s="82">
        <f>S814-J814</f>
        <v/>
      </c>
      <c r="AK814" s="80">
        <f>INDEX(检修、备用和必开!I:I,MATCH(统调负荷!$C814,检修、备用和必开!$A:$A,0))</f>
        <v/>
      </c>
    </row>
    <row r="815" ht="13.8" customHeight="1">
      <c r="A815" s="80">
        <f>WEEKDAY(C815,2)</f>
        <v/>
      </c>
      <c r="B815" s="80">
        <f>HOUR(D815)</f>
        <v/>
      </c>
      <c r="D815" s="75" t="n"/>
      <c r="E815" s="80" t="n"/>
      <c r="F815" s="80" t="n"/>
      <c r="G815" s="80" t="n"/>
      <c r="H815" s="80" t="n"/>
      <c r="I815" s="80" t="n"/>
      <c r="J815" s="80" t="n"/>
      <c r="K815" s="80">
        <f>F815-Y815</f>
        <v/>
      </c>
      <c r="L815" s="82">
        <f>AA815/(K815+W815)</f>
        <v/>
      </c>
      <c r="M815" s="75" t="n">
        <v>0.46875</v>
      </c>
      <c r="N815" s="80" t="n">
        <v>96789.7</v>
      </c>
      <c r="O815" s="80" t="n">
        <v>45432.81</v>
      </c>
      <c r="P815" s="80" t="n">
        <v>15146</v>
      </c>
      <c r="Q815" s="80" t="n">
        <v>23397.5</v>
      </c>
      <c r="R815" s="80" t="n">
        <v>14197.5</v>
      </c>
      <c r="S815" s="80" t="n">
        <v>-1384.11</v>
      </c>
      <c r="T815" s="80">
        <f>O815-Y815</f>
        <v/>
      </c>
      <c r="U815" s="82">
        <f>AA815/(T815+X815)</f>
        <v/>
      </c>
      <c r="V815" s="80">
        <f>INDEX(检修、备用和必开!B:B,MATCH(统调负荷!$C815,检修、备用和必开!$A:$A,0))</f>
        <v/>
      </c>
      <c r="W815" s="80">
        <f>INDEX(检修、备用和必开!C:C,MATCH(统调负荷!$C815,检修、备用和必开!$A:$A,0))</f>
        <v/>
      </c>
      <c r="X815" s="80">
        <f>INDEX(检修、备用和必开!D:D,MATCH(统调负荷!$C815,检修、备用和必开!$A:$A,0))</f>
        <v/>
      </c>
      <c r="Y815" s="80">
        <f>INDEX(检修、备用和必开!E:E,MATCH(统调负荷!$C815,检修、备用和必开!$A:$A,0))</f>
        <v/>
      </c>
      <c r="Z815" s="80">
        <f>INDEX(检修、备用和必开!F:F,MATCH(统调负荷!$C815,检修、备用和必开!$A:$A,0))</f>
        <v/>
      </c>
      <c r="AA815" s="80">
        <f>94492.4-V815-Z815</f>
        <v/>
      </c>
      <c r="AB815" s="80" t="n">
        <v>440.06</v>
      </c>
      <c r="AC815" s="80" t="n">
        <v>327.46</v>
      </c>
      <c r="AD815" s="83">
        <f>C815+D815</f>
        <v/>
      </c>
      <c r="AE815" s="82">
        <f>N815-E815</f>
        <v/>
      </c>
      <c r="AF815" s="82">
        <f>O815-F815</f>
        <v/>
      </c>
      <c r="AG815" s="82">
        <f>P815-G815</f>
        <v/>
      </c>
      <c r="AH815" s="82">
        <f>Q815-H815</f>
        <v/>
      </c>
      <c r="AI815" s="82">
        <f>R815-I815</f>
        <v/>
      </c>
      <c r="AJ815" s="82">
        <f>S815-J815</f>
        <v/>
      </c>
      <c r="AK815" s="80">
        <f>INDEX(检修、备用和必开!I:I,MATCH(统调负荷!$C815,检修、备用和必开!$A:$A,0))</f>
        <v/>
      </c>
    </row>
    <row r="816" ht="13.8" customHeight="1">
      <c r="A816" s="80">
        <f>WEEKDAY(C816,2)</f>
        <v/>
      </c>
      <c r="B816" s="80">
        <f>HOUR(D816)</f>
        <v/>
      </c>
      <c r="D816" s="75" t="n"/>
      <c r="E816" s="80" t="n"/>
      <c r="F816" s="80" t="n"/>
      <c r="G816" s="80" t="n"/>
      <c r="H816" s="80" t="n"/>
      <c r="I816" s="80" t="n"/>
      <c r="J816" s="80" t="n"/>
      <c r="K816" s="80">
        <f>F816-Y816</f>
        <v/>
      </c>
      <c r="L816" s="82">
        <f>AA816/(K816+W816)</f>
        <v/>
      </c>
      <c r="M816" s="75" t="n">
        <v>0.4791666666666667</v>
      </c>
      <c r="N816" s="80" t="n">
        <v>94802</v>
      </c>
      <c r="O816" s="80" t="n">
        <v>44487.8</v>
      </c>
      <c r="P816" s="80" t="n">
        <v>14366.7</v>
      </c>
      <c r="Q816" s="80" t="n">
        <v>22819.5</v>
      </c>
      <c r="R816" s="80" t="n">
        <v>14498.1</v>
      </c>
      <c r="S816" s="80" t="n">
        <v>-1370.1</v>
      </c>
      <c r="T816" s="80">
        <f>O816-Y816</f>
        <v/>
      </c>
      <c r="U816" s="82">
        <f>AA816/(T816+X816)</f>
        <v/>
      </c>
      <c r="V816" s="80">
        <f>INDEX(检修、备用和必开!B:B,MATCH(统调负荷!$C816,检修、备用和必开!$A:$A,0))</f>
        <v/>
      </c>
      <c r="W816" s="80">
        <f>INDEX(检修、备用和必开!C:C,MATCH(统调负荷!$C816,检修、备用和必开!$A:$A,0))</f>
        <v/>
      </c>
      <c r="X816" s="80">
        <f>INDEX(检修、备用和必开!D:D,MATCH(统调负荷!$C816,检修、备用和必开!$A:$A,0))</f>
        <v/>
      </c>
      <c r="Y816" s="80">
        <f>INDEX(检修、备用和必开!E:E,MATCH(统调负荷!$C816,检修、备用和必开!$A:$A,0))</f>
        <v/>
      </c>
      <c r="Z816" s="80">
        <f>INDEX(检修、备用和必开!F:F,MATCH(统调负荷!$C816,检修、备用和必开!$A:$A,0))</f>
        <v/>
      </c>
      <c r="AA816" s="80">
        <f>94492.4-V816-Z816</f>
        <v/>
      </c>
      <c r="AB816" s="80" t="n">
        <v>389.2</v>
      </c>
      <c r="AC816" s="80" t="n">
        <v>343.72</v>
      </c>
      <c r="AD816" s="83">
        <f>C816+D816</f>
        <v/>
      </c>
      <c r="AE816" s="82">
        <f>N816-E816</f>
        <v/>
      </c>
      <c r="AF816" s="82">
        <f>O816-F816</f>
        <v/>
      </c>
      <c r="AG816" s="82">
        <f>P816-G816</f>
        <v/>
      </c>
      <c r="AH816" s="82">
        <f>Q816-H816</f>
        <v/>
      </c>
      <c r="AI816" s="82">
        <f>R816-I816</f>
        <v/>
      </c>
      <c r="AJ816" s="82">
        <f>S816-J816</f>
        <v/>
      </c>
      <c r="AK816" s="80">
        <f>INDEX(检修、备用和必开!I:I,MATCH(统调负荷!$C816,检修、备用和必开!$A:$A,0))</f>
        <v/>
      </c>
    </row>
    <row r="817" ht="13.8" customHeight="1">
      <c r="A817" s="80">
        <f>WEEKDAY(C817,2)</f>
        <v/>
      </c>
      <c r="B817" s="80">
        <f>HOUR(D817)</f>
        <v/>
      </c>
      <c r="D817" s="75" t="n"/>
      <c r="E817" s="80" t="n"/>
      <c r="F817" s="80" t="n"/>
      <c r="G817" s="80" t="n"/>
      <c r="H817" s="80" t="n"/>
      <c r="I817" s="80" t="n"/>
      <c r="J817" s="80" t="n"/>
      <c r="K817" s="80">
        <f>F817-Y817</f>
        <v/>
      </c>
      <c r="L817" s="82">
        <f>AA817/(K817+W817)</f>
        <v/>
      </c>
      <c r="M817" s="75" t="n">
        <v>0.4895833333333333</v>
      </c>
      <c r="N817" s="80" t="n">
        <v>91967</v>
      </c>
      <c r="O817" s="80" t="n">
        <v>43232.16</v>
      </c>
      <c r="P817" s="80" t="n">
        <v>13193</v>
      </c>
      <c r="Q817" s="80" t="n">
        <v>22245.4</v>
      </c>
      <c r="R817" s="80" t="n">
        <v>14680.1</v>
      </c>
      <c r="S817" s="80" t="n">
        <v>-1383.66</v>
      </c>
      <c r="T817" s="80">
        <f>O817-Y817</f>
        <v/>
      </c>
      <c r="U817" s="82">
        <f>AA817/(T817+X817)</f>
        <v/>
      </c>
      <c r="V817" s="80">
        <f>INDEX(检修、备用和必开!B:B,MATCH(统调负荷!$C817,检修、备用和必开!$A:$A,0))</f>
        <v/>
      </c>
      <c r="W817" s="80">
        <f>INDEX(检修、备用和必开!C:C,MATCH(统调负荷!$C817,检修、备用和必开!$A:$A,0))</f>
        <v/>
      </c>
      <c r="X817" s="80">
        <f>INDEX(检修、备用和必开!D:D,MATCH(统调负荷!$C817,检修、备用和必开!$A:$A,0))</f>
        <v/>
      </c>
      <c r="Y817" s="80">
        <f>INDEX(检修、备用和必开!E:E,MATCH(统调负荷!$C817,检修、备用和必开!$A:$A,0))</f>
        <v/>
      </c>
      <c r="Z817" s="80">
        <f>INDEX(检修、备用和必开!F:F,MATCH(统调负荷!$C817,检修、备用和必开!$A:$A,0))</f>
        <v/>
      </c>
      <c r="AA817" s="80">
        <f>94492.4-V817-Z817</f>
        <v/>
      </c>
      <c r="AB817" s="80" t="n">
        <v>352.4</v>
      </c>
      <c r="AC817" s="80" t="n">
        <v>346.64</v>
      </c>
      <c r="AD817" s="83">
        <f>C817+D817</f>
        <v/>
      </c>
      <c r="AE817" s="82">
        <f>N817-E817</f>
        <v/>
      </c>
      <c r="AF817" s="82">
        <f>O817-F817</f>
        <v/>
      </c>
      <c r="AG817" s="82">
        <f>P817-G817</f>
        <v/>
      </c>
      <c r="AH817" s="82">
        <f>Q817-H817</f>
        <v/>
      </c>
      <c r="AI817" s="82">
        <f>R817-I817</f>
        <v/>
      </c>
      <c r="AJ817" s="82">
        <f>S817-J817</f>
        <v/>
      </c>
      <c r="AK817" s="80">
        <f>INDEX(检修、备用和必开!I:I,MATCH(统调负荷!$C817,检修、备用和必开!$A:$A,0))</f>
        <v/>
      </c>
    </row>
    <row r="818" ht="13.8" customHeight="1">
      <c r="A818" s="80">
        <f>WEEKDAY(C818,2)</f>
        <v/>
      </c>
      <c r="B818" s="80">
        <f>HOUR(D818)</f>
        <v/>
      </c>
      <c r="D818" s="75" t="n"/>
      <c r="E818" s="80" t="n"/>
      <c r="F818" s="80" t="n"/>
      <c r="G818" s="80" t="n"/>
      <c r="H818" s="80" t="n"/>
      <c r="I818" s="80" t="n"/>
      <c r="J818" s="80" t="n"/>
      <c r="K818" s="80">
        <f>F818-Y818</f>
        <v/>
      </c>
      <c r="L818" s="82">
        <f>AA818/(K818+W818)</f>
        <v/>
      </c>
      <c r="M818" s="75" t="n">
        <v>0.5</v>
      </c>
      <c r="N818" s="80" t="n">
        <v>85824.3</v>
      </c>
      <c r="O818" s="80" t="n">
        <v>39489.42</v>
      </c>
      <c r="P818" s="80" t="n">
        <v>12088.7</v>
      </c>
      <c r="Q818" s="80" t="n">
        <v>20877.3</v>
      </c>
      <c r="R818" s="80" t="n">
        <v>14784.5</v>
      </c>
      <c r="S818" s="80" t="n">
        <v>-1415.62</v>
      </c>
      <c r="T818" s="80">
        <f>O818-Y818</f>
        <v/>
      </c>
      <c r="U818" s="82">
        <f>AA818/(T818+X818)</f>
        <v/>
      </c>
      <c r="V818" s="80">
        <f>INDEX(检修、备用和必开!B:B,MATCH(统调负荷!$C818,检修、备用和必开!$A:$A,0))</f>
        <v/>
      </c>
      <c r="W818" s="80">
        <f>INDEX(检修、备用和必开!C:C,MATCH(统调负荷!$C818,检修、备用和必开!$A:$A,0))</f>
        <v/>
      </c>
      <c r="X818" s="80">
        <f>INDEX(检修、备用和必开!D:D,MATCH(统调负荷!$C818,检修、备用和必开!$A:$A,0))</f>
        <v/>
      </c>
      <c r="Y818" s="80">
        <f>INDEX(检修、备用和必开!E:E,MATCH(统调负荷!$C818,检修、备用和必开!$A:$A,0))</f>
        <v/>
      </c>
      <c r="Z818" s="80">
        <f>INDEX(检修、备用和必开!F:F,MATCH(统调负荷!$C818,检修、备用和必开!$A:$A,0))</f>
        <v/>
      </c>
      <c r="AA818" s="80">
        <f>94492.4-V818-Z818</f>
        <v/>
      </c>
      <c r="AB818" s="80" t="n">
        <v>327.78</v>
      </c>
      <c r="AC818" s="80" t="n">
        <v>85.2</v>
      </c>
      <c r="AD818" s="83">
        <f>C818+D818</f>
        <v/>
      </c>
      <c r="AE818" s="82">
        <f>N818-E818</f>
        <v/>
      </c>
      <c r="AF818" s="82">
        <f>O818-F818</f>
        <v/>
      </c>
      <c r="AG818" s="82">
        <f>P818-G818</f>
        <v/>
      </c>
      <c r="AH818" s="82">
        <f>Q818-H818</f>
        <v/>
      </c>
      <c r="AI818" s="82">
        <f>R818-I818</f>
        <v/>
      </c>
      <c r="AJ818" s="82">
        <f>S818-J818</f>
        <v/>
      </c>
      <c r="AK818" s="80">
        <f>INDEX(检修、备用和必开!I:I,MATCH(统调负荷!$C818,检修、备用和必开!$A:$A,0))</f>
        <v/>
      </c>
    </row>
    <row r="819" ht="13.8" customHeight="1">
      <c r="A819" s="80">
        <f>WEEKDAY(C819,2)</f>
        <v/>
      </c>
      <c r="B819" s="80">
        <f>HOUR(D819)</f>
        <v/>
      </c>
      <c r="D819" s="75" t="n"/>
      <c r="E819" s="80" t="n"/>
      <c r="F819" s="80" t="n"/>
      <c r="G819" s="80" t="n"/>
      <c r="H819" s="80" t="n"/>
      <c r="I819" s="80" t="n"/>
      <c r="J819" s="80" t="n"/>
      <c r="K819" s="80">
        <f>F819-Y819</f>
        <v/>
      </c>
      <c r="L819" s="82">
        <f>AA819/(K819+W819)</f>
        <v/>
      </c>
      <c r="M819" s="75" t="n">
        <v>0.5104166666666666</v>
      </c>
      <c r="N819" s="80" t="n">
        <v>86241.10000000001</v>
      </c>
      <c r="O819" s="80" t="n">
        <v>41279.96</v>
      </c>
      <c r="P819" s="80" t="n">
        <v>11351.5</v>
      </c>
      <c r="Q819" s="80" t="n">
        <v>20024.4</v>
      </c>
      <c r="R819" s="80" t="n">
        <v>14966.2</v>
      </c>
      <c r="S819" s="80" t="n">
        <v>-1380.96</v>
      </c>
      <c r="T819" s="80">
        <f>O819-Y819</f>
        <v/>
      </c>
      <c r="U819" s="82">
        <f>AA819/(T819+X819)</f>
        <v/>
      </c>
      <c r="V819" s="80">
        <f>INDEX(检修、备用和必开!B:B,MATCH(统调负荷!$C819,检修、备用和必开!$A:$A,0))</f>
        <v/>
      </c>
      <c r="W819" s="80">
        <f>INDEX(检修、备用和必开!C:C,MATCH(统调负荷!$C819,检修、备用和必开!$A:$A,0))</f>
        <v/>
      </c>
      <c r="X819" s="80">
        <f>INDEX(检修、备用和必开!D:D,MATCH(统调负荷!$C819,检修、备用和必开!$A:$A,0))</f>
        <v/>
      </c>
      <c r="Y819" s="80">
        <f>INDEX(检修、备用和必开!E:E,MATCH(统调负荷!$C819,检修、备用和必开!$A:$A,0))</f>
        <v/>
      </c>
      <c r="Z819" s="80">
        <f>INDEX(检修、备用和必开!F:F,MATCH(统调负荷!$C819,检修、备用和必开!$A:$A,0))</f>
        <v/>
      </c>
      <c r="AA819" s="80">
        <f>94492.4-V819-Z819</f>
        <v/>
      </c>
      <c r="AB819" s="80" t="n">
        <v>341.57</v>
      </c>
      <c r="AC819" s="80" t="n">
        <v>349.96</v>
      </c>
      <c r="AD819" s="83">
        <f>C819+D819</f>
        <v/>
      </c>
      <c r="AE819" s="82">
        <f>N819-E819</f>
        <v/>
      </c>
      <c r="AF819" s="82">
        <f>O819-F819</f>
        <v/>
      </c>
      <c r="AG819" s="82">
        <f>P819-G819</f>
        <v/>
      </c>
      <c r="AH819" s="82">
        <f>Q819-H819</f>
        <v/>
      </c>
      <c r="AI819" s="82">
        <f>R819-I819</f>
        <v/>
      </c>
      <c r="AJ819" s="82">
        <f>S819-J819</f>
        <v/>
      </c>
      <c r="AK819" s="80">
        <f>INDEX(检修、备用和必开!I:I,MATCH(统调负荷!$C819,检修、备用和必开!$A:$A,0))</f>
        <v/>
      </c>
    </row>
    <row r="820" ht="13.8" customHeight="1">
      <c r="A820" s="80">
        <f>WEEKDAY(C820,2)</f>
        <v/>
      </c>
      <c r="B820" s="80">
        <f>HOUR(D820)</f>
        <v/>
      </c>
      <c r="D820" s="75" t="n"/>
      <c r="E820" s="80" t="n"/>
      <c r="F820" s="80" t="n"/>
      <c r="G820" s="80" t="n"/>
      <c r="H820" s="80" t="n"/>
      <c r="I820" s="80" t="n"/>
      <c r="J820" s="80" t="n"/>
      <c r="K820" s="80">
        <f>F820-Y820</f>
        <v/>
      </c>
      <c r="L820" s="82">
        <f>AA820/(K820+W820)</f>
        <v/>
      </c>
      <c r="M820" s="75" t="n">
        <v>0.5208333333333334</v>
      </c>
      <c r="N820" s="80" t="n">
        <v>85501.2</v>
      </c>
      <c r="O820" s="80" t="n">
        <v>41095.48</v>
      </c>
      <c r="P820" s="80" t="n">
        <v>11122.9</v>
      </c>
      <c r="Q820" s="80" t="n">
        <v>19584.9</v>
      </c>
      <c r="R820" s="80" t="n">
        <v>15025.5</v>
      </c>
      <c r="S820" s="80" t="n">
        <v>-1327.58</v>
      </c>
      <c r="T820" s="80">
        <f>O820-Y820</f>
        <v/>
      </c>
      <c r="U820" s="82">
        <f>AA820/(T820+X820)</f>
        <v/>
      </c>
      <c r="V820" s="80">
        <f>INDEX(检修、备用和必开!B:B,MATCH(统调负荷!$C820,检修、备用和必开!$A:$A,0))</f>
        <v/>
      </c>
      <c r="W820" s="80">
        <f>INDEX(检修、备用和必开!C:C,MATCH(统调负荷!$C820,检修、备用和必开!$A:$A,0))</f>
        <v/>
      </c>
      <c r="X820" s="80">
        <f>INDEX(检修、备用和必开!D:D,MATCH(统调负荷!$C820,检修、备用和必开!$A:$A,0))</f>
        <v/>
      </c>
      <c r="Y820" s="80">
        <f>INDEX(检修、备用和必开!E:E,MATCH(统调负荷!$C820,检修、备用和必开!$A:$A,0))</f>
        <v/>
      </c>
      <c r="Z820" s="80">
        <f>INDEX(检修、备用和必开!F:F,MATCH(统调负荷!$C820,检修、备用和必开!$A:$A,0))</f>
        <v/>
      </c>
      <c r="AA820" s="80">
        <f>94492.4-V820-Z820</f>
        <v/>
      </c>
      <c r="AB820" s="80" t="n">
        <v>336.78</v>
      </c>
      <c r="AC820" s="80" t="n">
        <v>328.72</v>
      </c>
      <c r="AD820" s="83">
        <f>C820+D820</f>
        <v/>
      </c>
      <c r="AE820" s="82">
        <f>N820-E820</f>
        <v/>
      </c>
      <c r="AF820" s="82">
        <f>O820-F820</f>
        <v/>
      </c>
      <c r="AG820" s="82">
        <f>P820-G820</f>
        <v/>
      </c>
      <c r="AH820" s="82">
        <f>Q820-H820</f>
        <v/>
      </c>
      <c r="AI820" s="82">
        <f>R820-I820</f>
        <v/>
      </c>
      <c r="AJ820" s="82">
        <f>S820-J820</f>
        <v/>
      </c>
      <c r="AK820" s="80">
        <f>INDEX(检修、备用和必开!I:I,MATCH(统调负荷!$C820,检修、备用和必开!$A:$A,0))</f>
        <v/>
      </c>
    </row>
    <row r="821" ht="13.8" customHeight="1">
      <c r="A821" s="80">
        <f>WEEKDAY(C821,2)</f>
        <v/>
      </c>
      <c r="B821" s="80">
        <f>HOUR(D821)</f>
        <v/>
      </c>
      <c r="D821" s="75" t="n"/>
      <c r="E821" s="80" t="n"/>
      <c r="F821" s="80" t="n"/>
      <c r="G821" s="80" t="n"/>
      <c r="H821" s="80" t="n"/>
      <c r="I821" s="80" t="n"/>
      <c r="J821" s="80" t="n"/>
      <c r="K821" s="80">
        <f>F821-Y821</f>
        <v/>
      </c>
      <c r="L821" s="82">
        <f>AA821/(K821+W821)</f>
        <v/>
      </c>
      <c r="M821" s="75" t="n">
        <v>0.53125</v>
      </c>
      <c r="N821" s="80" t="n">
        <v>85141.10000000001</v>
      </c>
      <c r="O821" s="80" t="n">
        <v>41190.86</v>
      </c>
      <c r="P821" s="80" t="n">
        <v>10514.5</v>
      </c>
      <c r="Q821" s="80" t="n">
        <v>19926.2</v>
      </c>
      <c r="R821" s="80" t="n">
        <v>14908.7</v>
      </c>
      <c r="S821" s="80" t="n">
        <v>-1399.16</v>
      </c>
      <c r="T821" s="80">
        <f>O821-Y821</f>
        <v/>
      </c>
      <c r="U821" s="82">
        <f>AA821/(T821+X821)</f>
        <v/>
      </c>
      <c r="V821" s="80">
        <f>INDEX(检修、备用和必开!B:B,MATCH(统调负荷!$C821,检修、备用和必开!$A:$A,0))</f>
        <v/>
      </c>
      <c r="W821" s="80">
        <f>INDEX(检修、备用和必开!C:C,MATCH(统调负荷!$C821,检修、备用和必开!$A:$A,0))</f>
        <v/>
      </c>
      <c r="X821" s="80">
        <f>INDEX(检修、备用和必开!D:D,MATCH(统调负荷!$C821,检修、备用和必开!$A:$A,0))</f>
        <v/>
      </c>
      <c r="Y821" s="80">
        <f>INDEX(检修、备用和必开!E:E,MATCH(统调负荷!$C821,检修、备用和必开!$A:$A,0))</f>
        <v/>
      </c>
      <c r="Z821" s="80">
        <f>INDEX(检修、备用和必开!F:F,MATCH(统调负荷!$C821,检修、备用和必开!$A:$A,0))</f>
        <v/>
      </c>
      <c r="AA821" s="80">
        <f>94492.4-V821-Z821</f>
        <v/>
      </c>
      <c r="AB821" s="80" t="n">
        <v>338.15</v>
      </c>
      <c r="AC821" s="80" t="n">
        <v>242.79</v>
      </c>
      <c r="AD821" s="83">
        <f>C821+D821</f>
        <v/>
      </c>
      <c r="AE821" s="82">
        <f>N821-E821</f>
        <v/>
      </c>
      <c r="AF821" s="82">
        <f>O821-F821</f>
        <v/>
      </c>
      <c r="AG821" s="82">
        <f>P821-G821</f>
        <v/>
      </c>
      <c r="AH821" s="82">
        <f>Q821-H821</f>
        <v/>
      </c>
      <c r="AI821" s="82">
        <f>R821-I821</f>
        <v/>
      </c>
      <c r="AJ821" s="82">
        <f>S821-J821</f>
        <v/>
      </c>
      <c r="AK821" s="80">
        <f>INDEX(检修、备用和必开!I:I,MATCH(统调负荷!$C821,检修、备用和必开!$A:$A,0))</f>
        <v/>
      </c>
    </row>
    <row r="822" ht="13.8" customHeight="1">
      <c r="A822" s="80">
        <f>WEEKDAY(C822,2)</f>
        <v/>
      </c>
      <c r="B822" s="80">
        <f>HOUR(D822)</f>
        <v/>
      </c>
      <c r="D822" s="75" t="n"/>
      <c r="E822" s="80" t="n"/>
      <c r="F822" s="80" t="n"/>
      <c r="G822" s="80" t="n"/>
      <c r="H822" s="80" t="n"/>
      <c r="I822" s="80" t="n"/>
      <c r="J822" s="80" t="n"/>
      <c r="K822" s="80">
        <f>F822-Y822</f>
        <v/>
      </c>
      <c r="L822" s="82">
        <f>AA822/(K822+W822)</f>
        <v/>
      </c>
      <c r="M822" s="75" t="n">
        <v>0.5416666666666666</v>
      </c>
      <c r="N822" s="80" t="n">
        <v>85196.60000000001</v>
      </c>
      <c r="O822" s="80" t="n">
        <v>41657.68</v>
      </c>
      <c r="P822" s="80" t="n">
        <v>9937.98</v>
      </c>
      <c r="Q822" s="80" t="n">
        <v>20184.9</v>
      </c>
      <c r="R822" s="80" t="n">
        <v>14820.3</v>
      </c>
      <c r="S822" s="80" t="n">
        <v>-1404.26</v>
      </c>
      <c r="T822" s="80">
        <f>O822-Y822</f>
        <v/>
      </c>
      <c r="U822" s="82">
        <f>AA822/(T822+X822)</f>
        <v/>
      </c>
      <c r="V822" s="80">
        <f>INDEX(检修、备用和必开!B:B,MATCH(统调负荷!$C822,检修、备用和必开!$A:$A,0))</f>
        <v/>
      </c>
      <c r="W822" s="80">
        <f>INDEX(检修、备用和必开!C:C,MATCH(统调负荷!$C822,检修、备用和必开!$A:$A,0))</f>
        <v/>
      </c>
      <c r="X822" s="80">
        <f>INDEX(检修、备用和必开!D:D,MATCH(统调负荷!$C822,检修、备用和必开!$A:$A,0))</f>
        <v/>
      </c>
      <c r="Y822" s="80">
        <f>INDEX(检修、备用和必开!E:E,MATCH(统调负荷!$C822,检修、备用和必开!$A:$A,0))</f>
        <v/>
      </c>
      <c r="Z822" s="80">
        <f>INDEX(检修、备用和必开!F:F,MATCH(统调负荷!$C822,检修、备用和必开!$A:$A,0))</f>
        <v/>
      </c>
      <c r="AA822" s="80">
        <f>94492.4-V822-Z822</f>
        <v/>
      </c>
      <c r="AB822" s="80" t="n">
        <v>345.34</v>
      </c>
      <c r="AC822" s="80" t="n">
        <v>341.44</v>
      </c>
      <c r="AD822" s="83">
        <f>C822+D822</f>
        <v/>
      </c>
      <c r="AE822" s="82">
        <f>N822-E822</f>
        <v/>
      </c>
      <c r="AF822" s="82">
        <f>O822-F822</f>
        <v/>
      </c>
      <c r="AG822" s="82">
        <f>P822-G822</f>
        <v/>
      </c>
      <c r="AH822" s="82">
        <f>Q822-H822</f>
        <v/>
      </c>
      <c r="AI822" s="82">
        <f>R822-I822</f>
        <v/>
      </c>
      <c r="AJ822" s="82">
        <f>S822-J822</f>
        <v/>
      </c>
      <c r="AK822" s="80">
        <f>INDEX(检修、备用和必开!I:I,MATCH(统调负荷!$C822,检修、备用和必开!$A:$A,0))</f>
        <v/>
      </c>
    </row>
    <row r="823" ht="13.8" customHeight="1">
      <c r="A823" s="80">
        <f>WEEKDAY(C823,2)</f>
        <v/>
      </c>
      <c r="B823" s="80">
        <f>HOUR(D823)</f>
        <v/>
      </c>
      <c r="D823" s="75" t="n"/>
      <c r="E823" s="80" t="n"/>
      <c r="F823" s="80" t="n"/>
      <c r="G823" s="80" t="n"/>
      <c r="H823" s="80" t="n"/>
      <c r="I823" s="80" t="n"/>
      <c r="J823" s="80" t="n"/>
      <c r="K823" s="80">
        <f>F823-Y823</f>
        <v/>
      </c>
      <c r="L823" s="82">
        <f>AA823/(K823+W823)</f>
        <v/>
      </c>
      <c r="M823" s="75" t="n">
        <v>0.5520833333333334</v>
      </c>
      <c r="N823" s="80" t="n">
        <v>86532.5</v>
      </c>
      <c r="O823" s="80" t="n">
        <v>42752.08</v>
      </c>
      <c r="P823" s="80" t="n">
        <v>10145.8</v>
      </c>
      <c r="Q823" s="80" t="n">
        <v>20372.6</v>
      </c>
      <c r="R823" s="80" t="n">
        <v>14665.1</v>
      </c>
      <c r="S823" s="80" t="n">
        <v>-1403.08</v>
      </c>
      <c r="T823" s="80">
        <f>O823-Y823</f>
        <v/>
      </c>
      <c r="U823" s="82">
        <f>AA823/(T823+X823)</f>
        <v/>
      </c>
      <c r="V823" s="80">
        <f>INDEX(检修、备用和必开!B:B,MATCH(统调负荷!$C823,检修、备用和必开!$A:$A,0))</f>
        <v/>
      </c>
      <c r="W823" s="80">
        <f>INDEX(检修、备用和必开!C:C,MATCH(统调负荷!$C823,检修、备用和必开!$A:$A,0))</f>
        <v/>
      </c>
      <c r="X823" s="80">
        <f>INDEX(检修、备用和必开!D:D,MATCH(统调负荷!$C823,检修、备用和必开!$A:$A,0))</f>
        <v/>
      </c>
      <c r="Y823" s="80">
        <f>INDEX(检修、备用和必开!E:E,MATCH(统调负荷!$C823,检修、备用和必开!$A:$A,0))</f>
        <v/>
      </c>
      <c r="Z823" s="80">
        <f>INDEX(检修、备用和必开!F:F,MATCH(统调负荷!$C823,检修、备用和必开!$A:$A,0))</f>
        <v/>
      </c>
      <c r="AA823" s="80">
        <f>94492.4-V823-Z823</f>
        <v/>
      </c>
      <c r="AB823" s="80" t="n">
        <v>356.45</v>
      </c>
      <c r="AC823" s="80" t="n">
        <v>343.02</v>
      </c>
      <c r="AD823" s="83">
        <f>C823+D823</f>
        <v/>
      </c>
      <c r="AE823" s="82">
        <f>N823-E823</f>
        <v/>
      </c>
      <c r="AF823" s="82">
        <f>O823-F823</f>
        <v/>
      </c>
      <c r="AG823" s="82">
        <f>P823-G823</f>
        <v/>
      </c>
      <c r="AH823" s="82">
        <f>Q823-H823</f>
        <v/>
      </c>
      <c r="AI823" s="82">
        <f>R823-I823</f>
        <v/>
      </c>
      <c r="AJ823" s="82">
        <f>S823-J823</f>
        <v/>
      </c>
      <c r="AK823" s="80">
        <f>INDEX(检修、备用和必开!I:I,MATCH(统调负荷!$C823,检修、备用和必开!$A:$A,0))</f>
        <v/>
      </c>
    </row>
    <row r="824" ht="13.8" customHeight="1">
      <c r="A824" s="80">
        <f>WEEKDAY(C824,2)</f>
        <v/>
      </c>
      <c r="B824" s="80">
        <f>HOUR(D824)</f>
        <v/>
      </c>
      <c r="D824" s="75" t="n"/>
      <c r="E824" s="80" t="n"/>
      <c r="F824" s="80" t="n"/>
      <c r="G824" s="80" t="n"/>
      <c r="H824" s="80" t="n"/>
      <c r="I824" s="80" t="n"/>
      <c r="J824" s="80" t="n"/>
      <c r="K824" s="80">
        <f>F824-Y824</f>
        <v/>
      </c>
      <c r="L824" s="82">
        <f>AA824/(K824+W824)</f>
        <v/>
      </c>
      <c r="M824" s="75" t="n">
        <v>0.5625</v>
      </c>
      <c r="N824" s="80" t="n">
        <v>88652.39999999999</v>
      </c>
      <c r="O824" s="80" t="n">
        <v>44685.27</v>
      </c>
      <c r="P824" s="80" t="n">
        <v>9842.52</v>
      </c>
      <c r="Q824" s="80" t="n">
        <v>20901</v>
      </c>
      <c r="R824" s="80" t="n">
        <v>14528.2</v>
      </c>
      <c r="S824" s="80" t="n">
        <v>-1304.59</v>
      </c>
      <c r="T824" s="80">
        <f>O824-Y824</f>
        <v/>
      </c>
      <c r="U824" s="82">
        <f>AA824/(T824+X824)</f>
        <v/>
      </c>
      <c r="V824" s="80">
        <f>INDEX(检修、备用和必开!B:B,MATCH(统调负荷!$C824,检修、备用和必开!$A:$A,0))</f>
        <v/>
      </c>
      <c r="W824" s="80">
        <f>INDEX(检修、备用和必开!C:C,MATCH(统调负荷!$C824,检修、备用和必开!$A:$A,0))</f>
        <v/>
      </c>
      <c r="X824" s="80">
        <f>INDEX(检修、备用和必开!D:D,MATCH(统调负荷!$C824,检修、备用和必开!$A:$A,0))</f>
        <v/>
      </c>
      <c r="Y824" s="80">
        <f>INDEX(检修、备用和必开!E:E,MATCH(统调负荷!$C824,检修、备用和必开!$A:$A,0))</f>
        <v/>
      </c>
      <c r="Z824" s="80">
        <f>INDEX(检修、备用和必开!F:F,MATCH(统调负荷!$C824,检修、备用和必开!$A:$A,0))</f>
        <v/>
      </c>
      <c r="AA824" s="80">
        <f>94492.4-V824-Z824</f>
        <v/>
      </c>
      <c r="AB824" s="80" t="n">
        <v>370.92</v>
      </c>
      <c r="AC824" s="80" t="n">
        <v>379.57</v>
      </c>
      <c r="AD824" s="83">
        <f>C824+D824</f>
        <v/>
      </c>
      <c r="AE824" s="82">
        <f>N824-E824</f>
        <v/>
      </c>
      <c r="AF824" s="82">
        <f>O824-F824</f>
        <v/>
      </c>
      <c r="AG824" s="82">
        <f>P824-G824</f>
        <v/>
      </c>
      <c r="AH824" s="82">
        <f>Q824-H824</f>
        <v/>
      </c>
      <c r="AI824" s="82">
        <f>R824-I824</f>
        <v/>
      </c>
      <c r="AJ824" s="82">
        <f>S824-J824</f>
        <v/>
      </c>
      <c r="AK824" s="80">
        <f>INDEX(检修、备用和必开!I:I,MATCH(统调负荷!$C824,检修、备用和必开!$A:$A,0))</f>
        <v/>
      </c>
    </row>
    <row r="825" ht="13.8" customHeight="1">
      <c r="A825" s="80">
        <f>WEEKDAY(C825,2)</f>
        <v/>
      </c>
      <c r="B825" s="80">
        <f>HOUR(D825)</f>
        <v/>
      </c>
      <c r="D825" s="75" t="n"/>
      <c r="E825" s="80" t="n"/>
      <c r="F825" s="80" t="n"/>
      <c r="G825" s="80" t="n"/>
      <c r="H825" s="80" t="n"/>
      <c r="I825" s="80" t="n"/>
      <c r="J825" s="80" t="n"/>
      <c r="K825" s="80">
        <f>F825-Y825</f>
        <v/>
      </c>
      <c r="L825" s="82">
        <f>AA825/(K825+W825)</f>
        <v/>
      </c>
      <c r="M825" s="75" t="n">
        <v>0.5729166666666666</v>
      </c>
      <c r="N825" s="80" t="n">
        <v>92154.39999999999</v>
      </c>
      <c r="O825" s="80" t="n">
        <v>48157.58</v>
      </c>
      <c r="P825" s="80" t="n">
        <v>9275.25</v>
      </c>
      <c r="Q825" s="80" t="n">
        <v>21911.4</v>
      </c>
      <c r="R825" s="80" t="n">
        <v>14164.5</v>
      </c>
      <c r="S825" s="80" t="n">
        <v>-1354.33</v>
      </c>
      <c r="T825" s="80">
        <f>O825-Y825</f>
        <v/>
      </c>
      <c r="U825" s="82">
        <f>AA825/(T825+X825)</f>
        <v/>
      </c>
      <c r="V825" s="80">
        <f>INDEX(检修、备用和必开!B:B,MATCH(统调负荷!$C825,检修、备用和必开!$A:$A,0))</f>
        <v/>
      </c>
      <c r="W825" s="80">
        <f>INDEX(检修、备用和必开!C:C,MATCH(统调负荷!$C825,检修、备用和必开!$A:$A,0))</f>
        <v/>
      </c>
      <c r="X825" s="80">
        <f>INDEX(检修、备用和必开!D:D,MATCH(统调负荷!$C825,检修、备用和必开!$A:$A,0))</f>
        <v/>
      </c>
      <c r="Y825" s="80">
        <f>INDEX(检修、备用和必开!E:E,MATCH(统调负荷!$C825,检修、备用和必开!$A:$A,0))</f>
        <v/>
      </c>
      <c r="Z825" s="80">
        <f>INDEX(检修、备用和必开!F:F,MATCH(统调负荷!$C825,检修、备用和必开!$A:$A,0))</f>
        <v/>
      </c>
      <c r="AA825" s="80">
        <f>94492.4-V825-Z825</f>
        <v/>
      </c>
      <c r="AB825" s="80" t="n">
        <v>461.91</v>
      </c>
      <c r="AC825" s="80" t="n">
        <v>432.67</v>
      </c>
      <c r="AD825" s="83">
        <f>C825+D825</f>
        <v/>
      </c>
      <c r="AE825" s="82">
        <f>N825-E825</f>
        <v/>
      </c>
      <c r="AF825" s="82">
        <f>O825-F825</f>
        <v/>
      </c>
      <c r="AG825" s="82">
        <f>P825-G825</f>
        <v/>
      </c>
      <c r="AH825" s="82">
        <f>Q825-H825</f>
        <v/>
      </c>
      <c r="AI825" s="82">
        <f>R825-I825</f>
        <v/>
      </c>
      <c r="AJ825" s="82">
        <f>S825-J825</f>
        <v/>
      </c>
      <c r="AK825" s="80">
        <f>INDEX(检修、备用和必开!I:I,MATCH(统调负荷!$C825,检修、备用和必开!$A:$A,0))</f>
        <v/>
      </c>
    </row>
    <row r="826" ht="13.8" customHeight="1">
      <c r="A826" s="80">
        <f>WEEKDAY(C826,2)</f>
        <v/>
      </c>
      <c r="B826" s="80">
        <f>HOUR(D826)</f>
        <v/>
      </c>
      <c r="D826" s="75" t="n"/>
      <c r="E826" s="80" t="n"/>
      <c r="F826" s="80" t="n"/>
      <c r="G826" s="80" t="n"/>
      <c r="H826" s="80" t="n"/>
      <c r="I826" s="80" t="n"/>
      <c r="J826" s="80" t="n"/>
      <c r="K826" s="80">
        <f>F826-Y826</f>
        <v/>
      </c>
      <c r="L826" s="82">
        <f>AA826/(K826+W826)</f>
        <v/>
      </c>
      <c r="M826" s="75" t="n">
        <v>0.5833333333333334</v>
      </c>
      <c r="N826" s="80" t="n">
        <v>92070</v>
      </c>
      <c r="O826" s="80" t="n">
        <v>47517.63</v>
      </c>
      <c r="P826" s="80" t="n">
        <v>9968.719999999999</v>
      </c>
      <c r="Q826" s="80" t="n">
        <v>22148.6</v>
      </c>
      <c r="R826" s="80" t="n">
        <v>13848.1</v>
      </c>
      <c r="S826" s="80" t="n">
        <v>-1413.05</v>
      </c>
      <c r="T826" s="80">
        <f>O826-Y826</f>
        <v/>
      </c>
      <c r="U826" s="82">
        <f>AA826/(T826+X826)</f>
        <v/>
      </c>
      <c r="V826" s="80">
        <f>INDEX(检修、备用和必开!B:B,MATCH(统调负荷!$C826,检修、备用和必开!$A:$A,0))</f>
        <v/>
      </c>
      <c r="W826" s="80">
        <f>INDEX(检修、备用和必开!C:C,MATCH(统调负荷!$C826,检修、备用和必开!$A:$A,0))</f>
        <v/>
      </c>
      <c r="X826" s="80">
        <f>INDEX(检修、备用和必开!D:D,MATCH(统调负荷!$C826,检修、备用和必开!$A:$A,0))</f>
        <v/>
      </c>
      <c r="Y826" s="80">
        <f>INDEX(检修、备用和必开!E:E,MATCH(统调负荷!$C826,检修、备用和必开!$A:$A,0))</f>
        <v/>
      </c>
      <c r="Z826" s="80">
        <f>INDEX(检修、备用和必开!F:F,MATCH(统调负荷!$C826,检修、备用和必开!$A:$A,0))</f>
        <v/>
      </c>
      <c r="AA826" s="80">
        <f>94492.4-V826-Z826</f>
        <v/>
      </c>
      <c r="AB826" s="80" t="n">
        <v>439.24</v>
      </c>
      <c r="AC826" s="80" t="n">
        <v>366.06</v>
      </c>
      <c r="AD826" s="83">
        <f>C826+D826</f>
        <v/>
      </c>
      <c r="AE826" s="82">
        <f>N826-E826</f>
        <v/>
      </c>
      <c r="AF826" s="82">
        <f>O826-F826</f>
        <v/>
      </c>
      <c r="AG826" s="82">
        <f>P826-G826</f>
        <v/>
      </c>
      <c r="AH826" s="82">
        <f>Q826-H826</f>
        <v/>
      </c>
      <c r="AI826" s="82">
        <f>R826-I826</f>
        <v/>
      </c>
      <c r="AJ826" s="82">
        <f>S826-J826</f>
        <v/>
      </c>
      <c r="AK826" s="80">
        <f>INDEX(检修、备用和必开!I:I,MATCH(统调负荷!$C826,检修、备用和必开!$A:$A,0))</f>
        <v/>
      </c>
    </row>
    <row r="827" ht="13.8" customHeight="1">
      <c r="A827" s="80">
        <f>WEEKDAY(C827,2)</f>
        <v/>
      </c>
      <c r="B827" s="80">
        <f>HOUR(D827)</f>
        <v/>
      </c>
      <c r="D827" s="75" t="n"/>
      <c r="E827" s="80" t="n"/>
      <c r="F827" s="80" t="n"/>
      <c r="G827" s="80" t="n"/>
      <c r="H827" s="80" t="n"/>
      <c r="I827" s="80" t="n"/>
      <c r="J827" s="80" t="n"/>
      <c r="K827" s="80">
        <f>F827-Y827</f>
        <v/>
      </c>
      <c r="L827" s="82">
        <f>AA827/(K827+W827)</f>
        <v/>
      </c>
      <c r="M827" s="75" t="n">
        <v>0.59375</v>
      </c>
      <c r="N827" s="80" t="n">
        <v>91248.8</v>
      </c>
      <c r="O827" s="80" t="n">
        <v>45133.18</v>
      </c>
      <c r="P827" s="80" t="n">
        <v>11515.5</v>
      </c>
      <c r="Q827" s="80" t="n">
        <v>22440.1</v>
      </c>
      <c r="R827" s="80" t="n">
        <v>13534.8</v>
      </c>
      <c r="S827" s="80" t="n">
        <v>-1374.78</v>
      </c>
      <c r="T827" s="80">
        <f>O827-Y827</f>
        <v/>
      </c>
      <c r="U827" s="82">
        <f>AA827/(T827+X827)</f>
        <v/>
      </c>
      <c r="V827" s="80">
        <f>INDEX(检修、备用和必开!B:B,MATCH(统调负荷!$C827,检修、备用和必开!$A:$A,0))</f>
        <v/>
      </c>
      <c r="W827" s="80">
        <f>INDEX(检修、备用和必开!C:C,MATCH(统调负荷!$C827,检修、备用和必开!$A:$A,0))</f>
        <v/>
      </c>
      <c r="X827" s="80">
        <f>INDEX(检修、备用和必开!D:D,MATCH(统调负荷!$C827,检修、备用和必开!$A:$A,0))</f>
        <v/>
      </c>
      <c r="Y827" s="80">
        <f>INDEX(检修、备用和必开!E:E,MATCH(统调负荷!$C827,检修、备用和必开!$A:$A,0))</f>
        <v/>
      </c>
      <c r="Z827" s="80">
        <f>INDEX(检修、备用和必开!F:F,MATCH(统调负荷!$C827,检修、备用和必开!$A:$A,0))</f>
        <v/>
      </c>
      <c r="AA827" s="80">
        <f>94492.4-V827-Z827</f>
        <v/>
      </c>
      <c r="AB827" s="80" t="n">
        <v>371.16</v>
      </c>
      <c r="AC827" s="80" t="n">
        <v>349.1</v>
      </c>
      <c r="AD827" s="83">
        <f>C827+D827</f>
        <v/>
      </c>
      <c r="AE827" s="82">
        <f>N827-E827</f>
        <v/>
      </c>
      <c r="AF827" s="82">
        <f>O827-F827</f>
        <v/>
      </c>
      <c r="AG827" s="82">
        <f>P827-G827</f>
        <v/>
      </c>
      <c r="AH827" s="82">
        <f>Q827-H827</f>
        <v/>
      </c>
      <c r="AI827" s="82">
        <f>R827-I827</f>
        <v/>
      </c>
      <c r="AJ827" s="82">
        <f>S827-J827</f>
        <v/>
      </c>
      <c r="AK827" s="80">
        <f>INDEX(检修、备用和必开!I:I,MATCH(统调负荷!$C827,检修、备用和必开!$A:$A,0))</f>
        <v/>
      </c>
    </row>
    <row r="828" ht="13.8" customHeight="1">
      <c r="A828" s="80">
        <f>WEEKDAY(C828,2)</f>
        <v/>
      </c>
      <c r="B828" s="80">
        <f>HOUR(D828)</f>
        <v/>
      </c>
      <c r="D828" s="75" t="n"/>
      <c r="E828" s="80" t="n"/>
      <c r="F828" s="80" t="n"/>
      <c r="G828" s="80" t="n"/>
      <c r="H828" s="80" t="n"/>
      <c r="I828" s="80" t="n"/>
      <c r="J828" s="80" t="n"/>
      <c r="K828" s="80">
        <f>F828-Y828</f>
        <v/>
      </c>
      <c r="L828" s="82">
        <f>AA828/(K828+W828)</f>
        <v/>
      </c>
      <c r="M828" s="75" t="n">
        <v>0.6041666666666666</v>
      </c>
      <c r="N828" s="80" t="n">
        <v>91516.89999999999</v>
      </c>
      <c r="O828" s="80" t="n">
        <v>43191.17</v>
      </c>
      <c r="P828" s="80" t="n">
        <v>13857.3</v>
      </c>
      <c r="Q828" s="80" t="n">
        <v>22522.6</v>
      </c>
      <c r="R828" s="80" t="n">
        <v>13283.3</v>
      </c>
      <c r="S828" s="80" t="n">
        <v>-1337.47</v>
      </c>
      <c r="T828" s="80">
        <f>O828-Y828</f>
        <v/>
      </c>
      <c r="U828" s="82">
        <f>AA828/(T828+X828)</f>
        <v/>
      </c>
      <c r="V828" s="80">
        <f>INDEX(检修、备用和必开!B:B,MATCH(统调负荷!$C828,检修、备用和必开!$A:$A,0))</f>
        <v/>
      </c>
      <c r="W828" s="80">
        <f>INDEX(检修、备用和必开!C:C,MATCH(统调负荷!$C828,检修、备用和必开!$A:$A,0))</f>
        <v/>
      </c>
      <c r="X828" s="80">
        <f>INDEX(检修、备用和必开!D:D,MATCH(统调负荷!$C828,检修、备用和必开!$A:$A,0))</f>
        <v/>
      </c>
      <c r="Y828" s="80">
        <f>INDEX(检修、备用和必开!E:E,MATCH(统调负荷!$C828,检修、备用和必开!$A:$A,0))</f>
        <v/>
      </c>
      <c r="Z828" s="80">
        <f>INDEX(检修、备用和必开!F:F,MATCH(统调负荷!$C828,检修、备用和必开!$A:$A,0))</f>
        <v/>
      </c>
      <c r="AA828" s="80">
        <f>94492.4-V828-Z828</f>
        <v/>
      </c>
      <c r="AB828" s="80" t="n">
        <v>361.66</v>
      </c>
      <c r="AC828" s="80" t="n">
        <v>333.91</v>
      </c>
      <c r="AD828" s="83">
        <f>C828+D828</f>
        <v/>
      </c>
      <c r="AE828" s="82">
        <f>N828-E828</f>
        <v/>
      </c>
      <c r="AF828" s="82">
        <f>O828-F828</f>
        <v/>
      </c>
      <c r="AG828" s="82">
        <f>P828-G828</f>
        <v/>
      </c>
      <c r="AH828" s="82">
        <f>Q828-H828</f>
        <v/>
      </c>
      <c r="AI828" s="82">
        <f>R828-I828</f>
        <v/>
      </c>
      <c r="AJ828" s="82">
        <f>S828-J828</f>
        <v/>
      </c>
      <c r="AK828" s="80">
        <f>INDEX(检修、备用和必开!I:I,MATCH(统调负荷!$C828,检修、备用和必开!$A:$A,0))</f>
        <v/>
      </c>
    </row>
    <row r="829" ht="13.8" customHeight="1">
      <c r="A829" s="80">
        <f>WEEKDAY(C829,2)</f>
        <v/>
      </c>
      <c r="B829" s="80">
        <f>HOUR(D829)</f>
        <v/>
      </c>
      <c r="D829" s="75" t="n"/>
      <c r="E829" s="80" t="n"/>
      <c r="F829" s="80" t="n"/>
      <c r="G829" s="80" t="n"/>
      <c r="H829" s="80" t="n"/>
      <c r="I829" s="80" t="n"/>
      <c r="J829" s="80" t="n"/>
      <c r="K829" s="80">
        <f>F829-Y829</f>
        <v/>
      </c>
      <c r="L829" s="82">
        <f>AA829/(K829+W829)</f>
        <v/>
      </c>
      <c r="M829" s="75" t="n">
        <v>0.6145833333333334</v>
      </c>
      <c r="N829" s="80" t="n">
        <v>92012.39999999999</v>
      </c>
      <c r="O829" s="80" t="n">
        <v>43458.12</v>
      </c>
      <c r="P829" s="80" t="n">
        <v>14486.3</v>
      </c>
      <c r="Q829" s="80" t="n">
        <v>22705</v>
      </c>
      <c r="R829" s="80" t="n">
        <v>12804.9</v>
      </c>
      <c r="S829" s="80" t="n">
        <v>-1441.92</v>
      </c>
      <c r="T829" s="80">
        <f>O829-Y829</f>
        <v/>
      </c>
      <c r="U829" s="82">
        <f>AA829/(T829+X829)</f>
        <v/>
      </c>
      <c r="V829" s="80">
        <f>INDEX(检修、备用和必开!B:B,MATCH(统调负荷!$C829,检修、备用和必开!$A:$A,0))</f>
        <v/>
      </c>
      <c r="W829" s="80">
        <f>INDEX(检修、备用和必开!C:C,MATCH(统调负荷!$C829,检修、备用和必开!$A:$A,0))</f>
        <v/>
      </c>
      <c r="X829" s="80">
        <f>INDEX(检修、备用和必开!D:D,MATCH(统调负荷!$C829,检修、备用和必开!$A:$A,0))</f>
        <v/>
      </c>
      <c r="Y829" s="80">
        <f>INDEX(检修、备用和必开!E:E,MATCH(统调负荷!$C829,检修、备用和必开!$A:$A,0))</f>
        <v/>
      </c>
      <c r="Z829" s="80">
        <f>INDEX(检修、备用和必开!F:F,MATCH(统调负荷!$C829,检修、备用和必开!$A:$A,0))</f>
        <v/>
      </c>
      <c r="AA829" s="80">
        <f>94492.4-V829-Z829</f>
        <v/>
      </c>
      <c r="AB829" s="80" t="n">
        <v>365.42</v>
      </c>
      <c r="AC829" s="80" t="n">
        <v>334.86</v>
      </c>
      <c r="AD829" s="83">
        <f>C829+D829</f>
        <v/>
      </c>
      <c r="AE829" s="82">
        <f>N829-E829</f>
        <v/>
      </c>
      <c r="AF829" s="82">
        <f>O829-F829</f>
        <v/>
      </c>
      <c r="AG829" s="82">
        <f>P829-G829</f>
        <v/>
      </c>
      <c r="AH829" s="82">
        <f>Q829-H829</f>
        <v/>
      </c>
      <c r="AI829" s="82">
        <f>R829-I829</f>
        <v/>
      </c>
      <c r="AJ829" s="82">
        <f>S829-J829</f>
        <v/>
      </c>
      <c r="AK829" s="80">
        <f>INDEX(检修、备用和必开!I:I,MATCH(统调负荷!$C829,检修、备用和必开!$A:$A,0))</f>
        <v/>
      </c>
    </row>
    <row r="830" ht="13.8" customHeight="1">
      <c r="A830" s="80">
        <f>WEEKDAY(C830,2)</f>
        <v/>
      </c>
      <c r="B830" s="80">
        <f>HOUR(D830)</f>
        <v/>
      </c>
      <c r="D830" s="75" t="n"/>
      <c r="E830" s="80" t="n"/>
      <c r="F830" s="80" t="n"/>
      <c r="G830" s="80" t="n"/>
      <c r="H830" s="80" t="n"/>
      <c r="I830" s="80" t="n"/>
      <c r="J830" s="80" t="n"/>
      <c r="K830" s="80">
        <f>F830-Y830</f>
        <v/>
      </c>
      <c r="L830" s="82">
        <f>AA830/(K830+W830)</f>
        <v/>
      </c>
      <c r="M830" s="75" t="n">
        <v>0.625</v>
      </c>
      <c r="N830" s="80" t="n">
        <v>92697.89999999999</v>
      </c>
      <c r="O830" s="80" t="n">
        <v>43981.22</v>
      </c>
      <c r="P830" s="80" t="n">
        <v>15050.4</v>
      </c>
      <c r="Q830" s="80" t="n">
        <v>22854.7</v>
      </c>
      <c r="R830" s="80" t="n">
        <v>12248.9</v>
      </c>
      <c r="S830" s="80" t="n">
        <v>-1437.32</v>
      </c>
      <c r="T830" s="80">
        <f>O830-Y830</f>
        <v/>
      </c>
      <c r="U830" s="82">
        <f>AA830/(T830+X830)</f>
        <v/>
      </c>
      <c r="V830" s="80">
        <f>INDEX(检修、备用和必开!B:B,MATCH(统调负荷!$C830,检修、备用和必开!$A:$A,0))</f>
        <v/>
      </c>
      <c r="W830" s="80">
        <f>INDEX(检修、备用和必开!C:C,MATCH(统调负荷!$C830,检修、备用和必开!$A:$A,0))</f>
        <v/>
      </c>
      <c r="X830" s="80">
        <f>INDEX(检修、备用和必开!D:D,MATCH(统调负荷!$C830,检修、备用和必开!$A:$A,0))</f>
        <v/>
      </c>
      <c r="Y830" s="80">
        <f>INDEX(检修、备用和必开!E:E,MATCH(统调负荷!$C830,检修、备用和必开!$A:$A,0))</f>
        <v/>
      </c>
      <c r="Z830" s="80">
        <f>INDEX(检修、备用和必开!F:F,MATCH(统调负荷!$C830,检修、备用和必开!$A:$A,0))</f>
        <v/>
      </c>
      <c r="AA830" s="80">
        <f>94492.4-V830-Z830</f>
        <v/>
      </c>
      <c r="AB830" s="80" t="n">
        <v>384.17</v>
      </c>
      <c r="AC830" s="80" t="n">
        <v>348.58</v>
      </c>
      <c r="AD830" s="83">
        <f>C830+D830</f>
        <v/>
      </c>
      <c r="AE830" s="82">
        <f>N830-E830</f>
        <v/>
      </c>
      <c r="AF830" s="82">
        <f>O830-F830</f>
        <v/>
      </c>
      <c r="AG830" s="82">
        <f>P830-G830</f>
        <v/>
      </c>
      <c r="AH830" s="82">
        <f>Q830-H830</f>
        <v/>
      </c>
      <c r="AI830" s="82">
        <f>R830-I830</f>
        <v/>
      </c>
      <c r="AJ830" s="82">
        <f>S830-J830</f>
        <v/>
      </c>
      <c r="AK830" s="80">
        <f>INDEX(检修、备用和必开!I:I,MATCH(统调负荷!$C830,检修、备用和必开!$A:$A,0))</f>
        <v/>
      </c>
    </row>
    <row r="831" ht="13.8" customHeight="1">
      <c r="A831" s="80">
        <f>WEEKDAY(C831,2)</f>
        <v/>
      </c>
      <c r="B831" s="80">
        <f>HOUR(D831)</f>
        <v/>
      </c>
      <c r="D831" s="75" t="n"/>
      <c r="E831" s="80" t="n"/>
      <c r="F831" s="80" t="n"/>
      <c r="G831" s="80" t="n"/>
      <c r="H831" s="80" t="n"/>
      <c r="I831" s="80" t="n"/>
      <c r="J831" s="80" t="n"/>
      <c r="K831" s="80">
        <f>F831-Y831</f>
        <v/>
      </c>
      <c r="L831" s="82">
        <f>AA831/(K831+W831)</f>
        <v/>
      </c>
      <c r="M831" s="75" t="n">
        <v>0.6354166666666666</v>
      </c>
      <c r="N831" s="80" t="n">
        <v>93336.3</v>
      </c>
      <c r="O831" s="80" t="n">
        <v>44628.85</v>
      </c>
      <c r="P831" s="80" t="n">
        <v>15621.3</v>
      </c>
      <c r="Q831" s="80" t="n">
        <v>22778.3</v>
      </c>
      <c r="R831" s="80" t="n">
        <v>11715.3</v>
      </c>
      <c r="S831" s="80" t="n">
        <v>-1407.45</v>
      </c>
      <c r="T831" s="80">
        <f>O831-Y831</f>
        <v/>
      </c>
      <c r="U831" s="82">
        <f>AA831/(T831+X831)</f>
        <v/>
      </c>
      <c r="V831" s="80">
        <f>INDEX(检修、备用和必开!B:B,MATCH(统调负荷!$C831,检修、备用和必开!$A:$A,0))</f>
        <v/>
      </c>
      <c r="W831" s="80">
        <f>INDEX(检修、备用和必开!C:C,MATCH(统调负荷!$C831,检修、备用和必开!$A:$A,0))</f>
        <v/>
      </c>
      <c r="X831" s="80">
        <f>INDEX(检修、备用和必开!D:D,MATCH(统调负荷!$C831,检修、备用和必开!$A:$A,0))</f>
        <v/>
      </c>
      <c r="Y831" s="80">
        <f>INDEX(检修、备用和必开!E:E,MATCH(统调负荷!$C831,检修、备用和必开!$A:$A,0))</f>
        <v/>
      </c>
      <c r="Z831" s="80">
        <f>INDEX(检修、备用和必开!F:F,MATCH(统调负荷!$C831,检修、备用和必开!$A:$A,0))</f>
        <v/>
      </c>
      <c r="AA831" s="80">
        <f>94492.4-V831-Z831</f>
        <v/>
      </c>
      <c r="AB831" s="80" t="n">
        <v>386.73</v>
      </c>
      <c r="AC831" s="80" t="n">
        <v>342.76</v>
      </c>
      <c r="AD831" s="83">
        <f>C831+D831</f>
        <v/>
      </c>
      <c r="AE831" s="82">
        <f>N831-E831</f>
        <v/>
      </c>
      <c r="AF831" s="82">
        <f>O831-F831</f>
        <v/>
      </c>
      <c r="AG831" s="82">
        <f>P831-G831</f>
        <v/>
      </c>
      <c r="AH831" s="82">
        <f>Q831-H831</f>
        <v/>
      </c>
      <c r="AI831" s="82">
        <f>R831-I831</f>
        <v/>
      </c>
      <c r="AJ831" s="82">
        <f>S831-J831</f>
        <v/>
      </c>
      <c r="AK831" s="80">
        <f>INDEX(检修、备用和必开!I:I,MATCH(统调负荷!$C831,检修、备用和必开!$A:$A,0))</f>
        <v/>
      </c>
    </row>
    <row r="832" ht="13.8" customHeight="1">
      <c r="A832" s="80">
        <f>WEEKDAY(C832,2)</f>
        <v/>
      </c>
      <c r="B832" s="80">
        <f>HOUR(D832)</f>
        <v/>
      </c>
      <c r="D832" s="75" t="n"/>
      <c r="E832" s="80" t="n"/>
      <c r="F832" s="80" t="n"/>
      <c r="G832" s="80" t="n"/>
      <c r="H832" s="80" t="n"/>
      <c r="I832" s="80" t="n"/>
      <c r="J832" s="80" t="n"/>
      <c r="K832" s="80">
        <f>F832-Y832</f>
        <v/>
      </c>
      <c r="L832" s="82">
        <f>AA832/(K832+W832)</f>
        <v/>
      </c>
      <c r="M832" s="75" t="n">
        <v>0.6458333333333334</v>
      </c>
      <c r="N832" s="80" t="n">
        <v>94647.7</v>
      </c>
      <c r="O832" s="80" t="n">
        <v>45898.18</v>
      </c>
      <c r="P832" s="80" t="n">
        <v>16172.6</v>
      </c>
      <c r="Q832" s="80" t="n">
        <v>22809</v>
      </c>
      <c r="R832" s="80" t="n">
        <v>11160.4</v>
      </c>
      <c r="S832" s="80" t="n">
        <v>-1392.48</v>
      </c>
      <c r="T832" s="80">
        <f>O832-Y832</f>
        <v/>
      </c>
      <c r="U832" s="82">
        <f>AA832/(T832+X832)</f>
        <v/>
      </c>
      <c r="V832" s="80">
        <f>INDEX(检修、备用和必开!B:B,MATCH(统调负荷!$C832,检修、备用和必开!$A:$A,0))</f>
        <v/>
      </c>
      <c r="W832" s="80">
        <f>INDEX(检修、备用和必开!C:C,MATCH(统调负荷!$C832,检修、备用和必开!$A:$A,0))</f>
        <v/>
      </c>
      <c r="X832" s="80">
        <f>INDEX(检修、备用和必开!D:D,MATCH(统调负荷!$C832,检修、备用和必开!$A:$A,0))</f>
        <v/>
      </c>
      <c r="Y832" s="80">
        <f>INDEX(检修、备用和必开!E:E,MATCH(统调负荷!$C832,检修、备用和必开!$A:$A,0))</f>
        <v/>
      </c>
      <c r="Z832" s="80">
        <f>INDEX(检修、备用和必开!F:F,MATCH(统调负荷!$C832,检修、备用和必开!$A:$A,0))</f>
        <v/>
      </c>
      <c r="AA832" s="80">
        <f>94492.4-V832-Z832</f>
        <v/>
      </c>
      <c r="AB832" s="80" t="n">
        <v>389.49</v>
      </c>
      <c r="AC832" s="80" t="n">
        <v>339.6</v>
      </c>
      <c r="AD832" s="83">
        <f>C832+D832</f>
        <v/>
      </c>
      <c r="AE832" s="82">
        <f>N832-E832</f>
        <v/>
      </c>
      <c r="AF832" s="82">
        <f>O832-F832</f>
        <v/>
      </c>
      <c r="AG832" s="82">
        <f>P832-G832</f>
        <v/>
      </c>
      <c r="AH832" s="82">
        <f>Q832-H832</f>
        <v/>
      </c>
      <c r="AI832" s="82">
        <f>R832-I832</f>
        <v/>
      </c>
      <c r="AJ832" s="82">
        <f>S832-J832</f>
        <v/>
      </c>
      <c r="AK832" s="80">
        <f>INDEX(检修、备用和必开!I:I,MATCH(统调负荷!$C832,检修、备用和必开!$A:$A,0))</f>
        <v/>
      </c>
    </row>
    <row r="833" ht="13.8" customHeight="1">
      <c r="A833" s="80">
        <f>WEEKDAY(C833,2)</f>
        <v/>
      </c>
      <c r="B833" s="80">
        <f>HOUR(D833)</f>
        <v/>
      </c>
      <c r="D833" s="75" t="n"/>
      <c r="E833" s="80" t="n"/>
      <c r="F833" s="80" t="n"/>
      <c r="G833" s="80" t="n"/>
      <c r="H833" s="80" t="n"/>
      <c r="I833" s="80" t="n"/>
      <c r="J833" s="80" t="n"/>
      <c r="K833" s="80">
        <f>F833-Y833</f>
        <v/>
      </c>
      <c r="L833" s="82">
        <f>AA833/(K833+W833)</f>
        <v/>
      </c>
      <c r="M833" s="75" t="n">
        <v>0.65625</v>
      </c>
      <c r="N833" s="80" t="n">
        <v>96273.39999999999</v>
      </c>
      <c r="O833" s="80" t="n">
        <v>46633.24</v>
      </c>
      <c r="P833" s="80" t="n">
        <v>17109.6</v>
      </c>
      <c r="Q833" s="80" t="n">
        <v>23335.3</v>
      </c>
      <c r="R833" s="80" t="n">
        <v>10601.3</v>
      </c>
      <c r="S833" s="80" t="n">
        <v>-1406.04</v>
      </c>
      <c r="T833" s="80">
        <f>O833-Y833</f>
        <v/>
      </c>
      <c r="U833" s="82">
        <f>AA833/(T833+X833)</f>
        <v/>
      </c>
      <c r="V833" s="80">
        <f>INDEX(检修、备用和必开!B:B,MATCH(统调负荷!$C833,检修、备用和必开!$A:$A,0))</f>
        <v/>
      </c>
      <c r="W833" s="80">
        <f>INDEX(检修、备用和必开!C:C,MATCH(统调负荷!$C833,检修、备用和必开!$A:$A,0))</f>
        <v/>
      </c>
      <c r="X833" s="80">
        <f>INDEX(检修、备用和必开!D:D,MATCH(统调负荷!$C833,检修、备用和必开!$A:$A,0))</f>
        <v/>
      </c>
      <c r="Y833" s="80">
        <f>INDEX(检修、备用和必开!E:E,MATCH(统调负荷!$C833,检修、备用和必开!$A:$A,0))</f>
        <v/>
      </c>
      <c r="Z833" s="80">
        <f>INDEX(检修、备用和必开!F:F,MATCH(统调负荷!$C833,检修、备用和必开!$A:$A,0))</f>
        <v/>
      </c>
      <c r="AA833" s="80">
        <f>94492.4-V833-Z833</f>
        <v/>
      </c>
      <c r="AB833" s="80" t="n">
        <v>393.39</v>
      </c>
      <c r="AC833" s="80" t="n">
        <v>345.05</v>
      </c>
      <c r="AD833" s="83">
        <f>C833+D833</f>
        <v/>
      </c>
      <c r="AE833" s="82">
        <f>N833-E833</f>
        <v/>
      </c>
      <c r="AF833" s="82">
        <f>O833-F833</f>
        <v/>
      </c>
      <c r="AG833" s="82">
        <f>P833-G833</f>
        <v/>
      </c>
      <c r="AH833" s="82">
        <f>Q833-H833</f>
        <v/>
      </c>
      <c r="AI833" s="82">
        <f>R833-I833</f>
        <v/>
      </c>
      <c r="AJ833" s="82">
        <f>S833-J833</f>
        <v/>
      </c>
      <c r="AK833" s="80">
        <f>INDEX(检修、备用和必开!I:I,MATCH(统调负荷!$C833,检修、备用和必开!$A:$A,0))</f>
        <v/>
      </c>
    </row>
    <row r="834" ht="13.8" customHeight="1">
      <c r="A834" s="80">
        <f>WEEKDAY(C834,2)</f>
        <v/>
      </c>
      <c r="B834" s="80">
        <f>HOUR(D834)</f>
        <v/>
      </c>
      <c r="D834" s="75" t="n"/>
      <c r="E834" s="80" t="n"/>
      <c r="F834" s="80" t="n"/>
      <c r="G834" s="80" t="n"/>
      <c r="H834" s="80" t="n"/>
      <c r="I834" s="80" t="n"/>
      <c r="J834" s="80" t="n"/>
      <c r="K834" s="80">
        <f>F834-Y834</f>
        <v/>
      </c>
      <c r="L834" s="82">
        <f>AA834/(K834+W834)</f>
        <v/>
      </c>
      <c r="M834" s="75" t="n">
        <v>0.6666666666666666</v>
      </c>
      <c r="N834" s="80" t="n">
        <v>97937.2</v>
      </c>
      <c r="O834" s="80" t="n">
        <v>47106.95</v>
      </c>
      <c r="P834" s="80" t="n">
        <v>19007.8</v>
      </c>
      <c r="Q834" s="80" t="n">
        <v>23133.4</v>
      </c>
      <c r="R834" s="80" t="n">
        <v>10096.5</v>
      </c>
      <c r="S834" s="80" t="n">
        <v>-1407.45</v>
      </c>
      <c r="T834" s="80">
        <f>O834-Y834</f>
        <v/>
      </c>
      <c r="U834" s="82">
        <f>AA834/(T834+X834)</f>
        <v/>
      </c>
      <c r="V834" s="80">
        <f>INDEX(检修、备用和必开!B:B,MATCH(统调负荷!$C834,检修、备用和必开!$A:$A,0))</f>
        <v/>
      </c>
      <c r="W834" s="80">
        <f>INDEX(检修、备用和必开!C:C,MATCH(统调负荷!$C834,检修、备用和必开!$A:$A,0))</f>
        <v/>
      </c>
      <c r="X834" s="80">
        <f>INDEX(检修、备用和必开!D:D,MATCH(统调负荷!$C834,检修、备用和必开!$A:$A,0))</f>
        <v/>
      </c>
      <c r="Y834" s="80">
        <f>INDEX(检修、备用和必开!E:E,MATCH(统调负荷!$C834,检修、备用和必开!$A:$A,0))</f>
        <v/>
      </c>
      <c r="Z834" s="80">
        <f>INDEX(检修、备用和必开!F:F,MATCH(统调负荷!$C834,检修、备用和必开!$A:$A,0))</f>
        <v/>
      </c>
      <c r="AA834" s="80">
        <f>94492.4-V834-Z834</f>
        <v/>
      </c>
      <c r="AB834" s="80" t="n">
        <v>393.93</v>
      </c>
      <c r="AC834" s="80" t="n">
        <v>371.15</v>
      </c>
      <c r="AD834" s="83">
        <f>C834+D834</f>
        <v/>
      </c>
      <c r="AE834" s="82">
        <f>N834-E834</f>
        <v/>
      </c>
      <c r="AF834" s="82">
        <f>O834-F834</f>
        <v/>
      </c>
      <c r="AG834" s="82">
        <f>P834-G834</f>
        <v/>
      </c>
      <c r="AH834" s="82">
        <f>Q834-H834</f>
        <v/>
      </c>
      <c r="AI834" s="82">
        <f>R834-I834</f>
        <v/>
      </c>
      <c r="AJ834" s="82">
        <f>S834-J834</f>
        <v/>
      </c>
      <c r="AK834" s="80">
        <f>INDEX(检修、备用和必开!I:I,MATCH(统调负荷!$C834,检修、备用和必开!$A:$A,0))</f>
        <v/>
      </c>
    </row>
    <row r="835" ht="13.8" customHeight="1">
      <c r="A835" s="80">
        <f>WEEKDAY(C835,2)</f>
        <v/>
      </c>
      <c r="B835" s="80">
        <f>HOUR(D835)</f>
        <v/>
      </c>
      <c r="D835" s="75" t="n"/>
      <c r="E835" s="80" t="n"/>
      <c r="F835" s="80" t="n"/>
      <c r="G835" s="80" t="n"/>
      <c r="H835" s="80" t="n"/>
      <c r="I835" s="80" t="n"/>
      <c r="J835" s="80" t="n"/>
      <c r="K835" s="80">
        <f>F835-Y835</f>
        <v/>
      </c>
      <c r="L835" s="82">
        <f>AA835/(K835+W835)</f>
        <v/>
      </c>
      <c r="M835" s="75" t="n">
        <v>0.6770833333333334</v>
      </c>
      <c r="N835" s="80" t="n">
        <v>99499.2</v>
      </c>
      <c r="O835" s="80" t="n">
        <v>48459.13</v>
      </c>
      <c r="P835" s="80" t="n">
        <v>19120</v>
      </c>
      <c r="Q835" s="80" t="n">
        <v>23699.8</v>
      </c>
      <c r="R835" s="80" t="n">
        <v>9631.23</v>
      </c>
      <c r="S835" s="80" t="n">
        <v>-1410.96</v>
      </c>
      <c r="T835" s="80">
        <f>O835-Y835</f>
        <v/>
      </c>
      <c r="U835" s="82">
        <f>AA835/(T835+X835)</f>
        <v/>
      </c>
      <c r="V835" s="80">
        <f>INDEX(检修、备用和必开!B:B,MATCH(统调负荷!$C835,检修、备用和必开!$A:$A,0))</f>
        <v/>
      </c>
      <c r="W835" s="80">
        <f>INDEX(检修、备用和必开!C:C,MATCH(统调负荷!$C835,检修、备用和必开!$A:$A,0))</f>
        <v/>
      </c>
      <c r="X835" s="80">
        <f>INDEX(检修、备用和必开!D:D,MATCH(统调负荷!$C835,检修、备用和必开!$A:$A,0))</f>
        <v/>
      </c>
      <c r="Y835" s="80">
        <f>INDEX(检修、备用和必开!E:E,MATCH(统调负荷!$C835,检修、备用和必开!$A:$A,0))</f>
        <v/>
      </c>
      <c r="Z835" s="80">
        <f>INDEX(检修、备用和必开!F:F,MATCH(统调负荷!$C835,检修、备用和必开!$A:$A,0))</f>
        <v/>
      </c>
      <c r="AA835" s="80">
        <f>94492.4-V835-Z835</f>
        <v/>
      </c>
      <c r="AB835" s="80" t="n">
        <v>401.74</v>
      </c>
      <c r="AC835" s="80" t="n">
        <v>350.96</v>
      </c>
      <c r="AD835" s="83">
        <f>C835+D835</f>
        <v/>
      </c>
      <c r="AE835" s="82">
        <f>N835-E835</f>
        <v/>
      </c>
      <c r="AF835" s="82">
        <f>O835-F835</f>
        <v/>
      </c>
      <c r="AG835" s="82">
        <f>P835-G835</f>
        <v/>
      </c>
      <c r="AH835" s="82">
        <f>Q835-H835</f>
        <v/>
      </c>
      <c r="AI835" s="82">
        <f>R835-I835</f>
        <v/>
      </c>
      <c r="AJ835" s="82">
        <f>S835-J835</f>
        <v/>
      </c>
      <c r="AK835" s="80">
        <f>INDEX(检修、备用和必开!I:I,MATCH(统调负荷!$C835,检修、备用和必开!$A:$A,0))</f>
        <v/>
      </c>
    </row>
    <row r="836" ht="13.8" customHeight="1">
      <c r="A836" s="80">
        <f>WEEKDAY(C836,2)</f>
        <v/>
      </c>
      <c r="B836" s="80">
        <f>HOUR(D836)</f>
        <v/>
      </c>
      <c r="D836" s="75" t="n"/>
      <c r="E836" s="80" t="n"/>
      <c r="F836" s="80" t="n"/>
      <c r="G836" s="80" t="n"/>
      <c r="H836" s="80" t="n"/>
      <c r="I836" s="80" t="n"/>
      <c r="J836" s="80" t="n"/>
      <c r="K836" s="80">
        <f>F836-Y836</f>
        <v/>
      </c>
      <c r="L836" s="82">
        <f>AA836/(K836+W836)</f>
        <v/>
      </c>
      <c r="M836" s="75" t="n">
        <v>0.6875</v>
      </c>
      <c r="N836" s="80" t="n">
        <v>100750</v>
      </c>
      <c r="O836" s="80" t="n">
        <v>49909.59</v>
      </c>
      <c r="P836" s="80" t="n">
        <v>18998.2</v>
      </c>
      <c r="Q836" s="80" t="n">
        <v>24190.4</v>
      </c>
      <c r="R836" s="80" t="n">
        <v>9013.719999999999</v>
      </c>
      <c r="S836" s="80" t="n">
        <v>-1361.91</v>
      </c>
      <c r="T836" s="80">
        <f>O836-Y836</f>
        <v/>
      </c>
      <c r="U836" s="82">
        <f>AA836/(T836+X836)</f>
        <v/>
      </c>
      <c r="V836" s="80">
        <f>INDEX(检修、备用和必开!B:B,MATCH(统调负荷!$C836,检修、备用和必开!$A:$A,0))</f>
        <v/>
      </c>
      <c r="W836" s="80">
        <f>INDEX(检修、备用和必开!C:C,MATCH(统调负荷!$C836,检修、备用和必开!$A:$A,0))</f>
        <v/>
      </c>
      <c r="X836" s="80">
        <f>INDEX(检修、备用和必开!D:D,MATCH(统调负荷!$C836,检修、备用和必开!$A:$A,0))</f>
        <v/>
      </c>
      <c r="Y836" s="80">
        <f>INDEX(检修、备用和必开!E:E,MATCH(统调负荷!$C836,检修、备用和必开!$A:$A,0))</f>
        <v/>
      </c>
      <c r="Z836" s="80">
        <f>INDEX(检修、备用和必开!F:F,MATCH(统调负荷!$C836,检修、备用和必开!$A:$A,0))</f>
        <v/>
      </c>
      <c r="AA836" s="80">
        <f>94492.4-V836-Z836</f>
        <v/>
      </c>
      <c r="AB836" s="80" t="n">
        <v>445.95</v>
      </c>
      <c r="AC836" s="80" t="n">
        <v>360.4</v>
      </c>
      <c r="AD836" s="83">
        <f>C836+D836</f>
        <v/>
      </c>
      <c r="AE836" s="82">
        <f>N836-E836</f>
        <v/>
      </c>
      <c r="AF836" s="82">
        <f>O836-F836</f>
        <v/>
      </c>
      <c r="AG836" s="82">
        <f>P836-G836</f>
        <v/>
      </c>
      <c r="AH836" s="82">
        <f>Q836-H836</f>
        <v/>
      </c>
      <c r="AI836" s="82">
        <f>R836-I836</f>
        <v/>
      </c>
      <c r="AJ836" s="82">
        <f>S836-J836</f>
        <v/>
      </c>
      <c r="AK836" s="80">
        <f>INDEX(检修、备用和必开!I:I,MATCH(统调负荷!$C836,检修、备用和必开!$A:$A,0))</f>
        <v/>
      </c>
    </row>
    <row r="837" ht="13.8" customHeight="1">
      <c r="A837" s="80">
        <f>WEEKDAY(C837,2)</f>
        <v/>
      </c>
      <c r="B837" s="80">
        <f>HOUR(D837)</f>
        <v/>
      </c>
      <c r="D837" s="75" t="n"/>
      <c r="E837" s="80" t="n"/>
      <c r="F837" s="80" t="n"/>
      <c r="G837" s="80" t="n"/>
      <c r="H837" s="80" t="n"/>
      <c r="I837" s="80" t="n"/>
      <c r="J837" s="80" t="n"/>
      <c r="K837" s="80">
        <f>F837-Y837</f>
        <v/>
      </c>
      <c r="L837" s="82">
        <f>AA837/(K837+W837)</f>
        <v/>
      </c>
      <c r="M837" s="75" t="n">
        <v>0.6979166666666666</v>
      </c>
      <c r="N837" s="80" t="n">
        <v>102470</v>
      </c>
      <c r="O837" s="80" t="n">
        <v>51334.02</v>
      </c>
      <c r="P837" s="80" t="n">
        <v>19245.4</v>
      </c>
      <c r="Q837" s="80" t="n">
        <v>24768.6</v>
      </c>
      <c r="R837" s="80" t="n">
        <v>8520.99</v>
      </c>
      <c r="S837" s="80" t="n">
        <v>-1399.01</v>
      </c>
      <c r="T837" s="80">
        <f>O837-Y837</f>
        <v/>
      </c>
      <c r="U837" s="82">
        <f>AA837/(T837+X837)</f>
        <v/>
      </c>
      <c r="V837" s="80">
        <f>INDEX(检修、备用和必开!B:B,MATCH(统调负荷!$C837,检修、备用和必开!$A:$A,0))</f>
        <v/>
      </c>
      <c r="W837" s="80">
        <f>INDEX(检修、备用和必开!C:C,MATCH(统调负荷!$C837,检修、备用和必开!$A:$A,0))</f>
        <v/>
      </c>
      <c r="X837" s="80">
        <f>INDEX(检修、备用和必开!D:D,MATCH(统调负荷!$C837,检修、备用和必开!$A:$A,0))</f>
        <v/>
      </c>
      <c r="Y837" s="80">
        <f>INDEX(检修、备用和必开!E:E,MATCH(统调负荷!$C837,检修、备用和必开!$A:$A,0))</f>
        <v/>
      </c>
      <c r="Z837" s="80">
        <f>INDEX(检修、备用和必开!F:F,MATCH(统调负荷!$C837,检修、备用和必开!$A:$A,0))</f>
        <v/>
      </c>
      <c r="AA837" s="80">
        <f>94492.4-V837-Z837</f>
        <v/>
      </c>
      <c r="AB837" s="80" t="n">
        <v>476.8</v>
      </c>
      <c r="AC837" s="80" t="n">
        <v>379.42</v>
      </c>
      <c r="AD837" s="83">
        <f>C837+D837</f>
        <v/>
      </c>
      <c r="AE837" s="82">
        <f>N837-E837</f>
        <v/>
      </c>
      <c r="AF837" s="82">
        <f>O837-F837</f>
        <v/>
      </c>
      <c r="AG837" s="82">
        <f>P837-G837</f>
        <v/>
      </c>
      <c r="AH837" s="82">
        <f>Q837-H837</f>
        <v/>
      </c>
      <c r="AI837" s="82">
        <f>R837-I837</f>
        <v/>
      </c>
      <c r="AJ837" s="82">
        <f>S837-J837</f>
        <v/>
      </c>
      <c r="AK837" s="80">
        <f>INDEX(检修、备用和必开!I:I,MATCH(统调负荷!$C837,检修、备用和必开!$A:$A,0))</f>
        <v/>
      </c>
    </row>
    <row r="838" ht="13.8" customHeight="1">
      <c r="A838" s="80">
        <f>WEEKDAY(C838,2)</f>
        <v/>
      </c>
      <c r="B838" s="80">
        <f>HOUR(D838)</f>
        <v/>
      </c>
      <c r="D838" s="75" t="n"/>
      <c r="E838" s="80" t="n"/>
      <c r="F838" s="80" t="n"/>
      <c r="G838" s="80" t="n"/>
      <c r="H838" s="80" t="n"/>
      <c r="I838" s="80" t="n"/>
      <c r="J838" s="80" t="n"/>
      <c r="K838" s="80">
        <f>F838-Y838</f>
        <v/>
      </c>
      <c r="L838" s="82">
        <f>AA838/(K838+W838)</f>
        <v/>
      </c>
      <c r="M838" s="75" t="n">
        <v>0.7083333333333334</v>
      </c>
      <c r="N838" s="80" t="n">
        <v>103878</v>
      </c>
      <c r="O838" s="80" t="n">
        <v>52886.11</v>
      </c>
      <c r="P838" s="80" t="n">
        <v>20084.1</v>
      </c>
      <c r="Q838" s="80" t="n">
        <v>24198.1</v>
      </c>
      <c r="R838" s="80" t="n">
        <v>8147.4</v>
      </c>
      <c r="S838" s="80" t="n">
        <v>-1437.71</v>
      </c>
      <c r="T838" s="80">
        <f>O838-Y838</f>
        <v/>
      </c>
      <c r="U838" s="82">
        <f>AA838/(T838+X838)</f>
        <v/>
      </c>
      <c r="V838" s="80">
        <f>INDEX(检修、备用和必开!B:B,MATCH(统调负荷!$C838,检修、备用和必开!$A:$A,0))</f>
        <v/>
      </c>
      <c r="W838" s="80">
        <f>INDEX(检修、备用和必开!C:C,MATCH(统调负荷!$C838,检修、备用和必开!$A:$A,0))</f>
        <v/>
      </c>
      <c r="X838" s="80">
        <f>INDEX(检修、备用和必开!D:D,MATCH(统调负荷!$C838,检修、备用和必开!$A:$A,0))</f>
        <v/>
      </c>
      <c r="Y838" s="80">
        <f>INDEX(检修、备用和必开!E:E,MATCH(统调负荷!$C838,检修、备用和必开!$A:$A,0))</f>
        <v/>
      </c>
      <c r="Z838" s="80">
        <f>INDEX(检修、备用和必开!F:F,MATCH(统调负荷!$C838,检修、备用和必开!$A:$A,0))</f>
        <v/>
      </c>
      <c r="AA838" s="80">
        <f>94492.4-V838-Z838</f>
        <v/>
      </c>
      <c r="AB838" s="80" t="n">
        <v>465.59</v>
      </c>
      <c r="AC838" s="80" t="n">
        <v>390.65</v>
      </c>
      <c r="AD838" s="83">
        <f>C838+D838</f>
        <v/>
      </c>
      <c r="AE838" s="82">
        <f>N838-E838</f>
        <v/>
      </c>
      <c r="AF838" s="82">
        <f>O838-F838</f>
        <v/>
      </c>
      <c r="AG838" s="82">
        <f>P838-G838</f>
        <v/>
      </c>
      <c r="AH838" s="82">
        <f>Q838-H838</f>
        <v/>
      </c>
      <c r="AI838" s="82">
        <f>R838-I838</f>
        <v/>
      </c>
      <c r="AJ838" s="82">
        <f>S838-J838</f>
        <v/>
      </c>
      <c r="AK838" s="80">
        <f>INDEX(检修、备用和必开!I:I,MATCH(统调负荷!$C838,检修、备用和必开!$A:$A,0))</f>
        <v/>
      </c>
    </row>
    <row r="839" ht="13.8" customHeight="1">
      <c r="A839" s="80">
        <f>WEEKDAY(C839,2)</f>
        <v/>
      </c>
      <c r="B839" s="80">
        <f>HOUR(D839)</f>
        <v/>
      </c>
      <c r="D839" s="75" t="n"/>
      <c r="E839" s="80" t="n"/>
      <c r="F839" s="80" t="n"/>
      <c r="G839" s="80" t="n"/>
      <c r="H839" s="80" t="n"/>
      <c r="I839" s="80" t="n"/>
      <c r="J839" s="80" t="n"/>
      <c r="K839" s="80">
        <f>F839-Y839</f>
        <v/>
      </c>
      <c r="L839" s="82">
        <f>AA839/(K839+W839)</f>
        <v/>
      </c>
      <c r="M839" s="75" t="n">
        <v>0.71875</v>
      </c>
      <c r="N839" s="80" t="n">
        <v>104744</v>
      </c>
      <c r="O839" s="80" t="n">
        <v>54546.74</v>
      </c>
      <c r="P839" s="80" t="n">
        <v>19322.5</v>
      </c>
      <c r="Q839" s="80" t="n">
        <v>24426.9</v>
      </c>
      <c r="R839" s="80" t="n">
        <v>7810.81</v>
      </c>
      <c r="S839" s="80" t="n">
        <v>-1362.95</v>
      </c>
      <c r="T839" s="80">
        <f>O839-Y839</f>
        <v/>
      </c>
      <c r="U839" s="82">
        <f>AA839/(T839+X839)</f>
        <v/>
      </c>
      <c r="V839" s="80">
        <f>INDEX(检修、备用和必开!B:B,MATCH(统调负荷!$C839,检修、备用和必开!$A:$A,0))</f>
        <v/>
      </c>
      <c r="W839" s="80">
        <f>INDEX(检修、备用和必开!C:C,MATCH(统调负荷!$C839,检修、备用和必开!$A:$A,0))</f>
        <v/>
      </c>
      <c r="X839" s="80">
        <f>INDEX(检修、备用和必开!D:D,MATCH(统调负荷!$C839,检修、备用和必开!$A:$A,0))</f>
        <v/>
      </c>
      <c r="Y839" s="80">
        <f>INDEX(检修、备用和必开!E:E,MATCH(统调负荷!$C839,检修、备用和必开!$A:$A,0))</f>
        <v/>
      </c>
      <c r="Z839" s="80">
        <f>INDEX(检修、备用和必开!F:F,MATCH(统调负荷!$C839,检修、备用和必开!$A:$A,0))</f>
        <v/>
      </c>
      <c r="AA839" s="80">
        <f>94492.4-V839-Z839</f>
        <v/>
      </c>
      <c r="AB839" s="80" t="n">
        <v>425.78</v>
      </c>
      <c r="AC839" s="80" t="n">
        <v>380.25</v>
      </c>
      <c r="AD839" s="83">
        <f>C839+D839</f>
        <v/>
      </c>
      <c r="AE839" s="82">
        <f>N839-E839</f>
        <v/>
      </c>
      <c r="AF839" s="82">
        <f>O839-F839</f>
        <v/>
      </c>
      <c r="AG839" s="82">
        <f>P839-G839</f>
        <v/>
      </c>
      <c r="AH839" s="82">
        <f>Q839-H839</f>
        <v/>
      </c>
      <c r="AI839" s="82">
        <f>R839-I839</f>
        <v/>
      </c>
      <c r="AJ839" s="82">
        <f>S839-J839</f>
        <v/>
      </c>
      <c r="AK839" s="80">
        <f>INDEX(检修、备用和必开!I:I,MATCH(统调负荷!$C839,检修、备用和必开!$A:$A,0))</f>
        <v/>
      </c>
    </row>
    <row r="840" ht="13.8" customHeight="1">
      <c r="A840" s="80">
        <f>WEEKDAY(C840,2)</f>
        <v/>
      </c>
      <c r="B840" s="80">
        <f>HOUR(D840)</f>
        <v/>
      </c>
      <c r="D840" s="75" t="n"/>
      <c r="E840" s="80" t="n"/>
      <c r="F840" s="80" t="n"/>
      <c r="G840" s="80" t="n"/>
      <c r="H840" s="80" t="n"/>
      <c r="I840" s="80" t="n"/>
      <c r="J840" s="80" t="n"/>
      <c r="K840" s="80">
        <f>F840-Y840</f>
        <v/>
      </c>
      <c r="L840" s="82">
        <f>AA840/(K840+W840)</f>
        <v/>
      </c>
      <c r="M840" s="75" t="n">
        <v>0.7291666666666666</v>
      </c>
      <c r="N840" s="80" t="n">
        <v>103369</v>
      </c>
      <c r="O840" s="80" t="n">
        <v>53715.65</v>
      </c>
      <c r="P840" s="80" t="n">
        <v>19416</v>
      </c>
      <c r="Q840" s="80" t="n">
        <v>24101.3</v>
      </c>
      <c r="R840" s="80" t="n">
        <v>7620.88</v>
      </c>
      <c r="S840" s="80" t="n">
        <v>-1484.83</v>
      </c>
      <c r="T840" s="80">
        <f>O840-Y840</f>
        <v/>
      </c>
      <c r="U840" s="82">
        <f>AA840/(T840+X840)</f>
        <v/>
      </c>
      <c r="V840" s="80">
        <f>INDEX(检修、备用和必开!B:B,MATCH(统调负荷!$C840,检修、备用和必开!$A:$A,0))</f>
        <v/>
      </c>
      <c r="W840" s="80">
        <f>INDEX(检修、备用和必开!C:C,MATCH(统调负荷!$C840,检修、备用和必开!$A:$A,0))</f>
        <v/>
      </c>
      <c r="X840" s="80">
        <f>INDEX(检修、备用和必开!D:D,MATCH(统调负荷!$C840,检修、备用和必开!$A:$A,0))</f>
        <v/>
      </c>
      <c r="Y840" s="80">
        <f>INDEX(检修、备用和必开!E:E,MATCH(统调负荷!$C840,检修、备用和必开!$A:$A,0))</f>
        <v/>
      </c>
      <c r="Z840" s="80">
        <f>INDEX(检修、备用和必开!F:F,MATCH(统调负荷!$C840,检修、备用和必开!$A:$A,0))</f>
        <v/>
      </c>
      <c r="AA840" s="80">
        <f>94492.4-V840-Z840</f>
        <v/>
      </c>
      <c r="AB840" s="80" t="n">
        <v>400.73</v>
      </c>
      <c r="AC840" s="80" t="n">
        <v>361.75</v>
      </c>
      <c r="AD840" s="83">
        <f>C840+D840</f>
        <v/>
      </c>
      <c r="AE840" s="82">
        <f>N840-E840</f>
        <v/>
      </c>
      <c r="AF840" s="82">
        <f>O840-F840</f>
        <v/>
      </c>
      <c r="AG840" s="82">
        <f>P840-G840</f>
        <v/>
      </c>
      <c r="AH840" s="82">
        <f>Q840-H840</f>
        <v/>
      </c>
      <c r="AI840" s="82">
        <f>R840-I840</f>
        <v/>
      </c>
      <c r="AJ840" s="82">
        <f>S840-J840</f>
        <v/>
      </c>
      <c r="AK840" s="80">
        <f>INDEX(检修、备用和必开!I:I,MATCH(统调负荷!$C840,检修、备用和必开!$A:$A,0))</f>
        <v/>
      </c>
    </row>
    <row r="841" ht="13.8" customHeight="1">
      <c r="A841" s="80">
        <f>WEEKDAY(C841,2)</f>
        <v/>
      </c>
      <c r="B841" s="80">
        <f>HOUR(D841)</f>
        <v/>
      </c>
      <c r="D841" s="75" t="n"/>
      <c r="E841" s="80" t="n"/>
      <c r="F841" s="80" t="n"/>
      <c r="G841" s="80" t="n"/>
      <c r="H841" s="80" t="n"/>
      <c r="I841" s="80" t="n"/>
      <c r="J841" s="80" t="n"/>
      <c r="K841" s="80">
        <f>F841-Y841</f>
        <v/>
      </c>
      <c r="L841" s="82">
        <f>AA841/(K841+W841)</f>
        <v/>
      </c>
      <c r="M841" s="75" t="n">
        <v>0.7395833333333334</v>
      </c>
      <c r="N841" s="80" t="n">
        <v>103635</v>
      </c>
      <c r="O841" s="80" t="n">
        <v>53621.71</v>
      </c>
      <c r="P841" s="80" t="n">
        <v>20394.3</v>
      </c>
      <c r="Q841" s="80" t="n">
        <v>23566.6</v>
      </c>
      <c r="R841" s="80" t="n">
        <v>7436.34</v>
      </c>
      <c r="S841" s="80" t="n">
        <v>-1383.95</v>
      </c>
      <c r="T841" s="80">
        <f>O841-Y841</f>
        <v/>
      </c>
      <c r="U841" s="82">
        <f>AA841/(T841+X841)</f>
        <v/>
      </c>
      <c r="V841" s="80">
        <f>INDEX(检修、备用和必开!B:B,MATCH(统调负荷!$C841,检修、备用和必开!$A:$A,0))</f>
        <v/>
      </c>
      <c r="W841" s="80">
        <f>INDEX(检修、备用和必开!C:C,MATCH(统调负荷!$C841,检修、备用和必开!$A:$A,0))</f>
        <v/>
      </c>
      <c r="X841" s="80">
        <f>INDEX(检修、备用和必开!D:D,MATCH(统调负荷!$C841,检修、备用和必开!$A:$A,0))</f>
        <v/>
      </c>
      <c r="Y841" s="80">
        <f>INDEX(检修、备用和必开!E:E,MATCH(统调负荷!$C841,检修、备用和必开!$A:$A,0))</f>
        <v/>
      </c>
      <c r="Z841" s="80">
        <f>INDEX(检修、备用和必开!F:F,MATCH(统调负荷!$C841,检修、备用和必开!$A:$A,0))</f>
        <v/>
      </c>
      <c r="AA841" s="80">
        <f>94492.4-V841-Z841</f>
        <v/>
      </c>
      <c r="AB841" s="80" t="n">
        <v>384.56</v>
      </c>
      <c r="AC841" s="80" t="n">
        <v>363.86</v>
      </c>
      <c r="AD841" s="83">
        <f>C841+D841</f>
        <v/>
      </c>
      <c r="AE841" s="82">
        <f>N841-E841</f>
        <v/>
      </c>
      <c r="AF841" s="82">
        <f>O841-F841</f>
        <v/>
      </c>
      <c r="AG841" s="82">
        <f>P841-G841</f>
        <v/>
      </c>
      <c r="AH841" s="82">
        <f>Q841-H841</f>
        <v/>
      </c>
      <c r="AI841" s="82">
        <f>R841-I841</f>
        <v/>
      </c>
      <c r="AJ841" s="82">
        <f>S841-J841</f>
        <v/>
      </c>
      <c r="AK841" s="80">
        <f>INDEX(检修、备用和必开!I:I,MATCH(统调负荷!$C841,检修、备用和必开!$A:$A,0))</f>
        <v/>
      </c>
    </row>
    <row r="842" ht="13.8" customHeight="1">
      <c r="A842" s="80">
        <f>WEEKDAY(C842,2)</f>
        <v/>
      </c>
      <c r="B842" s="80">
        <f>HOUR(D842)</f>
        <v/>
      </c>
      <c r="D842" s="75" t="n"/>
      <c r="E842" s="80" t="n"/>
      <c r="F842" s="80" t="n"/>
      <c r="G842" s="80" t="n"/>
      <c r="H842" s="80" t="n"/>
      <c r="I842" s="80" t="n"/>
      <c r="J842" s="80" t="n"/>
      <c r="K842" s="80">
        <f>F842-Y842</f>
        <v/>
      </c>
      <c r="L842" s="82">
        <f>AA842/(K842+W842)</f>
        <v/>
      </c>
      <c r="M842" s="75" t="n">
        <v>0.75</v>
      </c>
      <c r="N842" s="80" t="n">
        <v>105219</v>
      </c>
      <c r="O842" s="80" t="n">
        <v>54417.36</v>
      </c>
      <c r="P842" s="80" t="n">
        <v>20562.6</v>
      </c>
      <c r="Q842" s="80" t="n">
        <v>24305.5</v>
      </c>
      <c r="R842" s="80" t="n">
        <v>7499.97</v>
      </c>
      <c r="S842" s="80" t="n">
        <v>-1566.43</v>
      </c>
      <c r="T842" s="80">
        <f>O842-Y842</f>
        <v/>
      </c>
      <c r="U842" s="82">
        <f>AA842/(T842+X842)</f>
        <v/>
      </c>
      <c r="V842" s="80">
        <f>INDEX(检修、备用和必开!B:B,MATCH(统调负荷!$C842,检修、备用和必开!$A:$A,0))</f>
        <v/>
      </c>
      <c r="W842" s="80">
        <f>INDEX(检修、备用和必开!C:C,MATCH(统调负荷!$C842,检修、备用和必开!$A:$A,0))</f>
        <v/>
      </c>
      <c r="X842" s="80">
        <f>INDEX(检修、备用和必开!D:D,MATCH(统调负荷!$C842,检修、备用和必开!$A:$A,0))</f>
        <v/>
      </c>
      <c r="Y842" s="80">
        <f>INDEX(检修、备用和必开!E:E,MATCH(统调负荷!$C842,检修、备用和必开!$A:$A,0))</f>
        <v/>
      </c>
      <c r="Z842" s="80">
        <f>INDEX(检修、备用和必开!F:F,MATCH(统调负荷!$C842,检修、备用和必开!$A:$A,0))</f>
        <v/>
      </c>
      <c r="AA842" s="80">
        <f>94492.4-V842-Z842</f>
        <v/>
      </c>
      <c r="AB842" s="80" t="n">
        <v>374.04</v>
      </c>
      <c r="AC842" s="80" t="n">
        <v>364.58</v>
      </c>
      <c r="AD842" s="83">
        <f>C842+D842</f>
        <v/>
      </c>
      <c r="AE842" s="82">
        <f>N842-E842</f>
        <v/>
      </c>
      <c r="AF842" s="82">
        <f>O842-F842</f>
        <v/>
      </c>
      <c r="AG842" s="82">
        <f>P842-G842</f>
        <v/>
      </c>
      <c r="AH842" s="82">
        <f>Q842-H842</f>
        <v/>
      </c>
      <c r="AI842" s="82">
        <f>R842-I842</f>
        <v/>
      </c>
      <c r="AJ842" s="82">
        <f>S842-J842</f>
        <v/>
      </c>
      <c r="AK842" s="80">
        <f>INDEX(检修、备用和必开!I:I,MATCH(统调负荷!$C842,检修、备用和必开!$A:$A,0))</f>
        <v/>
      </c>
    </row>
    <row r="843" ht="13.8" customHeight="1">
      <c r="A843" s="80">
        <f>WEEKDAY(C843,2)</f>
        <v/>
      </c>
      <c r="B843" s="80">
        <f>HOUR(D843)</f>
        <v/>
      </c>
      <c r="D843" s="75" t="n"/>
      <c r="E843" s="80" t="n"/>
      <c r="F843" s="80" t="n"/>
      <c r="G843" s="80" t="n"/>
      <c r="H843" s="80" t="n"/>
      <c r="I843" s="80" t="n"/>
      <c r="J843" s="80" t="n"/>
      <c r="K843" s="80">
        <f>F843-Y843</f>
        <v/>
      </c>
      <c r="L843" s="82">
        <f>AA843/(K843+W843)</f>
        <v/>
      </c>
      <c r="M843" s="75" t="n">
        <v>0.7604166666666666</v>
      </c>
      <c r="N843" s="80" t="n">
        <v>108333</v>
      </c>
      <c r="O843" s="80" t="n">
        <v>56530.47</v>
      </c>
      <c r="P843" s="80" t="n">
        <v>20649.8</v>
      </c>
      <c r="Q843" s="80" t="n">
        <v>24988.7</v>
      </c>
      <c r="R843" s="80" t="n">
        <v>7692.57</v>
      </c>
      <c r="S843" s="80" t="n">
        <v>-1528.54</v>
      </c>
      <c r="T843" s="80">
        <f>O843-Y843</f>
        <v/>
      </c>
      <c r="U843" s="82">
        <f>AA843/(T843+X843)</f>
        <v/>
      </c>
      <c r="V843" s="80">
        <f>INDEX(检修、备用和必开!B:B,MATCH(统调负荷!$C843,检修、备用和必开!$A:$A,0))</f>
        <v/>
      </c>
      <c r="W843" s="80">
        <f>INDEX(检修、备用和必开!C:C,MATCH(统调负荷!$C843,检修、备用和必开!$A:$A,0))</f>
        <v/>
      </c>
      <c r="X843" s="80">
        <f>INDEX(检修、备用和必开!D:D,MATCH(统调负荷!$C843,检修、备用和必开!$A:$A,0))</f>
        <v/>
      </c>
      <c r="Y843" s="80">
        <f>INDEX(检修、备用和必开!E:E,MATCH(统调负荷!$C843,检修、备用和必开!$A:$A,0))</f>
        <v/>
      </c>
      <c r="Z843" s="80">
        <f>INDEX(检修、备用和必开!F:F,MATCH(统调负荷!$C843,检修、备用和必开!$A:$A,0))</f>
        <v/>
      </c>
      <c r="AA843" s="80">
        <f>94492.4-V843-Z843</f>
        <v/>
      </c>
      <c r="AB843" s="80" t="n">
        <v>395.17</v>
      </c>
      <c r="AC843" s="80" t="n">
        <v>381.48</v>
      </c>
      <c r="AD843" s="83">
        <f>C843+D843</f>
        <v/>
      </c>
      <c r="AE843" s="82">
        <f>N843-E843</f>
        <v/>
      </c>
      <c r="AF843" s="82">
        <f>O843-F843</f>
        <v/>
      </c>
      <c r="AG843" s="82">
        <f>P843-G843</f>
        <v/>
      </c>
      <c r="AH843" s="82">
        <f>Q843-H843</f>
        <v/>
      </c>
      <c r="AI843" s="82">
        <f>R843-I843</f>
        <v/>
      </c>
      <c r="AJ843" s="82">
        <f>S843-J843</f>
        <v/>
      </c>
      <c r="AK843" s="80">
        <f>INDEX(检修、备用和必开!I:I,MATCH(统调负荷!$C843,检修、备用和必开!$A:$A,0))</f>
        <v/>
      </c>
    </row>
    <row r="844" ht="13.8" customHeight="1">
      <c r="A844" s="80">
        <f>WEEKDAY(C844,2)</f>
        <v/>
      </c>
      <c r="B844" s="80">
        <f>HOUR(D844)</f>
        <v/>
      </c>
      <c r="D844" s="75" t="n"/>
      <c r="E844" s="80" t="n"/>
      <c r="F844" s="80" t="n"/>
      <c r="G844" s="80" t="n"/>
      <c r="H844" s="80" t="n"/>
      <c r="I844" s="80" t="n"/>
      <c r="J844" s="80" t="n"/>
      <c r="K844" s="80">
        <f>F844-Y844</f>
        <v/>
      </c>
      <c r="L844" s="82">
        <f>AA844/(K844+W844)</f>
        <v/>
      </c>
      <c r="M844" s="75" t="n">
        <v>0.7708333333333334</v>
      </c>
      <c r="N844" s="80" t="n">
        <v>109748</v>
      </c>
      <c r="O844" s="80" t="n">
        <v>57091.17</v>
      </c>
      <c r="P844" s="80" t="n">
        <v>20694.3</v>
      </c>
      <c r="Q844" s="80" t="n">
        <v>25773</v>
      </c>
      <c r="R844" s="80" t="n">
        <v>7751.02</v>
      </c>
      <c r="S844" s="80" t="n">
        <v>-1561.49</v>
      </c>
      <c r="T844" s="80">
        <f>O844-Y844</f>
        <v/>
      </c>
      <c r="U844" s="82">
        <f>AA844/(T844+X844)</f>
        <v/>
      </c>
      <c r="V844" s="80">
        <f>INDEX(检修、备用和必开!B:B,MATCH(统调负荷!$C844,检修、备用和必开!$A:$A,0))</f>
        <v/>
      </c>
      <c r="W844" s="80">
        <f>INDEX(检修、备用和必开!C:C,MATCH(统调负荷!$C844,检修、备用和必开!$A:$A,0))</f>
        <v/>
      </c>
      <c r="X844" s="80">
        <f>INDEX(检修、备用和必开!D:D,MATCH(统调负荷!$C844,检修、备用和必开!$A:$A,0))</f>
        <v/>
      </c>
      <c r="Y844" s="80">
        <f>INDEX(检修、备用和必开!E:E,MATCH(统调负荷!$C844,检修、备用和必开!$A:$A,0))</f>
        <v/>
      </c>
      <c r="Z844" s="80">
        <f>INDEX(检修、备用和必开!F:F,MATCH(统调负荷!$C844,检修、备用和必开!$A:$A,0))</f>
        <v/>
      </c>
      <c r="AA844" s="80">
        <f>94492.4-V844-Z844</f>
        <v/>
      </c>
      <c r="AB844" s="80" t="n">
        <v>400.54</v>
      </c>
      <c r="AC844" s="80" t="n">
        <v>378.59</v>
      </c>
      <c r="AD844" s="83">
        <f>C844+D844</f>
        <v/>
      </c>
      <c r="AE844" s="82">
        <f>N844-E844</f>
        <v/>
      </c>
      <c r="AF844" s="82">
        <f>O844-F844</f>
        <v/>
      </c>
      <c r="AG844" s="82">
        <f>P844-G844</f>
        <v/>
      </c>
      <c r="AH844" s="82">
        <f>Q844-H844</f>
        <v/>
      </c>
      <c r="AI844" s="82">
        <f>R844-I844</f>
        <v/>
      </c>
      <c r="AJ844" s="82">
        <f>S844-J844</f>
        <v/>
      </c>
      <c r="AK844" s="80">
        <f>INDEX(检修、备用和必开!I:I,MATCH(统调负荷!$C844,检修、备用和必开!$A:$A,0))</f>
        <v/>
      </c>
    </row>
    <row r="845" ht="13.8" customHeight="1">
      <c r="A845" s="80">
        <f>WEEKDAY(C845,2)</f>
        <v/>
      </c>
      <c r="B845" s="80">
        <f>HOUR(D845)</f>
        <v/>
      </c>
      <c r="D845" s="75" t="n"/>
      <c r="E845" s="80" t="n"/>
      <c r="F845" s="80" t="n"/>
      <c r="G845" s="80" t="n"/>
      <c r="H845" s="80" t="n"/>
      <c r="I845" s="80" t="n"/>
      <c r="J845" s="80" t="n"/>
      <c r="K845" s="80">
        <f>F845-Y845</f>
        <v/>
      </c>
      <c r="L845" s="82">
        <f>AA845/(K845+W845)</f>
        <v/>
      </c>
      <c r="M845" s="75" t="n">
        <v>0.78125</v>
      </c>
      <c r="N845" s="80" t="n">
        <v>110314</v>
      </c>
      <c r="O845" s="80" t="n">
        <v>57745.9</v>
      </c>
      <c r="P845" s="80" t="n">
        <v>20560.3</v>
      </c>
      <c r="Q845" s="80" t="n">
        <v>25711.2</v>
      </c>
      <c r="R845" s="80" t="n">
        <v>7833.78</v>
      </c>
      <c r="S845" s="80" t="n">
        <v>-1537.18</v>
      </c>
      <c r="T845" s="80">
        <f>O845-Y845</f>
        <v/>
      </c>
      <c r="U845" s="82">
        <f>AA845/(T845+X845)</f>
        <v/>
      </c>
      <c r="V845" s="80">
        <f>INDEX(检修、备用和必开!B:B,MATCH(统调负荷!$C845,检修、备用和必开!$A:$A,0))</f>
        <v/>
      </c>
      <c r="W845" s="80">
        <f>INDEX(检修、备用和必开!C:C,MATCH(统调负荷!$C845,检修、备用和必开!$A:$A,0))</f>
        <v/>
      </c>
      <c r="X845" s="80">
        <f>INDEX(检修、备用和必开!D:D,MATCH(统调负荷!$C845,检修、备用和必开!$A:$A,0))</f>
        <v/>
      </c>
      <c r="Y845" s="80">
        <f>INDEX(检修、备用和必开!E:E,MATCH(统调负荷!$C845,检修、备用和必开!$A:$A,0))</f>
        <v/>
      </c>
      <c r="Z845" s="80">
        <f>INDEX(检修、备用和必开!F:F,MATCH(统调负荷!$C845,检修、备用和必开!$A:$A,0))</f>
        <v/>
      </c>
      <c r="AA845" s="80">
        <f>94492.4-V845-Z845</f>
        <v/>
      </c>
      <c r="AB845" s="80" t="n">
        <v>419.22</v>
      </c>
      <c r="AC845" s="80" t="n">
        <v>381.71</v>
      </c>
      <c r="AD845" s="83">
        <f>C845+D845</f>
        <v/>
      </c>
      <c r="AE845" s="82">
        <f>N845-E845</f>
        <v/>
      </c>
      <c r="AF845" s="82">
        <f>O845-F845</f>
        <v/>
      </c>
      <c r="AG845" s="82">
        <f>P845-G845</f>
        <v/>
      </c>
      <c r="AH845" s="82">
        <f>Q845-H845</f>
        <v/>
      </c>
      <c r="AI845" s="82">
        <f>R845-I845</f>
        <v/>
      </c>
      <c r="AJ845" s="82">
        <f>S845-J845</f>
        <v/>
      </c>
      <c r="AK845" s="80">
        <f>INDEX(检修、备用和必开!I:I,MATCH(统调负荷!$C845,检修、备用和必开!$A:$A,0))</f>
        <v/>
      </c>
    </row>
    <row r="846" ht="13.8" customHeight="1">
      <c r="A846" s="80">
        <f>WEEKDAY(C846,2)</f>
        <v/>
      </c>
      <c r="B846" s="80">
        <f>HOUR(D846)</f>
        <v/>
      </c>
      <c r="D846" s="75" t="n"/>
      <c r="E846" s="80" t="n"/>
      <c r="F846" s="80" t="n"/>
      <c r="G846" s="80" t="n"/>
      <c r="H846" s="80" t="n"/>
      <c r="I846" s="80" t="n"/>
      <c r="J846" s="80" t="n"/>
      <c r="K846" s="80">
        <f>F846-Y846</f>
        <v/>
      </c>
      <c r="L846" s="82">
        <f>AA846/(K846+W846)</f>
        <v/>
      </c>
      <c r="M846" s="75" t="n">
        <v>0.7916666666666666</v>
      </c>
      <c r="N846" s="80" t="n">
        <v>110290</v>
      </c>
      <c r="O846" s="80" t="n">
        <v>57293.72</v>
      </c>
      <c r="P846" s="80" t="n">
        <v>20890.4</v>
      </c>
      <c r="Q846" s="80" t="n">
        <v>25815.6</v>
      </c>
      <c r="R846" s="80" t="n">
        <v>7899.89</v>
      </c>
      <c r="S846" s="80" t="n">
        <v>-1609.61</v>
      </c>
      <c r="T846" s="80">
        <f>O846-Y846</f>
        <v/>
      </c>
      <c r="U846" s="82">
        <f>AA846/(T846+X846)</f>
        <v/>
      </c>
      <c r="V846" s="80">
        <f>INDEX(检修、备用和必开!B:B,MATCH(统调负荷!$C846,检修、备用和必开!$A:$A,0))</f>
        <v/>
      </c>
      <c r="W846" s="80">
        <f>INDEX(检修、备用和必开!C:C,MATCH(统调负荷!$C846,检修、备用和必开!$A:$A,0))</f>
        <v/>
      </c>
      <c r="X846" s="80">
        <f>INDEX(检修、备用和必开!D:D,MATCH(统调负荷!$C846,检修、备用和必开!$A:$A,0))</f>
        <v/>
      </c>
      <c r="Y846" s="80">
        <f>INDEX(检修、备用和必开!E:E,MATCH(统调负荷!$C846,检修、备用和必开!$A:$A,0))</f>
        <v/>
      </c>
      <c r="Z846" s="80">
        <f>INDEX(检修、备用和必开!F:F,MATCH(统调负荷!$C846,检修、备用和必开!$A:$A,0))</f>
        <v/>
      </c>
      <c r="AA846" s="80">
        <f>94492.4-V846-Z846</f>
        <v/>
      </c>
      <c r="AB846" s="80" t="n">
        <v>399.24</v>
      </c>
      <c r="AC846" s="80" t="n">
        <v>365.48</v>
      </c>
      <c r="AD846" s="83">
        <f>C846+D846</f>
        <v/>
      </c>
      <c r="AE846" s="82">
        <f>N846-E846</f>
        <v/>
      </c>
      <c r="AF846" s="82">
        <f>O846-F846</f>
        <v/>
      </c>
      <c r="AG846" s="82">
        <f>P846-G846</f>
        <v/>
      </c>
      <c r="AH846" s="82">
        <f>Q846-H846</f>
        <v/>
      </c>
      <c r="AI846" s="82">
        <f>R846-I846</f>
        <v/>
      </c>
      <c r="AJ846" s="82">
        <f>S846-J846</f>
        <v/>
      </c>
      <c r="AK846" s="80">
        <f>INDEX(检修、备用和必开!I:I,MATCH(统调负荷!$C846,检修、备用和必开!$A:$A,0))</f>
        <v/>
      </c>
    </row>
    <row r="847" ht="13.8" customHeight="1">
      <c r="A847" s="80">
        <f>WEEKDAY(C847,2)</f>
        <v/>
      </c>
      <c r="B847" s="80">
        <f>HOUR(D847)</f>
        <v/>
      </c>
      <c r="D847" s="75" t="n"/>
      <c r="E847" s="80" t="n"/>
      <c r="F847" s="80" t="n"/>
      <c r="G847" s="80" t="n"/>
      <c r="H847" s="80" t="n"/>
      <c r="I847" s="80" t="n"/>
      <c r="J847" s="80" t="n"/>
      <c r="K847" s="80">
        <f>F847-Y847</f>
        <v/>
      </c>
      <c r="L847" s="82">
        <f>AA847/(K847+W847)</f>
        <v/>
      </c>
      <c r="M847" s="75" t="n">
        <v>0.8020833333333334</v>
      </c>
      <c r="N847" s="80" t="n">
        <v>112355</v>
      </c>
      <c r="O847" s="80" t="n">
        <v>58821.87</v>
      </c>
      <c r="P847" s="80" t="n">
        <v>21003.5</v>
      </c>
      <c r="Q847" s="80" t="n">
        <v>26167.2</v>
      </c>
      <c r="R847" s="80" t="n">
        <v>7968.89</v>
      </c>
      <c r="S847" s="80" t="n">
        <v>-1606.46</v>
      </c>
      <c r="T847" s="80">
        <f>O847-Y847</f>
        <v/>
      </c>
      <c r="U847" s="82">
        <f>AA847/(T847+X847)</f>
        <v/>
      </c>
      <c r="V847" s="80">
        <f>INDEX(检修、备用和必开!B:B,MATCH(统调负荷!$C847,检修、备用和必开!$A:$A,0))</f>
        <v/>
      </c>
      <c r="W847" s="80">
        <f>INDEX(检修、备用和必开!C:C,MATCH(统调负荷!$C847,检修、备用和必开!$A:$A,0))</f>
        <v/>
      </c>
      <c r="X847" s="80">
        <f>INDEX(检修、备用和必开!D:D,MATCH(统调负荷!$C847,检修、备用和必开!$A:$A,0))</f>
        <v/>
      </c>
      <c r="Y847" s="80">
        <f>INDEX(检修、备用和必开!E:E,MATCH(统调负荷!$C847,检修、备用和必开!$A:$A,0))</f>
        <v/>
      </c>
      <c r="Z847" s="80">
        <f>INDEX(检修、备用和必开!F:F,MATCH(统调负荷!$C847,检修、备用和必开!$A:$A,0))</f>
        <v/>
      </c>
      <c r="AA847" s="80">
        <f>94492.4-V847-Z847</f>
        <v/>
      </c>
      <c r="AB847" s="80" t="n">
        <v>438.76</v>
      </c>
      <c r="AC847" s="80" t="n">
        <v>388.41</v>
      </c>
      <c r="AD847" s="83">
        <f>C847+D847</f>
        <v/>
      </c>
      <c r="AE847" s="82">
        <f>N847-E847</f>
        <v/>
      </c>
      <c r="AF847" s="82">
        <f>O847-F847</f>
        <v/>
      </c>
      <c r="AG847" s="82">
        <f>P847-G847</f>
        <v/>
      </c>
      <c r="AH847" s="82">
        <f>Q847-H847</f>
        <v/>
      </c>
      <c r="AI847" s="82">
        <f>R847-I847</f>
        <v/>
      </c>
      <c r="AJ847" s="82">
        <f>S847-J847</f>
        <v/>
      </c>
      <c r="AK847" s="80">
        <f>INDEX(检修、备用和必开!I:I,MATCH(统调负荷!$C847,检修、备用和必开!$A:$A,0))</f>
        <v/>
      </c>
    </row>
    <row r="848" ht="13.8" customHeight="1">
      <c r="A848" s="80">
        <f>WEEKDAY(C848,2)</f>
        <v/>
      </c>
      <c r="B848" s="80">
        <f>HOUR(D848)</f>
        <v/>
      </c>
      <c r="D848" s="75" t="n"/>
      <c r="E848" s="80" t="n"/>
      <c r="F848" s="80" t="n"/>
      <c r="G848" s="80" t="n"/>
      <c r="H848" s="80" t="n"/>
      <c r="I848" s="80" t="n"/>
      <c r="J848" s="80" t="n"/>
      <c r="K848" s="80">
        <f>F848-Y848</f>
        <v/>
      </c>
      <c r="L848" s="82">
        <f>AA848/(K848+W848)</f>
        <v/>
      </c>
      <c r="M848" s="75" t="n">
        <v>0.8125</v>
      </c>
      <c r="N848" s="80" t="n">
        <v>112323</v>
      </c>
      <c r="O848" s="80" t="n">
        <v>58927.72</v>
      </c>
      <c r="P848" s="80" t="n">
        <v>20749.3</v>
      </c>
      <c r="Q848" s="80" t="n">
        <v>26101.5</v>
      </c>
      <c r="R848" s="80" t="n">
        <v>8067.8</v>
      </c>
      <c r="S848" s="80" t="n">
        <v>-1523.32</v>
      </c>
      <c r="T848" s="80">
        <f>O848-Y848</f>
        <v/>
      </c>
      <c r="U848" s="82">
        <f>AA848/(T848+X848)</f>
        <v/>
      </c>
      <c r="V848" s="80">
        <f>INDEX(检修、备用和必开!B:B,MATCH(统调负荷!$C848,检修、备用和必开!$A:$A,0))</f>
        <v/>
      </c>
      <c r="W848" s="80">
        <f>INDEX(检修、备用和必开!C:C,MATCH(统调负荷!$C848,检修、备用和必开!$A:$A,0))</f>
        <v/>
      </c>
      <c r="X848" s="80">
        <f>INDEX(检修、备用和必开!D:D,MATCH(统调负荷!$C848,检修、备用和必开!$A:$A,0))</f>
        <v/>
      </c>
      <c r="Y848" s="80">
        <f>INDEX(检修、备用和必开!E:E,MATCH(统调负荷!$C848,检修、备用和必开!$A:$A,0))</f>
        <v/>
      </c>
      <c r="Z848" s="80">
        <f>INDEX(检修、备用和必开!F:F,MATCH(统调负荷!$C848,检修、备用和必开!$A:$A,0))</f>
        <v/>
      </c>
      <c r="AA848" s="80">
        <f>94492.4-V848-Z848</f>
        <v/>
      </c>
      <c r="AB848" s="80" t="n">
        <v>438.78</v>
      </c>
      <c r="AC848" s="80" t="n">
        <v>389.65</v>
      </c>
      <c r="AD848" s="83">
        <f>C848+D848</f>
        <v/>
      </c>
      <c r="AE848" s="82">
        <f>N848-E848</f>
        <v/>
      </c>
      <c r="AF848" s="82">
        <f>O848-F848</f>
        <v/>
      </c>
      <c r="AG848" s="82">
        <f>P848-G848</f>
        <v/>
      </c>
      <c r="AH848" s="82">
        <f>Q848-H848</f>
        <v/>
      </c>
      <c r="AI848" s="82">
        <f>R848-I848</f>
        <v/>
      </c>
      <c r="AJ848" s="82">
        <f>S848-J848</f>
        <v/>
      </c>
      <c r="AK848" s="80">
        <f>INDEX(检修、备用和必开!I:I,MATCH(统调负荷!$C848,检修、备用和必开!$A:$A,0))</f>
        <v/>
      </c>
    </row>
    <row r="849" ht="13.8" customHeight="1">
      <c r="A849" s="80">
        <f>WEEKDAY(C849,2)</f>
        <v/>
      </c>
      <c r="B849" s="80">
        <f>HOUR(D849)</f>
        <v/>
      </c>
      <c r="D849" s="75" t="n"/>
      <c r="E849" s="80" t="n"/>
      <c r="F849" s="80" t="n"/>
      <c r="G849" s="80" t="n"/>
      <c r="H849" s="80" t="n"/>
      <c r="I849" s="80" t="n"/>
      <c r="J849" s="80" t="n"/>
      <c r="K849" s="80">
        <f>F849-Y849</f>
        <v/>
      </c>
      <c r="L849" s="82">
        <f>AA849/(K849+W849)</f>
        <v/>
      </c>
      <c r="M849" s="75" t="n">
        <v>0.8229166666666666</v>
      </c>
      <c r="N849" s="80" t="n">
        <v>111909</v>
      </c>
      <c r="O849" s="80" t="n">
        <v>58583.19</v>
      </c>
      <c r="P849" s="80" t="n">
        <v>21078.1</v>
      </c>
      <c r="Q849" s="80" t="n">
        <v>25624.2</v>
      </c>
      <c r="R849" s="80" t="n">
        <v>8064.4</v>
      </c>
      <c r="S849" s="80" t="n">
        <v>-1440.89</v>
      </c>
      <c r="T849" s="80">
        <f>O849-Y849</f>
        <v/>
      </c>
      <c r="U849" s="82">
        <f>AA849/(T849+X849)</f>
        <v/>
      </c>
      <c r="V849" s="80">
        <f>INDEX(检修、备用和必开!B:B,MATCH(统调负荷!$C849,检修、备用和必开!$A:$A,0))</f>
        <v/>
      </c>
      <c r="W849" s="80">
        <f>INDEX(检修、备用和必开!C:C,MATCH(统调负荷!$C849,检修、备用和必开!$A:$A,0))</f>
        <v/>
      </c>
      <c r="X849" s="80">
        <f>INDEX(检修、备用和必开!D:D,MATCH(统调负荷!$C849,检修、备用和必开!$A:$A,0))</f>
        <v/>
      </c>
      <c r="Y849" s="80">
        <f>INDEX(检修、备用和必开!E:E,MATCH(统调负荷!$C849,检修、备用和必开!$A:$A,0))</f>
        <v/>
      </c>
      <c r="Z849" s="80">
        <f>INDEX(检修、备用和必开!F:F,MATCH(统调负荷!$C849,检修、备用和必开!$A:$A,0))</f>
        <v/>
      </c>
      <c r="AA849" s="80">
        <f>94492.4-V849-Z849</f>
        <v/>
      </c>
      <c r="AB849" s="80" t="n">
        <v>448.68</v>
      </c>
      <c r="AC849" s="80" t="n">
        <v>408.58</v>
      </c>
      <c r="AD849" s="83">
        <f>C849+D849</f>
        <v/>
      </c>
      <c r="AE849" s="82">
        <f>N849-E849</f>
        <v/>
      </c>
      <c r="AF849" s="82">
        <f>O849-F849</f>
        <v/>
      </c>
      <c r="AG849" s="82">
        <f>P849-G849</f>
        <v/>
      </c>
      <c r="AH849" s="82">
        <f>Q849-H849</f>
        <v/>
      </c>
      <c r="AI849" s="82">
        <f>R849-I849</f>
        <v/>
      </c>
      <c r="AJ849" s="82">
        <f>S849-J849</f>
        <v/>
      </c>
      <c r="AK849" s="80">
        <f>INDEX(检修、备用和必开!I:I,MATCH(统调负荷!$C849,检修、备用和必开!$A:$A,0))</f>
        <v/>
      </c>
    </row>
    <row r="850" ht="13.8" customHeight="1">
      <c r="A850" s="80">
        <f>WEEKDAY(C850,2)</f>
        <v/>
      </c>
      <c r="B850" s="80">
        <f>HOUR(D850)</f>
        <v/>
      </c>
      <c r="D850" s="75" t="n"/>
      <c r="E850" s="80" t="n"/>
      <c r="F850" s="80" t="n"/>
      <c r="G850" s="80" t="n"/>
      <c r="H850" s="80" t="n"/>
      <c r="I850" s="80" t="n"/>
      <c r="J850" s="80" t="n"/>
      <c r="K850" s="80">
        <f>F850-Y850</f>
        <v/>
      </c>
      <c r="L850" s="82">
        <f>AA850/(K850+W850)</f>
        <v/>
      </c>
      <c r="M850" s="75" t="n">
        <v>0.8333333333333334</v>
      </c>
      <c r="N850" s="80" t="n">
        <v>110859</v>
      </c>
      <c r="O850" s="80" t="n">
        <v>57550.96</v>
      </c>
      <c r="P850" s="80" t="n">
        <v>20939.9</v>
      </c>
      <c r="Q850" s="80" t="n">
        <v>25740.1</v>
      </c>
      <c r="R850" s="80" t="n">
        <v>8022.46</v>
      </c>
      <c r="S850" s="80" t="n">
        <v>-1394.42</v>
      </c>
      <c r="T850" s="80">
        <f>O850-Y850</f>
        <v/>
      </c>
      <c r="U850" s="82">
        <f>AA850/(T850+X850)</f>
        <v/>
      </c>
      <c r="V850" s="80">
        <f>INDEX(检修、备用和必开!B:B,MATCH(统调负荷!$C850,检修、备用和必开!$A:$A,0))</f>
        <v/>
      </c>
      <c r="W850" s="80">
        <f>INDEX(检修、备用和必开!C:C,MATCH(统调负荷!$C850,检修、备用和必开!$A:$A,0))</f>
        <v/>
      </c>
      <c r="X850" s="80">
        <f>INDEX(检修、备用和必开!D:D,MATCH(统调负荷!$C850,检修、备用和必开!$A:$A,0))</f>
        <v/>
      </c>
      <c r="Y850" s="80">
        <f>INDEX(检修、备用和必开!E:E,MATCH(统调负荷!$C850,检修、备用和必开!$A:$A,0))</f>
        <v/>
      </c>
      <c r="Z850" s="80">
        <f>INDEX(检修、备用和必开!F:F,MATCH(统调负荷!$C850,检修、备用和必开!$A:$A,0))</f>
        <v/>
      </c>
      <c r="AA850" s="80">
        <f>94492.4-V850-Z850</f>
        <v/>
      </c>
      <c r="AB850" s="80" t="n">
        <v>423.94</v>
      </c>
      <c r="AC850" s="80" t="n">
        <v>384.08</v>
      </c>
      <c r="AD850" s="83">
        <f>C850+D850</f>
        <v/>
      </c>
      <c r="AE850" s="82">
        <f>N850-E850</f>
        <v/>
      </c>
      <c r="AF850" s="82">
        <f>O850-F850</f>
        <v/>
      </c>
      <c r="AG850" s="82">
        <f>P850-G850</f>
        <v/>
      </c>
      <c r="AH850" s="82">
        <f>Q850-H850</f>
        <v/>
      </c>
      <c r="AI850" s="82">
        <f>R850-I850</f>
        <v/>
      </c>
      <c r="AJ850" s="82">
        <f>S850-J850</f>
        <v/>
      </c>
      <c r="AK850" s="80">
        <f>INDEX(检修、备用和必开!I:I,MATCH(统调负荷!$C850,检修、备用和必开!$A:$A,0))</f>
        <v/>
      </c>
    </row>
    <row r="851" ht="13.8" customHeight="1">
      <c r="A851" s="80">
        <f>WEEKDAY(C851,2)</f>
        <v/>
      </c>
      <c r="B851" s="80">
        <f>HOUR(D851)</f>
        <v/>
      </c>
      <c r="D851" s="75" t="n"/>
      <c r="E851" s="80" t="n"/>
      <c r="F851" s="80" t="n"/>
      <c r="G851" s="80" t="n"/>
      <c r="H851" s="80" t="n"/>
      <c r="I851" s="80" t="n"/>
      <c r="J851" s="80" t="n"/>
      <c r="K851" s="80">
        <f>F851-Y851</f>
        <v/>
      </c>
      <c r="L851" s="82">
        <f>AA851/(K851+W851)</f>
        <v/>
      </c>
      <c r="M851" s="75" t="n">
        <v>0.84375</v>
      </c>
      <c r="N851" s="80" t="n">
        <v>110879</v>
      </c>
      <c r="O851" s="80" t="n">
        <v>57863.7</v>
      </c>
      <c r="P851" s="80" t="n">
        <v>20761.1</v>
      </c>
      <c r="Q851" s="80" t="n">
        <v>25746.3</v>
      </c>
      <c r="R851" s="80" t="n">
        <v>7925.74</v>
      </c>
      <c r="S851" s="80" t="n">
        <v>-1417.84</v>
      </c>
      <c r="T851" s="80">
        <f>O851-Y851</f>
        <v/>
      </c>
      <c r="U851" s="82">
        <f>AA851/(T851+X851)</f>
        <v/>
      </c>
      <c r="V851" s="80">
        <f>INDEX(检修、备用和必开!B:B,MATCH(统调负荷!$C851,检修、备用和必开!$A:$A,0))</f>
        <v/>
      </c>
      <c r="W851" s="80">
        <f>INDEX(检修、备用和必开!C:C,MATCH(统调负荷!$C851,检修、备用和必开!$A:$A,0))</f>
        <v/>
      </c>
      <c r="X851" s="80">
        <f>INDEX(检修、备用和必开!D:D,MATCH(统调负荷!$C851,检修、备用和必开!$A:$A,0))</f>
        <v/>
      </c>
      <c r="Y851" s="80">
        <f>INDEX(检修、备用和必开!E:E,MATCH(统调负荷!$C851,检修、备用和必开!$A:$A,0))</f>
        <v/>
      </c>
      <c r="Z851" s="80">
        <f>INDEX(检修、备用和必开!F:F,MATCH(统调负荷!$C851,检修、备用和必开!$A:$A,0))</f>
        <v/>
      </c>
      <c r="AA851" s="80">
        <f>94492.4-V851-Z851</f>
        <v/>
      </c>
      <c r="AB851" s="80" t="n">
        <v>466.26</v>
      </c>
      <c r="AC851" s="80" t="n">
        <v>413.8</v>
      </c>
      <c r="AD851" s="83">
        <f>C851+D851</f>
        <v/>
      </c>
      <c r="AE851" s="82">
        <f>N851-E851</f>
        <v/>
      </c>
      <c r="AF851" s="82">
        <f>O851-F851</f>
        <v/>
      </c>
      <c r="AG851" s="82">
        <f>P851-G851</f>
        <v/>
      </c>
      <c r="AH851" s="82">
        <f>Q851-H851</f>
        <v/>
      </c>
      <c r="AI851" s="82">
        <f>R851-I851</f>
        <v/>
      </c>
      <c r="AJ851" s="82">
        <f>S851-J851</f>
        <v/>
      </c>
      <c r="AK851" s="80">
        <f>INDEX(检修、备用和必开!I:I,MATCH(统调负荷!$C851,检修、备用和必开!$A:$A,0))</f>
        <v/>
      </c>
    </row>
    <row r="852" ht="13.8" customHeight="1">
      <c r="A852" s="80">
        <f>WEEKDAY(C852,2)</f>
        <v/>
      </c>
      <c r="B852" s="80">
        <f>HOUR(D852)</f>
        <v/>
      </c>
      <c r="D852" s="75" t="n"/>
      <c r="E852" s="80" t="n"/>
      <c r="F852" s="80" t="n"/>
      <c r="G852" s="80" t="n"/>
      <c r="H852" s="80" t="n"/>
      <c r="I852" s="80" t="n"/>
      <c r="J852" s="80" t="n"/>
      <c r="K852" s="80">
        <f>F852-Y852</f>
        <v/>
      </c>
      <c r="L852" s="82">
        <f>AA852/(K852+W852)</f>
        <v/>
      </c>
      <c r="M852" s="75" t="n">
        <v>0.8541666666666666</v>
      </c>
      <c r="N852" s="80" t="n">
        <v>110429</v>
      </c>
      <c r="O852" s="80" t="n">
        <v>57891.46</v>
      </c>
      <c r="P852" s="80" t="n">
        <v>20492.8</v>
      </c>
      <c r="Q852" s="80" t="n">
        <v>25646.6</v>
      </c>
      <c r="R852" s="80" t="n">
        <v>7788.95</v>
      </c>
      <c r="S852" s="80" t="n">
        <v>-1390.81</v>
      </c>
      <c r="T852" s="80">
        <f>O852-Y852</f>
        <v/>
      </c>
      <c r="U852" s="82">
        <f>AA852/(T852+X852)</f>
        <v/>
      </c>
      <c r="V852" s="80">
        <f>INDEX(检修、备用和必开!B:B,MATCH(统调负荷!$C852,检修、备用和必开!$A:$A,0))</f>
        <v/>
      </c>
      <c r="W852" s="80">
        <f>INDEX(检修、备用和必开!C:C,MATCH(统调负荷!$C852,检修、备用和必开!$A:$A,0))</f>
        <v/>
      </c>
      <c r="X852" s="80">
        <f>INDEX(检修、备用和必开!D:D,MATCH(统调负荷!$C852,检修、备用和必开!$A:$A,0))</f>
        <v/>
      </c>
      <c r="Y852" s="80">
        <f>INDEX(检修、备用和必开!E:E,MATCH(统调负荷!$C852,检修、备用和必开!$A:$A,0))</f>
        <v/>
      </c>
      <c r="Z852" s="80">
        <f>INDEX(检修、备用和必开!F:F,MATCH(统调负荷!$C852,检修、备用和必开!$A:$A,0))</f>
        <v/>
      </c>
      <c r="AA852" s="80">
        <f>94492.4-V852-Z852</f>
        <v/>
      </c>
      <c r="AB852" s="80" t="n">
        <v>456.81</v>
      </c>
      <c r="AC852" s="80" t="n">
        <v>389.61</v>
      </c>
      <c r="AD852" s="83">
        <f>C852+D852</f>
        <v/>
      </c>
      <c r="AE852" s="82">
        <f>N852-E852</f>
        <v/>
      </c>
      <c r="AF852" s="82">
        <f>O852-F852</f>
        <v/>
      </c>
      <c r="AG852" s="82">
        <f>P852-G852</f>
        <v/>
      </c>
      <c r="AH852" s="82">
        <f>Q852-H852</f>
        <v/>
      </c>
      <c r="AI852" s="82">
        <f>R852-I852</f>
        <v/>
      </c>
      <c r="AJ852" s="82">
        <f>S852-J852</f>
        <v/>
      </c>
      <c r="AK852" s="80">
        <f>INDEX(检修、备用和必开!I:I,MATCH(统调负荷!$C852,检修、备用和必开!$A:$A,0))</f>
        <v/>
      </c>
    </row>
    <row r="853" ht="13.8" customHeight="1">
      <c r="A853" s="80">
        <f>WEEKDAY(C853,2)</f>
        <v/>
      </c>
      <c r="B853" s="80">
        <f>HOUR(D853)</f>
        <v/>
      </c>
      <c r="D853" s="75" t="n"/>
      <c r="E853" s="80" t="n"/>
      <c r="F853" s="80" t="n"/>
      <c r="G853" s="80" t="n"/>
      <c r="H853" s="80" t="n"/>
      <c r="I853" s="80" t="n"/>
      <c r="J853" s="80" t="n"/>
      <c r="K853" s="80">
        <f>F853-Y853</f>
        <v/>
      </c>
      <c r="L853" s="82">
        <f>AA853/(K853+W853)</f>
        <v/>
      </c>
      <c r="M853" s="75" t="n">
        <v>0.8645833333333334</v>
      </c>
      <c r="N853" s="80" t="n">
        <v>109999</v>
      </c>
      <c r="O853" s="80" t="n">
        <v>57968.63</v>
      </c>
      <c r="P853" s="80" t="n">
        <v>20011.5</v>
      </c>
      <c r="Q853" s="80" t="n">
        <v>25570.6</v>
      </c>
      <c r="R853" s="80" t="n">
        <v>7751.96</v>
      </c>
      <c r="S853" s="80" t="n">
        <v>-1303.69</v>
      </c>
      <c r="T853" s="80">
        <f>O853-Y853</f>
        <v/>
      </c>
      <c r="U853" s="82">
        <f>AA853/(T853+X853)</f>
        <v/>
      </c>
      <c r="V853" s="80">
        <f>INDEX(检修、备用和必开!B:B,MATCH(统调负荷!$C853,检修、备用和必开!$A:$A,0))</f>
        <v/>
      </c>
      <c r="W853" s="80">
        <f>INDEX(检修、备用和必开!C:C,MATCH(统调负荷!$C853,检修、备用和必开!$A:$A,0))</f>
        <v/>
      </c>
      <c r="X853" s="80">
        <f>INDEX(检修、备用和必开!D:D,MATCH(统调负荷!$C853,检修、备用和必开!$A:$A,0))</f>
        <v/>
      </c>
      <c r="Y853" s="80">
        <f>INDEX(检修、备用和必开!E:E,MATCH(统调负荷!$C853,检修、备用和必开!$A:$A,0))</f>
        <v/>
      </c>
      <c r="Z853" s="80">
        <f>INDEX(检修、备用和必开!F:F,MATCH(统调负荷!$C853,检修、备用和必开!$A:$A,0))</f>
        <v/>
      </c>
      <c r="AA853" s="80">
        <f>94492.4-V853-Z853</f>
        <v/>
      </c>
      <c r="AB853" s="80" t="n">
        <v>462.5</v>
      </c>
      <c r="AC853" s="80" t="n">
        <v>392.45</v>
      </c>
      <c r="AD853" s="83">
        <f>C853+D853</f>
        <v/>
      </c>
      <c r="AE853" s="82">
        <f>N853-E853</f>
        <v/>
      </c>
      <c r="AF853" s="82">
        <f>O853-F853</f>
        <v/>
      </c>
      <c r="AG853" s="82">
        <f>P853-G853</f>
        <v/>
      </c>
      <c r="AH853" s="82">
        <f>Q853-H853</f>
        <v/>
      </c>
      <c r="AI853" s="82">
        <f>R853-I853</f>
        <v/>
      </c>
      <c r="AJ853" s="82">
        <f>S853-J853</f>
        <v/>
      </c>
      <c r="AK853" s="80">
        <f>INDEX(检修、备用和必开!I:I,MATCH(统调负荷!$C853,检修、备用和必开!$A:$A,0))</f>
        <v/>
      </c>
    </row>
    <row r="854" ht="13.8" customHeight="1">
      <c r="A854" s="80">
        <f>WEEKDAY(C854,2)</f>
        <v/>
      </c>
      <c r="B854" s="80">
        <f>HOUR(D854)</f>
        <v/>
      </c>
      <c r="D854" s="75" t="n"/>
      <c r="E854" s="80" t="n"/>
      <c r="F854" s="80" t="n"/>
      <c r="G854" s="80" t="n"/>
      <c r="H854" s="80" t="n"/>
      <c r="I854" s="80" t="n"/>
      <c r="J854" s="80" t="n"/>
      <c r="K854" s="80">
        <f>F854-Y854</f>
        <v/>
      </c>
      <c r="L854" s="82">
        <f>AA854/(K854+W854)</f>
        <v/>
      </c>
      <c r="M854" s="75" t="n">
        <v>0.875</v>
      </c>
      <c r="N854" s="80" t="n">
        <v>108541</v>
      </c>
      <c r="O854" s="80" t="n">
        <v>57285.02</v>
      </c>
      <c r="P854" s="80" t="n">
        <v>19668</v>
      </c>
      <c r="Q854" s="80" t="n">
        <v>25262.5</v>
      </c>
      <c r="R854" s="80" t="n">
        <v>7742.68</v>
      </c>
      <c r="S854" s="80" t="n">
        <v>-1417.2</v>
      </c>
      <c r="T854" s="80">
        <f>O854-Y854</f>
        <v/>
      </c>
      <c r="U854" s="82">
        <f>AA854/(T854+X854)</f>
        <v/>
      </c>
      <c r="V854" s="80">
        <f>INDEX(检修、备用和必开!B:B,MATCH(统调负荷!$C854,检修、备用和必开!$A:$A,0))</f>
        <v/>
      </c>
      <c r="W854" s="80">
        <f>INDEX(检修、备用和必开!C:C,MATCH(统调负荷!$C854,检修、备用和必开!$A:$A,0))</f>
        <v/>
      </c>
      <c r="X854" s="80">
        <f>INDEX(检修、备用和必开!D:D,MATCH(统调负荷!$C854,检修、备用和必开!$A:$A,0))</f>
        <v/>
      </c>
      <c r="Y854" s="80">
        <f>INDEX(检修、备用和必开!E:E,MATCH(统调负荷!$C854,检修、备用和必开!$A:$A,0))</f>
        <v/>
      </c>
      <c r="Z854" s="80">
        <f>INDEX(检修、备用和必开!F:F,MATCH(统调负荷!$C854,检修、备用和必开!$A:$A,0))</f>
        <v/>
      </c>
      <c r="AA854" s="80">
        <f>94492.4-V854-Z854</f>
        <v/>
      </c>
      <c r="AB854" s="80" t="n">
        <v>449.96</v>
      </c>
      <c r="AC854" s="80" t="n">
        <v>396.73</v>
      </c>
      <c r="AD854" s="83">
        <f>C854+D854</f>
        <v/>
      </c>
      <c r="AE854" s="82">
        <f>N854-E854</f>
        <v/>
      </c>
      <c r="AF854" s="82">
        <f>O854-F854</f>
        <v/>
      </c>
      <c r="AG854" s="82">
        <f>P854-G854</f>
        <v/>
      </c>
      <c r="AH854" s="82">
        <f>Q854-H854</f>
        <v/>
      </c>
      <c r="AI854" s="82">
        <f>R854-I854</f>
        <v/>
      </c>
      <c r="AJ854" s="82">
        <f>S854-J854</f>
        <v/>
      </c>
      <c r="AK854" s="80">
        <f>INDEX(检修、备用和必开!I:I,MATCH(统调负荷!$C854,检修、备用和必开!$A:$A,0))</f>
        <v/>
      </c>
    </row>
    <row r="855" ht="13.8" customHeight="1">
      <c r="A855" s="80">
        <f>WEEKDAY(C855,2)</f>
        <v/>
      </c>
      <c r="B855" s="80">
        <f>HOUR(D855)</f>
        <v/>
      </c>
      <c r="D855" s="75" t="n"/>
      <c r="E855" s="80" t="n"/>
      <c r="F855" s="80" t="n"/>
      <c r="G855" s="80" t="n"/>
      <c r="H855" s="80" t="n"/>
      <c r="I855" s="80" t="n"/>
      <c r="J855" s="80" t="n"/>
      <c r="K855" s="80">
        <f>F855-Y855</f>
        <v/>
      </c>
      <c r="L855" s="82">
        <f>AA855/(K855+W855)</f>
        <v/>
      </c>
      <c r="M855" s="75" t="n">
        <v>0.8854166666666666</v>
      </c>
      <c r="N855" s="80" t="n">
        <v>107421</v>
      </c>
      <c r="O855" s="80" t="n">
        <v>57624.66</v>
      </c>
      <c r="P855" s="80" t="n">
        <v>18965</v>
      </c>
      <c r="Q855" s="80" t="n">
        <v>24540.8</v>
      </c>
      <c r="R855" s="80" t="n">
        <v>7700.45</v>
      </c>
      <c r="S855" s="80" t="n">
        <v>-1409.91</v>
      </c>
      <c r="T855" s="80">
        <f>O855-Y855</f>
        <v/>
      </c>
      <c r="U855" s="82">
        <f>AA855/(T855+X855)</f>
        <v/>
      </c>
      <c r="V855" s="80">
        <f>INDEX(检修、备用和必开!B:B,MATCH(统调负荷!$C855,检修、备用和必开!$A:$A,0))</f>
        <v/>
      </c>
      <c r="W855" s="80">
        <f>INDEX(检修、备用和必开!C:C,MATCH(统调负荷!$C855,检修、备用和必开!$A:$A,0))</f>
        <v/>
      </c>
      <c r="X855" s="80">
        <f>INDEX(检修、备用和必开!D:D,MATCH(统调负荷!$C855,检修、备用和必开!$A:$A,0))</f>
        <v/>
      </c>
      <c r="Y855" s="80">
        <f>INDEX(检修、备用和必开!E:E,MATCH(统调负荷!$C855,检修、备用和必开!$A:$A,0))</f>
        <v/>
      </c>
      <c r="Z855" s="80">
        <f>INDEX(检修、备用和必开!F:F,MATCH(统调负荷!$C855,检修、备用和必开!$A:$A,0))</f>
        <v/>
      </c>
      <c r="AA855" s="80">
        <f>94492.4-V855-Z855</f>
        <v/>
      </c>
      <c r="AB855" s="80" t="n">
        <v>428.74</v>
      </c>
      <c r="AC855" s="80" t="n">
        <v>419.44</v>
      </c>
      <c r="AD855" s="83">
        <f>C855+D855</f>
        <v/>
      </c>
      <c r="AE855" s="82">
        <f>N855-E855</f>
        <v/>
      </c>
      <c r="AF855" s="82">
        <f>O855-F855</f>
        <v/>
      </c>
      <c r="AG855" s="82">
        <f>P855-G855</f>
        <v/>
      </c>
      <c r="AH855" s="82">
        <f>Q855-H855</f>
        <v/>
      </c>
      <c r="AI855" s="82">
        <f>R855-I855</f>
        <v/>
      </c>
      <c r="AJ855" s="82">
        <f>S855-J855</f>
        <v/>
      </c>
      <c r="AK855" s="80">
        <f>INDEX(检修、备用和必开!I:I,MATCH(统调负荷!$C855,检修、备用和必开!$A:$A,0))</f>
        <v/>
      </c>
    </row>
    <row r="856" ht="13.8" customHeight="1">
      <c r="A856" s="80">
        <f>WEEKDAY(C856,2)</f>
        <v/>
      </c>
      <c r="B856" s="80">
        <f>HOUR(D856)</f>
        <v/>
      </c>
      <c r="D856" s="75" t="n"/>
      <c r="E856" s="80" t="n"/>
      <c r="F856" s="80" t="n"/>
      <c r="G856" s="80" t="n"/>
      <c r="H856" s="80" t="n"/>
      <c r="I856" s="80" t="n"/>
      <c r="J856" s="80" t="n"/>
      <c r="K856" s="80">
        <f>F856-Y856</f>
        <v/>
      </c>
      <c r="L856" s="82">
        <f>AA856/(K856+W856)</f>
        <v/>
      </c>
      <c r="M856" s="75" t="n">
        <v>0.8958333333333334</v>
      </c>
      <c r="N856" s="80" t="n">
        <v>106294</v>
      </c>
      <c r="O856" s="80" t="n">
        <v>57266.11</v>
      </c>
      <c r="P856" s="80" t="n">
        <v>18179.3</v>
      </c>
      <c r="Q856" s="80" t="n">
        <v>24620.1</v>
      </c>
      <c r="R856" s="80" t="n">
        <v>7675.78</v>
      </c>
      <c r="S856" s="80" t="n">
        <v>-1447.29</v>
      </c>
      <c r="T856" s="80">
        <f>O856-Y856</f>
        <v/>
      </c>
      <c r="U856" s="82">
        <f>AA856/(T856+X856)</f>
        <v/>
      </c>
      <c r="V856" s="80">
        <f>INDEX(检修、备用和必开!B:B,MATCH(统调负荷!$C856,检修、备用和必开!$A:$A,0))</f>
        <v/>
      </c>
      <c r="W856" s="80">
        <f>INDEX(检修、备用和必开!C:C,MATCH(统调负荷!$C856,检修、备用和必开!$A:$A,0))</f>
        <v/>
      </c>
      <c r="X856" s="80">
        <f>INDEX(检修、备用和必开!D:D,MATCH(统调负荷!$C856,检修、备用和必开!$A:$A,0))</f>
        <v/>
      </c>
      <c r="Y856" s="80">
        <f>INDEX(检修、备用和必开!E:E,MATCH(统调负荷!$C856,检修、备用和必开!$A:$A,0))</f>
        <v/>
      </c>
      <c r="Z856" s="80">
        <f>INDEX(检修、备用和必开!F:F,MATCH(统调负荷!$C856,检修、备用和必开!$A:$A,0))</f>
        <v/>
      </c>
      <c r="AA856" s="80">
        <f>94492.4-V856-Z856</f>
        <v/>
      </c>
      <c r="AB856" s="80" t="n">
        <v>404.29</v>
      </c>
      <c r="AC856" s="80" t="n">
        <v>396.71</v>
      </c>
      <c r="AD856" s="83">
        <f>C856+D856</f>
        <v/>
      </c>
      <c r="AE856" s="82">
        <f>N856-E856</f>
        <v/>
      </c>
      <c r="AF856" s="82">
        <f>O856-F856</f>
        <v/>
      </c>
      <c r="AG856" s="82">
        <f>P856-G856</f>
        <v/>
      </c>
      <c r="AH856" s="82">
        <f>Q856-H856</f>
        <v/>
      </c>
      <c r="AI856" s="82">
        <f>R856-I856</f>
        <v/>
      </c>
      <c r="AJ856" s="82">
        <f>S856-J856</f>
        <v/>
      </c>
      <c r="AK856" s="80">
        <f>INDEX(检修、备用和必开!I:I,MATCH(统调负荷!$C856,检修、备用和必开!$A:$A,0))</f>
        <v/>
      </c>
    </row>
    <row r="857" ht="13.8" customHeight="1">
      <c r="A857" s="80">
        <f>WEEKDAY(C857,2)</f>
        <v/>
      </c>
      <c r="B857" s="80">
        <f>HOUR(D857)</f>
        <v/>
      </c>
      <c r="D857" s="75" t="n"/>
      <c r="E857" s="80" t="n"/>
      <c r="F857" s="80" t="n"/>
      <c r="G857" s="80" t="n"/>
      <c r="H857" s="80" t="n"/>
      <c r="I857" s="80" t="n"/>
      <c r="J857" s="80" t="n"/>
      <c r="K857" s="80">
        <f>F857-Y857</f>
        <v/>
      </c>
      <c r="L857" s="82">
        <f>AA857/(K857+W857)</f>
        <v/>
      </c>
      <c r="M857" s="75" t="n">
        <v>0.90625</v>
      </c>
      <c r="N857" s="80" t="n">
        <v>104653</v>
      </c>
      <c r="O857" s="80" t="n">
        <v>55892.52</v>
      </c>
      <c r="P857" s="80" t="n">
        <v>17562.3</v>
      </c>
      <c r="Q857" s="80" t="n">
        <v>25051.3</v>
      </c>
      <c r="R857" s="80" t="n">
        <v>7614.74</v>
      </c>
      <c r="S857" s="80" t="n">
        <v>-1467.86</v>
      </c>
      <c r="T857" s="80">
        <f>O857-Y857</f>
        <v/>
      </c>
      <c r="U857" s="82">
        <f>AA857/(T857+X857)</f>
        <v/>
      </c>
      <c r="V857" s="80">
        <f>INDEX(检修、备用和必开!B:B,MATCH(统调负荷!$C857,检修、备用和必开!$A:$A,0))</f>
        <v/>
      </c>
      <c r="W857" s="80">
        <f>INDEX(检修、备用和必开!C:C,MATCH(统调负荷!$C857,检修、备用和必开!$A:$A,0))</f>
        <v/>
      </c>
      <c r="X857" s="80">
        <f>INDEX(检修、备用和必开!D:D,MATCH(统调负荷!$C857,检修、备用和必开!$A:$A,0))</f>
        <v/>
      </c>
      <c r="Y857" s="80">
        <f>INDEX(检修、备用和必开!E:E,MATCH(统调负荷!$C857,检修、备用和必开!$A:$A,0))</f>
        <v/>
      </c>
      <c r="Z857" s="80">
        <f>INDEX(检修、备用和必开!F:F,MATCH(统调负荷!$C857,检修、备用和必开!$A:$A,0))</f>
        <v/>
      </c>
      <c r="AA857" s="80">
        <f>94492.4-V857-Z857</f>
        <v/>
      </c>
      <c r="AB857" s="80" t="n">
        <v>404.8</v>
      </c>
      <c r="AC857" s="80" t="n">
        <v>419.55</v>
      </c>
      <c r="AD857" s="83">
        <f>C857+D857</f>
        <v/>
      </c>
      <c r="AE857" s="82">
        <f>N857-E857</f>
        <v/>
      </c>
      <c r="AF857" s="82">
        <f>O857-F857</f>
        <v/>
      </c>
      <c r="AG857" s="82">
        <f>P857-G857</f>
        <v/>
      </c>
      <c r="AH857" s="82">
        <f>Q857-H857</f>
        <v/>
      </c>
      <c r="AI857" s="82">
        <f>R857-I857</f>
        <v/>
      </c>
      <c r="AJ857" s="82">
        <f>S857-J857</f>
        <v/>
      </c>
      <c r="AK857" s="80">
        <f>INDEX(检修、备用和必开!I:I,MATCH(统调负荷!$C857,检修、备用和必开!$A:$A,0))</f>
        <v/>
      </c>
    </row>
    <row r="858" ht="13.8" customHeight="1">
      <c r="A858" s="80">
        <f>WEEKDAY(C858,2)</f>
        <v/>
      </c>
      <c r="B858" s="80">
        <f>HOUR(D858)</f>
        <v/>
      </c>
      <c r="D858" s="75" t="n"/>
      <c r="E858" s="80" t="n"/>
      <c r="F858" s="80" t="n"/>
      <c r="G858" s="80" t="n"/>
      <c r="H858" s="80" t="n"/>
      <c r="I858" s="80" t="n"/>
      <c r="J858" s="80" t="n"/>
      <c r="K858" s="80">
        <f>F858-Y858</f>
        <v/>
      </c>
      <c r="L858" s="82">
        <f>AA858/(K858+W858)</f>
        <v/>
      </c>
      <c r="M858" s="75" t="n">
        <v>0.9166666666666666</v>
      </c>
      <c r="N858" s="80" t="n">
        <v>102268</v>
      </c>
      <c r="O858" s="80" t="n">
        <v>53830.81</v>
      </c>
      <c r="P858" s="80" t="n">
        <v>16871.5</v>
      </c>
      <c r="Q858" s="80" t="n">
        <v>25405</v>
      </c>
      <c r="R858" s="80" t="n">
        <v>7602.04</v>
      </c>
      <c r="S858" s="80" t="n">
        <v>-1441.35</v>
      </c>
      <c r="T858" s="80">
        <f>O858-Y858</f>
        <v/>
      </c>
      <c r="U858" s="82">
        <f>AA858/(T858+X858)</f>
        <v/>
      </c>
      <c r="V858" s="80">
        <f>INDEX(检修、备用和必开!B:B,MATCH(统调负荷!$C858,检修、备用和必开!$A:$A,0))</f>
        <v/>
      </c>
      <c r="W858" s="80">
        <f>INDEX(检修、备用和必开!C:C,MATCH(统调负荷!$C858,检修、备用和必开!$A:$A,0))</f>
        <v/>
      </c>
      <c r="X858" s="80">
        <f>INDEX(检修、备用和必开!D:D,MATCH(统调负荷!$C858,检修、备用和必开!$A:$A,0))</f>
        <v/>
      </c>
      <c r="Y858" s="80">
        <f>INDEX(检修、备用和必开!E:E,MATCH(统调负荷!$C858,检修、备用和必开!$A:$A,0))</f>
        <v/>
      </c>
      <c r="Z858" s="80">
        <f>INDEX(检修、备用和必开!F:F,MATCH(统调负荷!$C858,检修、备用和必开!$A:$A,0))</f>
        <v/>
      </c>
      <c r="AA858" s="80">
        <f>94492.4-V858-Z858</f>
        <v/>
      </c>
      <c r="AB858" s="80" t="n">
        <v>387.85</v>
      </c>
      <c r="AC858" s="80" t="n">
        <v>401.91</v>
      </c>
      <c r="AD858" s="83">
        <f>C858+D858</f>
        <v/>
      </c>
      <c r="AE858" s="82">
        <f>N858-E858</f>
        <v/>
      </c>
      <c r="AF858" s="82">
        <f>O858-F858</f>
        <v/>
      </c>
      <c r="AG858" s="82">
        <f>P858-G858</f>
        <v/>
      </c>
      <c r="AH858" s="82">
        <f>Q858-H858</f>
        <v/>
      </c>
      <c r="AI858" s="82">
        <f>R858-I858</f>
        <v/>
      </c>
      <c r="AJ858" s="82">
        <f>S858-J858</f>
        <v/>
      </c>
      <c r="AK858" s="80">
        <f>INDEX(检修、备用和必开!I:I,MATCH(统调负荷!$C858,检修、备用和必开!$A:$A,0))</f>
        <v/>
      </c>
    </row>
    <row r="859" ht="13.8" customHeight="1">
      <c r="A859" s="80">
        <f>WEEKDAY(C859,2)</f>
        <v/>
      </c>
      <c r="B859" s="80">
        <f>HOUR(D859)</f>
        <v/>
      </c>
      <c r="D859" s="75" t="n"/>
      <c r="E859" s="80" t="n"/>
      <c r="F859" s="80" t="n"/>
      <c r="G859" s="80" t="n"/>
      <c r="H859" s="80" t="n"/>
      <c r="I859" s="80" t="n"/>
      <c r="J859" s="80" t="n"/>
      <c r="K859" s="80">
        <f>F859-Y859</f>
        <v/>
      </c>
      <c r="L859" s="82">
        <f>AA859/(K859+W859)</f>
        <v/>
      </c>
      <c r="M859" s="75" t="n">
        <v>0.9270833333333334</v>
      </c>
      <c r="N859" s="80" t="n">
        <v>99980.8</v>
      </c>
      <c r="O859" s="80" t="n">
        <v>53766.79</v>
      </c>
      <c r="P859" s="80" t="n">
        <v>15581.5</v>
      </c>
      <c r="Q859" s="80" t="n">
        <v>24476.5</v>
      </c>
      <c r="R859" s="80" t="n">
        <v>7605.12</v>
      </c>
      <c r="S859" s="80" t="n">
        <v>-1449.11</v>
      </c>
      <c r="T859" s="80">
        <f>O859-Y859</f>
        <v/>
      </c>
      <c r="U859" s="82">
        <f>AA859/(T859+X859)</f>
        <v/>
      </c>
      <c r="V859" s="80">
        <f>INDEX(检修、备用和必开!B:B,MATCH(统调负荷!$C859,检修、备用和必开!$A:$A,0))</f>
        <v/>
      </c>
      <c r="W859" s="80">
        <f>INDEX(检修、备用和必开!C:C,MATCH(统调负荷!$C859,检修、备用和必开!$A:$A,0))</f>
        <v/>
      </c>
      <c r="X859" s="80">
        <f>INDEX(检修、备用和必开!D:D,MATCH(统调负荷!$C859,检修、备用和必开!$A:$A,0))</f>
        <v/>
      </c>
      <c r="Y859" s="80">
        <f>INDEX(检修、备用和必开!E:E,MATCH(统调负荷!$C859,检修、备用和必开!$A:$A,0))</f>
        <v/>
      </c>
      <c r="Z859" s="80">
        <f>INDEX(检修、备用和必开!F:F,MATCH(统调负荷!$C859,检修、备用和必开!$A:$A,0))</f>
        <v/>
      </c>
      <c r="AA859" s="80">
        <f>94492.4-V859-Z859</f>
        <v/>
      </c>
      <c r="AB859" s="80" t="n">
        <v>420.62</v>
      </c>
      <c r="AC859" s="80" t="n">
        <v>457.34</v>
      </c>
      <c r="AD859" s="83">
        <f>C859+D859</f>
        <v/>
      </c>
      <c r="AE859" s="82">
        <f>N859-E859</f>
        <v/>
      </c>
      <c r="AF859" s="82">
        <f>O859-F859</f>
        <v/>
      </c>
      <c r="AG859" s="82">
        <f>P859-G859</f>
        <v/>
      </c>
      <c r="AH859" s="82">
        <f>Q859-H859</f>
        <v/>
      </c>
      <c r="AI859" s="82">
        <f>R859-I859</f>
        <v/>
      </c>
      <c r="AJ859" s="82">
        <f>S859-J859</f>
        <v/>
      </c>
      <c r="AK859" s="80">
        <f>INDEX(检修、备用和必开!I:I,MATCH(统调负荷!$C859,检修、备用和必开!$A:$A,0))</f>
        <v/>
      </c>
    </row>
    <row r="860" ht="13.8" customHeight="1">
      <c r="A860" s="80">
        <f>WEEKDAY(C860,2)</f>
        <v/>
      </c>
      <c r="B860" s="80">
        <f>HOUR(D860)</f>
        <v/>
      </c>
      <c r="D860" s="75" t="n"/>
      <c r="E860" s="80" t="n"/>
      <c r="F860" s="80" t="n"/>
      <c r="G860" s="80" t="n"/>
      <c r="H860" s="80" t="n"/>
      <c r="I860" s="80" t="n"/>
      <c r="J860" s="80" t="n"/>
      <c r="K860" s="80">
        <f>F860-Y860</f>
        <v/>
      </c>
      <c r="L860" s="82">
        <f>AA860/(K860+W860)</f>
        <v/>
      </c>
      <c r="M860" s="75" t="n">
        <v>0.9375</v>
      </c>
      <c r="N860" s="80" t="n">
        <v>97275.5</v>
      </c>
      <c r="O860" s="80" t="n">
        <v>52245.11</v>
      </c>
      <c r="P860" s="80" t="n">
        <v>15921.9</v>
      </c>
      <c r="Q860" s="80" t="n">
        <v>22975.1</v>
      </c>
      <c r="R860" s="80" t="n">
        <v>7556.51</v>
      </c>
      <c r="S860" s="80" t="n">
        <v>-1423.12</v>
      </c>
      <c r="T860" s="80">
        <f>O860-Y860</f>
        <v/>
      </c>
      <c r="U860" s="82">
        <f>AA860/(T860+X860)</f>
        <v/>
      </c>
      <c r="V860" s="80">
        <f>INDEX(检修、备用和必开!B:B,MATCH(统调负荷!$C860,检修、备用和必开!$A:$A,0))</f>
        <v/>
      </c>
      <c r="W860" s="80">
        <f>INDEX(检修、备用和必开!C:C,MATCH(统调负荷!$C860,检修、备用和必开!$A:$A,0))</f>
        <v/>
      </c>
      <c r="X860" s="80">
        <f>INDEX(检修、备用和必开!D:D,MATCH(统调负荷!$C860,检修、备用和必开!$A:$A,0))</f>
        <v/>
      </c>
      <c r="Y860" s="80">
        <f>INDEX(检修、备用和必开!E:E,MATCH(统调负荷!$C860,检修、备用和必开!$A:$A,0))</f>
        <v/>
      </c>
      <c r="Z860" s="80">
        <f>INDEX(检修、备用和必开!F:F,MATCH(统调负荷!$C860,检修、备用和必开!$A:$A,0))</f>
        <v/>
      </c>
      <c r="AA860" s="80">
        <f>94492.4-V860-Z860</f>
        <v/>
      </c>
      <c r="AB860" s="80" t="n">
        <v>401.82</v>
      </c>
      <c r="AC860" s="80" t="n">
        <v>416.02</v>
      </c>
      <c r="AD860" s="83">
        <f>C860+D860</f>
        <v/>
      </c>
      <c r="AE860" s="82">
        <f>N860-E860</f>
        <v/>
      </c>
      <c r="AF860" s="82">
        <f>O860-F860</f>
        <v/>
      </c>
      <c r="AG860" s="82">
        <f>P860-G860</f>
        <v/>
      </c>
      <c r="AH860" s="82">
        <f>Q860-H860</f>
        <v/>
      </c>
      <c r="AI860" s="82">
        <f>R860-I860</f>
        <v/>
      </c>
      <c r="AJ860" s="82">
        <f>S860-J860</f>
        <v/>
      </c>
      <c r="AK860" s="80">
        <f>INDEX(检修、备用和必开!I:I,MATCH(统调负荷!$C860,检修、备用和必开!$A:$A,0))</f>
        <v/>
      </c>
    </row>
    <row r="861" ht="13.8" customHeight="1">
      <c r="A861" s="80">
        <f>WEEKDAY(C861,2)</f>
        <v/>
      </c>
      <c r="B861" s="80">
        <f>HOUR(D861)</f>
        <v/>
      </c>
      <c r="D861" s="75" t="n"/>
      <c r="E861" s="80" t="n"/>
      <c r="F861" s="80" t="n"/>
      <c r="G861" s="80" t="n"/>
      <c r="H861" s="80" t="n"/>
      <c r="I861" s="80" t="n"/>
      <c r="J861" s="80" t="n"/>
      <c r="K861" s="80">
        <f>F861-Y861</f>
        <v/>
      </c>
      <c r="L861" s="82">
        <f>AA861/(K861+W861)</f>
        <v/>
      </c>
      <c r="M861" s="75" t="n">
        <v>0.9479166666666666</v>
      </c>
      <c r="N861" s="80" t="n">
        <v>95262.2</v>
      </c>
      <c r="O861" s="80" t="n">
        <v>49930.17</v>
      </c>
      <c r="P861" s="80" t="n">
        <v>16442.3</v>
      </c>
      <c r="Q861" s="80" t="n">
        <v>22795.6</v>
      </c>
      <c r="R861" s="80" t="n">
        <v>7493.08</v>
      </c>
      <c r="S861" s="80" t="n">
        <v>-1398.95</v>
      </c>
      <c r="T861" s="80">
        <f>O861-Y861</f>
        <v/>
      </c>
      <c r="U861" s="82">
        <f>AA861/(T861+X861)</f>
        <v/>
      </c>
      <c r="V861" s="80">
        <f>INDEX(检修、备用和必开!B:B,MATCH(统调负荷!$C861,检修、备用和必开!$A:$A,0))</f>
        <v/>
      </c>
      <c r="W861" s="80">
        <f>INDEX(检修、备用和必开!C:C,MATCH(统调负荷!$C861,检修、备用和必开!$A:$A,0))</f>
        <v/>
      </c>
      <c r="X861" s="80">
        <f>INDEX(检修、备用和必开!D:D,MATCH(统调负荷!$C861,检修、备用和必开!$A:$A,0))</f>
        <v/>
      </c>
      <c r="Y861" s="80">
        <f>INDEX(检修、备用和必开!E:E,MATCH(统调负荷!$C861,检修、备用和必开!$A:$A,0))</f>
        <v/>
      </c>
      <c r="Z861" s="80">
        <f>INDEX(检修、备用和必开!F:F,MATCH(统调负荷!$C861,检修、备用和必开!$A:$A,0))</f>
        <v/>
      </c>
      <c r="AA861" s="80">
        <f>94492.4-V861-Z861</f>
        <v/>
      </c>
      <c r="AB861" s="80" t="n">
        <v>371.68</v>
      </c>
      <c r="AC861" s="80" t="n">
        <v>354.56</v>
      </c>
      <c r="AD861" s="83">
        <f>C861+D861</f>
        <v/>
      </c>
      <c r="AE861" s="82">
        <f>N861-E861</f>
        <v/>
      </c>
      <c r="AF861" s="82">
        <f>O861-F861</f>
        <v/>
      </c>
      <c r="AG861" s="82">
        <f>P861-G861</f>
        <v/>
      </c>
      <c r="AH861" s="82">
        <f>Q861-H861</f>
        <v/>
      </c>
      <c r="AI861" s="82">
        <f>R861-I861</f>
        <v/>
      </c>
      <c r="AJ861" s="82">
        <f>S861-J861</f>
        <v/>
      </c>
      <c r="AK861" s="80">
        <f>INDEX(检修、备用和必开!I:I,MATCH(统调负荷!$C861,检修、备用和必开!$A:$A,0))</f>
        <v/>
      </c>
    </row>
    <row r="862" ht="13.8" customHeight="1">
      <c r="A862" s="80">
        <f>WEEKDAY(C862,2)</f>
        <v/>
      </c>
      <c r="B862" s="80">
        <f>HOUR(D862)</f>
        <v/>
      </c>
      <c r="D862" s="75" t="n"/>
      <c r="E862" s="80" t="n"/>
      <c r="F862" s="80" t="n"/>
      <c r="G862" s="80" t="n"/>
      <c r="H862" s="80" t="n"/>
      <c r="I862" s="80" t="n"/>
      <c r="J862" s="80" t="n"/>
      <c r="K862" s="80">
        <f>F862-Y862</f>
        <v/>
      </c>
      <c r="L862" s="82">
        <f>AA862/(K862+W862)</f>
        <v/>
      </c>
      <c r="M862" s="75" t="n">
        <v>0.9583333333333334</v>
      </c>
      <c r="N862" s="80" t="n">
        <v>92102.5</v>
      </c>
      <c r="O862" s="80" t="n">
        <v>47426.18</v>
      </c>
      <c r="P862" s="80" t="n">
        <v>16788</v>
      </c>
      <c r="Q862" s="80" t="n">
        <v>21824.9</v>
      </c>
      <c r="R862" s="80" t="n">
        <v>7474</v>
      </c>
      <c r="S862" s="80" t="n">
        <v>-1410.58</v>
      </c>
      <c r="T862" s="80">
        <f>O862-Y862</f>
        <v/>
      </c>
      <c r="U862" s="82">
        <f>AA862/(T862+X862)</f>
        <v/>
      </c>
      <c r="V862" s="80">
        <f>INDEX(检修、备用和必开!B:B,MATCH(统调负荷!$C862,检修、备用和必开!$A:$A,0))</f>
        <v/>
      </c>
      <c r="W862" s="80">
        <f>INDEX(检修、备用和必开!C:C,MATCH(统调负荷!$C862,检修、备用和必开!$A:$A,0))</f>
        <v/>
      </c>
      <c r="X862" s="80">
        <f>INDEX(检修、备用和必开!D:D,MATCH(统调负荷!$C862,检修、备用和必开!$A:$A,0))</f>
        <v/>
      </c>
      <c r="Y862" s="80">
        <f>INDEX(检修、备用和必开!E:E,MATCH(统调负荷!$C862,检修、备用和必开!$A:$A,0))</f>
        <v/>
      </c>
      <c r="Z862" s="80">
        <f>INDEX(检修、备用和必开!F:F,MATCH(统调负荷!$C862,检修、备用和必开!$A:$A,0))</f>
        <v/>
      </c>
      <c r="AA862" s="80">
        <f>94492.4-V862-Z862</f>
        <v/>
      </c>
      <c r="AB862" s="80" t="n">
        <v>365.67</v>
      </c>
      <c r="AC862" s="80" t="n">
        <v>377.44</v>
      </c>
      <c r="AD862" s="83">
        <f>C862+D862</f>
        <v/>
      </c>
      <c r="AE862" s="82">
        <f>N862-E862</f>
        <v/>
      </c>
      <c r="AF862" s="82">
        <f>O862-F862</f>
        <v/>
      </c>
      <c r="AG862" s="82">
        <f>P862-G862</f>
        <v/>
      </c>
      <c r="AH862" s="82">
        <f>Q862-H862</f>
        <v/>
      </c>
      <c r="AI862" s="82">
        <f>R862-I862</f>
        <v/>
      </c>
      <c r="AJ862" s="82">
        <f>S862-J862</f>
        <v/>
      </c>
      <c r="AK862" s="80">
        <f>INDEX(检修、备用和必开!I:I,MATCH(统调负荷!$C862,检修、备用和必开!$A:$A,0))</f>
        <v/>
      </c>
    </row>
    <row r="863" ht="13.8" customHeight="1">
      <c r="A863" s="80">
        <f>WEEKDAY(C863,2)</f>
        <v/>
      </c>
      <c r="B863" s="80">
        <f>HOUR(D863)</f>
        <v/>
      </c>
      <c r="D863" s="75" t="n"/>
      <c r="E863" s="80" t="n"/>
      <c r="F863" s="80" t="n"/>
      <c r="G863" s="80" t="n"/>
      <c r="H863" s="80" t="n"/>
      <c r="I863" s="80" t="n"/>
      <c r="J863" s="80" t="n"/>
      <c r="K863" s="80">
        <f>F863-Y863</f>
        <v/>
      </c>
      <c r="L863" s="82">
        <f>AA863/(K863+W863)</f>
        <v/>
      </c>
      <c r="M863" s="75" t="n">
        <v>0.96875</v>
      </c>
      <c r="N863" s="80" t="n">
        <v>89729.3</v>
      </c>
      <c r="O863" s="80" t="n">
        <v>45276.21</v>
      </c>
      <c r="P863" s="80" t="n">
        <v>17027.1</v>
      </c>
      <c r="Q863" s="80" t="n">
        <v>21402.4</v>
      </c>
      <c r="R863" s="80" t="n">
        <v>7476.2</v>
      </c>
      <c r="S863" s="80" t="n">
        <v>-1452.61</v>
      </c>
      <c r="T863" s="80">
        <f>O863-Y863</f>
        <v/>
      </c>
      <c r="U863" s="82">
        <f>AA863/(T863+X863)</f>
        <v/>
      </c>
      <c r="V863" s="80">
        <f>INDEX(检修、备用和必开!B:B,MATCH(统调负荷!$C863,检修、备用和必开!$A:$A,0))</f>
        <v/>
      </c>
      <c r="W863" s="80">
        <f>INDEX(检修、备用和必开!C:C,MATCH(统调负荷!$C863,检修、备用和必开!$A:$A,0))</f>
        <v/>
      </c>
      <c r="X863" s="80">
        <f>INDEX(检修、备用和必开!D:D,MATCH(统调负荷!$C863,检修、备用和必开!$A:$A,0))</f>
        <v/>
      </c>
      <c r="Y863" s="80">
        <f>INDEX(检修、备用和必开!E:E,MATCH(统调负荷!$C863,检修、备用和必开!$A:$A,0))</f>
        <v/>
      </c>
      <c r="Z863" s="80">
        <f>INDEX(检修、备用和必开!F:F,MATCH(统调负荷!$C863,检修、备用和必开!$A:$A,0))</f>
        <v/>
      </c>
      <c r="AA863" s="80">
        <f>94492.4-V863-Z863</f>
        <v/>
      </c>
      <c r="AB863" s="80" t="n">
        <v>341.49</v>
      </c>
      <c r="AC863" s="80" t="n">
        <v>347.57</v>
      </c>
      <c r="AD863" s="83">
        <f>C863+D863</f>
        <v/>
      </c>
      <c r="AE863" s="82">
        <f>N863-E863</f>
        <v/>
      </c>
      <c r="AF863" s="82">
        <f>O863-F863</f>
        <v/>
      </c>
      <c r="AG863" s="82">
        <f>P863-G863</f>
        <v/>
      </c>
      <c r="AH863" s="82">
        <f>Q863-H863</f>
        <v/>
      </c>
      <c r="AI863" s="82">
        <f>R863-I863</f>
        <v/>
      </c>
      <c r="AJ863" s="82">
        <f>S863-J863</f>
        <v/>
      </c>
      <c r="AK863" s="80">
        <f>INDEX(检修、备用和必开!I:I,MATCH(统调负荷!$C863,检修、备用和必开!$A:$A,0))</f>
        <v/>
      </c>
    </row>
    <row r="864" ht="13.8" customHeight="1">
      <c r="A864" s="80">
        <f>WEEKDAY(C864,2)</f>
        <v/>
      </c>
      <c r="B864" s="80">
        <f>HOUR(D864)</f>
        <v/>
      </c>
      <c r="D864" s="75" t="n"/>
      <c r="E864" s="80" t="n"/>
      <c r="F864" s="80" t="n"/>
      <c r="G864" s="80" t="n"/>
      <c r="H864" s="80" t="n"/>
      <c r="I864" s="80" t="n"/>
      <c r="J864" s="80" t="n"/>
      <c r="K864" s="80">
        <f>F864-Y864</f>
        <v/>
      </c>
      <c r="L864" s="82">
        <f>AA864/(K864+W864)</f>
        <v/>
      </c>
      <c r="M864" s="75" t="n">
        <v>0.9791666666666666</v>
      </c>
      <c r="N864" s="80" t="n">
        <v>86875.60000000001</v>
      </c>
      <c r="O864" s="80" t="n">
        <v>42848.9</v>
      </c>
      <c r="P864" s="80" t="n">
        <v>16391.6</v>
      </c>
      <c r="Q864" s="80" t="n">
        <v>21551.8</v>
      </c>
      <c r="R864" s="80" t="n">
        <v>7482.79</v>
      </c>
      <c r="S864" s="80" t="n">
        <v>-1399.49</v>
      </c>
      <c r="T864" s="80">
        <f>O864-Y864</f>
        <v/>
      </c>
      <c r="U864" s="82">
        <f>AA864/(T864+X864)</f>
        <v/>
      </c>
      <c r="V864" s="80">
        <f>INDEX(检修、备用和必开!B:B,MATCH(统调负荷!$C864,检修、备用和必开!$A:$A,0))</f>
        <v/>
      </c>
      <c r="W864" s="80">
        <f>INDEX(检修、备用和必开!C:C,MATCH(统调负荷!$C864,检修、备用和必开!$A:$A,0))</f>
        <v/>
      </c>
      <c r="X864" s="80">
        <f>INDEX(检修、备用和必开!D:D,MATCH(统调负荷!$C864,检修、备用和必开!$A:$A,0))</f>
        <v/>
      </c>
      <c r="Y864" s="80">
        <f>INDEX(检修、备用和必开!E:E,MATCH(统调负荷!$C864,检修、备用和必开!$A:$A,0))</f>
        <v/>
      </c>
      <c r="Z864" s="80">
        <f>INDEX(检修、备用和必开!F:F,MATCH(统调负荷!$C864,检修、备用和必开!$A:$A,0))</f>
        <v/>
      </c>
      <c r="AA864" s="80">
        <f>94492.4-V864-Z864</f>
        <v/>
      </c>
      <c r="AB864" s="80" t="n">
        <v>324.24</v>
      </c>
      <c r="AC864" s="80" t="n">
        <v>336.47</v>
      </c>
      <c r="AD864" s="83">
        <f>C864+D864</f>
        <v/>
      </c>
      <c r="AE864" s="82">
        <f>N864-E864</f>
        <v/>
      </c>
      <c r="AF864" s="82">
        <f>O864-F864</f>
        <v/>
      </c>
      <c r="AG864" s="82">
        <f>P864-G864</f>
        <v/>
      </c>
      <c r="AH864" s="82">
        <f>Q864-H864</f>
        <v/>
      </c>
      <c r="AI864" s="82">
        <f>R864-I864</f>
        <v/>
      </c>
      <c r="AJ864" s="82">
        <f>S864-J864</f>
        <v/>
      </c>
      <c r="AK864" s="80">
        <f>INDEX(检修、备用和必开!I:I,MATCH(统调负荷!$C864,检修、备用和必开!$A:$A,0))</f>
        <v/>
      </c>
    </row>
    <row r="865" ht="13.8" customHeight="1">
      <c r="A865" s="80">
        <f>WEEKDAY(C865,2)</f>
        <v/>
      </c>
      <c r="B865" s="80">
        <f>HOUR(D865)</f>
        <v/>
      </c>
      <c r="D865" s="75" t="n"/>
      <c r="E865" s="80" t="n"/>
      <c r="F865" s="80" t="n"/>
      <c r="G865" s="80" t="n"/>
      <c r="H865" s="80" t="n"/>
      <c r="I865" s="80" t="n"/>
      <c r="J865" s="80" t="n"/>
      <c r="K865" s="80">
        <f>F865-Y865</f>
        <v/>
      </c>
      <c r="L865" s="82">
        <f>AA865/(K865+W865)</f>
        <v/>
      </c>
      <c r="M865" s="75" t="n">
        <v>0.9895833333333334</v>
      </c>
      <c r="N865" s="80" t="n">
        <v>84946.39999999999</v>
      </c>
      <c r="O865" s="80" t="n">
        <v>40783.15</v>
      </c>
      <c r="P865" s="80" t="n">
        <v>17124.6</v>
      </c>
      <c r="Q865" s="80" t="n">
        <v>20878.2</v>
      </c>
      <c r="R865" s="80" t="n">
        <v>7580.98</v>
      </c>
      <c r="S865" s="80" t="n">
        <v>-1420.53</v>
      </c>
      <c r="T865" s="80">
        <f>O865-Y865</f>
        <v/>
      </c>
      <c r="U865" s="82">
        <f>AA865/(T865+X865)</f>
        <v/>
      </c>
      <c r="V865" s="80">
        <f>INDEX(检修、备用和必开!B:B,MATCH(统调负荷!$C865,检修、备用和必开!$A:$A,0))</f>
        <v/>
      </c>
      <c r="W865" s="80">
        <f>INDEX(检修、备用和必开!C:C,MATCH(统调负荷!$C865,检修、备用和必开!$A:$A,0))</f>
        <v/>
      </c>
      <c r="X865" s="80">
        <f>INDEX(检修、备用和必开!D:D,MATCH(统调负荷!$C865,检修、备用和必开!$A:$A,0))</f>
        <v/>
      </c>
      <c r="Y865" s="80">
        <f>INDEX(检修、备用和必开!E:E,MATCH(统调负荷!$C865,检修、备用和必开!$A:$A,0))</f>
        <v/>
      </c>
      <c r="Z865" s="80">
        <f>INDEX(检修、备用和必开!F:F,MATCH(统调负荷!$C865,检修、备用和必开!$A:$A,0))</f>
        <v/>
      </c>
      <c r="AA865" s="80">
        <f>94492.4-V865-Z865</f>
        <v/>
      </c>
      <c r="AB865" s="80" t="n">
        <v>313.47</v>
      </c>
      <c r="AC865" s="80" t="n">
        <v>324.42</v>
      </c>
      <c r="AD865" s="83">
        <f>C865+D865</f>
        <v/>
      </c>
      <c r="AE865" s="82">
        <f>N865-E865</f>
        <v/>
      </c>
      <c r="AF865" s="82">
        <f>O865-F865</f>
        <v/>
      </c>
      <c r="AG865" s="82">
        <f>P865-G865</f>
        <v/>
      </c>
      <c r="AH865" s="82">
        <f>Q865-H865</f>
        <v/>
      </c>
      <c r="AI865" s="82">
        <f>R865-I865</f>
        <v/>
      </c>
      <c r="AJ865" s="82">
        <f>S865-J865</f>
        <v/>
      </c>
      <c r="AK865" s="80">
        <f>INDEX(检修、备用和必开!I:I,MATCH(统调负荷!$C865,检修、备用和必开!$A:$A,0))</f>
        <v/>
      </c>
    </row>
    <row r="866" ht="13.8" customHeight="1">
      <c r="A866" s="80">
        <f>WEEKDAY(C866,2)</f>
        <v/>
      </c>
      <c r="B866" s="80">
        <f>HOUR(D866)</f>
        <v/>
      </c>
      <c r="D866" s="75" t="n"/>
      <c r="E866" s="80" t="n"/>
      <c r="F866" s="80" t="n"/>
      <c r="G866" s="80" t="n"/>
      <c r="H866" s="80" t="n"/>
      <c r="I866" s="80" t="n"/>
      <c r="J866" s="80" t="n"/>
      <c r="K866" s="80">
        <f>F866-Y866</f>
        <v/>
      </c>
      <c r="L866" s="82">
        <f>AA866/(K866+W866)</f>
        <v/>
      </c>
      <c r="M866" s="75" t="n">
        <v>0</v>
      </c>
      <c r="N866" s="80" t="n">
        <v>83410.39999999999</v>
      </c>
      <c r="O866" s="80" t="n">
        <v>39891.33</v>
      </c>
      <c r="P866" s="80" t="n">
        <v>17176.8</v>
      </c>
      <c r="Q866" s="80" t="n">
        <v>20076.7</v>
      </c>
      <c r="R866" s="80" t="n">
        <v>7517.39</v>
      </c>
      <c r="S866" s="80" t="n">
        <v>-1251.82</v>
      </c>
      <c r="T866" s="80">
        <f>O866-Y866</f>
        <v/>
      </c>
      <c r="U866" s="82">
        <f>AA866/(T866+X866)</f>
        <v/>
      </c>
      <c r="V866" s="80">
        <f>INDEX(检修、备用和必开!B:B,MATCH(统调负荷!$C866,检修、备用和必开!$A:$A,0))</f>
        <v/>
      </c>
      <c r="W866" s="80">
        <f>INDEX(检修、备用和必开!C:C,MATCH(统调负荷!$C866,检修、备用和必开!$A:$A,0))</f>
        <v/>
      </c>
      <c r="X866" s="80">
        <f>INDEX(检修、备用和必开!D:D,MATCH(统调负荷!$C866,检修、备用和必开!$A:$A,0))</f>
        <v/>
      </c>
      <c r="Y866" s="80">
        <f>INDEX(检修、备用和必开!E:E,MATCH(统调负荷!$C866,检修、备用和必开!$A:$A,0))</f>
        <v/>
      </c>
      <c r="Z866" s="80">
        <f>INDEX(检修、备用和必开!F:F,MATCH(统调负荷!$C866,检修、备用和必开!$A:$A,0))</f>
        <v/>
      </c>
      <c r="AA866" s="80">
        <f>94492.4-V866-Z866</f>
        <v/>
      </c>
      <c r="AB866" s="80" t="n">
        <v>311.26</v>
      </c>
      <c r="AC866" s="80" t="n">
        <v>338.04</v>
      </c>
      <c r="AD866" s="83">
        <f>C866+D866</f>
        <v/>
      </c>
      <c r="AE866" s="82">
        <f>N866-E866</f>
        <v/>
      </c>
      <c r="AF866" s="82">
        <f>O866-F866</f>
        <v/>
      </c>
      <c r="AG866" s="82">
        <f>P866-G866</f>
        <v/>
      </c>
      <c r="AH866" s="82">
        <f>Q866-H866</f>
        <v/>
      </c>
      <c r="AI866" s="82">
        <f>R866-I866</f>
        <v/>
      </c>
      <c r="AJ866" s="82">
        <f>S866-J866</f>
        <v/>
      </c>
      <c r="AK866" s="80">
        <f>INDEX(检修、备用和必开!I:I,MATCH(统调负荷!$C866,检修、备用和必开!$A:$A,0))</f>
        <v/>
      </c>
    </row>
    <row r="867" ht="13.8" customHeight="1">
      <c r="A867" s="80">
        <f>WEEKDAY(C867,2)</f>
        <v/>
      </c>
      <c r="B867" s="80">
        <f>HOUR(D867)</f>
        <v/>
      </c>
      <c r="D867" s="75" t="n"/>
      <c r="E867" s="80" t="n"/>
      <c r="F867" s="80" t="n"/>
      <c r="G867" s="80" t="n"/>
      <c r="H867" s="80" t="n"/>
      <c r="I867" s="80" t="n"/>
      <c r="J867" s="80" t="n"/>
      <c r="K867" s="80">
        <f>F867-Y867</f>
        <v/>
      </c>
      <c r="L867" s="82">
        <f>AA867/(K867+W867)</f>
        <v/>
      </c>
      <c r="M867" s="75" t="n">
        <v>0.01041666666666667</v>
      </c>
      <c r="N867" s="80" t="n">
        <v>88872.5</v>
      </c>
      <c r="O867" s="80" t="n">
        <v>44688.31</v>
      </c>
      <c r="P867" s="80" t="n">
        <v>16363.8</v>
      </c>
      <c r="Q867" s="80" t="n">
        <v>21669.8</v>
      </c>
      <c r="R867" s="80" t="n">
        <v>7336.27</v>
      </c>
      <c r="S867" s="80" t="n">
        <v>-1185.68</v>
      </c>
      <c r="T867" s="80">
        <f>O867-Y867</f>
        <v/>
      </c>
      <c r="U867" s="82">
        <f>AA867/(T867+X867)</f>
        <v/>
      </c>
      <c r="V867" s="80">
        <f>INDEX(检修、备用和必开!B:B,MATCH(统调负荷!$C867,检修、备用和必开!$A:$A,0))</f>
        <v/>
      </c>
      <c r="W867" s="80">
        <f>INDEX(检修、备用和必开!C:C,MATCH(统调负荷!$C867,检修、备用和必开!$A:$A,0))</f>
        <v/>
      </c>
      <c r="X867" s="80">
        <f>INDEX(检修、备用和必开!D:D,MATCH(统调负荷!$C867,检修、备用和必开!$A:$A,0))</f>
        <v/>
      </c>
      <c r="Y867" s="80">
        <f>INDEX(检修、备用和必开!E:E,MATCH(统调负荷!$C867,检修、备用和必开!$A:$A,0))</f>
        <v/>
      </c>
      <c r="Z867" s="80">
        <f>INDEX(检修、备用和必开!F:F,MATCH(统调负荷!$C867,检修、备用和必开!$A:$A,0))</f>
        <v/>
      </c>
      <c r="AA867" s="80">
        <f>94492.4-V867-Z867</f>
        <v/>
      </c>
      <c r="AB867" s="80" t="n">
        <v>395.25</v>
      </c>
      <c r="AC867" s="80" t="n">
        <v>579.97</v>
      </c>
      <c r="AD867" s="83">
        <f>C867+D867</f>
        <v/>
      </c>
      <c r="AE867" s="82">
        <f>N867-E867</f>
        <v/>
      </c>
      <c r="AF867" s="82">
        <f>O867-F867</f>
        <v/>
      </c>
      <c r="AG867" s="82">
        <f>P867-G867</f>
        <v/>
      </c>
      <c r="AH867" s="82">
        <f>Q867-H867</f>
        <v/>
      </c>
      <c r="AI867" s="82">
        <f>R867-I867</f>
        <v/>
      </c>
      <c r="AJ867" s="82">
        <f>S867-J867</f>
        <v/>
      </c>
      <c r="AK867" s="80">
        <f>INDEX(检修、备用和必开!I:I,MATCH(统调负荷!$C867,检修、备用和必开!$A:$A,0))</f>
        <v/>
      </c>
    </row>
    <row r="868" ht="13.8" customHeight="1">
      <c r="A868" s="80">
        <f>WEEKDAY(C868,2)</f>
        <v/>
      </c>
      <c r="B868" s="80">
        <f>HOUR(D868)</f>
        <v/>
      </c>
      <c r="D868" s="75" t="n"/>
      <c r="E868" s="80" t="n"/>
      <c r="F868" s="80" t="n"/>
      <c r="G868" s="80" t="n"/>
      <c r="H868" s="80" t="n"/>
      <c r="I868" s="80" t="n"/>
      <c r="J868" s="80" t="n"/>
      <c r="K868" s="80">
        <f>F868-Y868</f>
        <v/>
      </c>
      <c r="L868" s="82">
        <f>AA868/(K868+W868)</f>
        <v/>
      </c>
      <c r="M868" s="75" t="n">
        <v>0.02083333333333333</v>
      </c>
      <c r="N868" s="80" t="n">
        <v>88232.8</v>
      </c>
      <c r="O868" s="80" t="n">
        <v>44322.22</v>
      </c>
      <c r="P868" s="80" t="n">
        <v>16169.1</v>
      </c>
      <c r="Q868" s="80" t="n">
        <v>21394.6</v>
      </c>
      <c r="R868" s="80" t="n">
        <v>7533.74</v>
      </c>
      <c r="S868" s="80" t="n">
        <v>-1186.86</v>
      </c>
      <c r="T868" s="80">
        <f>O868-Y868</f>
        <v/>
      </c>
      <c r="U868" s="82">
        <f>AA868/(T868+X868)</f>
        <v/>
      </c>
      <c r="V868" s="80">
        <f>INDEX(检修、备用和必开!B:B,MATCH(统调负荷!$C868,检修、备用和必开!$A:$A,0))</f>
        <v/>
      </c>
      <c r="W868" s="80">
        <f>INDEX(检修、备用和必开!C:C,MATCH(统调负荷!$C868,检修、备用和必开!$A:$A,0))</f>
        <v/>
      </c>
      <c r="X868" s="80">
        <f>INDEX(检修、备用和必开!D:D,MATCH(统调负荷!$C868,检修、备用和必开!$A:$A,0))</f>
        <v/>
      </c>
      <c r="Y868" s="80">
        <f>INDEX(检修、备用和必开!E:E,MATCH(统调负荷!$C868,检修、备用和必开!$A:$A,0))</f>
        <v/>
      </c>
      <c r="Z868" s="80">
        <f>INDEX(检修、备用和必开!F:F,MATCH(统调负荷!$C868,检修、备用和必开!$A:$A,0))</f>
        <v/>
      </c>
      <c r="AA868" s="80">
        <f>94492.4-V868-Z868</f>
        <v/>
      </c>
      <c r="AB868" s="80" t="n">
        <v>366.9</v>
      </c>
      <c r="AC868" s="80" t="n">
        <v>456.69</v>
      </c>
      <c r="AD868" s="83">
        <f>C868+D868</f>
        <v/>
      </c>
      <c r="AE868" s="82">
        <f>N868-E868</f>
        <v/>
      </c>
      <c r="AF868" s="82">
        <f>O868-F868</f>
        <v/>
      </c>
      <c r="AG868" s="82">
        <f>P868-G868</f>
        <v/>
      </c>
      <c r="AH868" s="82">
        <f>Q868-H868</f>
        <v/>
      </c>
      <c r="AI868" s="82">
        <f>R868-I868</f>
        <v/>
      </c>
      <c r="AJ868" s="82">
        <f>S868-J868</f>
        <v/>
      </c>
      <c r="AK868" s="80">
        <f>INDEX(检修、备用和必开!I:I,MATCH(统调负荷!$C868,检修、备用和必开!$A:$A,0))</f>
        <v/>
      </c>
    </row>
    <row r="869" ht="13.8" customHeight="1">
      <c r="A869" s="80">
        <f>WEEKDAY(C869,2)</f>
        <v/>
      </c>
      <c r="B869" s="80">
        <f>HOUR(D869)</f>
        <v/>
      </c>
      <c r="D869" s="75" t="n"/>
      <c r="E869" s="80" t="n"/>
      <c r="F869" s="80" t="n"/>
      <c r="G869" s="80" t="n"/>
      <c r="H869" s="80" t="n"/>
      <c r="I869" s="80" t="n"/>
      <c r="J869" s="80" t="n"/>
      <c r="K869" s="80">
        <f>F869-Y869</f>
        <v/>
      </c>
      <c r="L869" s="82">
        <f>AA869/(K869+W869)</f>
        <v/>
      </c>
      <c r="M869" s="75" t="n">
        <v>0.03125</v>
      </c>
      <c r="N869" s="80" t="n">
        <v>86709.3</v>
      </c>
      <c r="O869" s="80" t="n">
        <v>43472.63</v>
      </c>
      <c r="P869" s="80" t="n">
        <v>15715.9</v>
      </c>
      <c r="Q869" s="80" t="n">
        <v>21108.9</v>
      </c>
      <c r="R869" s="80" t="n">
        <v>7643.44</v>
      </c>
      <c r="S869" s="80" t="n">
        <v>-1231.57</v>
      </c>
      <c r="T869" s="80">
        <f>O869-Y869</f>
        <v/>
      </c>
      <c r="U869" s="82">
        <f>AA869/(T869+X869)</f>
        <v/>
      </c>
      <c r="V869" s="80">
        <f>INDEX(检修、备用和必开!B:B,MATCH(统调负荷!$C869,检修、备用和必开!$A:$A,0))</f>
        <v/>
      </c>
      <c r="W869" s="80">
        <f>INDEX(检修、备用和必开!C:C,MATCH(统调负荷!$C869,检修、备用和必开!$A:$A,0))</f>
        <v/>
      </c>
      <c r="X869" s="80">
        <f>INDEX(检修、备用和必开!D:D,MATCH(统调负荷!$C869,检修、备用和必开!$A:$A,0))</f>
        <v/>
      </c>
      <c r="Y869" s="80">
        <f>INDEX(检修、备用和必开!E:E,MATCH(统调负荷!$C869,检修、备用和必开!$A:$A,0))</f>
        <v/>
      </c>
      <c r="Z869" s="80">
        <f>INDEX(检修、备用和必开!F:F,MATCH(统调负荷!$C869,检修、备用和必开!$A:$A,0))</f>
        <v/>
      </c>
      <c r="AA869" s="80">
        <f>94492.4-V869-Z869</f>
        <v/>
      </c>
      <c r="AB869" s="80" t="n">
        <v>377.57</v>
      </c>
      <c r="AC869" s="80" t="n">
        <v>423.89</v>
      </c>
      <c r="AD869" s="83">
        <f>C869+D869</f>
        <v/>
      </c>
      <c r="AE869" s="82">
        <f>N869-E869</f>
        <v/>
      </c>
      <c r="AF869" s="82">
        <f>O869-F869</f>
        <v/>
      </c>
      <c r="AG869" s="82">
        <f>P869-G869</f>
        <v/>
      </c>
      <c r="AH869" s="82">
        <f>Q869-H869</f>
        <v/>
      </c>
      <c r="AI869" s="82">
        <f>R869-I869</f>
        <v/>
      </c>
      <c r="AJ869" s="82">
        <f>S869-J869</f>
        <v/>
      </c>
      <c r="AK869" s="80">
        <f>INDEX(检修、备用和必开!I:I,MATCH(统调负荷!$C869,检修、备用和必开!$A:$A,0))</f>
        <v/>
      </c>
    </row>
    <row r="870" ht="13.8" customHeight="1">
      <c r="A870" s="80">
        <f>WEEKDAY(C870,2)</f>
        <v/>
      </c>
      <c r="B870" s="80">
        <f>HOUR(D870)</f>
        <v/>
      </c>
      <c r="D870" s="75" t="n"/>
      <c r="E870" s="80" t="n"/>
      <c r="F870" s="80" t="n"/>
      <c r="G870" s="80" t="n"/>
      <c r="H870" s="80" t="n"/>
      <c r="I870" s="80" t="n"/>
      <c r="J870" s="80" t="n"/>
      <c r="K870" s="80">
        <f>F870-Y870</f>
        <v/>
      </c>
      <c r="L870" s="82">
        <f>AA870/(K870+W870)</f>
        <v/>
      </c>
      <c r="M870" s="75" t="n">
        <v>0.04166666666666666</v>
      </c>
      <c r="N870" s="80" t="n">
        <v>84727.39999999999</v>
      </c>
      <c r="O870" s="80" t="n">
        <v>41542.58</v>
      </c>
      <c r="P870" s="80" t="n">
        <v>15622.6</v>
      </c>
      <c r="Q870" s="80" t="n">
        <v>21052.6</v>
      </c>
      <c r="R870" s="80" t="n">
        <v>7718.08</v>
      </c>
      <c r="S870" s="80" t="n">
        <v>-1208.46</v>
      </c>
      <c r="T870" s="80">
        <f>O870-Y870</f>
        <v/>
      </c>
      <c r="U870" s="82">
        <f>AA870/(T870+X870)</f>
        <v/>
      </c>
      <c r="V870" s="80">
        <f>INDEX(检修、备用和必开!B:B,MATCH(统调负荷!$C870,检修、备用和必开!$A:$A,0))</f>
        <v/>
      </c>
      <c r="W870" s="80">
        <f>INDEX(检修、备用和必开!C:C,MATCH(统调负荷!$C870,检修、备用和必开!$A:$A,0))</f>
        <v/>
      </c>
      <c r="X870" s="80">
        <f>INDEX(检修、备用和必开!D:D,MATCH(统调负荷!$C870,检修、备用和必开!$A:$A,0))</f>
        <v/>
      </c>
      <c r="Y870" s="80">
        <f>INDEX(检修、备用和必开!E:E,MATCH(统调负荷!$C870,检修、备用和必开!$A:$A,0))</f>
        <v/>
      </c>
      <c r="Z870" s="80">
        <f>INDEX(检修、备用和必开!F:F,MATCH(统调负荷!$C870,检修、备用和必开!$A:$A,0))</f>
        <v/>
      </c>
      <c r="AA870" s="80">
        <f>94492.4-V870-Z870</f>
        <v/>
      </c>
      <c r="AB870" s="80" t="n">
        <v>367.06</v>
      </c>
      <c r="AC870" s="80" t="n">
        <v>381.15</v>
      </c>
      <c r="AD870" s="83">
        <f>C870+D870</f>
        <v/>
      </c>
      <c r="AE870" s="82">
        <f>N870-E870</f>
        <v/>
      </c>
      <c r="AF870" s="82">
        <f>O870-F870</f>
        <v/>
      </c>
      <c r="AG870" s="82">
        <f>P870-G870</f>
        <v/>
      </c>
      <c r="AH870" s="82">
        <f>Q870-H870</f>
        <v/>
      </c>
      <c r="AI870" s="82">
        <f>R870-I870</f>
        <v/>
      </c>
      <c r="AJ870" s="82">
        <f>S870-J870</f>
        <v/>
      </c>
      <c r="AK870" s="80">
        <f>INDEX(检修、备用和必开!I:I,MATCH(统调负荷!$C870,检修、备用和必开!$A:$A,0))</f>
        <v/>
      </c>
    </row>
    <row r="871" ht="13.8" customHeight="1">
      <c r="A871" s="80">
        <f>WEEKDAY(C871,2)</f>
        <v/>
      </c>
      <c r="B871" s="80">
        <f>HOUR(D871)</f>
        <v/>
      </c>
      <c r="D871" s="75" t="n"/>
      <c r="E871" s="80" t="n"/>
      <c r="F871" s="80" t="n"/>
      <c r="G871" s="80" t="n"/>
      <c r="H871" s="80" t="n"/>
      <c r="I871" s="80" t="n"/>
      <c r="J871" s="80" t="n"/>
      <c r="K871" s="80">
        <f>F871-Y871</f>
        <v/>
      </c>
      <c r="L871" s="82">
        <f>AA871/(K871+W871)</f>
        <v/>
      </c>
      <c r="M871" s="75" t="n">
        <v>0.05208333333333334</v>
      </c>
      <c r="N871" s="80" t="n">
        <v>83516.39999999999</v>
      </c>
      <c r="O871" s="80" t="n">
        <v>40572.98</v>
      </c>
      <c r="P871" s="80" t="n">
        <v>15619.5</v>
      </c>
      <c r="Q871" s="80" t="n">
        <v>20735.9</v>
      </c>
      <c r="R871" s="80" t="n">
        <v>7741</v>
      </c>
      <c r="S871" s="80" t="n">
        <v>-1152.98</v>
      </c>
      <c r="T871" s="80">
        <f>O871-Y871</f>
        <v/>
      </c>
      <c r="U871" s="82">
        <f>AA871/(T871+X871)</f>
        <v/>
      </c>
      <c r="V871" s="80">
        <f>INDEX(检修、备用和必开!B:B,MATCH(统调负荷!$C871,检修、备用和必开!$A:$A,0))</f>
        <v/>
      </c>
      <c r="W871" s="80">
        <f>INDEX(检修、备用和必开!C:C,MATCH(统调负荷!$C871,检修、备用和必开!$A:$A,0))</f>
        <v/>
      </c>
      <c r="X871" s="80">
        <f>INDEX(检修、备用和必开!D:D,MATCH(统调负荷!$C871,检修、备用和必开!$A:$A,0))</f>
        <v/>
      </c>
      <c r="Y871" s="80">
        <f>INDEX(检修、备用和必开!E:E,MATCH(统调负荷!$C871,检修、备用和必开!$A:$A,0))</f>
        <v/>
      </c>
      <c r="Z871" s="80">
        <f>INDEX(检修、备用和必开!F:F,MATCH(统调负荷!$C871,检修、备用和必开!$A:$A,0))</f>
        <v/>
      </c>
      <c r="AA871" s="80">
        <f>94492.4-V871-Z871</f>
        <v/>
      </c>
      <c r="AB871" s="80" t="n">
        <v>356.73</v>
      </c>
      <c r="AC871" s="80" t="n">
        <v>339.43</v>
      </c>
      <c r="AD871" s="83">
        <f>C871+D871</f>
        <v/>
      </c>
      <c r="AE871" s="82">
        <f>N871-E871</f>
        <v/>
      </c>
      <c r="AF871" s="82">
        <f>O871-F871</f>
        <v/>
      </c>
      <c r="AG871" s="82">
        <f>P871-G871</f>
        <v/>
      </c>
      <c r="AH871" s="82">
        <f>Q871-H871</f>
        <v/>
      </c>
      <c r="AI871" s="82">
        <f>R871-I871</f>
        <v/>
      </c>
      <c r="AJ871" s="82">
        <f>S871-J871</f>
        <v/>
      </c>
      <c r="AK871" s="80">
        <f>INDEX(检修、备用和必开!I:I,MATCH(统调负荷!$C871,检修、备用和必开!$A:$A,0))</f>
        <v/>
      </c>
    </row>
    <row r="872" ht="13.8" customHeight="1">
      <c r="A872" s="80">
        <f>WEEKDAY(C872,2)</f>
        <v/>
      </c>
      <c r="B872" s="80">
        <f>HOUR(D872)</f>
        <v/>
      </c>
      <c r="D872" s="75" t="n"/>
      <c r="E872" s="80" t="n"/>
      <c r="F872" s="80" t="n"/>
      <c r="G872" s="80" t="n"/>
      <c r="H872" s="80" t="n"/>
      <c r="I872" s="80" t="n"/>
      <c r="J872" s="80" t="n"/>
      <c r="K872" s="80">
        <f>F872-Y872</f>
        <v/>
      </c>
      <c r="L872" s="82">
        <f>AA872/(K872+W872)</f>
        <v/>
      </c>
      <c r="M872" s="75" t="n">
        <v>0.0625</v>
      </c>
      <c r="N872" s="80" t="n">
        <v>82029.10000000001</v>
      </c>
      <c r="O872" s="80" t="n">
        <v>39304.32</v>
      </c>
      <c r="P872" s="80" t="n">
        <v>15208.8</v>
      </c>
      <c r="Q872" s="80" t="n">
        <v>20929.5</v>
      </c>
      <c r="R872" s="80" t="n">
        <v>7727.63</v>
      </c>
      <c r="S872" s="80" t="n">
        <v>-1141.15</v>
      </c>
      <c r="T872" s="80">
        <f>O872-Y872</f>
        <v/>
      </c>
      <c r="U872" s="82">
        <f>AA872/(T872+X872)</f>
        <v/>
      </c>
      <c r="V872" s="80">
        <f>INDEX(检修、备用和必开!B:B,MATCH(统调负荷!$C872,检修、备用和必开!$A:$A,0))</f>
        <v/>
      </c>
      <c r="W872" s="80">
        <f>INDEX(检修、备用和必开!C:C,MATCH(统调负荷!$C872,检修、备用和必开!$A:$A,0))</f>
        <v/>
      </c>
      <c r="X872" s="80">
        <f>INDEX(检修、备用和必开!D:D,MATCH(统调负荷!$C872,检修、备用和必开!$A:$A,0))</f>
        <v/>
      </c>
      <c r="Y872" s="80">
        <f>INDEX(检修、备用和必开!E:E,MATCH(统调负荷!$C872,检修、备用和必开!$A:$A,0))</f>
        <v/>
      </c>
      <c r="Z872" s="80">
        <f>INDEX(检修、备用和必开!F:F,MATCH(统调负荷!$C872,检修、备用和必开!$A:$A,0))</f>
        <v/>
      </c>
      <c r="AA872" s="80">
        <f>94492.4-V872-Z872</f>
        <v/>
      </c>
      <c r="AB872" s="80" t="n">
        <v>361.87</v>
      </c>
      <c r="AC872" s="80" t="n">
        <v>346.2</v>
      </c>
      <c r="AD872" s="83">
        <f>C872+D872</f>
        <v/>
      </c>
      <c r="AE872" s="82">
        <f>N872-E872</f>
        <v/>
      </c>
      <c r="AF872" s="82">
        <f>O872-F872</f>
        <v/>
      </c>
      <c r="AG872" s="82">
        <f>P872-G872</f>
        <v/>
      </c>
      <c r="AH872" s="82">
        <f>Q872-H872</f>
        <v/>
      </c>
      <c r="AI872" s="82">
        <f>R872-I872</f>
        <v/>
      </c>
      <c r="AJ872" s="82">
        <f>S872-J872</f>
        <v/>
      </c>
      <c r="AK872" s="80">
        <f>INDEX(检修、备用和必开!I:I,MATCH(统调负荷!$C872,检修、备用和必开!$A:$A,0))</f>
        <v/>
      </c>
    </row>
    <row r="873" ht="13.8" customHeight="1">
      <c r="A873" s="80">
        <f>WEEKDAY(C873,2)</f>
        <v/>
      </c>
      <c r="B873" s="80">
        <f>HOUR(D873)</f>
        <v/>
      </c>
      <c r="D873" s="75" t="n"/>
      <c r="E873" s="80" t="n"/>
      <c r="F873" s="80" t="n"/>
      <c r="G873" s="80" t="n"/>
      <c r="H873" s="80" t="n"/>
      <c r="I873" s="80" t="n"/>
      <c r="J873" s="80" t="n"/>
      <c r="K873" s="80">
        <f>F873-Y873</f>
        <v/>
      </c>
      <c r="L873" s="82">
        <f>AA873/(K873+W873)</f>
        <v/>
      </c>
      <c r="M873" s="75" t="n">
        <v>0.07291666666666667</v>
      </c>
      <c r="N873" s="80" t="n">
        <v>81109.89999999999</v>
      </c>
      <c r="O873" s="80" t="n">
        <v>38439.57</v>
      </c>
      <c r="P873" s="80" t="n">
        <v>15546.4</v>
      </c>
      <c r="Q873" s="80" t="n">
        <v>20378</v>
      </c>
      <c r="R873" s="80" t="n">
        <v>7745.35</v>
      </c>
      <c r="S873" s="80" t="n">
        <v>-999.42</v>
      </c>
      <c r="T873" s="80">
        <f>O873-Y873</f>
        <v/>
      </c>
      <c r="U873" s="82">
        <f>AA873/(T873+X873)</f>
        <v/>
      </c>
      <c r="V873" s="80">
        <f>INDEX(检修、备用和必开!B:B,MATCH(统调负荷!$C873,检修、备用和必开!$A:$A,0))</f>
        <v/>
      </c>
      <c r="W873" s="80">
        <f>INDEX(检修、备用和必开!C:C,MATCH(统调负荷!$C873,检修、备用和必开!$A:$A,0))</f>
        <v/>
      </c>
      <c r="X873" s="80">
        <f>INDEX(检修、备用和必开!D:D,MATCH(统调负荷!$C873,检修、备用和必开!$A:$A,0))</f>
        <v/>
      </c>
      <c r="Y873" s="80">
        <f>INDEX(检修、备用和必开!E:E,MATCH(统调负荷!$C873,检修、备用和必开!$A:$A,0))</f>
        <v/>
      </c>
      <c r="Z873" s="80">
        <f>INDEX(检修、备用和必开!F:F,MATCH(统调负荷!$C873,检修、备用和必开!$A:$A,0))</f>
        <v/>
      </c>
      <c r="AA873" s="80">
        <f>94492.4-V873-Z873</f>
        <v/>
      </c>
      <c r="AB873" s="80" t="n">
        <v>362.45</v>
      </c>
      <c r="AC873" s="80" t="n">
        <v>346.14</v>
      </c>
      <c r="AD873" s="83">
        <f>C873+D873</f>
        <v/>
      </c>
      <c r="AE873" s="82">
        <f>N873-E873</f>
        <v/>
      </c>
      <c r="AF873" s="82">
        <f>O873-F873</f>
        <v/>
      </c>
      <c r="AG873" s="82">
        <f>P873-G873</f>
        <v/>
      </c>
      <c r="AH873" s="82">
        <f>Q873-H873</f>
        <v/>
      </c>
      <c r="AI873" s="82">
        <f>R873-I873</f>
        <v/>
      </c>
      <c r="AJ873" s="82">
        <f>S873-J873</f>
        <v/>
      </c>
      <c r="AK873" s="80">
        <f>INDEX(检修、备用和必开!I:I,MATCH(统调负荷!$C873,检修、备用和必开!$A:$A,0))</f>
        <v/>
      </c>
    </row>
    <row r="874" ht="13.8" customHeight="1">
      <c r="A874" s="80">
        <f>WEEKDAY(C874,2)</f>
        <v/>
      </c>
      <c r="B874" s="80">
        <f>HOUR(D874)</f>
        <v/>
      </c>
      <c r="D874" s="75" t="n"/>
      <c r="E874" s="80" t="n"/>
      <c r="F874" s="80" t="n"/>
      <c r="G874" s="80" t="n"/>
      <c r="H874" s="80" t="n"/>
      <c r="I874" s="80" t="n"/>
      <c r="J874" s="80" t="n"/>
      <c r="K874" s="80">
        <f>F874-Y874</f>
        <v/>
      </c>
      <c r="L874" s="82">
        <f>AA874/(K874+W874)</f>
        <v/>
      </c>
      <c r="M874" s="75" t="n">
        <v>0.08333333333333333</v>
      </c>
      <c r="N874" s="80" t="n">
        <v>79816.89999999999</v>
      </c>
      <c r="O874" s="80" t="n">
        <v>37186.59</v>
      </c>
      <c r="P874" s="80" t="n">
        <v>15350.9</v>
      </c>
      <c r="Q874" s="80" t="n">
        <v>20484.4</v>
      </c>
      <c r="R874" s="80" t="n">
        <v>7793.17</v>
      </c>
      <c r="S874" s="80" t="n">
        <v>-998.16</v>
      </c>
      <c r="T874" s="80">
        <f>O874-Y874</f>
        <v/>
      </c>
      <c r="U874" s="82">
        <f>AA874/(T874+X874)</f>
        <v/>
      </c>
      <c r="V874" s="80">
        <f>INDEX(检修、备用和必开!B:B,MATCH(统调负荷!$C874,检修、备用和必开!$A:$A,0))</f>
        <v/>
      </c>
      <c r="W874" s="80">
        <f>INDEX(检修、备用和必开!C:C,MATCH(统调负荷!$C874,检修、备用和必开!$A:$A,0))</f>
        <v/>
      </c>
      <c r="X874" s="80">
        <f>INDEX(检修、备用和必开!D:D,MATCH(统调负荷!$C874,检修、备用和必开!$A:$A,0))</f>
        <v/>
      </c>
      <c r="Y874" s="80">
        <f>INDEX(检修、备用和必开!E:E,MATCH(统调负荷!$C874,检修、备用和必开!$A:$A,0))</f>
        <v/>
      </c>
      <c r="Z874" s="80">
        <f>INDEX(检修、备用和必开!F:F,MATCH(统调负荷!$C874,检修、备用和必开!$A:$A,0))</f>
        <v/>
      </c>
      <c r="AA874" s="80">
        <f>94492.4-V874-Z874</f>
        <v/>
      </c>
      <c r="AB874" s="80" t="n">
        <v>343.76</v>
      </c>
      <c r="AC874" s="80" t="n">
        <v>339.16</v>
      </c>
      <c r="AD874" s="83">
        <f>C874+D874</f>
        <v/>
      </c>
      <c r="AE874" s="82">
        <f>N874-E874</f>
        <v/>
      </c>
      <c r="AF874" s="82">
        <f>O874-F874</f>
        <v/>
      </c>
      <c r="AG874" s="82">
        <f>P874-G874</f>
        <v/>
      </c>
      <c r="AH874" s="82">
        <f>Q874-H874</f>
        <v/>
      </c>
      <c r="AI874" s="82">
        <f>R874-I874</f>
        <v/>
      </c>
      <c r="AJ874" s="82">
        <f>S874-J874</f>
        <v/>
      </c>
      <c r="AK874" s="80">
        <f>INDEX(检修、备用和必开!I:I,MATCH(统调负荷!$C874,检修、备用和必开!$A:$A,0))</f>
        <v/>
      </c>
    </row>
    <row r="875" ht="13.8" customHeight="1">
      <c r="A875" s="80">
        <f>WEEKDAY(C875,2)</f>
        <v/>
      </c>
      <c r="B875" s="80">
        <f>HOUR(D875)</f>
        <v/>
      </c>
      <c r="D875" s="75" t="n"/>
      <c r="E875" s="80" t="n"/>
      <c r="F875" s="80" t="n"/>
      <c r="G875" s="80" t="n"/>
      <c r="H875" s="80" t="n"/>
      <c r="I875" s="80" t="n"/>
      <c r="J875" s="80" t="n"/>
      <c r="K875" s="80">
        <f>F875-Y875</f>
        <v/>
      </c>
      <c r="L875" s="82">
        <f>AA875/(K875+W875)</f>
        <v/>
      </c>
      <c r="M875" s="75" t="n">
        <v>0.09375</v>
      </c>
      <c r="N875" s="80" t="n">
        <v>79185.3</v>
      </c>
      <c r="O875" s="80" t="n">
        <v>36568.59</v>
      </c>
      <c r="P875" s="80" t="n">
        <v>15192.1</v>
      </c>
      <c r="Q875" s="80" t="n">
        <v>20598.4</v>
      </c>
      <c r="R875" s="80" t="n">
        <v>7828.48</v>
      </c>
      <c r="S875" s="80" t="n">
        <v>-1002.27</v>
      </c>
      <c r="T875" s="80">
        <f>O875-Y875</f>
        <v/>
      </c>
      <c r="U875" s="82">
        <f>AA875/(T875+X875)</f>
        <v/>
      </c>
      <c r="V875" s="80">
        <f>INDEX(检修、备用和必开!B:B,MATCH(统调负荷!$C875,检修、备用和必开!$A:$A,0))</f>
        <v/>
      </c>
      <c r="W875" s="80">
        <f>INDEX(检修、备用和必开!C:C,MATCH(统调负荷!$C875,检修、备用和必开!$A:$A,0))</f>
        <v/>
      </c>
      <c r="X875" s="80">
        <f>INDEX(检修、备用和必开!D:D,MATCH(统调负荷!$C875,检修、备用和必开!$A:$A,0))</f>
        <v/>
      </c>
      <c r="Y875" s="80">
        <f>INDEX(检修、备用和必开!E:E,MATCH(统调负荷!$C875,检修、备用和必开!$A:$A,0))</f>
        <v/>
      </c>
      <c r="Z875" s="80">
        <f>INDEX(检修、备用和必开!F:F,MATCH(统调负荷!$C875,检修、备用和必开!$A:$A,0))</f>
        <v/>
      </c>
      <c r="AA875" s="80">
        <f>94492.4-V875-Z875</f>
        <v/>
      </c>
      <c r="AB875" s="80" t="n">
        <v>347.27</v>
      </c>
      <c r="AC875" s="80" t="n">
        <v>335.55</v>
      </c>
      <c r="AD875" s="83">
        <f>C875+D875</f>
        <v/>
      </c>
      <c r="AE875" s="82">
        <f>N875-E875</f>
        <v/>
      </c>
      <c r="AF875" s="82">
        <f>O875-F875</f>
        <v/>
      </c>
      <c r="AG875" s="82">
        <f>P875-G875</f>
        <v/>
      </c>
      <c r="AH875" s="82">
        <f>Q875-H875</f>
        <v/>
      </c>
      <c r="AI875" s="82">
        <f>R875-I875</f>
        <v/>
      </c>
      <c r="AJ875" s="82">
        <f>S875-J875</f>
        <v/>
      </c>
      <c r="AK875" s="80">
        <f>INDEX(检修、备用和必开!I:I,MATCH(统调负荷!$C875,检修、备用和必开!$A:$A,0))</f>
        <v/>
      </c>
    </row>
    <row r="876" ht="13.8" customHeight="1">
      <c r="A876" s="80">
        <f>WEEKDAY(C876,2)</f>
        <v/>
      </c>
      <c r="B876" s="80">
        <f>HOUR(D876)</f>
        <v/>
      </c>
      <c r="D876" s="75" t="n"/>
      <c r="E876" s="80" t="n"/>
      <c r="F876" s="80" t="n"/>
      <c r="G876" s="80" t="n"/>
      <c r="H876" s="80" t="n"/>
      <c r="I876" s="80" t="n"/>
      <c r="J876" s="80" t="n"/>
      <c r="K876" s="80">
        <f>F876-Y876</f>
        <v/>
      </c>
      <c r="L876" s="82">
        <f>AA876/(K876+W876)</f>
        <v/>
      </c>
      <c r="M876" s="75" t="n">
        <v>0.1041666666666667</v>
      </c>
      <c r="N876" s="80" t="n">
        <v>77843.39999999999</v>
      </c>
      <c r="O876" s="80" t="n">
        <v>36288.12</v>
      </c>
      <c r="P876" s="80" t="n">
        <v>14314.2</v>
      </c>
      <c r="Q876" s="80" t="n">
        <v>20405</v>
      </c>
      <c r="R876" s="80" t="n">
        <v>7865.28</v>
      </c>
      <c r="S876" s="80" t="n">
        <v>-1029.2</v>
      </c>
      <c r="T876" s="80">
        <f>O876-Y876</f>
        <v/>
      </c>
      <c r="U876" s="82">
        <f>AA876/(T876+X876)</f>
        <v/>
      </c>
      <c r="V876" s="80">
        <f>INDEX(检修、备用和必开!B:B,MATCH(统调负荷!$C876,检修、备用和必开!$A:$A,0))</f>
        <v/>
      </c>
      <c r="W876" s="80">
        <f>INDEX(检修、备用和必开!C:C,MATCH(统调负荷!$C876,检修、备用和必开!$A:$A,0))</f>
        <v/>
      </c>
      <c r="X876" s="80">
        <f>INDEX(检修、备用和必开!D:D,MATCH(统调负荷!$C876,检修、备用和必开!$A:$A,0))</f>
        <v/>
      </c>
      <c r="Y876" s="80">
        <f>INDEX(检修、备用和必开!E:E,MATCH(统调负荷!$C876,检修、备用和必开!$A:$A,0))</f>
        <v/>
      </c>
      <c r="Z876" s="80">
        <f>INDEX(检修、备用和必开!F:F,MATCH(统调负荷!$C876,检修、备用和必开!$A:$A,0))</f>
        <v/>
      </c>
      <c r="AA876" s="80">
        <f>94492.4-V876-Z876</f>
        <v/>
      </c>
      <c r="AB876" s="80" t="n">
        <v>343.47</v>
      </c>
      <c r="AC876" s="80" t="n">
        <v>342.89</v>
      </c>
      <c r="AD876" s="83">
        <f>C876+D876</f>
        <v/>
      </c>
      <c r="AE876" s="82">
        <f>N876-E876</f>
        <v/>
      </c>
      <c r="AF876" s="82">
        <f>O876-F876</f>
        <v/>
      </c>
      <c r="AG876" s="82">
        <f>P876-G876</f>
        <v/>
      </c>
      <c r="AH876" s="82">
        <f>Q876-H876</f>
        <v/>
      </c>
      <c r="AI876" s="82">
        <f>R876-I876</f>
        <v/>
      </c>
      <c r="AJ876" s="82">
        <f>S876-J876</f>
        <v/>
      </c>
      <c r="AK876" s="80">
        <f>INDEX(检修、备用和必开!I:I,MATCH(统调负荷!$C876,检修、备用和必开!$A:$A,0))</f>
        <v/>
      </c>
    </row>
    <row r="877" ht="13.8" customHeight="1">
      <c r="A877" s="80">
        <f>WEEKDAY(C877,2)</f>
        <v/>
      </c>
      <c r="B877" s="80">
        <f>HOUR(D877)</f>
        <v/>
      </c>
      <c r="D877" s="75" t="n"/>
      <c r="E877" s="80" t="n"/>
      <c r="F877" s="80" t="n"/>
      <c r="G877" s="80" t="n"/>
      <c r="H877" s="80" t="n"/>
      <c r="I877" s="80" t="n"/>
      <c r="J877" s="80" t="n"/>
      <c r="K877" s="80">
        <f>F877-Y877</f>
        <v/>
      </c>
      <c r="L877" s="82">
        <f>AA877/(K877+W877)</f>
        <v/>
      </c>
      <c r="M877" s="75" t="n">
        <v>0.1145833333333333</v>
      </c>
      <c r="N877" s="80" t="n">
        <v>77566.89999999999</v>
      </c>
      <c r="O877" s="80" t="n">
        <v>36128.85</v>
      </c>
      <c r="P877" s="80" t="n">
        <v>14114.3</v>
      </c>
      <c r="Q877" s="80" t="n">
        <v>20456</v>
      </c>
      <c r="R877" s="80" t="n">
        <v>7870.94</v>
      </c>
      <c r="S877" s="80" t="n">
        <v>-1003.19</v>
      </c>
      <c r="T877" s="80">
        <f>O877-Y877</f>
        <v/>
      </c>
      <c r="U877" s="82">
        <f>AA877/(T877+X877)</f>
        <v/>
      </c>
      <c r="V877" s="80">
        <f>INDEX(检修、备用和必开!B:B,MATCH(统调负荷!$C877,检修、备用和必开!$A:$A,0))</f>
        <v/>
      </c>
      <c r="W877" s="80">
        <f>INDEX(检修、备用和必开!C:C,MATCH(统调负荷!$C877,检修、备用和必开!$A:$A,0))</f>
        <v/>
      </c>
      <c r="X877" s="80">
        <f>INDEX(检修、备用和必开!D:D,MATCH(统调负荷!$C877,检修、备用和必开!$A:$A,0))</f>
        <v/>
      </c>
      <c r="Y877" s="80">
        <f>INDEX(检修、备用和必开!E:E,MATCH(统调负荷!$C877,检修、备用和必开!$A:$A,0))</f>
        <v/>
      </c>
      <c r="Z877" s="80">
        <f>INDEX(检修、备用和必开!F:F,MATCH(统调负荷!$C877,检修、备用和必开!$A:$A,0))</f>
        <v/>
      </c>
      <c r="AA877" s="80">
        <f>94492.4-V877-Z877</f>
        <v/>
      </c>
      <c r="AB877" s="80" t="n">
        <v>341.68</v>
      </c>
      <c r="AC877" s="80" t="n">
        <v>338.82</v>
      </c>
      <c r="AD877" s="83">
        <f>C877+D877</f>
        <v/>
      </c>
      <c r="AE877" s="82">
        <f>N877-E877</f>
        <v/>
      </c>
      <c r="AF877" s="82">
        <f>O877-F877</f>
        <v/>
      </c>
      <c r="AG877" s="82">
        <f>P877-G877</f>
        <v/>
      </c>
      <c r="AH877" s="82">
        <f>Q877-H877</f>
        <v/>
      </c>
      <c r="AI877" s="82">
        <f>R877-I877</f>
        <v/>
      </c>
      <c r="AJ877" s="82">
        <f>S877-J877</f>
        <v/>
      </c>
      <c r="AK877" s="80">
        <f>INDEX(检修、备用和必开!I:I,MATCH(统调负荷!$C877,检修、备用和必开!$A:$A,0))</f>
        <v/>
      </c>
    </row>
    <row r="878" ht="13.8" customHeight="1">
      <c r="A878" s="80">
        <f>WEEKDAY(C878,2)</f>
        <v/>
      </c>
      <c r="B878" s="80">
        <f>HOUR(D878)</f>
        <v/>
      </c>
      <c r="D878" s="75" t="n"/>
      <c r="E878" s="80" t="n"/>
      <c r="F878" s="80" t="n"/>
      <c r="G878" s="80" t="n"/>
      <c r="H878" s="80" t="n"/>
      <c r="I878" s="80" t="n"/>
      <c r="J878" s="80" t="n"/>
      <c r="K878" s="80">
        <f>F878-Y878</f>
        <v/>
      </c>
      <c r="L878" s="82">
        <f>AA878/(K878+W878)</f>
        <v/>
      </c>
      <c r="M878" s="75" t="n">
        <v>0.125</v>
      </c>
      <c r="N878" s="80" t="n">
        <v>76809.39999999999</v>
      </c>
      <c r="O878" s="80" t="n">
        <v>35956.06</v>
      </c>
      <c r="P878" s="80" t="n">
        <v>13624.7</v>
      </c>
      <c r="Q878" s="80" t="n">
        <v>20314.8</v>
      </c>
      <c r="R878" s="80" t="n">
        <v>7914.46</v>
      </c>
      <c r="S878" s="80" t="n">
        <v>-1000.62</v>
      </c>
      <c r="T878" s="80">
        <f>O878-Y878</f>
        <v/>
      </c>
      <c r="U878" s="82">
        <f>AA878/(T878+X878)</f>
        <v/>
      </c>
      <c r="V878" s="80">
        <f>INDEX(检修、备用和必开!B:B,MATCH(统调负荷!$C878,检修、备用和必开!$A:$A,0))</f>
        <v/>
      </c>
      <c r="W878" s="80">
        <f>INDEX(检修、备用和必开!C:C,MATCH(统调负荷!$C878,检修、备用和必开!$A:$A,0))</f>
        <v/>
      </c>
      <c r="X878" s="80">
        <f>INDEX(检修、备用和必开!D:D,MATCH(统调负荷!$C878,检修、备用和必开!$A:$A,0))</f>
        <v/>
      </c>
      <c r="Y878" s="80">
        <f>INDEX(检修、备用和必开!E:E,MATCH(统调负荷!$C878,检修、备用和必开!$A:$A,0))</f>
        <v/>
      </c>
      <c r="Z878" s="80">
        <f>INDEX(检修、备用和必开!F:F,MATCH(统调负荷!$C878,检修、备用和必开!$A:$A,0))</f>
        <v/>
      </c>
      <c r="AA878" s="80">
        <f>94492.4-V878-Z878</f>
        <v/>
      </c>
      <c r="AB878" s="80" t="n">
        <v>299.71</v>
      </c>
      <c r="AC878" s="80" t="n">
        <v>333.7</v>
      </c>
      <c r="AD878" s="83">
        <f>C878+D878</f>
        <v/>
      </c>
      <c r="AE878" s="82">
        <f>N878-E878</f>
        <v/>
      </c>
      <c r="AF878" s="82">
        <f>O878-F878</f>
        <v/>
      </c>
      <c r="AG878" s="82">
        <f>P878-G878</f>
        <v/>
      </c>
      <c r="AH878" s="82">
        <f>Q878-H878</f>
        <v/>
      </c>
      <c r="AI878" s="82">
        <f>R878-I878</f>
        <v/>
      </c>
      <c r="AJ878" s="82">
        <f>S878-J878</f>
        <v/>
      </c>
      <c r="AK878" s="80">
        <f>INDEX(检修、备用和必开!I:I,MATCH(统调负荷!$C878,检修、备用和必开!$A:$A,0))</f>
        <v/>
      </c>
    </row>
    <row r="879" ht="13.8" customHeight="1">
      <c r="A879" s="80">
        <f>WEEKDAY(C879,2)</f>
        <v/>
      </c>
      <c r="B879" s="80">
        <f>HOUR(D879)</f>
        <v/>
      </c>
      <c r="D879" s="75" t="n"/>
      <c r="E879" s="80" t="n"/>
      <c r="F879" s="80" t="n"/>
      <c r="G879" s="80" t="n"/>
      <c r="H879" s="80" t="n"/>
      <c r="I879" s="80" t="n"/>
      <c r="J879" s="80" t="n"/>
      <c r="K879" s="80">
        <f>F879-Y879</f>
        <v/>
      </c>
      <c r="L879" s="82">
        <f>AA879/(K879+W879)</f>
        <v/>
      </c>
      <c r="M879" s="75" t="n">
        <v>0.1354166666666667</v>
      </c>
      <c r="N879" s="80" t="n">
        <v>76237.7</v>
      </c>
      <c r="O879" s="80" t="n">
        <v>35258.47</v>
      </c>
      <c r="P879" s="80" t="n">
        <v>13994.6</v>
      </c>
      <c r="Q879" s="80" t="n">
        <v>19977.9</v>
      </c>
      <c r="R879" s="80" t="n">
        <v>8005.14</v>
      </c>
      <c r="S879" s="80" t="n">
        <v>-998.41</v>
      </c>
      <c r="T879" s="80">
        <f>O879-Y879</f>
        <v/>
      </c>
      <c r="U879" s="82">
        <f>AA879/(T879+X879)</f>
        <v/>
      </c>
      <c r="V879" s="80">
        <f>INDEX(检修、备用和必开!B:B,MATCH(统调负荷!$C879,检修、备用和必开!$A:$A,0))</f>
        <v/>
      </c>
      <c r="W879" s="80">
        <f>INDEX(检修、备用和必开!C:C,MATCH(统调负荷!$C879,检修、备用和必开!$A:$A,0))</f>
        <v/>
      </c>
      <c r="X879" s="80">
        <f>INDEX(检修、备用和必开!D:D,MATCH(统调负荷!$C879,检修、备用和必开!$A:$A,0))</f>
        <v/>
      </c>
      <c r="Y879" s="80">
        <f>INDEX(检修、备用和必开!E:E,MATCH(统调负荷!$C879,检修、备用和必开!$A:$A,0))</f>
        <v/>
      </c>
      <c r="Z879" s="80">
        <f>INDEX(检修、备用和必开!F:F,MATCH(统调负荷!$C879,检修、备用和必开!$A:$A,0))</f>
        <v/>
      </c>
      <c r="AA879" s="80">
        <f>94492.4-V879-Z879</f>
        <v/>
      </c>
      <c r="AB879" s="80" t="n">
        <v>270.75</v>
      </c>
      <c r="AC879" s="80" t="n">
        <v>318.77</v>
      </c>
      <c r="AD879" s="83">
        <f>C879+D879</f>
        <v/>
      </c>
      <c r="AE879" s="82">
        <f>N879-E879</f>
        <v/>
      </c>
      <c r="AF879" s="82">
        <f>O879-F879</f>
        <v/>
      </c>
      <c r="AG879" s="82">
        <f>P879-G879</f>
        <v/>
      </c>
      <c r="AH879" s="82">
        <f>Q879-H879</f>
        <v/>
      </c>
      <c r="AI879" s="82">
        <f>R879-I879</f>
        <v/>
      </c>
      <c r="AJ879" s="82">
        <f>S879-J879</f>
        <v/>
      </c>
      <c r="AK879" s="80">
        <f>INDEX(检修、备用和必开!I:I,MATCH(统调负荷!$C879,检修、备用和必开!$A:$A,0))</f>
        <v/>
      </c>
    </row>
    <row r="880" ht="13.8" customHeight="1">
      <c r="A880" s="80">
        <f>WEEKDAY(C880,2)</f>
        <v/>
      </c>
      <c r="B880" s="80">
        <f>HOUR(D880)</f>
        <v/>
      </c>
      <c r="D880" s="75" t="n"/>
      <c r="E880" s="80" t="n"/>
      <c r="F880" s="80" t="n"/>
      <c r="G880" s="80" t="n"/>
      <c r="H880" s="80" t="n"/>
      <c r="I880" s="80" t="n"/>
      <c r="J880" s="80" t="n"/>
      <c r="K880" s="80">
        <f>F880-Y880</f>
        <v/>
      </c>
      <c r="L880" s="82">
        <f>AA880/(K880+W880)</f>
        <v/>
      </c>
      <c r="M880" s="75" t="n">
        <v>0.1458333333333333</v>
      </c>
      <c r="N880" s="80" t="n">
        <v>75527.39999999999</v>
      </c>
      <c r="O880" s="80" t="n">
        <v>35015.19</v>
      </c>
      <c r="P880" s="80" t="n">
        <v>14115.6</v>
      </c>
      <c r="Q880" s="80" t="n">
        <v>19386.9</v>
      </c>
      <c r="R880" s="80" t="n">
        <v>8016.43</v>
      </c>
      <c r="S880" s="80" t="n">
        <v>-1006.72</v>
      </c>
      <c r="T880" s="80">
        <f>O880-Y880</f>
        <v/>
      </c>
      <c r="U880" s="82">
        <f>AA880/(T880+X880)</f>
        <v/>
      </c>
      <c r="V880" s="80">
        <f>INDEX(检修、备用和必开!B:B,MATCH(统调负荷!$C880,检修、备用和必开!$A:$A,0))</f>
        <v/>
      </c>
      <c r="W880" s="80">
        <f>INDEX(检修、备用和必开!C:C,MATCH(统调负荷!$C880,检修、备用和必开!$A:$A,0))</f>
        <v/>
      </c>
      <c r="X880" s="80">
        <f>INDEX(检修、备用和必开!D:D,MATCH(统调负荷!$C880,检修、备用和必开!$A:$A,0))</f>
        <v/>
      </c>
      <c r="Y880" s="80">
        <f>INDEX(检修、备用和必开!E:E,MATCH(统调负荷!$C880,检修、备用和必开!$A:$A,0))</f>
        <v/>
      </c>
      <c r="Z880" s="80">
        <f>INDEX(检修、备用和必开!F:F,MATCH(统调负荷!$C880,检修、备用和必开!$A:$A,0))</f>
        <v/>
      </c>
      <c r="AA880" s="80">
        <f>94492.4-V880-Z880</f>
        <v/>
      </c>
      <c r="AB880" s="80" t="n">
        <v>294.82</v>
      </c>
      <c r="AC880" s="80" t="n">
        <v>323.4</v>
      </c>
      <c r="AD880" s="83">
        <f>C880+D880</f>
        <v/>
      </c>
      <c r="AE880" s="82">
        <f>N880-E880</f>
        <v/>
      </c>
      <c r="AF880" s="82">
        <f>O880-F880</f>
        <v/>
      </c>
      <c r="AG880" s="82">
        <f>P880-G880</f>
        <v/>
      </c>
      <c r="AH880" s="82">
        <f>Q880-H880</f>
        <v/>
      </c>
      <c r="AI880" s="82">
        <f>R880-I880</f>
        <v/>
      </c>
      <c r="AJ880" s="82">
        <f>S880-J880</f>
        <v/>
      </c>
      <c r="AK880" s="80">
        <f>INDEX(检修、备用和必开!I:I,MATCH(统调负荷!$C880,检修、备用和必开!$A:$A,0))</f>
        <v/>
      </c>
    </row>
    <row r="881" ht="13.8" customHeight="1">
      <c r="A881" s="80">
        <f>WEEKDAY(C881,2)</f>
        <v/>
      </c>
      <c r="B881" s="80">
        <f>HOUR(D881)</f>
        <v/>
      </c>
      <c r="D881" s="75" t="n"/>
      <c r="E881" s="80" t="n"/>
      <c r="F881" s="80" t="n"/>
      <c r="G881" s="80" t="n"/>
      <c r="H881" s="80" t="n"/>
      <c r="I881" s="80" t="n"/>
      <c r="J881" s="80" t="n"/>
      <c r="K881" s="80">
        <f>F881-Y881</f>
        <v/>
      </c>
      <c r="L881" s="82">
        <f>AA881/(K881+W881)</f>
        <v/>
      </c>
      <c r="M881" s="75" t="n">
        <v>0.15625</v>
      </c>
      <c r="N881" s="80" t="n">
        <v>74665.8</v>
      </c>
      <c r="O881" s="80" t="n">
        <v>34578.16</v>
      </c>
      <c r="P881" s="80" t="n">
        <v>13635.6</v>
      </c>
      <c r="Q881" s="80" t="n">
        <v>19478.6</v>
      </c>
      <c r="R881" s="80" t="n">
        <v>7980.53</v>
      </c>
      <c r="S881" s="80" t="n">
        <v>-1007.09</v>
      </c>
      <c r="T881" s="80">
        <f>O881-Y881</f>
        <v/>
      </c>
      <c r="U881" s="82">
        <f>AA881/(T881+X881)</f>
        <v/>
      </c>
      <c r="V881" s="80">
        <f>INDEX(检修、备用和必开!B:B,MATCH(统调负荷!$C881,检修、备用和必开!$A:$A,0))</f>
        <v/>
      </c>
      <c r="W881" s="80">
        <f>INDEX(检修、备用和必开!C:C,MATCH(统调负荷!$C881,检修、备用和必开!$A:$A,0))</f>
        <v/>
      </c>
      <c r="X881" s="80">
        <f>INDEX(检修、备用和必开!D:D,MATCH(统调负荷!$C881,检修、备用和必开!$A:$A,0))</f>
        <v/>
      </c>
      <c r="Y881" s="80">
        <f>INDEX(检修、备用和必开!E:E,MATCH(统调负荷!$C881,检修、备用和必开!$A:$A,0))</f>
        <v/>
      </c>
      <c r="Z881" s="80">
        <f>INDEX(检修、备用和必开!F:F,MATCH(统调负荷!$C881,检修、备用和必开!$A:$A,0))</f>
        <v/>
      </c>
      <c r="AA881" s="80">
        <f>94492.4-V881-Z881</f>
        <v/>
      </c>
      <c r="AB881" s="80" t="n">
        <v>299.26</v>
      </c>
      <c r="AC881" s="80" t="n">
        <v>328.91</v>
      </c>
      <c r="AD881" s="83">
        <f>C881+D881</f>
        <v/>
      </c>
      <c r="AE881" s="82">
        <f>N881-E881</f>
        <v/>
      </c>
      <c r="AF881" s="82">
        <f>O881-F881</f>
        <v/>
      </c>
      <c r="AG881" s="82">
        <f>P881-G881</f>
        <v/>
      </c>
      <c r="AH881" s="82">
        <f>Q881-H881</f>
        <v/>
      </c>
      <c r="AI881" s="82">
        <f>R881-I881</f>
        <v/>
      </c>
      <c r="AJ881" s="82">
        <f>S881-J881</f>
        <v/>
      </c>
      <c r="AK881" s="80">
        <f>INDEX(检修、备用和必开!I:I,MATCH(统调负荷!$C881,检修、备用和必开!$A:$A,0))</f>
        <v/>
      </c>
    </row>
    <row r="882" ht="13.8" customHeight="1">
      <c r="A882" s="80">
        <f>WEEKDAY(C882,2)</f>
        <v/>
      </c>
      <c r="B882" s="80">
        <f>HOUR(D882)</f>
        <v/>
      </c>
      <c r="D882" s="75" t="n"/>
      <c r="E882" s="80" t="n"/>
      <c r="F882" s="80" t="n"/>
      <c r="G882" s="80" t="n"/>
      <c r="H882" s="80" t="n"/>
      <c r="I882" s="80" t="n"/>
      <c r="J882" s="80" t="n"/>
      <c r="K882" s="80">
        <f>F882-Y882</f>
        <v/>
      </c>
      <c r="L882" s="82">
        <f>AA882/(K882+W882)</f>
        <v/>
      </c>
      <c r="M882" s="75" t="n">
        <v>0.1666666666666667</v>
      </c>
      <c r="N882" s="80" t="n">
        <v>74545.8</v>
      </c>
      <c r="O882" s="80" t="n">
        <v>34721.38</v>
      </c>
      <c r="P882" s="80" t="n">
        <v>13528.8</v>
      </c>
      <c r="Q882" s="80" t="n">
        <v>19184.5</v>
      </c>
      <c r="R882" s="80" t="n">
        <v>8114.1</v>
      </c>
      <c r="S882" s="80" t="n">
        <v>-1002.98</v>
      </c>
      <c r="T882" s="80">
        <f>O882-Y882</f>
        <v/>
      </c>
      <c r="U882" s="82">
        <f>AA882/(T882+X882)</f>
        <v/>
      </c>
      <c r="V882" s="80">
        <f>INDEX(检修、备用和必开!B:B,MATCH(统调负荷!$C882,检修、备用和必开!$A:$A,0))</f>
        <v/>
      </c>
      <c r="W882" s="80">
        <f>INDEX(检修、备用和必开!C:C,MATCH(统调负荷!$C882,检修、备用和必开!$A:$A,0))</f>
        <v/>
      </c>
      <c r="X882" s="80">
        <f>INDEX(检修、备用和必开!D:D,MATCH(统调负荷!$C882,检修、备用和必开!$A:$A,0))</f>
        <v/>
      </c>
      <c r="Y882" s="80">
        <f>INDEX(检修、备用和必开!E:E,MATCH(统调负荷!$C882,检修、备用和必开!$A:$A,0))</f>
        <v/>
      </c>
      <c r="Z882" s="80">
        <f>INDEX(检修、备用和必开!F:F,MATCH(统调负荷!$C882,检修、备用和必开!$A:$A,0))</f>
        <v/>
      </c>
      <c r="AA882" s="80">
        <f>94492.4-V882-Z882</f>
        <v/>
      </c>
      <c r="AB882" s="80" t="n">
        <v>289.93</v>
      </c>
      <c r="AC882" s="80" t="n">
        <v>333.43</v>
      </c>
      <c r="AD882" s="83">
        <f>C882+D882</f>
        <v/>
      </c>
      <c r="AE882" s="82">
        <f>N882-E882</f>
        <v/>
      </c>
      <c r="AF882" s="82">
        <f>O882-F882</f>
        <v/>
      </c>
      <c r="AG882" s="82">
        <f>P882-G882</f>
        <v/>
      </c>
      <c r="AH882" s="82">
        <f>Q882-H882</f>
        <v/>
      </c>
      <c r="AI882" s="82">
        <f>R882-I882</f>
        <v/>
      </c>
      <c r="AJ882" s="82">
        <f>S882-J882</f>
        <v/>
      </c>
      <c r="AK882" s="80">
        <f>INDEX(检修、备用和必开!I:I,MATCH(统调负荷!$C882,检修、备用和必开!$A:$A,0))</f>
        <v/>
      </c>
    </row>
    <row r="883" ht="13.8" customHeight="1">
      <c r="A883" s="80">
        <f>WEEKDAY(C883,2)</f>
        <v/>
      </c>
      <c r="B883" s="80">
        <f>HOUR(D883)</f>
        <v/>
      </c>
      <c r="D883" s="75" t="n"/>
      <c r="E883" s="80" t="n"/>
      <c r="F883" s="80" t="n"/>
      <c r="G883" s="80" t="n"/>
      <c r="H883" s="80" t="n"/>
      <c r="I883" s="80" t="n"/>
      <c r="J883" s="80" t="n"/>
      <c r="K883" s="80">
        <f>F883-Y883</f>
        <v/>
      </c>
      <c r="L883" s="82">
        <f>AA883/(K883+W883)</f>
        <v/>
      </c>
      <c r="M883" s="75" t="n">
        <v>0.1770833333333333</v>
      </c>
      <c r="N883" s="80" t="n">
        <v>74228.7</v>
      </c>
      <c r="O883" s="80" t="n">
        <v>34625.36</v>
      </c>
      <c r="P883" s="80" t="n">
        <v>13010.9</v>
      </c>
      <c r="Q883" s="80" t="n">
        <v>19499.4</v>
      </c>
      <c r="R883" s="80" t="n">
        <v>8115.44</v>
      </c>
      <c r="S883" s="80" t="n">
        <v>-1022.4</v>
      </c>
      <c r="T883" s="80">
        <f>O883-Y883</f>
        <v/>
      </c>
      <c r="U883" s="82">
        <f>AA883/(T883+X883)</f>
        <v/>
      </c>
      <c r="V883" s="80">
        <f>INDEX(检修、备用和必开!B:B,MATCH(统调负荷!$C883,检修、备用和必开!$A:$A,0))</f>
        <v/>
      </c>
      <c r="W883" s="80">
        <f>INDEX(检修、备用和必开!C:C,MATCH(统调负荷!$C883,检修、备用和必开!$A:$A,0))</f>
        <v/>
      </c>
      <c r="X883" s="80">
        <f>INDEX(检修、备用和必开!D:D,MATCH(统调负荷!$C883,检修、备用和必开!$A:$A,0))</f>
        <v/>
      </c>
      <c r="Y883" s="80">
        <f>INDEX(检修、备用和必开!E:E,MATCH(统调负荷!$C883,检修、备用和必开!$A:$A,0))</f>
        <v/>
      </c>
      <c r="Z883" s="80">
        <f>INDEX(检修、备用和必开!F:F,MATCH(统调负荷!$C883,检修、备用和必开!$A:$A,0))</f>
        <v/>
      </c>
      <c r="AA883" s="80">
        <f>94492.4-V883-Z883</f>
        <v/>
      </c>
      <c r="AB883" s="80" t="n">
        <v>286.22</v>
      </c>
      <c r="AC883" s="80" t="n">
        <v>333.76</v>
      </c>
      <c r="AD883" s="83">
        <f>C883+D883</f>
        <v/>
      </c>
      <c r="AE883" s="82">
        <f>N883-E883</f>
        <v/>
      </c>
      <c r="AF883" s="82">
        <f>O883-F883</f>
        <v/>
      </c>
      <c r="AG883" s="82">
        <f>P883-G883</f>
        <v/>
      </c>
      <c r="AH883" s="82">
        <f>Q883-H883</f>
        <v/>
      </c>
      <c r="AI883" s="82">
        <f>R883-I883</f>
        <v/>
      </c>
      <c r="AJ883" s="82">
        <f>S883-J883</f>
        <v/>
      </c>
      <c r="AK883" s="80">
        <f>INDEX(检修、备用和必开!I:I,MATCH(统调负荷!$C883,检修、备用和必开!$A:$A,0))</f>
        <v/>
      </c>
    </row>
    <row r="884" ht="13.8" customHeight="1">
      <c r="A884" s="80">
        <f>WEEKDAY(C884,2)</f>
        <v/>
      </c>
      <c r="B884" s="80">
        <f>HOUR(D884)</f>
        <v/>
      </c>
      <c r="D884" s="75" t="n"/>
      <c r="E884" s="80" t="n"/>
      <c r="F884" s="80" t="n"/>
      <c r="G884" s="80" t="n"/>
      <c r="H884" s="80" t="n"/>
      <c r="I884" s="80" t="n"/>
      <c r="J884" s="80" t="n"/>
      <c r="K884" s="80">
        <f>F884-Y884</f>
        <v/>
      </c>
      <c r="L884" s="82">
        <f>AA884/(K884+W884)</f>
        <v/>
      </c>
      <c r="M884" s="75" t="n">
        <v>0.1875</v>
      </c>
      <c r="N884" s="80" t="n">
        <v>73725.89999999999</v>
      </c>
      <c r="O884" s="80" t="n">
        <v>34343.04</v>
      </c>
      <c r="P884" s="80" t="n">
        <v>12722.4</v>
      </c>
      <c r="Q884" s="80" t="n">
        <v>19554.6</v>
      </c>
      <c r="R884" s="80" t="n">
        <v>8134.85</v>
      </c>
      <c r="S884" s="80" t="n">
        <v>-1028.99</v>
      </c>
      <c r="T884" s="80">
        <f>O884-Y884</f>
        <v/>
      </c>
      <c r="U884" s="82">
        <f>AA884/(T884+X884)</f>
        <v/>
      </c>
      <c r="V884" s="80">
        <f>INDEX(检修、备用和必开!B:B,MATCH(统调负荷!$C884,检修、备用和必开!$A:$A,0))</f>
        <v/>
      </c>
      <c r="W884" s="80">
        <f>INDEX(检修、备用和必开!C:C,MATCH(统调负荷!$C884,检修、备用和必开!$A:$A,0))</f>
        <v/>
      </c>
      <c r="X884" s="80">
        <f>INDEX(检修、备用和必开!D:D,MATCH(统调负荷!$C884,检修、备用和必开!$A:$A,0))</f>
        <v/>
      </c>
      <c r="Y884" s="80">
        <f>INDEX(检修、备用和必开!E:E,MATCH(统调负荷!$C884,检修、备用和必开!$A:$A,0))</f>
        <v/>
      </c>
      <c r="Z884" s="80">
        <f>INDEX(检修、备用和必开!F:F,MATCH(统调负荷!$C884,检修、备用和必开!$A:$A,0))</f>
        <v/>
      </c>
      <c r="AA884" s="80">
        <f>94492.4-V884-Z884</f>
        <v/>
      </c>
      <c r="AB884" s="80" t="n">
        <v>275.94</v>
      </c>
      <c r="AC884" s="80" t="n">
        <v>325.07</v>
      </c>
      <c r="AD884" s="83">
        <f>C884+D884</f>
        <v/>
      </c>
      <c r="AE884" s="82">
        <f>N884-E884</f>
        <v/>
      </c>
      <c r="AF884" s="82">
        <f>O884-F884</f>
        <v/>
      </c>
      <c r="AG884" s="82">
        <f>P884-G884</f>
        <v/>
      </c>
      <c r="AH884" s="82">
        <f>Q884-H884</f>
        <v/>
      </c>
      <c r="AI884" s="82">
        <f>R884-I884</f>
        <v/>
      </c>
      <c r="AJ884" s="82">
        <f>S884-J884</f>
        <v/>
      </c>
      <c r="AK884" s="80">
        <f>INDEX(检修、备用和必开!I:I,MATCH(统调负荷!$C884,检修、备用和必开!$A:$A,0))</f>
        <v/>
      </c>
    </row>
    <row r="885" ht="13.8" customHeight="1">
      <c r="A885" s="80">
        <f>WEEKDAY(C885,2)</f>
        <v/>
      </c>
      <c r="B885" s="80">
        <f>HOUR(D885)</f>
        <v/>
      </c>
      <c r="D885" s="75" t="n"/>
      <c r="E885" s="80" t="n"/>
      <c r="F885" s="80" t="n"/>
      <c r="G885" s="80" t="n"/>
      <c r="H885" s="80" t="n"/>
      <c r="I885" s="80" t="n"/>
      <c r="J885" s="80" t="n"/>
      <c r="K885" s="80">
        <f>F885-Y885</f>
        <v/>
      </c>
      <c r="L885" s="82">
        <f>AA885/(K885+W885)</f>
        <v/>
      </c>
      <c r="M885" s="75" t="n">
        <v>0.1979166666666667</v>
      </c>
      <c r="N885" s="80" t="n">
        <v>73300.39999999999</v>
      </c>
      <c r="O885" s="80" t="n">
        <v>33830.25</v>
      </c>
      <c r="P885" s="80" t="n">
        <v>12728.8</v>
      </c>
      <c r="Q885" s="80" t="n">
        <v>19588.4</v>
      </c>
      <c r="R885" s="80" t="n">
        <v>8169.47</v>
      </c>
      <c r="S885" s="80" t="n">
        <v>-1016.52</v>
      </c>
      <c r="T885" s="80">
        <f>O885-Y885</f>
        <v/>
      </c>
      <c r="U885" s="82">
        <f>AA885/(T885+X885)</f>
        <v/>
      </c>
      <c r="V885" s="80">
        <f>INDEX(检修、备用和必开!B:B,MATCH(统调负荷!$C885,检修、备用和必开!$A:$A,0))</f>
        <v/>
      </c>
      <c r="W885" s="80">
        <f>INDEX(检修、备用和必开!C:C,MATCH(统调负荷!$C885,检修、备用和必开!$A:$A,0))</f>
        <v/>
      </c>
      <c r="X885" s="80">
        <f>INDEX(检修、备用和必开!D:D,MATCH(统调负荷!$C885,检修、备用和必开!$A:$A,0))</f>
        <v/>
      </c>
      <c r="Y885" s="80">
        <f>INDEX(检修、备用和必开!E:E,MATCH(统调负荷!$C885,检修、备用和必开!$A:$A,0))</f>
        <v/>
      </c>
      <c r="Z885" s="80">
        <f>INDEX(检修、备用和必开!F:F,MATCH(统调负荷!$C885,检修、备用和必开!$A:$A,0))</f>
        <v/>
      </c>
      <c r="AA885" s="80">
        <f>94492.4-V885-Z885</f>
        <v/>
      </c>
      <c r="AB885" s="80" t="n">
        <v>273.32</v>
      </c>
      <c r="AC885" s="80" t="n">
        <v>318.73</v>
      </c>
      <c r="AD885" s="83">
        <f>C885+D885</f>
        <v/>
      </c>
      <c r="AE885" s="82">
        <f>N885-E885</f>
        <v/>
      </c>
      <c r="AF885" s="82">
        <f>O885-F885</f>
        <v/>
      </c>
      <c r="AG885" s="82">
        <f>P885-G885</f>
        <v/>
      </c>
      <c r="AH885" s="82">
        <f>Q885-H885</f>
        <v/>
      </c>
      <c r="AI885" s="82">
        <f>R885-I885</f>
        <v/>
      </c>
      <c r="AJ885" s="82">
        <f>S885-J885</f>
        <v/>
      </c>
      <c r="AK885" s="80">
        <f>INDEX(检修、备用和必开!I:I,MATCH(统调负荷!$C885,检修、备用和必开!$A:$A,0))</f>
        <v/>
      </c>
    </row>
    <row r="886" ht="13.8" customHeight="1">
      <c r="A886" s="80">
        <f>WEEKDAY(C886,2)</f>
        <v/>
      </c>
      <c r="B886" s="80">
        <f>HOUR(D886)</f>
        <v/>
      </c>
      <c r="D886" s="75" t="n"/>
      <c r="E886" s="80" t="n"/>
      <c r="F886" s="80" t="n"/>
      <c r="G886" s="80" t="n"/>
      <c r="H886" s="80" t="n"/>
      <c r="I886" s="80" t="n"/>
      <c r="J886" s="80" t="n"/>
      <c r="K886" s="80">
        <f>F886-Y886</f>
        <v/>
      </c>
      <c r="L886" s="82">
        <f>AA886/(K886+W886)</f>
        <v/>
      </c>
      <c r="M886" s="75" t="n">
        <v>0.2083333333333333</v>
      </c>
      <c r="N886" s="80" t="n">
        <v>73336.60000000001</v>
      </c>
      <c r="O886" s="80" t="n">
        <v>33699.37</v>
      </c>
      <c r="P886" s="80" t="n">
        <v>12856.7</v>
      </c>
      <c r="Q886" s="80" t="n">
        <v>19607.9</v>
      </c>
      <c r="R886" s="80" t="n">
        <v>8202.92</v>
      </c>
      <c r="S886" s="80" t="n">
        <v>-1030.29</v>
      </c>
      <c r="T886" s="80">
        <f>O886-Y886</f>
        <v/>
      </c>
      <c r="U886" s="82">
        <f>AA886/(T886+X886)</f>
        <v/>
      </c>
      <c r="V886" s="80">
        <f>INDEX(检修、备用和必开!B:B,MATCH(统调负荷!$C886,检修、备用和必开!$A:$A,0))</f>
        <v/>
      </c>
      <c r="W886" s="80">
        <f>INDEX(检修、备用和必开!C:C,MATCH(统调负荷!$C886,检修、备用和必开!$A:$A,0))</f>
        <v/>
      </c>
      <c r="X886" s="80">
        <f>INDEX(检修、备用和必开!D:D,MATCH(统调负荷!$C886,检修、备用和必开!$A:$A,0))</f>
        <v/>
      </c>
      <c r="Y886" s="80">
        <f>INDEX(检修、备用和必开!E:E,MATCH(统调负荷!$C886,检修、备用和必开!$A:$A,0))</f>
        <v/>
      </c>
      <c r="Z886" s="80">
        <f>INDEX(检修、备用和必开!F:F,MATCH(统调负荷!$C886,检修、备用和必开!$A:$A,0))</f>
        <v/>
      </c>
      <c r="AA886" s="80">
        <f>94492.4-V886-Z886</f>
        <v/>
      </c>
      <c r="AB886" s="80" t="n">
        <v>275.94</v>
      </c>
      <c r="AC886" s="80" t="n">
        <v>325.78</v>
      </c>
      <c r="AD886" s="83">
        <f>C886+D886</f>
        <v/>
      </c>
      <c r="AE886" s="82">
        <f>N886-E886</f>
        <v/>
      </c>
      <c r="AF886" s="82">
        <f>O886-F886</f>
        <v/>
      </c>
      <c r="AG886" s="82">
        <f>P886-G886</f>
        <v/>
      </c>
      <c r="AH886" s="82">
        <f>Q886-H886</f>
        <v/>
      </c>
      <c r="AI886" s="82">
        <f>R886-I886</f>
        <v/>
      </c>
      <c r="AJ886" s="82">
        <f>S886-J886</f>
        <v/>
      </c>
      <c r="AK886" s="80">
        <f>INDEX(检修、备用和必开!I:I,MATCH(统调负荷!$C886,检修、备用和必开!$A:$A,0))</f>
        <v/>
      </c>
    </row>
    <row r="887" ht="13.8" customHeight="1">
      <c r="A887" s="80">
        <f>WEEKDAY(C887,2)</f>
        <v/>
      </c>
      <c r="B887" s="80">
        <f>HOUR(D887)</f>
        <v/>
      </c>
      <c r="D887" s="75" t="n"/>
      <c r="E887" s="80" t="n"/>
      <c r="F887" s="80" t="n"/>
      <c r="G887" s="80" t="n"/>
      <c r="H887" s="80" t="n"/>
      <c r="I887" s="80" t="n"/>
      <c r="J887" s="80" t="n"/>
      <c r="K887" s="80">
        <f>F887-Y887</f>
        <v/>
      </c>
      <c r="L887" s="82">
        <f>AA887/(K887+W887)</f>
        <v/>
      </c>
      <c r="M887" s="75" t="n">
        <v>0.21875</v>
      </c>
      <c r="N887" s="80" t="n">
        <v>73743.89999999999</v>
      </c>
      <c r="O887" s="80" t="n">
        <v>34095.17</v>
      </c>
      <c r="P887" s="80" t="n">
        <v>12938.6</v>
      </c>
      <c r="Q887" s="80" t="n">
        <v>19585.4</v>
      </c>
      <c r="R887" s="80" t="n">
        <v>8154.09</v>
      </c>
      <c r="S887" s="80" t="n">
        <v>-1029.36</v>
      </c>
      <c r="T887" s="80">
        <f>O887-Y887</f>
        <v/>
      </c>
      <c r="U887" s="82">
        <f>AA887/(T887+X887)</f>
        <v/>
      </c>
      <c r="V887" s="80">
        <f>INDEX(检修、备用和必开!B:B,MATCH(统调负荷!$C887,检修、备用和必开!$A:$A,0))</f>
        <v/>
      </c>
      <c r="W887" s="80">
        <f>INDEX(检修、备用和必开!C:C,MATCH(统调负荷!$C887,检修、备用和必开!$A:$A,0))</f>
        <v/>
      </c>
      <c r="X887" s="80">
        <f>INDEX(检修、备用和必开!D:D,MATCH(统调负荷!$C887,检修、备用和必开!$A:$A,0))</f>
        <v/>
      </c>
      <c r="Y887" s="80">
        <f>INDEX(检修、备用和必开!E:E,MATCH(统调负荷!$C887,检修、备用和必开!$A:$A,0))</f>
        <v/>
      </c>
      <c r="Z887" s="80">
        <f>INDEX(检修、备用和必开!F:F,MATCH(统调负荷!$C887,检修、备用和必开!$A:$A,0))</f>
        <v/>
      </c>
      <c r="AA887" s="80">
        <f>94492.4-V887-Z887</f>
        <v/>
      </c>
      <c r="AB887" s="80" t="n">
        <v>278.48</v>
      </c>
      <c r="AC887" s="80" t="n">
        <v>316.49</v>
      </c>
      <c r="AD887" s="83">
        <f>C887+D887</f>
        <v/>
      </c>
      <c r="AE887" s="82">
        <f>N887-E887</f>
        <v/>
      </c>
      <c r="AF887" s="82">
        <f>O887-F887</f>
        <v/>
      </c>
      <c r="AG887" s="82">
        <f>P887-G887</f>
        <v/>
      </c>
      <c r="AH887" s="82">
        <f>Q887-H887</f>
        <v/>
      </c>
      <c r="AI887" s="82">
        <f>R887-I887</f>
        <v/>
      </c>
      <c r="AJ887" s="82">
        <f>S887-J887</f>
        <v/>
      </c>
      <c r="AK887" s="80">
        <f>INDEX(检修、备用和必开!I:I,MATCH(统调负荷!$C887,检修、备用和必开!$A:$A,0))</f>
        <v/>
      </c>
    </row>
    <row r="888" ht="13.8" customHeight="1">
      <c r="A888" s="80">
        <f>WEEKDAY(C888,2)</f>
        <v/>
      </c>
      <c r="B888" s="80">
        <f>HOUR(D888)</f>
        <v/>
      </c>
      <c r="D888" s="75" t="n"/>
      <c r="E888" s="80" t="n"/>
      <c r="F888" s="80" t="n"/>
      <c r="G888" s="80" t="n"/>
      <c r="H888" s="80" t="n"/>
      <c r="I888" s="80" t="n"/>
      <c r="J888" s="80" t="n"/>
      <c r="K888" s="80">
        <f>F888-Y888</f>
        <v/>
      </c>
      <c r="L888" s="82">
        <f>AA888/(K888+W888)</f>
        <v/>
      </c>
      <c r="M888" s="75" t="n">
        <v>0.2291666666666667</v>
      </c>
      <c r="N888" s="80" t="n">
        <v>74250.5</v>
      </c>
      <c r="O888" s="80" t="n">
        <v>34889.15</v>
      </c>
      <c r="P888" s="80" t="n">
        <v>12486.2</v>
      </c>
      <c r="Q888" s="80" t="n">
        <v>19727.3</v>
      </c>
      <c r="R888" s="80" t="n">
        <v>8177.21</v>
      </c>
      <c r="S888" s="80" t="n">
        <v>-1029.36</v>
      </c>
      <c r="T888" s="80">
        <f>O888-Y888</f>
        <v/>
      </c>
      <c r="U888" s="82">
        <f>AA888/(T888+X888)</f>
        <v/>
      </c>
      <c r="V888" s="80">
        <f>INDEX(检修、备用和必开!B:B,MATCH(统调负荷!$C888,检修、备用和必开!$A:$A,0))</f>
        <v/>
      </c>
      <c r="W888" s="80">
        <f>INDEX(检修、备用和必开!C:C,MATCH(统调负荷!$C888,检修、备用和必开!$A:$A,0))</f>
        <v/>
      </c>
      <c r="X888" s="80">
        <f>INDEX(检修、备用和必开!D:D,MATCH(统调负荷!$C888,检修、备用和必开!$A:$A,0))</f>
        <v/>
      </c>
      <c r="Y888" s="80">
        <f>INDEX(检修、备用和必开!E:E,MATCH(统调负荷!$C888,检修、备用和必开!$A:$A,0))</f>
        <v/>
      </c>
      <c r="Z888" s="80">
        <f>INDEX(检修、备用和必开!F:F,MATCH(统调负荷!$C888,检修、备用和必开!$A:$A,0))</f>
        <v/>
      </c>
      <c r="AA888" s="80">
        <f>94492.4-V888-Z888</f>
        <v/>
      </c>
      <c r="AB888" s="80" t="n">
        <v>302.69</v>
      </c>
      <c r="AC888" s="80" t="n">
        <v>337.91</v>
      </c>
      <c r="AD888" s="83">
        <f>C888+D888</f>
        <v/>
      </c>
      <c r="AE888" s="82">
        <f>N888-E888</f>
        <v/>
      </c>
      <c r="AF888" s="82">
        <f>O888-F888</f>
        <v/>
      </c>
      <c r="AG888" s="82">
        <f>P888-G888</f>
        <v/>
      </c>
      <c r="AH888" s="82">
        <f>Q888-H888</f>
        <v/>
      </c>
      <c r="AI888" s="82">
        <f>R888-I888</f>
        <v/>
      </c>
      <c r="AJ888" s="82">
        <f>S888-J888</f>
        <v/>
      </c>
      <c r="AK888" s="80">
        <f>INDEX(检修、备用和必开!I:I,MATCH(统调负荷!$C888,检修、备用和必开!$A:$A,0))</f>
        <v/>
      </c>
    </row>
    <row r="889" ht="13.8" customHeight="1">
      <c r="A889" s="80">
        <f>WEEKDAY(C889,2)</f>
        <v/>
      </c>
      <c r="B889" s="80">
        <f>HOUR(D889)</f>
        <v/>
      </c>
      <c r="D889" s="75" t="n"/>
      <c r="E889" s="80" t="n"/>
      <c r="F889" s="80" t="n"/>
      <c r="G889" s="80" t="n"/>
      <c r="H889" s="80" t="n"/>
      <c r="I889" s="80" t="n"/>
      <c r="J889" s="80" t="n"/>
      <c r="K889" s="80">
        <f>F889-Y889</f>
        <v/>
      </c>
      <c r="L889" s="82">
        <f>AA889/(K889+W889)</f>
        <v/>
      </c>
      <c r="M889" s="75" t="n">
        <v>0.2395833333333333</v>
      </c>
      <c r="N889" s="80" t="n">
        <v>75070.2</v>
      </c>
      <c r="O889" s="80" t="n">
        <v>35058.32</v>
      </c>
      <c r="P889" s="80" t="n">
        <v>12825.5</v>
      </c>
      <c r="Q889" s="80" t="n">
        <v>20082.3</v>
      </c>
      <c r="R889" s="80" t="n">
        <v>8146.28</v>
      </c>
      <c r="S889" s="80" t="n">
        <v>-1042.2</v>
      </c>
      <c r="T889" s="80">
        <f>O889-Y889</f>
        <v/>
      </c>
      <c r="U889" s="82">
        <f>AA889/(T889+X889)</f>
        <v/>
      </c>
      <c r="V889" s="80">
        <f>INDEX(检修、备用和必开!B:B,MATCH(统调负荷!$C889,检修、备用和必开!$A:$A,0))</f>
        <v/>
      </c>
      <c r="W889" s="80">
        <f>INDEX(检修、备用和必开!C:C,MATCH(统调负荷!$C889,检修、备用和必开!$A:$A,0))</f>
        <v/>
      </c>
      <c r="X889" s="80">
        <f>INDEX(检修、备用和必开!D:D,MATCH(统调负荷!$C889,检修、备用和必开!$A:$A,0))</f>
        <v/>
      </c>
      <c r="Y889" s="80">
        <f>INDEX(检修、备用和必开!E:E,MATCH(统调负荷!$C889,检修、备用和必开!$A:$A,0))</f>
        <v/>
      </c>
      <c r="Z889" s="80">
        <f>INDEX(检修、备用和必开!F:F,MATCH(统调负荷!$C889,检修、备用和必开!$A:$A,0))</f>
        <v/>
      </c>
      <c r="AA889" s="80">
        <f>94492.4-V889-Z889</f>
        <v/>
      </c>
      <c r="AB889" s="80" t="n">
        <v>319.88</v>
      </c>
      <c r="AC889" s="80" t="n">
        <v>327.8</v>
      </c>
      <c r="AD889" s="83">
        <f>C889+D889</f>
        <v/>
      </c>
      <c r="AE889" s="82">
        <f>N889-E889</f>
        <v/>
      </c>
      <c r="AF889" s="82">
        <f>O889-F889</f>
        <v/>
      </c>
      <c r="AG889" s="82">
        <f>P889-G889</f>
        <v/>
      </c>
      <c r="AH889" s="82">
        <f>Q889-H889</f>
        <v/>
      </c>
      <c r="AI889" s="82">
        <f>R889-I889</f>
        <v/>
      </c>
      <c r="AJ889" s="82">
        <f>S889-J889</f>
        <v/>
      </c>
      <c r="AK889" s="80">
        <f>INDEX(检修、备用和必开!I:I,MATCH(统调负荷!$C889,检修、备用和必开!$A:$A,0))</f>
        <v/>
      </c>
    </row>
    <row r="890" ht="13.8" customHeight="1">
      <c r="A890" s="80">
        <f>WEEKDAY(C890,2)</f>
        <v/>
      </c>
      <c r="B890" s="80">
        <f>HOUR(D890)</f>
        <v/>
      </c>
      <c r="D890" s="75" t="n"/>
      <c r="E890" s="80" t="n"/>
      <c r="F890" s="80" t="n"/>
      <c r="G890" s="80" t="n"/>
      <c r="H890" s="80" t="n"/>
      <c r="I890" s="80" t="n"/>
      <c r="J890" s="80" t="n"/>
      <c r="K890" s="80">
        <f>F890-Y890</f>
        <v/>
      </c>
      <c r="L890" s="82">
        <f>AA890/(K890+W890)</f>
        <v/>
      </c>
      <c r="M890" s="75" t="n">
        <v>0.25</v>
      </c>
      <c r="N890" s="80" t="n">
        <v>76432.39999999999</v>
      </c>
      <c r="O890" s="80" t="n">
        <v>36033.1</v>
      </c>
      <c r="P890" s="80" t="n">
        <v>13035.1</v>
      </c>
      <c r="Q890" s="80" t="n">
        <v>20281.6</v>
      </c>
      <c r="R890" s="80" t="n">
        <v>8140.46</v>
      </c>
      <c r="S890" s="80" t="n">
        <v>-1057.86</v>
      </c>
      <c r="T890" s="80">
        <f>O890-Y890</f>
        <v/>
      </c>
      <c r="U890" s="82">
        <f>AA890/(T890+X890)</f>
        <v/>
      </c>
      <c r="V890" s="80">
        <f>INDEX(检修、备用和必开!B:B,MATCH(统调负荷!$C890,检修、备用和必开!$A:$A,0))</f>
        <v/>
      </c>
      <c r="W890" s="80">
        <f>INDEX(检修、备用和必开!C:C,MATCH(统调负荷!$C890,检修、备用和必开!$A:$A,0))</f>
        <v/>
      </c>
      <c r="X890" s="80">
        <f>INDEX(检修、备用和必开!D:D,MATCH(统调负荷!$C890,检修、备用和必开!$A:$A,0))</f>
        <v/>
      </c>
      <c r="Y890" s="80">
        <f>INDEX(检修、备用和必开!E:E,MATCH(统调负荷!$C890,检修、备用和必开!$A:$A,0))</f>
        <v/>
      </c>
      <c r="Z890" s="80">
        <f>INDEX(检修、备用和必开!F:F,MATCH(统调负荷!$C890,检修、备用和必开!$A:$A,0))</f>
        <v/>
      </c>
      <c r="AA890" s="80">
        <f>94492.4-V890-Z890</f>
        <v/>
      </c>
      <c r="AB890" s="80" t="n">
        <v>372.38</v>
      </c>
      <c r="AC890" s="80" t="n">
        <v>341.33</v>
      </c>
      <c r="AD890" s="83">
        <f>C890+D890</f>
        <v/>
      </c>
      <c r="AE890" s="82">
        <f>N890-E890</f>
        <v/>
      </c>
      <c r="AF890" s="82">
        <f>O890-F890</f>
        <v/>
      </c>
      <c r="AG890" s="82">
        <f>P890-G890</f>
        <v/>
      </c>
      <c r="AH890" s="82">
        <f>Q890-H890</f>
        <v/>
      </c>
      <c r="AI890" s="82">
        <f>R890-I890</f>
        <v/>
      </c>
      <c r="AJ890" s="82">
        <f>S890-J890</f>
        <v/>
      </c>
      <c r="AK890" s="80">
        <f>INDEX(检修、备用和必开!I:I,MATCH(统调负荷!$C890,检修、备用和必开!$A:$A,0))</f>
        <v/>
      </c>
    </row>
    <row r="891" ht="13.8" customHeight="1">
      <c r="A891" s="80">
        <f>WEEKDAY(C891,2)</f>
        <v/>
      </c>
      <c r="B891" s="80">
        <f>HOUR(D891)</f>
        <v/>
      </c>
      <c r="D891" s="75" t="n"/>
      <c r="E891" s="80" t="n"/>
      <c r="F891" s="80" t="n"/>
      <c r="G891" s="80" t="n"/>
      <c r="H891" s="80" t="n"/>
      <c r="I891" s="80" t="n"/>
      <c r="J891" s="80" t="n"/>
      <c r="K891" s="80">
        <f>F891-Y891</f>
        <v/>
      </c>
      <c r="L891" s="82">
        <f>AA891/(K891+W891)</f>
        <v/>
      </c>
      <c r="M891" s="75" t="n">
        <v>0.2604166666666667</v>
      </c>
      <c r="N891" s="80" t="n">
        <v>78385.39999999999</v>
      </c>
      <c r="O891" s="80" t="n">
        <v>37402.91</v>
      </c>
      <c r="P891" s="80" t="n">
        <v>13566.4</v>
      </c>
      <c r="Q891" s="80" t="n">
        <v>20478.3</v>
      </c>
      <c r="R891" s="80" t="n">
        <v>8141.67</v>
      </c>
      <c r="S891" s="80" t="n">
        <v>-1203.88</v>
      </c>
      <c r="T891" s="80">
        <f>O891-Y891</f>
        <v/>
      </c>
      <c r="U891" s="82">
        <f>AA891/(T891+X891)</f>
        <v/>
      </c>
      <c r="V891" s="80">
        <f>INDEX(检修、备用和必开!B:B,MATCH(统调负荷!$C891,检修、备用和必开!$A:$A,0))</f>
        <v/>
      </c>
      <c r="W891" s="80">
        <f>INDEX(检修、备用和必开!C:C,MATCH(统调负荷!$C891,检修、备用和必开!$A:$A,0))</f>
        <v/>
      </c>
      <c r="X891" s="80">
        <f>INDEX(检修、备用和必开!D:D,MATCH(统调负荷!$C891,检修、备用和必开!$A:$A,0))</f>
        <v/>
      </c>
      <c r="Y891" s="80">
        <f>INDEX(检修、备用和必开!E:E,MATCH(统调负荷!$C891,检修、备用和必开!$A:$A,0))</f>
        <v/>
      </c>
      <c r="Z891" s="80">
        <f>INDEX(检修、备用和必开!F:F,MATCH(统调负荷!$C891,检修、备用和必开!$A:$A,0))</f>
        <v/>
      </c>
      <c r="AA891" s="80">
        <f>94492.4-V891-Z891</f>
        <v/>
      </c>
      <c r="AB891" s="80" t="n">
        <v>381.8</v>
      </c>
      <c r="AC891" s="80" t="n">
        <v>357.54</v>
      </c>
      <c r="AD891" s="83">
        <f>C891+D891</f>
        <v/>
      </c>
      <c r="AE891" s="82">
        <f>N891-E891</f>
        <v/>
      </c>
      <c r="AF891" s="82">
        <f>O891-F891</f>
        <v/>
      </c>
      <c r="AG891" s="82">
        <f>P891-G891</f>
        <v/>
      </c>
      <c r="AH891" s="82">
        <f>Q891-H891</f>
        <v/>
      </c>
      <c r="AI891" s="82">
        <f>R891-I891</f>
        <v/>
      </c>
      <c r="AJ891" s="82">
        <f>S891-J891</f>
        <v/>
      </c>
      <c r="AK891" s="80">
        <f>INDEX(检修、备用和必开!I:I,MATCH(统调负荷!$C891,检修、备用和必开!$A:$A,0))</f>
        <v/>
      </c>
    </row>
    <row r="892" ht="13.8" customHeight="1">
      <c r="A892" s="80">
        <f>WEEKDAY(C892,2)</f>
        <v/>
      </c>
      <c r="B892" s="80">
        <f>HOUR(D892)</f>
        <v/>
      </c>
      <c r="D892" s="75" t="n"/>
      <c r="E892" s="80" t="n"/>
      <c r="F892" s="80" t="n"/>
      <c r="G892" s="80" t="n"/>
      <c r="H892" s="80" t="n"/>
      <c r="I892" s="80" t="n"/>
      <c r="J892" s="80" t="n"/>
      <c r="K892" s="80">
        <f>F892-Y892</f>
        <v/>
      </c>
      <c r="L892" s="82">
        <f>AA892/(K892+W892)</f>
        <v/>
      </c>
      <c r="M892" s="75" t="n">
        <v>0.2708333333333333</v>
      </c>
      <c r="N892" s="80" t="n">
        <v>80211.5</v>
      </c>
      <c r="O892" s="80" t="n">
        <v>39049.16</v>
      </c>
      <c r="P892" s="80" t="n">
        <v>13794.3</v>
      </c>
      <c r="Q892" s="80" t="n">
        <v>20429.1</v>
      </c>
      <c r="R892" s="80" t="n">
        <v>8129.79</v>
      </c>
      <c r="S892" s="80" t="n">
        <v>-1190.85</v>
      </c>
      <c r="T892" s="80">
        <f>O892-Y892</f>
        <v/>
      </c>
      <c r="U892" s="82">
        <f>AA892/(T892+X892)</f>
        <v/>
      </c>
      <c r="V892" s="80">
        <f>INDEX(检修、备用和必开!B:B,MATCH(统调负荷!$C892,检修、备用和必开!$A:$A,0))</f>
        <v/>
      </c>
      <c r="W892" s="80">
        <f>INDEX(检修、备用和必开!C:C,MATCH(统调负荷!$C892,检修、备用和必开!$A:$A,0))</f>
        <v/>
      </c>
      <c r="X892" s="80">
        <f>INDEX(检修、备用和必开!D:D,MATCH(统调负荷!$C892,检修、备用和必开!$A:$A,0))</f>
        <v/>
      </c>
      <c r="Y892" s="80">
        <f>INDEX(检修、备用和必开!E:E,MATCH(统调负荷!$C892,检修、备用和必开!$A:$A,0))</f>
        <v/>
      </c>
      <c r="Z892" s="80">
        <f>INDEX(检修、备用和必开!F:F,MATCH(统调负荷!$C892,检修、备用和必开!$A:$A,0))</f>
        <v/>
      </c>
      <c r="AA892" s="80">
        <f>94492.4-V892-Z892</f>
        <v/>
      </c>
      <c r="AB892" s="80" t="n">
        <v>397.55</v>
      </c>
      <c r="AC892" s="80" t="n">
        <v>361.29</v>
      </c>
      <c r="AD892" s="83">
        <f>C892+D892</f>
        <v/>
      </c>
      <c r="AE892" s="82">
        <f>N892-E892</f>
        <v/>
      </c>
      <c r="AF892" s="82">
        <f>O892-F892</f>
        <v/>
      </c>
      <c r="AG892" s="82">
        <f>P892-G892</f>
        <v/>
      </c>
      <c r="AH892" s="82">
        <f>Q892-H892</f>
        <v/>
      </c>
      <c r="AI892" s="82">
        <f>R892-I892</f>
        <v/>
      </c>
      <c r="AJ892" s="82">
        <f>S892-J892</f>
        <v/>
      </c>
      <c r="AK892" s="80">
        <f>INDEX(检修、备用和必开!I:I,MATCH(统调负荷!$C892,检修、备用和必开!$A:$A,0))</f>
        <v/>
      </c>
    </row>
    <row r="893" ht="13.8" customHeight="1">
      <c r="A893" s="80">
        <f>WEEKDAY(C893,2)</f>
        <v/>
      </c>
      <c r="B893" s="80">
        <f>HOUR(D893)</f>
        <v/>
      </c>
      <c r="D893" s="75" t="n"/>
      <c r="E893" s="80" t="n"/>
      <c r="F893" s="80" t="n"/>
      <c r="G893" s="80" t="n"/>
      <c r="H893" s="80" t="n"/>
      <c r="I893" s="80" t="n"/>
      <c r="J893" s="80" t="n"/>
      <c r="K893" s="80">
        <f>F893-Y893</f>
        <v/>
      </c>
      <c r="L893" s="82">
        <f>AA893/(K893+W893)</f>
        <v/>
      </c>
      <c r="M893" s="75" t="n">
        <v>0.28125</v>
      </c>
      <c r="N893" s="80" t="n">
        <v>82039.2</v>
      </c>
      <c r="O893" s="80" t="n">
        <v>40843.13</v>
      </c>
      <c r="P893" s="80" t="n">
        <v>13772.2</v>
      </c>
      <c r="Q893" s="80" t="n">
        <v>20578.9</v>
      </c>
      <c r="R893" s="80" t="n">
        <v>8052.55</v>
      </c>
      <c r="S893" s="80" t="n">
        <v>-1207.58</v>
      </c>
      <c r="T893" s="80">
        <f>O893-Y893</f>
        <v/>
      </c>
      <c r="U893" s="82">
        <f>AA893/(T893+X893)</f>
        <v/>
      </c>
      <c r="V893" s="80">
        <f>INDEX(检修、备用和必开!B:B,MATCH(统调负荷!$C893,检修、备用和必开!$A:$A,0))</f>
        <v/>
      </c>
      <c r="W893" s="80">
        <f>INDEX(检修、备用和必开!C:C,MATCH(统调负荷!$C893,检修、备用和必开!$A:$A,0))</f>
        <v/>
      </c>
      <c r="X893" s="80">
        <f>INDEX(检修、备用和必开!D:D,MATCH(统调负荷!$C893,检修、备用和必开!$A:$A,0))</f>
        <v/>
      </c>
      <c r="Y893" s="80">
        <f>INDEX(检修、备用和必开!E:E,MATCH(统调负荷!$C893,检修、备用和必开!$A:$A,0))</f>
        <v/>
      </c>
      <c r="Z893" s="80">
        <f>INDEX(检修、备用和必开!F:F,MATCH(统调负荷!$C893,检修、备用和必开!$A:$A,0))</f>
        <v/>
      </c>
      <c r="AA893" s="80">
        <f>94492.4-V893-Z893</f>
        <v/>
      </c>
      <c r="AB893" s="80" t="n">
        <v>416.18</v>
      </c>
      <c r="AC893" s="80" t="n">
        <v>357.09</v>
      </c>
      <c r="AD893" s="83">
        <f>C893+D893</f>
        <v/>
      </c>
      <c r="AE893" s="82">
        <f>N893-E893</f>
        <v/>
      </c>
      <c r="AF893" s="82">
        <f>O893-F893</f>
        <v/>
      </c>
      <c r="AG893" s="82">
        <f>P893-G893</f>
        <v/>
      </c>
      <c r="AH893" s="82">
        <f>Q893-H893</f>
        <v/>
      </c>
      <c r="AI893" s="82">
        <f>R893-I893</f>
        <v/>
      </c>
      <c r="AJ893" s="82">
        <f>S893-J893</f>
        <v/>
      </c>
      <c r="AK893" s="80">
        <f>INDEX(检修、备用和必开!I:I,MATCH(统调负荷!$C893,检修、备用和必开!$A:$A,0))</f>
        <v/>
      </c>
    </row>
    <row r="894" ht="13.8" customHeight="1">
      <c r="A894" s="80">
        <f>WEEKDAY(C894,2)</f>
        <v/>
      </c>
      <c r="B894" s="80">
        <f>HOUR(D894)</f>
        <v/>
      </c>
      <c r="D894" s="75" t="n"/>
      <c r="E894" s="80" t="n"/>
      <c r="F894" s="80" t="n"/>
      <c r="G894" s="80" t="n"/>
      <c r="H894" s="80" t="n"/>
      <c r="I894" s="80" t="n"/>
      <c r="J894" s="80" t="n"/>
      <c r="K894" s="80">
        <f>F894-Y894</f>
        <v/>
      </c>
      <c r="L894" s="82">
        <f>AA894/(K894+W894)</f>
        <v/>
      </c>
      <c r="M894" s="75" t="n">
        <v>0.2916666666666667</v>
      </c>
      <c r="N894" s="80" t="n">
        <v>84015.5</v>
      </c>
      <c r="O894" s="80" t="n">
        <v>41687.25</v>
      </c>
      <c r="P894" s="80" t="n">
        <v>14575.3</v>
      </c>
      <c r="Q894" s="80" t="n">
        <v>20877.6</v>
      </c>
      <c r="R894" s="80" t="n">
        <v>8035.44</v>
      </c>
      <c r="S894" s="80" t="n">
        <v>-1160.09</v>
      </c>
      <c r="T894" s="80">
        <f>O894-Y894</f>
        <v/>
      </c>
      <c r="U894" s="82">
        <f>AA894/(T894+X894)</f>
        <v/>
      </c>
      <c r="V894" s="80">
        <f>INDEX(检修、备用和必开!B:B,MATCH(统调负荷!$C894,检修、备用和必开!$A:$A,0))</f>
        <v/>
      </c>
      <c r="W894" s="80">
        <f>INDEX(检修、备用和必开!C:C,MATCH(统调负荷!$C894,检修、备用和必开!$A:$A,0))</f>
        <v/>
      </c>
      <c r="X894" s="80">
        <f>INDEX(检修、备用和必开!D:D,MATCH(统调负荷!$C894,检修、备用和必开!$A:$A,0))</f>
        <v/>
      </c>
      <c r="Y894" s="80">
        <f>INDEX(检修、备用和必开!E:E,MATCH(统调负荷!$C894,检修、备用和必开!$A:$A,0))</f>
        <v/>
      </c>
      <c r="Z894" s="80">
        <f>INDEX(检修、备用和必开!F:F,MATCH(统调负荷!$C894,检修、备用和必开!$A:$A,0))</f>
        <v/>
      </c>
      <c r="AA894" s="80">
        <f>94492.4-V894-Z894</f>
        <v/>
      </c>
      <c r="AB894" s="80" t="n">
        <v>401.13</v>
      </c>
      <c r="AC894" s="80" t="n">
        <v>351.92</v>
      </c>
      <c r="AD894" s="83">
        <f>C894+D894</f>
        <v/>
      </c>
      <c r="AE894" s="82">
        <f>N894-E894</f>
        <v/>
      </c>
      <c r="AF894" s="82">
        <f>O894-F894</f>
        <v/>
      </c>
      <c r="AG894" s="82">
        <f>P894-G894</f>
        <v/>
      </c>
      <c r="AH894" s="82">
        <f>Q894-H894</f>
        <v/>
      </c>
      <c r="AI894" s="82">
        <f>R894-I894</f>
        <v/>
      </c>
      <c r="AJ894" s="82">
        <f>S894-J894</f>
        <v/>
      </c>
      <c r="AK894" s="80">
        <f>INDEX(检修、备用和必开!I:I,MATCH(统调负荷!$C894,检修、备用和必开!$A:$A,0))</f>
        <v/>
      </c>
    </row>
    <row r="895" ht="13.8" customHeight="1">
      <c r="A895" s="80">
        <f>WEEKDAY(C895,2)</f>
        <v/>
      </c>
      <c r="B895" s="80">
        <f>HOUR(D895)</f>
        <v/>
      </c>
      <c r="D895" s="75" t="n"/>
      <c r="E895" s="80" t="n"/>
      <c r="F895" s="80" t="n"/>
      <c r="G895" s="80" t="n"/>
      <c r="H895" s="80" t="n"/>
      <c r="I895" s="80" t="n"/>
      <c r="J895" s="80" t="n"/>
      <c r="K895" s="80">
        <f>F895-Y895</f>
        <v/>
      </c>
      <c r="L895" s="82">
        <f>AA895/(K895+W895)</f>
        <v/>
      </c>
      <c r="M895" s="75" t="n">
        <v>0.3020833333333333</v>
      </c>
      <c r="N895" s="80" t="n">
        <v>87078.2</v>
      </c>
      <c r="O895" s="80" t="n">
        <v>43339.68</v>
      </c>
      <c r="P895" s="80" t="n">
        <v>14959.5</v>
      </c>
      <c r="Q895" s="80" t="n">
        <v>21879.1</v>
      </c>
      <c r="R895" s="80" t="n">
        <v>8083.48</v>
      </c>
      <c r="S895" s="80" t="n">
        <v>-1183.56</v>
      </c>
      <c r="T895" s="80">
        <f>O895-Y895</f>
        <v/>
      </c>
      <c r="U895" s="82">
        <f>AA895/(T895+X895)</f>
        <v/>
      </c>
      <c r="V895" s="80">
        <f>INDEX(检修、备用和必开!B:B,MATCH(统调负荷!$C895,检修、备用和必开!$A:$A,0))</f>
        <v/>
      </c>
      <c r="W895" s="80">
        <f>INDEX(检修、备用和必开!C:C,MATCH(统调负荷!$C895,检修、备用和必开!$A:$A,0))</f>
        <v/>
      </c>
      <c r="X895" s="80">
        <f>INDEX(检修、备用和必开!D:D,MATCH(统调负荷!$C895,检修、备用和必开!$A:$A,0))</f>
        <v/>
      </c>
      <c r="Y895" s="80">
        <f>INDEX(检修、备用和必开!E:E,MATCH(统调负荷!$C895,检修、备用和必开!$A:$A,0))</f>
        <v/>
      </c>
      <c r="Z895" s="80">
        <f>INDEX(检修、备用和必开!F:F,MATCH(统调负荷!$C895,检修、备用和必开!$A:$A,0))</f>
        <v/>
      </c>
      <c r="AA895" s="80">
        <f>94492.4-V895-Z895</f>
        <v/>
      </c>
      <c r="AB895" s="80" t="n">
        <v>447.31</v>
      </c>
      <c r="AC895" s="80" t="n">
        <v>380.89</v>
      </c>
      <c r="AD895" s="83">
        <f>C895+D895</f>
        <v/>
      </c>
      <c r="AE895" s="82">
        <f>N895-E895</f>
        <v/>
      </c>
      <c r="AF895" s="82">
        <f>O895-F895</f>
        <v/>
      </c>
      <c r="AG895" s="82">
        <f>P895-G895</f>
        <v/>
      </c>
      <c r="AH895" s="82">
        <f>Q895-H895</f>
        <v/>
      </c>
      <c r="AI895" s="82">
        <f>R895-I895</f>
        <v/>
      </c>
      <c r="AJ895" s="82">
        <f>S895-J895</f>
        <v/>
      </c>
      <c r="AK895" s="80">
        <f>INDEX(检修、备用和必开!I:I,MATCH(统调负荷!$C895,检修、备用和必开!$A:$A,0))</f>
        <v/>
      </c>
    </row>
    <row r="896" ht="13.8" customHeight="1">
      <c r="A896" s="80">
        <f>WEEKDAY(C896,2)</f>
        <v/>
      </c>
      <c r="B896" s="80">
        <f>HOUR(D896)</f>
        <v/>
      </c>
      <c r="D896" s="75" t="n"/>
      <c r="E896" s="80" t="n"/>
      <c r="F896" s="80" t="n"/>
      <c r="G896" s="80" t="n"/>
      <c r="H896" s="80" t="n"/>
      <c r="I896" s="80" t="n"/>
      <c r="J896" s="80" t="n"/>
      <c r="K896" s="80">
        <f>F896-Y896</f>
        <v/>
      </c>
      <c r="L896" s="82">
        <f>AA896/(K896+W896)</f>
        <v/>
      </c>
      <c r="M896" s="75" t="n">
        <v>0.3125</v>
      </c>
      <c r="N896" s="80" t="n">
        <v>88666.60000000001</v>
      </c>
      <c r="O896" s="80" t="n">
        <v>43624.31</v>
      </c>
      <c r="P896" s="80" t="n">
        <v>14948.5</v>
      </c>
      <c r="Q896" s="80" t="n">
        <v>23122.1</v>
      </c>
      <c r="R896" s="80" t="n">
        <v>8172.06</v>
      </c>
      <c r="S896" s="80" t="n">
        <v>-1200.37</v>
      </c>
      <c r="T896" s="80">
        <f>O896-Y896</f>
        <v/>
      </c>
      <c r="U896" s="82">
        <f>AA896/(T896+X896)</f>
        <v/>
      </c>
      <c r="V896" s="80">
        <f>INDEX(检修、备用和必开!B:B,MATCH(统调负荷!$C896,检修、备用和必开!$A:$A,0))</f>
        <v/>
      </c>
      <c r="W896" s="80">
        <f>INDEX(检修、备用和必开!C:C,MATCH(统调负荷!$C896,检修、备用和必开!$A:$A,0))</f>
        <v/>
      </c>
      <c r="X896" s="80">
        <f>INDEX(检修、备用和必开!D:D,MATCH(统调负荷!$C896,检修、备用和必开!$A:$A,0))</f>
        <v/>
      </c>
      <c r="Y896" s="80">
        <f>INDEX(检修、备用和必开!E:E,MATCH(统调负荷!$C896,检修、备用和必开!$A:$A,0))</f>
        <v/>
      </c>
      <c r="Z896" s="80">
        <f>INDEX(检修、备用和必开!F:F,MATCH(统调负荷!$C896,检修、备用和必开!$A:$A,0))</f>
        <v/>
      </c>
      <c r="AA896" s="80">
        <f>94492.4-V896-Z896</f>
        <v/>
      </c>
      <c r="AB896" s="80" t="n">
        <v>423.7</v>
      </c>
      <c r="AC896" s="80" t="n">
        <v>384.95</v>
      </c>
      <c r="AD896" s="83">
        <f>C896+D896</f>
        <v/>
      </c>
      <c r="AE896" s="82">
        <f>N896-E896</f>
        <v/>
      </c>
      <c r="AF896" s="82">
        <f>O896-F896</f>
        <v/>
      </c>
      <c r="AG896" s="82">
        <f>P896-G896</f>
        <v/>
      </c>
      <c r="AH896" s="82">
        <f>Q896-H896</f>
        <v/>
      </c>
      <c r="AI896" s="82">
        <f>R896-I896</f>
        <v/>
      </c>
      <c r="AJ896" s="82">
        <f>S896-J896</f>
        <v/>
      </c>
      <c r="AK896" s="80">
        <f>INDEX(检修、备用和必开!I:I,MATCH(统调负荷!$C896,检修、备用和必开!$A:$A,0))</f>
        <v/>
      </c>
    </row>
    <row r="897" ht="13.8" customHeight="1">
      <c r="A897" s="80">
        <f>WEEKDAY(C897,2)</f>
        <v/>
      </c>
      <c r="B897" s="80">
        <f>HOUR(D897)</f>
        <v/>
      </c>
      <c r="D897" s="75" t="n"/>
      <c r="E897" s="80" t="n"/>
      <c r="F897" s="80" t="n"/>
      <c r="G897" s="80" t="n"/>
      <c r="H897" s="80" t="n"/>
      <c r="I897" s="80" t="n"/>
      <c r="J897" s="80" t="n"/>
      <c r="K897" s="80">
        <f>F897-Y897</f>
        <v/>
      </c>
      <c r="L897" s="82">
        <f>AA897/(K897+W897)</f>
        <v/>
      </c>
      <c r="M897" s="75" t="n">
        <v>0.3229166666666667</v>
      </c>
      <c r="N897" s="80" t="n">
        <v>90482.2</v>
      </c>
      <c r="O897" s="80" t="n">
        <v>44201.1</v>
      </c>
      <c r="P897" s="80" t="n">
        <v>15550.1</v>
      </c>
      <c r="Q897" s="80" t="n">
        <v>23596.4</v>
      </c>
      <c r="R897" s="80" t="n">
        <v>8389.68</v>
      </c>
      <c r="S897" s="80" t="n">
        <v>-1255.08</v>
      </c>
      <c r="T897" s="80">
        <f>O897-Y897</f>
        <v/>
      </c>
      <c r="U897" s="82">
        <f>AA897/(T897+X897)</f>
        <v/>
      </c>
      <c r="V897" s="80">
        <f>INDEX(检修、备用和必开!B:B,MATCH(统调负荷!$C897,检修、备用和必开!$A:$A,0))</f>
        <v/>
      </c>
      <c r="W897" s="80">
        <f>INDEX(检修、备用和必开!C:C,MATCH(统调负荷!$C897,检修、备用和必开!$A:$A,0))</f>
        <v/>
      </c>
      <c r="X897" s="80">
        <f>INDEX(检修、备用和必开!D:D,MATCH(统调负荷!$C897,检修、备用和必开!$A:$A,0))</f>
        <v/>
      </c>
      <c r="Y897" s="80">
        <f>INDEX(检修、备用和必开!E:E,MATCH(统调负荷!$C897,检修、备用和必开!$A:$A,0))</f>
        <v/>
      </c>
      <c r="Z897" s="80">
        <f>INDEX(检修、备用和必开!F:F,MATCH(统调负荷!$C897,检修、备用和必开!$A:$A,0))</f>
        <v/>
      </c>
      <c r="AA897" s="80">
        <f>94492.4-V897-Z897</f>
        <v/>
      </c>
      <c r="AB897" s="80" t="n">
        <v>457.35</v>
      </c>
      <c r="AC897" s="80" t="n">
        <v>407.32</v>
      </c>
      <c r="AD897" s="83">
        <f>C897+D897</f>
        <v/>
      </c>
      <c r="AE897" s="82">
        <f>N897-E897</f>
        <v/>
      </c>
      <c r="AF897" s="82">
        <f>O897-F897</f>
        <v/>
      </c>
      <c r="AG897" s="82">
        <f>P897-G897</f>
        <v/>
      </c>
      <c r="AH897" s="82">
        <f>Q897-H897</f>
        <v/>
      </c>
      <c r="AI897" s="82">
        <f>R897-I897</f>
        <v/>
      </c>
      <c r="AJ897" s="82">
        <f>S897-J897</f>
        <v/>
      </c>
      <c r="AK897" s="80">
        <f>INDEX(检修、备用和必开!I:I,MATCH(统调负荷!$C897,检修、备用和必开!$A:$A,0))</f>
        <v/>
      </c>
    </row>
    <row r="898" ht="13.8" customHeight="1">
      <c r="A898" s="80">
        <f>WEEKDAY(C898,2)</f>
        <v/>
      </c>
      <c r="B898" s="80">
        <f>HOUR(D898)</f>
        <v/>
      </c>
      <c r="D898" s="75" t="n"/>
      <c r="E898" s="80" t="n"/>
      <c r="F898" s="80" t="n"/>
      <c r="G898" s="80" t="n"/>
      <c r="H898" s="80" t="n"/>
      <c r="I898" s="80" t="n"/>
      <c r="J898" s="80" t="n"/>
      <c r="K898" s="80">
        <f>F898-Y898</f>
        <v/>
      </c>
      <c r="L898" s="82">
        <f>AA898/(K898+W898)</f>
        <v/>
      </c>
      <c r="M898" s="75" t="n">
        <v>0.3333333333333333</v>
      </c>
      <c r="N898" s="80" t="n">
        <v>93774.7</v>
      </c>
      <c r="O898" s="80" t="n">
        <v>44538.64</v>
      </c>
      <c r="P898" s="80" t="n">
        <v>16934.2</v>
      </c>
      <c r="Q898" s="80" t="n">
        <v>25041.4</v>
      </c>
      <c r="R898" s="80" t="n">
        <v>8650.85</v>
      </c>
      <c r="S898" s="80" t="n">
        <v>-1390.39</v>
      </c>
      <c r="T898" s="80">
        <f>O898-Y898</f>
        <v/>
      </c>
      <c r="U898" s="82">
        <f>AA898/(T898+X898)</f>
        <v/>
      </c>
      <c r="V898" s="80">
        <f>INDEX(检修、备用和必开!B:B,MATCH(统调负荷!$C898,检修、备用和必开!$A:$A,0))</f>
        <v/>
      </c>
      <c r="W898" s="80">
        <f>INDEX(检修、备用和必开!C:C,MATCH(统调负荷!$C898,检修、备用和必开!$A:$A,0))</f>
        <v/>
      </c>
      <c r="X898" s="80">
        <f>INDEX(检修、备用和必开!D:D,MATCH(统调负荷!$C898,检修、备用和必开!$A:$A,0))</f>
        <v/>
      </c>
      <c r="Y898" s="80">
        <f>INDEX(检修、备用和必开!E:E,MATCH(统调负荷!$C898,检修、备用和必开!$A:$A,0))</f>
        <v/>
      </c>
      <c r="Z898" s="80">
        <f>INDEX(检修、备用和必开!F:F,MATCH(统调负荷!$C898,检修、备用和必开!$A:$A,0))</f>
        <v/>
      </c>
      <c r="AA898" s="80">
        <f>94492.4-V898-Z898</f>
        <v/>
      </c>
      <c r="AB898" s="80" t="n">
        <v>391.88</v>
      </c>
      <c r="AC898" s="80" t="n">
        <v>446.94</v>
      </c>
      <c r="AD898" s="83">
        <f>C898+D898</f>
        <v/>
      </c>
      <c r="AE898" s="82">
        <f>N898-E898</f>
        <v/>
      </c>
      <c r="AF898" s="82">
        <f>O898-F898</f>
        <v/>
      </c>
      <c r="AG898" s="82">
        <f>P898-G898</f>
        <v/>
      </c>
      <c r="AH898" s="82">
        <f>Q898-H898</f>
        <v/>
      </c>
      <c r="AI898" s="82">
        <f>R898-I898</f>
        <v/>
      </c>
      <c r="AJ898" s="82">
        <f>S898-J898</f>
        <v/>
      </c>
      <c r="AK898" s="80">
        <f>INDEX(检修、备用和必开!I:I,MATCH(统调负荷!$C898,检修、备用和必开!$A:$A,0))</f>
        <v/>
      </c>
    </row>
    <row r="899" ht="13.8" customHeight="1">
      <c r="A899" s="80">
        <f>WEEKDAY(C899,2)</f>
        <v/>
      </c>
      <c r="B899" s="80">
        <f>HOUR(D899)</f>
        <v/>
      </c>
      <c r="D899" s="75" t="n"/>
      <c r="E899" s="80" t="n"/>
      <c r="F899" s="80" t="n"/>
      <c r="G899" s="80" t="n"/>
      <c r="H899" s="80" t="n"/>
      <c r="I899" s="80" t="n"/>
      <c r="J899" s="80" t="n"/>
      <c r="K899" s="80">
        <f>F899-Y899</f>
        <v/>
      </c>
      <c r="L899" s="82">
        <f>AA899/(K899+W899)</f>
        <v/>
      </c>
      <c r="M899" s="75" t="n">
        <v>0.34375</v>
      </c>
      <c r="N899" s="80" t="n">
        <v>98377.2</v>
      </c>
      <c r="O899" s="80" t="n">
        <v>48014.98</v>
      </c>
      <c r="P899" s="80" t="n">
        <v>16915.3</v>
      </c>
      <c r="Q899" s="80" t="n">
        <v>25855.1</v>
      </c>
      <c r="R899" s="80" t="n">
        <v>9043.43</v>
      </c>
      <c r="S899" s="80" t="n">
        <v>-1451.61</v>
      </c>
      <c r="T899" s="80">
        <f>O899-Y899</f>
        <v/>
      </c>
      <c r="U899" s="82">
        <f>AA899/(T899+X899)</f>
        <v/>
      </c>
      <c r="V899" s="80">
        <f>INDEX(检修、备用和必开!B:B,MATCH(统调负荷!$C899,检修、备用和必开!$A:$A,0))</f>
        <v/>
      </c>
      <c r="W899" s="80">
        <f>INDEX(检修、备用和必开!C:C,MATCH(统调负荷!$C899,检修、备用和必开!$A:$A,0))</f>
        <v/>
      </c>
      <c r="X899" s="80">
        <f>INDEX(检修、备用和必开!D:D,MATCH(统调负荷!$C899,检修、备用和必开!$A:$A,0))</f>
        <v/>
      </c>
      <c r="Y899" s="80">
        <f>INDEX(检修、备用和必开!E:E,MATCH(统调负荷!$C899,检修、备用和必开!$A:$A,0))</f>
        <v/>
      </c>
      <c r="Z899" s="80">
        <f>INDEX(检修、备用和必开!F:F,MATCH(统调负荷!$C899,检修、备用和必开!$A:$A,0))</f>
        <v/>
      </c>
      <c r="AA899" s="80">
        <f>94492.4-V899-Z899</f>
        <v/>
      </c>
      <c r="AB899" s="80" t="n">
        <v>508.32</v>
      </c>
      <c r="AC899" s="80" t="n">
        <v>573.38</v>
      </c>
      <c r="AD899" s="83">
        <f>C899+D899</f>
        <v/>
      </c>
      <c r="AE899" s="82">
        <f>N899-E899</f>
        <v/>
      </c>
      <c r="AF899" s="82">
        <f>O899-F899</f>
        <v/>
      </c>
      <c r="AG899" s="82">
        <f>P899-G899</f>
        <v/>
      </c>
      <c r="AH899" s="82">
        <f>Q899-H899</f>
        <v/>
      </c>
      <c r="AI899" s="82">
        <f>R899-I899</f>
        <v/>
      </c>
      <c r="AJ899" s="82">
        <f>S899-J899</f>
        <v/>
      </c>
      <c r="AK899" s="80">
        <f>INDEX(检修、备用和必开!I:I,MATCH(统调负荷!$C899,检修、备用和必开!$A:$A,0))</f>
        <v/>
      </c>
    </row>
    <row r="900" ht="13.8" customHeight="1">
      <c r="A900" s="80">
        <f>WEEKDAY(C900,2)</f>
        <v/>
      </c>
      <c r="B900" s="80">
        <f>HOUR(D900)</f>
        <v/>
      </c>
      <c r="D900" s="75" t="n"/>
      <c r="E900" s="80" t="n"/>
      <c r="F900" s="80" t="n"/>
      <c r="G900" s="80" t="n"/>
      <c r="H900" s="80" t="n"/>
      <c r="I900" s="80" t="n"/>
      <c r="J900" s="80" t="n"/>
      <c r="K900" s="80">
        <f>F900-Y900</f>
        <v/>
      </c>
      <c r="L900" s="82">
        <f>AA900/(K900+W900)</f>
        <v/>
      </c>
      <c r="M900" s="75" t="n">
        <v>0.3541666666666667</v>
      </c>
      <c r="N900" s="80" t="n">
        <v>99445.2</v>
      </c>
      <c r="O900" s="80" t="n">
        <v>48608.11</v>
      </c>
      <c r="P900" s="80" t="n">
        <v>17019.1</v>
      </c>
      <c r="Q900" s="80" t="n">
        <v>25834.5</v>
      </c>
      <c r="R900" s="80" t="n">
        <v>9478.889999999999</v>
      </c>
      <c r="S900" s="80" t="n">
        <v>-1495.4</v>
      </c>
      <c r="T900" s="80">
        <f>O900-Y900</f>
        <v/>
      </c>
      <c r="U900" s="82">
        <f>AA900/(T900+X900)</f>
        <v/>
      </c>
      <c r="V900" s="80">
        <f>INDEX(检修、备用和必开!B:B,MATCH(统调负荷!$C900,检修、备用和必开!$A:$A,0))</f>
        <v/>
      </c>
      <c r="W900" s="80">
        <f>INDEX(检修、备用和必开!C:C,MATCH(统调负荷!$C900,检修、备用和必开!$A:$A,0))</f>
        <v/>
      </c>
      <c r="X900" s="80">
        <f>INDEX(检修、备用和必开!D:D,MATCH(统调负荷!$C900,检修、备用和必开!$A:$A,0))</f>
        <v/>
      </c>
      <c r="Y900" s="80">
        <f>INDEX(检修、备用和必开!E:E,MATCH(统调负荷!$C900,检修、备用和必开!$A:$A,0))</f>
        <v/>
      </c>
      <c r="Z900" s="80">
        <f>INDEX(检修、备用和必开!F:F,MATCH(统调负荷!$C900,检修、备用和必开!$A:$A,0))</f>
        <v/>
      </c>
      <c r="AA900" s="80">
        <f>94492.4-V900-Z900</f>
        <v/>
      </c>
      <c r="AB900" s="80" t="n">
        <v>518.45</v>
      </c>
      <c r="AC900" s="80" t="n">
        <v>551.53</v>
      </c>
      <c r="AD900" s="83">
        <f>C900+D900</f>
        <v/>
      </c>
      <c r="AE900" s="82">
        <f>N900-E900</f>
        <v/>
      </c>
      <c r="AF900" s="82">
        <f>O900-F900</f>
        <v/>
      </c>
      <c r="AG900" s="82">
        <f>P900-G900</f>
        <v/>
      </c>
      <c r="AH900" s="82">
        <f>Q900-H900</f>
        <v/>
      </c>
      <c r="AI900" s="82">
        <f>R900-I900</f>
        <v/>
      </c>
      <c r="AJ900" s="82">
        <f>S900-J900</f>
        <v/>
      </c>
      <c r="AK900" s="80">
        <f>INDEX(检修、备用和必开!I:I,MATCH(统调负荷!$C900,检修、备用和必开!$A:$A,0))</f>
        <v/>
      </c>
    </row>
    <row r="901" ht="13.8" customHeight="1">
      <c r="A901" s="80">
        <f>WEEKDAY(C901,2)</f>
        <v/>
      </c>
      <c r="B901" s="80">
        <f>HOUR(D901)</f>
        <v/>
      </c>
      <c r="D901" s="75" t="n"/>
      <c r="E901" s="80" t="n"/>
      <c r="F901" s="80" t="n"/>
      <c r="G901" s="80" t="n"/>
      <c r="H901" s="80" t="n"/>
      <c r="I901" s="80" t="n"/>
      <c r="J901" s="80" t="n"/>
      <c r="K901" s="80">
        <f>F901-Y901</f>
        <v/>
      </c>
      <c r="L901" s="82">
        <f>AA901/(K901+W901)</f>
        <v/>
      </c>
      <c r="M901" s="75" t="n">
        <v>0.3645833333333333</v>
      </c>
      <c r="N901" s="80" t="n">
        <v>100871</v>
      </c>
      <c r="O901" s="80" t="n">
        <v>49477.25</v>
      </c>
      <c r="P901" s="80" t="n">
        <v>17479.4</v>
      </c>
      <c r="Q901" s="80" t="n">
        <v>25399.5</v>
      </c>
      <c r="R901" s="80" t="n">
        <v>10073.9</v>
      </c>
      <c r="S901" s="80" t="n">
        <v>-1559.05</v>
      </c>
      <c r="T901" s="80">
        <f>O901-Y901</f>
        <v/>
      </c>
      <c r="U901" s="82">
        <f>AA901/(T901+X901)</f>
        <v/>
      </c>
      <c r="V901" s="80">
        <f>INDEX(检修、备用和必开!B:B,MATCH(统调负荷!$C901,检修、备用和必开!$A:$A,0))</f>
        <v/>
      </c>
      <c r="W901" s="80">
        <f>INDEX(检修、备用和必开!C:C,MATCH(统调负荷!$C901,检修、备用和必开!$A:$A,0))</f>
        <v/>
      </c>
      <c r="X901" s="80">
        <f>INDEX(检修、备用和必开!D:D,MATCH(统调负荷!$C901,检修、备用和必开!$A:$A,0))</f>
        <v/>
      </c>
      <c r="Y901" s="80">
        <f>INDEX(检修、备用和必开!E:E,MATCH(统调负荷!$C901,检修、备用和必开!$A:$A,0))</f>
        <v/>
      </c>
      <c r="Z901" s="80">
        <f>INDEX(检修、备用和必开!F:F,MATCH(统调负荷!$C901,检修、备用和必开!$A:$A,0))</f>
        <v/>
      </c>
      <c r="AA901" s="80">
        <f>94492.4-V901-Z901</f>
        <v/>
      </c>
      <c r="AB901" s="80" t="n">
        <v>564.12</v>
      </c>
      <c r="AC901" s="80" t="n">
        <v>581.49</v>
      </c>
      <c r="AD901" s="83">
        <f>C901+D901</f>
        <v/>
      </c>
      <c r="AE901" s="82">
        <f>N901-E901</f>
        <v/>
      </c>
      <c r="AF901" s="82">
        <f>O901-F901</f>
        <v/>
      </c>
      <c r="AG901" s="82">
        <f>P901-G901</f>
        <v/>
      </c>
      <c r="AH901" s="82">
        <f>Q901-H901</f>
        <v/>
      </c>
      <c r="AI901" s="82">
        <f>R901-I901</f>
        <v/>
      </c>
      <c r="AJ901" s="82">
        <f>S901-J901</f>
        <v/>
      </c>
      <c r="AK901" s="80">
        <f>INDEX(检修、备用和必开!I:I,MATCH(统调负荷!$C901,检修、备用和必开!$A:$A,0))</f>
        <v/>
      </c>
    </row>
    <row r="902" ht="13.8" customHeight="1">
      <c r="A902" s="80">
        <f>WEEKDAY(C902,2)</f>
        <v/>
      </c>
      <c r="B902" s="80">
        <f>HOUR(D902)</f>
        <v/>
      </c>
      <c r="D902" s="75" t="n"/>
      <c r="E902" s="80" t="n"/>
      <c r="F902" s="80" t="n"/>
      <c r="G902" s="80" t="n"/>
      <c r="H902" s="80" t="n"/>
      <c r="I902" s="80" t="n"/>
      <c r="J902" s="80" t="n"/>
      <c r="K902" s="80">
        <f>F902-Y902</f>
        <v/>
      </c>
      <c r="L902" s="82">
        <f>AA902/(K902+W902)</f>
        <v/>
      </c>
      <c r="M902" s="75" t="n">
        <v>0.375</v>
      </c>
      <c r="N902" s="80" t="n">
        <v>101452</v>
      </c>
      <c r="O902" s="80" t="n">
        <v>48863.49</v>
      </c>
      <c r="P902" s="80" t="n">
        <v>18032.2</v>
      </c>
      <c r="Q902" s="80" t="n">
        <v>25387.1</v>
      </c>
      <c r="R902" s="80" t="n">
        <v>10755.8</v>
      </c>
      <c r="S902" s="80" t="n">
        <v>-1586.59</v>
      </c>
      <c r="T902" s="80">
        <f>O902-Y902</f>
        <v/>
      </c>
      <c r="U902" s="82">
        <f>AA902/(T902+X902)</f>
        <v/>
      </c>
      <c r="V902" s="80">
        <f>INDEX(检修、备用和必开!B:B,MATCH(统调负荷!$C902,检修、备用和必开!$A:$A,0))</f>
        <v/>
      </c>
      <c r="W902" s="80">
        <f>INDEX(检修、备用和必开!C:C,MATCH(统调负荷!$C902,检修、备用和必开!$A:$A,0))</f>
        <v/>
      </c>
      <c r="X902" s="80">
        <f>INDEX(检修、备用和必开!D:D,MATCH(统调负荷!$C902,检修、备用和必开!$A:$A,0))</f>
        <v/>
      </c>
      <c r="Y902" s="80">
        <f>INDEX(检修、备用和必开!E:E,MATCH(统调负荷!$C902,检修、备用和必开!$A:$A,0))</f>
        <v/>
      </c>
      <c r="Z902" s="80">
        <f>INDEX(检修、备用和必开!F:F,MATCH(统调负荷!$C902,检修、备用和必开!$A:$A,0))</f>
        <v/>
      </c>
      <c r="AA902" s="80">
        <f>94492.4-V902-Z902</f>
        <v/>
      </c>
      <c r="AB902" s="80" t="n">
        <v>492.41</v>
      </c>
      <c r="AC902" s="80" t="n">
        <v>520.63</v>
      </c>
      <c r="AD902" s="83">
        <f>C902+D902</f>
        <v/>
      </c>
      <c r="AE902" s="82">
        <f>N902-E902</f>
        <v/>
      </c>
      <c r="AF902" s="82">
        <f>O902-F902</f>
        <v/>
      </c>
      <c r="AG902" s="82">
        <f>P902-G902</f>
        <v/>
      </c>
      <c r="AH902" s="82">
        <f>Q902-H902</f>
        <v/>
      </c>
      <c r="AI902" s="82">
        <f>R902-I902</f>
        <v/>
      </c>
      <c r="AJ902" s="82">
        <f>S902-J902</f>
        <v/>
      </c>
      <c r="AK902" s="80">
        <f>INDEX(检修、备用和必开!I:I,MATCH(统调负荷!$C902,检修、备用和必开!$A:$A,0))</f>
        <v/>
      </c>
    </row>
    <row r="903" ht="13.8" customHeight="1">
      <c r="A903" s="80">
        <f>WEEKDAY(C903,2)</f>
        <v/>
      </c>
      <c r="B903" s="80">
        <f>HOUR(D903)</f>
        <v/>
      </c>
      <c r="D903" s="75" t="n"/>
      <c r="E903" s="80" t="n"/>
      <c r="F903" s="80" t="n"/>
      <c r="G903" s="80" t="n"/>
      <c r="H903" s="80" t="n"/>
      <c r="I903" s="80" t="n"/>
      <c r="J903" s="80" t="n"/>
      <c r="K903" s="80">
        <f>F903-Y903</f>
        <v/>
      </c>
      <c r="L903" s="82">
        <f>AA903/(K903+W903)</f>
        <v/>
      </c>
      <c r="M903" s="75" t="n">
        <v>0.3854166666666667</v>
      </c>
      <c r="N903" s="80" t="n">
        <v>101798</v>
      </c>
      <c r="O903" s="80" t="n">
        <v>48880.51</v>
      </c>
      <c r="P903" s="80" t="n">
        <v>17833.7</v>
      </c>
      <c r="Q903" s="80" t="n">
        <v>25268</v>
      </c>
      <c r="R903" s="80" t="n">
        <v>11372</v>
      </c>
      <c r="S903" s="80" t="n">
        <v>-1556.21</v>
      </c>
      <c r="T903" s="80">
        <f>O903-Y903</f>
        <v/>
      </c>
      <c r="U903" s="82">
        <f>AA903/(T903+X903)</f>
        <v/>
      </c>
      <c r="V903" s="80">
        <f>INDEX(检修、备用和必开!B:B,MATCH(统调负荷!$C903,检修、备用和必开!$A:$A,0))</f>
        <v/>
      </c>
      <c r="W903" s="80">
        <f>INDEX(检修、备用和必开!C:C,MATCH(统调负荷!$C903,检修、备用和必开!$A:$A,0))</f>
        <v/>
      </c>
      <c r="X903" s="80">
        <f>INDEX(检修、备用和必开!D:D,MATCH(统调负荷!$C903,检修、备用和必开!$A:$A,0))</f>
        <v/>
      </c>
      <c r="Y903" s="80">
        <f>INDEX(检修、备用和必开!E:E,MATCH(统调负荷!$C903,检修、备用和必开!$A:$A,0))</f>
        <v/>
      </c>
      <c r="Z903" s="80">
        <f>INDEX(检修、备用和必开!F:F,MATCH(统调负荷!$C903,检修、备用和必开!$A:$A,0))</f>
        <v/>
      </c>
      <c r="AA903" s="80">
        <f>94492.4-V903-Z903</f>
        <v/>
      </c>
      <c r="AB903" s="80" t="n">
        <v>539.0599999999999</v>
      </c>
      <c r="AC903" s="80" t="n">
        <v>541.8099999999999</v>
      </c>
      <c r="AD903" s="83">
        <f>C903+D903</f>
        <v/>
      </c>
      <c r="AE903" s="82">
        <f>N903-E903</f>
        <v/>
      </c>
      <c r="AF903" s="82">
        <f>O903-F903</f>
        <v/>
      </c>
      <c r="AG903" s="82">
        <f>P903-G903</f>
        <v/>
      </c>
      <c r="AH903" s="82">
        <f>Q903-H903</f>
        <v/>
      </c>
      <c r="AI903" s="82">
        <f>R903-I903</f>
        <v/>
      </c>
      <c r="AJ903" s="82">
        <f>S903-J903</f>
        <v/>
      </c>
      <c r="AK903" s="80">
        <f>INDEX(检修、备用和必开!I:I,MATCH(统调负荷!$C903,检修、备用和必开!$A:$A,0))</f>
        <v/>
      </c>
    </row>
    <row r="904" ht="13.8" customHeight="1">
      <c r="A904" s="80">
        <f>WEEKDAY(C904,2)</f>
        <v/>
      </c>
      <c r="B904" s="80">
        <f>HOUR(D904)</f>
        <v/>
      </c>
      <c r="D904" s="75" t="n"/>
      <c r="E904" s="80" t="n"/>
      <c r="F904" s="80" t="n"/>
      <c r="G904" s="80" t="n"/>
      <c r="H904" s="80" t="n"/>
      <c r="I904" s="80" t="n"/>
      <c r="J904" s="80" t="n"/>
      <c r="K904" s="80">
        <f>F904-Y904</f>
        <v/>
      </c>
      <c r="L904" s="82">
        <f>AA904/(K904+W904)</f>
        <v/>
      </c>
      <c r="M904" s="75" t="n">
        <v>0.3958333333333333</v>
      </c>
      <c r="N904" s="80" t="n">
        <v>101344</v>
      </c>
      <c r="O904" s="80" t="n">
        <v>47358.05</v>
      </c>
      <c r="P904" s="80" t="n">
        <v>18189.5</v>
      </c>
      <c r="Q904" s="80" t="n">
        <v>25176.5</v>
      </c>
      <c r="R904" s="80" t="n">
        <v>12127.6</v>
      </c>
      <c r="S904" s="80" t="n">
        <v>-1507.65</v>
      </c>
      <c r="T904" s="80">
        <f>O904-Y904</f>
        <v/>
      </c>
      <c r="U904" s="82">
        <f>AA904/(T904+X904)</f>
        <v/>
      </c>
      <c r="V904" s="80">
        <f>INDEX(检修、备用和必开!B:B,MATCH(统调负荷!$C904,检修、备用和必开!$A:$A,0))</f>
        <v/>
      </c>
      <c r="W904" s="80">
        <f>INDEX(检修、备用和必开!C:C,MATCH(统调负荷!$C904,检修、备用和必开!$A:$A,0))</f>
        <v/>
      </c>
      <c r="X904" s="80">
        <f>INDEX(检修、备用和必开!D:D,MATCH(统调负荷!$C904,检修、备用和必开!$A:$A,0))</f>
        <v/>
      </c>
      <c r="Y904" s="80">
        <f>INDEX(检修、备用和必开!E:E,MATCH(统调负荷!$C904,检修、备用和必开!$A:$A,0))</f>
        <v/>
      </c>
      <c r="Z904" s="80">
        <f>INDEX(检修、备用和必开!F:F,MATCH(统调负荷!$C904,检修、备用和必开!$A:$A,0))</f>
        <v/>
      </c>
      <c r="AA904" s="80">
        <f>94492.4-V904-Z904</f>
        <v/>
      </c>
      <c r="AB904" s="80" t="n">
        <v>506.86</v>
      </c>
      <c r="AC904" s="80" t="n">
        <v>526.76</v>
      </c>
      <c r="AD904" s="83">
        <f>C904+D904</f>
        <v/>
      </c>
      <c r="AE904" s="82">
        <f>N904-E904</f>
        <v/>
      </c>
      <c r="AF904" s="82">
        <f>O904-F904</f>
        <v/>
      </c>
      <c r="AG904" s="82">
        <f>P904-G904</f>
        <v/>
      </c>
      <c r="AH904" s="82">
        <f>Q904-H904</f>
        <v/>
      </c>
      <c r="AI904" s="82">
        <f>R904-I904</f>
        <v/>
      </c>
      <c r="AJ904" s="82">
        <f>S904-J904</f>
        <v/>
      </c>
      <c r="AK904" s="80">
        <f>INDEX(检修、备用和必开!I:I,MATCH(统调负荷!$C904,检修、备用和必开!$A:$A,0))</f>
        <v/>
      </c>
    </row>
    <row r="905" ht="13.8" customHeight="1">
      <c r="A905" s="80">
        <f>WEEKDAY(C905,2)</f>
        <v/>
      </c>
      <c r="B905" s="80">
        <f>HOUR(D905)</f>
        <v/>
      </c>
      <c r="D905" s="75" t="n"/>
      <c r="E905" s="80" t="n"/>
      <c r="F905" s="80" t="n"/>
      <c r="G905" s="80" t="n"/>
      <c r="H905" s="80" t="n"/>
      <c r="I905" s="80" t="n"/>
      <c r="J905" s="80" t="n"/>
      <c r="K905" s="80">
        <f>F905-Y905</f>
        <v/>
      </c>
      <c r="L905" s="82">
        <f>AA905/(K905+W905)</f>
        <v/>
      </c>
      <c r="M905" s="75" t="n">
        <v>0.40625</v>
      </c>
      <c r="N905" s="80" t="n">
        <v>101275</v>
      </c>
      <c r="O905" s="80" t="n">
        <v>46708.67</v>
      </c>
      <c r="P905" s="80" t="n">
        <v>17929</v>
      </c>
      <c r="Q905" s="80" t="n">
        <v>25407.4</v>
      </c>
      <c r="R905" s="80" t="n">
        <v>12763.2</v>
      </c>
      <c r="S905" s="80" t="n">
        <v>-1533.27</v>
      </c>
      <c r="T905" s="80">
        <f>O905-Y905</f>
        <v/>
      </c>
      <c r="U905" s="82">
        <f>AA905/(T905+X905)</f>
        <v/>
      </c>
      <c r="V905" s="80">
        <f>INDEX(检修、备用和必开!B:B,MATCH(统调负荷!$C905,检修、备用和必开!$A:$A,0))</f>
        <v/>
      </c>
      <c r="W905" s="80">
        <f>INDEX(检修、备用和必开!C:C,MATCH(统调负荷!$C905,检修、备用和必开!$A:$A,0))</f>
        <v/>
      </c>
      <c r="X905" s="80">
        <f>INDEX(检修、备用和必开!D:D,MATCH(统调负荷!$C905,检修、备用和必开!$A:$A,0))</f>
        <v/>
      </c>
      <c r="Y905" s="80">
        <f>INDEX(检修、备用和必开!E:E,MATCH(统调负荷!$C905,检修、备用和必开!$A:$A,0))</f>
        <v/>
      </c>
      <c r="Z905" s="80">
        <f>INDEX(检修、备用和必开!F:F,MATCH(统调负荷!$C905,检修、备用和必开!$A:$A,0))</f>
        <v/>
      </c>
      <c r="AA905" s="80">
        <f>94492.4-V905-Z905</f>
        <v/>
      </c>
      <c r="AB905" s="80" t="n">
        <v>508.37</v>
      </c>
      <c r="AC905" s="80" t="n">
        <v>510.03</v>
      </c>
      <c r="AD905" s="83">
        <f>C905+D905</f>
        <v/>
      </c>
      <c r="AE905" s="82">
        <f>N905-E905</f>
        <v/>
      </c>
      <c r="AF905" s="82">
        <f>O905-F905</f>
        <v/>
      </c>
      <c r="AG905" s="82">
        <f>P905-G905</f>
        <v/>
      </c>
      <c r="AH905" s="82">
        <f>Q905-H905</f>
        <v/>
      </c>
      <c r="AI905" s="82">
        <f>R905-I905</f>
        <v/>
      </c>
      <c r="AJ905" s="82">
        <f>S905-J905</f>
        <v/>
      </c>
      <c r="AK905" s="80">
        <f>INDEX(检修、备用和必开!I:I,MATCH(统调负荷!$C905,检修、备用和必开!$A:$A,0))</f>
        <v/>
      </c>
    </row>
    <row r="906" ht="13.8" customHeight="1">
      <c r="A906" s="80">
        <f>WEEKDAY(C906,2)</f>
        <v/>
      </c>
      <c r="B906" s="80">
        <f>HOUR(D906)</f>
        <v/>
      </c>
      <c r="D906" s="75" t="n"/>
      <c r="E906" s="80" t="n"/>
      <c r="F906" s="80" t="n"/>
      <c r="G906" s="80" t="n"/>
      <c r="H906" s="80" t="n"/>
      <c r="I906" s="80" t="n"/>
      <c r="J906" s="80" t="n"/>
      <c r="K906" s="80">
        <f>F906-Y906</f>
        <v/>
      </c>
      <c r="L906" s="82">
        <f>AA906/(K906+W906)</f>
        <v/>
      </c>
      <c r="M906" s="75" t="n">
        <v>0.4166666666666667</v>
      </c>
      <c r="N906" s="80" t="n">
        <v>100268</v>
      </c>
      <c r="O906" s="80" t="n">
        <v>44578.06</v>
      </c>
      <c r="P906" s="80" t="n">
        <v>18165.2</v>
      </c>
      <c r="Q906" s="80" t="n">
        <v>25784.3</v>
      </c>
      <c r="R906" s="80" t="n">
        <v>13353.5</v>
      </c>
      <c r="S906" s="80" t="n">
        <v>-1613.06</v>
      </c>
      <c r="T906" s="80">
        <f>O906-Y906</f>
        <v/>
      </c>
      <c r="U906" s="82">
        <f>AA906/(T906+X906)</f>
        <v/>
      </c>
      <c r="V906" s="80">
        <f>INDEX(检修、备用和必开!B:B,MATCH(统调负荷!$C906,检修、备用和必开!$A:$A,0))</f>
        <v/>
      </c>
      <c r="W906" s="80">
        <f>INDEX(检修、备用和必开!C:C,MATCH(统调负荷!$C906,检修、备用和必开!$A:$A,0))</f>
        <v/>
      </c>
      <c r="X906" s="80">
        <f>INDEX(检修、备用和必开!D:D,MATCH(统调负荷!$C906,检修、备用和必开!$A:$A,0))</f>
        <v/>
      </c>
      <c r="Y906" s="80">
        <f>INDEX(检修、备用和必开!E:E,MATCH(统调负荷!$C906,检修、备用和必开!$A:$A,0))</f>
        <v/>
      </c>
      <c r="Z906" s="80">
        <f>INDEX(检修、备用和必开!F:F,MATCH(统调负荷!$C906,检修、备用和必开!$A:$A,0))</f>
        <v/>
      </c>
      <c r="AA906" s="80">
        <f>94492.4-V906-Z906</f>
        <v/>
      </c>
      <c r="AB906" s="80" t="n">
        <v>487.25</v>
      </c>
      <c r="AC906" s="80" t="n">
        <v>456.39</v>
      </c>
      <c r="AD906" s="83">
        <f>C906+D906</f>
        <v/>
      </c>
      <c r="AE906" s="82">
        <f>N906-E906</f>
        <v/>
      </c>
      <c r="AF906" s="82">
        <f>O906-F906</f>
        <v/>
      </c>
      <c r="AG906" s="82">
        <f>P906-G906</f>
        <v/>
      </c>
      <c r="AH906" s="82">
        <f>Q906-H906</f>
        <v/>
      </c>
      <c r="AI906" s="82">
        <f>R906-I906</f>
        <v/>
      </c>
      <c r="AJ906" s="82">
        <f>S906-J906</f>
        <v/>
      </c>
      <c r="AK906" s="80">
        <f>INDEX(检修、备用和必开!I:I,MATCH(统调负荷!$C906,检修、备用和必开!$A:$A,0))</f>
        <v/>
      </c>
    </row>
    <row r="907" ht="13.8" customHeight="1">
      <c r="A907" s="80">
        <f>WEEKDAY(C907,2)</f>
        <v/>
      </c>
      <c r="B907" s="80">
        <f>HOUR(D907)</f>
        <v/>
      </c>
      <c r="D907" s="75" t="n"/>
      <c r="E907" s="80" t="n"/>
      <c r="F907" s="80" t="n"/>
      <c r="G907" s="80" t="n"/>
      <c r="H907" s="80" t="n"/>
      <c r="I907" s="80" t="n"/>
      <c r="J907" s="80" t="n"/>
      <c r="K907" s="80">
        <f>F907-Y907</f>
        <v/>
      </c>
      <c r="L907" s="82">
        <f>AA907/(K907+W907)</f>
        <v/>
      </c>
      <c r="M907" s="75" t="n">
        <v>0.4270833333333333</v>
      </c>
      <c r="N907" s="80" t="n">
        <v>98017.60000000001</v>
      </c>
      <c r="O907" s="80" t="n">
        <v>43754.84</v>
      </c>
      <c r="P907" s="80" t="n">
        <v>16303.5</v>
      </c>
      <c r="Q907" s="80" t="n">
        <v>25580.7</v>
      </c>
      <c r="R907" s="80" t="n">
        <v>14010.1</v>
      </c>
      <c r="S907" s="80" t="n">
        <v>-1631.54</v>
      </c>
      <c r="T907" s="80">
        <f>O907-Y907</f>
        <v/>
      </c>
      <c r="U907" s="82">
        <f>AA907/(T907+X907)</f>
        <v/>
      </c>
      <c r="V907" s="80">
        <f>INDEX(检修、备用和必开!B:B,MATCH(统调负荷!$C907,检修、备用和必开!$A:$A,0))</f>
        <v/>
      </c>
      <c r="W907" s="80">
        <f>INDEX(检修、备用和必开!C:C,MATCH(统调负荷!$C907,检修、备用和必开!$A:$A,0))</f>
        <v/>
      </c>
      <c r="X907" s="80">
        <f>INDEX(检修、备用和必开!D:D,MATCH(统调负荷!$C907,检修、备用和必开!$A:$A,0))</f>
        <v/>
      </c>
      <c r="Y907" s="80">
        <f>INDEX(检修、备用和必开!E:E,MATCH(统调负荷!$C907,检修、备用和必开!$A:$A,0))</f>
        <v/>
      </c>
      <c r="Z907" s="80">
        <f>INDEX(检修、备用和必开!F:F,MATCH(统调负荷!$C907,检修、备用和必开!$A:$A,0))</f>
        <v/>
      </c>
      <c r="AA907" s="80">
        <f>94492.4-V907-Z907</f>
        <v/>
      </c>
      <c r="AB907" s="80" t="n">
        <v>420.46</v>
      </c>
      <c r="AC907" s="80" t="n">
        <v>501.04</v>
      </c>
      <c r="AD907" s="83">
        <f>C907+D907</f>
        <v/>
      </c>
      <c r="AE907" s="82">
        <f>N907-E907</f>
        <v/>
      </c>
      <c r="AF907" s="82">
        <f>O907-F907</f>
        <v/>
      </c>
      <c r="AG907" s="82">
        <f>P907-G907</f>
        <v/>
      </c>
      <c r="AH907" s="82">
        <f>Q907-H907</f>
        <v/>
      </c>
      <c r="AI907" s="82">
        <f>R907-I907</f>
        <v/>
      </c>
      <c r="AJ907" s="82">
        <f>S907-J907</f>
        <v/>
      </c>
      <c r="AK907" s="80">
        <f>INDEX(检修、备用和必开!I:I,MATCH(统调负荷!$C907,检修、备用和必开!$A:$A,0))</f>
        <v/>
      </c>
    </row>
    <row r="908" ht="13.8" customHeight="1">
      <c r="A908" s="80">
        <f>WEEKDAY(C908,2)</f>
        <v/>
      </c>
      <c r="B908" s="80">
        <f>HOUR(D908)</f>
        <v/>
      </c>
      <c r="D908" s="75" t="n"/>
      <c r="E908" s="80" t="n"/>
      <c r="F908" s="80" t="n"/>
      <c r="G908" s="80" t="n"/>
      <c r="H908" s="80" t="n"/>
      <c r="I908" s="80" t="n"/>
      <c r="J908" s="80" t="n"/>
      <c r="K908" s="80">
        <f>F908-Y908</f>
        <v/>
      </c>
      <c r="L908" s="82">
        <f>AA908/(K908+W908)</f>
        <v/>
      </c>
      <c r="M908" s="75" t="n">
        <v>0.4375</v>
      </c>
      <c r="N908" s="80" t="n">
        <v>97835</v>
      </c>
      <c r="O908" s="80" t="n">
        <v>43035.17</v>
      </c>
      <c r="P908" s="80" t="n">
        <v>16151.3</v>
      </c>
      <c r="Q908" s="80" t="n">
        <v>25698.7</v>
      </c>
      <c r="R908" s="80" t="n">
        <v>14580.7</v>
      </c>
      <c r="S908" s="80" t="n">
        <v>-1630.87</v>
      </c>
      <c r="T908" s="80">
        <f>O908-Y908</f>
        <v/>
      </c>
      <c r="U908" s="82">
        <f>AA908/(T908+X908)</f>
        <v/>
      </c>
      <c r="V908" s="80">
        <f>INDEX(检修、备用和必开!B:B,MATCH(统调负荷!$C908,检修、备用和必开!$A:$A,0))</f>
        <v/>
      </c>
      <c r="W908" s="80">
        <f>INDEX(检修、备用和必开!C:C,MATCH(统调负荷!$C908,检修、备用和必开!$A:$A,0))</f>
        <v/>
      </c>
      <c r="X908" s="80">
        <f>INDEX(检修、备用和必开!D:D,MATCH(统调负荷!$C908,检修、备用和必开!$A:$A,0))</f>
        <v/>
      </c>
      <c r="Y908" s="80">
        <f>INDEX(检修、备用和必开!E:E,MATCH(统调负荷!$C908,检修、备用和必开!$A:$A,0))</f>
        <v/>
      </c>
      <c r="Z908" s="80">
        <f>INDEX(检修、备用和必开!F:F,MATCH(统调负荷!$C908,检修、备用和必开!$A:$A,0))</f>
        <v/>
      </c>
      <c r="AA908" s="80">
        <f>94492.4-V908-Z908</f>
        <v/>
      </c>
      <c r="AB908" s="80" t="n">
        <v>443.61</v>
      </c>
      <c r="AC908" s="80" t="n">
        <v>434.32</v>
      </c>
      <c r="AD908" s="83">
        <f>C908+D908</f>
        <v/>
      </c>
      <c r="AE908" s="82">
        <f>N908-E908</f>
        <v/>
      </c>
      <c r="AF908" s="82">
        <f>O908-F908</f>
        <v/>
      </c>
      <c r="AG908" s="82">
        <f>P908-G908</f>
        <v/>
      </c>
      <c r="AH908" s="82">
        <f>Q908-H908</f>
        <v/>
      </c>
      <c r="AI908" s="82">
        <f>R908-I908</f>
        <v/>
      </c>
      <c r="AJ908" s="82">
        <f>S908-J908</f>
        <v/>
      </c>
      <c r="AK908" s="80">
        <f>INDEX(检修、备用和必开!I:I,MATCH(统调负荷!$C908,检修、备用和必开!$A:$A,0))</f>
        <v/>
      </c>
    </row>
    <row r="909" ht="13.8" customHeight="1">
      <c r="A909" s="80">
        <f>WEEKDAY(C909,2)</f>
        <v/>
      </c>
      <c r="B909" s="80">
        <f>HOUR(D909)</f>
        <v/>
      </c>
      <c r="D909" s="75" t="n"/>
      <c r="E909" s="80" t="n"/>
      <c r="F909" s="80" t="n"/>
      <c r="G909" s="80" t="n"/>
      <c r="H909" s="80" t="n"/>
      <c r="I909" s="80" t="n"/>
      <c r="J909" s="80" t="n"/>
      <c r="K909" s="80">
        <f>F909-Y909</f>
        <v/>
      </c>
      <c r="L909" s="82">
        <f>AA909/(K909+W909)</f>
        <v/>
      </c>
      <c r="M909" s="75" t="n">
        <v>0.4479166666666667</v>
      </c>
      <c r="N909" s="80" t="n">
        <v>97310.7</v>
      </c>
      <c r="O909" s="80" t="n">
        <v>43397.06</v>
      </c>
      <c r="P909" s="80" t="n">
        <v>15018.5</v>
      </c>
      <c r="Q909" s="80" t="n">
        <v>25528.5</v>
      </c>
      <c r="R909" s="80" t="n">
        <v>14953.6</v>
      </c>
      <c r="S909" s="80" t="n">
        <v>-1586.96</v>
      </c>
      <c r="T909" s="80">
        <f>O909-Y909</f>
        <v/>
      </c>
      <c r="U909" s="82">
        <f>AA909/(T909+X909)</f>
        <v/>
      </c>
      <c r="V909" s="80">
        <f>INDEX(检修、备用和必开!B:B,MATCH(统调负荷!$C909,检修、备用和必开!$A:$A,0))</f>
        <v/>
      </c>
      <c r="W909" s="80">
        <f>INDEX(检修、备用和必开!C:C,MATCH(统调负荷!$C909,检修、备用和必开!$A:$A,0))</f>
        <v/>
      </c>
      <c r="X909" s="80">
        <f>INDEX(检修、备用和必开!D:D,MATCH(统调负荷!$C909,检修、备用和必开!$A:$A,0))</f>
        <v/>
      </c>
      <c r="Y909" s="80">
        <f>INDEX(检修、备用和必开!E:E,MATCH(统调负荷!$C909,检修、备用和必开!$A:$A,0))</f>
        <v/>
      </c>
      <c r="Z909" s="80">
        <f>INDEX(检修、备用和必开!F:F,MATCH(统调负荷!$C909,检修、备用和必开!$A:$A,0))</f>
        <v/>
      </c>
      <c r="AA909" s="80">
        <f>94492.4-V909-Z909</f>
        <v/>
      </c>
      <c r="AB909" s="80" t="n">
        <v>414.75</v>
      </c>
      <c r="AC909" s="80" t="n">
        <v>492.95</v>
      </c>
      <c r="AD909" s="83">
        <f>C909+D909</f>
        <v/>
      </c>
      <c r="AE909" s="82">
        <f>N909-E909</f>
        <v/>
      </c>
      <c r="AF909" s="82">
        <f>O909-F909</f>
        <v/>
      </c>
      <c r="AG909" s="82">
        <f>P909-G909</f>
        <v/>
      </c>
      <c r="AH909" s="82">
        <f>Q909-H909</f>
        <v/>
      </c>
      <c r="AI909" s="82">
        <f>R909-I909</f>
        <v/>
      </c>
      <c r="AJ909" s="82">
        <f>S909-J909</f>
        <v/>
      </c>
      <c r="AK909" s="80">
        <f>INDEX(检修、备用和必开!I:I,MATCH(统调负荷!$C909,检修、备用和必开!$A:$A,0))</f>
        <v/>
      </c>
    </row>
    <row r="910" ht="13.8" customHeight="1">
      <c r="A910" s="80">
        <f>WEEKDAY(C910,2)</f>
        <v/>
      </c>
      <c r="B910" s="80">
        <f>HOUR(D910)</f>
        <v/>
      </c>
      <c r="D910" s="75" t="n"/>
      <c r="E910" s="80" t="n"/>
      <c r="F910" s="80" t="n"/>
      <c r="G910" s="80" t="n"/>
      <c r="H910" s="80" t="n"/>
      <c r="I910" s="80" t="n"/>
      <c r="J910" s="80" t="n"/>
      <c r="K910" s="80">
        <f>F910-Y910</f>
        <v/>
      </c>
      <c r="L910" s="82">
        <f>AA910/(K910+W910)</f>
        <v/>
      </c>
      <c r="M910" s="75" t="n">
        <v>0.4583333333333333</v>
      </c>
      <c r="N910" s="80" t="n">
        <v>97124.89999999999</v>
      </c>
      <c r="O910" s="80" t="n">
        <v>43701.1</v>
      </c>
      <c r="P910" s="80" t="n">
        <v>14684.8</v>
      </c>
      <c r="Q910" s="80" t="n">
        <v>25135.9</v>
      </c>
      <c r="R910" s="80" t="n">
        <v>15186.1</v>
      </c>
      <c r="S910" s="80" t="n">
        <v>-1583</v>
      </c>
      <c r="T910" s="80">
        <f>O910-Y910</f>
        <v/>
      </c>
      <c r="U910" s="82">
        <f>AA910/(T910+X910)</f>
        <v/>
      </c>
      <c r="V910" s="80">
        <f>INDEX(检修、备用和必开!B:B,MATCH(统调负荷!$C910,检修、备用和必开!$A:$A,0))</f>
        <v/>
      </c>
      <c r="W910" s="80">
        <f>INDEX(检修、备用和必开!C:C,MATCH(统调负荷!$C910,检修、备用和必开!$A:$A,0))</f>
        <v/>
      </c>
      <c r="X910" s="80">
        <f>INDEX(检修、备用和必开!D:D,MATCH(统调负荷!$C910,检修、备用和必开!$A:$A,0))</f>
        <v/>
      </c>
      <c r="Y910" s="80">
        <f>INDEX(检修、备用和必开!E:E,MATCH(统调负荷!$C910,检修、备用和必开!$A:$A,0))</f>
        <v/>
      </c>
      <c r="Z910" s="80">
        <f>INDEX(检修、备用和必开!F:F,MATCH(统调负荷!$C910,检修、备用和必开!$A:$A,0))</f>
        <v/>
      </c>
      <c r="AA910" s="80">
        <f>94492.4-V910-Z910</f>
        <v/>
      </c>
      <c r="AB910" s="80" t="n">
        <v>418.6</v>
      </c>
      <c r="AC910" s="80" t="n">
        <v>472.87</v>
      </c>
      <c r="AD910" s="83">
        <f>C910+D910</f>
        <v/>
      </c>
      <c r="AE910" s="82">
        <f>N910-E910</f>
        <v/>
      </c>
      <c r="AF910" s="82">
        <f>O910-F910</f>
        <v/>
      </c>
      <c r="AG910" s="82">
        <f>P910-G910</f>
        <v/>
      </c>
      <c r="AH910" s="82">
        <f>Q910-H910</f>
        <v/>
      </c>
      <c r="AI910" s="82">
        <f>R910-I910</f>
        <v/>
      </c>
      <c r="AJ910" s="82">
        <f>S910-J910</f>
        <v/>
      </c>
      <c r="AK910" s="80">
        <f>INDEX(检修、备用和必开!I:I,MATCH(统调负荷!$C910,检修、备用和必开!$A:$A,0))</f>
        <v/>
      </c>
    </row>
    <row r="911" ht="13.8" customHeight="1">
      <c r="A911" s="80">
        <f>WEEKDAY(C911,2)</f>
        <v/>
      </c>
      <c r="B911" s="80">
        <f>HOUR(D911)</f>
        <v/>
      </c>
      <c r="D911" s="75" t="n"/>
      <c r="E911" s="80" t="n"/>
      <c r="F911" s="80" t="n"/>
      <c r="G911" s="80" t="n"/>
      <c r="H911" s="80" t="n"/>
      <c r="I911" s="80" t="n"/>
      <c r="J911" s="80" t="n"/>
      <c r="K911" s="80">
        <f>F911-Y911</f>
        <v/>
      </c>
      <c r="L911" s="82">
        <f>AA911/(K911+W911)</f>
        <v/>
      </c>
      <c r="M911" s="75" t="n">
        <v>0.46875</v>
      </c>
      <c r="N911" s="80" t="n">
        <v>96677.3</v>
      </c>
      <c r="O911" s="80" t="n">
        <v>43053.66</v>
      </c>
      <c r="P911" s="80" t="n">
        <v>14505.1</v>
      </c>
      <c r="Q911" s="80" t="n">
        <v>25180.9</v>
      </c>
      <c r="R911" s="80" t="n">
        <v>15455.7</v>
      </c>
      <c r="S911" s="80" t="n">
        <v>-1518.06</v>
      </c>
      <c r="T911" s="80">
        <f>O911-Y911</f>
        <v/>
      </c>
      <c r="U911" s="82">
        <f>AA911/(T911+X911)</f>
        <v/>
      </c>
      <c r="V911" s="80">
        <f>INDEX(检修、备用和必开!B:B,MATCH(统调负荷!$C911,检修、备用和必开!$A:$A,0))</f>
        <v/>
      </c>
      <c r="W911" s="80">
        <f>INDEX(检修、备用和必开!C:C,MATCH(统调负荷!$C911,检修、备用和必开!$A:$A,0))</f>
        <v/>
      </c>
      <c r="X911" s="80">
        <f>INDEX(检修、备用和必开!D:D,MATCH(统调负荷!$C911,检修、备用和必开!$A:$A,0))</f>
        <v/>
      </c>
      <c r="Y911" s="80">
        <f>INDEX(检修、备用和必开!E:E,MATCH(统调负荷!$C911,检修、备用和必开!$A:$A,0))</f>
        <v/>
      </c>
      <c r="Z911" s="80">
        <f>INDEX(检修、备用和必开!F:F,MATCH(统调负荷!$C911,检修、备用和必开!$A:$A,0))</f>
        <v/>
      </c>
      <c r="AA911" s="80">
        <f>94492.4-V911-Z911</f>
        <v/>
      </c>
      <c r="AB911" s="80" t="n">
        <v>403.87</v>
      </c>
      <c r="AC911" s="80" t="n">
        <v>377.68</v>
      </c>
      <c r="AD911" s="83">
        <f>C911+D911</f>
        <v/>
      </c>
      <c r="AE911" s="82">
        <f>N911-E911</f>
        <v/>
      </c>
      <c r="AF911" s="82">
        <f>O911-F911</f>
        <v/>
      </c>
      <c r="AG911" s="82">
        <f>P911-G911</f>
        <v/>
      </c>
      <c r="AH911" s="82">
        <f>Q911-H911</f>
        <v/>
      </c>
      <c r="AI911" s="82">
        <f>R911-I911</f>
        <v/>
      </c>
      <c r="AJ911" s="82">
        <f>S911-J911</f>
        <v/>
      </c>
      <c r="AK911" s="80">
        <f>INDEX(检修、备用和必开!I:I,MATCH(统调负荷!$C911,检修、备用和必开!$A:$A,0))</f>
        <v/>
      </c>
    </row>
    <row r="912" ht="13.8" customHeight="1">
      <c r="A912" s="80">
        <f>WEEKDAY(C912,2)</f>
        <v/>
      </c>
      <c r="B912" s="80">
        <f>HOUR(D912)</f>
        <v/>
      </c>
      <c r="D912" s="75" t="n"/>
      <c r="E912" s="80" t="n"/>
      <c r="F912" s="80" t="n"/>
      <c r="G912" s="80" t="n"/>
      <c r="H912" s="80" t="n"/>
      <c r="I912" s="80" t="n"/>
      <c r="J912" s="80" t="n"/>
      <c r="K912" s="80">
        <f>F912-Y912</f>
        <v/>
      </c>
      <c r="L912" s="82">
        <f>AA912/(K912+W912)</f>
        <v/>
      </c>
      <c r="M912" s="75" t="n">
        <v>0.4791666666666667</v>
      </c>
      <c r="N912" s="80" t="n">
        <v>94657.2</v>
      </c>
      <c r="O912" s="80" t="n">
        <v>42139.79</v>
      </c>
      <c r="P912" s="80" t="n">
        <v>13198.7</v>
      </c>
      <c r="Q912" s="80" t="n">
        <v>25071.2</v>
      </c>
      <c r="R912" s="80" t="n">
        <v>15646.7</v>
      </c>
      <c r="S912" s="80" t="n">
        <v>-1399.19</v>
      </c>
      <c r="T912" s="80">
        <f>O912-Y912</f>
        <v/>
      </c>
      <c r="U912" s="82">
        <f>AA912/(T912+X912)</f>
        <v/>
      </c>
      <c r="V912" s="80">
        <f>INDEX(检修、备用和必开!B:B,MATCH(统调负荷!$C912,检修、备用和必开!$A:$A,0))</f>
        <v/>
      </c>
      <c r="W912" s="80">
        <f>INDEX(检修、备用和必开!C:C,MATCH(统调负荷!$C912,检修、备用和必开!$A:$A,0))</f>
        <v/>
      </c>
      <c r="X912" s="80">
        <f>INDEX(检修、备用和必开!D:D,MATCH(统调负荷!$C912,检修、备用和必开!$A:$A,0))</f>
        <v/>
      </c>
      <c r="Y912" s="80">
        <f>INDEX(检修、备用和必开!E:E,MATCH(统调负荷!$C912,检修、备用和必开!$A:$A,0))</f>
        <v/>
      </c>
      <c r="Z912" s="80">
        <f>INDEX(检修、备用和必开!F:F,MATCH(统调负荷!$C912,检修、备用和必开!$A:$A,0))</f>
        <v/>
      </c>
      <c r="AA912" s="80">
        <f>94492.4-V912-Z912</f>
        <v/>
      </c>
      <c r="AB912" s="80" t="n">
        <v>406.62</v>
      </c>
      <c r="AC912" s="80" t="n">
        <v>256.42</v>
      </c>
      <c r="AD912" s="83">
        <f>C912+D912</f>
        <v/>
      </c>
      <c r="AE912" s="82">
        <f>N912-E912</f>
        <v/>
      </c>
      <c r="AF912" s="82">
        <f>O912-F912</f>
        <v/>
      </c>
      <c r="AG912" s="82">
        <f>P912-G912</f>
        <v/>
      </c>
      <c r="AH912" s="82">
        <f>Q912-H912</f>
        <v/>
      </c>
      <c r="AI912" s="82">
        <f>R912-I912</f>
        <v/>
      </c>
      <c r="AJ912" s="82">
        <f>S912-J912</f>
        <v/>
      </c>
      <c r="AK912" s="80">
        <f>INDEX(检修、备用和必开!I:I,MATCH(统调负荷!$C912,检修、备用和必开!$A:$A,0))</f>
        <v/>
      </c>
    </row>
    <row r="913" ht="13.8" customHeight="1">
      <c r="A913" s="80">
        <f>WEEKDAY(C913,2)</f>
        <v/>
      </c>
      <c r="B913" s="80">
        <f>HOUR(D913)</f>
        <v/>
      </c>
      <c r="D913" s="75" t="n"/>
      <c r="E913" s="80" t="n"/>
      <c r="F913" s="80" t="n"/>
      <c r="G913" s="80" t="n"/>
      <c r="H913" s="80" t="n"/>
      <c r="I913" s="80" t="n"/>
      <c r="J913" s="80" t="n"/>
      <c r="K913" s="80">
        <f>F913-Y913</f>
        <v/>
      </c>
      <c r="L913" s="82">
        <f>AA913/(K913+W913)</f>
        <v/>
      </c>
      <c r="M913" s="75" t="n">
        <v>0.4895833333333333</v>
      </c>
      <c r="N913" s="80" t="n">
        <v>91792.5</v>
      </c>
      <c r="O913" s="80" t="n">
        <v>40664.53</v>
      </c>
      <c r="P913" s="80" t="n">
        <v>11632.8</v>
      </c>
      <c r="Q913" s="80" t="n">
        <v>25113.5</v>
      </c>
      <c r="R913" s="80" t="n">
        <v>15781.3</v>
      </c>
      <c r="S913" s="80" t="n">
        <v>-1399.63</v>
      </c>
      <c r="T913" s="80">
        <f>O913-Y913</f>
        <v/>
      </c>
      <c r="U913" s="82">
        <f>AA913/(T913+X913)</f>
        <v/>
      </c>
      <c r="V913" s="80">
        <f>INDEX(检修、备用和必开!B:B,MATCH(统调负荷!$C913,检修、备用和必开!$A:$A,0))</f>
        <v/>
      </c>
      <c r="W913" s="80">
        <f>INDEX(检修、备用和必开!C:C,MATCH(统调负荷!$C913,检修、备用和必开!$A:$A,0))</f>
        <v/>
      </c>
      <c r="X913" s="80">
        <f>INDEX(检修、备用和必开!D:D,MATCH(统调负荷!$C913,检修、备用和必开!$A:$A,0))</f>
        <v/>
      </c>
      <c r="Y913" s="80">
        <f>INDEX(检修、备用和必开!E:E,MATCH(统调负荷!$C913,检修、备用和必开!$A:$A,0))</f>
        <v/>
      </c>
      <c r="Z913" s="80">
        <f>INDEX(检修、备用和必开!F:F,MATCH(统调负荷!$C913,检修、备用和必开!$A:$A,0))</f>
        <v/>
      </c>
      <c r="AA913" s="80">
        <f>94492.4-V913-Z913</f>
        <v/>
      </c>
      <c r="AB913" s="80" t="n">
        <v>422.38</v>
      </c>
      <c r="AC913" s="80" t="n">
        <v>388.37</v>
      </c>
      <c r="AD913" s="83">
        <f>C913+D913</f>
        <v/>
      </c>
      <c r="AE913" s="82">
        <f>N913-E913</f>
        <v/>
      </c>
      <c r="AF913" s="82">
        <f>O913-F913</f>
        <v/>
      </c>
      <c r="AG913" s="82">
        <f>P913-G913</f>
        <v/>
      </c>
      <c r="AH913" s="82">
        <f>Q913-H913</f>
        <v/>
      </c>
      <c r="AI913" s="82">
        <f>R913-I913</f>
        <v/>
      </c>
      <c r="AJ913" s="82">
        <f>S913-J913</f>
        <v/>
      </c>
      <c r="AK913" s="80">
        <f>INDEX(检修、备用和必开!I:I,MATCH(统调负荷!$C913,检修、备用和必开!$A:$A,0))</f>
        <v/>
      </c>
    </row>
    <row r="914" ht="13.8" customHeight="1">
      <c r="A914" s="80">
        <f>WEEKDAY(C914,2)</f>
        <v/>
      </c>
      <c r="B914" s="80">
        <f>HOUR(D914)</f>
        <v/>
      </c>
      <c r="D914" s="75" t="n"/>
      <c r="E914" s="80" t="n"/>
      <c r="F914" s="80" t="n"/>
      <c r="G914" s="80" t="n"/>
      <c r="H914" s="80" t="n"/>
      <c r="I914" s="80" t="n"/>
      <c r="J914" s="80" t="n"/>
      <c r="K914" s="80">
        <f>F914-Y914</f>
        <v/>
      </c>
      <c r="L914" s="82">
        <f>AA914/(K914+W914)</f>
        <v/>
      </c>
      <c r="M914" s="75" t="n">
        <v>0.5</v>
      </c>
      <c r="N914" s="80" t="n">
        <v>85687.10000000001</v>
      </c>
      <c r="O914" s="80" t="n">
        <v>36732.16</v>
      </c>
      <c r="P914" s="80" t="n">
        <v>11673.9</v>
      </c>
      <c r="Q914" s="80" t="n">
        <v>22817</v>
      </c>
      <c r="R914" s="80" t="n">
        <v>15884.3</v>
      </c>
      <c r="S914" s="80" t="n">
        <v>-1420.26</v>
      </c>
      <c r="T914" s="80">
        <f>O914-Y914</f>
        <v/>
      </c>
      <c r="U914" s="82">
        <f>AA914/(T914+X914)</f>
        <v/>
      </c>
      <c r="V914" s="80">
        <f>INDEX(检修、备用和必开!B:B,MATCH(统调负荷!$C914,检修、备用和必开!$A:$A,0))</f>
        <v/>
      </c>
      <c r="W914" s="80">
        <f>INDEX(检修、备用和必开!C:C,MATCH(统调负荷!$C914,检修、备用和必开!$A:$A,0))</f>
        <v/>
      </c>
      <c r="X914" s="80">
        <f>INDEX(检修、备用和必开!D:D,MATCH(统调负荷!$C914,检修、备用和必开!$A:$A,0))</f>
        <v/>
      </c>
      <c r="Y914" s="80">
        <f>INDEX(检修、备用和必开!E:E,MATCH(统调负荷!$C914,检修、备用和必开!$A:$A,0))</f>
        <v/>
      </c>
      <c r="Z914" s="80">
        <f>INDEX(检修、备用和必开!F:F,MATCH(统调负荷!$C914,检修、备用和必开!$A:$A,0))</f>
        <v/>
      </c>
      <c r="AA914" s="80">
        <f>94492.4-V914-Z914</f>
        <v/>
      </c>
      <c r="AB914" s="80" t="n">
        <v>342.12</v>
      </c>
      <c r="AC914" s="80" t="n">
        <v>178.44</v>
      </c>
      <c r="AD914" s="83">
        <f>C914+D914</f>
        <v/>
      </c>
      <c r="AE914" s="82">
        <f>N914-E914</f>
        <v/>
      </c>
      <c r="AF914" s="82">
        <f>O914-F914</f>
        <v/>
      </c>
      <c r="AG914" s="82">
        <f>P914-G914</f>
        <v/>
      </c>
      <c r="AH914" s="82">
        <f>Q914-H914</f>
        <v/>
      </c>
      <c r="AI914" s="82">
        <f>R914-I914</f>
        <v/>
      </c>
      <c r="AJ914" s="82">
        <f>S914-J914</f>
        <v/>
      </c>
      <c r="AK914" s="80">
        <f>INDEX(检修、备用和必开!I:I,MATCH(统调负荷!$C914,检修、备用和必开!$A:$A,0))</f>
        <v/>
      </c>
    </row>
    <row r="915" ht="13.8" customHeight="1">
      <c r="A915" s="80">
        <f>WEEKDAY(C915,2)</f>
        <v/>
      </c>
      <c r="B915" s="80">
        <f>HOUR(D915)</f>
        <v/>
      </c>
      <c r="D915" s="75" t="n"/>
      <c r="E915" s="80" t="n"/>
      <c r="F915" s="80" t="n"/>
      <c r="G915" s="80" t="n"/>
      <c r="H915" s="80" t="n"/>
      <c r="I915" s="80" t="n"/>
      <c r="J915" s="80" t="n"/>
      <c r="K915" s="80">
        <f>F915-Y915</f>
        <v/>
      </c>
      <c r="L915" s="82">
        <f>AA915/(K915+W915)</f>
        <v/>
      </c>
      <c r="M915" s="75" t="n">
        <v>0.5104166666666666</v>
      </c>
      <c r="N915" s="80" t="n">
        <v>85905.2</v>
      </c>
      <c r="O915" s="80" t="n">
        <v>37408.09</v>
      </c>
      <c r="P915" s="80" t="n">
        <v>11168.8</v>
      </c>
      <c r="Q915" s="80" t="n">
        <v>22720.4</v>
      </c>
      <c r="R915" s="80" t="n">
        <v>15969.7</v>
      </c>
      <c r="S915" s="80" t="n">
        <v>-1361.79</v>
      </c>
      <c r="T915" s="80">
        <f>O915-Y915</f>
        <v/>
      </c>
      <c r="U915" s="82">
        <f>AA915/(T915+X915)</f>
        <v/>
      </c>
      <c r="V915" s="80">
        <f>INDEX(检修、备用和必开!B:B,MATCH(统调负荷!$C915,检修、备用和必开!$A:$A,0))</f>
        <v/>
      </c>
      <c r="W915" s="80">
        <f>INDEX(检修、备用和必开!C:C,MATCH(统调负荷!$C915,检修、备用和必开!$A:$A,0))</f>
        <v/>
      </c>
      <c r="X915" s="80">
        <f>INDEX(检修、备用和必开!D:D,MATCH(统调负荷!$C915,检修、备用和必开!$A:$A,0))</f>
        <v/>
      </c>
      <c r="Y915" s="80">
        <f>INDEX(检修、备用和必开!E:E,MATCH(统调负荷!$C915,检修、备用和必开!$A:$A,0))</f>
        <v/>
      </c>
      <c r="Z915" s="80">
        <f>INDEX(检修、备用和必开!F:F,MATCH(统调负荷!$C915,检修、备用和必开!$A:$A,0))</f>
        <v/>
      </c>
      <c r="AA915" s="80">
        <f>94492.4-V915-Z915</f>
        <v/>
      </c>
      <c r="AB915" s="80" t="n">
        <v>335.24</v>
      </c>
      <c r="AC915" s="80" t="n">
        <v>302.65</v>
      </c>
      <c r="AD915" s="83">
        <f>C915+D915</f>
        <v/>
      </c>
      <c r="AE915" s="82">
        <f>N915-E915</f>
        <v/>
      </c>
      <c r="AF915" s="82">
        <f>O915-F915</f>
        <v/>
      </c>
      <c r="AG915" s="82">
        <f>P915-G915</f>
        <v/>
      </c>
      <c r="AH915" s="82">
        <f>Q915-H915</f>
        <v/>
      </c>
      <c r="AI915" s="82">
        <f>R915-I915</f>
        <v/>
      </c>
      <c r="AJ915" s="82">
        <f>S915-J915</f>
        <v/>
      </c>
      <c r="AK915" s="80">
        <f>INDEX(检修、备用和必开!I:I,MATCH(统调负荷!$C915,检修、备用和必开!$A:$A,0))</f>
        <v/>
      </c>
    </row>
    <row r="916" ht="13.8" customHeight="1">
      <c r="A916" s="80">
        <f>WEEKDAY(C916,2)</f>
        <v/>
      </c>
      <c r="B916" s="80">
        <f>HOUR(D916)</f>
        <v/>
      </c>
      <c r="D916" s="75" t="n"/>
      <c r="E916" s="80" t="n"/>
      <c r="F916" s="80" t="n"/>
      <c r="G916" s="80" t="n"/>
      <c r="H916" s="80" t="n"/>
      <c r="I916" s="80" t="n"/>
      <c r="J916" s="80" t="n"/>
      <c r="K916" s="80">
        <f>F916-Y916</f>
        <v/>
      </c>
      <c r="L916" s="82">
        <f>AA916/(K916+W916)</f>
        <v/>
      </c>
      <c r="M916" s="75" t="n">
        <v>0.5208333333333334</v>
      </c>
      <c r="N916" s="80" t="n">
        <v>85382.5</v>
      </c>
      <c r="O916" s="80" t="n">
        <v>36857.71</v>
      </c>
      <c r="P916" s="80" t="n">
        <v>11356.8</v>
      </c>
      <c r="Q916" s="80" t="n">
        <v>22543.7</v>
      </c>
      <c r="R916" s="80" t="n">
        <v>15993.1</v>
      </c>
      <c r="S916" s="80" t="n">
        <v>-1368.81</v>
      </c>
      <c r="T916" s="80">
        <f>O916-Y916</f>
        <v/>
      </c>
      <c r="U916" s="82">
        <f>AA916/(T916+X916)</f>
        <v/>
      </c>
      <c r="V916" s="80">
        <f>INDEX(检修、备用和必开!B:B,MATCH(统调负荷!$C916,检修、备用和必开!$A:$A,0))</f>
        <v/>
      </c>
      <c r="W916" s="80">
        <f>INDEX(检修、备用和必开!C:C,MATCH(统调负荷!$C916,检修、备用和必开!$A:$A,0))</f>
        <v/>
      </c>
      <c r="X916" s="80">
        <f>INDEX(检修、备用和必开!D:D,MATCH(统调负荷!$C916,检修、备用和必开!$A:$A,0))</f>
        <v/>
      </c>
      <c r="Y916" s="80">
        <f>INDEX(检修、备用和必开!E:E,MATCH(统调负荷!$C916,检修、备用和必开!$A:$A,0))</f>
        <v/>
      </c>
      <c r="Z916" s="80">
        <f>INDEX(检修、备用和必开!F:F,MATCH(统调负荷!$C916,检修、备用和必开!$A:$A,0))</f>
        <v/>
      </c>
      <c r="AA916" s="80">
        <f>94492.4-V916-Z916</f>
        <v/>
      </c>
      <c r="AB916" s="80" t="n">
        <v>320.9</v>
      </c>
      <c r="AC916" s="80" t="n">
        <v>255.16</v>
      </c>
      <c r="AD916" s="83">
        <f>C916+D916</f>
        <v/>
      </c>
      <c r="AE916" s="82">
        <f>N916-E916</f>
        <v/>
      </c>
      <c r="AF916" s="82">
        <f>O916-F916</f>
        <v/>
      </c>
      <c r="AG916" s="82">
        <f>P916-G916</f>
        <v/>
      </c>
      <c r="AH916" s="82">
        <f>Q916-H916</f>
        <v/>
      </c>
      <c r="AI916" s="82">
        <f>R916-I916</f>
        <v/>
      </c>
      <c r="AJ916" s="82">
        <f>S916-J916</f>
        <v/>
      </c>
      <c r="AK916" s="80">
        <f>INDEX(检修、备用和必开!I:I,MATCH(统调负荷!$C916,检修、备用和必开!$A:$A,0))</f>
        <v/>
      </c>
    </row>
    <row r="917" ht="13.8" customHeight="1">
      <c r="A917" s="80">
        <f>WEEKDAY(C917,2)</f>
        <v/>
      </c>
      <c r="B917" s="80">
        <f>HOUR(D917)</f>
        <v/>
      </c>
      <c r="D917" s="75" t="n"/>
      <c r="E917" s="80" t="n"/>
      <c r="F917" s="80" t="n"/>
      <c r="G917" s="80" t="n"/>
      <c r="H917" s="80" t="n"/>
      <c r="I917" s="80" t="n"/>
      <c r="J917" s="80" t="n"/>
      <c r="K917" s="80">
        <f>F917-Y917</f>
        <v/>
      </c>
      <c r="L917" s="82">
        <f>AA917/(K917+W917)</f>
        <v/>
      </c>
      <c r="M917" s="75" t="n">
        <v>0.53125</v>
      </c>
      <c r="N917" s="80" t="n">
        <v>85032.2</v>
      </c>
      <c r="O917" s="80" t="n">
        <v>37402.99</v>
      </c>
      <c r="P917" s="80" t="n">
        <v>10669</v>
      </c>
      <c r="Q917" s="80" t="n">
        <v>22421.9</v>
      </c>
      <c r="R917" s="80" t="n">
        <v>15954.5</v>
      </c>
      <c r="S917" s="80" t="n">
        <v>-1416.19</v>
      </c>
      <c r="T917" s="80">
        <f>O917-Y917</f>
        <v/>
      </c>
      <c r="U917" s="82">
        <f>AA917/(T917+X917)</f>
        <v/>
      </c>
      <c r="V917" s="80">
        <f>INDEX(检修、备用和必开!B:B,MATCH(统调负荷!$C917,检修、备用和必开!$A:$A,0))</f>
        <v/>
      </c>
      <c r="W917" s="80">
        <f>INDEX(检修、备用和必开!C:C,MATCH(统调负荷!$C917,检修、备用和必开!$A:$A,0))</f>
        <v/>
      </c>
      <c r="X917" s="80">
        <f>INDEX(检修、备用和必开!D:D,MATCH(统调负荷!$C917,检修、备用和必开!$A:$A,0))</f>
        <v/>
      </c>
      <c r="Y917" s="80">
        <f>INDEX(检修、备用和必开!E:E,MATCH(统调负荷!$C917,检修、备用和必开!$A:$A,0))</f>
        <v/>
      </c>
      <c r="Z917" s="80">
        <f>INDEX(检修、备用和必开!F:F,MATCH(统调负荷!$C917,检修、备用和必开!$A:$A,0))</f>
        <v/>
      </c>
      <c r="AA917" s="80">
        <f>94492.4-V917-Z917</f>
        <v/>
      </c>
      <c r="AB917" s="80" t="n">
        <v>314.13</v>
      </c>
      <c r="AC917" s="80" t="n">
        <v>366.97</v>
      </c>
      <c r="AD917" s="83">
        <f>C917+D917</f>
        <v/>
      </c>
      <c r="AE917" s="82">
        <f>N917-E917</f>
        <v/>
      </c>
      <c r="AF917" s="82">
        <f>O917-F917</f>
        <v/>
      </c>
      <c r="AG917" s="82">
        <f>P917-G917</f>
        <v/>
      </c>
      <c r="AH917" s="82">
        <f>Q917-H917</f>
        <v/>
      </c>
      <c r="AI917" s="82">
        <f>R917-I917</f>
        <v/>
      </c>
      <c r="AJ917" s="82">
        <f>S917-J917</f>
        <v/>
      </c>
      <c r="AK917" s="80">
        <f>INDEX(检修、备用和必开!I:I,MATCH(统调负荷!$C917,检修、备用和必开!$A:$A,0))</f>
        <v/>
      </c>
    </row>
    <row r="918" ht="13.8" customHeight="1">
      <c r="A918" s="80">
        <f>WEEKDAY(C918,2)</f>
        <v/>
      </c>
      <c r="B918" s="80">
        <f>HOUR(D918)</f>
        <v/>
      </c>
      <c r="D918" s="75" t="n"/>
      <c r="E918" s="80" t="n"/>
      <c r="F918" s="80" t="n"/>
      <c r="G918" s="80" t="n"/>
      <c r="H918" s="80" t="n"/>
      <c r="I918" s="80" t="n"/>
      <c r="J918" s="80" t="n"/>
      <c r="K918" s="80">
        <f>F918-Y918</f>
        <v/>
      </c>
      <c r="L918" s="82">
        <f>AA918/(K918+W918)</f>
        <v/>
      </c>
      <c r="M918" s="75" t="n">
        <v>0.5416666666666666</v>
      </c>
      <c r="N918" s="80" t="n">
        <v>84941.60000000001</v>
      </c>
      <c r="O918" s="80" t="n">
        <v>38184.06</v>
      </c>
      <c r="P918" s="80" t="n">
        <v>10125.2</v>
      </c>
      <c r="Q918" s="80" t="n">
        <v>22229</v>
      </c>
      <c r="R918" s="80" t="n">
        <v>15861.7</v>
      </c>
      <c r="S918" s="80" t="n">
        <v>-1458.36</v>
      </c>
      <c r="T918" s="80">
        <f>O918-Y918</f>
        <v/>
      </c>
      <c r="U918" s="82">
        <f>AA918/(T918+X918)</f>
        <v/>
      </c>
      <c r="V918" s="80">
        <f>INDEX(检修、备用和必开!B:B,MATCH(统调负荷!$C918,检修、备用和必开!$A:$A,0))</f>
        <v/>
      </c>
      <c r="W918" s="80">
        <f>INDEX(检修、备用和必开!C:C,MATCH(统调负荷!$C918,检修、备用和必开!$A:$A,0))</f>
        <v/>
      </c>
      <c r="X918" s="80">
        <f>INDEX(检修、备用和必开!D:D,MATCH(统调负荷!$C918,检修、备用和必开!$A:$A,0))</f>
        <v/>
      </c>
      <c r="Y918" s="80">
        <f>INDEX(检修、备用和必开!E:E,MATCH(统调负荷!$C918,检修、备用和必开!$A:$A,0))</f>
        <v/>
      </c>
      <c r="Z918" s="80">
        <f>INDEX(检修、备用和必开!F:F,MATCH(统调负荷!$C918,检修、备用和必开!$A:$A,0))</f>
        <v/>
      </c>
      <c r="AA918" s="80">
        <f>94492.4-V918-Z918</f>
        <v/>
      </c>
      <c r="AB918" s="80" t="n">
        <v>347.67</v>
      </c>
      <c r="AC918" s="80" t="n">
        <v>411.86</v>
      </c>
      <c r="AD918" s="83">
        <f>C918+D918</f>
        <v/>
      </c>
      <c r="AE918" s="82">
        <f>N918-E918</f>
        <v/>
      </c>
      <c r="AF918" s="82">
        <f>O918-F918</f>
        <v/>
      </c>
      <c r="AG918" s="82">
        <f>P918-G918</f>
        <v/>
      </c>
      <c r="AH918" s="82">
        <f>Q918-H918</f>
        <v/>
      </c>
      <c r="AI918" s="82">
        <f>R918-I918</f>
        <v/>
      </c>
      <c r="AJ918" s="82">
        <f>S918-J918</f>
        <v/>
      </c>
      <c r="AK918" s="80">
        <f>INDEX(检修、备用和必开!I:I,MATCH(统调负荷!$C918,检修、备用和必开!$A:$A,0))</f>
        <v/>
      </c>
    </row>
    <row r="919" ht="13.8" customHeight="1">
      <c r="A919" s="80">
        <f>WEEKDAY(C919,2)</f>
        <v/>
      </c>
      <c r="B919" s="80">
        <f>HOUR(D919)</f>
        <v/>
      </c>
      <c r="D919" s="75" t="n"/>
      <c r="E919" s="80" t="n"/>
      <c r="F919" s="80" t="n"/>
      <c r="G919" s="80" t="n"/>
      <c r="H919" s="80" t="n"/>
      <c r="I919" s="80" t="n"/>
      <c r="J919" s="80" t="n"/>
      <c r="K919" s="80">
        <f>F919-Y919</f>
        <v/>
      </c>
      <c r="L919" s="82">
        <f>AA919/(K919+W919)</f>
        <v/>
      </c>
      <c r="M919" s="75" t="n">
        <v>0.5520833333333334</v>
      </c>
      <c r="N919" s="80" t="n">
        <v>86383.39999999999</v>
      </c>
      <c r="O919" s="80" t="n">
        <v>39843.74</v>
      </c>
      <c r="P919" s="80" t="n">
        <v>8816.049999999999</v>
      </c>
      <c r="Q919" s="80" t="n">
        <v>23317.8</v>
      </c>
      <c r="R919" s="80" t="n">
        <v>15804.3</v>
      </c>
      <c r="S919" s="80" t="n">
        <v>-1398.49</v>
      </c>
      <c r="T919" s="80">
        <f>O919-Y919</f>
        <v/>
      </c>
      <c r="U919" s="82">
        <f>AA919/(T919+X919)</f>
        <v/>
      </c>
      <c r="V919" s="80">
        <f>INDEX(检修、备用和必开!B:B,MATCH(统调负荷!$C919,检修、备用和必开!$A:$A,0))</f>
        <v/>
      </c>
      <c r="W919" s="80">
        <f>INDEX(检修、备用和必开!C:C,MATCH(统调负荷!$C919,检修、备用和必开!$A:$A,0))</f>
        <v/>
      </c>
      <c r="X919" s="80">
        <f>INDEX(检修、备用和必开!D:D,MATCH(统调负荷!$C919,检修、备用和必开!$A:$A,0))</f>
        <v/>
      </c>
      <c r="Y919" s="80">
        <f>INDEX(检修、备用和必开!E:E,MATCH(统调负荷!$C919,检修、备用和必开!$A:$A,0))</f>
        <v/>
      </c>
      <c r="Z919" s="80">
        <f>INDEX(检修、备用和必开!F:F,MATCH(统调负荷!$C919,检修、备用和必开!$A:$A,0))</f>
        <v/>
      </c>
      <c r="AA919" s="80">
        <f>94492.4-V919-Z919</f>
        <v/>
      </c>
      <c r="AB919" s="80" t="n">
        <v>363.62</v>
      </c>
      <c r="AC919" s="80" t="n">
        <v>534.92</v>
      </c>
      <c r="AD919" s="83">
        <f>C919+D919</f>
        <v/>
      </c>
      <c r="AE919" s="82">
        <f>N919-E919</f>
        <v/>
      </c>
      <c r="AF919" s="82">
        <f>O919-F919</f>
        <v/>
      </c>
      <c r="AG919" s="82">
        <f>P919-G919</f>
        <v/>
      </c>
      <c r="AH919" s="82">
        <f>Q919-H919</f>
        <v/>
      </c>
      <c r="AI919" s="82">
        <f>R919-I919</f>
        <v/>
      </c>
      <c r="AJ919" s="82">
        <f>S919-J919</f>
        <v/>
      </c>
      <c r="AK919" s="80">
        <f>INDEX(检修、备用和必开!I:I,MATCH(统调负荷!$C919,检修、备用和必开!$A:$A,0))</f>
        <v/>
      </c>
    </row>
    <row r="920" ht="13.8" customHeight="1">
      <c r="A920" s="80">
        <f>WEEKDAY(C920,2)</f>
        <v/>
      </c>
      <c r="B920" s="80">
        <f>HOUR(D920)</f>
        <v/>
      </c>
      <c r="D920" s="75" t="n"/>
      <c r="E920" s="80" t="n"/>
      <c r="F920" s="80" t="n"/>
      <c r="G920" s="80" t="n"/>
      <c r="H920" s="80" t="n"/>
      <c r="I920" s="80" t="n"/>
      <c r="J920" s="80" t="n"/>
      <c r="K920" s="80">
        <f>F920-Y920</f>
        <v/>
      </c>
      <c r="L920" s="82">
        <f>AA920/(K920+W920)</f>
        <v/>
      </c>
      <c r="M920" s="75" t="n">
        <v>0.5625</v>
      </c>
      <c r="N920" s="80" t="n">
        <v>88345.60000000001</v>
      </c>
      <c r="O920" s="80" t="n">
        <v>41133.81</v>
      </c>
      <c r="P920" s="80" t="n">
        <v>8996.07</v>
      </c>
      <c r="Q920" s="80" t="n">
        <v>23961.1</v>
      </c>
      <c r="R920" s="80" t="n">
        <v>15605.1</v>
      </c>
      <c r="S920" s="80" t="n">
        <v>-1350.48</v>
      </c>
      <c r="T920" s="80">
        <f>O920-Y920</f>
        <v/>
      </c>
      <c r="U920" s="82">
        <f>AA920/(T920+X920)</f>
        <v/>
      </c>
      <c r="V920" s="80">
        <f>INDEX(检修、备用和必开!B:B,MATCH(统调负荷!$C920,检修、备用和必开!$A:$A,0))</f>
        <v/>
      </c>
      <c r="W920" s="80">
        <f>INDEX(检修、备用和必开!C:C,MATCH(统调负荷!$C920,检修、备用和必开!$A:$A,0))</f>
        <v/>
      </c>
      <c r="X920" s="80">
        <f>INDEX(检修、备用和必开!D:D,MATCH(统调负荷!$C920,检修、备用和必开!$A:$A,0))</f>
        <v/>
      </c>
      <c r="Y920" s="80">
        <f>INDEX(检修、备用和必开!E:E,MATCH(统调负荷!$C920,检修、备用和必开!$A:$A,0))</f>
        <v/>
      </c>
      <c r="Z920" s="80">
        <f>INDEX(检修、备用和必开!F:F,MATCH(统调负荷!$C920,检修、备用和必开!$A:$A,0))</f>
        <v/>
      </c>
      <c r="AA920" s="80">
        <f>94492.4-V920-Z920</f>
        <v/>
      </c>
      <c r="AB920" s="80" t="n">
        <v>367.39</v>
      </c>
      <c r="AC920" s="80" t="n">
        <v>576.14</v>
      </c>
      <c r="AD920" s="83">
        <f>C920+D920</f>
        <v/>
      </c>
      <c r="AE920" s="82">
        <f>N920-E920</f>
        <v/>
      </c>
      <c r="AF920" s="82">
        <f>O920-F920</f>
        <v/>
      </c>
      <c r="AG920" s="82">
        <f>P920-G920</f>
        <v/>
      </c>
      <c r="AH920" s="82">
        <f>Q920-H920</f>
        <v/>
      </c>
      <c r="AI920" s="82">
        <f>R920-I920</f>
        <v/>
      </c>
      <c r="AJ920" s="82">
        <f>S920-J920</f>
        <v/>
      </c>
      <c r="AK920" s="80">
        <f>INDEX(检修、备用和必开!I:I,MATCH(统调负荷!$C920,检修、备用和必开!$A:$A,0))</f>
        <v/>
      </c>
    </row>
    <row r="921" ht="13.8" customHeight="1">
      <c r="A921" s="80">
        <f>WEEKDAY(C921,2)</f>
        <v/>
      </c>
      <c r="B921" s="80">
        <f>HOUR(D921)</f>
        <v/>
      </c>
      <c r="D921" s="75" t="n"/>
      <c r="E921" s="80" t="n"/>
      <c r="F921" s="80" t="n"/>
      <c r="G921" s="80" t="n"/>
      <c r="H921" s="80" t="n"/>
      <c r="I921" s="80" t="n"/>
      <c r="J921" s="80" t="n"/>
      <c r="K921" s="80">
        <f>F921-Y921</f>
        <v/>
      </c>
      <c r="L921" s="82">
        <f>AA921/(K921+W921)</f>
        <v/>
      </c>
      <c r="M921" s="75" t="n">
        <v>0.5729166666666666</v>
      </c>
      <c r="N921" s="80" t="n">
        <v>92067.7</v>
      </c>
      <c r="O921" s="80" t="n">
        <v>44401.36</v>
      </c>
      <c r="P921" s="80" t="n">
        <v>9260.15</v>
      </c>
      <c r="Q921" s="80" t="n">
        <v>24437.5</v>
      </c>
      <c r="R921" s="80" t="n">
        <v>15371.1</v>
      </c>
      <c r="S921" s="80" t="n">
        <v>-1402.41</v>
      </c>
      <c r="T921" s="80">
        <f>O921-Y921</f>
        <v/>
      </c>
      <c r="U921" s="82">
        <f>AA921/(T921+X921)</f>
        <v/>
      </c>
      <c r="V921" s="80">
        <f>INDEX(检修、备用和必开!B:B,MATCH(统调负荷!$C921,检修、备用和必开!$A:$A,0))</f>
        <v/>
      </c>
      <c r="W921" s="80">
        <f>INDEX(检修、备用和必开!C:C,MATCH(统调负荷!$C921,检修、备用和必开!$A:$A,0))</f>
        <v/>
      </c>
      <c r="X921" s="80">
        <f>INDEX(检修、备用和必开!D:D,MATCH(统调负荷!$C921,检修、备用和必开!$A:$A,0))</f>
        <v/>
      </c>
      <c r="Y921" s="80">
        <f>INDEX(检修、备用和必开!E:E,MATCH(统调负荷!$C921,检修、备用和必开!$A:$A,0))</f>
        <v/>
      </c>
      <c r="Z921" s="80">
        <f>INDEX(检修、备用和必开!F:F,MATCH(统调负荷!$C921,检修、备用和必开!$A:$A,0))</f>
        <v/>
      </c>
      <c r="AA921" s="80">
        <f>94492.4-V921-Z921</f>
        <v/>
      </c>
      <c r="AB921" s="80" t="n">
        <v>422.87</v>
      </c>
      <c r="AC921" s="80" t="n">
        <v>576.36</v>
      </c>
      <c r="AD921" s="83">
        <f>C921+D921</f>
        <v/>
      </c>
      <c r="AE921" s="82">
        <f>N921-E921</f>
        <v/>
      </c>
      <c r="AF921" s="82">
        <f>O921-F921</f>
        <v/>
      </c>
      <c r="AG921" s="82">
        <f>P921-G921</f>
        <v/>
      </c>
      <c r="AH921" s="82">
        <f>Q921-H921</f>
        <v/>
      </c>
      <c r="AI921" s="82">
        <f>R921-I921</f>
        <v/>
      </c>
      <c r="AJ921" s="82">
        <f>S921-J921</f>
        <v/>
      </c>
      <c r="AK921" s="80">
        <f>INDEX(检修、备用和必开!I:I,MATCH(统调负荷!$C921,检修、备用和必开!$A:$A,0))</f>
        <v/>
      </c>
    </row>
    <row r="922" ht="13.8" customHeight="1">
      <c r="A922" s="80">
        <f>WEEKDAY(C922,2)</f>
        <v/>
      </c>
      <c r="B922" s="80">
        <f>HOUR(D922)</f>
        <v/>
      </c>
      <c r="D922" s="75" t="n"/>
      <c r="E922" s="80" t="n"/>
      <c r="F922" s="80" t="n"/>
      <c r="G922" s="80" t="n"/>
      <c r="H922" s="80" t="n"/>
      <c r="I922" s="80" t="n"/>
      <c r="J922" s="80" t="n"/>
      <c r="K922" s="80">
        <f>F922-Y922</f>
        <v/>
      </c>
      <c r="L922" s="82">
        <f>AA922/(K922+W922)</f>
        <v/>
      </c>
      <c r="M922" s="75" t="n">
        <v>0.5833333333333334</v>
      </c>
      <c r="N922" s="80" t="n">
        <v>91531.89999999999</v>
      </c>
      <c r="O922" s="80" t="n">
        <v>43682.73</v>
      </c>
      <c r="P922" s="80" t="n">
        <v>10089.6</v>
      </c>
      <c r="Q922" s="80" t="n">
        <v>24027.3</v>
      </c>
      <c r="R922" s="80" t="n">
        <v>15109.3</v>
      </c>
      <c r="S922" s="80" t="n">
        <v>-1377.03</v>
      </c>
      <c r="T922" s="80">
        <f>O922-Y922</f>
        <v/>
      </c>
      <c r="U922" s="82">
        <f>AA922/(T922+X922)</f>
        <v/>
      </c>
      <c r="V922" s="80">
        <f>INDEX(检修、备用和必开!B:B,MATCH(统调负荷!$C922,检修、备用和必开!$A:$A,0))</f>
        <v/>
      </c>
      <c r="W922" s="80">
        <f>INDEX(检修、备用和必开!C:C,MATCH(统调负荷!$C922,检修、备用和必开!$A:$A,0))</f>
        <v/>
      </c>
      <c r="X922" s="80">
        <f>INDEX(检修、备用和必开!D:D,MATCH(统调负荷!$C922,检修、备用和必开!$A:$A,0))</f>
        <v/>
      </c>
      <c r="Y922" s="80">
        <f>INDEX(检修、备用和必开!E:E,MATCH(统调负荷!$C922,检修、备用和必开!$A:$A,0))</f>
        <v/>
      </c>
      <c r="Z922" s="80">
        <f>INDEX(检修、备用和必开!F:F,MATCH(统调负荷!$C922,检修、备用和必开!$A:$A,0))</f>
        <v/>
      </c>
      <c r="AA922" s="80">
        <f>94492.4-V922-Z922</f>
        <v/>
      </c>
      <c r="AB922" s="80" t="n">
        <v>406.17</v>
      </c>
      <c r="AC922" s="80" t="n">
        <v>561.4299999999999</v>
      </c>
      <c r="AD922" s="83">
        <f>C922+D922</f>
        <v/>
      </c>
      <c r="AE922" s="82">
        <f>N922-E922</f>
        <v/>
      </c>
      <c r="AF922" s="82">
        <f>O922-F922</f>
        <v/>
      </c>
      <c r="AG922" s="82">
        <f>P922-G922</f>
        <v/>
      </c>
      <c r="AH922" s="82">
        <f>Q922-H922</f>
        <v/>
      </c>
      <c r="AI922" s="82">
        <f>R922-I922</f>
        <v/>
      </c>
      <c r="AJ922" s="82">
        <f>S922-J922</f>
        <v/>
      </c>
      <c r="AK922" s="80">
        <f>INDEX(检修、备用和必开!I:I,MATCH(统调负荷!$C922,检修、备用和必开!$A:$A,0))</f>
        <v/>
      </c>
    </row>
    <row r="923" ht="13.8" customHeight="1">
      <c r="A923" s="80">
        <f>WEEKDAY(C923,2)</f>
        <v/>
      </c>
      <c r="B923" s="80">
        <f>HOUR(D923)</f>
        <v/>
      </c>
      <c r="D923" s="75" t="n"/>
      <c r="E923" s="80" t="n"/>
      <c r="F923" s="80" t="n"/>
      <c r="G923" s="80" t="n"/>
      <c r="H923" s="80" t="n"/>
      <c r="I923" s="80" t="n"/>
      <c r="J923" s="80" t="n"/>
      <c r="K923" s="80">
        <f>F923-Y923</f>
        <v/>
      </c>
      <c r="L923" s="82">
        <f>AA923/(K923+W923)</f>
        <v/>
      </c>
      <c r="M923" s="75" t="n">
        <v>0.59375</v>
      </c>
      <c r="N923" s="80" t="n">
        <v>90369.8</v>
      </c>
      <c r="O923" s="80" t="n">
        <v>42268.32</v>
      </c>
      <c r="P923" s="80" t="n">
        <v>10658.2</v>
      </c>
      <c r="Q923" s="80" t="n">
        <v>24104.3</v>
      </c>
      <c r="R923" s="80" t="n">
        <v>14726.9</v>
      </c>
      <c r="S923" s="80" t="n">
        <v>-1387.92</v>
      </c>
      <c r="T923" s="80">
        <f>O923-Y923</f>
        <v/>
      </c>
      <c r="U923" s="82">
        <f>AA923/(T923+X923)</f>
        <v/>
      </c>
      <c r="V923" s="80">
        <f>INDEX(检修、备用和必开!B:B,MATCH(统调负荷!$C923,检修、备用和必开!$A:$A,0))</f>
        <v/>
      </c>
      <c r="W923" s="80">
        <f>INDEX(检修、备用和必开!C:C,MATCH(统调负荷!$C923,检修、备用和必开!$A:$A,0))</f>
        <v/>
      </c>
      <c r="X923" s="80">
        <f>INDEX(检修、备用和必开!D:D,MATCH(统调负荷!$C923,检修、备用和必开!$A:$A,0))</f>
        <v/>
      </c>
      <c r="Y923" s="80">
        <f>INDEX(检修、备用和必开!E:E,MATCH(统调负荷!$C923,检修、备用和必开!$A:$A,0))</f>
        <v/>
      </c>
      <c r="Z923" s="80">
        <f>INDEX(检修、备用和必开!F:F,MATCH(统调负荷!$C923,检修、备用和必开!$A:$A,0))</f>
        <v/>
      </c>
      <c r="AA923" s="80">
        <f>94492.4-V923-Z923</f>
        <v/>
      </c>
      <c r="AB923" s="80" t="n">
        <v>388.28</v>
      </c>
      <c r="AC923" s="80" t="n">
        <v>239.18</v>
      </c>
      <c r="AD923" s="83">
        <f>C923+D923</f>
        <v/>
      </c>
      <c r="AE923" s="82">
        <f>N923-E923</f>
        <v/>
      </c>
      <c r="AF923" s="82">
        <f>O923-F923</f>
        <v/>
      </c>
      <c r="AG923" s="82">
        <f>P923-G923</f>
        <v/>
      </c>
      <c r="AH923" s="82">
        <f>Q923-H923</f>
        <v/>
      </c>
      <c r="AI923" s="82">
        <f>R923-I923</f>
        <v/>
      </c>
      <c r="AJ923" s="82">
        <f>S923-J923</f>
        <v/>
      </c>
      <c r="AK923" s="80">
        <f>INDEX(检修、备用和必开!I:I,MATCH(统调负荷!$C923,检修、备用和必开!$A:$A,0))</f>
        <v/>
      </c>
    </row>
    <row r="924" ht="13.8" customHeight="1">
      <c r="A924" s="80">
        <f>WEEKDAY(C924,2)</f>
        <v/>
      </c>
      <c r="B924" s="80">
        <f>HOUR(D924)</f>
        <v/>
      </c>
      <c r="D924" s="75" t="n"/>
      <c r="E924" s="80" t="n"/>
      <c r="F924" s="80" t="n"/>
      <c r="G924" s="80" t="n"/>
      <c r="H924" s="80" t="n"/>
      <c r="I924" s="80" t="n"/>
      <c r="J924" s="80" t="n"/>
      <c r="K924" s="80">
        <f>F924-Y924</f>
        <v/>
      </c>
      <c r="L924" s="82">
        <f>AA924/(K924+W924)</f>
        <v/>
      </c>
      <c r="M924" s="75" t="n">
        <v>0.6041666666666666</v>
      </c>
      <c r="N924" s="80" t="n">
        <v>91063.7</v>
      </c>
      <c r="O924" s="80" t="n">
        <v>42341.52</v>
      </c>
      <c r="P924" s="80" t="n">
        <v>12029.9</v>
      </c>
      <c r="Q924" s="80" t="n">
        <v>23658.7</v>
      </c>
      <c r="R924" s="80" t="n">
        <v>14370.1</v>
      </c>
      <c r="S924" s="80" t="n">
        <v>-1336.52</v>
      </c>
      <c r="T924" s="80">
        <f>O924-Y924</f>
        <v/>
      </c>
      <c r="U924" s="82">
        <f>AA924/(T924+X924)</f>
        <v/>
      </c>
      <c r="V924" s="80">
        <f>INDEX(检修、备用和必开!B:B,MATCH(统调负荷!$C924,检修、备用和必开!$A:$A,0))</f>
        <v/>
      </c>
      <c r="W924" s="80">
        <f>INDEX(检修、备用和必开!C:C,MATCH(统调负荷!$C924,检修、备用和必开!$A:$A,0))</f>
        <v/>
      </c>
      <c r="X924" s="80">
        <f>INDEX(检修、备用和必开!D:D,MATCH(统调负荷!$C924,检修、备用和必开!$A:$A,0))</f>
        <v/>
      </c>
      <c r="Y924" s="80">
        <f>INDEX(检修、备用和必开!E:E,MATCH(统调负荷!$C924,检修、备用和必开!$A:$A,0))</f>
        <v/>
      </c>
      <c r="Z924" s="80">
        <f>INDEX(检修、备用和必开!F:F,MATCH(统调负荷!$C924,检修、备用和必开!$A:$A,0))</f>
        <v/>
      </c>
      <c r="AA924" s="80">
        <f>94492.4-V924-Z924</f>
        <v/>
      </c>
      <c r="AB924" s="80" t="n">
        <v>384.54</v>
      </c>
      <c r="AC924" s="80" t="n">
        <v>349.9</v>
      </c>
      <c r="AD924" s="83">
        <f>C924+D924</f>
        <v/>
      </c>
      <c r="AE924" s="82">
        <f>N924-E924</f>
        <v/>
      </c>
      <c r="AF924" s="82">
        <f>O924-F924</f>
        <v/>
      </c>
      <c r="AG924" s="82">
        <f>P924-G924</f>
        <v/>
      </c>
      <c r="AH924" s="82">
        <f>Q924-H924</f>
        <v/>
      </c>
      <c r="AI924" s="82">
        <f>R924-I924</f>
        <v/>
      </c>
      <c r="AJ924" s="82">
        <f>S924-J924</f>
        <v/>
      </c>
      <c r="AK924" s="80">
        <f>INDEX(检修、备用和必开!I:I,MATCH(统调负荷!$C924,检修、备用和必开!$A:$A,0))</f>
        <v/>
      </c>
    </row>
    <row r="925" ht="13.8" customHeight="1">
      <c r="A925" s="80">
        <f>WEEKDAY(C925,2)</f>
        <v/>
      </c>
      <c r="B925" s="80">
        <f>HOUR(D925)</f>
        <v/>
      </c>
      <c r="D925" s="75" t="n"/>
      <c r="E925" s="80" t="n"/>
      <c r="F925" s="80" t="n"/>
      <c r="G925" s="80" t="n"/>
      <c r="H925" s="80" t="n"/>
      <c r="I925" s="80" t="n"/>
      <c r="J925" s="80" t="n"/>
      <c r="K925" s="80">
        <f>F925-Y925</f>
        <v/>
      </c>
      <c r="L925" s="82">
        <f>AA925/(K925+W925)</f>
        <v/>
      </c>
      <c r="M925" s="75" t="n">
        <v>0.6145833333333334</v>
      </c>
      <c r="N925" s="80" t="n">
        <v>91211.60000000001</v>
      </c>
      <c r="O925" s="80" t="n">
        <v>43132.51</v>
      </c>
      <c r="P925" s="80" t="n">
        <v>11720.4</v>
      </c>
      <c r="Q925" s="80" t="n">
        <v>23854.9</v>
      </c>
      <c r="R925" s="80" t="n">
        <v>13931.9</v>
      </c>
      <c r="S925" s="80" t="n">
        <v>-1428.11</v>
      </c>
      <c r="T925" s="80">
        <f>O925-Y925</f>
        <v/>
      </c>
      <c r="U925" s="82">
        <f>AA925/(T925+X925)</f>
        <v/>
      </c>
      <c r="V925" s="80">
        <f>INDEX(检修、备用和必开!B:B,MATCH(统调负荷!$C925,检修、备用和必开!$A:$A,0))</f>
        <v/>
      </c>
      <c r="W925" s="80">
        <f>INDEX(检修、备用和必开!C:C,MATCH(统调负荷!$C925,检修、备用和必开!$A:$A,0))</f>
        <v/>
      </c>
      <c r="X925" s="80">
        <f>INDEX(检修、备用和必开!D:D,MATCH(统调负荷!$C925,检修、备用和必开!$A:$A,0))</f>
        <v/>
      </c>
      <c r="Y925" s="80">
        <f>INDEX(检修、备用和必开!E:E,MATCH(统调负荷!$C925,检修、备用和必开!$A:$A,0))</f>
        <v/>
      </c>
      <c r="Z925" s="80">
        <f>INDEX(检修、备用和必开!F:F,MATCH(统调负荷!$C925,检修、备用和必开!$A:$A,0))</f>
        <v/>
      </c>
      <c r="AA925" s="80">
        <f>94492.4-V925-Z925</f>
        <v/>
      </c>
      <c r="AB925" s="80" t="n">
        <v>392.64</v>
      </c>
      <c r="AC925" s="80" t="n">
        <v>340.13</v>
      </c>
      <c r="AD925" s="83">
        <f>C925+D925</f>
        <v/>
      </c>
      <c r="AE925" s="82">
        <f>N925-E925</f>
        <v/>
      </c>
      <c r="AF925" s="82">
        <f>O925-F925</f>
        <v/>
      </c>
      <c r="AG925" s="82">
        <f>P925-G925</f>
        <v/>
      </c>
      <c r="AH925" s="82">
        <f>Q925-H925</f>
        <v/>
      </c>
      <c r="AI925" s="82">
        <f>R925-I925</f>
        <v/>
      </c>
      <c r="AJ925" s="82">
        <f>S925-J925</f>
        <v/>
      </c>
      <c r="AK925" s="80">
        <f>INDEX(检修、备用和必开!I:I,MATCH(统调负荷!$C925,检修、备用和必开!$A:$A,0))</f>
        <v/>
      </c>
    </row>
    <row r="926" ht="13.8" customHeight="1">
      <c r="A926" s="80">
        <f>WEEKDAY(C926,2)</f>
        <v/>
      </c>
      <c r="B926" s="80">
        <f>HOUR(D926)</f>
        <v/>
      </c>
      <c r="D926" s="75" t="n"/>
      <c r="E926" s="80" t="n"/>
      <c r="F926" s="80" t="n"/>
      <c r="G926" s="80" t="n"/>
      <c r="H926" s="80" t="n"/>
      <c r="I926" s="80" t="n"/>
      <c r="J926" s="80" t="n"/>
      <c r="K926" s="80">
        <f>F926-Y926</f>
        <v/>
      </c>
      <c r="L926" s="82">
        <f>AA926/(K926+W926)</f>
        <v/>
      </c>
      <c r="M926" s="75" t="n">
        <v>0.625</v>
      </c>
      <c r="N926" s="80" t="n">
        <v>92142.60000000001</v>
      </c>
      <c r="O926" s="80" t="n">
        <v>43169.7</v>
      </c>
      <c r="P926" s="80" t="n">
        <v>13252.3</v>
      </c>
      <c r="Q926" s="80" t="n">
        <v>23689.4</v>
      </c>
      <c r="R926" s="80" t="n">
        <v>13431.2</v>
      </c>
      <c r="S926" s="80" t="n">
        <v>-1400</v>
      </c>
      <c r="T926" s="80">
        <f>O926-Y926</f>
        <v/>
      </c>
      <c r="U926" s="82">
        <f>AA926/(T926+X926)</f>
        <v/>
      </c>
      <c r="V926" s="80">
        <f>INDEX(检修、备用和必开!B:B,MATCH(统调负荷!$C926,检修、备用和必开!$A:$A,0))</f>
        <v/>
      </c>
      <c r="W926" s="80">
        <f>INDEX(检修、备用和必开!C:C,MATCH(统调负荷!$C926,检修、备用和必开!$A:$A,0))</f>
        <v/>
      </c>
      <c r="X926" s="80">
        <f>INDEX(检修、备用和必开!D:D,MATCH(统调负荷!$C926,检修、备用和必开!$A:$A,0))</f>
        <v/>
      </c>
      <c r="Y926" s="80">
        <f>INDEX(检修、备用和必开!E:E,MATCH(统调负荷!$C926,检修、备用和必开!$A:$A,0))</f>
        <v/>
      </c>
      <c r="Z926" s="80">
        <f>INDEX(检修、备用和必开!F:F,MATCH(统调负荷!$C926,检修、备用和必开!$A:$A,0))</f>
        <v/>
      </c>
      <c r="AA926" s="80">
        <f>94492.4-V926-Z926</f>
        <v/>
      </c>
      <c r="AB926" s="80" t="n">
        <v>398.41</v>
      </c>
      <c r="AC926" s="80" t="n">
        <v>338.55</v>
      </c>
      <c r="AD926" s="83">
        <f>C926+D926</f>
        <v/>
      </c>
      <c r="AE926" s="82">
        <f>N926-E926</f>
        <v/>
      </c>
      <c r="AF926" s="82">
        <f>O926-F926</f>
        <v/>
      </c>
      <c r="AG926" s="82">
        <f>P926-G926</f>
        <v/>
      </c>
      <c r="AH926" s="82">
        <f>Q926-H926</f>
        <v/>
      </c>
      <c r="AI926" s="82">
        <f>R926-I926</f>
        <v/>
      </c>
      <c r="AJ926" s="82">
        <f>S926-J926</f>
        <v/>
      </c>
      <c r="AK926" s="80">
        <f>INDEX(检修、备用和必开!I:I,MATCH(统调负荷!$C926,检修、备用和必开!$A:$A,0))</f>
        <v/>
      </c>
    </row>
    <row r="927" ht="13.8" customHeight="1">
      <c r="A927" s="80">
        <f>WEEKDAY(C927,2)</f>
        <v/>
      </c>
      <c r="B927" s="80">
        <f>HOUR(D927)</f>
        <v/>
      </c>
      <c r="D927" s="75" t="n"/>
      <c r="E927" s="80" t="n"/>
      <c r="F927" s="80" t="n"/>
      <c r="G927" s="80" t="n"/>
      <c r="H927" s="80" t="n"/>
      <c r="I927" s="80" t="n"/>
      <c r="J927" s="80" t="n"/>
      <c r="K927" s="80">
        <f>F927-Y927</f>
        <v/>
      </c>
      <c r="L927" s="82">
        <f>AA927/(K927+W927)</f>
        <v/>
      </c>
      <c r="M927" s="75" t="n">
        <v>0.6354166666666666</v>
      </c>
      <c r="N927" s="80" t="n">
        <v>92706.10000000001</v>
      </c>
      <c r="O927" s="80" t="n">
        <v>44005.72</v>
      </c>
      <c r="P927" s="80" t="n">
        <v>13883.3</v>
      </c>
      <c r="Q927" s="80" t="n">
        <v>23289.1</v>
      </c>
      <c r="R927" s="80" t="n">
        <v>12910.1</v>
      </c>
      <c r="S927" s="80" t="n">
        <v>-1382.12</v>
      </c>
      <c r="T927" s="80">
        <f>O927-Y927</f>
        <v/>
      </c>
      <c r="U927" s="82">
        <f>AA927/(T927+X927)</f>
        <v/>
      </c>
      <c r="V927" s="80">
        <f>INDEX(检修、备用和必开!B:B,MATCH(统调负荷!$C927,检修、备用和必开!$A:$A,0))</f>
        <v/>
      </c>
      <c r="W927" s="80">
        <f>INDEX(检修、备用和必开!C:C,MATCH(统调负荷!$C927,检修、备用和必开!$A:$A,0))</f>
        <v/>
      </c>
      <c r="X927" s="80">
        <f>INDEX(检修、备用和必开!D:D,MATCH(统调负荷!$C927,检修、备用和必开!$A:$A,0))</f>
        <v/>
      </c>
      <c r="Y927" s="80">
        <f>INDEX(检修、备用和必开!E:E,MATCH(统调负荷!$C927,检修、备用和必开!$A:$A,0))</f>
        <v/>
      </c>
      <c r="Z927" s="80">
        <f>INDEX(检修、备用和必开!F:F,MATCH(统调负荷!$C927,检修、备用和必开!$A:$A,0))</f>
        <v/>
      </c>
      <c r="AA927" s="80">
        <f>94492.4-V927-Z927</f>
        <v/>
      </c>
      <c r="AB927" s="80" t="n">
        <v>400.32</v>
      </c>
      <c r="AC927" s="80" t="n">
        <v>339.35</v>
      </c>
      <c r="AD927" s="83">
        <f>C927+D927</f>
        <v/>
      </c>
      <c r="AE927" s="82">
        <f>N927-E927</f>
        <v/>
      </c>
      <c r="AF927" s="82">
        <f>O927-F927</f>
        <v/>
      </c>
      <c r="AG927" s="82">
        <f>P927-G927</f>
        <v/>
      </c>
      <c r="AH927" s="82">
        <f>Q927-H927</f>
        <v/>
      </c>
      <c r="AI927" s="82">
        <f>R927-I927</f>
        <v/>
      </c>
      <c r="AJ927" s="82">
        <f>S927-J927</f>
        <v/>
      </c>
      <c r="AK927" s="80">
        <f>INDEX(检修、备用和必开!I:I,MATCH(统调负荷!$C927,检修、备用和必开!$A:$A,0))</f>
        <v/>
      </c>
    </row>
    <row r="928" ht="13.8" customHeight="1">
      <c r="A928" s="80">
        <f>WEEKDAY(C928,2)</f>
        <v/>
      </c>
      <c r="B928" s="80">
        <f>HOUR(D928)</f>
        <v/>
      </c>
      <c r="D928" s="75" t="n"/>
      <c r="E928" s="80" t="n"/>
      <c r="F928" s="80" t="n"/>
      <c r="G928" s="80" t="n"/>
      <c r="H928" s="80" t="n"/>
      <c r="I928" s="80" t="n"/>
      <c r="J928" s="80" t="n"/>
      <c r="K928" s="80">
        <f>F928-Y928</f>
        <v/>
      </c>
      <c r="L928" s="82">
        <f>AA928/(K928+W928)</f>
        <v/>
      </c>
      <c r="M928" s="75" t="n">
        <v>0.6458333333333334</v>
      </c>
      <c r="N928" s="80" t="n">
        <v>93835.39999999999</v>
      </c>
      <c r="O928" s="80" t="n">
        <v>45024.46</v>
      </c>
      <c r="P928" s="80" t="n">
        <v>14590</v>
      </c>
      <c r="Q928" s="80" t="n">
        <v>23193.1</v>
      </c>
      <c r="R928" s="80" t="n">
        <v>12361.1</v>
      </c>
      <c r="S928" s="80" t="n">
        <v>-1333.26</v>
      </c>
      <c r="T928" s="80">
        <f>O928-Y928</f>
        <v/>
      </c>
      <c r="U928" s="82">
        <f>AA928/(T928+X928)</f>
        <v/>
      </c>
      <c r="V928" s="80">
        <f>INDEX(检修、备用和必开!B:B,MATCH(统调负荷!$C928,检修、备用和必开!$A:$A,0))</f>
        <v/>
      </c>
      <c r="W928" s="80">
        <f>INDEX(检修、备用和必开!C:C,MATCH(统调负荷!$C928,检修、备用和必开!$A:$A,0))</f>
        <v/>
      </c>
      <c r="X928" s="80">
        <f>INDEX(检修、备用和必开!D:D,MATCH(统调负荷!$C928,检修、备用和必开!$A:$A,0))</f>
        <v/>
      </c>
      <c r="Y928" s="80">
        <f>INDEX(检修、备用和必开!E:E,MATCH(统调负荷!$C928,检修、备用和必开!$A:$A,0))</f>
        <v/>
      </c>
      <c r="Z928" s="80">
        <f>INDEX(检修、备用和必开!F:F,MATCH(统调负荷!$C928,检修、备用和必开!$A:$A,0))</f>
        <v/>
      </c>
      <c r="AA928" s="80">
        <f>94492.4-V928-Z928</f>
        <v/>
      </c>
      <c r="AB928" s="80" t="n">
        <v>413.2</v>
      </c>
      <c r="AC928" s="80" t="n">
        <v>342.62</v>
      </c>
      <c r="AD928" s="83">
        <f>C928+D928</f>
        <v/>
      </c>
      <c r="AE928" s="82">
        <f>N928-E928</f>
        <v/>
      </c>
      <c r="AF928" s="82">
        <f>O928-F928</f>
        <v/>
      </c>
      <c r="AG928" s="82">
        <f>P928-G928</f>
        <v/>
      </c>
      <c r="AH928" s="82">
        <f>Q928-H928</f>
        <v/>
      </c>
      <c r="AI928" s="82">
        <f>R928-I928</f>
        <v/>
      </c>
      <c r="AJ928" s="82">
        <f>S928-J928</f>
        <v/>
      </c>
      <c r="AK928" s="80">
        <f>INDEX(检修、备用和必开!I:I,MATCH(统调负荷!$C928,检修、备用和必开!$A:$A,0))</f>
        <v/>
      </c>
    </row>
    <row r="929" ht="13.8" customHeight="1">
      <c r="A929" s="80">
        <f>WEEKDAY(C929,2)</f>
        <v/>
      </c>
      <c r="B929" s="80">
        <f>HOUR(D929)</f>
        <v/>
      </c>
      <c r="D929" s="75" t="n"/>
      <c r="E929" s="80" t="n"/>
      <c r="F929" s="80" t="n"/>
      <c r="G929" s="80" t="n"/>
      <c r="H929" s="80" t="n"/>
      <c r="I929" s="80" t="n"/>
      <c r="J929" s="80" t="n"/>
      <c r="K929" s="80">
        <f>F929-Y929</f>
        <v/>
      </c>
      <c r="L929" s="82">
        <f>AA929/(K929+W929)</f>
        <v/>
      </c>
      <c r="M929" s="75" t="n">
        <v>0.65625</v>
      </c>
      <c r="N929" s="80" t="n">
        <v>95345.3</v>
      </c>
      <c r="O929" s="80" t="n">
        <v>45666.37</v>
      </c>
      <c r="P929" s="80" t="n">
        <v>15594.1</v>
      </c>
      <c r="Q929" s="80" t="n">
        <v>23782.1</v>
      </c>
      <c r="R929" s="80" t="n">
        <v>11703.7</v>
      </c>
      <c r="S929" s="80" t="n">
        <v>-1400.97</v>
      </c>
      <c r="T929" s="80">
        <f>O929-Y929</f>
        <v/>
      </c>
      <c r="U929" s="82">
        <f>AA929/(T929+X929)</f>
        <v/>
      </c>
      <c r="V929" s="80">
        <f>INDEX(检修、备用和必开!B:B,MATCH(统调负荷!$C929,检修、备用和必开!$A:$A,0))</f>
        <v/>
      </c>
      <c r="W929" s="80">
        <f>INDEX(检修、备用和必开!C:C,MATCH(统调负荷!$C929,检修、备用和必开!$A:$A,0))</f>
        <v/>
      </c>
      <c r="X929" s="80">
        <f>INDEX(检修、备用和必开!D:D,MATCH(统调负荷!$C929,检修、备用和必开!$A:$A,0))</f>
        <v/>
      </c>
      <c r="Y929" s="80">
        <f>INDEX(检修、备用和必开!E:E,MATCH(统调负荷!$C929,检修、备用和必开!$A:$A,0))</f>
        <v/>
      </c>
      <c r="Z929" s="80">
        <f>INDEX(检修、备用和必开!F:F,MATCH(统调负荷!$C929,检修、备用和必开!$A:$A,0))</f>
        <v/>
      </c>
      <c r="AA929" s="80">
        <f>94492.4-V929-Z929</f>
        <v/>
      </c>
      <c r="AB929" s="80" t="n">
        <v>408.68</v>
      </c>
      <c r="AC929" s="80" t="n">
        <v>351.57</v>
      </c>
      <c r="AD929" s="83">
        <f>C929+D929</f>
        <v/>
      </c>
      <c r="AE929" s="82">
        <f>N929-E929</f>
        <v/>
      </c>
      <c r="AF929" s="82">
        <f>O929-F929</f>
        <v/>
      </c>
      <c r="AG929" s="82">
        <f>P929-G929</f>
        <v/>
      </c>
      <c r="AH929" s="82">
        <f>Q929-H929</f>
        <v/>
      </c>
      <c r="AI929" s="82">
        <f>R929-I929</f>
        <v/>
      </c>
      <c r="AJ929" s="82">
        <f>S929-J929</f>
        <v/>
      </c>
      <c r="AK929" s="80">
        <f>INDEX(检修、备用和必开!I:I,MATCH(统调负荷!$C929,检修、备用和必开!$A:$A,0))</f>
        <v/>
      </c>
    </row>
    <row r="930" ht="13.8" customHeight="1">
      <c r="A930" s="80">
        <f>WEEKDAY(C930,2)</f>
        <v/>
      </c>
      <c r="B930" s="80">
        <f>HOUR(D930)</f>
        <v/>
      </c>
      <c r="D930" s="75" t="n"/>
      <c r="E930" s="80" t="n"/>
      <c r="F930" s="80" t="n"/>
      <c r="G930" s="80" t="n"/>
      <c r="H930" s="80" t="n"/>
      <c r="I930" s="80" t="n"/>
      <c r="J930" s="80" t="n"/>
      <c r="K930" s="80">
        <f>F930-Y930</f>
        <v/>
      </c>
      <c r="L930" s="82">
        <f>AA930/(K930+W930)</f>
        <v/>
      </c>
      <c r="M930" s="75" t="n">
        <v>0.6666666666666666</v>
      </c>
      <c r="N930" s="80" t="n">
        <v>97297.8</v>
      </c>
      <c r="O930" s="80" t="n">
        <v>46659.14</v>
      </c>
      <c r="P930" s="80" t="n">
        <v>17775.6</v>
      </c>
      <c r="Q930" s="80" t="n">
        <v>23156.5</v>
      </c>
      <c r="R930" s="80" t="n">
        <v>11022.1</v>
      </c>
      <c r="S930" s="80" t="n">
        <v>-1315.54</v>
      </c>
      <c r="T930" s="80">
        <f>O930-Y930</f>
        <v/>
      </c>
      <c r="U930" s="82">
        <f>AA930/(T930+X930)</f>
        <v/>
      </c>
      <c r="V930" s="80">
        <f>INDEX(检修、备用和必开!B:B,MATCH(统调负荷!$C930,检修、备用和必开!$A:$A,0))</f>
        <v/>
      </c>
      <c r="W930" s="80">
        <f>INDEX(检修、备用和必开!C:C,MATCH(统调负荷!$C930,检修、备用和必开!$A:$A,0))</f>
        <v/>
      </c>
      <c r="X930" s="80">
        <f>INDEX(检修、备用和必开!D:D,MATCH(统调负荷!$C930,检修、备用和必开!$A:$A,0))</f>
        <v/>
      </c>
      <c r="Y930" s="80">
        <f>INDEX(检修、备用和必开!E:E,MATCH(统调负荷!$C930,检修、备用和必开!$A:$A,0))</f>
        <v/>
      </c>
      <c r="Z930" s="80">
        <f>INDEX(检修、备用和必开!F:F,MATCH(统调负荷!$C930,检修、备用和必开!$A:$A,0))</f>
        <v/>
      </c>
      <c r="AA930" s="80">
        <f>94492.4-V930-Z930</f>
        <v/>
      </c>
      <c r="AB930" s="80" t="n">
        <v>429.84</v>
      </c>
      <c r="AC930" s="80" t="n">
        <v>382.47</v>
      </c>
      <c r="AD930" s="83">
        <f>C930+D930</f>
        <v/>
      </c>
      <c r="AE930" s="82">
        <f>N930-E930</f>
        <v/>
      </c>
      <c r="AF930" s="82">
        <f>O930-F930</f>
        <v/>
      </c>
      <c r="AG930" s="82">
        <f>P930-G930</f>
        <v/>
      </c>
      <c r="AH930" s="82">
        <f>Q930-H930</f>
        <v/>
      </c>
      <c r="AI930" s="82">
        <f>R930-I930</f>
        <v/>
      </c>
      <c r="AJ930" s="82">
        <f>S930-J930</f>
        <v/>
      </c>
      <c r="AK930" s="80">
        <f>INDEX(检修、备用和必开!I:I,MATCH(统调负荷!$C930,检修、备用和必开!$A:$A,0))</f>
        <v/>
      </c>
    </row>
    <row r="931" ht="13.8" customHeight="1">
      <c r="A931" s="80">
        <f>WEEKDAY(C931,2)</f>
        <v/>
      </c>
      <c r="B931" s="80">
        <f>HOUR(D931)</f>
        <v/>
      </c>
      <c r="D931" s="75" t="n"/>
      <c r="E931" s="80" t="n"/>
      <c r="F931" s="80" t="n"/>
      <c r="G931" s="80" t="n"/>
      <c r="H931" s="80" t="n"/>
      <c r="I931" s="80" t="n"/>
      <c r="J931" s="80" t="n"/>
      <c r="K931" s="80">
        <f>F931-Y931</f>
        <v/>
      </c>
      <c r="L931" s="82">
        <f>AA931/(K931+W931)</f>
        <v/>
      </c>
      <c r="M931" s="75" t="n">
        <v>0.6770833333333334</v>
      </c>
      <c r="N931" s="80" t="n">
        <v>99078.2</v>
      </c>
      <c r="O931" s="80" t="n">
        <v>47460.39</v>
      </c>
      <c r="P931" s="80" t="n">
        <v>18892.3</v>
      </c>
      <c r="Q931" s="80" t="n">
        <v>23693.9</v>
      </c>
      <c r="R931" s="80" t="n">
        <v>10382</v>
      </c>
      <c r="S931" s="80" t="n">
        <v>-1350.39</v>
      </c>
      <c r="T931" s="80">
        <f>O931-Y931</f>
        <v/>
      </c>
      <c r="U931" s="82">
        <f>AA931/(T931+X931)</f>
        <v/>
      </c>
      <c r="V931" s="80">
        <f>INDEX(检修、备用和必开!B:B,MATCH(统调负荷!$C931,检修、备用和必开!$A:$A,0))</f>
        <v/>
      </c>
      <c r="W931" s="80">
        <f>INDEX(检修、备用和必开!C:C,MATCH(统调负荷!$C931,检修、备用和必开!$A:$A,0))</f>
        <v/>
      </c>
      <c r="X931" s="80">
        <f>INDEX(检修、备用和必开!D:D,MATCH(统调负荷!$C931,检修、备用和必开!$A:$A,0))</f>
        <v/>
      </c>
      <c r="Y931" s="80">
        <f>INDEX(检修、备用和必开!E:E,MATCH(统调负荷!$C931,检修、备用和必开!$A:$A,0))</f>
        <v/>
      </c>
      <c r="Z931" s="80">
        <f>INDEX(检修、备用和必开!F:F,MATCH(统调负荷!$C931,检修、备用和必开!$A:$A,0))</f>
        <v/>
      </c>
      <c r="AA931" s="80">
        <f>94492.4-V931-Z931</f>
        <v/>
      </c>
      <c r="AB931" s="80" t="n">
        <v>424.91</v>
      </c>
      <c r="AC931" s="80" t="n">
        <v>377.37</v>
      </c>
      <c r="AD931" s="83">
        <f>C931+D931</f>
        <v/>
      </c>
      <c r="AE931" s="82">
        <f>N931-E931</f>
        <v/>
      </c>
      <c r="AF931" s="82">
        <f>O931-F931</f>
        <v/>
      </c>
      <c r="AG931" s="82">
        <f>P931-G931</f>
        <v/>
      </c>
      <c r="AH931" s="82">
        <f>Q931-H931</f>
        <v/>
      </c>
      <c r="AI931" s="82">
        <f>R931-I931</f>
        <v/>
      </c>
      <c r="AJ931" s="82">
        <f>S931-J931</f>
        <v/>
      </c>
      <c r="AK931" s="80">
        <f>INDEX(检修、备用和必开!I:I,MATCH(统调负荷!$C931,检修、备用和必开!$A:$A,0))</f>
        <v/>
      </c>
    </row>
    <row r="932" ht="13.8" customHeight="1">
      <c r="A932" s="80">
        <f>WEEKDAY(C932,2)</f>
        <v/>
      </c>
      <c r="B932" s="80">
        <f>HOUR(D932)</f>
        <v/>
      </c>
      <c r="D932" s="75" t="n"/>
      <c r="E932" s="80" t="n"/>
      <c r="F932" s="80" t="n"/>
      <c r="G932" s="80" t="n"/>
      <c r="H932" s="80" t="n"/>
      <c r="I932" s="80" t="n"/>
      <c r="J932" s="80" t="n"/>
      <c r="K932" s="80">
        <f>F932-Y932</f>
        <v/>
      </c>
      <c r="L932" s="82">
        <f>AA932/(K932+W932)</f>
        <v/>
      </c>
      <c r="M932" s="75" t="n">
        <v>0.6875</v>
      </c>
      <c r="N932" s="80" t="n">
        <v>100769</v>
      </c>
      <c r="O932" s="80" t="n">
        <v>49574.89</v>
      </c>
      <c r="P932" s="80" t="n">
        <v>18809.1</v>
      </c>
      <c r="Q932" s="80" t="n">
        <v>24051.7</v>
      </c>
      <c r="R932" s="80" t="n">
        <v>9711.58</v>
      </c>
      <c r="S932" s="80" t="n">
        <v>-1378.27</v>
      </c>
      <c r="T932" s="80">
        <f>O932-Y932</f>
        <v/>
      </c>
      <c r="U932" s="82">
        <f>AA932/(T932+X932)</f>
        <v/>
      </c>
      <c r="V932" s="80">
        <f>INDEX(检修、备用和必开!B:B,MATCH(统调负荷!$C932,检修、备用和必开!$A:$A,0))</f>
        <v/>
      </c>
      <c r="W932" s="80">
        <f>INDEX(检修、备用和必开!C:C,MATCH(统调负荷!$C932,检修、备用和必开!$A:$A,0))</f>
        <v/>
      </c>
      <c r="X932" s="80">
        <f>INDEX(检修、备用和必开!D:D,MATCH(统调负荷!$C932,检修、备用和必开!$A:$A,0))</f>
        <v/>
      </c>
      <c r="Y932" s="80">
        <f>INDEX(检修、备用和必开!E:E,MATCH(统调负荷!$C932,检修、备用和必开!$A:$A,0))</f>
        <v/>
      </c>
      <c r="Z932" s="80">
        <f>INDEX(检修、备用和必开!F:F,MATCH(统调负荷!$C932,检修、备用和必开!$A:$A,0))</f>
        <v/>
      </c>
      <c r="AA932" s="80">
        <f>94492.4-V932-Z932</f>
        <v/>
      </c>
      <c r="AB932" s="80" t="n">
        <v>450.31</v>
      </c>
      <c r="AC932" s="80" t="n">
        <v>385.49</v>
      </c>
      <c r="AD932" s="83">
        <f>C932+D932</f>
        <v/>
      </c>
      <c r="AE932" s="82">
        <f>N932-E932</f>
        <v/>
      </c>
      <c r="AF932" s="82">
        <f>O932-F932</f>
        <v/>
      </c>
      <c r="AG932" s="82">
        <f>P932-G932</f>
        <v/>
      </c>
      <c r="AH932" s="82">
        <f>Q932-H932</f>
        <v/>
      </c>
      <c r="AI932" s="82">
        <f>R932-I932</f>
        <v/>
      </c>
      <c r="AJ932" s="82">
        <f>S932-J932</f>
        <v/>
      </c>
      <c r="AK932" s="80">
        <f>INDEX(检修、备用和必开!I:I,MATCH(统调负荷!$C932,检修、备用和必开!$A:$A,0))</f>
        <v/>
      </c>
    </row>
    <row r="933" ht="13.8" customHeight="1">
      <c r="A933" s="80">
        <f>WEEKDAY(C933,2)</f>
        <v/>
      </c>
      <c r="B933" s="80">
        <f>HOUR(D933)</f>
        <v/>
      </c>
      <c r="D933" s="75" t="n"/>
      <c r="E933" s="80" t="n"/>
      <c r="F933" s="80" t="n"/>
      <c r="G933" s="80" t="n"/>
      <c r="H933" s="80" t="n"/>
      <c r="I933" s="80" t="n"/>
      <c r="J933" s="80" t="n"/>
      <c r="K933" s="80">
        <f>F933-Y933</f>
        <v/>
      </c>
      <c r="L933" s="82">
        <f>AA933/(K933+W933)</f>
        <v/>
      </c>
      <c r="M933" s="75" t="n">
        <v>0.6979166666666666</v>
      </c>
      <c r="N933" s="80" t="n">
        <v>102331</v>
      </c>
      <c r="O933" s="80" t="n">
        <v>51361.7</v>
      </c>
      <c r="P933" s="80" t="n">
        <v>19407.7</v>
      </c>
      <c r="Q933" s="80" t="n">
        <v>24034</v>
      </c>
      <c r="R933" s="80" t="n">
        <v>8994.860000000001</v>
      </c>
      <c r="S933" s="80" t="n">
        <v>-1467.26</v>
      </c>
      <c r="T933" s="80">
        <f>O933-Y933</f>
        <v/>
      </c>
      <c r="U933" s="82">
        <f>AA933/(T933+X933)</f>
        <v/>
      </c>
      <c r="V933" s="80">
        <f>INDEX(检修、备用和必开!B:B,MATCH(统调负荷!$C933,检修、备用和必开!$A:$A,0))</f>
        <v/>
      </c>
      <c r="W933" s="80">
        <f>INDEX(检修、备用和必开!C:C,MATCH(统调负荷!$C933,检修、备用和必开!$A:$A,0))</f>
        <v/>
      </c>
      <c r="X933" s="80">
        <f>INDEX(检修、备用和必开!D:D,MATCH(统调负荷!$C933,检修、备用和必开!$A:$A,0))</f>
        <v/>
      </c>
      <c r="Y933" s="80">
        <f>INDEX(检修、备用和必开!E:E,MATCH(统调负荷!$C933,检修、备用和必开!$A:$A,0))</f>
        <v/>
      </c>
      <c r="Z933" s="80">
        <f>INDEX(检修、备用和必开!F:F,MATCH(统调负荷!$C933,检修、备用和必开!$A:$A,0))</f>
        <v/>
      </c>
      <c r="AA933" s="80">
        <f>94492.4-V933-Z933</f>
        <v/>
      </c>
      <c r="AB933" s="80" t="n">
        <v>439.19</v>
      </c>
      <c r="AC933" s="80" t="n">
        <v>408.49</v>
      </c>
      <c r="AD933" s="83">
        <f>C933+D933</f>
        <v/>
      </c>
      <c r="AE933" s="82">
        <f>N933-E933</f>
        <v/>
      </c>
      <c r="AF933" s="82">
        <f>O933-F933</f>
        <v/>
      </c>
      <c r="AG933" s="82">
        <f>P933-G933</f>
        <v/>
      </c>
      <c r="AH933" s="82">
        <f>Q933-H933</f>
        <v/>
      </c>
      <c r="AI933" s="82">
        <f>R933-I933</f>
        <v/>
      </c>
      <c r="AJ933" s="82">
        <f>S933-J933</f>
        <v/>
      </c>
      <c r="AK933" s="80">
        <f>INDEX(检修、备用和必开!I:I,MATCH(统调负荷!$C933,检修、备用和必开!$A:$A,0))</f>
        <v/>
      </c>
    </row>
    <row r="934" ht="13.8" customHeight="1">
      <c r="A934" s="80">
        <f>WEEKDAY(C934,2)</f>
        <v/>
      </c>
      <c r="B934" s="80">
        <f>HOUR(D934)</f>
        <v/>
      </c>
      <c r="D934" s="75" t="n"/>
      <c r="E934" s="80" t="n"/>
      <c r="F934" s="80" t="n"/>
      <c r="G934" s="80" t="n"/>
      <c r="H934" s="80" t="n"/>
      <c r="I934" s="80" t="n"/>
      <c r="J934" s="80" t="n"/>
      <c r="K934" s="80">
        <f>F934-Y934</f>
        <v/>
      </c>
      <c r="L934" s="82">
        <f>AA934/(K934+W934)</f>
        <v/>
      </c>
      <c r="M934" s="75" t="n">
        <v>0.7083333333333334</v>
      </c>
      <c r="N934" s="80" t="n">
        <v>103469</v>
      </c>
      <c r="O934" s="80" t="n">
        <v>52651.68</v>
      </c>
      <c r="P934" s="80" t="n">
        <v>19987.1</v>
      </c>
      <c r="Q934" s="80" t="n">
        <v>23945.9</v>
      </c>
      <c r="R934" s="80" t="n">
        <v>8298.360000000001</v>
      </c>
      <c r="S934" s="80" t="n">
        <v>-1414.04</v>
      </c>
      <c r="T934" s="80">
        <f>O934-Y934</f>
        <v/>
      </c>
      <c r="U934" s="82">
        <f>AA934/(T934+X934)</f>
        <v/>
      </c>
      <c r="V934" s="80">
        <f>INDEX(检修、备用和必开!B:B,MATCH(统调负荷!$C934,检修、备用和必开!$A:$A,0))</f>
        <v/>
      </c>
      <c r="W934" s="80">
        <f>INDEX(检修、备用和必开!C:C,MATCH(统调负荷!$C934,检修、备用和必开!$A:$A,0))</f>
        <v/>
      </c>
      <c r="X934" s="80">
        <f>INDEX(检修、备用和必开!D:D,MATCH(统调负荷!$C934,检修、备用和必开!$A:$A,0))</f>
        <v/>
      </c>
      <c r="Y934" s="80">
        <f>INDEX(检修、备用和必开!E:E,MATCH(统调负荷!$C934,检修、备用和必开!$A:$A,0))</f>
        <v/>
      </c>
      <c r="Z934" s="80">
        <f>INDEX(检修、备用和必开!F:F,MATCH(统调负荷!$C934,检修、备用和必开!$A:$A,0))</f>
        <v/>
      </c>
      <c r="AA934" s="80">
        <f>94492.4-V934-Z934</f>
        <v/>
      </c>
      <c r="AB934" s="80" t="n">
        <v>462.09</v>
      </c>
      <c r="AC934" s="80" t="n">
        <v>424.81</v>
      </c>
      <c r="AD934" s="83">
        <f>C934+D934</f>
        <v/>
      </c>
      <c r="AE934" s="82">
        <f>N934-E934</f>
        <v/>
      </c>
      <c r="AF934" s="82">
        <f>O934-F934</f>
        <v/>
      </c>
      <c r="AG934" s="82">
        <f>P934-G934</f>
        <v/>
      </c>
      <c r="AH934" s="82">
        <f>Q934-H934</f>
        <v/>
      </c>
      <c r="AI934" s="82">
        <f>R934-I934</f>
        <v/>
      </c>
      <c r="AJ934" s="82">
        <f>S934-J934</f>
        <v/>
      </c>
      <c r="AK934" s="80">
        <f>INDEX(检修、备用和必开!I:I,MATCH(统调负荷!$C934,检修、备用和必开!$A:$A,0))</f>
        <v/>
      </c>
    </row>
    <row r="935" ht="13.8" customHeight="1">
      <c r="A935" s="80">
        <f>WEEKDAY(C935,2)</f>
        <v/>
      </c>
      <c r="B935" s="80">
        <f>HOUR(D935)</f>
        <v/>
      </c>
      <c r="D935" s="75" t="n"/>
      <c r="E935" s="80" t="n"/>
      <c r="F935" s="80" t="n"/>
      <c r="G935" s="80" t="n"/>
      <c r="H935" s="80" t="n"/>
      <c r="I935" s="80" t="n"/>
      <c r="J935" s="80" t="n"/>
      <c r="K935" s="80">
        <f>F935-Y935</f>
        <v/>
      </c>
      <c r="L935" s="82">
        <f>AA935/(K935+W935)</f>
        <v/>
      </c>
      <c r="M935" s="75" t="n">
        <v>0.71875</v>
      </c>
      <c r="N935" s="80" t="n">
        <v>104644</v>
      </c>
      <c r="O935" s="80" t="n">
        <v>54839.53</v>
      </c>
      <c r="P935" s="80" t="n">
        <v>19752.6</v>
      </c>
      <c r="Q935" s="80" t="n">
        <v>23705</v>
      </c>
      <c r="R935" s="80" t="n">
        <v>7724.56</v>
      </c>
      <c r="S935" s="80" t="n">
        <v>-1377.69</v>
      </c>
      <c r="T935" s="80">
        <f>O935-Y935</f>
        <v/>
      </c>
      <c r="U935" s="82">
        <f>AA935/(T935+X935)</f>
        <v/>
      </c>
      <c r="V935" s="80">
        <f>INDEX(检修、备用和必开!B:B,MATCH(统调负荷!$C935,检修、备用和必开!$A:$A,0))</f>
        <v/>
      </c>
      <c r="W935" s="80">
        <f>INDEX(检修、备用和必开!C:C,MATCH(统调负荷!$C935,检修、备用和必开!$A:$A,0))</f>
        <v/>
      </c>
      <c r="X935" s="80">
        <f>INDEX(检修、备用和必开!D:D,MATCH(统调负荷!$C935,检修、备用和必开!$A:$A,0))</f>
        <v/>
      </c>
      <c r="Y935" s="80">
        <f>INDEX(检修、备用和必开!E:E,MATCH(统调负荷!$C935,检修、备用和必开!$A:$A,0))</f>
        <v/>
      </c>
      <c r="Z935" s="80">
        <f>INDEX(检修、备用和必开!F:F,MATCH(统调负荷!$C935,检修、备用和必开!$A:$A,0))</f>
        <v/>
      </c>
      <c r="AA935" s="80">
        <f>94492.4-V935-Z935</f>
        <v/>
      </c>
      <c r="AB935" s="80" t="n">
        <v>462.66</v>
      </c>
      <c r="AC935" s="80" t="n">
        <v>445.41</v>
      </c>
      <c r="AD935" s="83">
        <f>C935+D935</f>
        <v/>
      </c>
      <c r="AE935" s="82">
        <f>N935-E935</f>
        <v/>
      </c>
      <c r="AF935" s="82">
        <f>O935-F935</f>
        <v/>
      </c>
      <c r="AG935" s="82">
        <f>P935-G935</f>
        <v/>
      </c>
      <c r="AH935" s="82">
        <f>Q935-H935</f>
        <v/>
      </c>
      <c r="AI935" s="82">
        <f>R935-I935</f>
        <v/>
      </c>
      <c r="AJ935" s="82">
        <f>S935-J935</f>
        <v/>
      </c>
      <c r="AK935" s="80">
        <f>INDEX(检修、备用和必开!I:I,MATCH(统调负荷!$C935,检修、备用和必开!$A:$A,0))</f>
        <v/>
      </c>
    </row>
    <row r="936" ht="13.8" customHeight="1">
      <c r="A936" s="80">
        <f>WEEKDAY(C936,2)</f>
        <v/>
      </c>
      <c r="B936" s="80">
        <f>HOUR(D936)</f>
        <v/>
      </c>
      <c r="D936" s="75" t="n"/>
      <c r="E936" s="80" t="n"/>
      <c r="F936" s="80" t="n"/>
      <c r="G936" s="80" t="n"/>
      <c r="H936" s="80" t="n"/>
      <c r="I936" s="80" t="n"/>
      <c r="J936" s="80" t="n"/>
      <c r="K936" s="80">
        <f>F936-Y936</f>
        <v/>
      </c>
      <c r="L936" s="82">
        <f>AA936/(K936+W936)</f>
        <v/>
      </c>
      <c r="M936" s="75" t="n">
        <v>0.7291666666666666</v>
      </c>
      <c r="N936" s="80" t="n">
        <v>103364</v>
      </c>
      <c r="O936" s="80" t="n">
        <v>54336.78</v>
      </c>
      <c r="P936" s="80" t="n">
        <v>19590.6</v>
      </c>
      <c r="Q936" s="80" t="n">
        <v>23482.2</v>
      </c>
      <c r="R936" s="80" t="n">
        <v>7391.5</v>
      </c>
      <c r="S936" s="80" t="n">
        <v>-1437.08</v>
      </c>
      <c r="T936" s="80">
        <f>O936-Y936</f>
        <v/>
      </c>
      <c r="U936" s="82">
        <f>AA936/(T936+X936)</f>
        <v/>
      </c>
      <c r="V936" s="80">
        <f>INDEX(检修、备用和必开!B:B,MATCH(统调负荷!$C936,检修、备用和必开!$A:$A,0))</f>
        <v/>
      </c>
      <c r="W936" s="80">
        <f>INDEX(检修、备用和必开!C:C,MATCH(统调负荷!$C936,检修、备用和必开!$A:$A,0))</f>
        <v/>
      </c>
      <c r="X936" s="80">
        <f>INDEX(检修、备用和必开!D:D,MATCH(统调负荷!$C936,检修、备用和必开!$A:$A,0))</f>
        <v/>
      </c>
      <c r="Y936" s="80">
        <f>INDEX(检修、备用和必开!E:E,MATCH(统调负荷!$C936,检修、备用和必开!$A:$A,0))</f>
        <v/>
      </c>
      <c r="Z936" s="80">
        <f>INDEX(检修、备用和必开!F:F,MATCH(统调负荷!$C936,检修、备用和必开!$A:$A,0))</f>
        <v/>
      </c>
      <c r="AA936" s="80">
        <f>94492.4-V936-Z936</f>
        <v/>
      </c>
      <c r="AB936" s="80" t="n">
        <v>425.19</v>
      </c>
      <c r="AC936" s="80" t="n">
        <v>372.35</v>
      </c>
      <c r="AD936" s="83">
        <f>C936+D936</f>
        <v/>
      </c>
      <c r="AE936" s="82">
        <f>N936-E936</f>
        <v/>
      </c>
      <c r="AF936" s="82">
        <f>O936-F936</f>
        <v/>
      </c>
      <c r="AG936" s="82">
        <f>P936-G936</f>
        <v/>
      </c>
      <c r="AH936" s="82">
        <f>Q936-H936</f>
        <v/>
      </c>
      <c r="AI936" s="82">
        <f>R936-I936</f>
        <v/>
      </c>
      <c r="AJ936" s="82">
        <f>S936-J936</f>
        <v/>
      </c>
      <c r="AK936" s="80">
        <f>INDEX(检修、备用和必开!I:I,MATCH(统调负荷!$C936,检修、备用和必开!$A:$A,0))</f>
        <v/>
      </c>
    </row>
    <row r="937" ht="13.8" customHeight="1">
      <c r="A937" s="80">
        <f>WEEKDAY(C937,2)</f>
        <v/>
      </c>
      <c r="B937" s="80">
        <f>HOUR(D937)</f>
        <v/>
      </c>
      <c r="D937" s="75" t="n"/>
      <c r="E937" s="80" t="n"/>
      <c r="F937" s="80" t="n"/>
      <c r="G937" s="80" t="n"/>
      <c r="H937" s="80" t="n"/>
      <c r="I937" s="80" t="n"/>
      <c r="J937" s="80" t="n"/>
      <c r="K937" s="80">
        <f>F937-Y937</f>
        <v/>
      </c>
      <c r="L937" s="82">
        <f>AA937/(K937+W937)</f>
        <v/>
      </c>
      <c r="M937" s="75" t="n">
        <v>0.7395833333333334</v>
      </c>
      <c r="N937" s="80" t="n">
        <v>103579</v>
      </c>
      <c r="O937" s="80" t="n">
        <v>54079.68</v>
      </c>
      <c r="P937" s="80" t="n">
        <v>19791.1</v>
      </c>
      <c r="Q937" s="80" t="n">
        <v>23897.6</v>
      </c>
      <c r="R937" s="80" t="n">
        <v>7133.52</v>
      </c>
      <c r="S937" s="80" t="n">
        <v>-1322.9</v>
      </c>
      <c r="T937" s="80">
        <f>O937-Y937</f>
        <v/>
      </c>
      <c r="U937" s="82">
        <f>AA937/(T937+X937)</f>
        <v/>
      </c>
      <c r="V937" s="80">
        <f>INDEX(检修、备用和必开!B:B,MATCH(统调负荷!$C937,检修、备用和必开!$A:$A,0))</f>
        <v/>
      </c>
      <c r="W937" s="80">
        <f>INDEX(检修、备用和必开!C:C,MATCH(统调负荷!$C937,检修、备用和必开!$A:$A,0))</f>
        <v/>
      </c>
      <c r="X937" s="80">
        <f>INDEX(检修、备用和必开!D:D,MATCH(统调负荷!$C937,检修、备用和必开!$A:$A,0))</f>
        <v/>
      </c>
      <c r="Y937" s="80">
        <f>INDEX(检修、备用和必开!E:E,MATCH(统调负荷!$C937,检修、备用和必开!$A:$A,0))</f>
        <v/>
      </c>
      <c r="Z937" s="80">
        <f>INDEX(检修、备用和必开!F:F,MATCH(统调负荷!$C937,检修、备用和必开!$A:$A,0))</f>
        <v/>
      </c>
      <c r="AA937" s="80">
        <f>94492.4-V937-Z937</f>
        <v/>
      </c>
      <c r="AB937" s="80" t="n">
        <v>405.99</v>
      </c>
      <c r="AC937" s="80" t="n">
        <v>354.93</v>
      </c>
      <c r="AD937" s="83">
        <f>C937+D937</f>
        <v/>
      </c>
      <c r="AE937" s="82">
        <f>N937-E937</f>
        <v/>
      </c>
      <c r="AF937" s="82">
        <f>O937-F937</f>
        <v/>
      </c>
      <c r="AG937" s="82">
        <f>P937-G937</f>
        <v/>
      </c>
      <c r="AH937" s="82">
        <f>Q937-H937</f>
        <v/>
      </c>
      <c r="AI937" s="82">
        <f>R937-I937</f>
        <v/>
      </c>
      <c r="AJ937" s="82">
        <f>S937-J937</f>
        <v/>
      </c>
      <c r="AK937" s="80">
        <f>INDEX(检修、备用和必开!I:I,MATCH(统调负荷!$C937,检修、备用和必开!$A:$A,0))</f>
        <v/>
      </c>
    </row>
    <row r="938" ht="13.8" customHeight="1">
      <c r="A938" s="80">
        <f>WEEKDAY(C938,2)</f>
        <v/>
      </c>
      <c r="B938" s="80">
        <f>HOUR(D938)</f>
        <v/>
      </c>
      <c r="D938" s="75" t="n"/>
      <c r="E938" s="80" t="n"/>
      <c r="F938" s="80" t="n"/>
      <c r="G938" s="80" t="n"/>
      <c r="H938" s="80" t="n"/>
      <c r="I938" s="80" t="n"/>
      <c r="J938" s="80" t="n"/>
      <c r="K938" s="80">
        <f>F938-Y938</f>
        <v/>
      </c>
      <c r="L938" s="82">
        <f>AA938/(K938+W938)</f>
        <v/>
      </c>
      <c r="M938" s="75" t="n">
        <v>0.75</v>
      </c>
      <c r="N938" s="80" t="n">
        <v>105093</v>
      </c>
      <c r="O938" s="80" t="n">
        <v>54630.76</v>
      </c>
      <c r="P938" s="80" t="n">
        <v>19958.8</v>
      </c>
      <c r="Q938" s="80" t="n">
        <v>24863.9</v>
      </c>
      <c r="R938" s="80" t="n">
        <v>7049.02</v>
      </c>
      <c r="S938" s="80" t="n">
        <v>-1409.48</v>
      </c>
      <c r="T938" s="80">
        <f>O938-Y938</f>
        <v/>
      </c>
      <c r="U938" s="82">
        <f>AA938/(T938+X938)</f>
        <v/>
      </c>
      <c r="V938" s="80">
        <f>INDEX(检修、备用和必开!B:B,MATCH(统调负荷!$C938,检修、备用和必开!$A:$A,0))</f>
        <v/>
      </c>
      <c r="W938" s="80">
        <f>INDEX(检修、备用和必开!C:C,MATCH(统调负荷!$C938,检修、备用和必开!$A:$A,0))</f>
        <v/>
      </c>
      <c r="X938" s="80">
        <f>INDEX(检修、备用和必开!D:D,MATCH(统调负荷!$C938,检修、备用和必开!$A:$A,0))</f>
        <v/>
      </c>
      <c r="Y938" s="80">
        <f>INDEX(检修、备用和必开!E:E,MATCH(统调负荷!$C938,检修、备用和必开!$A:$A,0))</f>
        <v/>
      </c>
      <c r="Z938" s="80">
        <f>INDEX(检修、备用和必开!F:F,MATCH(统调负荷!$C938,检修、备用和必开!$A:$A,0))</f>
        <v/>
      </c>
      <c r="AA938" s="80">
        <f>94492.4-V938-Z938</f>
        <v/>
      </c>
      <c r="AB938" s="80" t="n">
        <v>405.99</v>
      </c>
      <c r="AC938" s="80" t="n">
        <v>372.44</v>
      </c>
      <c r="AD938" s="83">
        <f>C938+D938</f>
        <v/>
      </c>
      <c r="AE938" s="82">
        <f>N938-E938</f>
        <v/>
      </c>
      <c r="AF938" s="82">
        <f>O938-F938</f>
        <v/>
      </c>
      <c r="AG938" s="82">
        <f>P938-G938</f>
        <v/>
      </c>
      <c r="AH938" s="82">
        <f>Q938-H938</f>
        <v/>
      </c>
      <c r="AI938" s="82">
        <f>R938-I938</f>
        <v/>
      </c>
      <c r="AJ938" s="82">
        <f>S938-J938</f>
        <v/>
      </c>
      <c r="AK938" s="80">
        <f>INDEX(检修、备用和必开!I:I,MATCH(统调负荷!$C938,检修、备用和必开!$A:$A,0))</f>
        <v/>
      </c>
    </row>
    <row r="939" ht="13.8" customHeight="1">
      <c r="A939" s="80">
        <f>WEEKDAY(C939,2)</f>
        <v/>
      </c>
      <c r="B939" s="80">
        <f>HOUR(D939)</f>
        <v/>
      </c>
      <c r="D939" s="75" t="n"/>
      <c r="E939" s="80" t="n"/>
      <c r="F939" s="80" t="n"/>
      <c r="G939" s="80" t="n"/>
      <c r="H939" s="80" t="n"/>
      <c r="I939" s="80" t="n"/>
      <c r="J939" s="80" t="n"/>
      <c r="K939" s="80">
        <f>F939-Y939</f>
        <v/>
      </c>
      <c r="L939" s="82">
        <f>AA939/(K939+W939)</f>
        <v/>
      </c>
      <c r="M939" s="75" t="n">
        <v>0.7604166666666666</v>
      </c>
      <c r="N939" s="80" t="n">
        <v>108360</v>
      </c>
      <c r="O939" s="80" t="n">
        <v>57731.97</v>
      </c>
      <c r="P939" s="80" t="n">
        <v>19485.9</v>
      </c>
      <c r="Q939" s="80" t="n">
        <v>25426.3</v>
      </c>
      <c r="R939" s="80" t="n">
        <v>7086.36</v>
      </c>
      <c r="S939" s="80" t="n">
        <v>-1370.53</v>
      </c>
      <c r="T939" s="80">
        <f>O939-Y939</f>
        <v/>
      </c>
      <c r="U939" s="82">
        <f>AA939/(T939+X939)</f>
        <v/>
      </c>
      <c r="V939" s="80">
        <f>INDEX(检修、备用和必开!B:B,MATCH(统调负荷!$C939,检修、备用和必开!$A:$A,0))</f>
        <v/>
      </c>
      <c r="W939" s="80">
        <f>INDEX(检修、备用和必开!C:C,MATCH(统调负荷!$C939,检修、备用和必开!$A:$A,0))</f>
        <v/>
      </c>
      <c r="X939" s="80">
        <f>INDEX(检修、备用和必开!D:D,MATCH(统调负荷!$C939,检修、备用和必开!$A:$A,0))</f>
        <v/>
      </c>
      <c r="Y939" s="80">
        <f>INDEX(检修、备用和必开!E:E,MATCH(统调负荷!$C939,检修、备用和必开!$A:$A,0))</f>
        <v/>
      </c>
      <c r="Z939" s="80">
        <f>INDEX(检修、备用和必开!F:F,MATCH(统调负荷!$C939,检修、备用和必开!$A:$A,0))</f>
        <v/>
      </c>
      <c r="AA939" s="80">
        <f>94492.4-V939-Z939</f>
        <v/>
      </c>
      <c r="AB939" s="80" t="n">
        <v>521.8099999999999</v>
      </c>
      <c r="AC939" s="80" t="n">
        <v>406.07</v>
      </c>
      <c r="AD939" s="83">
        <f>C939+D939</f>
        <v/>
      </c>
      <c r="AE939" s="82">
        <f>N939-E939</f>
        <v/>
      </c>
      <c r="AF939" s="82">
        <f>O939-F939</f>
        <v/>
      </c>
      <c r="AG939" s="82">
        <f>P939-G939</f>
        <v/>
      </c>
      <c r="AH939" s="82">
        <f>Q939-H939</f>
        <v/>
      </c>
      <c r="AI939" s="82">
        <f>R939-I939</f>
        <v/>
      </c>
      <c r="AJ939" s="82">
        <f>S939-J939</f>
        <v/>
      </c>
      <c r="AK939" s="80">
        <f>INDEX(检修、备用和必开!I:I,MATCH(统调负荷!$C939,检修、备用和必开!$A:$A,0))</f>
        <v/>
      </c>
    </row>
    <row r="940" ht="13.8" customHeight="1">
      <c r="A940" s="80">
        <f>WEEKDAY(C940,2)</f>
        <v/>
      </c>
      <c r="B940" s="80">
        <f>HOUR(D940)</f>
        <v/>
      </c>
      <c r="D940" s="75" t="n"/>
      <c r="E940" s="80" t="n"/>
      <c r="F940" s="80" t="n"/>
      <c r="G940" s="80" t="n"/>
      <c r="H940" s="80" t="n"/>
      <c r="I940" s="80" t="n"/>
      <c r="J940" s="80" t="n"/>
      <c r="K940" s="80">
        <f>F940-Y940</f>
        <v/>
      </c>
      <c r="L940" s="82">
        <f>AA940/(K940+W940)</f>
        <v/>
      </c>
      <c r="M940" s="75" t="n">
        <v>0.7708333333333334</v>
      </c>
      <c r="N940" s="80" t="n">
        <v>109990</v>
      </c>
      <c r="O940" s="80" t="n">
        <v>57867.88</v>
      </c>
      <c r="P940" s="80" t="n">
        <v>20404.3</v>
      </c>
      <c r="Q940" s="80" t="n">
        <v>25988.4</v>
      </c>
      <c r="R940" s="80" t="n">
        <v>7098.38</v>
      </c>
      <c r="S940" s="80" t="n">
        <v>-1368.96</v>
      </c>
      <c r="T940" s="80">
        <f>O940-Y940</f>
        <v/>
      </c>
      <c r="U940" s="82">
        <f>AA940/(T940+X940)</f>
        <v/>
      </c>
      <c r="V940" s="80">
        <f>INDEX(检修、备用和必开!B:B,MATCH(统调负荷!$C940,检修、备用和必开!$A:$A,0))</f>
        <v/>
      </c>
      <c r="W940" s="80">
        <f>INDEX(检修、备用和必开!C:C,MATCH(统调负荷!$C940,检修、备用和必开!$A:$A,0))</f>
        <v/>
      </c>
      <c r="X940" s="80">
        <f>INDEX(检修、备用和必开!D:D,MATCH(统调负荷!$C940,检修、备用和必开!$A:$A,0))</f>
        <v/>
      </c>
      <c r="Y940" s="80">
        <f>INDEX(检修、备用和必开!E:E,MATCH(统调负荷!$C940,检修、备用和必开!$A:$A,0))</f>
        <v/>
      </c>
      <c r="Z940" s="80">
        <f>INDEX(检修、备用和必开!F:F,MATCH(统调负荷!$C940,检修、备用和必开!$A:$A,0))</f>
        <v/>
      </c>
      <c r="AA940" s="80">
        <f>94492.4-V940-Z940</f>
        <v/>
      </c>
      <c r="AB940" s="80" t="n">
        <v>457.37</v>
      </c>
      <c r="AC940" s="80" t="n">
        <v>420.69</v>
      </c>
      <c r="AD940" s="83">
        <f>C940+D940</f>
        <v/>
      </c>
      <c r="AE940" s="82">
        <f>N940-E940</f>
        <v/>
      </c>
      <c r="AF940" s="82">
        <f>O940-F940</f>
        <v/>
      </c>
      <c r="AG940" s="82">
        <f>P940-G940</f>
        <v/>
      </c>
      <c r="AH940" s="82">
        <f>Q940-H940</f>
        <v/>
      </c>
      <c r="AI940" s="82">
        <f>R940-I940</f>
        <v/>
      </c>
      <c r="AJ940" s="82">
        <f>S940-J940</f>
        <v/>
      </c>
      <c r="AK940" s="80">
        <f>INDEX(检修、备用和必开!I:I,MATCH(统调负荷!$C940,检修、备用和必开!$A:$A,0))</f>
        <v/>
      </c>
    </row>
    <row r="941" ht="13.8" customHeight="1">
      <c r="A941" s="80">
        <f>WEEKDAY(C941,2)</f>
        <v/>
      </c>
      <c r="B941" s="80">
        <f>HOUR(D941)</f>
        <v/>
      </c>
      <c r="D941" s="75" t="n"/>
      <c r="E941" s="80" t="n"/>
      <c r="F941" s="80" t="n"/>
      <c r="G941" s="80" t="n"/>
      <c r="H941" s="80" t="n"/>
      <c r="I941" s="80" t="n"/>
      <c r="J941" s="80" t="n"/>
      <c r="K941" s="80">
        <f>F941-Y941</f>
        <v/>
      </c>
      <c r="L941" s="82">
        <f>AA941/(K941+W941)</f>
        <v/>
      </c>
      <c r="M941" s="75" t="n">
        <v>0.78125</v>
      </c>
      <c r="N941" s="80" t="n">
        <v>110771</v>
      </c>
      <c r="O941" s="80" t="n">
        <v>58422.76</v>
      </c>
      <c r="P941" s="80" t="n">
        <v>20075.7</v>
      </c>
      <c r="Q941" s="80" t="n">
        <v>26520</v>
      </c>
      <c r="R941" s="80" t="n">
        <v>7192.1</v>
      </c>
      <c r="S941" s="80" t="n">
        <v>-1439.56</v>
      </c>
      <c r="T941" s="80">
        <f>O941-Y941</f>
        <v/>
      </c>
      <c r="U941" s="82">
        <f>AA941/(T941+X941)</f>
        <v/>
      </c>
      <c r="V941" s="80">
        <f>INDEX(检修、备用和必开!B:B,MATCH(统调负荷!$C941,检修、备用和必开!$A:$A,0))</f>
        <v/>
      </c>
      <c r="W941" s="80">
        <f>INDEX(检修、备用和必开!C:C,MATCH(统调负荷!$C941,检修、备用和必开!$A:$A,0))</f>
        <v/>
      </c>
      <c r="X941" s="80">
        <f>INDEX(检修、备用和必开!D:D,MATCH(统调负荷!$C941,检修、备用和必开!$A:$A,0))</f>
        <v/>
      </c>
      <c r="Y941" s="80">
        <f>INDEX(检修、备用和必开!E:E,MATCH(统调负荷!$C941,检修、备用和必开!$A:$A,0))</f>
        <v/>
      </c>
      <c r="Z941" s="80">
        <f>INDEX(检修、备用和必开!F:F,MATCH(统调负荷!$C941,检修、备用和必开!$A:$A,0))</f>
        <v/>
      </c>
      <c r="AA941" s="80">
        <f>94492.4-V941-Z941</f>
        <v/>
      </c>
      <c r="AB941" s="80" t="n">
        <v>465.86</v>
      </c>
      <c r="AC941" s="80" t="n">
        <v>404.12</v>
      </c>
      <c r="AD941" s="83">
        <f>C941+D941</f>
        <v/>
      </c>
      <c r="AE941" s="82">
        <f>N941-E941</f>
        <v/>
      </c>
      <c r="AF941" s="82">
        <f>O941-F941</f>
        <v/>
      </c>
      <c r="AG941" s="82">
        <f>P941-G941</f>
        <v/>
      </c>
      <c r="AH941" s="82">
        <f>Q941-H941</f>
        <v/>
      </c>
      <c r="AI941" s="82">
        <f>R941-I941</f>
        <v/>
      </c>
      <c r="AJ941" s="82">
        <f>S941-J941</f>
        <v/>
      </c>
      <c r="AK941" s="80">
        <f>INDEX(检修、备用和必开!I:I,MATCH(统调负荷!$C941,检修、备用和必开!$A:$A,0))</f>
        <v/>
      </c>
    </row>
    <row r="942" ht="13.8" customHeight="1">
      <c r="A942" s="80">
        <f>WEEKDAY(C942,2)</f>
        <v/>
      </c>
      <c r="B942" s="80">
        <f>HOUR(D942)</f>
        <v/>
      </c>
      <c r="D942" s="75" t="n"/>
      <c r="E942" s="80" t="n"/>
      <c r="F942" s="80" t="n"/>
      <c r="G942" s="80" t="n"/>
      <c r="H942" s="80" t="n"/>
      <c r="I942" s="80" t="n"/>
      <c r="J942" s="80" t="n"/>
      <c r="K942" s="80">
        <f>F942-Y942</f>
        <v/>
      </c>
      <c r="L942" s="82">
        <f>AA942/(K942+W942)</f>
        <v/>
      </c>
      <c r="M942" s="75" t="n">
        <v>0.7916666666666666</v>
      </c>
      <c r="N942" s="80" t="n">
        <v>110852</v>
      </c>
      <c r="O942" s="80" t="n">
        <v>58401.89</v>
      </c>
      <c r="P942" s="80" t="n">
        <v>19999.5</v>
      </c>
      <c r="Q942" s="80" t="n">
        <v>26691.3</v>
      </c>
      <c r="R942" s="80" t="n">
        <v>7197.51</v>
      </c>
      <c r="S942" s="80" t="n">
        <v>-1438.2</v>
      </c>
      <c r="T942" s="80">
        <f>O942-Y942</f>
        <v/>
      </c>
      <c r="U942" s="82">
        <f>AA942/(T942+X942)</f>
        <v/>
      </c>
      <c r="V942" s="80">
        <f>INDEX(检修、备用和必开!B:B,MATCH(统调负荷!$C942,检修、备用和必开!$A:$A,0))</f>
        <v/>
      </c>
      <c r="W942" s="80">
        <f>INDEX(检修、备用和必开!C:C,MATCH(统调负荷!$C942,检修、备用和必开!$A:$A,0))</f>
        <v/>
      </c>
      <c r="X942" s="80">
        <f>INDEX(检修、备用和必开!D:D,MATCH(统调负荷!$C942,检修、备用和必开!$A:$A,0))</f>
        <v/>
      </c>
      <c r="Y942" s="80">
        <f>INDEX(检修、备用和必开!E:E,MATCH(统调负荷!$C942,检修、备用和必开!$A:$A,0))</f>
        <v/>
      </c>
      <c r="Z942" s="80">
        <f>INDEX(检修、备用和必开!F:F,MATCH(统调负荷!$C942,检修、备用和必开!$A:$A,0))</f>
        <v/>
      </c>
      <c r="AA942" s="80">
        <f>94492.4-V942-Z942</f>
        <v/>
      </c>
      <c r="AB942" s="80" t="n">
        <v>430.79</v>
      </c>
      <c r="AC942" s="80" t="n">
        <v>489.79</v>
      </c>
      <c r="AD942" s="83">
        <f>C942+D942</f>
        <v/>
      </c>
      <c r="AE942" s="82">
        <f>N942-E942</f>
        <v/>
      </c>
      <c r="AF942" s="82">
        <f>O942-F942</f>
        <v/>
      </c>
      <c r="AG942" s="82">
        <f>P942-G942</f>
        <v/>
      </c>
      <c r="AH942" s="82">
        <f>Q942-H942</f>
        <v/>
      </c>
      <c r="AI942" s="82">
        <f>R942-I942</f>
        <v/>
      </c>
      <c r="AJ942" s="82">
        <f>S942-J942</f>
        <v/>
      </c>
      <c r="AK942" s="80">
        <f>INDEX(检修、备用和必开!I:I,MATCH(统调负荷!$C942,检修、备用和必开!$A:$A,0))</f>
        <v/>
      </c>
    </row>
    <row r="943" ht="13.8" customHeight="1">
      <c r="A943" s="80">
        <f>WEEKDAY(C943,2)</f>
        <v/>
      </c>
      <c r="B943" s="80">
        <f>HOUR(D943)</f>
        <v/>
      </c>
      <c r="D943" s="75" t="n"/>
      <c r="E943" s="80" t="n"/>
      <c r="F943" s="80" t="n"/>
      <c r="G943" s="80" t="n"/>
      <c r="H943" s="80" t="n"/>
      <c r="I943" s="80" t="n"/>
      <c r="J943" s="80" t="n"/>
      <c r="K943" s="80">
        <f>F943-Y943</f>
        <v/>
      </c>
      <c r="L943" s="82">
        <f>AA943/(K943+W943)</f>
        <v/>
      </c>
      <c r="M943" s="75" t="n">
        <v>0.8020833333333334</v>
      </c>
      <c r="N943" s="80" t="n">
        <v>112781</v>
      </c>
      <c r="O943" s="80" t="n">
        <v>60043.11</v>
      </c>
      <c r="P943" s="80" t="n">
        <v>19839.3</v>
      </c>
      <c r="Q943" s="80" t="n">
        <v>27041.4</v>
      </c>
      <c r="R943" s="80" t="n">
        <v>7299.87</v>
      </c>
      <c r="S943" s="80" t="n">
        <v>-1442.68</v>
      </c>
      <c r="T943" s="80">
        <f>O943-Y943</f>
        <v/>
      </c>
      <c r="U943" s="82">
        <f>AA943/(T943+X943)</f>
        <v/>
      </c>
      <c r="V943" s="80">
        <f>INDEX(检修、备用和必开!B:B,MATCH(统调负荷!$C943,检修、备用和必开!$A:$A,0))</f>
        <v/>
      </c>
      <c r="W943" s="80">
        <f>INDEX(检修、备用和必开!C:C,MATCH(统调负荷!$C943,检修、备用和必开!$A:$A,0))</f>
        <v/>
      </c>
      <c r="X943" s="80">
        <f>INDEX(检修、备用和必开!D:D,MATCH(统调负荷!$C943,检修、备用和必开!$A:$A,0))</f>
        <v/>
      </c>
      <c r="Y943" s="80">
        <f>INDEX(检修、备用和必开!E:E,MATCH(统调负荷!$C943,检修、备用和必开!$A:$A,0))</f>
        <v/>
      </c>
      <c r="Z943" s="80">
        <f>INDEX(检修、备用和必开!F:F,MATCH(统调负荷!$C943,检修、备用和必开!$A:$A,0))</f>
        <v/>
      </c>
      <c r="AA943" s="80">
        <f>94492.4-V943-Z943</f>
        <v/>
      </c>
      <c r="AB943" s="80" t="n">
        <v>500.17</v>
      </c>
      <c r="AC943" s="80" t="n">
        <v>478.41</v>
      </c>
      <c r="AD943" s="83">
        <f>C943+D943</f>
        <v/>
      </c>
      <c r="AE943" s="82">
        <f>N943-E943</f>
        <v/>
      </c>
      <c r="AF943" s="82">
        <f>O943-F943</f>
        <v/>
      </c>
      <c r="AG943" s="82">
        <f>P943-G943</f>
        <v/>
      </c>
      <c r="AH943" s="82">
        <f>Q943-H943</f>
        <v/>
      </c>
      <c r="AI943" s="82">
        <f>R943-I943</f>
        <v/>
      </c>
      <c r="AJ943" s="82">
        <f>S943-J943</f>
        <v/>
      </c>
      <c r="AK943" s="80">
        <f>INDEX(检修、备用和必开!I:I,MATCH(统调负荷!$C943,检修、备用和必开!$A:$A,0))</f>
        <v/>
      </c>
    </row>
    <row r="944" ht="13.8" customHeight="1">
      <c r="A944" s="80">
        <f>WEEKDAY(C944,2)</f>
        <v/>
      </c>
      <c r="B944" s="80">
        <f>HOUR(D944)</f>
        <v/>
      </c>
      <c r="D944" s="75" t="n"/>
      <c r="E944" s="80" t="n"/>
      <c r="F944" s="80" t="n"/>
      <c r="G944" s="80" t="n"/>
      <c r="H944" s="80" t="n"/>
      <c r="I944" s="80" t="n"/>
      <c r="J944" s="80" t="n"/>
      <c r="K944" s="80">
        <f>F944-Y944</f>
        <v/>
      </c>
      <c r="L944" s="82">
        <f>AA944/(K944+W944)</f>
        <v/>
      </c>
      <c r="M944" s="75" t="n">
        <v>0.8125</v>
      </c>
      <c r="N944" s="80" t="n">
        <v>112719</v>
      </c>
      <c r="O944" s="80" t="n">
        <v>60259.95</v>
      </c>
      <c r="P944" s="80" t="n">
        <v>19853.5</v>
      </c>
      <c r="Q944" s="80" t="n">
        <v>26593.7</v>
      </c>
      <c r="R944" s="80" t="n">
        <v>7355.67</v>
      </c>
      <c r="S944" s="80" t="n">
        <v>-1343.82</v>
      </c>
      <c r="T944" s="80">
        <f>O944-Y944</f>
        <v/>
      </c>
      <c r="U944" s="82">
        <f>AA944/(T944+X944)</f>
        <v/>
      </c>
      <c r="V944" s="80">
        <f>INDEX(检修、备用和必开!B:B,MATCH(统调负荷!$C944,检修、备用和必开!$A:$A,0))</f>
        <v/>
      </c>
      <c r="W944" s="80">
        <f>INDEX(检修、备用和必开!C:C,MATCH(统调负荷!$C944,检修、备用和必开!$A:$A,0))</f>
        <v/>
      </c>
      <c r="X944" s="80">
        <f>INDEX(检修、备用和必开!D:D,MATCH(统调负荷!$C944,检修、备用和必开!$A:$A,0))</f>
        <v/>
      </c>
      <c r="Y944" s="80">
        <f>INDEX(检修、备用和必开!E:E,MATCH(统调负荷!$C944,检修、备用和必开!$A:$A,0))</f>
        <v/>
      </c>
      <c r="Z944" s="80">
        <f>INDEX(检修、备用和必开!F:F,MATCH(统调负荷!$C944,检修、备用和必开!$A:$A,0))</f>
        <v/>
      </c>
      <c r="AA944" s="80">
        <f>94492.4-V944-Z944</f>
        <v/>
      </c>
      <c r="AB944" s="80" t="n">
        <v>501.8</v>
      </c>
      <c r="AC944" s="80" t="n">
        <v>478.3</v>
      </c>
      <c r="AD944" s="83">
        <f>C944+D944</f>
        <v/>
      </c>
      <c r="AE944" s="82">
        <f>N944-E944</f>
        <v/>
      </c>
      <c r="AF944" s="82">
        <f>O944-F944</f>
        <v/>
      </c>
      <c r="AG944" s="82">
        <f>P944-G944</f>
        <v/>
      </c>
      <c r="AH944" s="82">
        <f>Q944-H944</f>
        <v/>
      </c>
      <c r="AI944" s="82">
        <f>R944-I944</f>
        <v/>
      </c>
      <c r="AJ944" s="82">
        <f>S944-J944</f>
        <v/>
      </c>
      <c r="AK944" s="80">
        <f>INDEX(检修、备用和必开!I:I,MATCH(统调负荷!$C944,检修、备用和必开!$A:$A,0))</f>
        <v/>
      </c>
    </row>
    <row r="945" ht="13.8" customHeight="1">
      <c r="A945" s="80">
        <f>WEEKDAY(C945,2)</f>
        <v/>
      </c>
      <c r="B945" s="80">
        <f>HOUR(D945)</f>
        <v/>
      </c>
      <c r="D945" s="75" t="n"/>
      <c r="E945" s="80" t="n"/>
      <c r="F945" s="80" t="n"/>
      <c r="G945" s="80" t="n"/>
      <c r="H945" s="80" t="n"/>
      <c r="I945" s="80" t="n"/>
      <c r="J945" s="80" t="n"/>
      <c r="K945" s="80">
        <f>F945-Y945</f>
        <v/>
      </c>
      <c r="L945" s="82">
        <f>AA945/(K945+W945)</f>
        <v/>
      </c>
      <c r="M945" s="75" t="n">
        <v>0.8229166666666666</v>
      </c>
      <c r="N945" s="80" t="n">
        <v>111858</v>
      </c>
      <c r="O945" s="80" t="n">
        <v>59923.3</v>
      </c>
      <c r="P945" s="80" t="n">
        <v>19482.4</v>
      </c>
      <c r="Q945" s="80" t="n">
        <v>26494.5</v>
      </c>
      <c r="R945" s="80" t="n">
        <v>7323.68</v>
      </c>
      <c r="S945" s="80" t="n">
        <v>-1365.88</v>
      </c>
      <c r="T945" s="80">
        <f>O945-Y945</f>
        <v/>
      </c>
      <c r="U945" s="82">
        <f>AA945/(T945+X945)</f>
        <v/>
      </c>
      <c r="V945" s="80">
        <f>INDEX(检修、备用和必开!B:B,MATCH(统调负荷!$C945,检修、备用和必开!$A:$A,0))</f>
        <v/>
      </c>
      <c r="W945" s="80">
        <f>INDEX(检修、备用和必开!C:C,MATCH(统调负荷!$C945,检修、备用和必开!$A:$A,0))</f>
        <v/>
      </c>
      <c r="X945" s="80">
        <f>INDEX(检修、备用和必开!D:D,MATCH(统调负荷!$C945,检修、备用和必开!$A:$A,0))</f>
        <v/>
      </c>
      <c r="Y945" s="80">
        <f>INDEX(检修、备用和必开!E:E,MATCH(统调负荷!$C945,检修、备用和必开!$A:$A,0))</f>
        <v/>
      </c>
      <c r="Z945" s="80">
        <f>INDEX(检修、备用和必开!F:F,MATCH(统调负荷!$C945,检修、备用和必开!$A:$A,0))</f>
        <v/>
      </c>
      <c r="AA945" s="80">
        <f>94492.4-V945-Z945</f>
        <v/>
      </c>
      <c r="AB945" s="80" t="n">
        <v>475.56</v>
      </c>
      <c r="AC945" s="80" t="n">
        <v>449.69</v>
      </c>
      <c r="AD945" s="83">
        <f>C945+D945</f>
        <v/>
      </c>
      <c r="AE945" s="82">
        <f>N945-E945</f>
        <v/>
      </c>
      <c r="AF945" s="82">
        <f>O945-F945</f>
        <v/>
      </c>
      <c r="AG945" s="82">
        <f>P945-G945</f>
        <v/>
      </c>
      <c r="AH945" s="82">
        <f>Q945-H945</f>
        <v/>
      </c>
      <c r="AI945" s="82">
        <f>R945-I945</f>
        <v/>
      </c>
      <c r="AJ945" s="82">
        <f>S945-J945</f>
        <v/>
      </c>
      <c r="AK945" s="80">
        <f>INDEX(检修、备用和必开!I:I,MATCH(统调负荷!$C945,检修、备用和必开!$A:$A,0))</f>
        <v/>
      </c>
    </row>
    <row r="946" ht="13.8" customHeight="1">
      <c r="A946" s="80">
        <f>WEEKDAY(C946,2)</f>
        <v/>
      </c>
      <c r="B946" s="80">
        <f>HOUR(D946)</f>
        <v/>
      </c>
      <c r="D946" s="75" t="n"/>
      <c r="E946" s="80" t="n"/>
      <c r="F946" s="80" t="n"/>
      <c r="G946" s="80" t="n"/>
      <c r="H946" s="80" t="n"/>
      <c r="I946" s="80" t="n"/>
      <c r="J946" s="80" t="n"/>
      <c r="K946" s="80">
        <f>F946-Y946</f>
        <v/>
      </c>
      <c r="L946" s="82">
        <f>AA946/(K946+W946)</f>
        <v/>
      </c>
      <c r="M946" s="75" t="n">
        <v>0.8333333333333334</v>
      </c>
      <c r="N946" s="80" t="n">
        <v>111093</v>
      </c>
      <c r="O946" s="80" t="n">
        <v>58168.61</v>
      </c>
      <c r="P946" s="80" t="n">
        <v>20154.2</v>
      </c>
      <c r="Q946" s="80" t="n">
        <v>26740.8</v>
      </c>
      <c r="R946" s="80" t="n">
        <v>7374.05</v>
      </c>
      <c r="S946" s="80" t="n">
        <v>-1344.66</v>
      </c>
      <c r="T946" s="80">
        <f>O946-Y946</f>
        <v/>
      </c>
      <c r="U946" s="82">
        <f>AA946/(T946+X946)</f>
        <v/>
      </c>
      <c r="V946" s="80">
        <f>INDEX(检修、备用和必开!B:B,MATCH(统调负荷!$C946,检修、备用和必开!$A:$A,0))</f>
        <v/>
      </c>
      <c r="W946" s="80">
        <f>INDEX(检修、备用和必开!C:C,MATCH(统调负荷!$C946,检修、备用和必开!$A:$A,0))</f>
        <v/>
      </c>
      <c r="X946" s="80">
        <f>INDEX(检修、备用和必开!D:D,MATCH(统调负荷!$C946,检修、备用和必开!$A:$A,0))</f>
        <v/>
      </c>
      <c r="Y946" s="80">
        <f>INDEX(检修、备用和必开!E:E,MATCH(统调负荷!$C946,检修、备用和必开!$A:$A,0))</f>
        <v/>
      </c>
      <c r="Z946" s="80">
        <f>INDEX(检修、备用和必开!F:F,MATCH(统调负荷!$C946,检修、备用和必开!$A:$A,0))</f>
        <v/>
      </c>
      <c r="AA946" s="80">
        <f>94492.4-V946-Z946</f>
        <v/>
      </c>
      <c r="AB946" s="80" t="n">
        <v>437.49</v>
      </c>
      <c r="AC946" s="80" t="n">
        <v>401.3</v>
      </c>
      <c r="AD946" s="83">
        <f>C946+D946</f>
        <v/>
      </c>
      <c r="AE946" s="82">
        <f>N946-E946</f>
        <v/>
      </c>
      <c r="AF946" s="82">
        <f>O946-F946</f>
        <v/>
      </c>
      <c r="AG946" s="82">
        <f>P946-G946</f>
        <v/>
      </c>
      <c r="AH946" s="82">
        <f>Q946-H946</f>
        <v/>
      </c>
      <c r="AI946" s="82">
        <f>R946-I946</f>
        <v/>
      </c>
      <c r="AJ946" s="82">
        <f>S946-J946</f>
        <v/>
      </c>
      <c r="AK946" s="80">
        <f>INDEX(检修、备用和必开!I:I,MATCH(统调负荷!$C946,检修、备用和必开!$A:$A,0))</f>
        <v/>
      </c>
    </row>
    <row r="947" ht="13.8" customHeight="1">
      <c r="A947" s="80">
        <f>WEEKDAY(C947,2)</f>
        <v/>
      </c>
      <c r="B947" s="80">
        <f>HOUR(D947)</f>
        <v/>
      </c>
      <c r="D947" s="75" t="n"/>
      <c r="E947" s="80" t="n"/>
      <c r="F947" s="80" t="n"/>
      <c r="G947" s="80" t="n"/>
      <c r="H947" s="80" t="n"/>
      <c r="I947" s="80" t="n"/>
      <c r="J947" s="80" t="n"/>
      <c r="K947" s="80">
        <f>F947-Y947</f>
        <v/>
      </c>
      <c r="L947" s="82">
        <f>AA947/(K947+W947)</f>
        <v/>
      </c>
      <c r="M947" s="75" t="n">
        <v>0.84375</v>
      </c>
      <c r="N947" s="80" t="n">
        <v>111087</v>
      </c>
      <c r="O947" s="80" t="n">
        <v>59498.82</v>
      </c>
      <c r="P947" s="80" t="n">
        <v>19144.2</v>
      </c>
      <c r="Q947" s="80" t="n">
        <v>26575.6</v>
      </c>
      <c r="R947" s="80" t="n">
        <v>7234.79</v>
      </c>
      <c r="S947" s="80" t="n">
        <v>-1366.41</v>
      </c>
      <c r="T947" s="80">
        <f>O947-Y947</f>
        <v/>
      </c>
      <c r="U947" s="82">
        <f>AA947/(T947+X947)</f>
        <v/>
      </c>
      <c r="V947" s="80">
        <f>INDEX(检修、备用和必开!B:B,MATCH(统调负荷!$C947,检修、备用和必开!$A:$A,0))</f>
        <v/>
      </c>
      <c r="W947" s="80">
        <f>INDEX(检修、备用和必开!C:C,MATCH(统调负荷!$C947,检修、备用和必开!$A:$A,0))</f>
        <v/>
      </c>
      <c r="X947" s="80">
        <f>INDEX(检修、备用和必开!D:D,MATCH(统调负荷!$C947,检修、备用和必开!$A:$A,0))</f>
        <v/>
      </c>
      <c r="Y947" s="80">
        <f>INDEX(检修、备用和必开!E:E,MATCH(统调负荷!$C947,检修、备用和必开!$A:$A,0))</f>
        <v/>
      </c>
      <c r="Z947" s="80">
        <f>INDEX(检修、备用和必开!F:F,MATCH(统调负荷!$C947,检修、备用和必开!$A:$A,0))</f>
        <v/>
      </c>
      <c r="AA947" s="80">
        <f>94492.4-V947-Z947</f>
        <v/>
      </c>
      <c r="AB947" s="80" t="n">
        <v>469.58</v>
      </c>
      <c r="AC947" s="80" t="n">
        <v>509.65</v>
      </c>
      <c r="AD947" s="83">
        <f>C947+D947</f>
        <v/>
      </c>
      <c r="AE947" s="82">
        <f>N947-E947</f>
        <v/>
      </c>
      <c r="AF947" s="82">
        <f>O947-F947</f>
        <v/>
      </c>
      <c r="AG947" s="82">
        <f>P947-G947</f>
        <v/>
      </c>
      <c r="AH947" s="82">
        <f>Q947-H947</f>
        <v/>
      </c>
      <c r="AI947" s="82">
        <f>R947-I947</f>
        <v/>
      </c>
      <c r="AJ947" s="82">
        <f>S947-J947</f>
        <v/>
      </c>
      <c r="AK947" s="80">
        <f>INDEX(检修、备用和必开!I:I,MATCH(统调负荷!$C947,检修、备用和必开!$A:$A,0))</f>
        <v/>
      </c>
    </row>
    <row r="948" ht="13.8" customHeight="1">
      <c r="A948" s="80">
        <f>WEEKDAY(C948,2)</f>
        <v/>
      </c>
      <c r="B948" s="80">
        <f>HOUR(D948)</f>
        <v/>
      </c>
      <c r="D948" s="75" t="n"/>
      <c r="E948" s="80" t="n"/>
      <c r="F948" s="80" t="n"/>
      <c r="G948" s="80" t="n"/>
      <c r="H948" s="80" t="n"/>
      <c r="I948" s="80" t="n"/>
      <c r="J948" s="80" t="n"/>
      <c r="K948" s="80">
        <f>F948-Y948</f>
        <v/>
      </c>
      <c r="L948" s="82">
        <f>AA948/(K948+W948)</f>
        <v/>
      </c>
      <c r="M948" s="75" t="n">
        <v>0.8541666666666666</v>
      </c>
      <c r="N948" s="80" t="n">
        <v>110806</v>
      </c>
      <c r="O948" s="80" t="n">
        <v>59418.96</v>
      </c>
      <c r="P948" s="80" t="n">
        <v>19126.8</v>
      </c>
      <c r="Q948" s="80" t="n">
        <v>26470</v>
      </c>
      <c r="R948" s="80" t="n">
        <v>7170.02</v>
      </c>
      <c r="S948" s="80" t="n">
        <v>-1379.78</v>
      </c>
      <c r="T948" s="80">
        <f>O948-Y948</f>
        <v/>
      </c>
      <c r="U948" s="82">
        <f>AA948/(T948+X948)</f>
        <v/>
      </c>
      <c r="V948" s="80">
        <f>INDEX(检修、备用和必开!B:B,MATCH(统调负荷!$C948,检修、备用和必开!$A:$A,0))</f>
        <v/>
      </c>
      <c r="W948" s="80">
        <f>INDEX(检修、备用和必开!C:C,MATCH(统调负荷!$C948,检修、备用和必开!$A:$A,0))</f>
        <v/>
      </c>
      <c r="X948" s="80">
        <f>INDEX(检修、备用和必开!D:D,MATCH(统调负荷!$C948,检修、备用和必开!$A:$A,0))</f>
        <v/>
      </c>
      <c r="Y948" s="80">
        <f>INDEX(检修、备用和必开!E:E,MATCH(统调负荷!$C948,检修、备用和必开!$A:$A,0))</f>
        <v/>
      </c>
      <c r="Z948" s="80">
        <f>INDEX(检修、备用和必开!F:F,MATCH(统调负荷!$C948,检修、备用和必开!$A:$A,0))</f>
        <v/>
      </c>
      <c r="AA948" s="80">
        <f>94492.4-V948-Z948</f>
        <v/>
      </c>
      <c r="AB948" s="80" t="n">
        <v>461.06</v>
      </c>
      <c r="AC948" s="80" t="n">
        <v>470.37</v>
      </c>
      <c r="AD948" s="83">
        <f>C948+D948</f>
        <v/>
      </c>
      <c r="AE948" s="82">
        <f>N948-E948</f>
        <v/>
      </c>
      <c r="AF948" s="82">
        <f>O948-F948</f>
        <v/>
      </c>
      <c r="AG948" s="82">
        <f>P948-G948</f>
        <v/>
      </c>
      <c r="AH948" s="82">
        <f>Q948-H948</f>
        <v/>
      </c>
      <c r="AI948" s="82">
        <f>R948-I948</f>
        <v/>
      </c>
      <c r="AJ948" s="82">
        <f>S948-J948</f>
        <v/>
      </c>
      <c r="AK948" s="80">
        <f>INDEX(检修、备用和必开!I:I,MATCH(统调负荷!$C948,检修、备用和必开!$A:$A,0))</f>
        <v/>
      </c>
    </row>
    <row r="949" ht="13.8" customHeight="1">
      <c r="A949" s="80">
        <f>WEEKDAY(C949,2)</f>
        <v/>
      </c>
      <c r="B949" s="80">
        <f>HOUR(D949)</f>
        <v/>
      </c>
      <c r="D949" s="75" t="n"/>
      <c r="E949" s="80" t="n"/>
      <c r="F949" s="80" t="n"/>
      <c r="G949" s="80" t="n"/>
      <c r="H949" s="80" t="n"/>
      <c r="I949" s="80" t="n"/>
      <c r="J949" s="80" t="n"/>
      <c r="K949" s="80">
        <f>F949-Y949</f>
        <v/>
      </c>
      <c r="L949" s="82">
        <f>AA949/(K949+W949)</f>
        <v/>
      </c>
      <c r="M949" s="75" t="n">
        <v>0.8645833333333334</v>
      </c>
      <c r="N949" s="80" t="n">
        <v>110444</v>
      </c>
      <c r="O949" s="80" t="n">
        <v>59489.38</v>
      </c>
      <c r="P949" s="80" t="n">
        <v>18910.8</v>
      </c>
      <c r="Q949" s="80" t="n">
        <v>26207.4</v>
      </c>
      <c r="R949" s="80" t="n">
        <v>7193.51</v>
      </c>
      <c r="S949" s="80" t="n">
        <v>-1357.09</v>
      </c>
      <c r="T949" s="80">
        <f>O949-Y949</f>
        <v/>
      </c>
      <c r="U949" s="82">
        <f>AA949/(T949+X949)</f>
        <v/>
      </c>
      <c r="V949" s="80">
        <f>INDEX(检修、备用和必开!B:B,MATCH(统调负荷!$C949,检修、备用和必开!$A:$A,0))</f>
        <v/>
      </c>
      <c r="W949" s="80">
        <f>INDEX(检修、备用和必开!C:C,MATCH(统调负荷!$C949,检修、备用和必开!$A:$A,0))</f>
        <v/>
      </c>
      <c r="X949" s="80">
        <f>INDEX(检修、备用和必开!D:D,MATCH(统调负荷!$C949,检修、备用和必开!$A:$A,0))</f>
        <v/>
      </c>
      <c r="Y949" s="80">
        <f>INDEX(检修、备用和必开!E:E,MATCH(统调负荷!$C949,检修、备用和必开!$A:$A,0))</f>
        <v/>
      </c>
      <c r="Z949" s="80">
        <f>INDEX(检修、备用和必开!F:F,MATCH(统调负荷!$C949,检修、备用和必开!$A:$A,0))</f>
        <v/>
      </c>
      <c r="AA949" s="80">
        <f>94492.4-V949-Z949</f>
        <v/>
      </c>
      <c r="AB949" s="80" t="n">
        <v>470.14</v>
      </c>
      <c r="AC949" s="80" t="n">
        <v>501.89</v>
      </c>
      <c r="AD949" s="83">
        <f>C949+D949</f>
        <v/>
      </c>
      <c r="AE949" s="82">
        <f>N949-E949</f>
        <v/>
      </c>
      <c r="AF949" s="82">
        <f>O949-F949</f>
        <v/>
      </c>
      <c r="AG949" s="82">
        <f>P949-G949</f>
        <v/>
      </c>
      <c r="AH949" s="82">
        <f>Q949-H949</f>
        <v/>
      </c>
      <c r="AI949" s="82">
        <f>R949-I949</f>
        <v/>
      </c>
      <c r="AJ949" s="82">
        <f>S949-J949</f>
        <v/>
      </c>
      <c r="AK949" s="80">
        <f>INDEX(检修、备用和必开!I:I,MATCH(统调负荷!$C949,检修、备用和必开!$A:$A,0))</f>
        <v/>
      </c>
    </row>
    <row r="950" ht="13.8" customHeight="1">
      <c r="A950" s="80">
        <f>WEEKDAY(C950,2)</f>
        <v/>
      </c>
      <c r="B950" s="80">
        <f>HOUR(D950)</f>
        <v/>
      </c>
      <c r="D950" s="75" t="n"/>
      <c r="E950" s="80" t="n"/>
      <c r="F950" s="80" t="n"/>
      <c r="G950" s="80" t="n"/>
      <c r="H950" s="80" t="n"/>
      <c r="I950" s="80" t="n"/>
      <c r="J950" s="80" t="n"/>
      <c r="K950" s="80">
        <f>F950-Y950</f>
        <v/>
      </c>
      <c r="L950" s="82">
        <f>AA950/(K950+W950)</f>
        <v/>
      </c>
      <c r="M950" s="75" t="n">
        <v>0.875</v>
      </c>
      <c r="N950" s="80" t="n">
        <v>108889</v>
      </c>
      <c r="O950" s="80" t="n">
        <v>58199.79</v>
      </c>
      <c r="P950" s="80" t="n">
        <v>18521</v>
      </c>
      <c r="Q950" s="80" t="n">
        <v>26390.2</v>
      </c>
      <c r="R950" s="80" t="n">
        <v>7158.98</v>
      </c>
      <c r="S950" s="80" t="n">
        <v>-1380.97</v>
      </c>
      <c r="T950" s="80">
        <f>O950-Y950</f>
        <v/>
      </c>
      <c r="U950" s="82">
        <f>AA950/(T950+X950)</f>
        <v/>
      </c>
      <c r="V950" s="80">
        <f>INDEX(检修、备用和必开!B:B,MATCH(统调负荷!$C950,检修、备用和必开!$A:$A,0))</f>
        <v/>
      </c>
      <c r="W950" s="80">
        <f>INDEX(检修、备用和必开!C:C,MATCH(统调负荷!$C950,检修、备用和必开!$A:$A,0))</f>
        <v/>
      </c>
      <c r="X950" s="80">
        <f>INDEX(检修、备用和必开!D:D,MATCH(统调负荷!$C950,检修、备用和必开!$A:$A,0))</f>
        <v/>
      </c>
      <c r="Y950" s="80">
        <f>INDEX(检修、备用和必开!E:E,MATCH(统调负荷!$C950,检修、备用和必开!$A:$A,0))</f>
        <v/>
      </c>
      <c r="Z950" s="80">
        <f>INDEX(检修、备用和必开!F:F,MATCH(统调负荷!$C950,检修、备用和必开!$A:$A,0))</f>
        <v/>
      </c>
      <c r="AA950" s="80">
        <f>94492.4-V950-Z950</f>
        <v/>
      </c>
      <c r="AB950" s="80" t="n">
        <v>461.78</v>
      </c>
      <c r="AC950" s="80" t="n">
        <v>424.57</v>
      </c>
      <c r="AD950" s="83">
        <f>C950+D950</f>
        <v/>
      </c>
      <c r="AE950" s="82">
        <f>N950-E950</f>
        <v/>
      </c>
      <c r="AF950" s="82">
        <f>O950-F950</f>
        <v/>
      </c>
      <c r="AG950" s="82">
        <f>P950-G950</f>
        <v/>
      </c>
      <c r="AH950" s="82">
        <f>Q950-H950</f>
        <v/>
      </c>
      <c r="AI950" s="82">
        <f>R950-I950</f>
        <v/>
      </c>
      <c r="AJ950" s="82">
        <f>S950-J950</f>
        <v/>
      </c>
      <c r="AK950" s="80">
        <f>INDEX(检修、备用和必开!I:I,MATCH(统调负荷!$C950,检修、备用和必开!$A:$A,0))</f>
        <v/>
      </c>
    </row>
    <row r="951" ht="13.8" customHeight="1">
      <c r="A951" s="80">
        <f>WEEKDAY(C951,2)</f>
        <v/>
      </c>
      <c r="B951" s="80">
        <f>HOUR(D951)</f>
        <v/>
      </c>
      <c r="D951" s="75" t="n"/>
      <c r="E951" s="80" t="n"/>
      <c r="F951" s="80" t="n"/>
      <c r="G951" s="80" t="n"/>
      <c r="H951" s="80" t="n"/>
      <c r="I951" s="80" t="n"/>
      <c r="J951" s="80" t="n"/>
      <c r="K951" s="80">
        <f>F951-Y951</f>
        <v/>
      </c>
      <c r="L951" s="82">
        <f>AA951/(K951+W951)</f>
        <v/>
      </c>
      <c r="M951" s="75" t="n">
        <v>0.8854166666666666</v>
      </c>
      <c r="N951" s="80" t="n">
        <v>107952</v>
      </c>
      <c r="O951" s="80" t="n">
        <v>59147.86</v>
      </c>
      <c r="P951" s="80" t="n">
        <v>17902.2</v>
      </c>
      <c r="Q951" s="80" t="n">
        <v>25062.2</v>
      </c>
      <c r="R951" s="80" t="n">
        <v>7177.06</v>
      </c>
      <c r="S951" s="80" t="n">
        <v>-1337.32</v>
      </c>
      <c r="T951" s="80">
        <f>O951-Y951</f>
        <v/>
      </c>
      <c r="U951" s="82">
        <f>AA951/(T951+X951)</f>
        <v/>
      </c>
      <c r="V951" s="80">
        <f>INDEX(检修、备用和必开!B:B,MATCH(统调负荷!$C951,检修、备用和必开!$A:$A,0))</f>
        <v/>
      </c>
      <c r="W951" s="80">
        <f>INDEX(检修、备用和必开!C:C,MATCH(统调负荷!$C951,检修、备用和必开!$A:$A,0))</f>
        <v/>
      </c>
      <c r="X951" s="80">
        <f>INDEX(检修、备用和必开!D:D,MATCH(统调负荷!$C951,检修、备用和必开!$A:$A,0))</f>
        <v/>
      </c>
      <c r="Y951" s="80">
        <f>INDEX(检修、备用和必开!E:E,MATCH(统调负荷!$C951,检修、备用和必开!$A:$A,0))</f>
        <v/>
      </c>
      <c r="Z951" s="80">
        <f>INDEX(检修、备用和必开!F:F,MATCH(统调负荷!$C951,检修、备用和必开!$A:$A,0))</f>
        <v/>
      </c>
      <c r="AA951" s="80">
        <f>94492.4-V951-Z951</f>
        <v/>
      </c>
      <c r="AB951" s="80" t="n">
        <v>481.88</v>
      </c>
      <c r="AC951" s="80" t="n">
        <v>543.11</v>
      </c>
      <c r="AD951" s="83">
        <f>C951+D951</f>
        <v/>
      </c>
      <c r="AE951" s="82">
        <f>N951-E951</f>
        <v/>
      </c>
      <c r="AF951" s="82">
        <f>O951-F951</f>
        <v/>
      </c>
      <c r="AG951" s="82">
        <f>P951-G951</f>
        <v/>
      </c>
      <c r="AH951" s="82">
        <f>Q951-H951</f>
        <v/>
      </c>
      <c r="AI951" s="82">
        <f>R951-I951</f>
        <v/>
      </c>
      <c r="AJ951" s="82">
        <f>S951-J951</f>
        <v/>
      </c>
      <c r="AK951" s="80">
        <f>INDEX(检修、备用和必开!I:I,MATCH(统调负荷!$C951,检修、备用和必开!$A:$A,0))</f>
        <v/>
      </c>
    </row>
    <row r="952" ht="13.8" customHeight="1">
      <c r="A952" s="80">
        <f>WEEKDAY(C952,2)</f>
        <v/>
      </c>
      <c r="B952" s="80">
        <f>HOUR(D952)</f>
        <v/>
      </c>
      <c r="D952" s="75" t="n"/>
      <c r="E952" s="80" t="n"/>
      <c r="F952" s="80" t="n"/>
      <c r="G952" s="80" t="n"/>
      <c r="H952" s="80" t="n"/>
      <c r="I952" s="80" t="n"/>
      <c r="J952" s="80" t="n"/>
      <c r="K952" s="80">
        <f>F952-Y952</f>
        <v/>
      </c>
      <c r="L952" s="82">
        <f>AA952/(K952+W952)</f>
        <v/>
      </c>
      <c r="M952" s="75" t="n">
        <v>0.8958333333333334</v>
      </c>
      <c r="N952" s="80" t="n">
        <v>106766</v>
      </c>
      <c r="O952" s="80" t="n">
        <v>58328.66</v>
      </c>
      <c r="P952" s="80" t="n">
        <v>17973.2</v>
      </c>
      <c r="Q952" s="80" t="n">
        <v>24692.7</v>
      </c>
      <c r="R952" s="80" t="n">
        <v>7155.63</v>
      </c>
      <c r="S952" s="80" t="n">
        <v>-1384.19</v>
      </c>
      <c r="T952" s="80">
        <f>O952-Y952</f>
        <v/>
      </c>
      <c r="U952" s="82">
        <f>AA952/(T952+X952)</f>
        <v/>
      </c>
      <c r="V952" s="80">
        <f>INDEX(检修、备用和必开!B:B,MATCH(统调负荷!$C952,检修、备用和必开!$A:$A,0))</f>
        <v/>
      </c>
      <c r="W952" s="80">
        <f>INDEX(检修、备用和必开!C:C,MATCH(统调负荷!$C952,检修、备用和必开!$A:$A,0))</f>
        <v/>
      </c>
      <c r="X952" s="80">
        <f>INDEX(检修、备用和必开!D:D,MATCH(统调负荷!$C952,检修、备用和必开!$A:$A,0))</f>
        <v/>
      </c>
      <c r="Y952" s="80">
        <f>INDEX(检修、备用和必开!E:E,MATCH(统调负荷!$C952,检修、备用和必开!$A:$A,0))</f>
        <v/>
      </c>
      <c r="Z952" s="80">
        <f>INDEX(检修、备用和必开!F:F,MATCH(统调负荷!$C952,检修、备用和必开!$A:$A,0))</f>
        <v/>
      </c>
      <c r="AA952" s="80">
        <f>94492.4-V952-Z952</f>
        <v/>
      </c>
      <c r="AB952" s="80" t="n">
        <v>450.95</v>
      </c>
      <c r="AC952" s="80" t="n">
        <v>427.65</v>
      </c>
      <c r="AD952" s="83">
        <f>C952+D952</f>
        <v/>
      </c>
      <c r="AE952" s="82">
        <f>N952-E952</f>
        <v/>
      </c>
      <c r="AF952" s="82">
        <f>O952-F952</f>
        <v/>
      </c>
      <c r="AG952" s="82">
        <f>P952-G952</f>
        <v/>
      </c>
      <c r="AH952" s="82">
        <f>Q952-H952</f>
        <v/>
      </c>
      <c r="AI952" s="82">
        <f>R952-I952</f>
        <v/>
      </c>
      <c r="AJ952" s="82">
        <f>S952-J952</f>
        <v/>
      </c>
      <c r="AK952" s="80">
        <f>INDEX(检修、备用和必开!I:I,MATCH(统调负荷!$C952,检修、备用和必开!$A:$A,0))</f>
        <v/>
      </c>
    </row>
    <row r="953" ht="13.8" customHeight="1">
      <c r="A953" s="80">
        <f>WEEKDAY(C953,2)</f>
        <v/>
      </c>
      <c r="B953" s="80">
        <f>HOUR(D953)</f>
        <v/>
      </c>
      <c r="D953" s="75" t="n"/>
      <c r="E953" s="80" t="n"/>
      <c r="F953" s="80" t="n"/>
      <c r="G953" s="80" t="n"/>
      <c r="H953" s="80" t="n"/>
      <c r="I953" s="80" t="n"/>
      <c r="J953" s="80" t="n"/>
      <c r="K953" s="80">
        <f>F953-Y953</f>
        <v/>
      </c>
      <c r="L953" s="82">
        <f>AA953/(K953+W953)</f>
        <v/>
      </c>
      <c r="M953" s="75" t="n">
        <v>0.90625</v>
      </c>
      <c r="N953" s="80" t="n">
        <v>105329</v>
      </c>
      <c r="O953" s="80" t="n">
        <v>57034.51</v>
      </c>
      <c r="P953" s="80" t="n">
        <v>17898</v>
      </c>
      <c r="Q953" s="80" t="n">
        <v>24732</v>
      </c>
      <c r="R953" s="80" t="n">
        <v>7056.79</v>
      </c>
      <c r="S953" s="80" t="n">
        <v>-1392.3</v>
      </c>
      <c r="T953" s="80">
        <f>O953-Y953</f>
        <v/>
      </c>
      <c r="U953" s="82">
        <f>AA953/(T953+X953)</f>
        <v/>
      </c>
      <c r="V953" s="80">
        <f>INDEX(检修、备用和必开!B:B,MATCH(统调负荷!$C953,检修、备用和必开!$A:$A,0))</f>
        <v/>
      </c>
      <c r="W953" s="80">
        <f>INDEX(检修、备用和必开!C:C,MATCH(统调负荷!$C953,检修、备用和必开!$A:$A,0))</f>
        <v/>
      </c>
      <c r="X953" s="80">
        <f>INDEX(检修、备用和必开!D:D,MATCH(统调负荷!$C953,检修、备用和必开!$A:$A,0))</f>
        <v/>
      </c>
      <c r="Y953" s="80">
        <f>INDEX(检修、备用和必开!E:E,MATCH(统调负荷!$C953,检修、备用和必开!$A:$A,0))</f>
        <v/>
      </c>
      <c r="Z953" s="80">
        <f>INDEX(检修、备用和必开!F:F,MATCH(统调负荷!$C953,检修、备用和必开!$A:$A,0))</f>
        <v/>
      </c>
      <c r="AA953" s="80">
        <f>94492.4-V953-Z953</f>
        <v/>
      </c>
      <c r="AB953" s="80" t="n">
        <v>485.44</v>
      </c>
      <c r="AC953" s="80" t="n">
        <v>432.54</v>
      </c>
      <c r="AD953" s="83">
        <f>C953+D953</f>
        <v/>
      </c>
      <c r="AE953" s="82">
        <f>N953-E953</f>
        <v/>
      </c>
      <c r="AF953" s="82">
        <f>O953-F953</f>
        <v/>
      </c>
      <c r="AG953" s="82">
        <f>P953-G953</f>
        <v/>
      </c>
      <c r="AH953" s="82">
        <f>Q953-H953</f>
        <v/>
      </c>
      <c r="AI953" s="82">
        <f>R953-I953</f>
        <v/>
      </c>
      <c r="AJ953" s="82">
        <f>S953-J953</f>
        <v/>
      </c>
      <c r="AK953" s="80">
        <f>INDEX(检修、备用和必开!I:I,MATCH(统调负荷!$C953,检修、备用和必开!$A:$A,0))</f>
        <v/>
      </c>
    </row>
    <row r="954" ht="13.8" customHeight="1">
      <c r="A954" s="80">
        <f>WEEKDAY(C954,2)</f>
        <v/>
      </c>
      <c r="B954" s="80">
        <f>HOUR(D954)</f>
        <v/>
      </c>
      <c r="D954" s="75" t="n"/>
      <c r="E954" s="80" t="n"/>
      <c r="F954" s="80" t="n"/>
      <c r="G954" s="80" t="n"/>
      <c r="H954" s="80" t="n"/>
      <c r="I954" s="80" t="n"/>
      <c r="J954" s="80" t="n"/>
      <c r="K954" s="80">
        <f>F954-Y954</f>
        <v/>
      </c>
      <c r="L954" s="82">
        <f>AA954/(K954+W954)</f>
        <v/>
      </c>
      <c r="M954" s="75" t="n">
        <v>0.9166666666666666</v>
      </c>
      <c r="N954" s="80" t="n">
        <v>103541</v>
      </c>
      <c r="O954" s="80" t="n">
        <v>54568.4</v>
      </c>
      <c r="P954" s="80" t="n">
        <v>18147.1</v>
      </c>
      <c r="Q954" s="80" t="n">
        <v>25107.2</v>
      </c>
      <c r="R954" s="80" t="n">
        <v>7068.84</v>
      </c>
      <c r="S954" s="80" t="n">
        <v>-1350.54</v>
      </c>
      <c r="T954" s="80">
        <f>O954-Y954</f>
        <v/>
      </c>
      <c r="U954" s="82">
        <f>AA954/(T954+X954)</f>
        <v/>
      </c>
      <c r="V954" s="80">
        <f>INDEX(检修、备用和必开!B:B,MATCH(统调负荷!$C954,检修、备用和必开!$A:$A,0))</f>
        <v/>
      </c>
      <c r="W954" s="80">
        <f>INDEX(检修、备用和必开!C:C,MATCH(统调负荷!$C954,检修、备用和必开!$A:$A,0))</f>
        <v/>
      </c>
      <c r="X954" s="80">
        <f>INDEX(检修、备用和必开!D:D,MATCH(统调负荷!$C954,检修、备用和必开!$A:$A,0))</f>
        <v/>
      </c>
      <c r="Y954" s="80">
        <f>INDEX(检修、备用和必开!E:E,MATCH(统调负荷!$C954,检修、备用和必开!$A:$A,0))</f>
        <v/>
      </c>
      <c r="Z954" s="80">
        <f>INDEX(检修、备用和必开!F:F,MATCH(统调负荷!$C954,检修、备用和必开!$A:$A,0))</f>
        <v/>
      </c>
      <c r="AA954" s="80">
        <f>94492.4-V954-Z954</f>
        <v/>
      </c>
      <c r="AB954" s="80" t="n">
        <v>414.91</v>
      </c>
      <c r="AC954" s="80" t="n">
        <v>379.79</v>
      </c>
      <c r="AD954" s="83">
        <f>C954+D954</f>
        <v/>
      </c>
      <c r="AE954" s="82">
        <f>N954-E954</f>
        <v/>
      </c>
      <c r="AF954" s="82">
        <f>O954-F954</f>
        <v/>
      </c>
      <c r="AG954" s="82">
        <f>P954-G954</f>
        <v/>
      </c>
      <c r="AH954" s="82">
        <f>Q954-H954</f>
        <v/>
      </c>
      <c r="AI954" s="82">
        <f>R954-I954</f>
        <v/>
      </c>
      <c r="AJ954" s="82">
        <f>S954-J954</f>
        <v/>
      </c>
      <c r="AK954" s="80">
        <f>INDEX(检修、备用和必开!I:I,MATCH(统调负荷!$C954,检修、备用和必开!$A:$A,0))</f>
        <v/>
      </c>
    </row>
    <row r="955" ht="13.8" customHeight="1">
      <c r="A955" s="80">
        <f>WEEKDAY(C955,2)</f>
        <v/>
      </c>
      <c r="B955" s="80">
        <f>HOUR(D955)</f>
        <v/>
      </c>
      <c r="D955" s="75" t="n"/>
      <c r="E955" s="80" t="n"/>
      <c r="F955" s="80" t="n"/>
      <c r="G955" s="80" t="n"/>
      <c r="H955" s="80" t="n"/>
      <c r="I955" s="80" t="n"/>
      <c r="J955" s="80" t="n"/>
      <c r="K955" s="80">
        <f>F955-Y955</f>
        <v/>
      </c>
      <c r="L955" s="82">
        <f>AA955/(K955+W955)</f>
        <v/>
      </c>
      <c r="M955" s="75" t="n">
        <v>0.9270833333333334</v>
      </c>
      <c r="N955" s="80" t="n">
        <v>101455</v>
      </c>
      <c r="O955" s="80" t="n">
        <v>53462.58</v>
      </c>
      <c r="P955" s="80" t="n">
        <v>17386.6</v>
      </c>
      <c r="Q955" s="80" t="n">
        <v>24940.1</v>
      </c>
      <c r="R955" s="80" t="n">
        <v>7023</v>
      </c>
      <c r="S955" s="80" t="n">
        <v>-1357.28</v>
      </c>
      <c r="T955" s="80">
        <f>O955-Y955</f>
        <v/>
      </c>
      <c r="U955" s="82">
        <f>AA955/(T955+X955)</f>
        <v/>
      </c>
      <c r="V955" s="80">
        <f>INDEX(检修、备用和必开!B:B,MATCH(统调负荷!$C955,检修、备用和必开!$A:$A,0))</f>
        <v/>
      </c>
      <c r="W955" s="80">
        <f>INDEX(检修、备用和必开!C:C,MATCH(统调负荷!$C955,检修、备用和必开!$A:$A,0))</f>
        <v/>
      </c>
      <c r="X955" s="80">
        <f>INDEX(检修、备用和必开!D:D,MATCH(统调负荷!$C955,检修、备用和必开!$A:$A,0))</f>
        <v/>
      </c>
      <c r="Y955" s="80">
        <f>INDEX(检修、备用和必开!E:E,MATCH(统调负荷!$C955,检修、备用和必开!$A:$A,0))</f>
        <v/>
      </c>
      <c r="Z955" s="80">
        <f>INDEX(检修、备用和必开!F:F,MATCH(统调负荷!$C955,检修、备用和必开!$A:$A,0))</f>
        <v/>
      </c>
      <c r="AA955" s="80">
        <f>94492.4-V955-Z955</f>
        <v/>
      </c>
      <c r="AB955" s="80" t="n">
        <v>518.5700000000001</v>
      </c>
      <c r="AC955" s="80" t="n">
        <v>438.9</v>
      </c>
      <c r="AD955" s="83">
        <f>C955+D955</f>
        <v/>
      </c>
      <c r="AE955" s="82">
        <f>N955-E955</f>
        <v/>
      </c>
      <c r="AF955" s="82">
        <f>O955-F955</f>
        <v/>
      </c>
      <c r="AG955" s="82">
        <f>P955-G955</f>
        <v/>
      </c>
      <c r="AH955" s="82">
        <f>Q955-H955</f>
        <v/>
      </c>
      <c r="AI955" s="82">
        <f>R955-I955</f>
        <v/>
      </c>
      <c r="AJ955" s="82">
        <f>S955-J955</f>
        <v/>
      </c>
      <c r="AK955" s="80">
        <f>INDEX(检修、备用和必开!I:I,MATCH(统调负荷!$C955,检修、备用和必开!$A:$A,0))</f>
        <v/>
      </c>
    </row>
    <row r="956" ht="13.8" customHeight="1">
      <c r="A956" s="80">
        <f>WEEKDAY(C956,2)</f>
        <v/>
      </c>
      <c r="B956" s="80">
        <f>HOUR(D956)</f>
        <v/>
      </c>
      <c r="D956" s="75" t="n"/>
      <c r="E956" s="80" t="n"/>
      <c r="F956" s="80" t="n"/>
      <c r="G956" s="80" t="n"/>
      <c r="H956" s="80" t="n"/>
      <c r="I956" s="80" t="n"/>
      <c r="J956" s="80" t="n"/>
      <c r="K956" s="80">
        <f>F956-Y956</f>
        <v/>
      </c>
      <c r="L956" s="82">
        <f>AA956/(K956+W956)</f>
        <v/>
      </c>
      <c r="M956" s="75" t="n">
        <v>0.9375</v>
      </c>
      <c r="N956" s="80" t="n">
        <v>99534.8</v>
      </c>
      <c r="O956" s="80" t="n">
        <v>52157.92</v>
      </c>
      <c r="P956" s="80" t="n">
        <v>17379.4</v>
      </c>
      <c r="Q956" s="80" t="n">
        <v>24398.7</v>
      </c>
      <c r="R956" s="80" t="n">
        <v>6924.34</v>
      </c>
      <c r="S956" s="80" t="n">
        <v>-1325.56</v>
      </c>
      <c r="T956" s="80">
        <f>O956-Y956</f>
        <v/>
      </c>
      <c r="U956" s="82">
        <f>AA956/(T956+X956)</f>
        <v/>
      </c>
      <c r="V956" s="80">
        <f>INDEX(检修、备用和必开!B:B,MATCH(统调负荷!$C956,检修、备用和必开!$A:$A,0))</f>
        <v/>
      </c>
      <c r="W956" s="80">
        <f>INDEX(检修、备用和必开!C:C,MATCH(统调负荷!$C956,检修、备用和必开!$A:$A,0))</f>
        <v/>
      </c>
      <c r="X956" s="80">
        <f>INDEX(检修、备用和必开!D:D,MATCH(统调负荷!$C956,检修、备用和必开!$A:$A,0))</f>
        <v/>
      </c>
      <c r="Y956" s="80">
        <f>INDEX(检修、备用和必开!E:E,MATCH(统调负荷!$C956,检修、备用和必开!$A:$A,0))</f>
        <v/>
      </c>
      <c r="Z956" s="80">
        <f>INDEX(检修、备用和必开!F:F,MATCH(统调负荷!$C956,检修、备用和必开!$A:$A,0))</f>
        <v/>
      </c>
      <c r="AA956" s="80">
        <f>94492.4-V956-Z956</f>
        <v/>
      </c>
      <c r="AB956" s="80" t="n">
        <v>495.9</v>
      </c>
      <c r="AC956" s="80" t="n">
        <v>415.67</v>
      </c>
      <c r="AD956" s="83">
        <f>C956+D956</f>
        <v/>
      </c>
      <c r="AE956" s="82">
        <f>N956-E956</f>
        <v/>
      </c>
      <c r="AF956" s="82">
        <f>O956-F956</f>
        <v/>
      </c>
      <c r="AG956" s="82">
        <f>P956-G956</f>
        <v/>
      </c>
      <c r="AH956" s="82">
        <f>Q956-H956</f>
        <v/>
      </c>
      <c r="AI956" s="82">
        <f>R956-I956</f>
        <v/>
      </c>
      <c r="AJ956" s="82">
        <f>S956-J956</f>
        <v/>
      </c>
      <c r="AK956" s="80">
        <f>INDEX(检修、备用和必开!I:I,MATCH(统调负荷!$C956,检修、备用和必开!$A:$A,0))</f>
        <v/>
      </c>
    </row>
    <row r="957" ht="13.8" customHeight="1">
      <c r="A957" s="80">
        <f>WEEKDAY(C957,2)</f>
        <v/>
      </c>
      <c r="B957" s="80">
        <f>HOUR(D957)</f>
        <v/>
      </c>
      <c r="D957" s="75" t="n"/>
      <c r="E957" s="80" t="n"/>
      <c r="F957" s="80" t="n"/>
      <c r="G957" s="80" t="n"/>
      <c r="H957" s="80" t="n"/>
      <c r="I957" s="80" t="n"/>
      <c r="J957" s="80" t="n"/>
      <c r="K957" s="80">
        <f>F957-Y957</f>
        <v/>
      </c>
      <c r="L957" s="82">
        <f>AA957/(K957+W957)</f>
        <v/>
      </c>
      <c r="M957" s="75" t="n">
        <v>0.9479166666666666</v>
      </c>
      <c r="N957" s="80" t="n">
        <v>96867.8</v>
      </c>
      <c r="O957" s="80" t="n">
        <v>50934.88</v>
      </c>
      <c r="P957" s="80" t="n">
        <v>16518.6</v>
      </c>
      <c r="Q957" s="80" t="n">
        <v>23866</v>
      </c>
      <c r="R957" s="80" t="n">
        <v>6925.94</v>
      </c>
      <c r="S957" s="80" t="n">
        <v>-1377.62</v>
      </c>
      <c r="T957" s="80">
        <f>O957-Y957</f>
        <v/>
      </c>
      <c r="U957" s="82">
        <f>AA957/(T957+X957)</f>
        <v/>
      </c>
      <c r="V957" s="80">
        <f>INDEX(检修、备用和必开!B:B,MATCH(统调负荷!$C957,检修、备用和必开!$A:$A,0))</f>
        <v/>
      </c>
      <c r="W957" s="80">
        <f>INDEX(检修、备用和必开!C:C,MATCH(统调负荷!$C957,检修、备用和必开!$A:$A,0))</f>
        <v/>
      </c>
      <c r="X957" s="80">
        <f>INDEX(检修、备用和必开!D:D,MATCH(统调负荷!$C957,检修、备用和必开!$A:$A,0))</f>
        <v/>
      </c>
      <c r="Y957" s="80">
        <f>INDEX(检修、备用和必开!E:E,MATCH(统调负荷!$C957,检修、备用和必开!$A:$A,0))</f>
        <v/>
      </c>
      <c r="Z957" s="80">
        <f>INDEX(检修、备用和必开!F:F,MATCH(统调负荷!$C957,检修、备用和必开!$A:$A,0))</f>
        <v/>
      </c>
      <c r="AA957" s="80">
        <f>94492.4-V957-Z957</f>
        <v/>
      </c>
      <c r="AB957" s="80" t="n">
        <v>463.62</v>
      </c>
      <c r="AC957" s="80" t="n">
        <v>430.58</v>
      </c>
      <c r="AD957" s="83">
        <f>C957+D957</f>
        <v/>
      </c>
      <c r="AE957" s="82">
        <f>N957-E957</f>
        <v/>
      </c>
      <c r="AF957" s="82">
        <f>O957-F957</f>
        <v/>
      </c>
      <c r="AG957" s="82">
        <f>P957-G957</f>
        <v/>
      </c>
      <c r="AH957" s="82">
        <f>Q957-H957</f>
        <v/>
      </c>
      <c r="AI957" s="82">
        <f>R957-I957</f>
        <v/>
      </c>
      <c r="AJ957" s="82">
        <f>S957-J957</f>
        <v/>
      </c>
      <c r="AK957" s="80">
        <f>INDEX(检修、备用和必开!I:I,MATCH(统调负荷!$C957,检修、备用和必开!$A:$A,0))</f>
        <v/>
      </c>
    </row>
    <row r="958" ht="13.8" customHeight="1">
      <c r="A958" s="80">
        <f>WEEKDAY(C958,2)</f>
        <v/>
      </c>
      <c r="B958" s="80">
        <f>HOUR(D958)</f>
        <v/>
      </c>
      <c r="D958" s="75" t="n"/>
      <c r="E958" s="80" t="n"/>
      <c r="F958" s="80" t="n"/>
      <c r="G958" s="80" t="n"/>
      <c r="H958" s="80" t="n"/>
      <c r="I958" s="80" t="n"/>
      <c r="J958" s="80" t="n"/>
      <c r="K958" s="80">
        <f>F958-Y958</f>
        <v/>
      </c>
      <c r="L958" s="82">
        <f>AA958/(K958+W958)</f>
        <v/>
      </c>
      <c r="M958" s="75" t="n">
        <v>0.9583333333333334</v>
      </c>
      <c r="N958" s="80" t="n">
        <v>94082.39999999999</v>
      </c>
      <c r="O958" s="80" t="n">
        <v>47617.79</v>
      </c>
      <c r="P958" s="80" t="n">
        <v>17355.9</v>
      </c>
      <c r="Q958" s="80" t="n">
        <v>23571.6</v>
      </c>
      <c r="R958" s="80" t="n">
        <v>6887.65</v>
      </c>
      <c r="S958" s="80" t="n">
        <v>-1350.54</v>
      </c>
      <c r="T958" s="80">
        <f>O958-Y958</f>
        <v/>
      </c>
      <c r="U958" s="82">
        <f>AA958/(T958+X958)</f>
        <v/>
      </c>
      <c r="V958" s="80">
        <f>INDEX(检修、备用和必开!B:B,MATCH(统调负荷!$C958,检修、备用和必开!$A:$A,0))</f>
        <v/>
      </c>
      <c r="W958" s="80">
        <f>INDEX(检修、备用和必开!C:C,MATCH(统调负荷!$C958,检修、备用和必开!$A:$A,0))</f>
        <v/>
      </c>
      <c r="X958" s="80">
        <f>INDEX(检修、备用和必开!D:D,MATCH(统调负荷!$C958,检修、备用和必开!$A:$A,0))</f>
        <v/>
      </c>
      <c r="Y958" s="80">
        <f>INDEX(检修、备用和必开!E:E,MATCH(统调负荷!$C958,检修、备用和必开!$A:$A,0))</f>
        <v/>
      </c>
      <c r="Z958" s="80">
        <f>INDEX(检修、备用和必开!F:F,MATCH(统调负荷!$C958,检修、备用和必开!$A:$A,0))</f>
        <v/>
      </c>
      <c r="AA958" s="80">
        <f>94492.4-V958-Z958</f>
        <v/>
      </c>
      <c r="AB958" s="80" t="n">
        <v>418.9</v>
      </c>
      <c r="AC958" s="80" t="n">
        <v>349.75</v>
      </c>
      <c r="AD958" s="83">
        <f>C958+D958</f>
        <v/>
      </c>
      <c r="AE958" s="82">
        <f>N958-E958</f>
        <v/>
      </c>
      <c r="AF958" s="82">
        <f>O958-F958</f>
        <v/>
      </c>
      <c r="AG958" s="82">
        <f>P958-G958</f>
        <v/>
      </c>
      <c r="AH958" s="82">
        <f>Q958-H958</f>
        <v/>
      </c>
      <c r="AI958" s="82">
        <f>R958-I958</f>
        <v/>
      </c>
      <c r="AJ958" s="82">
        <f>S958-J958</f>
        <v/>
      </c>
      <c r="AK958" s="80">
        <f>INDEX(检修、备用和必开!I:I,MATCH(统调负荷!$C958,检修、备用和必开!$A:$A,0))</f>
        <v/>
      </c>
    </row>
    <row r="959" ht="13.8" customHeight="1">
      <c r="A959" s="80">
        <f>WEEKDAY(C959,2)</f>
        <v/>
      </c>
      <c r="B959" s="80">
        <f>HOUR(D959)</f>
        <v/>
      </c>
      <c r="D959" s="75" t="n"/>
      <c r="E959" s="80" t="n"/>
      <c r="F959" s="80" t="n"/>
      <c r="G959" s="80" t="n"/>
      <c r="H959" s="80" t="n"/>
      <c r="I959" s="80" t="n"/>
      <c r="J959" s="80" t="n"/>
      <c r="K959" s="80">
        <f>F959-Y959</f>
        <v/>
      </c>
      <c r="L959" s="82">
        <f>AA959/(K959+W959)</f>
        <v/>
      </c>
      <c r="M959" s="75" t="n">
        <v>0.96875</v>
      </c>
      <c r="N959" s="80" t="n">
        <v>91648.2</v>
      </c>
      <c r="O959" s="80" t="n">
        <v>46012.28</v>
      </c>
      <c r="P959" s="80" t="n">
        <v>17065.2</v>
      </c>
      <c r="Q959" s="80" t="n">
        <v>23050.2</v>
      </c>
      <c r="R959" s="80" t="n">
        <v>6827.6</v>
      </c>
      <c r="S959" s="80" t="n">
        <v>-1307.08</v>
      </c>
      <c r="T959" s="80">
        <f>O959-Y959</f>
        <v/>
      </c>
      <c r="U959" s="82">
        <f>AA959/(T959+X959)</f>
        <v/>
      </c>
      <c r="V959" s="80">
        <f>INDEX(检修、备用和必开!B:B,MATCH(统调负荷!$C959,检修、备用和必开!$A:$A,0))</f>
        <v/>
      </c>
      <c r="W959" s="80">
        <f>INDEX(检修、备用和必开!C:C,MATCH(统调负荷!$C959,检修、备用和必开!$A:$A,0))</f>
        <v/>
      </c>
      <c r="X959" s="80">
        <f>INDEX(检修、备用和必开!D:D,MATCH(统调负荷!$C959,检修、备用和必开!$A:$A,0))</f>
        <v/>
      </c>
      <c r="Y959" s="80">
        <f>INDEX(检修、备用和必开!E:E,MATCH(统调负荷!$C959,检修、备用和必开!$A:$A,0))</f>
        <v/>
      </c>
      <c r="Z959" s="80">
        <f>INDEX(检修、备用和必开!F:F,MATCH(统调负荷!$C959,检修、备用和必开!$A:$A,0))</f>
        <v/>
      </c>
      <c r="AA959" s="80">
        <f>94492.4-V959-Z959</f>
        <v/>
      </c>
      <c r="AB959" s="80" t="n">
        <v>373.3</v>
      </c>
      <c r="AC959" s="80" t="n">
        <v>383.43</v>
      </c>
      <c r="AD959" s="83">
        <f>C959+D959</f>
        <v/>
      </c>
      <c r="AE959" s="82">
        <f>N959-E959</f>
        <v/>
      </c>
      <c r="AF959" s="82">
        <f>O959-F959</f>
        <v/>
      </c>
      <c r="AG959" s="82">
        <f>P959-G959</f>
        <v/>
      </c>
      <c r="AH959" s="82">
        <f>Q959-H959</f>
        <v/>
      </c>
      <c r="AI959" s="82">
        <f>R959-I959</f>
        <v/>
      </c>
      <c r="AJ959" s="82">
        <f>S959-J959</f>
        <v/>
      </c>
      <c r="AK959" s="80">
        <f>INDEX(检修、备用和必开!I:I,MATCH(统调负荷!$C959,检修、备用和必开!$A:$A,0))</f>
        <v/>
      </c>
    </row>
    <row r="960" ht="13.8" customHeight="1">
      <c r="A960" s="80">
        <f>WEEKDAY(C960,2)</f>
        <v/>
      </c>
      <c r="B960" s="80">
        <f>HOUR(D960)</f>
        <v/>
      </c>
      <c r="D960" s="75" t="n"/>
      <c r="E960" s="80" t="n"/>
      <c r="F960" s="80" t="n"/>
      <c r="G960" s="80" t="n"/>
      <c r="H960" s="80" t="n"/>
      <c r="I960" s="80" t="n"/>
      <c r="J960" s="80" t="n"/>
      <c r="K960" s="80">
        <f>F960-Y960</f>
        <v/>
      </c>
      <c r="L960" s="82">
        <f>AA960/(K960+W960)</f>
        <v/>
      </c>
      <c r="M960" s="75" t="n">
        <v>0.9791666666666666</v>
      </c>
      <c r="N960" s="80" t="n">
        <v>89007.5</v>
      </c>
      <c r="O960" s="80" t="n">
        <v>44493.33</v>
      </c>
      <c r="P960" s="80" t="n">
        <v>16807.9</v>
      </c>
      <c r="Q960" s="80" t="n">
        <v>22254.7</v>
      </c>
      <c r="R960" s="80" t="n">
        <v>6815.32</v>
      </c>
      <c r="S960" s="80" t="n">
        <v>-1363.75</v>
      </c>
      <c r="T960" s="80">
        <f>O960-Y960</f>
        <v/>
      </c>
      <c r="U960" s="82">
        <f>AA960/(T960+X960)</f>
        <v/>
      </c>
      <c r="V960" s="80">
        <f>INDEX(检修、备用和必开!B:B,MATCH(统调负荷!$C960,检修、备用和必开!$A:$A,0))</f>
        <v/>
      </c>
      <c r="W960" s="80">
        <f>INDEX(检修、备用和必开!C:C,MATCH(统调负荷!$C960,检修、备用和必开!$A:$A,0))</f>
        <v/>
      </c>
      <c r="X960" s="80">
        <f>INDEX(检修、备用和必开!D:D,MATCH(统调负荷!$C960,检修、备用和必开!$A:$A,0))</f>
        <v/>
      </c>
      <c r="Y960" s="80">
        <f>INDEX(检修、备用和必开!E:E,MATCH(统调负荷!$C960,检修、备用和必开!$A:$A,0))</f>
        <v/>
      </c>
      <c r="Z960" s="80">
        <f>INDEX(检修、备用和必开!F:F,MATCH(统调负荷!$C960,检修、备用和必开!$A:$A,0))</f>
        <v/>
      </c>
      <c r="AA960" s="80">
        <f>94492.4-V960-Z960</f>
        <v/>
      </c>
      <c r="AB960" s="80" t="n">
        <v>350.51</v>
      </c>
      <c r="AC960" s="80" t="n">
        <v>353.29</v>
      </c>
      <c r="AD960" s="83">
        <f>C960+D960</f>
        <v/>
      </c>
      <c r="AE960" s="82">
        <f>N960-E960</f>
        <v/>
      </c>
      <c r="AF960" s="82">
        <f>O960-F960</f>
        <v/>
      </c>
      <c r="AG960" s="82">
        <f>P960-G960</f>
        <v/>
      </c>
      <c r="AH960" s="82">
        <f>Q960-H960</f>
        <v/>
      </c>
      <c r="AI960" s="82">
        <f>R960-I960</f>
        <v/>
      </c>
      <c r="AJ960" s="82">
        <f>S960-J960</f>
        <v/>
      </c>
      <c r="AK960" s="80">
        <f>INDEX(检修、备用和必开!I:I,MATCH(统调负荷!$C960,检修、备用和必开!$A:$A,0))</f>
        <v/>
      </c>
    </row>
    <row r="961" ht="13.8" customHeight="1">
      <c r="A961" s="80">
        <f>WEEKDAY(C961,2)</f>
        <v/>
      </c>
      <c r="B961" s="80">
        <f>HOUR(D961)</f>
        <v/>
      </c>
      <c r="D961" s="75" t="n"/>
      <c r="E961" s="80" t="n"/>
      <c r="F961" s="80" t="n"/>
      <c r="G961" s="80" t="n"/>
      <c r="H961" s="80" t="n"/>
      <c r="I961" s="80" t="n"/>
      <c r="J961" s="80" t="n"/>
      <c r="K961" s="80">
        <f>F961-Y961</f>
        <v/>
      </c>
      <c r="L961" s="82">
        <f>AA961/(K961+W961)</f>
        <v/>
      </c>
      <c r="M961" s="75" t="n">
        <v>0.9895833333333334</v>
      </c>
      <c r="N961" s="80" t="n">
        <v>86650.2</v>
      </c>
      <c r="O961" s="80" t="n">
        <v>42837.69</v>
      </c>
      <c r="P961" s="80" t="n">
        <v>16677</v>
      </c>
      <c r="Q961" s="80" t="n">
        <v>21686.7</v>
      </c>
      <c r="R961" s="80" t="n">
        <v>6797.85</v>
      </c>
      <c r="S961" s="80" t="n">
        <v>-1349.04</v>
      </c>
      <c r="T961" s="80">
        <f>O961-Y961</f>
        <v/>
      </c>
      <c r="U961" s="82">
        <f>AA961/(T961+X961)</f>
        <v/>
      </c>
      <c r="V961" s="80">
        <f>INDEX(检修、备用和必开!B:B,MATCH(统调负荷!$C961,检修、备用和必开!$A:$A,0))</f>
        <v/>
      </c>
      <c r="W961" s="80">
        <f>INDEX(检修、备用和必开!C:C,MATCH(统调负荷!$C961,检修、备用和必开!$A:$A,0))</f>
        <v/>
      </c>
      <c r="X961" s="80">
        <f>INDEX(检修、备用和必开!D:D,MATCH(统调负荷!$C961,检修、备用和必开!$A:$A,0))</f>
        <v/>
      </c>
      <c r="Y961" s="80">
        <f>INDEX(检修、备用和必开!E:E,MATCH(统调负荷!$C961,检修、备用和必开!$A:$A,0))</f>
        <v/>
      </c>
      <c r="Z961" s="80">
        <f>INDEX(检修、备用和必开!F:F,MATCH(统调负荷!$C961,检修、备用和必开!$A:$A,0))</f>
        <v/>
      </c>
      <c r="AA961" s="80">
        <f>94492.4-V961-Z961</f>
        <v/>
      </c>
      <c r="AB961" s="80" t="n">
        <v>335.41</v>
      </c>
      <c r="AC961" s="80" t="n">
        <v>347.89</v>
      </c>
      <c r="AD961" s="83">
        <f>C961+D961</f>
        <v/>
      </c>
      <c r="AE961" s="82">
        <f>N961-E961</f>
        <v/>
      </c>
      <c r="AF961" s="82">
        <f>O961-F961</f>
        <v/>
      </c>
      <c r="AG961" s="82">
        <f>P961-G961</f>
        <v/>
      </c>
      <c r="AH961" s="82">
        <f>Q961-H961</f>
        <v/>
      </c>
      <c r="AI961" s="82">
        <f>R961-I961</f>
        <v/>
      </c>
      <c r="AJ961" s="82">
        <f>S961-J961</f>
        <v/>
      </c>
      <c r="AK961" s="80">
        <f>INDEX(检修、备用和必开!I:I,MATCH(统调负荷!$C961,检修、备用和必开!$A:$A,0))</f>
        <v/>
      </c>
    </row>
    <row r="962" ht="13.8" customHeight="1">
      <c r="A962" s="80">
        <f>WEEKDAY(C962,2)</f>
        <v/>
      </c>
      <c r="B962" s="80">
        <f>HOUR(D962)</f>
        <v/>
      </c>
      <c r="D962" s="75" t="n"/>
      <c r="E962" s="80" t="n"/>
      <c r="F962" s="80" t="n"/>
      <c r="G962" s="80" t="n"/>
      <c r="H962" s="80" t="n"/>
      <c r="I962" s="80" t="n"/>
      <c r="J962" s="80" t="n"/>
      <c r="K962" s="80">
        <f>F962-Y962</f>
        <v/>
      </c>
      <c r="L962" s="82">
        <f>AA962/(K962+W962)</f>
        <v/>
      </c>
      <c r="M962" s="75" t="n">
        <v>0</v>
      </c>
      <c r="N962" s="80" t="n">
        <v>85377.2</v>
      </c>
      <c r="O962" s="80" t="n">
        <v>42815.99</v>
      </c>
      <c r="P962" s="80" t="n">
        <v>15935</v>
      </c>
      <c r="Q962" s="80" t="n">
        <v>20954.1</v>
      </c>
      <c r="R962" s="80" t="n">
        <v>6844.66</v>
      </c>
      <c r="S962" s="80" t="n">
        <v>-1172.55</v>
      </c>
      <c r="T962" s="80">
        <f>O962-Y962</f>
        <v/>
      </c>
      <c r="U962" s="82">
        <f>AA962/(T962+X962)</f>
        <v/>
      </c>
      <c r="V962" s="80">
        <f>INDEX(检修、备用和必开!B:B,MATCH(统调负荷!$C962,检修、备用和必开!$A:$A,0))</f>
        <v/>
      </c>
      <c r="W962" s="80">
        <f>INDEX(检修、备用和必开!C:C,MATCH(统调负荷!$C962,检修、备用和必开!$A:$A,0))</f>
        <v/>
      </c>
      <c r="X962" s="80">
        <f>INDEX(检修、备用和必开!D:D,MATCH(统调负荷!$C962,检修、备用和必开!$A:$A,0))</f>
        <v/>
      </c>
      <c r="Y962" s="80">
        <f>INDEX(检修、备用和必开!E:E,MATCH(统调负荷!$C962,检修、备用和必开!$A:$A,0))</f>
        <v/>
      </c>
      <c r="Z962" s="80">
        <f>INDEX(检修、备用和必开!F:F,MATCH(统调负荷!$C962,检修、备用和必开!$A:$A,0))</f>
        <v/>
      </c>
      <c r="AA962" s="80">
        <f>94492.4-V962-Z962</f>
        <v/>
      </c>
      <c r="AB962" s="80" t="n">
        <v>370.91</v>
      </c>
      <c r="AC962" s="80" t="n">
        <v>362.14</v>
      </c>
      <c r="AD962" s="83">
        <f>C962+D962</f>
        <v/>
      </c>
      <c r="AE962" s="82">
        <f>N962-E962</f>
        <v/>
      </c>
      <c r="AF962" s="82">
        <f>O962-F962</f>
        <v/>
      </c>
      <c r="AG962" s="82">
        <f>P962-G962</f>
        <v/>
      </c>
      <c r="AH962" s="82">
        <f>Q962-H962</f>
        <v/>
      </c>
      <c r="AI962" s="82">
        <f>R962-I962</f>
        <v/>
      </c>
      <c r="AJ962" s="82">
        <f>S962-J962</f>
        <v/>
      </c>
      <c r="AK962" s="80">
        <f>INDEX(检修、备用和必开!I:I,MATCH(统调负荷!$C962,检修、备用和必开!$A:$A,0))</f>
        <v/>
      </c>
    </row>
    <row r="963" ht="13.8" customHeight="1">
      <c r="A963" s="80">
        <f>WEEKDAY(C963,2)</f>
        <v/>
      </c>
      <c r="B963" s="80">
        <f>HOUR(D963)</f>
        <v/>
      </c>
      <c r="D963" s="75" t="n"/>
      <c r="E963" s="80" t="n"/>
      <c r="F963" s="80" t="n"/>
      <c r="G963" s="80" t="n"/>
      <c r="H963" s="80" t="n"/>
      <c r="I963" s="80" t="n"/>
      <c r="J963" s="80" t="n"/>
      <c r="K963" s="80">
        <f>F963-Y963</f>
        <v/>
      </c>
      <c r="L963" s="82">
        <f>AA963/(K963+W963)</f>
        <v/>
      </c>
      <c r="M963" s="75" t="n">
        <v>0.01041666666666667</v>
      </c>
      <c r="N963" s="80" t="n">
        <v>90215.3</v>
      </c>
      <c r="O963" s="80" t="n">
        <v>47069.47</v>
      </c>
      <c r="P963" s="80" t="n">
        <v>15773.4</v>
      </c>
      <c r="Q963" s="80" t="n">
        <v>21880.9</v>
      </c>
      <c r="R963" s="80" t="n">
        <v>6646.09</v>
      </c>
      <c r="S963" s="80" t="n">
        <v>-1154.56</v>
      </c>
      <c r="T963" s="80">
        <f>O963-Y963</f>
        <v/>
      </c>
      <c r="U963" s="82">
        <f>AA963/(T963+X963)</f>
        <v/>
      </c>
      <c r="V963" s="80">
        <f>INDEX(检修、备用和必开!B:B,MATCH(统调负荷!$C963,检修、备用和必开!$A:$A,0))</f>
        <v/>
      </c>
      <c r="W963" s="80">
        <f>INDEX(检修、备用和必开!C:C,MATCH(统调负荷!$C963,检修、备用和必开!$A:$A,0))</f>
        <v/>
      </c>
      <c r="X963" s="80">
        <f>INDEX(检修、备用和必开!D:D,MATCH(统调负荷!$C963,检修、备用和必开!$A:$A,0))</f>
        <v/>
      </c>
      <c r="Y963" s="80">
        <f>INDEX(检修、备用和必开!E:E,MATCH(统调负荷!$C963,检修、备用和必开!$A:$A,0))</f>
        <v/>
      </c>
      <c r="Z963" s="80">
        <f>INDEX(检修、备用和必开!F:F,MATCH(统调负荷!$C963,检修、备用和必开!$A:$A,0))</f>
        <v/>
      </c>
      <c r="AA963" s="80">
        <f>94492.4-V963-Z963</f>
        <v/>
      </c>
      <c r="AB963" s="80" t="n">
        <v>511.7</v>
      </c>
      <c r="AC963" s="80" t="n">
        <v>550.08</v>
      </c>
      <c r="AD963" s="83">
        <f>C963+D963</f>
        <v/>
      </c>
      <c r="AE963" s="82">
        <f>N963-E963</f>
        <v/>
      </c>
      <c r="AF963" s="82">
        <f>O963-F963</f>
        <v/>
      </c>
      <c r="AG963" s="82">
        <f>P963-G963</f>
        <v/>
      </c>
      <c r="AH963" s="82">
        <f>Q963-H963</f>
        <v/>
      </c>
      <c r="AI963" s="82">
        <f>R963-I963</f>
        <v/>
      </c>
      <c r="AJ963" s="82">
        <f>S963-J963</f>
        <v/>
      </c>
      <c r="AK963" s="80">
        <f>INDEX(检修、备用和必开!I:I,MATCH(统调负荷!$C963,检修、备用和必开!$A:$A,0))</f>
        <v/>
      </c>
    </row>
    <row r="964" ht="13.8" customHeight="1">
      <c r="A964" s="80">
        <f>WEEKDAY(C964,2)</f>
        <v/>
      </c>
      <c r="B964" s="80">
        <f>HOUR(D964)</f>
        <v/>
      </c>
      <c r="D964" s="75" t="n"/>
      <c r="E964" s="80" t="n"/>
      <c r="F964" s="80" t="n"/>
      <c r="G964" s="80" t="n"/>
      <c r="H964" s="80" t="n"/>
      <c r="I964" s="80" t="n"/>
      <c r="J964" s="80" t="n"/>
      <c r="K964" s="80">
        <f>F964-Y964</f>
        <v/>
      </c>
      <c r="L964" s="82">
        <f>AA964/(K964+W964)</f>
        <v/>
      </c>
      <c r="M964" s="75" t="n">
        <v>0.02083333333333333</v>
      </c>
      <c r="N964" s="80" t="n">
        <v>89793</v>
      </c>
      <c r="O964" s="80" t="n">
        <v>45661.89</v>
      </c>
      <c r="P964" s="80" t="n">
        <v>16494.1</v>
      </c>
      <c r="Q964" s="80" t="n">
        <v>21981.5</v>
      </c>
      <c r="R964" s="80" t="n">
        <v>6766.28</v>
      </c>
      <c r="S964" s="80" t="n">
        <v>-1110.77</v>
      </c>
      <c r="T964" s="80">
        <f>O964-Y964</f>
        <v/>
      </c>
      <c r="U964" s="82">
        <f>AA964/(T964+X964)</f>
        <v/>
      </c>
      <c r="V964" s="80">
        <f>INDEX(检修、备用和必开!B:B,MATCH(统调负荷!$C964,检修、备用和必开!$A:$A,0))</f>
        <v/>
      </c>
      <c r="W964" s="80">
        <f>INDEX(检修、备用和必开!C:C,MATCH(统调负荷!$C964,检修、备用和必开!$A:$A,0))</f>
        <v/>
      </c>
      <c r="X964" s="80">
        <f>INDEX(检修、备用和必开!D:D,MATCH(统调负荷!$C964,检修、备用和必开!$A:$A,0))</f>
        <v/>
      </c>
      <c r="Y964" s="80">
        <f>INDEX(检修、备用和必开!E:E,MATCH(统调负荷!$C964,检修、备用和必开!$A:$A,0))</f>
        <v/>
      </c>
      <c r="Z964" s="80">
        <f>INDEX(检修、备用和必开!F:F,MATCH(统调负荷!$C964,检修、备用和必开!$A:$A,0))</f>
        <v/>
      </c>
      <c r="AA964" s="80">
        <f>94492.4-V964-Z964</f>
        <v/>
      </c>
      <c r="AB964" s="80" t="n">
        <v>442.53</v>
      </c>
      <c r="AC964" s="80" t="n">
        <v>419.83</v>
      </c>
      <c r="AD964" s="83">
        <f>C964+D964</f>
        <v/>
      </c>
      <c r="AE964" s="82">
        <f>N964-E964</f>
        <v/>
      </c>
      <c r="AF964" s="82">
        <f>O964-F964</f>
        <v/>
      </c>
      <c r="AG964" s="82">
        <f>P964-G964</f>
        <v/>
      </c>
      <c r="AH964" s="82">
        <f>Q964-H964</f>
        <v/>
      </c>
      <c r="AI964" s="82">
        <f>R964-I964</f>
        <v/>
      </c>
      <c r="AJ964" s="82">
        <f>S964-J964</f>
        <v/>
      </c>
      <c r="AK964" s="80">
        <f>INDEX(检修、备用和必开!I:I,MATCH(统调负荷!$C964,检修、备用和必开!$A:$A,0))</f>
        <v/>
      </c>
    </row>
    <row r="965" ht="13.8" customHeight="1">
      <c r="A965" s="80">
        <f>WEEKDAY(C965,2)</f>
        <v/>
      </c>
      <c r="B965" s="80">
        <f>HOUR(D965)</f>
        <v/>
      </c>
      <c r="D965" s="75" t="n"/>
      <c r="E965" s="80" t="n"/>
      <c r="F965" s="80" t="n"/>
      <c r="G965" s="80" t="n"/>
      <c r="H965" s="80" t="n"/>
      <c r="I965" s="80" t="n"/>
      <c r="J965" s="80" t="n"/>
      <c r="K965" s="80">
        <f>F965-Y965</f>
        <v/>
      </c>
      <c r="L965" s="82">
        <f>AA965/(K965+W965)</f>
        <v/>
      </c>
      <c r="M965" s="75" t="n">
        <v>0.03125</v>
      </c>
      <c r="N965" s="80" t="n">
        <v>88248</v>
      </c>
      <c r="O965" s="80" t="n">
        <v>44782.85</v>
      </c>
      <c r="P965" s="80" t="n">
        <v>16134.9</v>
      </c>
      <c r="Q965" s="80" t="n">
        <v>21638.6</v>
      </c>
      <c r="R965" s="80" t="n">
        <v>6835.27</v>
      </c>
      <c r="S965" s="80" t="n">
        <v>-1143.62</v>
      </c>
      <c r="T965" s="80">
        <f>O965-Y965</f>
        <v/>
      </c>
      <c r="U965" s="82">
        <f>AA965/(T965+X965)</f>
        <v/>
      </c>
      <c r="V965" s="80">
        <f>INDEX(检修、备用和必开!B:B,MATCH(统调负荷!$C965,检修、备用和必开!$A:$A,0))</f>
        <v/>
      </c>
      <c r="W965" s="80">
        <f>INDEX(检修、备用和必开!C:C,MATCH(统调负荷!$C965,检修、备用和必开!$A:$A,0))</f>
        <v/>
      </c>
      <c r="X965" s="80">
        <f>INDEX(检修、备用和必开!D:D,MATCH(统调负荷!$C965,检修、备用和必开!$A:$A,0))</f>
        <v/>
      </c>
      <c r="Y965" s="80">
        <f>INDEX(检修、备用和必开!E:E,MATCH(统调负荷!$C965,检修、备用和必开!$A:$A,0))</f>
        <v/>
      </c>
      <c r="Z965" s="80">
        <f>INDEX(检修、备用和必开!F:F,MATCH(统调负荷!$C965,检修、备用和必开!$A:$A,0))</f>
        <v/>
      </c>
      <c r="AA965" s="80">
        <f>94492.4-V965-Z965</f>
        <v/>
      </c>
      <c r="AB965" s="80" t="n">
        <v>422.59</v>
      </c>
      <c r="AC965" s="80" t="n">
        <v>406.83</v>
      </c>
      <c r="AD965" s="83">
        <f>C965+D965</f>
        <v/>
      </c>
      <c r="AE965" s="82">
        <f>N965-E965</f>
        <v/>
      </c>
      <c r="AF965" s="82">
        <f>O965-F965</f>
        <v/>
      </c>
      <c r="AG965" s="82">
        <f>P965-G965</f>
        <v/>
      </c>
      <c r="AH965" s="82">
        <f>Q965-H965</f>
        <v/>
      </c>
      <c r="AI965" s="82">
        <f>R965-I965</f>
        <v/>
      </c>
      <c r="AJ965" s="82">
        <f>S965-J965</f>
        <v/>
      </c>
      <c r="AK965" s="80">
        <f>INDEX(检修、备用和必开!I:I,MATCH(统调负荷!$C965,检修、备用和必开!$A:$A,0))</f>
        <v/>
      </c>
    </row>
    <row r="966" ht="13.8" customHeight="1">
      <c r="A966" s="80">
        <f>WEEKDAY(C966,2)</f>
        <v/>
      </c>
      <c r="B966" s="80">
        <f>HOUR(D966)</f>
        <v/>
      </c>
      <c r="D966" s="75" t="n"/>
      <c r="E966" s="80" t="n"/>
      <c r="F966" s="80" t="n"/>
      <c r="G966" s="80" t="n"/>
      <c r="H966" s="80" t="n"/>
      <c r="I966" s="80" t="n"/>
      <c r="J966" s="80" t="n"/>
      <c r="K966" s="80">
        <f>F966-Y966</f>
        <v/>
      </c>
      <c r="L966" s="82">
        <f>AA966/(K966+W966)</f>
        <v/>
      </c>
      <c r="M966" s="75" t="n">
        <v>0.04166666666666666</v>
      </c>
      <c r="N966" s="80" t="n">
        <v>86528.39999999999</v>
      </c>
      <c r="O966" s="80" t="n">
        <v>44216.36</v>
      </c>
      <c r="P966" s="80" t="n">
        <v>15455.5</v>
      </c>
      <c r="Q966" s="80" t="n">
        <v>21225.6</v>
      </c>
      <c r="R966" s="80" t="n">
        <v>6767.69</v>
      </c>
      <c r="S966" s="80" t="n">
        <v>-1136.75</v>
      </c>
      <c r="T966" s="80">
        <f>O966-Y966</f>
        <v/>
      </c>
      <c r="U966" s="82">
        <f>AA966/(T966+X966)</f>
        <v/>
      </c>
      <c r="V966" s="80">
        <f>INDEX(检修、备用和必开!B:B,MATCH(统调负荷!$C966,检修、备用和必开!$A:$A,0))</f>
        <v/>
      </c>
      <c r="W966" s="80">
        <f>INDEX(检修、备用和必开!C:C,MATCH(统调负荷!$C966,检修、备用和必开!$A:$A,0))</f>
        <v/>
      </c>
      <c r="X966" s="80">
        <f>INDEX(检修、备用和必开!D:D,MATCH(统调负荷!$C966,检修、备用和必开!$A:$A,0))</f>
        <v/>
      </c>
      <c r="Y966" s="80">
        <f>INDEX(检修、备用和必开!E:E,MATCH(统调负荷!$C966,检修、备用和必开!$A:$A,0))</f>
        <v/>
      </c>
      <c r="Z966" s="80">
        <f>INDEX(检修、备用和必开!F:F,MATCH(统调负荷!$C966,检修、备用和必开!$A:$A,0))</f>
        <v/>
      </c>
      <c r="AA966" s="80">
        <f>94492.4-V966-Z966</f>
        <v/>
      </c>
      <c r="AB966" s="80" t="n">
        <v>414.22</v>
      </c>
      <c r="AC966" s="80" t="n">
        <v>419.66</v>
      </c>
      <c r="AD966" s="83">
        <f>C966+D966</f>
        <v/>
      </c>
      <c r="AE966" s="82">
        <f>N966-E966</f>
        <v/>
      </c>
      <c r="AF966" s="82">
        <f>O966-F966</f>
        <v/>
      </c>
      <c r="AG966" s="82">
        <f>P966-G966</f>
        <v/>
      </c>
      <c r="AH966" s="82">
        <f>Q966-H966</f>
        <v/>
      </c>
      <c r="AI966" s="82">
        <f>R966-I966</f>
        <v/>
      </c>
      <c r="AJ966" s="82">
        <f>S966-J966</f>
        <v/>
      </c>
      <c r="AK966" s="80">
        <f>INDEX(检修、备用和必开!I:I,MATCH(统调负荷!$C966,检修、备用和必开!$A:$A,0))</f>
        <v/>
      </c>
    </row>
    <row r="967" ht="13.8" customHeight="1">
      <c r="A967" s="80">
        <f>WEEKDAY(C967,2)</f>
        <v/>
      </c>
      <c r="B967" s="80">
        <f>HOUR(D967)</f>
        <v/>
      </c>
      <c r="D967" s="75" t="n"/>
      <c r="E967" s="80" t="n"/>
      <c r="F967" s="80" t="n"/>
      <c r="G967" s="80" t="n"/>
      <c r="H967" s="80" t="n"/>
      <c r="I967" s="80" t="n"/>
      <c r="J967" s="80" t="n"/>
      <c r="K967" s="80">
        <f>F967-Y967</f>
        <v/>
      </c>
      <c r="L967" s="82">
        <f>AA967/(K967+W967)</f>
        <v/>
      </c>
      <c r="M967" s="75" t="n">
        <v>0.05208333333333334</v>
      </c>
      <c r="N967" s="80" t="n">
        <v>84921.7</v>
      </c>
      <c r="O967" s="80" t="n">
        <v>43331.36</v>
      </c>
      <c r="P967" s="80" t="n">
        <v>14964.2</v>
      </c>
      <c r="Q967" s="80" t="n">
        <v>21057</v>
      </c>
      <c r="R967" s="80" t="n">
        <v>6776.36</v>
      </c>
      <c r="S967" s="80" t="n">
        <v>-1207.22</v>
      </c>
      <c r="T967" s="80">
        <f>O967-Y967</f>
        <v/>
      </c>
      <c r="U967" s="82">
        <f>AA967/(T967+X967)</f>
        <v/>
      </c>
      <c r="V967" s="80">
        <f>INDEX(检修、备用和必开!B:B,MATCH(统调负荷!$C967,检修、备用和必开!$A:$A,0))</f>
        <v/>
      </c>
      <c r="W967" s="80">
        <f>INDEX(检修、备用和必开!C:C,MATCH(统调负荷!$C967,检修、备用和必开!$A:$A,0))</f>
        <v/>
      </c>
      <c r="X967" s="80">
        <f>INDEX(检修、备用和必开!D:D,MATCH(统调负荷!$C967,检修、备用和必开!$A:$A,0))</f>
        <v/>
      </c>
      <c r="Y967" s="80">
        <f>INDEX(检修、备用和必开!E:E,MATCH(统调负荷!$C967,检修、备用和必开!$A:$A,0))</f>
        <v/>
      </c>
      <c r="Z967" s="80">
        <f>INDEX(检修、备用和必开!F:F,MATCH(统调负荷!$C967,检修、备用和必开!$A:$A,0))</f>
        <v/>
      </c>
      <c r="AA967" s="80">
        <f>94492.4-V967-Z967</f>
        <v/>
      </c>
      <c r="AB967" s="80" t="n">
        <v>400.08</v>
      </c>
      <c r="AC967" s="80" t="n">
        <v>384.93</v>
      </c>
      <c r="AD967" s="83">
        <f>C967+D967</f>
        <v/>
      </c>
      <c r="AE967" s="82">
        <f>N967-E967</f>
        <v/>
      </c>
      <c r="AF967" s="82">
        <f>O967-F967</f>
        <v/>
      </c>
      <c r="AG967" s="82">
        <f>P967-G967</f>
        <v/>
      </c>
      <c r="AH967" s="82">
        <f>Q967-H967</f>
        <v/>
      </c>
      <c r="AI967" s="82">
        <f>R967-I967</f>
        <v/>
      </c>
      <c r="AJ967" s="82">
        <f>S967-J967</f>
        <v/>
      </c>
      <c r="AK967" s="80">
        <f>INDEX(检修、备用和必开!I:I,MATCH(统调负荷!$C967,检修、备用和必开!$A:$A,0))</f>
        <v/>
      </c>
    </row>
    <row r="968" ht="13.8" customHeight="1">
      <c r="A968" s="80">
        <f>WEEKDAY(C968,2)</f>
        <v/>
      </c>
      <c r="B968" s="80">
        <f>HOUR(D968)</f>
        <v/>
      </c>
      <c r="D968" s="75" t="n"/>
      <c r="E968" s="80" t="n"/>
      <c r="F968" s="80" t="n"/>
      <c r="G968" s="80" t="n"/>
      <c r="H968" s="80" t="n"/>
      <c r="I968" s="80" t="n"/>
      <c r="J968" s="80" t="n"/>
      <c r="K968" s="80">
        <f>F968-Y968</f>
        <v/>
      </c>
      <c r="L968" s="82">
        <f>AA968/(K968+W968)</f>
        <v/>
      </c>
      <c r="M968" s="75" t="n">
        <v>0.0625</v>
      </c>
      <c r="N968" s="80" t="n">
        <v>83452.60000000001</v>
      </c>
      <c r="O968" s="80" t="n">
        <v>41829.35</v>
      </c>
      <c r="P968" s="80" t="n">
        <v>14929.2</v>
      </c>
      <c r="Q968" s="80" t="n">
        <v>21014.8</v>
      </c>
      <c r="R968" s="80" t="n">
        <v>6838.07</v>
      </c>
      <c r="S968" s="80" t="n">
        <v>-1158.82</v>
      </c>
      <c r="T968" s="80">
        <f>O968-Y968</f>
        <v/>
      </c>
      <c r="U968" s="82">
        <f>AA968/(T968+X968)</f>
        <v/>
      </c>
      <c r="V968" s="80">
        <f>INDEX(检修、备用和必开!B:B,MATCH(统调负荷!$C968,检修、备用和必开!$A:$A,0))</f>
        <v/>
      </c>
      <c r="W968" s="80">
        <f>INDEX(检修、备用和必开!C:C,MATCH(统调负荷!$C968,检修、备用和必开!$A:$A,0))</f>
        <v/>
      </c>
      <c r="X968" s="80">
        <f>INDEX(检修、备用和必开!D:D,MATCH(统调负荷!$C968,检修、备用和必开!$A:$A,0))</f>
        <v/>
      </c>
      <c r="Y968" s="80">
        <f>INDEX(检修、备用和必开!E:E,MATCH(统调负荷!$C968,检修、备用和必开!$A:$A,0))</f>
        <v/>
      </c>
      <c r="Z968" s="80">
        <f>INDEX(检修、备用和必开!F:F,MATCH(统调负荷!$C968,检修、备用和必开!$A:$A,0))</f>
        <v/>
      </c>
      <c r="AA968" s="80">
        <f>94492.4-V968-Z968</f>
        <v/>
      </c>
      <c r="AB968" s="80" t="n">
        <v>397.27</v>
      </c>
      <c r="AC968" s="80" t="n">
        <v>375.7</v>
      </c>
      <c r="AD968" s="83">
        <f>C968+D968</f>
        <v/>
      </c>
      <c r="AE968" s="82">
        <f>N968-E968</f>
        <v/>
      </c>
      <c r="AF968" s="82">
        <f>O968-F968</f>
        <v/>
      </c>
      <c r="AG968" s="82">
        <f>P968-G968</f>
        <v/>
      </c>
      <c r="AH968" s="82">
        <f>Q968-H968</f>
        <v/>
      </c>
      <c r="AI968" s="82">
        <f>R968-I968</f>
        <v/>
      </c>
      <c r="AJ968" s="82">
        <f>S968-J968</f>
        <v/>
      </c>
      <c r="AK968" s="80">
        <f>INDEX(检修、备用和必开!I:I,MATCH(统调负荷!$C968,检修、备用和必开!$A:$A,0))</f>
        <v/>
      </c>
    </row>
    <row r="969" ht="13.8" customHeight="1">
      <c r="A969" s="80">
        <f>WEEKDAY(C969,2)</f>
        <v/>
      </c>
      <c r="B969" s="80">
        <f>HOUR(D969)</f>
        <v/>
      </c>
      <c r="D969" s="75" t="n"/>
      <c r="E969" s="80" t="n"/>
      <c r="F969" s="80" t="n"/>
      <c r="G969" s="80" t="n"/>
      <c r="H969" s="80" t="n"/>
      <c r="I969" s="80" t="n"/>
      <c r="J969" s="80" t="n"/>
      <c r="K969" s="80">
        <f>F969-Y969</f>
        <v/>
      </c>
      <c r="L969" s="82">
        <f>AA969/(K969+W969)</f>
        <v/>
      </c>
      <c r="M969" s="75" t="n">
        <v>0.07291666666666667</v>
      </c>
      <c r="N969" s="80" t="n">
        <v>82415.60000000001</v>
      </c>
      <c r="O969" s="80" t="n">
        <v>40899.93</v>
      </c>
      <c r="P969" s="80" t="n">
        <v>15046.7</v>
      </c>
      <c r="Q969" s="80" t="n">
        <v>20775.7</v>
      </c>
      <c r="R969" s="80" t="n">
        <v>6820.28</v>
      </c>
      <c r="S969" s="80" t="n">
        <v>-1127.01</v>
      </c>
      <c r="T969" s="80">
        <f>O969-Y969</f>
        <v/>
      </c>
      <c r="U969" s="82">
        <f>AA969/(T969+X969)</f>
        <v/>
      </c>
      <c r="V969" s="80">
        <f>INDEX(检修、备用和必开!B:B,MATCH(统调负荷!$C969,检修、备用和必开!$A:$A,0))</f>
        <v/>
      </c>
      <c r="W969" s="80">
        <f>INDEX(检修、备用和必开!C:C,MATCH(统调负荷!$C969,检修、备用和必开!$A:$A,0))</f>
        <v/>
      </c>
      <c r="X969" s="80">
        <f>INDEX(检修、备用和必开!D:D,MATCH(统调负荷!$C969,检修、备用和必开!$A:$A,0))</f>
        <v/>
      </c>
      <c r="Y969" s="80">
        <f>INDEX(检修、备用和必开!E:E,MATCH(统调负荷!$C969,检修、备用和必开!$A:$A,0))</f>
        <v/>
      </c>
      <c r="Z969" s="80">
        <f>INDEX(检修、备用和必开!F:F,MATCH(统调负荷!$C969,检修、备用和必开!$A:$A,0))</f>
        <v/>
      </c>
      <c r="AA969" s="80">
        <f>94492.4-V969-Z969</f>
        <v/>
      </c>
      <c r="AB969" s="80" t="n">
        <v>426.96</v>
      </c>
      <c r="AC969" s="80" t="n">
        <v>358.24</v>
      </c>
      <c r="AD969" s="83">
        <f>C969+D969</f>
        <v/>
      </c>
      <c r="AE969" s="82">
        <f>N969-E969</f>
        <v/>
      </c>
      <c r="AF969" s="82">
        <f>O969-F969</f>
        <v/>
      </c>
      <c r="AG969" s="82">
        <f>P969-G969</f>
        <v/>
      </c>
      <c r="AH969" s="82">
        <f>Q969-H969</f>
        <v/>
      </c>
      <c r="AI969" s="82">
        <f>R969-I969</f>
        <v/>
      </c>
      <c r="AJ969" s="82">
        <f>S969-J969</f>
        <v/>
      </c>
      <c r="AK969" s="80">
        <f>INDEX(检修、备用和必开!I:I,MATCH(统调负荷!$C969,检修、备用和必开!$A:$A,0))</f>
        <v/>
      </c>
    </row>
    <row r="970" ht="13.8" customHeight="1">
      <c r="A970" s="80">
        <f>WEEKDAY(C970,2)</f>
        <v/>
      </c>
      <c r="B970" s="80">
        <f>HOUR(D970)</f>
        <v/>
      </c>
      <c r="D970" s="75" t="n"/>
      <c r="E970" s="80" t="n"/>
      <c r="F970" s="80" t="n"/>
      <c r="G970" s="80" t="n"/>
      <c r="H970" s="80" t="n"/>
      <c r="I970" s="80" t="n"/>
      <c r="J970" s="80" t="n"/>
      <c r="K970" s="80">
        <f>F970-Y970</f>
        <v/>
      </c>
      <c r="L970" s="82">
        <f>AA970/(K970+W970)</f>
        <v/>
      </c>
      <c r="M970" s="75" t="n">
        <v>0.08333333333333333</v>
      </c>
      <c r="N970" s="80" t="n">
        <v>80673.5</v>
      </c>
      <c r="O970" s="80" t="n">
        <v>40218.69</v>
      </c>
      <c r="P970" s="80" t="n">
        <v>14017.1</v>
      </c>
      <c r="Q970" s="80" t="n">
        <v>20728.2</v>
      </c>
      <c r="R970" s="80" t="n">
        <v>6844</v>
      </c>
      <c r="S970" s="80" t="n">
        <v>-1134.49</v>
      </c>
      <c r="T970" s="80">
        <f>O970-Y970</f>
        <v/>
      </c>
      <c r="U970" s="82">
        <f>AA970/(T970+X970)</f>
        <v/>
      </c>
      <c r="V970" s="80">
        <f>INDEX(检修、备用和必开!B:B,MATCH(统调负荷!$C970,检修、备用和必开!$A:$A,0))</f>
        <v/>
      </c>
      <c r="W970" s="80">
        <f>INDEX(检修、备用和必开!C:C,MATCH(统调负荷!$C970,检修、备用和必开!$A:$A,0))</f>
        <v/>
      </c>
      <c r="X970" s="80">
        <f>INDEX(检修、备用和必开!D:D,MATCH(统调负荷!$C970,检修、备用和必开!$A:$A,0))</f>
        <v/>
      </c>
      <c r="Y970" s="80">
        <f>INDEX(检修、备用和必开!E:E,MATCH(统调负荷!$C970,检修、备用和必开!$A:$A,0))</f>
        <v/>
      </c>
      <c r="Z970" s="80">
        <f>INDEX(检修、备用和必开!F:F,MATCH(统调负荷!$C970,检修、备用和必开!$A:$A,0))</f>
        <v/>
      </c>
      <c r="AA970" s="80">
        <f>94492.4-V970-Z970</f>
        <v/>
      </c>
      <c r="AB970" s="80" t="n">
        <v>407.47</v>
      </c>
      <c r="AC970" s="80" t="n">
        <v>360.61</v>
      </c>
      <c r="AD970" s="83">
        <f>C970+D970</f>
        <v/>
      </c>
      <c r="AE970" s="82">
        <f>N970-E970</f>
        <v/>
      </c>
      <c r="AF970" s="82">
        <f>O970-F970</f>
        <v/>
      </c>
      <c r="AG970" s="82">
        <f>P970-G970</f>
        <v/>
      </c>
      <c r="AH970" s="82">
        <f>Q970-H970</f>
        <v/>
      </c>
      <c r="AI970" s="82">
        <f>R970-I970</f>
        <v/>
      </c>
      <c r="AJ970" s="82">
        <f>S970-J970</f>
        <v/>
      </c>
      <c r="AK970" s="80">
        <f>INDEX(检修、备用和必开!I:I,MATCH(统调负荷!$C970,检修、备用和必开!$A:$A,0))</f>
        <v/>
      </c>
    </row>
    <row r="971" ht="13.8" customHeight="1">
      <c r="A971" s="80">
        <f>WEEKDAY(C971,2)</f>
        <v/>
      </c>
      <c r="B971" s="80">
        <f>HOUR(D971)</f>
        <v/>
      </c>
      <c r="D971" s="75" t="n"/>
      <c r="E971" s="80" t="n"/>
      <c r="F971" s="80" t="n"/>
      <c r="G971" s="80" t="n"/>
      <c r="H971" s="80" t="n"/>
      <c r="I971" s="80" t="n"/>
      <c r="J971" s="80" t="n"/>
      <c r="K971" s="80">
        <f>F971-Y971</f>
        <v/>
      </c>
      <c r="L971" s="82">
        <f>AA971/(K971+W971)</f>
        <v/>
      </c>
      <c r="M971" s="75" t="n">
        <v>0.09375</v>
      </c>
      <c r="N971" s="80" t="n">
        <v>80083.7</v>
      </c>
      <c r="O971" s="80" t="n">
        <v>39910.41</v>
      </c>
      <c r="P971" s="80" t="n">
        <v>13481.3</v>
      </c>
      <c r="Q971" s="80" t="n">
        <v>20881</v>
      </c>
      <c r="R971" s="80" t="n">
        <v>6898.04</v>
      </c>
      <c r="S971" s="80" t="n">
        <v>-1087.05</v>
      </c>
      <c r="T971" s="80">
        <f>O971-Y971</f>
        <v/>
      </c>
      <c r="U971" s="82">
        <f>AA971/(T971+X971)</f>
        <v/>
      </c>
      <c r="V971" s="80">
        <f>INDEX(检修、备用和必开!B:B,MATCH(统调负荷!$C971,检修、备用和必开!$A:$A,0))</f>
        <v/>
      </c>
      <c r="W971" s="80">
        <f>INDEX(检修、备用和必开!C:C,MATCH(统调负荷!$C971,检修、备用和必开!$A:$A,0))</f>
        <v/>
      </c>
      <c r="X971" s="80">
        <f>INDEX(检修、备用和必开!D:D,MATCH(统调负荷!$C971,检修、备用和必开!$A:$A,0))</f>
        <v/>
      </c>
      <c r="Y971" s="80">
        <f>INDEX(检修、备用和必开!E:E,MATCH(统调负荷!$C971,检修、备用和必开!$A:$A,0))</f>
        <v/>
      </c>
      <c r="Z971" s="80">
        <f>INDEX(检修、备用和必开!F:F,MATCH(统调负荷!$C971,检修、备用和必开!$A:$A,0))</f>
        <v/>
      </c>
      <c r="AA971" s="80">
        <f>94492.4-V971-Z971</f>
        <v/>
      </c>
      <c r="AB971" s="80" t="n">
        <v>401.87</v>
      </c>
      <c r="AC971" s="80" t="n">
        <v>351.46</v>
      </c>
      <c r="AD971" s="83">
        <f>C971+D971</f>
        <v/>
      </c>
      <c r="AE971" s="82">
        <f>N971-E971</f>
        <v/>
      </c>
      <c r="AF971" s="82">
        <f>O971-F971</f>
        <v/>
      </c>
      <c r="AG971" s="82">
        <f>P971-G971</f>
        <v/>
      </c>
      <c r="AH971" s="82">
        <f>Q971-H971</f>
        <v/>
      </c>
      <c r="AI971" s="82">
        <f>R971-I971</f>
        <v/>
      </c>
      <c r="AJ971" s="82">
        <f>S971-J971</f>
        <v/>
      </c>
      <c r="AK971" s="80">
        <f>INDEX(检修、备用和必开!I:I,MATCH(统调负荷!$C971,检修、备用和必开!$A:$A,0))</f>
        <v/>
      </c>
    </row>
    <row r="972" ht="13.8" customHeight="1">
      <c r="A972" s="80">
        <f>WEEKDAY(C972,2)</f>
        <v/>
      </c>
      <c r="B972" s="80">
        <f>HOUR(D972)</f>
        <v/>
      </c>
      <c r="D972" s="75" t="n"/>
      <c r="E972" s="80" t="n"/>
      <c r="F972" s="80" t="n"/>
      <c r="G972" s="80" t="n"/>
      <c r="H972" s="80" t="n"/>
      <c r="I972" s="80" t="n"/>
      <c r="J972" s="80" t="n"/>
      <c r="K972" s="80">
        <f>F972-Y972</f>
        <v/>
      </c>
      <c r="L972" s="82">
        <f>AA972/(K972+W972)</f>
        <v/>
      </c>
      <c r="M972" s="75" t="n">
        <v>0.1041666666666667</v>
      </c>
      <c r="N972" s="80" t="n">
        <v>78846.5</v>
      </c>
      <c r="O972" s="80" t="n">
        <v>39963.21</v>
      </c>
      <c r="P972" s="80" t="n">
        <v>12976.7</v>
      </c>
      <c r="Q972" s="80" t="n">
        <v>19962.3</v>
      </c>
      <c r="R972" s="80" t="n">
        <v>6982.65</v>
      </c>
      <c r="S972" s="80" t="n">
        <v>-1038.36</v>
      </c>
      <c r="T972" s="80">
        <f>O972-Y972</f>
        <v/>
      </c>
      <c r="U972" s="82">
        <f>AA972/(T972+X972)</f>
        <v/>
      </c>
      <c r="V972" s="80">
        <f>INDEX(检修、备用和必开!B:B,MATCH(统调负荷!$C972,检修、备用和必开!$A:$A,0))</f>
        <v/>
      </c>
      <c r="W972" s="80">
        <f>INDEX(检修、备用和必开!C:C,MATCH(统调负荷!$C972,检修、备用和必开!$A:$A,0))</f>
        <v/>
      </c>
      <c r="X972" s="80">
        <f>INDEX(检修、备用和必开!D:D,MATCH(统调负荷!$C972,检修、备用和必开!$A:$A,0))</f>
        <v/>
      </c>
      <c r="Y972" s="80">
        <f>INDEX(检修、备用和必开!E:E,MATCH(统调负荷!$C972,检修、备用和必开!$A:$A,0))</f>
        <v/>
      </c>
      <c r="Z972" s="80">
        <f>INDEX(检修、备用和必开!F:F,MATCH(统调负荷!$C972,检修、备用和必开!$A:$A,0))</f>
        <v/>
      </c>
      <c r="AA972" s="80">
        <f>94492.4-V972-Z972</f>
        <v/>
      </c>
      <c r="AB972" s="80" t="n">
        <v>382.87</v>
      </c>
      <c r="AC972" s="80" t="n">
        <v>357.75</v>
      </c>
      <c r="AD972" s="83">
        <f>C972+D972</f>
        <v/>
      </c>
      <c r="AE972" s="82">
        <f>N972-E972</f>
        <v/>
      </c>
      <c r="AF972" s="82">
        <f>O972-F972</f>
        <v/>
      </c>
      <c r="AG972" s="82">
        <f>P972-G972</f>
        <v/>
      </c>
      <c r="AH972" s="82">
        <f>Q972-H972</f>
        <v/>
      </c>
      <c r="AI972" s="82">
        <f>R972-I972</f>
        <v/>
      </c>
      <c r="AJ972" s="82">
        <f>S972-J972</f>
        <v/>
      </c>
      <c r="AK972" s="80">
        <f>INDEX(检修、备用和必开!I:I,MATCH(统调负荷!$C972,检修、备用和必开!$A:$A,0))</f>
        <v/>
      </c>
    </row>
    <row r="973" ht="13.8" customHeight="1">
      <c r="A973" s="80">
        <f>WEEKDAY(C973,2)</f>
        <v/>
      </c>
      <c r="B973" s="80">
        <f>HOUR(D973)</f>
        <v/>
      </c>
      <c r="D973" s="75" t="n"/>
      <c r="E973" s="80" t="n"/>
      <c r="F973" s="80" t="n"/>
      <c r="G973" s="80" t="n"/>
      <c r="H973" s="80" t="n"/>
      <c r="I973" s="80" t="n"/>
      <c r="J973" s="80" t="n"/>
      <c r="K973" s="80">
        <f>F973-Y973</f>
        <v/>
      </c>
      <c r="L973" s="82">
        <f>AA973/(K973+W973)</f>
        <v/>
      </c>
      <c r="M973" s="75" t="n">
        <v>0.1145833333333333</v>
      </c>
      <c r="N973" s="80" t="n">
        <v>78158.8</v>
      </c>
      <c r="O973" s="80" t="n">
        <v>38981.46</v>
      </c>
      <c r="P973" s="80" t="n">
        <v>12790.9</v>
      </c>
      <c r="Q973" s="80" t="n">
        <v>20335.1</v>
      </c>
      <c r="R973" s="80" t="n">
        <v>7036.92</v>
      </c>
      <c r="S973" s="80" t="n">
        <v>-985.58</v>
      </c>
      <c r="T973" s="80">
        <f>O973-Y973</f>
        <v/>
      </c>
      <c r="U973" s="82">
        <f>AA973/(T973+X973)</f>
        <v/>
      </c>
      <c r="V973" s="80">
        <f>INDEX(检修、备用和必开!B:B,MATCH(统调负荷!$C973,检修、备用和必开!$A:$A,0))</f>
        <v/>
      </c>
      <c r="W973" s="80">
        <f>INDEX(检修、备用和必开!C:C,MATCH(统调负荷!$C973,检修、备用和必开!$A:$A,0))</f>
        <v/>
      </c>
      <c r="X973" s="80">
        <f>INDEX(检修、备用和必开!D:D,MATCH(统调负荷!$C973,检修、备用和必开!$A:$A,0))</f>
        <v/>
      </c>
      <c r="Y973" s="80">
        <f>INDEX(检修、备用和必开!E:E,MATCH(统调负荷!$C973,检修、备用和必开!$A:$A,0))</f>
        <v/>
      </c>
      <c r="Z973" s="80">
        <f>INDEX(检修、备用和必开!F:F,MATCH(统调负荷!$C973,检修、备用和必开!$A:$A,0))</f>
        <v/>
      </c>
      <c r="AA973" s="80">
        <f>94492.4-V973-Z973</f>
        <v/>
      </c>
      <c r="AB973" s="80" t="n">
        <v>381.41</v>
      </c>
      <c r="AC973" s="80" t="n">
        <v>338.29</v>
      </c>
      <c r="AD973" s="83">
        <f>C973+D973</f>
        <v/>
      </c>
      <c r="AE973" s="82">
        <f>N973-E973</f>
        <v/>
      </c>
      <c r="AF973" s="82">
        <f>O973-F973</f>
        <v/>
      </c>
      <c r="AG973" s="82">
        <f>P973-G973</f>
        <v/>
      </c>
      <c r="AH973" s="82">
        <f>Q973-H973</f>
        <v/>
      </c>
      <c r="AI973" s="82">
        <f>R973-I973</f>
        <v/>
      </c>
      <c r="AJ973" s="82">
        <f>S973-J973</f>
        <v/>
      </c>
      <c r="AK973" s="80">
        <f>INDEX(检修、备用和必开!I:I,MATCH(统调负荷!$C973,检修、备用和必开!$A:$A,0))</f>
        <v/>
      </c>
    </row>
    <row r="974" ht="13.8" customHeight="1">
      <c r="A974" s="80">
        <f>WEEKDAY(C974,2)</f>
        <v/>
      </c>
      <c r="B974" s="80">
        <f>HOUR(D974)</f>
        <v/>
      </c>
      <c r="D974" s="75" t="n"/>
      <c r="E974" s="80" t="n"/>
      <c r="F974" s="80" t="n"/>
      <c r="G974" s="80" t="n"/>
      <c r="H974" s="80" t="n"/>
      <c r="I974" s="80" t="n"/>
      <c r="J974" s="80" t="n"/>
      <c r="K974" s="80">
        <f>F974-Y974</f>
        <v/>
      </c>
      <c r="L974" s="82">
        <f>AA974/(K974+W974)</f>
        <v/>
      </c>
      <c r="M974" s="75" t="n">
        <v>0.125</v>
      </c>
      <c r="N974" s="80" t="n">
        <v>77051.39999999999</v>
      </c>
      <c r="O974" s="80" t="n">
        <v>38208.53</v>
      </c>
      <c r="P974" s="80" t="n">
        <v>12614.4</v>
      </c>
      <c r="Q974" s="80" t="n">
        <v>20109</v>
      </c>
      <c r="R974" s="80" t="n">
        <v>7107.62</v>
      </c>
      <c r="S974" s="80" t="n">
        <v>-988.15</v>
      </c>
      <c r="T974" s="80">
        <f>O974-Y974</f>
        <v/>
      </c>
      <c r="U974" s="82">
        <f>AA974/(T974+X974)</f>
        <v/>
      </c>
      <c r="V974" s="80">
        <f>INDEX(检修、备用和必开!B:B,MATCH(统调负荷!$C974,检修、备用和必开!$A:$A,0))</f>
        <v/>
      </c>
      <c r="W974" s="80">
        <f>INDEX(检修、备用和必开!C:C,MATCH(统调负荷!$C974,检修、备用和必开!$A:$A,0))</f>
        <v/>
      </c>
      <c r="X974" s="80">
        <f>INDEX(检修、备用和必开!D:D,MATCH(统调负荷!$C974,检修、备用和必开!$A:$A,0))</f>
        <v/>
      </c>
      <c r="Y974" s="80">
        <f>INDEX(检修、备用和必开!E:E,MATCH(统调负荷!$C974,检修、备用和必开!$A:$A,0))</f>
        <v/>
      </c>
      <c r="Z974" s="80">
        <f>INDEX(检修、备用和必开!F:F,MATCH(统调负荷!$C974,检修、备用和必开!$A:$A,0))</f>
        <v/>
      </c>
      <c r="AA974" s="80">
        <f>94492.4-V974-Z974</f>
        <v/>
      </c>
      <c r="AB974" s="80" t="n">
        <v>372.2</v>
      </c>
      <c r="AC974" s="80" t="n">
        <v>336.9</v>
      </c>
      <c r="AD974" s="83">
        <f>C974+D974</f>
        <v/>
      </c>
      <c r="AE974" s="82">
        <f>N974-E974</f>
        <v/>
      </c>
      <c r="AF974" s="82">
        <f>O974-F974</f>
        <v/>
      </c>
      <c r="AG974" s="82">
        <f>P974-G974</f>
        <v/>
      </c>
      <c r="AH974" s="82">
        <f>Q974-H974</f>
        <v/>
      </c>
      <c r="AI974" s="82">
        <f>R974-I974</f>
        <v/>
      </c>
      <c r="AJ974" s="82">
        <f>S974-J974</f>
        <v/>
      </c>
      <c r="AK974" s="80">
        <f>INDEX(检修、备用和必开!I:I,MATCH(统调负荷!$C974,检修、备用和必开!$A:$A,0))</f>
        <v/>
      </c>
    </row>
    <row r="975" ht="13.8" customHeight="1">
      <c r="A975" s="80">
        <f>WEEKDAY(C975,2)</f>
        <v/>
      </c>
      <c r="B975" s="80">
        <f>HOUR(D975)</f>
        <v/>
      </c>
      <c r="D975" s="75" t="n"/>
      <c r="E975" s="80" t="n"/>
      <c r="F975" s="80" t="n"/>
      <c r="G975" s="80" t="n"/>
      <c r="H975" s="80" t="n"/>
      <c r="I975" s="80" t="n"/>
      <c r="J975" s="80" t="n"/>
      <c r="K975" s="80">
        <f>F975-Y975</f>
        <v/>
      </c>
      <c r="L975" s="82">
        <f>AA975/(K975+W975)</f>
        <v/>
      </c>
      <c r="M975" s="75" t="n">
        <v>0.1354166666666667</v>
      </c>
      <c r="N975" s="80" t="n">
        <v>76556.5</v>
      </c>
      <c r="O975" s="80" t="n">
        <v>37090.87</v>
      </c>
      <c r="P975" s="80" t="n">
        <v>13171.3</v>
      </c>
      <c r="Q975" s="80" t="n">
        <v>20161.8</v>
      </c>
      <c r="R975" s="80" t="n">
        <v>7143.57</v>
      </c>
      <c r="S975" s="80" t="n">
        <v>-1011.04</v>
      </c>
      <c r="T975" s="80">
        <f>O975-Y975</f>
        <v/>
      </c>
      <c r="U975" s="82">
        <f>AA975/(T975+X975)</f>
        <v/>
      </c>
      <c r="V975" s="80">
        <f>INDEX(检修、备用和必开!B:B,MATCH(统调负荷!$C975,检修、备用和必开!$A:$A,0))</f>
        <v/>
      </c>
      <c r="W975" s="80">
        <f>INDEX(检修、备用和必开!C:C,MATCH(统调负荷!$C975,检修、备用和必开!$A:$A,0))</f>
        <v/>
      </c>
      <c r="X975" s="80">
        <f>INDEX(检修、备用和必开!D:D,MATCH(统调负荷!$C975,检修、备用和必开!$A:$A,0))</f>
        <v/>
      </c>
      <c r="Y975" s="80">
        <f>INDEX(检修、备用和必开!E:E,MATCH(统调负荷!$C975,检修、备用和必开!$A:$A,0))</f>
        <v/>
      </c>
      <c r="Z975" s="80">
        <f>INDEX(检修、备用和必开!F:F,MATCH(统调负荷!$C975,检修、备用和必开!$A:$A,0))</f>
        <v/>
      </c>
      <c r="AA975" s="80">
        <f>94492.4-V975-Z975</f>
        <v/>
      </c>
      <c r="AB975" s="80" t="n">
        <v>367.27</v>
      </c>
      <c r="AC975" s="80" t="n">
        <v>333.65</v>
      </c>
      <c r="AD975" s="83">
        <f>C975+D975</f>
        <v/>
      </c>
      <c r="AE975" s="82">
        <f>N975-E975</f>
        <v/>
      </c>
      <c r="AF975" s="82">
        <f>O975-F975</f>
        <v/>
      </c>
      <c r="AG975" s="82">
        <f>P975-G975</f>
        <v/>
      </c>
      <c r="AH975" s="82">
        <f>Q975-H975</f>
        <v/>
      </c>
      <c r="AI975" s="82">
        <f>R975-I975</f>
        <v/>
      </c>
      <c r="AJ975" s="82">
        <f>S975-J975</f>
        <v/>
      </c>
      <c r="AK975" s="80">
        <f>INDEX(检修、备用和必开!I:I,MATCH(统调负荷!$C975,检修、备用和必开!$A:$A,0))</f>
        <v/>
      </c>
    </row>
    <row r="976" ht="13.8" customHeight="1">
      <c r="A976" s="80">
        <f>WEEKDAY(C976,2)</f>
        <v/>
      </c>
      <c r="B976" s="80">
        <f>HOUR(D976)</f>
        <v/>
      </c>
      <c r="D976" s="75" t="n"/>
      <c r="E976" s="80" t="n"/>
      <c r="F976" s="80" t="n"/>
      <c r="G976" s="80" t="n"/>
      <c r="H976" s="80" t="n"/>
      <c r="I976" s="80" t="n"/>
      <c r="J976" s="80" t="n"/>
      <c r="K976" s="80">
        <f>F976-Y976</f>
        <v/>
      </c>
      <c r="L976" s="82">
        <f>AA976/(K976+W976)</f>
        <v/>
      </c>
      <c r="M976" s="75" t="n">
        <v>0.1458333333333333</v>
      </c>
      <c r="N976" s="80" t="n">
        <v>75920.8</v>
      </c>
      <c r="O976" s="80" t="n">
        <v>36420.85</v>
      </c>
      <c r="P976" s="80" t="n">
        <v>13389</v>
      </c>
      <c r="Q976" s="80" t="n">
        <v>19946.1</v>
      </c>
      <c r="R976" s="80" t="n">
        <v>7154.1</v>
      </c>
      <c r="S976" s="80" t="n">
        <v>-989.25</v>
      </c>
      <c r="T976" s="80">
        <f>O976-Y976</f>
        <v/>
      </c>
      <c r="U976" s="82">
        <f>AA976/(T976+X976)</f>
        <v/>
      </c>
      <c r="V976" s="80">
        <f>INDEX(检修、备用和必开!B:B,MATCH(统调负荷!$C976,检修、备用和必开!$A:$A,0))</f>
        <v/>
      </c>
      <c r="W976" s="80">
        <f>INDEX(检修、备用和必开!C:C,MATCH(统调负荷!$C976,检修、备用和必开!$A:$A,0))</f>
        <v/>
      </c>
      <c r="X976" s="80">
        <f>INDEX(检修、备用和必开!D:D,MATCH(统调负荷!$C976,检修、备用和必开!$A:$A,0))</f>
        <v/>
      </c>
      <c r="Y976" s="80">
        <f>INDEX(检修、备用和必开!E:E,MATCH(统调负荷!$C976,检修、备用和必开!$A:$A,0))</f>
        <v/>
      </c>
      <c r="Z976" s="80">
        <f>INDEX(检修、备用和必开!F:F,MATCH(统调负荷!$C976,检修、备用和必开!$A:$A,0))</f>
        <v/>
      </c>
      <c r="AA976" s="80">
        <f>94492.4-V976-Z976</f>
        <v/>
      </c>
      <c r="AB976" s="80" t="n">
        <v>357.35</v>
      </c>
      <c r="AC976" s="80" t="n">
        <v>328.75</v>
      </c>
      <c r="AD976" s="83">
        <f>C976+D976</f>
        <v/>
      </c>
      <c r="AE976" s="82">
        <f>N976-E976</f>
        <v/>
      </c>
      <c r="AF976" s="82">
        <f>O976-F976</f>
        <v/>
      </c>
      <c r="AG976" s="82">
        <f>P976-G976</f>
        <v/>
      </c>
      <c r="AH976" s="82">
        <f>Q976-H976</f>
        <v/>
      </c>
      <c r="AI976" s="82">
        <f>R976-I976</f>
        <v/>
      </c>
      <c r="AJ976" s="82">
        <f>S976-J976</f>
        <v/>
      </c>
      <c r="AK976" s="80">
        <f>INDEX(检修、备用和必开!I:I,MATCH(统调负荷!$C976,检修、备用和必开!$A:$A,0))</f>
        <v/>
      </c>
    </row>
    <row r="977" ht="13.8" customHeight="1">
      <c r="A977" s="80">
        <f>WEEKDAY(C977,2)</f>
        <v/>
      </c>
      <c r="B977" s="80">
        <f>HOUR(D977)</f>
        <v/>
      </c>
      <c r="D977" s="75" t="n"/>
      <c r="E977" s="80" t="n"/>
      <c r="F977" s="80" t="n"/>
      <c r="G977" s="80" t="n"/>
      <c r="H977" s="80" t="n"/>
      <c r="I977" s="80" t="n"/>
      <c r="J977" s="80" t="n"/>
      <c r="K977" s="80">
        <f>F977-Y977</f>
        <v/>
      </c>
      <c r="L977" s="82">
        <f>AA977/(K977+W977)</f>
        <v/>
      </c>
      <c r="M977" s="75" t="n">
        <v>0.15625</v>
      </c>
      <c r="N977" s="80" t="n">
        <v>75614.2</v>
      </c>
      <c r="O977" s="80" t="n">
        <v>36830.39</v>
      </c>
      <c r="P977" s="80" t="n">
        <v>13277.7</v>
      </c>
      <c r="Q977" s="80" t="n">
        <v>19355.7</v>
      </c>
      <c r="R977" s="80" t="n">
        <v>7139.98</v>
      </c>
      <c r="S977" s="80" t="n">
        <v>-989.5700000000001</v>
      </c>
      <c r="T977" s="80">
        <f>O977-Y977</f>
        <v/>
      </c>
      <c r="U977" s="82">
        <f>AA977/(T977+X977)</f>
        <v/>
      </c>
      <c r="V977" s="80">
        <f>INDEX(检修、备用和必开!B:B,MATCH(统调负荷!$C977,检修、备用和必开!$A:$A,0))</f>
        <v/>
      </c>
      <c r="W977" s="80">
        <f>INDEX(检修、备用和必开!C:C,MATCH(统调负荷!$C977,检修、备用和必开!$A:$A,0))</f>
        <v/>
      </c>
      <c r="X977" s="80">
        <f>INDEX(检修、备用和必开!D:D,MATCH(统调负荷!$C977,检修、备用和必开!$A:$A,0))</f>
        <v/>
      </c>
      <c r="Y977" s="80">
        <f>INDEX(检修、备用和必开!E:E,MATCH(统调负荷!$C977,检修、备用和必开!$A:$A,0))</f>
        <v/>
      </c>
      <c r="Z977" s="80">
        <f>INDEX(检修、备用和必开!F:F,MATCH(统调负荷!$C977,检修、备用和必开!$A:$A,0))</f>
        <v/>
      </c>
      <c r="AA977" s="80">
        <f>94492.4-V977-Z977</f>
        <v/>
      </c>
      <c r="AB977" s="80" t="n">
        <v>360.14</v>
      </c>
      <c r="AC977" s="80" t="n">
        <v>332.66</v>
      </c>
      <c r="AD977" s="83">
        <f>C977+D977</f>
        <v/>
      </c>
      <c r="AE977" s="82">
        <f>N977-E977</f>
        <v/>
      </c>
      <c r="AF977" s="82">
        <f>O977-F977</f>
        <v/>
      </c>
      <c r="AG977" s="82">
        <f>P977-G977</f>
        <v/>
      </c>
      <c r="AH977" s="82">
        <f>Q977-H977</f>
        <v/>
      </c>
      <c r="AI977" s="82">
        <f>R977-I977</f>
        <v/>
      </c>
      <c r="AJ977" s="82">
        <f>S977-J977</f>
        <v/>
      </c>
      <c r="AK977" s="80">
        <f>INDEX(检修、备用和必开!I:I,MATCH(统调负荷!$C977,检修、备用和必开!$A:$A,0))</f>
        <v/>
      </c>
    </row>
    <row r="978" ht="13.8" customHeight="1">
      <c r="A978" s="80">
        <f>WEEKDAY(C978,2)</f>
        <v/>
      </c>
      <c r="B978" s="80">
        <f>HOUR(D978)</f>
        <v/>
      </c>
      <c r="D978" s="75" t="n"/>
      <c r="E978" s="80" t="n"/>
      <c r="F978" s="80" t="n"/>
      <c r="G978" s="80" t="n"/>
      <c r="H978" s="80" t="n"/>
      <c r="I978" s="80" t="n"/>
      <c r="J978" s="80" t="n"/>
      <c r="K978" s="80">
        <f>F978-Y978</f>
        <v/>
      </c>
      <c r="L978" s="82">
        <f>AA978/(K978+W978)</f>
        <v/>
      </c>
      <c r="M978" s="75" t="n">
        <v>0.1666666666666667</v>
      </c>
      <c r="N978" s="80" t="n">
        <v>74618.3</v>
      </c>
      <c r="O978" s="80" t="n">
        <v>35844.83</v>
      </c>
      <c r="P978" s="80" t="n">
        <v>13242.8</v>
      </c>
      <c r="Q978" s="80" t="n">
        <v>19416.3</v>
      </c>
      <c r="R978" s="80" t="n">
        <v>7131.84</v>
      </c>
      <c r="S978" s="80" t="n">
        <v>-1017.47</v>
      </c>
      <c r="T978" s="80">
        <f>O978-Y978</f>
        <v/>
      </c>
      <c r="U978" s="82">
        <f>AA978/(T978+X978)</f>
        <v/>
      </c>
      <c r="V978" s="80">
        <f>INDEX(检修、备用和必开!B:B,MATCH(统调负荷!$C978,检修、备用和必开!$A:$A,0))</f>
        <v/>
      </c>
      <c r="W978" s="80">
        <f>INDEX(检修、备用和必开!C:C,MATCH(统调负荷!$C978,检修、备用和必开!$A:$A,0))</f>
        <v/>
      </c>
      <c r="X978" s="80">
        <f>INDEX(检修、备用和必开!D:D,MATCH(统调负荷!$C978,检修、备用和必开!$A:$A,0))</f>
        <v/>
      </c>
      <c r="Y978" s="80">
        <f>INDEX(检修、备用和必开!E:E,MATCH(统调负荷!$C978,检修、备用和必开!$A:$A,0))</f>
        <v/>
      </c>
      <c r="Z978" s="80">
        <f>INDEX(检修、备用和必开!F:F,MATCH(统调负荷!$C978,检修、备用和必开!$A:$A,0))</f>
        <v/>
      </c>
      <c r="AA978" s="80">
        <f>94492.4-V978-Z978</f>
        <v/>
      </c>
      <c r="AB978" s="80" t="n">
        <v>354.13</v>
      </c>
      <c r="AC978" s="80" t="n">
        <v>325.84</v>
      </c>
      <c r="AD978" s="83">
        <f>C978+D978</f>
        <v/>
      </c>
      <c r="AE978" s="82">
        <f>N978-E978</f>
        <v/>
      </c>
      <c r="AF978" s="82">
        <f>O978-F978</f>
        <v/>
      </c>
      <c r="AG978" s="82">
        <f>P978-G978</f>
        <v/>
      </c>
      <c r="AH978" s="82">
        <f>Q978-H978</f>
        <v/>
      </c>
      <c r="AI978" s="82">
        <f>R978-I978</f>
        <v/>
      </c>
      <c r="AJ978" s="82">
        <f>S978-J978</f>
        <v/>
      </c>
      <c r="AK978" s="80">
        <f>INDEX(检修、备用和必开!I:I,MATCH(统调负荷!$C978,检修、备用和必开!$A:$A,0))</f>
        <v/>
      </c>
    </row>
    <row r="979" ht="13.8" customHeight="1">
      <c r="A979" s="80">
        <f>WEEKDAY(C979,2)</f>
        <v/>
      </c>
      <c r="B979" s="80">
        <f>HOUR(D979)</f>
        <v/>
      </c>
      <c r="D979" s="75" t="n"/>
      <c r="E979" s="80" t="n"/>
      <c r="F979" s="80" t="n"/>
      <c r="G979" s="80" t="n"/>
      <c r="H979" s="80" t="n"/>
      <c r="I979" s="80" t="n"/>
      <c r="J979" s="80" t="n"/>
      <c r="K979" s="80">
        <f>F979-Y979</f>
        <v/>
      </c>
      <c r="L979" s="82">
        <f>AA979/(K979+W979)</f>
        <v/>
      </c>
      <c r="M979" s="75" t="n">
        <v>0.1770833333333333</v>
      </c>
      <c r="N979" s="80" t="n">
        <v>74442.8</v>
      </c>
      <c r="O979" s="80" t="n">
        <v>35579</v>
      </c>
      <c r="P979" s="80" t="n">
        <v>13227.9</v>
      </c>
      <c r="Q979" s="80" t="n">
        <v>19450.6</v>
      </c>
      <c r="R979" s="80" t="n">
        <v>7198.19</v>
      </c>
      <c r="S979" s="80" t="n">
        <v>-1012.89</v>
      </c>
      <c r="T979" s="80">
        <f>O979-Y979</f>
        <v/>
      </c>
      <c r="U979" s="82">
        <f>AA979/(T979+X979)</f>
        <v/>
      </c>
      <c r="V979" s="80">
        <f>INDEX(检修、备用和必开!B:B,MATCH(统调负荷!$C979,检修、备用和必开!$A:$A,0))</f>
        <v/>
      </c>
      <c r="W979" s="80">
        <f>INDEX(检修、备用和必开!C:C,MATCH(统调负荷!$C979,检修、备用和必开!$A:$A,0))</f>
        <v/>
      </c>
      <c r="X979" s="80">
        <f>INDEX(检修、备用和必开!D:D,MATCH(统调负荷!$C979,检修、备用和必开!$A:$A,0))</f>
        <v/>
      </c>
      <c r="Y979" s="80">
        <f>INDEX(检修、备用和必开!E:E,MATCH(统调负荷!$C979,检修、备用和必开!$A:$A,0))</f>
        <v/>
      </c>
      <c r="Z979" s="80">
        <f>INDEX(检修、备用和必开!F:F,MATCH(统调负荷!$C979,检修、备用和必开!$A:$A,0))</f>
        <v/>
      </c>
      <c r="AA979" s="80">
        <f>94492.4-V979-Z979</f>
        <v/>
      </c>
      <c r="AB979" s="80" t="n">
        <v>346.92</v>
      </c>
      <c r="AC979" s="80" t="n">
        <v>326.09</v>
      </c>
      <c r="AD979" s="83">
        <f>C979+D979</f>
        <v/>
      </c>
      <c r="AE979" s="82">
        <f>N979-E979</f>
        <v/>
      </c>
      <c r="AF979" s="82">
        <f>O979-F979</f>
        <v/>
      </c>
      <c r="AG979" s="82">
        <f>P979-G979</f>
        <v/>
      </c>
      <c r="AH979" s="82">
        <f>Q979-H979</f>
        <v/>
      </c>
      <c r="AI979" s="82">
        <f>R979-I979</f>
        <v/>
      </c>
      <c r="AJ979" s="82">
        <f>S979-J979</f>
        <v/>
      </c>
      <c r="AK979" s="80">
        <f>INDEX(检修、备用和必开!I:I,MATCH(统调负荷!$C979,检修、备用和必开!$A:$A,0))</f>
        <v/>
      </c>
    </row>
    <row r="980" ht="13.8" customHeight="1">
      <c r="A980" s="80">
        <f>WEEKDAY(C980,2)</f>
        <v/>
      </c>
      <c r="B980" s="80">
        <f>HOUR(D980)</f>
        <v/>
      </c>
      <c r="D980" s="75" t="n"/>
      <c r="E980" s="80" t="n"/>
      <c r="F980" s="80" t="n"/>
      <c r="G980" s="80" t="n"/>
      <c r="H980" s="80" t="n"/>
      <c r="I980" s="80" t="n"/>
      <c r="J980" s="80" t="n"/>
      <c r="K980" s="80">
        <f>F980-Y980</f>
        <v/>
      </c>
      <c r="L980" s="82">
        <f>AA980/(K980+W980)</f>
        <v/>
      </c>
      <c r="M980" s="75" t="n">
        <v>0.1875</v>
      </c>
      <c r="N980" s="80" t="n">
        <v>73931.3</v>
      </c>
      <c r="O980" s="80" t="n">
        <v>34473.04</v>
      </c>
      <c r="P980" s="80" t="n">
        <v>13790.5</v>
      </c>
      <c r="Q980" s="80" t="n">
        <v>19444.2</v>
      </c>
      <c r="R980" s="80" t="n">
        <v>7210.25</v>
      </c>
      <c r="S980" s="80" t="n">
        <v>-986.6900000000001</v>
      </c>
      <c r="T980" s="80">
        <f>O980-Y980</f>
        <v/>
      </c>
      <c r="U980" s="82">
        <f>AA980/(T980+X980)</f>
        <v/>
      </c>
      <c r="V980" s="80">
        <f>INDEX(检修、备用和必开!B:B,MATCH(统调负荷!$C980,检修、备用和必开!$A:$A,0))</f>
        <v/>
      </c>
      <c r="W980" s="80">
        <f>INDEX(检修、备用和必开!C:C,MATCH(统调负荷!$C980,检修、备用和必开!$A:$A,0))</f>
        <v/>
      </c>
      <c r="X980" s="80">
        <f>INDEX(检修、备用和必开!D:D,MATCH(统调负荷!$C980,检修、备用和必开!$A:$A,0))</f>
        <v/>
      </c>
      <c r="Y980" s="80">
        <f>INDEX(检修、备用和必开!E:E,MATCH(统调负荷!$C980,检修、备用和必开!$A:$A,0))</f>
        <v/>
      </c>
      <c r="Z980" s="80">
        <f>INDEX(检修、备用和必开!F:F,MATCH(统调负荷!$C980,检修、备用和必开!$A:$A,0))</f>
        <v/>
      </c>
      <c r="AA980" s="80">
        <f>94492.4-V980-Z980</f>
        <v/>
      </c>
      <c r="AB980" s="80" t="n">
        <v>345.81</v>
      </c>
      <c r="AC980" s="80" t="n">
        <v>308.88</v>
      </c>
      <c r="AD980" s="83">
        <f>C980+D980</f>
        <v/>
      </c>
      <c r="AE980" s="82">
        <f>N980-E980</f>
        <v/>
      </c>
      <c r="AF980" s="82">
        <f>O980-F980</f>
        <v/>
      </c>
      <c r="AG980" s="82">
        <f>P980-G980</f>
        <v/>
      </c>
      <c r="AH980" s="82">
        <f>Q980-H980</f>
        <v/>
      </c>
      <c r="AI980" s="82">
        <f>R980-I980</f>
        <v/>
      </c>
      <c r="AJ980" s="82">
        <f>S980-J980</f>
        <v/>
      </c>
      <c r="AK980" s="80">
        <f>INDEX(检修、备用和必开!I:I,MATCH(统调负荷!$C980,检修、备用和必开!$A:$A,0))</f>
        <v/>
      </c>
    </row>
    <row r="981" ht="13.8" customHeight="1">
      <c r="A981" s="80">
        <f>WEEKDAY(C981,2)</f>
        <v/>
      </c>
      <c r="B981" s="80">
        <f>HOUR(D981)</f>
        <v/>
      </c>
      <c r="D981" s="75" t="n"/>
      <c r="E981" s="80" t="n"/>
      <c r="F981" s="80" t="n"/>
      <c r="G981" s="80" t="n"/>
      <c r="H981" s="80" t="n"/>
      <c r="I981" s="80" t="n"/>
      <c r="J981" s="80" t="n"/>
      <c r="K981" s="80">
        <f>F981-Y981</f>
        <v/>
      </c>
      <c r="L981" s="82">
        <f>AA981/(K981+W981)</f>
        <v/>
      </c>
      <c r="M981" s="75" t="n">
        <v>0.1979166666666667</v>
      </c>
      <c r="N981" s="80" t="n">
        <v>73774.8</v>
      </c>
      <c r="O981" s="80" t="n">
        <v>33720.73</v>
      </c>
      <c r="P981" s="80" t="n">
        <v>14401</v>
      </c>
      <c r="Q981" s="80" t="n">
        <v>19428.9</v>
      </c>
      <c r="R981" s="80" t="n">
        <v>7224.09</v>
      </c>
      <c r="S981" s="80" t="n">
        <v>-999.92</v>
      </c>
      <c r="T981" s="80">
        <f>O981-Y981</f>
        <v/>
      </c>
      <c r="U981" s="82">
        <f>AA981/(T981+X981)</f>
        <v/>
      </c>
      <c r="V981" s="80">
        <f>INDEX(检修、备用和必开!B:B,MATCH(统调负荷!$C981,检修、备用和必开!$A:$A,0))</f>
        <v/>
      </c>
      <c r="W981" s="80">
        <f>INDEX(检修、备用和必开!C:C,MATCH(统调负荷!$C981,检修、备用和必开!$A:$A,0))</f>
        <v/>
      </c>
      <c r="X981" s="80">
        <f>INDEX(检修、备用和必开!D:D,MATCH(统调负荷!$C981,检修、备用和必开!$A:$A,0))</f>
        <v/>
      </c>
      <c r="Y981" s="80">
        <f>INDEX(检修、备用和必开!E:E,MATCH(统调负荷!$C981,检修、备用和必开!$A:$A,0))</f>
        <v/>
      </c>
      <c r="Z981" s="80">
        <f>INDEX(检修、备用和必开!F:F,MATCH(统调负荷!$C981,检修、备用和必开!$A:$A,0))</f>
        <v/>
      </c>
      <c r="AA981" s="80">
        <f>94492.4-V981-Z981</f>
        <v/>
      </c>
      <c r="AB981" s="80" t="n">
        <v>343.29</v>
      </c>
      <c r="AC981" s="80" t="n">
        <v>310.3</v>
      </c>
      <c r="AD981" s="83">
        <f>C981+D981</f>
        <v/>
      </c>
      <c r="AE981" s="82">
        <f>N981-E981</f>
        <v/>
      </c>
      <c r="AF981" s="82">
        <f>O981-F981</f>
        <v/>
      </c>
      <c r="AG981" s="82">
        <f>P981-G981</f>
        <v/>
      </c>
      <c r="AH981" s="82">
        <f>Q981-H981</f>
        <v/>
      </c>
      <c r="AI981" s="82">
        <f>R981-I981</f>
        <v/>
      </c>
      <c r="AJ981" s="82">
        <f>S981-J981</f>
        <v/>
      </c>
      <c r="AK981" s="80">
        <f>INDEX(检修、备用和必开!I:I,MATCH(统调负荷!$C981,检修、备用和必开!$A:$A,0))</f>
        <v/>
      </c>
    </row>
    <row r="982" ht="13.8" customHeight="1">
      <c r="A982" s="80">
        <f>WEEKDAY(C982,2)</f>
        <v/>
      </c>
      <c r="B982" s="80">
        <f>HOUR(D982)</f>
        <v/>
      </c>
      <c r="D982" s="75" t="n"/>
      <c r="E982" s="80" t="n"/>
      <c r="F982" s="80" t="n"/>
      <c r="G982" s="80" t="n"/>
      <c r="H982" s="80" t="n"/>
      <c r="I982" s="80" t="n"/>
      <c r="J982" s="80" t="n"/>
      <c r="K982" s="80">
        <f>F982-Y982</f>
        <v/>
      </c>
      <c r="L982" s="82">
        <f>AA982/(K982+W982)</f>
        <v/>
      </c>
      <c r="M982" s="75" t="n">
        <v>0.2083333333333333</v>
      </c>
      <c r="N982" s="80" t="n">
        <v>73283.39999999999</v>
      </c>
      <c r="O982" s="80" t="n">
        <v>33155.85</v>
      </c>
      <c r="P982" s="80" t="n">
        <v>14714.2</v>
      </c>
      <c r="Q982" s="80" t="n">
        <v>19194.9</v>
      </c>
      <c r="R982" s="80" t="n">
        <v>7219.03</v>
      </c>
      <c r="S982" s="80" t="n">
        <v>-1000.58</v>
      </c>
      <c r="T982" s="80">
        <f>O982-Y982</f>
        <v/>
      </c>
      <c r="U982" s="82">
        <f>AA982/(T982+X982)</f>
        <v/>
      </c>
      <c r="V982" s="80">
        <f>INDEX(检修、备用和必开!B:B,MATCH(统调负荷!$C982,检修、备用和必开!$A:$A,0))</f>
        <v/>
      </c>
      <c r="W982" s="80">
        <f>INDEX(检修、备用和必开!C:C,MATCH(统调负荷!$C982,检修、备用和必开!$A:$A,0))</f>
        <v/>
      </c>
      <c r="X982" s="80">
        <f>INDEX(检修、备用和必开!D:D,MATCH(统调负荷!$C982,检修、备用和必开!$A:$A,0))</f>
        <v/>
      </c>
      <c r="Y982" s="80">
        <f>INDEX(检修、备用和必开!E:E,MATCH(统调负荷!$C982,检修、备用和必开!$A:$A,0))</f>
        <v/>
      </c>
      <c r="Z982" s="80">
        <f>INDEX(检修、备用和必开!F:F,MATCH(统调负荷!$C982,检修、备用和必开!$A:$A,0))</f>
        <v/>
      </c>
      <c r="AA982" s="80">
        <f>94492.4-V982-Z982</f>
        <v/>
      </c>
      <c r="AB982" s="80" t="n">
        <v>339.66</v>
      </c>
      <c r="AC982" s="80" t="n">
        <v>277.01</v>
      </c>
      <c r="AD982" s="83">
        <f>C982+D982</f>
        <v/>
      </c>
      <c r="AE982" s="82">
        <f>N982-E982</f>
        <v/>
      </c>
      <c r="AF982" s="82">
        <f>O982-F982</f>
        <v/>
      </c>
      <c r="AG982" s="82">
        <f>P982-G982</f>
        <v/>
      </c>
      <c r="AH982" s="82">
        <f>Q982-H982</f>
        <v/>
      </c>
      <c r="AI982" s="82">
        <f>R982-I982</f>
        <v/>
      </c>
      <c r="AJ982" s="82">
        <f>S982-J982</f>
        <v/>
      </c>
      <c r="AK982" s="80">
        <f>INDEX(检修、备用和必开!I:I,MATCH(统调负荷!$C982,检修、备用和必开!$A:$A,0))</f>
        <v/>
      </c>
    </row>
    <row r="983" ht="13.8" customHeight="1">
      <c r="A983" s="80">
        <f>WEEKDAY(C983,2)</f>
        <v/>
      </c>
      <c r="B983" s="80">
        <f>HOUR(D983)</f>
        <v/>
      </c>
      <c r="D983" s="75" t="n"/>
      <c r="E983" s="80" t="n"/>
      <c r="F983" s="80" t="n"/>
      <c r="G983" s="80" t="n"/>
      <c r="H983" s="80" t="n"/>
      <c r="I983" s="80" t="n"/>
      <c r="J983" s="80" t="n"/>
      <c r="K983" s="80">
        <f>F983-Y983</f>
        <v/>
      </c>
      <c r="L983" s="82">
        <f>AA983/(K983+W983)</f>
        <v/>
      </c>
      <c r="M983" s="75" t="n">
        <v>0.21875</v>
      </c>
      <c r="N983" s="80" t="n">
        <v>73773.10000000001</v>
      </c>
      <c r="O983" s="80" t="n">
        <v>33269.83</v>
      </c>
      <c r="P983" s="80" t="n">
        <v>15022.5</v>
      </c>
      <c r="Q983" s="80" t="n">
        <v>19241.1</v>
      </c>
      <c r="R983" s="80" t="n">
        <v>7234.1</v>
      </c>
      <c r="S983" s="80" t="n">
        <v>-994.4299999999999</v>
      </c>
      <c r="T983" s="80">
        <f>O983-Y983</f>
        <v/>
      </c>
      <c r="U983" s="82">
        <f>AA983/(T983+X983)</f>
        <v/>
      </c>
      <c r="V983" s="80">
        <f>INDEX(检修、备用和必开!B:B,MATCH(统调负荷!$C983,检修、备用和必开!$A:$A,0))</f>
        <v/>
      </c>
      <c r="W983" s="80">
        <f>INDEX(检修、备用和必开!C:C,MATCH(统调负荷!$C983,检修、备用和必开!$A:$A,0))</f>
        <v/>
      </c>
      <c r="X983" s="80">
        <f>INDEX(检修、备用和必开!D:D,MATCH(统调负荷!$C983,检修、备用和必开!$A:$A,0))</f>
        <v/>
      </c>
      <c r="Y983" s="80">
        <f>INDEX(检修、备用和必开!E:E,MATCH(统调负荷!$C983,检修、备用和必开!$A:$A,0))</f>
        <v/>
      </c>
      <c r="Z983" s="80">
        <f>INDEX(检修、备用和必开!F:F,MATCH(统调负荷!$C983,检修、备用和必开!$A:$A,0))</f>
        <v/>
      </c>
      <c r="AA983" s="80">
        <f>94492.4-V983-Z983</f>
        <v/>
      </c>
      <c r="AB983" s="80" t="n">
        <v>344.37</v>
      </c>
      <c r="AC983" s="80" t="n">
        <v>231.16</v>
      </c>
      <c r="AD983" s="83">
        <f>C983+D983</f>
        <v/>
      </c>
      <c r="AE983" s="82">
        <f>N983-E983</f>
        <v/>
      </c>
      <c r="AF983" s="82">
        <f>O983-F983</f>
        <v/>
      </c>
      <c r="AG983" s="82">
        <f>P983-G983</f>
        <v/>
      </c>
      <c r="AH983" s="82">
        <f>Q983-H983</f>
        <v/>
      </c>
      <c r="AI983" s="82">
        <f>R983-I983</f>
        <v/>
      </c>
      <c r="AJ983" s="82">
        <f>S983-J983</f>
        <v/>
      </c>
      <c r="AK983" s="80">
        <f>INDEX(检修、备用和必开!I:I,MATCH(统调负荷!$C983,检修、备用和必开!$A:$A,0))</f>
        <v/>
      </c>
    </row>
    <row r="984" ht="13.8" customHeight="1">
      <c r="A984" s="80">
        <f>WEEKDAY(C984,2)</f>
        <v/>
      </c>
      <c r="B984" s="80">
        <f>HOUR(D984)</f>
        <v/>
      </c>
      <c r="D984" s="75" t="n"/>
      <c r="E984" s="80" t="n"/>
      <c r="F984" s="80" t="n"/>
      <c r="G984" s="80" t="n"/>
      <c r="H984" s="80" t="n"/>
      <c r="I984" s="80" t="n"/>
      <c r="J984" s="80" t="n"/>
      <c r="K984" s="80">
        <f>F984-Y984</f>
        <v/>
      </c>
      <c r="L984" s="82">
        <f>AA984/(K984+W984)</f>
        <v/>
      </c>
      <c r="M984" s="75" t="n">
        <v>0.2291666666666667</v>
      </c>
      <c r="N984" s="80" t="n">
        <v>74023.7</v>
      </c>
      <c r="O984" s="80" t="n">
        <v>33499.72</v>
      </c>
      <c r="P984" s="80" t="n">
        <v>14441.4</v>
      </c>
      <c r="Q984" s="80" t="n">
        <v>19893.4</v>
      </c>
      <c r="R984" s="80" t="n">
        <v>7284.92</v>
      </c>
      <c r="S984" s="80" t="n">
        <v>-1095.74</v>
      </c>
      <c r="T984" s="80">
        <f>O984-Y984</f>
        <v/>
      </c>
      <c r="U984" s="82">
        <f>AA984/(T984+X984)</f>
        <v/>
      </c>
      <c r="V984" s="80">
        <f>INDEX(检修、备用和必开!B:B,MATCH(统调负荷!$C984,检修、备用和必开!$A:$A,0))</f>
        <v/>
      </c>
      <c r="W984" s="80">
        <f>INDEX(检修、备用和必开!C:C,MATCH(统调负荷!$C984,检修、备用和必开!$A:$A,0))</f>
        <v/>
      </c>
      <c r="X984" s="80">
        <f>INDEX(检修、备用和必开!D:D,MATCH(统调负荷!$C984,检修、备用和必开!$A:$A,0))</f>
        <v/>
      </c>
      <c r="Y984" s="80">
        <f>INDEX(检修、备用和必开!E:E,MATCH(统调负荷!$C984,检修、备用和必开!$A:$A,0))</f>
        <v/>
      </c>
      <c r="Z984" s="80">
        <f>INDEX(检修、备用和必开!F:F,MATCH(统调负荷!$C984,检修、备用和必开!$A:$A,0))</f>
        <v/>
      </c>
      <c r="AA984" s="80">
        <f>94492.4-V984-Z984</f>
        <v/>
      </c>
      <c r="AB984" s="80" t="n">
        <v>346.38</v>
      </c>
      <c r="AC984" s="80" t="n">
        <v>330.25</v>
      </c>
      <c r="AD984" s="83">
        <f>C984+D984</f>
        <v/>
      </c>
      <c r="AE984" s="82">
        <f>N984-E984</f>
        <v/>
      </c>
      <c r="AF984" s="82">
        <f>O984-F984</f>
        <v/>
      </c>
      <c r="AG984" s="82">
        <f>P984-G984</f>
        <v/>
      </c>
      <c r="AH984" s="82">
        <f>Q984-H984</f>
        <v/>
      </c>
      <c r="AI984" s="82">
        <f>R984-I984</f>
        <v/>
      </c>
      <c r="AJ984" s="82">
        <f>S984-J984</f>
        <v/>
      </c>
      <c r="AK984" s="80">
        <f>INDEX(检修、备用和必开!I:I,MATCH(统调负荷!$C984,检修、备用和必开!$A:$A,0))</f>
        <v/>
      </c>
    </row>
    <row r="985" ht="13.8" customHeight="1">
      <c r="A985" s="80">
        <f>WEEKDAY(C985,2)</f>
        <v/>
      </c>
      <c r="B985" s="80">
        <f>HOUR(D985)</f>
        <v/>
      </c>
      <c r="D985" s="75" t="n"/>
      <c r="E985" s="80" t="n"/>
      <c r="F985" s="80" t="n"/>
      <c r="G985" s="80" t="n"/>
      <c r="H985" s="80" t="n"/>
      <c r="I985" s="80" t="n"/>
      <c r="J985" s="80" t="n"/>
      <c r="K985" s="80">
        <f>F985-Y985</f>
        <v/>
      </c>
      <c r="L985" s="82">
        <f>AA985/(K985+W985)</f>
        <v/>
      </c>
      <c r="M985" s="75" t="n">
        <v>0.2395833333333333</v>
      </c>
      <c r="N985" s="80" t="n">
        <v>74542.2</v>
      </c>
      <c r="O985" s="80" t="n">
        <v>33913.09</v>
      </c>
      <c r="P985" s="80" t="n">
        <v>14224.6</v>
      </c>
      <c r="Q985" s="80" t="n">
        <v>20125</v>
      </c>
      <c r="R985" s="80" t="n">
        <v>7432.35</v>
      </c>
      <c r="S985" s="80" t="n">
        <v>-1152.84</v>
      </c>
      <c r="T985" s="80">
        <f>O985-Y985</f>
        <v/>
      </c>
      <c r="U985" s="82">
        <f>AA985/(T985+X985)</f>
        <v/>
      </c>
      <c r="V985" s="80">
        <f>INDEX(检修、备用和必开!B:B,MATCH(统调负荷!$C985,检修、备用和必开!$A:$A,0))</f>
        <v/>
      </c>
      <c r="W985" s="80">
        <f>INDEX(检修、备用和必开!C:C,MATCH(统调负荷!$C985,检修、备用和必开!$A:$A,0))</f>
        <v/>
      </c>
      <c r="X985" s="80">
        <f>INDEX(检修、备用和必开!D:D,MATCH(统调负荷!$C985,检修、备用和必开!$A:$A,0))</f>
        <v/>
      </c>
      <c r="Y985" s="80">
        <f>INDEX(检修、备用和必开!E:E,MATCH(统调负荷!$C985,检修、备用和必开!$A:$A,0))</f>
        <v/>
      </c>
      <c r="Z985" s="80">
        <f>INDEX(检修、备用和必开!F:F,MATCH(统调负荷!$C985,检修、备用和必开!$A:$A,0))</f>
        <v/>
      </c>
      <c r="AA985" s="80">
        <f>94492.4-V985-Z985</f>
        <v/>
      </c>
      <c r="AB985" s="80" t="n">
        <v>353.16</v>
      </c>
      <c r="AC985" s="80" t="n">
        <v>318.86</v>
      </c>
      <c r="AD985" s="83">
        <f>C985+D985</f>
        <v/>
      </c>
      <c r="AE985" s="82">
        <f>N985-E985</f>
        <v/>
      </c>
      <c r="AF985" s="82">
        <f>O985-F985</f>
        <v/>
      </c>
      <c r="AG985" s="82">
        <f>P985-G985</f>
        <v/>
      </c>
      <c r="AH985" s="82">
        <f>Q985-H985</f>
        <v/>
      </c>
      <c r="AI985" s="82">
        <f>R985-I985</f>
        <v/>
      </c>
      <c r="AJ985" s="82">
        <f>S985-J985</f>
        <v/>
      </c>
      <c r="AK985" s="80">
        <f>INDEX(检修、备用和必开!I:I,MATCH(统调负荷!$C985,检修、备用和必开!$A:$A,0))</f>
        <v/>
      </c>
    </row>
    <row r="986" ht="13.8" customHeight="1">
      <c r="A986" s="80">
        <f>WEEKDAY(C986,2)</f>
        <v/>
      </c>
      <c r="B986" s="80">
        <f>HOUR(D986)</f>
        <v/>
      </c>
      <c r="D986" s="75" t="n"/>
      <c r="E986" s="80" t="n"/>
      <c r="F986" s="80" t="n"/>
      <c r="G986" s="80" t="n"/>
      <c r="H986" s="80" t="n"/>
      <c r="I986" s="80" t="n"/>
      <c r="J986" s="80" t="n"/>
      <c r="K986" s="80">
        <f>F986-Y986</f>
        <v/>
      </c>
      <c r="L986" s="82">
        <f>AA986/(K986+W986)</f>
        <v/>
      </c>
      <c r="M986" s="75" t="n">
        <v>0.25</v>
      </c>
      <c r="N986" s="80" t="n">
        <v>75270.89999999999</v>
      </c>
      <c r="O986" s="80" t="n">
        <v>34319.26</v>
      </c>
      <c r="P986" s="80" t="n">
        <v>14194.5</v>
      </c>
      <c r="Q986" s="80" t="n">
        <v>20465.7</v>
      </c>
      <c r="R986" s="80" t="n">
        <v>7429.13</v>
      </c>
      <c r="S986" s="80" t="n">
        <v>-1137.69</v>
      </c>
      <c r="T986" s="80">
        <f>O986-Y986</f>
        <v/>
      </c>
      <c r="U986" s="82">
        <f>AA986/(T986+X986)</f>
        <v/>
      </c>
      <c r="V986" s="80">
        <f>INDEX(检修、备用和必开!B:B,MATCH(统调负荷!$C986,检修、备用和必开!$A:$A,0))</f>
        <v/>
      </c>
      <c r="W986" s="80">
        <f>INDEX(检修、备用和必开!C:C,MATCH(统调负荷!$C986,检修、备用和必开!$A:$A,0))</f>
        <v/>
      </c>
      <c r="X986" s="80">
        <f>INDEX(检修、备用和必开!D:D,MATCH(统调负荷!$C986,检修、备用和必开!$A:$A,0))</f>
        <v/>
      </c>
      <c r="Y986" s="80">
        <f>INDEX(检修、备用和必开!E:E,MATCH(统调负荷!$C986,检修、备用和必开!$A:$A,0))</f>
        <v/>
      </c>
      <c r="Z986" s="80">
        <f>INDEX(检修、备用和必开!F:F,MATCH(统调负荷!$C986,检修、备用和必开!$A:$A,0))</f>
        <v/>
      </c>
      <c r="AA986" s="80">
        <f>94492.4-V986-Z986</f>
        <v/>
      </c>
      <c r="AB986" s="80" t="n">
        <v>358.53</v>
      </c>
      <c r="AC986" s="80" t="n">
        <v>320.42</v>
      </c>
      <c r="AD986" s="83">
        <f>C986+D986</f>
        <v/>
      </c>
      <c r="AE986" s="82">
        <f>N986-E986</f>
        <v/>
      </c>
      <c r="AF986" s="82">
        <f>O986-F986</f>
        <v/>
      </c>
      <c r="AG986" s="82">
        <f>P986-G986</f>
        <v/>
      </c>
      <c r="AH986" s="82">
        <f>Q986-H986</f>
        <v/>
      </c>
      <c r="AI986" s="82">
        <f>R986-I986</f>
        <v/>
      </c>
      <c r="AJ986" s="82">
        <f>S986-J986</f>
        <v/>
      </c>
      <c r="AK986" s="80">
        <f>INDEX(检修、备用和必开!I:I,MATCH(统调负荷!$C986,检修、备用和必开!$A:$A,0))</f>
        <v/>
      </c>
    </row>
    <row r="987" ht="13.8" customHeight="1">
      <c r="A987" s="80">
        <f>WEEKDAY(C987,2)</f>
        <v/>
      </c>
      <c r="B987" s="80">
        <f>HOUR(D987)</f>
        <v/>
      </c>
      <c r="D987" s="75" t="n"/>
      <c r="E987" s="80" t="n"/>
      <c r="F987" s="80" t="n"/>
      <c r="G987" s="80" t="n"/>
      <c r="H987" s="80" t="n"/>
      <c r="I987" s="80" t="n"/>
      <c r="J987" s="80" t="n"/>
      <c r="K987" s="80">
        <f>F987-Y987</f>
        <v/>
      </c>
      <c r="L987" s="82">
        <f>AA987/(K987+W987)</f>
        <v/>
      </c>
      <c r="M987" s="75" t="n">
        <v>0.2604166666666667</v>
      </c>
      <c r="N987" s="80" t="n">
        <v>76343.7</v>
      </c>
      <c r="O987" s="80" t="n">
        <v>35799.24</v>
      </c>
      <c r="P987" s="80" t="n">
        <v>13917.2</v>
      </c>
      <c r="Q987" s="80" t="n">
        <v>20314.4</v>
      </c>
      <c r="R987" s="80" t="n">
        <v>7481.95</v>
      </c>
      <c r="S987" s="80" t="n">
        <v>-1169.09</v>
      </c>
      <c r="T987" s="80">
        <f>O987-Y987</f>
        <v/>
      </c>
      <c r="U987" s="82">
        <f>AA987/(T987+X987)</f>
        <v/>
      </c>
      <c r="V987" s="80">
        <f>INDEX(检修、备用和必开!B:B,MATCH(统调负荷!$C987,检修、备用和必开!$A:$A,0))</f>
        <v/>
      </c>
      <c r="W987" s="80">
        <f>INDEX(检修、备用和必开!C:C,MATCH(统调负荷!$C987,检修、备用和必开!$A:$A,0))</f>
        <v/>
      </c>
      <c r="X987" s="80">
        <f>INDEX(检修、备用和必开!D:D,MATCH(统调负荷!$C987,检修、备用和必开!$A:$A,0))</f>
        <v/>
      </c>
      <c r="Y987" s="80">
        <f>INDEX(检修、备用和必开!E:E,MATCH(统调负荷!$C987,检修、备用和必开!$A:$A,0))</f>
        <v/>
      </c>
      <c r="Z987" s="80">
        <f>INDEX(检修、备用和必开!F:F,MATCH(统调负荷!$C987,检修、备用和必开!$A:$A,0))</f>
        <v/>
      </c>
      <c r="AA987" s="80">
        <f>94492.4-V987-Z987</f>
        <v/>
      </c>
      <c r="AB987" s="80" t="n">
        <v>360.72</v>
      </c>
      <c r="AC987" s="80" t="n">
        <v>345.09</v>
      </c>
      <c r="AD987" s="83">
        <f>C987+D987</f>
        <v/>
      </c>
      <c r="AE987" s="82">
        <f>N987-E987</f>
        <v/>
      </c>
      <c r="AF987" s="82">
        <f>O987-F987</f>
        <v/>
      </c>
      <c r="AG987" s="82">
        <f>P987-G987</f>
        <v/>
      </c>
      <c r="AH987" s="82">
        <f>Q987-H987</f>
        <v/>
      </c>
      <c r="AI987" s="82">
        <f>R987-I987</f>
        <v/>
      </c>
      <c r="AJ987" s="82">
        <f>S987-J987</f>
        <v/>
      </c>
      <c r="AK987" s="80">
        <f>INDEX(检修、备用和必开!I:I,MATCH(统调负荷!$C987,检修、备用和必开!$A:$A,0))</f>
        <v/>
      </c>
    </row>
    <row r="988" ht="13.8" customHeight="1">
      <c r="A988" s="80">
        <f>WEEKDAY(C988,2)</f>
        <v/>
      </c>
      <c r="B988" s="80">
        <f>HOUR(D988)</f>
        <v/>
      </c>
      <c r="D988" s="75" t="n"/>
      <c r="E988" s="80" t="n"/>
      <c r="F988" s="80" t="n"/>
      <c r="G988" s="80" t="n"/>
      <c r="H988" s="80" t="n"/>
      <c r="I988" s="80" t="n"/>
      <c r="J988" s="80" t="n"/>
      <c r="K988" s="80">
        <f>F988-Y988</f>
        <v/>
      </c>
      <c r="L988" s="82">
        <f>AA988/(K988+W988)</f>
        <v/>
      </c>
      <c r="M988" s="75" t="n">
        <v>0.2708333333333333</v>
      </c>
      <c r="N988" s="80" t="n">
        <v>77324.39999999999</v>
      </c>
      <c r="O988" s="80" t="n">
        <v>36319.5</v>
      </c>
      <c r="P988" s="80" t="n">
        <v>14241.7</v>
      </c>
      <c r="Q988" s="80" t="n">
        <v>20438.6</v>
      </c>
      <c r="R988" s="80" t="n">
        <v>7502.65</v>
      </c>
      <c r="S988" s="80" t="n">
        <v>-1178.05</v>
      </c>
      <c r="T988" s="80">
        <f>O988-Y988</f>
        <v/>
      </c>
      <c r="U988" s="82">
        <f>AA988/(T988+X988)</f>
        <v/>
      </c>
      <c r="V988" s="80">
        <f>INDEX(检修、备用和必开!B:B,MATCH(统调负荷!$C988,检修、备用和必开!$A:$A,0))</f>
        <v/>
      </c>
      <c r="W988" s="80">
        <f>INDEX(检修、备用和必开!C:C,MATCH(统调负荷!$C988,检修、备用和必开!$A:$A,0))</f>
        <v/>
      </c>
      <c r="X988" s="80">
        <f>INDEX(检修、备用和必开!D:D,MATCH(统调负荷!$C988,检修、备用和必开!$A:$A,0))</f>
        <v/>
      </c>
      <c r="Y988" s="80">
        <f>INDEX(检修、备用和必开!E:E,MATCH(统调负荷!$C988,检修、备用和必开!$A:$A,0))</f>
        <v/>
      </c>
      <c r="Z988" s="80">
        <f>INDEX(检修、备用和必开!F:F,MATCH(统调负荷!$C988,检修、备用和必开!$A:$A,0))</f>
        <v/>
      </c>
      <c r="AA988" s="80">
        <f>94492.4-V988-Z988</f>
        <v/>
      </c>
      <c r="AB988" s="80" t="n">
        <v>368.45</v>
      </c>
      <c r="AC988" s="80" t="n">
        <v>319.44</v>
      </c>
      <c r="AD988" s="83">
        <f>C988+D988</f>
        <v/>
      </c>
      <c r="AE988" s="82">
        <f>N988-E988</f>
        <v/>
      </c>
      <c r="AF988" s="82">
        <f>O988-F988</f>
        <v/>
      </c>
      <c r="AG988" s="82">
        <f>P988-G988</f>
        <v/>
      </c>
      <c r="AH988" s="82">
        <f>Q988-H988</f>
        <v/>
      </c>
      <c r="AI988" s="82">
        <f>R988-I988</f>
        <v/>
      </c>
      <c r="AJ988" s="82">
        <f>S988-J988</f>
        <v/>
      </c>
      <c r="AK988" s="80">
        <f>INDEX(检修、备用和必开!I:I,MATCH(统调负荷!$C988,检修、备用和必开!$A:$A,0))</f>
        <v/>
      </c>
    </row>
    <row r="989" ht="13.8" customHeight="1">
      <c r="A989" s="80">
        <f>WEEKDAY(C989,2)</f>
        <v/>
      </c>
      <c r="B989" s="80">
        <f>HOUR(D989)</f>
        <v/>
      </c>
      <c r="D989" s="75" t="n"/>
      <c r="E989" s="80" t="n"/>
      <c r="F989" s="80" t="n"/>
      <c r="G989" s="80" t="n"/>
      <c r="H989" s="80" t="n"/>
      <c r="I989" s="80" t="n"/>
      <c r="J989" s="80" t="n"/>
      <c r="K989" s="80">
        <f>F989-Y989</f>
        <v/>
      </c>
      <c r="L989" s="82">
        <f>AA989/(K989+W989)</f>
        <v/>
      </c>
      <c r="M989" s="75" t="n">
        <v>0.28125</v>
      </c>
      <c r="N989" s="80" t="n">
        <v>78811</v>
      </c>
      <c r="O989" s="80" t="n">
        <v>38128.22</v>
      </c>
      <c r="P989" s="80" t="n">
        <v>13861.8</v>
      </c>
      <c r="Q989" s="80" t="n">
        <v>20443.4</v>
      </c>
      <c r="R989" s="80" t="n">
        <v>7553.31</v>
      </c>
      <c r="S989" s="80" t="n">
        <v>-1175.73</v>
      </c>
      <c r="T989" s="80">
        <f>O989-Y989</f>
        <v/>
      </c>
      <c r="U989" s="82">
        <f>AA989/(T989+X989)</f>
        <v/>
      </c>
      <c r="V989" s="80">
        <f>INDEX(检修、备用和必开!B:B,MATCH(统调负荷!$C989,检修、备用和必开!$A:$A,0))</f>
        <v/>
      </c>
      <c r="W989" s="80">
        <f>INDEX(检修、备用和必开!C:C,MATCH(统调负荷!$C989,检修、备用和必开!$A:$A,0))</f>
        <v/>
      </c>
      <c r="X989" s="80">
        <f>INDEX(检修、备用和必开!D:D,MATCH(统调负荷!$C989,检修、备用和必开!$A:$A,0))</f>
        <v/>
      </c>
      <c r="Y989" s="80">
        <f>INDEX(检修、备用和必开!E:E,MATCH(统调负荷!$C989,检修、备用和必开!$A:$A,0))</f>
        <v/>
      </c>
      <c r="Z989" s="80">
        <f>INDEX(检修、备用和必开!F:F,MATCH(统调负荷!$C989,检修、备用和必开!$A:$A,0))</f>
        <v/>
      </c>
      <c r="AA989" s="80">
        <f>94492.4-V989-Z989</f>
        <v/>
      </c>
      <c r="AB989" s="80" t="n">
        <v>380.37</v>
      </c>
      <c r="AC989" s="80" t="n">
        <v>350.92</v>
      </c>
      <c r="AD989" s="83">
        <f>C989+D989</f>
        <v/>
      </c>
      <c r="AE989" s="82">
        <f>N989-E989</f>
        <v/>
      </c>
      <c r="AF989" s="82">
        <f>O989-F989</f>
        <v/>
      </c>
      <c r="AG989" s="82">
        <f>P989-G989</f>
        <v/>
      </c>
      <c r="AH989" s="82">
        <f>Q989-H989</f>
        <v/>
      </c>
      <c r="AI989" s="82">
        <f>R989-I989</f>
        <v/>
      </c>
      <c r="AJ989" s="82">
        <f>S989-J989</f>
        <v/>
      </c>
      <c r="AK989" s="80">
        <f>INDEX(检修、备用和必开!I:I,MATCH(统调负荷!$C989,检修、备用和必开!$A:$A,0))</f>
        <v/>
      </c>
    </row>
    <row r="990" ht="13.8" customHeight="1">
      <c r="A990" s="80">
        <f>WEEKDAY(C990,2)</f>
        <v/>
      </c>
      <c r="B990" s="80">
        <f>HOUR(D990)</f>
        <v/>
      </c>
      <c r="D990" s="75" t="n"/>
      <c r="E990" s="80" t="n"/>
      <c r="F990" s="80" t="n"/>
      <c r="G990" s="80" t="n"/>
      <c r="H990" s="80" t="n"/>
      <c r="I990" s="80" t="n"/>
      <c r="J990" s="80" t="n"/>
      <c r="K990" s="80">
        <f>F990-Y990</f>
        <v/>
      </c>
      <c r="L990" s="82">
        <f>AA990/(K990+W990)</f>
        <v/>
      </c>
      <c r="M990" s="75" t="n">
        <v>0.2916666666666667</v>
      </c>
      <c r="N990" s="80" t="n">
        <v>80593.8</v>
      </c>
      <c r="O990" s="80" t="n">
        <v>39193.82</v>
      </c>
      <c r="P990" s="80" t="n">
        <v>14301</v>
      </c>
      <c r="Q990" s="80" t="n">
        <v>20746.7</v>
      </c>
      <c r="R990" s="80" t="n">
        <v>7661.73</v>
      </c>
      <c r="S990" s="80" t="n">
        <v>-1309.45</v>
      </c>
      <c r="T990" s="80">
        <f>O990-Y990</f>
        <v/>
      </c>
      <c r="U990" s="82">
        <f>AA990/(T990+X990)</f>
        <v/>
      </c>
      <c r="V990" s="80">
        <f>INDEX(检修、备用和必开!B:B,MATCH(统调负荷!$C990,检修、备用和必开!$A:$A,0))</f>
        <v/>
      </c>
      <c r="W990" s="80">
        <f>INDEX(检修、备用和必开!C:C,MATCH(统调负荷!$C990,检修、备用和必开!$A:$A,0))</f>
        <v/>
      </c>
      <c r="X990" s="80">
        <f>INDEX(检修、备用和必开!D:D,MATCH(统调负荷!$C990,检修、备用和必开!$A:$A,0))</f>
        <v/>
      </c>
      <c r="Y990" s="80">
        <f>INDEX(检修、备用和必开!E:E,MATCH(统调负荷!$C990,检修、备用和必开!$A:$A,0))</f>
        <v/>
      </c>
      <c r="Z990" s="80">
        <f>INDEX(检修、备用和必开!F:F,MATCH(统调负荷!$C990,检修、备用和必开!$A:$A,0))</f>
        <v/>
      </c>
      <c r="AA990" s="80">
        <f>94492.4-V990-Z990</f>
        <v/>
      </c>
      <c r="AB990" s="80" t="n">
        <v>378.04</v>
      </c>
      <c r="AC990" s="80" t="n">
        <v>341.41</v>
      </c>
      <c r="AD990" s="83">
        <f>C990+D990</f>
        <v/>
      </c>
      <c r="AE990" s="82">
        <f>N990-E990</f>
        <v/>
      </c>
      <c r="AF990" s="82">
        <f>O990-F990</f>
        <v/>
      </c>
      <c r="AG990" s="82">
        <f>P990-G990</f>
        <v/>
      </c>
      <c r="AH990" s="82">
        <f>Q990-H990</f>
        <v/>
      </c>
      <c r="AI990" s="82">
        <f>R990-I990</f>
        <v/>
      </c>
      <c r="AJ990" s="82">
        <f>S990-J990</f>
        <v/>
      </c>
      <c r="AK990" s="80">
        <f>INDEX(检修、备用和必开!I:I,MATCH(统调负荷!$C990,检修、备用和必开!$A:$A,0))</f>
        <v/>
      </c>
    </row>
    <row r="991" ht="13.8" customHeight="1">
      <c r="A991" s="80">
        <f>WEEKDAY(C991,2)</f>
        <v/>
      </c>
      <c r="B991" s="80">
        <f>HOUR(D991)</f>
        <v/>
      </c>
      <c r="D991" s="75" t="n"/>
      <c r="E991" s="80" t="n"/>
      <c r="F991" s="80" t="n"/>
      <c r="G991" s="80" t="n"/>
      <c r="H991" s="80" t="n"/>
      <c r="I991" s="80" t="n"/>
      <c r="J991" s="80" t="n"/>
      <c r="K991" s="80">
        <f>F991-Y991</f>
        <v/>
      </c>
      <c r="L991" s="82">
        <f>AA991/(K991+W991)</f>
        <v/>
      </c>
      <c r="M991" s="75" t="n">
        <v>0.3020833333333333</v>
      </c>
      <c r="N991" s="80" t="n">
        <v>83360</v>
      </c>
      <c r="O991" s="80" t="n">
        <v>40943.34</v>
      </c>
      <c r="P991" s="80" t="n">
        <v>14309.5</v>
      </c>
      <c r="Q991" s="80" t="n">
        <v>21759.1</v>
      </c>
      <c r="R991" s="80" t="n">
        <v>7717.52</v>
      </c>
      <c r="S991" s="80" t="n">
        <v>-1369.46</v>
      </c>
      <c r="T991" s="80">
        <f>O991-Y991</f>
        <v/>
      </c>
      <c r="U991" s="82">
        <f>AA991/(T991+X991)</f>
        <v/>
      </c>
      <c r="V991" s="80">
        <f>INDEX(检修、备用和必开!B:B,MATCH(统调负荷!$C991,检修、备用和必开!$A:$A,0))</f>
        <v/>
      </c>
      <c r="W991" s="80">
        <f>INDEX(检修、备用和必开!C:C,MATCH(统调负荷!$C991,检修、备用和必开!$A:$A,0))</f>
        <v/>
      </c>
      <c r="X991" s="80">
        <f>INDEX(检修、备用和必开!D:D,MATCH(统调负荷!$C991,检修、备用和必开!$A:$A,0))</f>
        <v/>
      </c>
      <c r="Y991" s="80">
        <f>INDEX(检修、备用和必开!E:E,MATCH(统调负荷!$C991,检修、备用和必开!$A:$A,0))</f>
        <v/>
      </c>
      <c r="Z991" s="80">
        <f>INDEX(检修、备用和必开!F:F,MATCH(统调负荷!$C991,检修、备用和必开!$A:$A,0))</f>
        <v/>
      </c>
      <c r="AA991" s="80">
        <f>94492.4-V991-Z991</f>
        <v/>
      </c>
      <c r="AB991" s="80" t="n">
        <v>409.6</v>
      </c>
      <c r="AC991" s="80" t="n">
        <v>373.74</v>
      </c>
      <c r="AD991" s="83">
        <f>C991+D991</f>
        <v/>
      </c>
      <c r="AE991" s="82">
        <f>N991-E991</f>
        <v/>
      </c>
      <c r="AF991" s="82">
        <f>O991-F991</f>
        <v/>
      </c>
      <c r="AG991" s="82">
        <f>P991-G991</f>
        <v/>
      </c>
      <c r="AH991" s="82">
        <f>Q991-H991</f>
        <v/>
      </c>
      <c r="AI991" s="82">
        <f>R991-I991</f>
        <v/>
      </c>
      <c r="AJ991" s="82">
        <f>S991-J991</f>
        <v/>
      </c>
      <c r="AK991" s="80">
        <f>INDEX(检修、备用和必开!I:I,MATCH(统调负荷!$C991,检修、备用和必开!$A:$A,0))</f>
        <v/>
      </c>
    </row>
    <row r="992" ht="13.8" customHeight="1">
      <c r="A992" s="80">
        <f>WEEKDAY(C992,2)</f>
        <v/>
      </c>
      <c r="B992" s="80">
        <f>HOUR(D992)</f>
        <v/>
      </c>
      <c r="D992" s="75" t="n"/>
      <c r="E992" s="80" t="n"/>
      <c r="F992" s="80" t="n"/>
      <c r="G992" s="80" t="n"/>
      <c r="H992" s="80" t="n"/>
      <c r="I992" s="80" t="n"/>
      <c r="J992" s="80" t="n"/>
      <c r="K992" s="80">
        <f>F992-Y992</f>
        <v/>
      </c>
      <c r="L992" s="82">
        <f>AA992/(K992+W992)</f>
        <v/>
      </c>
      <c r="M992" s="75" t="n">
        <v>0.3125</v>
      </c>
      <c r="N992" s="80" t="n">
        <v>85744.2</v>
      </c>
      <c r="O992" s="80" t="n">
        <v>42708.7</v>
      </c>
      <c r="P992" s="80" t="n">
        <v>14057.3</v>
      </c>
      <c r="Q992" s="80" t="n">
        <v>22525.5</v>
      </c>
      <c r="R992" s="80" t="n">
        <v>7793.87</v>
      </c>
      <c r="S992" s="80" t="n">
        <v>-1341.17</v>
      </c>
      <c r="T992" s="80">
        <f>O992-Y992</f>
        <v/>
      </c>
      <c r="U992" s="82">
        <f>AA992/(T992+X992)</f>
        <v/>
      </c>
      <c r="V992" s="80">
        <f>INDEX(检修、备用和必开!B:B,MATCH(统调负荷!$C992,检修、备用和必开!$A:$A,0))</f>
        <v/>
      </c>
      <c r="W992" s="80">
        <f>INDEX(检修、备用和必开!C:C,MATCH(统调负荷!$C992,检修、备用和必开!$A:$A,0))</f>
        <v/>
      </c>
      <c r="X992" s="80">
        <f>INDEX(检修、备用和必开!D:D,MATCH(统调负荷!$C992,检修、备用和必开!$A:$A,0))</f>
        <v/>
      </c>
      <c r="Y992" s="80">
        <f>INDEX(检修、备用和必开!E:E,MATCH(统调负荷!$C992,检修、备用和必开!$A:$A,0))</f>
        <v/>
      </c>
      <c r="Z992" s="80">
        <f>INDEX(检修、备用和必开!F:F,MATCH(统调负荷!$C992,检修、备用和必开!$A:$A,0))</f>
        <v/>
      </c>
      <c r="AA992" s="80">
        <f>94492.4-V992-Z992</f>
        <v/>
      </c>
      <c r="AB992" s="80" t="n">
        <v>381.86</v>
      </c>
      <c r="AC992" s="80" t="n">
        <v>479.53</v>
      </c>
      <c r="AD992" s="83">
        <f>C992+D992</f>
        <v/>
      </c>
      <c r="AE992" s="82">
        <f>N992-E992</f>
        <v/>
      </c>
      <c r="AF992" s="82">
        <f>O992-F992</f>
        <v/>
      </c>
      <c r="AG992" s="82">
        <f>P992-G992</f>
        <v/>
      </c>
      <c r="AH992" s="82">
        <f>Q992-H992</f>
        <v/>
      </c>
      <c r="AI992" s="82">
        <f>R992-I992</f>
        <v/>
      </c>
      <c r="AJ992" s="82">
        <f>S992-J992</f>
        <v/>
      </c>
      <c r="AK992" s="80">
        <f>INDEX(检修、备用和必开!I:I,MATCH(统调负荷!$C992,检修、备用和必开!$A:$A,0))</f>
        <v/>
      </c>
    </row>
    <row r="993" ht="13.8" customHeight="1">
      <c r="A993" s="80">
        <f>WEEKDAY(C993,2)</f>
        <v/>
      </c>
      <c r="B993" s="80">
        <f>HOUR(D993)</f>
        <v/>
      </c>
      <c r="D993" s="75" t="n"/>
      <c r="E993" s="80" t="n"/>
      <c r="F993" s="80" t="n"/>
      <c r="G993" s="80" t="n"/>
      <c r="H993" s="80" t="n"/>
      <c r="I993" s="80" t="n"/>
      <c r="J993" s="80" t="n"/>
      <c r="K993" s="80">
        <f>F993-Y993</f>
        <v/>
      </c>
      <c r="L993" s="82">
        <f>AA993/(K993+W993)</f>
        <v/>
      </c>
      <c r="M993" s="75" t="n">
        <v>0.3229166666666667</v>
      </c>
      <c r="N993" s="80" t="n">
        <v>87581.39999999999</v>
      </c>
      <c r="O993" s="80" t="n">
        <v>43831.87</v>
      </c>
      <c r="P993" s="80" t="n">
        <v>14901.5</v>
      </c>
      <c r="Q993" s="80" t="n">
        <v>22274.3</v>
      </c>
      <c r="R993" s="80" t="n">
        <v>7916.7</v>
      </c>
      <c r="S993" s="80" t="n">
        <v>-1342.97</v>
      </c>
      <c r="T993" s="80">
        <f>O993-Y993</f>
        <v/>
      </c>
      <c r="U993" s="82">
        <f>AA993/(T993+X993)</f>
        <v/>
      </c>
      <c r="V993" s="80">
        <f>INDEX(检修、备用和必开!B:B,MATCH(统调负荷!$C993,检修、备用和必开!$A:$A,0))</f>
        <v/>
      </c>
      <c r="W993" s="80">
        <f>INDEX(检修、备用和必开!C:C,MATCH(统调负荷!$C993,检修、备用和必开!$A:$A,0))</f>
        <v/>
      </c>
      <c r="X993" s="80">
        <f>INDEX(检修、备用和必开!D:D,MATCH(统调负荷!$C993,检修、备用和必开!$A:$A,0))</f>
        <v/>
      </c>
      <c r="Y993" s="80">
        <f>INDEX(检修、备用和必开!E:E,MATCH(统调负荷!$C993,检修、备用和必开!$A:$A,0))</f>
        <v/>
      </c>
      <c r="Z993" s="80">
        <f>INDEX(检修、备用和必开!F:F,MATCH(统调负荷!$C993,检修、备用和必开!$A:$A,0))</f>
        <v/>
      </c>
      <c r="AA993" s="80">
        <f>94492.4-V993-Z993</f>
        <v/>
      </c>
      <c r="AB993" s="80" t="n">
        <v>398.98</v>
      </c>
      <c r="AC993" s="80" t="n">
        <v>511.04</v>
      </c>
      <c r="AD993" s="83">
        <f>C993+D993</f>
        <v/>
      </c>
      <c r="AE993" s="82">
        <f>N993-E993</f>
        <v/>
      </c>
      <c r="AF993" s="82">
        <f>O993-F993</f>
        <v/>
      </c>
      <c r="AG993" s="82">
        <f>P993-G993</f>
        <v/>
      </c>
      <c r="AH993" s="82">
        <f>Q993-H993</f>
        <v/>
      </c>
      <c r="AI993" s="82">
        <f>R993-I993</f>
        <v/>
      </c>
      <c r="AJ993" s="82">
        <f>S993-J993</f>
        <v/>
      </c>
      <c r="AK993" s="80">
        <f>INDEX(检修、备用和必开!I:I,MATCH(统调负荷!$C993,检修、备用和必开!$A:$A,0))</f>
        <v/>
      </c>
    </row>
    <row r="994" ht="13.8" customHeight="1">
      <c r="A994" s="80">
        <f>WEEKDAY(C994,2)</f>
        <v/>
      </c>
      <c r="B994" s="80">
        <f>HOUR(D994)</f>
        <v/>
      </c>
      <c r="D994" s="75" t="n"/>
      <c r="E994" s="80" t="n"/>
      <c r="F994" s="80" t="n"/>
      <c r="G994" s="80" t="n"/>
      <c r="H994" s="80" t="n"/>
      <c r="I994" s="80" t="n"/>
      <c r="J994" s="80" t="n"/>
      <c r="K994" s="80">
        <f>F994-Y994</f>
        <v/>
      </c>
      <c r="L994" s="82">
        <f>AA994/(K994+W994)</f>
        <v/>
      </c>
      <c r="M994" s="75" t="n">
        <v>0.3333333333333333</v>
      </c>
      <c r="N994" s="80" t="n">
        <v>91184.2</v>
      </c>
      <c r="O994" s="80" t="n">
        <v>45819.57</v>
      </c>
      <c r="P994" s="80" t="n">
        <v>15757.5</v>
      </c>
      <c r="Q994" s="80" t="n">
        <v>22763.6</v>
      </c>
      <c r="R994" s="80" t="n">
        <v>8276.15</v>
      </c>
      <c r="S994" s="80" t="n">
        <v>-1432.62</v>
      </c>
      <c r="T994" s="80">
        <f>O994-Y994</f>
        <v/>
      </c>
      <c r="U994" s="82">
        <f>AA994/(T994+X994)</f>
        <v/>
      </c>
      <c r="V994" s="80">
        <f>INDEX(检修、备用和必开!B:B,MATCH(统调负荷!$C994,检修、备用和必开!$A:$A,0))</f>
        <v/>
      </c>
      <c r="W994" s="80">
        <f>INDEX(检修、备用和必开!C:C,MATCH(统调负荷!$C994,检修、备用和必开!$A:$A,0))</f>
        <v/>
      </c>
      <c r="X994" s="80">
        <f>INDEX(检修、备用和必开!D:D,MATCH(统调负荷!$C994,检修、备用和必开!$A:$A,0))</f>
        <v/>
      </c>
      <c r="Y994" s="80">
        <f>INDEX(检修、备用和必开!E:E,MATCH(统调负荷!$C994,检修、备用和必开!$A:$A,0))</f>
        <v/>
      </c>
      <c r="Z994" s="80">
        <f>INDEX(检修、备用和必开!F:F,MATCH(统调负荷!$C994,检修、备用和必开!$A:$A,0))</f>
        <v/>
      </c>
      <c r="AA994" s="80">
        <f>94492.4-V994-Z994</f>
        <v/>
      </c>
      <c r="AB994" s="80" t="n">
        <v>398.62</v>
      </c>
      <c r="AC994" s="80" t="n">
        <v>783.64</v>
      </c>
      <c r="AD994" s="83">
        <f>C994+D994</f>
        <v/>
      </c>
      <c r="AE994" s="82">
        <f>N994-E994</f>
        <v/>
      </c>
      <c r="AF994" s="82">
        <f>O994-F994</f>
        <v/>
      </c>
      <c r="AG994" s="82">
        <f>P994-G994</f>
        <v/>
      </c>
      <c r="AH994" s="82">
        <f>Q994-H994</f>
        <v/>
      </c>
      <c r="AI994" s="82">
        <f>R994-I994</f>
        <v/>
      </c>
      <c r="AJ994" s="82">
        <f>S994-J994</f>
        <v/>
      </c>
      <c r="AK994" s="80">
        <f>INDEX(检修、备用和必开!I:I,MATCH(统调负荷!$C994,检修、备用和必开!$A:$A,0))</f>
        <v/>
      </c>
    </row>
    <row r="995" ht="13.8" customHeight="1">
      <c r="A995" s="80">
        <f>WEEKDAY(C995,2)</f>
        <v/>
      </c>
      <c r="B995" s="80">
        <f>HOUR(D995)</f>
        <v/>
      </c>
      <c r="D995" s="75" t="n"/>
      <c r="E995" s="80" t="n"/>
      <c r="F995" s="80" t="n"/>
      <c r="G995" s="80" t="n"/>
      <c r="H995" s="80" t="n"/>
      <c r="I995" s="80" t="n"/>
      <c r="J995" s="80" t="n"/>
      <c r="K995" s="80">
        <f>F995-Y995</f>
        <v/>
      </c>
      <c r="L995" s="82">
        <f>AA995/(K995+W995)</f>
        <v/>
      </c>
      <c r="M995" s="75" t="n">
        <v>0.34375</v>
      </c>
      <c r="N995" s="80" t="n">
        <v>95093.39999999999</v>
      </c>
      <c r="O995" s="80" t="n">
        <v>48464.52</v>
      </c>
      <c r="P995" s="80" t="n">
        <v>15959.1</v>
      </c>
      <c r="Q995" s="80" t="n">
        <v>23470.8</v>
      </c>
      <c r="R995" s="80" t="n">
        <v>8734.02</v>
      </c>
      <c r="S995" s="80" t="n">
        <v>-1535.04</v>
      </c>
      <c r="T995" s="80">
        <f>O995-Y995</f>
        <v/>
      </c>
      <c r="U995" s="82">
        <f>AA995/(T995+X995)</f>
        <v/>
      </c>
      <c r="V995" s="80">
        <f>INDEX(检修、备用和必开!B:B,MATCH(统调负荷!$C995,检修、备用和必开!$A:$A,0))</f>
        <v/>
      </c>
      <c r="W995" s="80">
        <f>INDEX(检修、备用和必开!C:C,MATCH(统调负荷!$C995,检修、备用和必开!$A:$A,0))</f>
        <v/>
      </c>
      <c r="X995" s="80">
        <f>INDEX(检修、备用和必开!D:D,MATCH(统调负荷!$C995,检修、备用和必开!$A:$A,0))</f>
        <v/>
      </c>
      <c r="Y995" s="80">
        <f>INDEX(检修、备用和必开!E:E,MATCH(统调负荷!$C995,检修、备用和必开!$A:$A,0))</f>
        <v/>
      </c>
      <c r="Z995" s="80">
        <f>INDEX(检修、备用和必开!F:F,MATCH(统调负荷!$C995,检修、备用和必开!$A:$A,0))</f>
        <v/>
      </c>
      <c r="AA995" s="80">
        <f>94492.4-V995-Z995</f>
        <v/>
      </c>
      <c r="AB995" s="80" t="n">
        <v>517.6</v>
      </c>
      <c r="AC995" s="80" t="n">
        <v>834.79</v>
      </c>
      <c r="AD995" s="83">
        <f>C995+D995</f>
        <v/>
      </c>
      <c r="AE995" s="82">
        <f>N995-E995</f>
        <v/>
      </c>
      <c r="AF995" s="82">
        <f>O995-F995</f>
        <v/>
      </c>
      <c r="AG995" s="82">
        <f>P995-G995</f>
        <v/>
      </c>
      <c r="AH995" s="82">
        <f>Q995-H995</f>
        <v/>
      </c>
      <c r="AI995" s="82">
        <f>R995-I995</f>
        <v/>
      </c>
      <c r="AJ995" s="82">
        <f>S995-J995</f>
        <v/>
      </c>
      <c r="AK995" s="80">
        <f>INDEX(检修、备用和必开!I:I,MATCH(统调负荷!$C995,检修、备用和必开!$A:$A,0))</f>
        <v/>
      </c>
    </row>
    <row r="996" ht="13.8" customHeight="1">
      <c r="A996" s="80">
        <f>WEEKDAY(C996,2)</f>
        <v/>
      </c>
      <c r="B996" s="80">
        <f>HOUR(D996)</f>
        <v/>
      </c>
      <c r="D996" s="75" t="n"/>
      <c r="E996" s="80" t="n"/>
      <c r="F996" s="80" t="n"/>
      <c r="G996" s="80" t="n"/>
      <c r="H996" s="80" t="n"/>
      <c r="I996" s="80" t="n"/>
      <c r="J996" s="80" t="n"/>
      <c r="K996" s="80">
        <f>F996-Y996</f>
        <v/>
      </c>
      <c r="L996" s="82">
        <f>AA996/(K996+W996)</f>
        <v/>
      </c>
      <c r="M996" s="75" t="n">
        <v>0.3541666666666667</v>
      </c>
      <c r="N996" s="80" t="n">
        <v>97133.2</v>
      </c>
      <c r="O996" s="80" t="n">
        <v>48843.13</v>
      </c>
      <c r="P996" s="80" t="n">
        <v>16589.6</v>
      </c>
      <c r="Q996" s="80" t="n">
        <v>24070.6</v>
      </c>
      <c r="R996" s="80" t="n">
        <v>9122.219999999999</v>
      </c>
      <c r="S996" s="80" t="n">
        <v>-1492.35</v>
      </c>
      <c r="T996" s="80">
        <f>O996-Y996</f>
        <v/>
      </c>
      <c r="U996" s="82">
        <f>AA996/(T996+X996)</f>
        <v/>
      </c>
      <c r="V996" s="80">
        <f>INDEX(检修、备用和必开!B:B,MATCH(统调负荷!$C996,检修、备用和必开!$A:$A,0))</f>
        <v/>
      </c>
      <c r="W996" s="80">
        <f>INDEX(检修、备用和必开!C:C,MATCH(统调负荷!$C996,检修、备用和必开!$A:$A,0))</f>
        <v/>
      </c>
      <c r="X996" s="80">
        <f>INDEX(检修、备用和必开!D:D,MATCH(统调负荷!$C996,检修、备用和必开!$A:$A,0))</f>
        <v/>
      </c>
      <c r="Y996" s="80">
        <f>INDEX(检修、备用和必开!E:E,MATCH(统调负荷!$C996,检修、备用和必开!$A:$A,0))</f>
        <v/>
      </c>
      <c r="Z996" s="80">
        <f>INDEX(检修、备用和必开!F:F,MATCH(统调负荷!$C996,检修、备用和必开!$A:$A,0))</f>
        <v/>
      </c>
      <c r="AA996" s="80">
        <f>94492.4-V996-Z996</f>
        <v/>
      </c>
      <c r="AB996" s="80" t="n">
        <v>655.45</v>
      </c>
      <c r="AC996" s="80" t="n">
        <v>535.49</v>
      </c>
      <c r="AD996" s="83">
        <f>C996+D996</f>
        <v/>
      </c>
      <c r="AE996" s="82">
        <f>N996-E996</f>
        <v/>
      </c>
      <c r="AF996" s="82">
        <f>O996-F996</f>
        <v/>
      </c>
      <c r="AG996" s="82">
        <f>P996-G996</f>
        <v/>
      </c>
      <c r="AH996" s="82">
        <f>Q996-H996</f>
        <v/>
      </c>
      <c r="AI996" s="82">
        <f>R996-I996</f>
        <v/>
      </c>
      <c r="AJ996" s="82">
        <f>S996-J996</f>
        <v/>
      </c>
      <c r="AK996" s="80">
        <f>INDEX(检修、备用和必开!I:I,MATCH(统调负荷!$C996,检修、备用和必开!$A:$A,0))</f>
        <v/>
      </c>
    </row>
    <row r="997" ht="13.8" customHeight="1">
      <c r="A997" s="80">
        <f>WEEKDAY(C997,2)</f>
        <v/>
      </c>
      <c r="B997" s="80">
        <f>HOUR(D997)</f>
        <v/>
      </c>
      <c r="D997" s="75" t="n"/>
      <c r="E997" s="80" t="n"/>
      <c r="F997" s="80" t="n"/>
      <c r="G997" s="80" t="n"/>
      <c r="H997" s="80" t="n"/>
      <c r="I997" s="80" t="n"/>
      <c r="J997" s="80" t="n"/>
      <c r="K997" s="80">
        <f>F997-Y997</f>
        <v/>
      </c>
      <c r="L997" s="82">
        <f>AA997/(K997+W997)</f>
        <v/>
      </c>
      <c r="M997" s="75" t="n">
        <v>0.3645833333333333</v>
      </c>
      <c r="N997" s="80" t="n">
        <v>97864.60000000001</v>
      </c>
      <c r="O997" s="80" t="n">
        <v>48146.84</v>
      </c>
      <c r="P997" s="80" t="n">
        <v>16873.2</v>
      </c>
      <c r="Q997" s="80" t="n">
        <v>24739.6</v>
      </c>
      <c r="R997" s="80" t="n">
        <v>9529.91</v>
      </c>
      <c r="S997" s="80" t="n">
        <v>-1424.95</v>
      </c>
      <c r="T997" s="80">
        <f>O997-Y997</f>
        <v/>
      </c>
      <c r="U997" s="82">
        <f>AA997/(T997+X997)</f>
        <v/>
      </c>
      <c r="V997" s="80">
        <f>INDEX(检修、备用和必开!B:B,MATCH(统调负荷!$C997,检修、备用和必开!$A:$A,0))</f>
        <v/>
      </c>
      <c r="W997" s="80">
        <f>INDEX(检修、备用和必开!C:C,MATCH(统调负荷!$C997,检修、备用和必开!$A:$A,0))</f>
        <v/>
      </c>
      <c r="X997" s="80">
        <f>INDEX(检修、备用和必开!D:D,MATCH(统调负荷!$C997,检修、备用和必开!$A:$A,0))</f>
        <v/>
      </c>
      <c r="Y997" s="80">
        <f>INDEX(检修、备用和必开!E:E,MATCH(统调负荷!$C997,检修、备用和必开!$A:$A,0))</f>
        <v/>
      </c>
      <c r="Z997" s="80">
        <f>INDEX(检修、备用和必开!F:F,MATCH(统调负荷!$C997,检修、备用和必开!$A:$A,0))</f>
        <v/>
      </c>
      <c r="AA997" s="80">
        <f>94492.4-V997-Z997</f>
        <v/>
      </c>
      <c r="AB997" s="80" t="n">
        <v>511.4</v>
      </c>
      <c r="AC997" s="80" t="n">
        <v>528.2</v>
      </c>
      <c r="AD997" s="83">
        <f>C997+D997</f>
        <v/>
      </c>
      <c r="AE997" s="82">
        <f>N997-E997</f>
        <v/>
      </c>
      <c r="AF997" s="82">
        <f>O997-F997</f>
        <v/>
      </c>
      <c r="AG997" s="82">
        <f>P997-G997</f>
        <v/>
      </c>
      <c r="AH997" s="82">
        <f>Q997-H997</f>
        <v/>
      </c>
      <c r="AI997" s="82">
        <f>R997-I997</f>
        <v/>
      </c>
      <c r="AJ997" s="82">
        <f>S997-J997</f>
        <v/>
      </c>
      <c r="AK997" s="80">
        <f>INDEX(检修、备用和必开!I:I,MATCH(统调负荷!$C997,检修、备用和必开!$A:$A,0))</f>
        <v/>
      </c>
    </row>
    <row r="998" ht="13.8" customHeight="1">
      <c r="A998" s="80">
        <f>WEEKDAY(C998,2)</f>
        <v/>
      </c>
      <c r="B998" s="80">
        <f>HOUR(D998)</f>
        <v/>
      </c>
      <c r="D998" s="75" t="n"/>
      <c r="E998" s="80" t="n"/>
      <c r="F998" s="80" t="n"/>
      <c r="G998" s="80" t="n"/>
      <c r="H998" s="80" t="n"/>
      <c r="I998" s="80" t="n"/>
      <c r="J998" s="80" t="n"/>
      <c r="K998" s="80">
        <f>F998-Y998</f>
        <v/>
      </c>
      <c r="L998" s="82">
        <f>AA998/(K998+W998)</f>
        <v/>
      </c>
      <c r="M998" s="75" t="n">
        <v>0.375</v>
      </c>
      <c r="N998" s="80" t="n">
        <v>99059</v>
      </c>
      <c r="O998" s="80" t="n">
        <v>47915.24</v>
      </c>
      <c r="P998" s="80" t="n">
        <v>17650.5</v>
      </c>
      <c r="Q998" s="80" t="n">
        <v>24803</v>
      </c>
      <c r="R998" s="80" t="n">
        <v>10072.5</v>
      </c>
      <c r="S998" s="80" t="n">
        <v>-1382.24</v>
      </c>
      <c r="T998" s="80">
        <f>O998-Y998</f>
        <v/>
      </c>
      <c r="U998" s="82">
        <f>AA998/(T998+X998)</f>
        <v/>
      </c>
      <c r="V998" s="80">
        <f>INDEX(检修、备用和必开!B:B,MATCH(统调负荷!$C998,检修、备用和必开!$A:$A,0))</f>
        <v/>
      </c>
      <c r="W998" s="80">
        <f>INDEX(检修、备用和必开!C:C,MATCH(统调负荷!$C998,检修、备用和必开!$A:$A,0))</f>
        <v/>
      </c>
      <c r="X998" s="80">
        <f>INDEX(检修、备用和必开!D:D,MATCH(统调负荷!$C998,检修、备用和必开!$A:$A,0))</f>
        <v/>
      </c>
      <c r="Y998" s="80">
        <f>INDEX(检修、备用和必开!E:E,MATCH(统调负荷!$C998,检修、备用和必开!$A:$A,0))</f>
        <v/>
      </c>
      <c r="Z998" s="80">
        <f>INDEX(检修、备用和必开!F:F,MATCH(统调负荷!$C998,检修、备用和必开!$A:$A,0))</f>
        <v/>
      </c>
      <c r="AA998" s="80">
        <f>94492.4-V998-Z998</f>
        <v/>
      </c>
      <c r="AB998" s="80" t="n">
        <v>481.28</v>
      </c>
      <c r="AC998" s="80" t="n">
        <v>524.6900000000001</v>
      </c>
      <c r="AD998" s="83">
        <f>C998+D998</f>
        <v/>
      </c>
      <c r="AE998" s="82">
        <f>N998-E998</f>
        <v/>
      </c>
      <c r="AF998" s="82">
        <f>O998-F998</f>
        <v/>
      </c>
      <c r="AG998" s="82">
        <f>P998-G998</f>
        <v/>
      </c>
      <c r="AH998" s="82">
        <f>Q998-H998</f>
        <v/>
      </c>
      <c r="AI998" s="82">
        <f>R998-I998</f>
        <v/>
      </c>
      <c r="AJ998" s="82">
        <f>S998-J998</f>
        <v/>
      </c>
      <c r="AK998" s="80">
        <f>INDEX(检修、备用和必开!I:I,MATCH(统调负荷!$C998,检修、备用和必开!$A:$A,0))</f>
        <v/>
      </c>
    </row>
    <row r="999" ht="13.8" customHeight="1">
      <c r="A999" s="80">
        <f>WEEKDAY(C999,2)</f>
        <v/>
      </c>
      <c r="B999" s="80">
        <f>HOUR(D999)</f>
        <v/>
      </c>
      <c r="D999" s="75" t="n"/>
      <c r="E999" s="80" t="n"/>
      <c r="F999" s="80" t="n"/>
      <c r="G999" s="80" t="n"/>
      <c r="H999" s="80" t="n"/>
      <c r="I999" s="80" t="n"/>
      <c r="J999" s="80" t="n"/>
      <c r="K999" s="80">
        <f>F999-Y999</f>
        <v/>
      </c>
      <c r="L999" s="82">
        <f>AA999/(K999+W999)</f>
        <v/>
      </c>
      <c r="M999" s="75" t="n">
        <v>0.3854166666666667</v>
      </c>
      <c r="N999" s="80" t="n">
        <v>99266.7</v>
      </c>
      <c r="O999" s="80" t="n">
        <v>48042.96</v>
      </c>
      <c r="P999" s="80" t="n">
        <v>17349.1</v>
      </c>
      <c r="Q999" s="80" t="n">
        <v>24745.7</v>
      </c>
      <c r="R999" s="80" t="n">
        <v>10533.1</v>
      </c>
      <c r="S999" s="80" t="n">
        <v>-1404.16</v>
      </c>
      <c r="T999" s="80">
        <f>O999-Y999</f>
        <v/>
      </c>
      <c r="U999" s="82">
        <f>AA999/(T999+X999)</f>
        <v/>
      </c>
      <c r="V999" s="80">
        <f>INDEX(检修、备用和必开!B:B,MATCH(统调负荷!$C999,检修、备用和必开!$A:$A,0))</f>
        <v/>
      </c>
      <c r="W999" s="80">
        <f>INDEX(检修、备用和必开!C:C,MATCH(统调负荷!$C999,检修、备用和必开!$A:$A,0))</f>
        <v/>
      </c>
      <c r="X999" s="80">
        <f>INDEX(检修、备用和必开!D:D,MATCH(统调负荷!$C999,检修、备用和必开!$A:$A,0))</f>
        <v/>
      </c>
      <c r="Y999" s="80">
        <f>INDEX(检修、备用和必开!E:E,MATCH(统调负荷!$C999,检修、备用和必开!$A:$A,0))</f>
        <v/>
      </c>
      <c r="Z999" s="80">
        <f>INDEX(检修、备用和必开!F:F,MATCH(统调负荷!$C999,检修、备用和必开!$A:$A,0))</f>
        <v/>
      </c>
      <c r="AA999" s="80">
        <f>94492.4-V999-Z999</f>
        <v/>
      </c>
      <c r="AB999" s="80" t="n">
        <v>504.6</v>
      </c>
      <c r="AC999" s="80" t="n">
        <v>785.9299999999999</v>
      </c>
      <c r="AD999" s="83">
        <f>C999+D999</f>
        <v/>
      </c>
      <c r="AE999" s="82">
        <f>N999-E999</f>
        <v/>
      </c>
      <c r="AF999" s="82">
        <f>O999-F999</f>
        <v/>
      </c>
      <c r="AG999" s="82">
        <f>P999-G999</f>
        <v/>
      </c>
      <c r="AH999" s="82">
        <f>Q999-H999</f>
        <v/>
      </c>
      <c r="AI999" s="82">
        <f>R999-I999</f>
        <v/>
      </c>
      <c r="AJ999" s="82">
        <f>S999-J999</f>
        <v/>
      </c>
      <c r="AK999" s="80">
        <f>INDEX(检修、备用和必开!I:I,MATCH(统调负荷!$C999,检修、备用和必开!$A:$A,0))</f>
        <v/>
      </c>
    </row>
    <row r="1000" ht="13.8" customHeight="1">
      <c r="A1000" s="80">
        <f>WEEKDAY(C1000,2)</f>
        <v/>
      </c>
      <c r="B1000" s="80">
        <f>HOUR(D1000)</f>
        <v/>
      </c>
      <c r="D1000" s="75" t="n"/>
      <c r="E1000" s="80" t="n"/>
      <c r="F1000" s="80" t="n"/>
      <c r="G1000" s="80" t="n"/>
      <c r="H1000" s="80" t="n"/>
      <c r="I1000" s="80" t="n"/>
      <c r="J1000" s="80" t="n"/>
      <c r="K1000" s="80">
        <f>F1000-Y1000</f>
        <v/>
      </c>
      <c r="L1000" s="82">
        <f>AA1000/(K1000+W1000)</f>
        <v/>
      </c>
      <c r="M1000" s="75" t="n">
        <v>0.3958333333333333</v>
      </c>
      <c r="N1000" s="80" t="n">
        <v>99805.2</v>
      </c>
      <c r="O1000" s="80" t="n">
        <v>47083.48</v>
      </c>
      <c r="P1000" s="80" t="n">
        <v>18125.9</v>
      </c>
      <c r="Q1000" s="80" t="n">
        <v>24928.6</v>
      </c>
      <c r="R1000" s="80" t="n">
        <v>11088.6</v>
      </c>
      <c r="S1000" s="80" t="n">
        <v>-1421.38</v>
      </c>
      <c r="T1000" s="80">
        <f>O1000-Y1000</f>
        <v/>
      </c>
      <c r="U1000" s="82">
        <f>AA1000/(T1000+X1000)</f>
        <v/>
      </c>
      <c r="V1000" s="80">
        <f>INDEX(检修、备用和必开!B:B,MATCH(统调负荷!$C1000,检修、备用和必开!$A:$A,0))</f>
        <v/>
      </c>
      <c r="W1000" s="80">
        <f>INDEX(检修、备用和必开!C:C,MATCH(统调负荷!$C1000,检修、备用和必开!$A:$A,0))</f>
        <v/>
      </c>
      <c r="X1000" s="80">
        <f>INDEX(检修、备用和必开!D:D,MATCH(统调负荷!$C1000,检修、备用和必开!$A:$A,0))</f>
        <v/>
      </c>
      <c r="Y1000" s="80">
        <f>INDEX(检修、备用和必开!E:E,MATCH(统调负荷!$C1000,检修、备用和必开!$A:$A,0))</f>
        <v/>
      </c>
      <c r="Z1000" s="80">
        <f>INDEX(检修、备用和必开!F:F,MATCH(统调负荷!$C1000,检修、备用和必开!$A:$A,0))</f>
        <v/>
      </c>
      <c r="AA1000" s="80">
        <f>94492.4-V1000-Z1000</f>
        <v/>
      </c>
      <c r="AB1000" s="80" t="n">
        <v>509.24</v>
      </c>
      <c r="AC1000" s="80" t="n">
        <v>496.62</v>
      </c>
      <c r="AD1000" s="83">
        <f>C1000+D1000</f>
        <v/>
      </c>
      <c r="AE1000" s="82">
        <f>N1000-E1000</f>
        <v/>
      </c>
      <c r="AF1000" s="82">
        <f>O1000-F1000</f>
        <v/>
      </c>
      <c r="AG1000" s="82">
        <f>P1000-G1000</f>
        <v/>
      </c>
      <c r="AH1000" s="82">
        <f>Q1000-H1000</f>
        <v/>
      </c>
      <c r="AI1000" s="82">
        <f>R1000-I1000</f>
        <v/>
      </c>
      <c r="AJ1000" s="82">
        <f>S1000-J1000</f>
        <v/>
      </c>
      <c r="AK1000" s="80">
        <f>INDEX(检修、备用和必开!I:I,MATCH(统调负荷!$C1000,检修、备用和必开!$A:$A,0))</f>
        <v/>
      </c>
    </row>
    <row r="1001" ht="13.8" customHeight="1">
      <c r="A1001" s="80">
        <f>WEEKDAY(C1001,2)</f>
        <v/>
      </c>
      <c r="B1001" s="80">
        <f>HOUR(D1001)</f>
        <v/>
      </c>
      <c r="D1001" s="75" t="n"/>
      <c r="E1001" s="80" t="n"/>
      <c r="F1001" s="80" t="n"/>
      <c r="G1001" s="80" t="n"/>
      <c r="H1001" s="80" t="n"/>
      <c r="I1001" s="80" t="n"/>
      <c r="J1001" s="80" t="n"/>
      <c r="K1001" s="80">
        <f>F1001-Y1001</f>
        <v/>
      </c>
      <c r="L1001" s="82">
        <f>AA1001/(K1001+W1001)</f>
        <v/>
      </c>
      <c r="M1001" s="75" t="n">
        <v>0.40625</v>
      </c>
      <c r="N1001" s="80" t="n">
        <v>99565.2</v>
      </c>
      <c r="O1001" s="80" t="n">
        <v>46541.17</v>
      </c>
      <c r="P1001" s="80" t="n">
        <v>18029.4</v>
      </c>
      <c r="Q1001" s="80" t="n">
        <v>24782</v>
      </c>
      <c r="R1001" s="80" t="n">
        <v>11683.2</v>
      </c>
      <c r="S1001" s="80" t="n">
        <v>-1470.57</v>
      </c>
      <c r="T1001" s="80">
        <f>O1001-Y1001</f>
        <v/>
      </c>
      <c r="U1001" s="82">
        <f>AA1001/(T1001+X1001)</f>
        <v/>
      </c>
      <c r="V1001" s="80">
        <f>INDEX(检修、备用和必开!B:B,MATCH(统调负荷!$C1001,检修、备用和必开!$A:$A,0))</f>
        <v/>
      </c>
      <c r="W1001" s="80">
        <f>INDEX(检修、备用和必开!C:C,MATCH(统调负荷!$C1001,检修、备用和必开!$A:$A,0))</f>
        <v/>
      </c>
      <c r="X1001" s="80">
        <f>INDEX(检修、备用和必开!D:D,MATCH(统调负荷!$C1001,检修、备用和必开!$A:$A,0))</f>
        <v/>
      </c>
      <c r="Y1001" s="80">
        <f>INDEX(检修、备用和必开!E:E,MATCH(统调负荷!$C1001,检修、备用和必开!$A:$A,0))</f>
        <v/>
      </c>
      <c r="Z1001" s="80">
        <f>INDEX(检修、备用和必开!F:F,MATCH(统调负荷!$C1001,检修、备用和必开!$A:$A,0))</f>
        <v/>
      </c>
      <c r="AA1001" s="80">
        <f>94492.4-V1001-Z1001</f>
        <v/>
      </c>
      <c r="AB1001" s="80" t="n">
        <v>500.45</v>
      </c>
      <c r="AC1001" s="80" t="n">
        <v>501.36</v>
      </c>
      <c r="AD1001" s="83">
        <f>C1001+D1001</f>
        <v/>
      </c>
      <c r="AE1001" s="82">
        <f>N1001-E1001</f>
        <v/>
      </c>
      <c r="AF1001" s="82">
        <f>O1001-F1001</f>
        <v/>
      </c>
      <c r="AG1001" s="82">
        <f>P1001-G1001</f>
        <v/>
      </c>
      <c r="AH1001" s="82">
        <f>Q1001-H1001</f>
        <v/>
      </c>
      <c r="AI1001" s="82">
        <f>R1001-I1001</f>
        <v/>
      </c>
      <c r="AJ1001" s="82">
        <f>S1001-J1001</f>
        <v/>
      </c>
      <c r="AK1001" s="80">
        <f>INDEX(检修、备用和必开!I:I,MATCH(统调负荷!$C1001,检修、备用和必开!$A:$A,0))</f>
        <v/>
      </c>
    </row>
    <row r="1002" ht="13.8" customHeight="1">
      <c r="A1002" s="80">
        <f>WEEKDAY(C1002,2)</f>
        <v/>
      </c>
      <c r="B1002" s="80">
        <f>HOUR(D1002)</f>
        <v/>
      </c>
      <c r="D1002" s="75" t="n"/>
      <c r="E1002" s="80" t="n"/>
      <c r="F1002" s="80" t="n"/>
      <c r="G1002" s="80" t="n"/>
      <c r="H1002" s="80" t="n"/>
      <c r="I1002" s="80" t="n"/>
      <c r="J1002" s="80" t="n"/>
      <c r="K1002" s="80">
        <f>F1002-Y1002</f>
        <v/>
      </c>
      <c r="L1002" s="82">
        <f>AA1002/(K1002+W1002)</f>
        <v/>
      </c>
      <c r="M1002" s="75" t="n">
        <v>0.4166666666666667</v>
      </c>
      <c r="N1002" s="80" t="n">
        <v>98732.7</v>
      </c>
      <c r="O1002" s="80" t="n">
        <v>44784.86</v>
      </c>
      <c r="P1002" s="80" t="n">
        <v>18045.9</v>
      </c>
      <c r="Q1002" s="80" t="n">
        <v>24987.5</v>
      </c>
      <c r="R1002" s="80" t="n">
        <v>12296.7</v>
      </c>
      <c r="S1002" s="80" t="n">
        <v>-1382.26</v>
      </c>
      <c r="T1002" s="80">
        <f>O1002-Y1002</f>
        <v/>
      </c>
      <c r="U1002" s="82">
        <f>AA1002/(T1002+X1002)</f>
        <v/>
      </c>
      <c r="V1002" s="80">
        <f>INDEX(检修、备用和必开!B:B,MATCH(统调负荷!$C1002,检修、备用和必开!$A:$A,0))</f>
        <v/>
      </c>
      <c r="W1002" s="80">
        <f>INDEX(检修、备用和必开!C:C,MATCH(统调负荷!$C1002,检修、备用和必开!$A:$A,0))</f>
        <v/>
      </c>
      <c r="X1002" s="80">
        <f>INDEX(检修、备用和必开!D:D,MATCH(统调负荷!$C1002,检修、备用和必开!$A:$A,0))</f>
        <v/>
      </c>
      <c r="Y1002" s="80">
        <f>INDEX(检修、备用和必开!E:E,MATCH(统调负荷!$C1002,检修、备用和必开!$A:$A,0))</f>
        <v/>
      </c>
      <c r="Z1002" s="80">
        <f>INDEX(检修、备用和必开!F:F,MATCH(统调负荷!$C1002,检修、备用和必开!$A:$A,0))</f>
        <v/>
      </c>
      <c r="AA1002" s="80">
        <f>94492.4-V1002-Z1002</f>
        <v/>
      </c>
      <c r="AB1002" s="80" t="n">
        <v>431.48</v>
      </c>
      <c r="AC1002" s="80" t="n">
        <v>377.93</v>
      </c>
      <c r="AD1002" s="83">
        <f>C1002+D1002</f>
        <v/>
      </c>
      <c r="AE1002" s="82">
        <f>N1002-E1002</f>
        <v/>
      </c>
      <c r="AF1002" s="82">
        <f>O1002-F1002</f>
        <v/>
      </c>
      <c r="AG1002" s="82">
        <f>P1002-G1002</f>
        <v/>
      </c>
      <c r="AH1002" s="82">
        <f>Q1002-H1002</f>
        <v/>
      </c>
      <c r="AI1002" s="82">
        <f>R1002-I1002</f>
        <v/>
      </c>
      <c r="AJ1002" s="82">
        <f>S1002-J1002</f>
        <v/>
      </c>
      <c r="AK1002" s="80">
        <f>INDEX(检修、备用和必开!I:I,MATCH(统调负荷!$C1002,检修、备用和必开!$A:$A,0))</f>
        <v/>
      </c>
    </row>
    <row r="1003" ht="13.8" customHeight="1">
      <c r="A1003" s="80">
        <f>WEEKDAY(C1003,2)</f>
        <v/>
      </c>
      <c r="B1003" s="80">
        <f>HOUR(D1003)</f>
        <v/>
      </c>
      <c r="D1003" s="75" t="n"/>
      <c r="E1003" s="80" t="n"/>
      <c r="F1003" s="80" t="n"/>
      <c r="G1003" s="80" t="n"/>
      <c r="H1003" s="80" t="n"/>
      <c r="I1003" s="80" t="n"/>
      <c r="J1003" s="80" t="n"/>
      <c r="K1003" s="80">
        <f>F1003-Y1003</f>
        <v/>
      </c>
      <c r="L1003" s="82">
        <f>AA1003/(K1003+W1003)</f>
        <v/>
      </c>
      <c r="M1003" s="75" t="n">
        <v>0.4270833333333333</v>
      </c>
      <c r="N1003" s="80" t="n">
        <v>96672.60000000001</v>
      </c>
      <c r="O1003" s="80" t="n">
        <v>43355.42</v>
      </c>
      <c r="P1003" s="80" t="n">
        <v>17140.5</v>
      </c>
      <c r="Q1003" s="80" t="n">
        <v>24809.6</v>
      </c>
      <c r="R1003" s="80" t="n">
        <v>12709</v>
      </c>
      <c r="S1003" s="80" t="n">
        <v>-1341.92</v>
      </c>
      <c r="T1003" s="80">
        <f>O1003-Y1003</f>
        <v/>
      </c>
      <c r="U1003" s="82">
        <f>AA1003/(T1003+X1003)</f>
        <v/>
      </c>
      <c r="V1003" s="80">
        <f>INDEX(检修、备用和必开!B:B,MATCH(统调负荷!$C1003,检修、备用和必开!$A:$A,0))</f>
        <v/>
      </c>
      <c r="W1003" s="80">
        <f>INDEX(检修、备用和必开!C:C,MATCH(统调负荷!$C1003,检修、备用和必开!$A:$A,0))</f>
        <v/>
      </c>
      <c r="X1003" s="80">
        <f>INDEX(检修、备用和必开!D:D,MATCH(统调负荷!$C1003,检修、备用和必开!$A:$A,0))</f>
        <v/>
      </c>
      <c r="Y1003" s="80">
        <f>INDEX(检修、备用和必开!E:E,MATCH(统调负荷!$C1003,检修、备用和必开!$A:$A,0))</f>
        <v/>
      </c>
      <c r="Z1003" s="80">
        <f>INDEX(检修、备用和必开!F:F,MATCH(统调负荷!$C1003,检修、备用和必开!$A:$A,0))</f>
        <v/>
      </c>
      <c r="AA1003" s="80">
        <f>94492.4-V1003-Z1003</f>
        <v/>
      </c>
      <c r="AB1003" s="80" t="n">
        <v>372.74</v>
      </c>
      <c r="AC1003" s="80" t="n">
        <v>388.81</v>
      </c>
      <c r="AD1003" s="83">
        <f>C1003+D1003</f>
        <v/>
      </c>
      <c r="AE1003" s="82">
        <f>N1003-E1003</f>
        <v/>
      </c>
      <c r="AF1003" s="82">
        <f>O1003-F1003</f>
        <v/>
      </c>
      <c r="AG1003" s="82">
        <f>P1003-G1003</f>
        <v/>
      </c>
      <c r="AH1003" s="82">
        <f>Q1003-H1003</f>
        <v/>
      </c>
      <c r="AI1003" s="82">
        <f>R1003-I1003</f>
        <v/>
      </c>
      <c r="AJ1003" s="82">
        <f>S1003-J1003</f>
        <v/>
      </c>
      <c r="AK1003" s="80">
        <f>INDEX(检修、备用和必开!I:I,MATCH(统调负荷!$C1003,检修、备用和必开!$A:$A,0))</f>
        <v/>
      </c>
    </row>
    <row r="1004" ht="13.8" customHeight="1">
      <c r="A1004" s="80">
        <f>WEEKDAY(C1004,2)</f>
        <v/>
      </c>
      <c r="B1004" s="80">
        <f>HOUR(D1004)</f>
        <v/>
      </c>
      <c r="D1004" s="75" t="n"/>
      <c r="E1004" s="80" t="n"/>
      <c r="F1004" s="80" t="n"/>
      <c r="G1004" s="80" t="n"/>
      <c r="H1004" s="80" t="n"/>
      <c r="I1004" s="80" t="n"/>
      <c r="J1004" s="80" t="n"/>
      <c r="K1004" s="80">
        <f>F1004-Y1004</f>
        <v/>
      </c>
      <c r="L1004" s="82">
        <f>AA1004/(K1004+W1004)</f>
        <v/>
      </c>
      <c r="M1004" s="75" t="n">
        <v>0.4375</v>
      </c>
      <c r="N1004" s="80" t="n">
        <v>96250.3</v>
      </c>
      <c r="O1004" s="80" t="n">
        <v>42663.14</v>
      </c>
      <c r="P1004" s="80" t="n">
        <v>16706.2</v>
      </c>
      <c r="Q1004" s="80" t="n">
        <v>25248</v>
      </c>
      <c r="R1004" s="80" t="n">
        <v>13037</v>
      </c>
      <c r="S1004" s="80" t="n">
        <v>-1404.04</v>
      </c>
      <c r="T1004" s="80">
        <f>O1004-Y1004</f>
        <v/>
      </c>
      <c r="U1004" s="82">
        <f>AA1004/(T1004+X1004)</f>
        <v/>
      </c>
      <c r="V1004" s="80">
        <f>INDEX(检修、备用和必开!B:B,MATCH(统调负荷!$C1004,检修、备用和必开!$A:$A,0))</f>
        <v/>
      </c>
      <c r="W1004" s="80">
        <f>INDEX(检修、备用和必开!C:C,MATCH(统调负荷!$C1004,检修、备用和必开!$A:$A,0))</f>
        <v/>
      </c>
      <c r="X1004" s="80">
        <f>INDEX(检修、备用和必开!D:D,MATCH(统调负荷!$C1004,检修、备用和必开!$A:$A,0))</f>
        <v/>
      </c>
      <c r="Y1004" s="80">
        <f>INDEX(检修、备用和必开!E:E,MATCH(统调负荷!$C1004,检修、备用和必开!$A:$A,0))</f>
        <v/>
      </c>
      <c r="Z1004" s="80">
        <f>INDEX(检修、备用和必开!F:F,MATCH(统调负荷!$C1004,检修、备用和必开!$A:$A,0))</f>
        <v/>
      </c>
      <c r="AA1004" s="80">
        <f>94492.4-V1004-Z1004</f>
        <v/>
      </c>
      <c r="AB1004" s="80" t="n">
        <v>358.07</v>
      </c>
      <c r="AC1004" s="80" t="n">
        <v>392.15</v>
      </c>
      <c r="AD1004" s="83">
        <f>C1004+D1004</f>
        <v/>
      </c>
      <c r="AE1004" s="82">
        <f>N1004-E1004</f>
        <v/>
      </c>
      <c r="AF1004" s="82">
        <f>O1004-F1004</f>
        <v/>
      </c>
      <c r="AG1004" s="82">
        <f>P1004-G1004</f>
        <v/>
      </c>
      <c r="AH1004" s="82">
        <f>Q1004-H1004</f>
        <v/>
      </c>
      <c r="AI1004" s="82">
        <f>R1004-I1004</f>
        <v/>
      </c>
      <c r="AJ1004" s="82">
        <f>S1004-J1004</f>
        <v/>
      </c>
      <c r="AK1004" s="80">
        <f>INDEX(检修、备用和必开!I:I,MATCH(统调负荷!$C1004,检修、备用和必开!$A:$A,0))</f>
        <v/>
      </c>
    </row>
    <row r="1005" ht="13.8" customHeight="1">
      <c r="A1005" s="80">
        <f>WEEKDAY(C1005,2)</f>
        <v/>
      </c>
      <c r="B1005" s="80">
        <f>HOUR(D1005)</f>
        <v/>
      </c>
      <c r="D1005" s="75" t="n"/>
      <c r="E1005" s="80" t="n"/>
      <c r="F1005" s="80" t="n"/>
      <c r="G1005" s="80" t="n"/>
      <c r="H1005" s="80" t="n"/>
      <c r="I1005" s="80" t="n"/>
      <c r="J1005" s="80" t="n"/>
      <c r="K1005" s="80">
        <f>F1005-Y1005</f>
        <v/>
      </c>
      <c r="L1005" s="82">
        <f>AA1005/(K1005+W1005)</f>
        <v/>
      </c>
      <c r="M1005" s="75" t="n">
        <v>0.4479166666666667</v>
      </c>
      <c r="N1005" s="80" t="n">
        <v>96059.39999999999</v>
      </c>
      <c r="O1005" s="80" t="n">
        <v>43455.46</v>
      </c>
      <c r="P1005" s="80" t="n">
        <v>15106.1</v>
      </c>
      <c r="Q1005" s="80" t="n">
        <v>25318.5</v>
      </c>
      <c r="R1005" s="80" t="n">
        <v>13548.5</v>
      </c>
      <c r="S1005" s="80" t="n">
        <v>-1369.16</v>
      </c>
      <c r="T1005" s="80">
        <f>O1005-Y1005</f>
        <v/>
      </c>
      <c r="U1005" s="82">
        <f>AA1005/(T1005+X1005)</f>
        <v/>
      </c>
      <c r="V1005" s="80">
        <f>INDEX(检修、备用和必开!B:B,MATCH(统调负荷!$C1005,检修、备用和必开!$A:$A,0))</f>
        <v/>
      </c>
      <c r="W1005" s="80">
        <f>INDEX(检修、备用和必开!C:C,MATCH(统调负荷!$C1005,检修、备用和必开!$A:$A,0))</f>
        <v/>
      </c>
      <c r="X1005" s="80">
        <f>INDEX(检修、备用和必开!D:D,MATCH(统调负荷!$C1005,检修、备用和必开!$A:$A,0))</f>
        <v/>
      </c>
      <c r="Y1005" s="80">
        <f>INDEX(检修、备用和必开!E:E,MATCH(统调负荷!$C1005,检修、备用和必开!$A:$A,0))</f>
        <v/>
      </c>
      <c r="Z1005" s="80">
        <f>INDEX(检修、备用和必开!F:F,MATCH(统调负荷!$C1005,检修、备用和必开!$A:$A,0))</f>
        <v/>
      </c>
      <c r="AA1005" s="80">
        <f>94492.4-V1005-Z1005</f>
        <v/>
      </c>
      <c r="AB1005" s="80" t="n">
        <v>404.17</v>
      </c>
      <c r="AC1005" s="80" t="n">
        <v>718.24</v>
      </c>
      <c r="AD1005" s="83">
        <f>C1005+D1005</f>
        <v/>
      </c>
      <c r="AE1005" s="82">
        <f>N1005-E1005</f>
        <v/>
      </c>
      <c r="AF1005" s="82">
        <f>O1005-F1005</f>
        <v/>
      </c>
      <c r="AG1005" s="82">
        <f>P1005-G1005</f>
        <v/>
      </c>
      <c r="AH1005" s="82">
        <f>Q1005-H1005</f>
        <v/>
      </c>
      <c r="AI1005" s="82">
        <f>R1005-I1005</f>
        <v/>
      </c>
      <c r="AJ1005" s="82">
        <f>S1005-J1005</f>
        <v/>
      </c>
      <c r="AK1005" s="80">
        <f>INDEX(检修、备用和必开!I:I,MATCH(统调负荷!$C1005,检修、备用和必开!$A:$A,0))</f>
        <v/>
      </c>
    </row>
    <row r="1006" ht="13.8" customHeight="1">
      <c r="A1006" s="80">
        <f>WEEKDAY(C1006,2)</f>
        <v/>
      </c>
      <c r="B1006" s="80">
        <f>HOUR(D1006)</f>
        <v/>
      </c>
      <c r="D1006" s="75" t="n"/>
      <c r="E1006" s="80" t="n"/>
      <c r="F1006" s="80" t="n"/>
      <c r="G1006" s="80" t="n"/>
      <c r="H1006" s="80" t="n"/>
      <c r="I1006" s="80" t="n"/>
      <c r="J1006" s="80" t="n"/>
      <c r="K1006" s="80">
        <f>F1006-Y1006</f>
        <v/>
      </c>
      <c r="L1006" s="82">
        <f>AA1006/(K1006+W1006)</f>
        <v/>
      </c>
      <c r="M1006" s="75" t="n">
        <v>0.4583333333333333</v>
      </c>
      <c r="N1006" s="80" t="n">
        <v>95445.39999999999</v>
      </c>
      <c r="O1006" s="80" t="n">
        <v>43520.18</v>
      </c>
      <c r="P1006" s="80" t="n">
        <v>14029.3</v>
      </c>
      <c r="Q1006" s="80" t="n">
        <v>24852.6</v>
      </c>
      <c r="R1006" s="80" t="n">
        <v>14380.2</v>
      </c>
      <c r="S1006" s="80" t="n">
        <v>-1336.88</v>
      </c>
      <c r="T1006" s="80">
        <f>O1006-Y1006</f>
        <v/>
      </c>
      <c r="U1006" s="82">
        <f>AA1006/(T1006+X1006)</f>
        <v/>
      </c>
      <c r="V1006" s="80">
        <f>INDEX(检修、备用和必开!B:B,MATCH(统调负荷!$C1006,检修、备用和必开!$A:$A,0))</f>
        <v/>
      </c>
      <c r="W1006" s="80">
        <f>INDEX(检修、备用和必开!C:C,MATCH(统调负荷!$C1006,检修、备用和必开!$A:$A,0))</f>
        <v/>
      </c>
      <c r="X1006" s="80">
        <f>INDEX(检修、备用和必开!D:D,MATCH(统调负荷!$C1006,检修、备用和必开!$A:$A,0))</f>
        <v/>
      </c>
      <c r="Y1006" s="80">
        <f>INDEX(检修、备用和必开!E:E,MATCH(统调负荷!$C1006,检修、备用和必开!$A:$A,0))</f>
        <v/>
      </c>
      <c r="Z1006" s="80">
        <f>INDEX(检修、备用和必开!F:F,MATCH(统调负荷!$C1006,检修、备用和必开!$A:$A,0))</f>
        <v/>
      </c>
      <c r="AA1006" s="80">
        <f>94492.4-V1006-Z1006</f>
        <v/>
      </c>
      <c r="AB1006" s="80" t="n">
        <v>386.86</v>
      </c>
      <c r="AC1006" s="80" t="n">
        <v>483.01</v>
      </c>
      <c r="AD1006" s="83">
        <f>C1006+D1006</f>
        <v/>
      </c>
      <c r="AE1006" s="82">
        <f>N1006-E1006</f>
        <v/>
      </c>
      <c r="AF1006" s="82">
        <f>O1006-F1006</f>
        <v/>
      </c>
      <c r="AG1006" s="82">
        <f>P1006-G1006</f>
        <v/>
      </c>
      <c r="AH1006" s="82">
        <f>Q1006-H1006</f>
        <v/>
      </c>
      <c r="AI1006" s="82">
        <f>R1006-I1006</f>
        <v/>
      </c>
      <c r="AJ1006" s="82">
        <f>S1006-J1006</f>
        <v/>
      </c>
      <c r="AK1006" s="80">
        <f>INDEX(检修、备用和必开!I:I,MATCH(统调负荷!$C1006,检修、备用和必开!$A:$A,0))</f>
        <v/>
      </c>
    </row>
    <row r="1007" ht="13.8" customHeight="1">
      <c r="A1007" s="80">
        <f>WEEKDAY(C1007,2)</f>
        <v/>
      </c>
      <c r="B1007" s="80">
        <f>HOUR(D1007)</f>
        <v/>
      </c>
      <c r="D1007" s="75" t="n"/>
      <c r="E1007" s="80" t="n"/>
      <c r="F1007" s="80" t="n"/>
      <c r="G1007" s="80" t="n"/>
      <c r="H1007" s="80" t="n"/>
      <c r="I1007" s="80" t="n"/>
      <c r="J1007" s="80" t="n"/>
      <c r="K1007" s="80">
        <f>F1007-Y1007</f>
        <v/>
      </c>
      <c r="L1007" s="82">
        <f>AA1007/(K1007+W1007)</f>
        <v/>
      </c>
      <c r="M1007" s="75" t="n">
        <v>0.46875</v>
      </c>
      <c r="N1007" s="80" t="n">
        <v>95461.7</v>
      </c>
      <c r="O1007" s="80" t="n">
        <v>43281.18</v>
      </c>
      <c r="P1007" s="80" t="n">
        <v>14503.2</v>
      </c>
      <c r="Q1007" s="80" t="n">
        <v>24175</v>
      </c>
      <c r="R1007" s="80" t="n">
        <v>14792.9</v>
      </c>
      <c r="S1007" s="80" t="n">
        <v>-1290.58</v>
      </c>
      <c r="T1007" s="80">
        <f>O1007-Y1007</f>
        <v/>
      </c>
      <c r="U1007" s="82">
        <f>AA1007/(T1007+X1007)</f>
        <v/>
      </c>
      <c r="V1007" s="80">
        <f>INDEX(检修、备用和必开!B:B,MATCH(统调负荷!$C1007,检修、备用和必开!$A:$A,0))</f>
        <v/>
      </c>
      <c r="W1007" s="80">
        <f>INDEX(检修、备用和必开!C:C,MATCH(统调负荷!$C1007,检修、备用和必开!$A:$A,0))</f>
        <v/>
      </c>
      <c r="X1007" s="80">
        <f>INDEX(检修、备用和必开!D:D,MATCH(统调负荷!$C1007,检修、备用和必开!$A:$A,0))</f>
        <v/>
      </c>
      <c r="Y1007" s="80">
        <f>INDEX(检修、备用和必开!E:E,MATCH(统调负荷!$C1007,检修、备用和必开!$A:$A,0))</f>
        <v/>
      </c>
      <c r="Z1007" s="80">
        <f>INDEX(检修、备用和必开!F:F,MATCH(统调负荷!$C1007,检修、备用和必开!$A:$A,0))</f>
        <v/>
      </c>
      <c r="AA1007" s="80">
        <f>94492.4-V1007-Z1007</f>
        <v/>
      </c>
      <c r="AB1007" s="80" t="n">
        <v>385.68</v>
      </c>
      <c r="AC1007" s="80" t="n">
        <v>455.91</v>
      </c>
      <c r="AD1007" s="83">
        <f>C1007+D1007</f>
        <v/>
      </c>
      <c r="AE1007" s="82">
        <f>N1007-E1007</f>
        <v/>
      </c>
      <c r="AF1007" s="82">
        <f>O1007-F1007</f>
        <v/>
      </c>
      <c r="AG1007" s="82">
        <f>P1007-G1007</f>
        <v/>
      </c>
      <c r="AH1007" s="82">
        <f>Q1007-H1007</f>
        <v/>
      </c>
      <c r="AI1007" s="82">
        <f>R1007-I1007</f>
        <v/>
      </c>
      <c r="AJ1007" s="82">
        <f>S1007-J1007</f>
        <v/>
      </c>
      <c r="AK1007" s="80">
        <f>INDEX(检修、备用和必开!I:I,MATCH(统调负荷!$C1007,检修、备用和必开!$A:$A,0))</f>
        <v/>
      </c>
    </row>
    <row r="1008" ht="13.8" customHeight="1">
      <c r="A1008" s="80">
        <f>WEEKDAY(C1008,2)</f>
        <v/>
      </c>
      <c r="B1008" s="80">
        <f>HOUR(D1008)</f>
        <v/>
      </c>
      <c r="D1008" s="75" t="n"/>
      <c r="E1008" s="80" t="n"/>
      <c r="F1008" s="80" t="n"/>
      <c r="G1008" s="80" t="n"/>
      <c r="H1008" s="80" t="n"/>
      <c r="I1008" s="80" t="n"/>
      <c r="J1008" s="80" t="n"/>
      <c r="K1008" s="80">
        <f>F1008-Y1008</f>
        <v/>
      </c>
      <c r="L1008" s="82">
        <f>AA1008/(K1008+W1008)</f>
        <v/>
      </c>
      <c r="M1008" s="75" t="n">
        <v>0.4791666666666667</v>
      </c>
      <c r="N1008" s="80" t="n">
        <v>93905.39999999999</v>
      </c>
      <c r="O1008" s="80" t="n">
        <v>42263.05</v>
      </c>
      <c r="P1008" s="80" t="n">
        <v>14052.2</v>
      </c>
      <c r="Q1008" s="80" t="n">
        <v>23886.7</v>
      </c>
      <c r="R1008" s="80" t="n">
        <v>15013.4</v>
      </c>
      <c r="S1008" s="80" t="n">
        <v>-1309.95</v>
      </c>
      <c r="T1008" s="80">
        <f>O1008-Y1008</f>
        <v/>
      </c>
      <c r="U1008" s="82">
        <f>AA1008/(T1008+X1008)</f>
        <v/>
      </c>
      <c r="V1008" s="80">
        <f>INDEX(检修、备用和必开!B:B,MATCH(统调负荷!$C1008,检修、备用和必开!$A:$A,0))</f>
        <v/>
      </c>
      <c r="W1008" s="80">
        <f>INDEX(检修、备用和必开!C:C,MATCH(统调负荷!$C1008,检修、备用和必开!$A:$A,0))</f>
        <v/>
      </c>
      <c r="X1008" s="80">
        <f>INDEX(检修、备用和必开!D:D,MATCH(统调负荷!$C1008,检修、备用和必开!$A:$A,0))</f>
        <v/>
      </c>
      <c r="Y1008" s="80">
        <f>INDEX(检修、备用和必开!E:E,MATCH(统调负荷!$C1008,检修、备用和必开!$A:$A,0))</f>
        <v/>
      </c>
      <c r="Z1008" s="80">
        <f>INDEX(检修、备用和必开!F:F,MATCH(统调负荷!$C1008,检修、备用和必开!$A:$A,0))</f>
        <v/>
      </c>
      <c r="AA1008" s="80">
        <f>94492.4-V1008-Z1008</f>
        <v/>
      </c>
      <c r="AB1008" s="80" t="n">
        <v>347.3</v>
      </c>
      <c r="AC1008" s="80" t="n">
        <v>381.84</v>
      </c>
      <c r="AD1008" s="83">
        <f>C1008+D1008</f>
        <v/>
      </c>
      <c r="AE1008" s="82">
        <f>N1008-E1008</f>
        <v/>
      </c>
      <c r="AF1008" s="82">
        <f>O1008-F1008</f>
        <v/>
      </c>
      <c r="AG1008" s="82">
        <f>P1008-G1008</f>
        <v/>
      </c>
      <c r="AH1008" s="82">
        <f>Q1008-H1008</f>
        <v/>
      </c>
      <c r="AI1008" s="82">
        <f>R1008-I1008</f>
        <v/>
      </c>
      <c r="AJ1008" s="82">
        <f>S1008-J1008</f>
        <v/>
      </c>
      <c r="AK1008" s="80">
        <f>INDEX(检修、备用和必开!I:I,MATCH(统调负荷!$C1008,检修、备用和必开!$A:$A,0))</f>
        <v/>
      </c>
    </row>
    <row r="1009" ht="13.8" customHeight="1">
      <c r="A1009" s="80">
        <f>WEEKDAY(C1009,2)</f>
        <v/>
      </c>
      <c r="B1009" s="80">
        <f>HOUR(D1009)</f>
        <v/>
      </c>
      <c r="D1009" s="75" t="n"/>
      <c r="E1009" s="80" t="n"/>
      <c r="F1009" s="80" t="n"/>
      <c r="G1009" s="80" t="n"/>
      <c r="H1009" s="80" t="n"/>
      <c r="I1009" s="80" t="n"/>
      <c r="J1009" s="80" t="n"/>
      <c r="K1009" s="80">
        <f>F1009-Y1009</f>
        <v/>
      </c>
      <c r="L1009" s="82">
        <f>AA1009/(K1009+W1009)</f>
        <v/>
      </c>
      <c r="M1009" s="75" t="n">
        <v>0.4895833333333333</v>
      </c>
      <c r="N1009" s="80" t="n">
        <v>91094.89999999999</v>
      </c>
      <c r="O1009" s="80" t="n">
        <v>40037.76</v>
      </c>
      <c r="P1009" s="80" t="n">
        <v>14844</v>
      </c>
      <c r="Q1009" s="80" t="n">
        <v>22492.3</v>
      </c>
      <c r="R1009" s="80" t="n">
        <v>15017.7</v>
      </c>
      <c r="S1009" s="80" t="n">
        <v>-1296.86</v>
      </c>
      <c r="T1009" s="80">
        <f>O1009-Y1009</f>
        <v/>
      </c>
      <c r="U1009" s="82">
        <f>AA1009/(T1009+X1009)</f>
        <v/>
      </c>
      <c r="V1009" s="80">
        <f>INDEX(检修、备用和必开!B:B,MATCH(统调负荷!$C1009,检修、备用和必开!$A:$A,0))</f>
        <v/>
      </c>
      <c r="W1009" s="80">
        <f>INDEX(检修、备用和必开!C:C,MATCH(统调负荷!$C1009,检修、备用和必开!$A:$A,0))</f>
        <v/>
      </c>
      <c r="X1009" s="80">
        <f>INDEX(检修、备用和必开!D:D,MATCH(统调负荷!$C1009,检修、备用和必开!$A:$A,0))</f>
        <v/>
      </c>
      <c r="Y1009" s="80">
        <f>INDEX(检修、备用和必开!E:E,MATCH(统调负荷!$C1009,检修、备用和必开!$A:$A,0))</f>
        <v/>
      </c>
      <c r="Z1009" s="80">
        <f>INDEX(检修、备用和必开!F:F,MATCH(统调负荷!$C1009,检修、备用和必开!$A:$A,0))</f>
        <v/>
      </c>
      <c r="AA1009" s="80">
        <f>94492.4-V1009-Z1009</f>
        <v/>
      </c>
      <c r="AB1009" s="80" t="n">
        <v>292.68</v>
      </c>
      <c r="AC1009" s="80" t="n">
        <v>317.58</v>
      </c>
      <c r="AD1009" s="83">
        <f>C1009+D1009</f>
        <v/>
      </c>
      <c r="AE1009" s="82">
        <f>N1009-E1009</f>
        <v/>
      </c>
      <c r="AF1009" s="82">
        <f>O1009-F1009</f>
        <v/>
      </c>
      <c r="AG1009" s="82">
        <f>P1009-G1009</f>
        <v/>
      </c>
      <c r="AH1009" s="82">
        <f>Q1009-H1009</f>
        <v/>
      </c>
      <c r="AI1009" s="82">
        <f>R1009-I1009</f>
        <v/>
      </c>
      <c r="AJ1009" s="82">
        <f>S1009-J1009</f>
        <v/>
      </c>
      <c r="AK1009" s="80">
        <f>INDEX(检修、备用和必开!I:I,MATCH(统调负荷!$C1009,检修、备用和必开!$A:$A,0))</f>
        <v/>
      </c>
    </row>
    <row r="1010" ht="13.8" customHeight="1">
      <c r="A1010" s="80">
        <f>WEEKDAY(C1010,2)</f>
        <v/>
      </c>
      <c r="B1010" s="80">
        <f>HOUR(D1010)</f>
        <v/>
      </c>
      <c r="D1010" s="75" t="n"/>
      <c r="E1010" s="80" t="n"/>
      <c r="F1010" s="80" t="n"/>
      <c r="G1010" s="80" t="n"/>
      <c r="H1010" s="80" t="n"/>
      <c r="I1010" s="80" t="n"/>
      <c r="J1010" s="80" t="n"/>
      <c r="K1010" s="80">
        <f>F1010-Y1010</f>
        <v/>
      </c>
      <c r="L1010" s="82">
        <f>AA1010/(K1010+W1010)</f>
        <v/>
      </c>
      <c r="M1010" s="75" t="n">
        <v>0.5</v>
      </c>
      <c r="N1010" s="80" t="n">
        <v>84723.89999999999</v>
      </c>
      <c r="O1010" s="80" t="n">
        <v>37458.1</v>
      </c>
      <c r="P1010" s="80" t="n">
        <v>13736.4</v>
      </c>
      <c r="Q1010" s="80" t="n">
        <v>19632</v>
      </c>
      <c r="R1010" s="80" t="n">
        <v>15237</v>
      </c>
      <c r="S1010" s="80" t="n">
        <v>-1339.6</v>
      </c>
      <c r="T1010" s="80">
        <f>O1010-Y1010</f>
        <v/>
      </c>
      <c r="U1010" s="82">
        <f>AA1010/(T1010+X1010)</f>
        <v/>
      </c>
      <c r="V1010" s="80">
        <f>INDEX(检修、备用和必开!B:B,MATCH(统调负荷!$C1010,检修、备用和必开!$A:$A,0))</f>
        <v/>
      </c>
      <c r="W1010" s="80">
        <f>INDEX(检修、备用和必开!C:C,MATCH(统调负荷!$C1010,检修、备用和必开!$A:$A,0))</f>
        <v/>
      </c>
      <c r="X1010" s="80">
        <f>INDEX(检修、备用和必开!D:D,MATCH(统调负荷!$C1010,检修、备用和必开!$A:$A,0))</f>
        <v/>
      </c>
      <c r="Y1010" s="80">
        <f>INDEX(检修、备用和必开!E:E,MATCH(统调负荷!$C1010,检修、备用和必开!$A:$A,0))</f>
        <v/>
      </c>
      <c r="Z1010" s="80">
        <f>INDEX(检修、备用和必开!F:F,MATCH(统调负荷!$C1010,检修、备用和必开!$A:$A,0))</f>
        <v/>
      </c>
      <c r="AA1010" s="80">
        <f>94492.4-V1010-Z1010</f>
        <v/>
      </c>
      <c r="AB1010" s="80" t="n">
        <v>286.77</v>
      </c>
      <c r="AC1010" s="80" t="n">
        <v>308.81</v>
      </c>
      <c r="AD1010" s="83">
        <f>C1010+D1010</f>
        <v/>
      </c>
      <c r="AE1010" s="82">
        <f>N1010-E1010</f>
        <v/>
      </c>
      <c r="AF1010" s="82">
        <f>O1010-F1010</f>
        <v/>
      </c>
      <c r="AG1010" s="82">
        <f>P1010-G1010</f>
        <v/>
      </c>
      <c r="AH1010" s="82">
        <f>Q1010-H1010</f>
        <v/>
      </c>
      <c r="AI1010" s="82">
        <f>R1010-I1010</f>
        <v/>
      </c>
      <c r="AJ1010" s="82">
        <f>S1010-J1010</f>
        <v/>
      </c>
      <c r="AK1010" s="80">
        <f>INDEX(检修、备用和必开!I:I,MATCH(统调负荷!$C1010,检修、备用和必开!$A:$A,0))</f>
        <v/>
      </c>
    </row>
    <row r="1011" ht="13.8" customHeight="1">
      <c r="A1011" s="80">
        <f>WEEKDAY(C1011,2)</f>
        <v/>
      </c>
      <c r="B1011" s="80">
        <f>HOUR(D1011)</f>
        <v/>
      </c>
      <c r="D1011" s="75" t="n"/>
      <c r="E1011" s="80" t="n"/>
      <c r="F1011" s="80" t="n"/>
      <c r="G1011" s="80" t="n"/>
      <c r="H1011" s="80" t="n"/>
      <c r="I1011" s="80" t="n"/>
      <c r="J1011" s="80" t="n"/>
      <c r="K1011" s="80">
        <f>F1011-Y1011</f>
        <v/>
      </c>
      <c r="L1011" s="82">
        <f>AA1011/(K1011+W1011)</f>
        <v/>
      </c>
      <c r="M1011" s="75" t="n">
        <v>0.5104166666666666</v>
      </c>
      <c r="N1011" s="80" t="n">
        <v>84814.10000000001</v>
      </c>
      <c r="O1011" s="80" t="n">
        <v>37142.78</v>
      </c>
      <c r="P1011" s="80" t="n">
        <v>13186.7</v>
      </c>
      <c r="Q1011" s="80" t="n">
        <v>20419.4</v>
      </c>
      <c r="R1011" s="80" t="n">
        <v>15376.4</v>
      </c>
      <c r="S1011" s="80" t="n">
        <v>-1311.18</v>
      </c>
      <c r="T1011" s="80">
        <f>O1011-Y1011</f>
        <v/>
      </c>
      <c r="U1011" s="82">
        <f>AA1011/(T1011+X1011)</f>
        <v/>
      </c>
      <c r="V1011" s="80">
        <f>INDEX(检修、备用和必开!B:B,MATCH(统调负荷!$C1011,检修、备用和必开!$A:$A,0))</f>
        <v/>
      </c>
      <c r="W1011" s="80">
        <f>INDEX(检修、备用和必开!C:C,MATCH(统调负荷!$C1011,检修、备用和必开!$A:$A,0))</f>
        <v/>
      </c>
      <c r="X1011" s="80">
        <f>INDEX(检修、备用和必开!D:D,MATCH(统调负荷!$C1011,检修、备用和必开!$A:$A,0))</f>
        <v/>
      </c>
      <c r="Y1011" s="80">
        <f>INDEX(检修、备用和必开!E:E,MATCH(统调负荷!$C1011,检修、备用和必开!$A:$A,0))</f>
        <v/>
      </c>
      <c r="Z1011" s="80">
        <f>INDEX(检修、备用和必开!F:F,MATCH(统调负荷!$C1011,检修、备用和必开!$A:$A,0))</f>
        <v/>
      </c>
      <c r="AA1011" s="80">
        <f>94492.4-V1011-Z1011</f>
        <v/>
      </c>
      <c r="AB1011" s="80" t="n">
        <v>298.67</v>
      </c>
      <c r="AC1011" s="80" t="n">
        <v>435.96</v>
      </c>
      <c r="AD1011" s="83">
        <f>C1011+D1011</f>
        <v/>
      </c>
      <c r="AE1011" s="82">
        <f>N1011-E1011</f>
        <v/>
      </c>
      <c r="AF1011" s="82">
        <f>O1011-F1011</f>
        <v/>
      </c>
      <c r="AG1011" s="82">
        <f>P1011-G1011</f>
        <v/>
      </c>
      <c r="AH1011" s="82">
        <f>Q1011-H1011</f>
        <v/>
      </c>
      <c r="AI1011" s="82">
        <f>R1011-I1011</f>
        <v/>
      </c>
      <c r="AJ1011" s="82">
        <f>S1011-J1011</f>
        <v/>
      </c>
      <c r="AK1011" s="80">
        <f>INDEX(检修、备用和必开!I:I,MATCH(统调负荷!$C1011,检修、备用和必开!$A:$A,0))</f>
        <v/>
      </c>
    </row>
    <row r="1012" ht="13.8" customHeight="1">
      <c r="A1012" s="80">
        <f>WEEKDAY(C1012,2)</f>
        <v/>
      </c>
      <c r="B1012" s="80">
        <f>HOUR(D1012)</f>
        <v/>
      </c>
      <c r="D1012" s="75" t="n"/>
      <c r="E1012" s="80" t="n"/>
      <c r="F1012" s="80" t="n"/>
      <c r="G1012" s="80" t="n"/>
      <c r="H1012" s="80" t="n"/>
      <c r="I1012" s="80" t="n"/>
      <c r="J1012" s="80" t="n"/>
      <c r="K1012" s="80">
        <f>F1012-Y1012</f>
        <v/>
      </c>
      <c r="L1012" s="82">
        <f>AA1012/(K1012+W1012)</f>
        <v/>
      </c>
      <c r="M1012" s="75" t="n">
        <v>0.5208333333333334</v>
      </c>
      <c r="N1012" s="80" t="n">
        <v>84391.39999999999</v>
      </c>
      <c r="O1012" s="80" t="n">
        <v>36704.98</v>
      </c>
      <c r="P1012" s="80" t="n">
        <v>11739.3</v>
      </c>
      <c r="Q1012" s="80" t="n">
        <v>21817.7</v>
      </c>
      <c r="R1012" s="80" t="n">
        <v>15460.6</v>
      </c>
      <c r="S1012" s="80" t="n">
        <v>-1331.18</v>
      </c>
      <c r="T1012" s="80">
        <f>O1012-Y1012</f>
        <v/>
      </c>
      <c r="U1012" s="82">
        <f>AA1012/(T1012+X1012)</f>
        <v/>
      </c>
      <c r="V1012" s="80">
        <f>INDEX(检修、备用和必开!B:B,MATCH(统调负荷!$C1012,检修、备用和必开!$A:$A,0))</f>
        <v/>
      </c>
      <c r="W1012" s="80">
        <f>INDEX(检修、备用和必开!C:C,MATCH(统调负荷!$C1012,检修、备用和必开!$A:$A,0))</f>
        <v/>
      </c>
      <c r="X1012" s="80">
        <f>INDEX(检修、备用和必开!D:D,MATCH(统调负荷!$C1012,检修、备用和必开!$A:$A,0))</f>
        <v/>
      </c>
      <c r="Y1012" s="80">
        <f>INDEX(检修、备用和必开!E:E,MATCH(统调负荷!$C1012,检修、备用和必开!$A:$A,0))</f>
        <v/>
      </c>
      <c r="Z1012" s="80">
        <f>INDEX(检修、备用和必开!F:F,MATCH(统调负荷!$C1012,检修、备用和必开!$A:$A,0))</f>
        <v/>
      </c>
      <c r="AA1012" s="80">
        <f>94492.4-V1012-Z1012</f>
        <v/>
      </c>
      <c r="AB1012" s="80" t="n">
        <v>376.25</v>
      </c>
      <c r="AC1012" s="80" t="n">
        <v>323.41</v>
      </c>
      <c r="AD1012" s="83">
        <f>C1012+D1012</f>
        <v/>
      </c>
      <c r="AE1012" s="82">
        <f>N1012-E1012</f>
        <v/>
      </c>
      <c r="AF1012" s="82">
        <f>O1012-F1012</f>
        <v/>
      </c>
      <c r="AG1012" s="82">
        <f>P1012-G1012</f>
        <v/>
      </c>
      <c r="AH1012" s="82">
        <f>Q1012-H1012</f>
        <v/>
      </c>
      <c r="AI1012" s="82">
        <f>R1012-I1012</f>
        <v/>
      </c>
      <c r="AJ1012" s="82">
        <f>S1012-J1012</f>
        <v/>
      </c>
      <c r="AK1012" s="80">
        <f>INDEX(检修、备用和必开!I:I,MATCH(统调负荷!$C1012,检修、备用和必开!$A:$A,0))</f>
        <v/>
      </c>
    </row>
    <row r="1013" ht="13.8" customHeight="1">
      <c r="A1013" s="80">
        <f>WEEKDAY(C1013,2)</f>
        <v/>
      </c>
      <c r="B1013" s="80">
        <f>HOUR(D1013)</f>
        <v/>
      </c>
      <c r="D1013" s="75" t="n"/>
      <c r="E1013" s="80" t="n"/>
      <c r="F1013" s="80" t="n"/>
      <c r="G1013" s="80" t="n"/>
      <c r="H1013" s="80" t="n"/>
      <c r="I1013" s="80" t="n"/>
      <c r="J1013" s="80" t="n"/>
      <c r="K1013" s="80">
        <f>F1013-Y1013</f>
        <v/>
      </c>
      <c r="L1013" s="82">
        <f>AA1013/(K1013+W1013)</f>
        <v/>
      </c>
      <c r="M1013" s="75" t="n">
        <v>0.53125</v>
      </c>
      <c r="N1013" s="80" t="n">
        <v>84262.89999999999</v>
      </c>
      <c r="O1013" s="80" t="n">
        <v>37198.21</v>
      </c>
      <c r="P1013" s="80" t="n">
        <v>12590.1</v>
      </c>
      <c r="Q1013" s="80" t="n">
        <v>20363.5</v>
      </c>
      <c r="R1013" s="80" t="n">
        <v>15413.4</v>
      </c>
      <c r="S1013" s="80" t="n">
        <v>-1302.31</v>
      </c>
      <c r="T1013" s="80">
        <f>O1013-Y1013</f>
        <v/>
      </c>
      <c r="U1013" s="82">
        <f>AA1013/(T1013+X1013)</f>
        <v/>
      </c>
      <c r="V1013" s="80">
        <f>INDEX(检修、备用和必开!B:B,MATCH(统调负荷!$C1013,检修、备用和必开!$A:$A,0))</f>
        <v/>
      </c>
      <c r="W1013" s="80">
        <f>INDEX(检修、备用和必开!C:C,MATCH(统调负荷!$C1013,检修、备用和必开!$A:$A,0))</f>
        <v/>
      </c>
      <c r="X1013" s="80">
        <f>INDEX(检修、备用和必开!D:D,MATCH(统调负荷!$C1013,检修、备用和必开!$A:$A,0))</f>
        <v/>
      </c>
      <c r="Y1013" s="80">
        <f>INDEX(检修、备用和必开!E:E,MATCH(统调负荷!$C1013,检修、备用和必开!$A:$A,0))</f>
        <v/>
      </c>
      <c r="Z1013" s="80">
        <f>INDEX(检修、备用和必开!F:F,MATCH(统调负荷!$C1013,检修、备用和必开!$A:$A,0))</f>
        <v/>
      </c>
      <c r="AA1013" s="80">
        <f>94492.4-V1013-Z1013</f>
        <v/>
      </c>
      <c r="AB1013" s="80" t="n">
        <v>340.33</v>
      </c>
      <c r="AC1013" s="80" t="n">
        <v>391.7</v>
      </c>
      <c r="AD1013" s="83">
        <f>C1013+D1013</f>
        <v/>
      </c>
      <c r="AE1013" s="82">
        <f>N1013-E1013</f>
        <v/>
      </c>
      <c r="AF1013" s="82">
        <f>O1013-F1013</f>
        <v/>
      </c>
      <c r="AG1013" s="82">
        <f>P1013-G1013</f>
        <v/>
      </c>
      <c r="AH1013" s="82">
        <f>Q1013-H1013</f>
        <v/>
      </c>
      <c r="AI1013" s="82">
        <f>R1013-I1013</f>
        <v/>
      </c>
      <c r="AJ1013" s="82">
        <f>S1013-J1013</f>
        <v/>
      </c>
      <c r="AK1013" s="80">
        <f>INDEX(检修、备用和必开!I:I,MATCH(统调负荷!$C1013,检修、备用和必开!$A:$A,0))</f>
        <v/>
      </c>
    </row>
    <row r="1014" ht="13.8" customHeight="1">
      <c r="A1014" s="80">
        <f>WEEKDAY(C1014,2)</f>
        <v/>
      </c>
      <c r="B1014" s="80">
        <f>HOUR(D1014)</f>
        <v/>
      </c>
      <c r="D1014" s="75" t="n"/>
      <c r="E1014" s="80" t="n"/>
      <c r="F1014" s="80" t="n"/>
      <c r="G1014" s="80" t="n"/>
      <c r="H1014" s="80" t="n"/>
      <c r="I1014" s="80" t="n"/>
      <c r="J1014" s="80" t="n"/>
      <c r="K1014" s="80">
        <f>F1014-Y1014</f>
        <v/>
      </c>
      <c r="L1014" s="82">
        <f>AA1014/(K1014+W1014)</f>
        <v/>
      </c>
      <c r="M1014" s="75" t="n">
        <v>0.5416666666666666</v>
      </c>
      <c r="N1014" s="80" t="n">
        <v>84428.3</v>
      </c>
      <c r="O1014" s="80" t="n">
        <v>38237.58</v>
      </c>
      <c r="P1014" s="80" t="n">
        <v>12415.1</v>
      </c>
      <c r="Q1014" s="80" t="n">
        <v>19805.8</v>
      </c>
      <c r="R1014" s="80" t="n">
        <v>15186.3</v>
      </c>
      <c r="S1014" s="80" t="n">
        <v>-1216.48</v>
      </c>
      <c r="T1014" s="80">
        <f>O1014-Y1014</f>
        <v/>
      </c>
      <c r="U1014" s="82">
        <f>AA1014/(T1014+X1014)</f>
        <v/>
      </c>
      <c r="V1014" s="80">
        <f>INDEX(检修、备用和必开!B:B,MATCH(统调负荷!$C1014,检修、备用和必开!$A:$A,0))</f>
        <v/>
      </c>
      <c r="W1014" s="80">
        <f>INDEX(检修、备用和必开!C:C,MATCH(统调负荷!$C1014,检修、备用和必开!$A:$A,0))</f>
        <v/>
      </c>
      <c r="X1014" s="80">
        <f>INDEX(检修、备用和必开!D:D,MATCH(统调负荷!$C1014,检修、备用和必开!$A:$A,0))</f>
        <v/>
      </c>
      <c r="Y1014" s="80">
        <f>INDEX(检修、备用和必开!E:E,MATCH(统调负荷!$C1014,检修、备用和必开!$A:$A,0))</f>
        <v/>
      </c>
      <c r="Z1014" s="80">
        <f>INDEX(检修、备用和必开!F:F,MATCH(统调负荷!$C1014,检修、备用和必开!$A:$A,0))</f>
        <v/>
      </c>
      <c r="AA1014" s="80">
        <f>94492.4-V1014-Z1014</f>
        <v/>
      </c>
      <c r="AB1014" s="80" t="n">
        <v>322.87</v>
      </c>
      <c r="AC1014" s="80" t="n">
        <v>238.98</v>
      </c>
      <c r="AD1014" s="83">
        <f>C1014+D1014</f>
        <v/>
      </c>
      <c r="AE1014" s="82">
        <f>N1014-E1014</f>
        <v/>
      </c>
      <c r="AF1014" s="82">
        <f>O1014-F1014</f>
        <v/>
      </c>
      <c r="AG1014" s="82">
        <f>P1014-G1014</f>
        <v/>
      </c>
      <c r="AH1014" s="82">
        <f>Q1014-H1014</f>
        <v/>
      </c>
      <c r="AI1014" s="82">
        <f>R1014-I1014</f>
        <v/>
      </c>
      <c r="AJ1014" s="82">
        <f>S1014-J1014</f>
        <v/>
      </c>
      <c r="AK1014" s="80">
        <f>INDEX(检修、备用和必开!I:I,MATCH(统调负荷!$C1014,检修、备用和必开!$A:$A,0))</f>
        <v/>
      </c>
    </row>
    <row r="1015" ht="13.8" customHeight="1">
      <c r="A1015" s="80">
        <f>WEEKDAY(C1015,2)</f>
        <v/>
      </c>
      <c r="B1015" s="80">
        <f>HOUR(D1015)</f>
        <v/>
      </c>
      <c r="D1015" s="75" t="n"/>
      <c r="E1015" s="80" t="n"/>
      <c r="F1015" s="80" t="n"/>
      <c r="G1015" s="80" t="n"/>
      <c r="H1015" s="80" t="n"/>
      <c r="I1015" s="80" t="n"/>
      <c r="J1015" s="80" t="n"/>
      <c r="K1015" s="80">
        <f>F1015-Y1015</f>
        <v/>
      </c>
      <c r="L1015" s="82">
        <f>AA1015/(K1015+W1015)</f>
        <v/>
      </c>
      <c r="M1015" s="75" t="n">
        <v>0.5520833333333334</v>
      </c>
      <c r="N1015" s="80" t="n">
        <v>85771.8</v>
      </c>
      <c r="O1015" s="80" t="n">
        <v>38530.81</v>
      </c>
      <c r="P1015" s="80" t="n">
        <v>12047.5</v>
      </c>
      <c r="Q1015" s="80" t="n">
        <v>21385.8</v>
      </c>
      <c r="R1015" s="80" t="n">
        <v>15050.9</v>
      </c>
      <c r="S1015" s="80" t="n">
        <v>-1243.21</v>
      </c>
      <c r="T1015" s="80">
        <f>O1015-Y1015</f>
        <v/>
      </c>
      <c r="U1015" s="82">
        <f>AA1015/(T1015+X1015)</f>
        <v/>
      </c>
      <c r="V1015" s="80">
        <f>INDEX(检修、备用和必开!B:B,MATCH(统调负荷!$C1015,检修、备用和必开!$A:$A,0))</f>
        <v/>
      </c>
      <c r="W1015" s="80">
        <f>INDEX(检修、备用和必开!C:C,MATCH(统调负荷!$C1015,检修、备用和必开!$A:$A,0))</f>
        <v/>
      </c>
      <c r="X1015" s="80">
        <f>INDEX(检修、备用和必开!D:D,MATCH(统调负荷!$C1015,检修、备用和必开!$A:$A,0))</f>
        <v/>
      </c>
      <c r="Y1015" s="80">
        <f>INDEX(检修、备用和必开!E:E,MATCH(统调负荷!$C1015,检修、备用和必开!$A:$A,0))</f>
        <v/>
      </c>
      <c r="Z1015" s="80">
        <f>INDEX(检修、备用和必开!F:F,MATCH(统调负荷!$C1015,检修、备用和必开!$A:$A,0))</f>
        <v/>
      </c>
      <c r="AA1015" s="80">
        <f>94492.4-V1015-Z1015</f>
        <v/>
      </c>
      <c r="AB1015" s="80" t="n">
        <v>332.26</v>
      </c>
      <c r="AC1015" s="80" t="n">
        <v>321.08</v>
      </c>
      <c r="AD1015" s="83">
        <f>C1015+D1015</f>
        <v/>
      </c>
      <c r="AE1015" s="82">
        <f>N1015-E1015</f>
        <v/>
      </c>
      <c r="AF1015" s="82">
        <f>O1015-F1015</f>
        <v/>
      </c>
      <c r="AG1015" s="82">
        <f>P1015-G1015</f>
        <v/>
      </c>
      <c r="AH1015" s="82">
        <f>Q1015-H1015</f>
        <v/>
      </c>
      <c r="AI1015" s="82">
        <f>R1015-I1015</f>
        <v/>
      </c>
      <c r="AJ1015" s="82">
        <f>S1015-J1015</f>
        <v/>
      </c>
      <c r="AK1015" s="80">
        <f>INDEX(检修、备用和必开!I:I,MATCH(统调负荷!$C1015,检修、备用和必开!$A:$A,0))</f>
        <v/>
      </c>
    </row>
    <row r="1016" ht="13.8" customHeight="1">
      <c r="A1016" s="80">
        <f>WEEKDAY(C1016,2)</f>
        <v/>
      </c>
      <c r="B1016" s="80">
        <f>HOUR(D1016)</f>
        <v/>
      </c>
      <c r="D1016" s="75" t="n"/>
      <c r="E1016" s="80" t="n"/>
      <c r="F1016" s="80" t="n"/>
      <c r="G1016" s="80" t="n"/>
      <c r="H1016" s="80" t="n"/>
      <c r="I1016" s="80" t="n"/>
      <c r="J1016" s="80" t="n"/>
      <c r="K1016" s="80">
        <f>F1016-Y1016</f>
        <v/>
      </c>
      <c r="L1016" s="82">
        <f>AA1016/(K1016+W1016)</f>
        <v/>
      </c>
      <c r="M1016" s="75" t="n">
        <v>0.5625</v>
      </c>
      <c r="N1016" s="80" t="n">
        <v>88149.5</v>
      </c>
      <c r="O1016" s="80" t="n">
        <v>40806.02</v>
      </c>
      <c r="P1016" s="80" t="n">
        <v>12406.8</v>
      </c>
      <c r="Q1016" s="80" t="n">
        <v>21382.2</v>
      </c>
      <c r="R1016" s="80" t="n">
        <v>14789.4</v>
      </c>
      <c r="S1016" s="80" t="n">
        <v>-1234.92</v>
      </c>
      <c r="T1016" s="80">
        <f>O1016-Y1016</f>
        <v/>
      </c>
      <c r="U1016" s="82">
        <f>AA1016/(T1016+X1016)</f>
        <v/>
      </c>
      <c r="V1016" s="80">
        <f>INDEX(检修、备用和必开!B:B,MATCH(统调负荷!$C1016,检修、备用和必开!$A:$A,0))</f>
        <v/>
      </c>
      <c r="W1016" s="80">
        <f>INDEX(检修、备用和必开!C:C,MATCH(统调负荷!$C1016,检修、备用和必开!$A:$A,0))</f>
        <v/>
      </c>
      <c r="X1016" s="80">
        <f>INDEX(检修、备用和必开!D:D,MATCH(统调负荷!$C1016,检修、备用和必开!$A:$A,0))</f>
        <v/>
      </c>
      <c r="Y1016" s="80">
        <f>INDEX(检修、备用和必开!E:E,MATCH(统调负荷!$C1016,检修、备用和必开!$A:$A,0))</f>
        <v/>
      </c>
      <c r="Z1016" s="80">
        <f>INDEX(检修、备用和必开!F:F,MATCH(统调负荷!$C1016,检修、备用和必开!$A:$A,0))</f>
        <v/>
      </c>
      <c r="AA1016" s="80">
        <f>94492.4-V1016-Z1016</f>
        <v/>
      </c>
      <c r="AB1016" s="80" t="n">
        <v>365.47</v>
      </c>
      <c r="AC1016" s="80" t="n">
        <v>375.57</v>
      </c>
      <c r="AD1016" s="83">
        <f>C1016+D1016</f>
        <v/>
      </c>
      <c r="AE1016" s="82">
        <f>N1016-E1016</f>
        <v/>
      </c>
      <c r="AF1016" s="82">
        <f>O1016-F1016</f>
        <v/>
      </c>
      <c r="AG1016" s="82">
        <f>P1016-G1016</f>
        <v/>
      </c>
      <c r="AH1016" s="82">
        <f>Q1016-H1016</f>
        <v/>
      </c>
      <c r="AI1016" s="82">
        <f>R1016-I1016</f>
        <v/>
      </c>
      <c r="AJ1016" s="82">
        <f>S1016-J1016</f>
        <v/>
      </c>
      <c r="AK1016" s="80">
        <f>INDEX(检修、备用和必开!I:I,MATCH(统调负荷!$C1016,检修、备用和必开!$A:$A,0))</f>
        <v/>
      </c>
    </row>
    <row r="1017" ht="13.8" customHeight="1">
      <c r="A1017" s="80">
        <f>WEEKDAY(C1017,2)</f>
        <v/>
      </c>
      <c r="B1017" s="80">
        <f>HOUR(D1017)</f>
        <v/>
      </c>
      <c r="D1017" s="75" t="n"/>
      <c r="E1017" s="80" t="n"/>
      <c r="F1017" s="80" t="n"/>
      <c r="G1017" s="80" t="n"/>
      <c r="H1017" s="80" t="n"/>
      <c r="I1017" s="80" t="n"/>
      <c r="J1017" s="80" t="n"/>
      <c r="K1017" s="80">
        <f>F1017-Y1017</f>
        <v/>
      </c>
      <c r="L1017" s="82">
        <f>AA1017/(K1017+W1017)</f>
        <v/>
      </c>
      <c r="M1017" s="75" t="n">
        <v>0.5729166666666666</v>
      </c>
      <c r="N1017" s="80" t="n">
        <v>90773.2</v>
      </c>
      <c r="O1017" s="80" t="n">
        <v>43176.73</v>
      </c>
      <c r="P1017" s="80" t="n">
        <v>12203.3</v>
      </c>
      <c r="Q1017" s="80" t="n">
        <v>22135.9</v>
      </c>
      <c r="R1017" s="80" t="n">
        <v>14561.4</v>
      </c>
      <c r="S1017" s="80" t="n">
        <v>-1304.13</v>
      </c>
      <c r="T1017" s="80">
        <f>O1017-Y1017</f>
        <v/>
      </c>
      <c r="U1017" s="82">
        <f>AA1017/(T1017+X1017)</f>
        <v/>
      </c>
      <c r="V1017" s="80">
        <f>INDEX(检修、备用和必开!B:B,MATCH(统调负荷!$C1017,检修、备用和必开!$A:$A,0))</f>
        <v/>
      </c>
      <c r="W1017" s="80">
        <f>INDEX(检修、备用和必开!C:C,MATCH(统调负荷!$C1017,检修、备用和必开!$A:$A,0))</f>
        <v/>
      </c>
      <c r="X1017" s="80">
        <f>INDEX(检修、备用和必开!D:D,MATCH(统调负荷!$C1017,检修、备用和必开!$A:$A,0))</f>
        <v/>
      </c>
      <c r="Y1017" s="80">
        <f>INDEX(检修、备用和必开!E:E,MATCH(统调负荷!$C1017,检修、备用和必开!$A:$A,0))</f>
        <v/>
      </c>
      <c r="Z1017" s="80">
        <f>INDEX(检修、备用和必开!F:F,MATCH(统调负荷!$C1017,检修、备用和必开!$A:$A,0))</f>
        <v/>
      </c>
      <c r="AA1017" s="80">
        <f>94492.4-V1017-Z1017</f>
        <v/>
      </c>
      <c r="AB1017" s="80" t="n">
        <v>258.21</v>
      </c>
      <c r="AC1017" s="80" t="n">
        <v>489.41</v>
      </c>
      <c r="AD1017" s="83">
        <f>C1017+D1017</f>
        <v/>
      </c>
      <c r="AE1017" s="82">
        <f>N1017-E1017</f>
        <v/>
      </c>
      <c r="AF1017" s="82">
        <f>O1017-F1017</f>
        <v/>
      </c>
      <c r="AG1017" s="82">
        <f>P1017-G1017</f>
        <v/>
      </c>
      <c r="AH1017" s="82">
        <f>Q1017-H1017</f>
        <v/>
      </c>
      <c r="AI1017" s="82">
        <f>R1017-I1017</f>
        <v/>
      </c>
      <c r="AJ1017" s="82">
        <f>S1017-J1017</f>
        <v/>
      </c>
      <c r="AK1017" s="80">
        <f>INDEX(检修、备用和必开!I:I,MATCH(统调负荷!$C1017,检修、备用和必开!$A:$A,0))</f>
        <v/>
      </c>
    </row>
    <row r="1018" ht="13.8" customHeight="1">
      <c r="A1018" s="80">
        <f>WEEKDAY(C1018,2)</f>
        <v/>
      </c>
      <c r="B1018" s="80">
        <f>HOUR(D1018)</f>
        <v/>
      </c>
      <c r="D1018" s="75" t="n"/>
      <c r="E1018" s="80" t="n"/>
      <c r="F1018" s="80" t="n"/>
      <c r="G1018" s="80" t="n"/>
      <c r="H1018" s="80" t="n"/>
      <c r="I1018" s="80" t="n"/>
      <c r="J1018" s="80" t="n"/>
      <c r="K1018" s="80">
        <f>F1018-Y1018</f>
        <v/>
      </c>
      <c r="L1018" s="82">
        <f>AA1018/(K1018+W1018)</f>
        <v/>
      </c>
      <c r="M1018" s="75" t="n">
        <v>0.5833333333333334</v>
      </c>
      <c r="N1018" s="80" t="n">
        <v>90560.39999999999</v>
      </c>
      <c r="O1018" s="80" t="n">
        <v>42748.05</v>
      </c>
      <c r="P1018" s="80" t="n">
        <v>12717.1</v>
      </c>
      <c r="Q1018" s="80" t="n">
        <v>22051.6</v>
      </c>
      <c r="R1018" s="80" t="n">
        <v>14362.7</v>
      </c>
      <c r="S1018" s="80" t="n">
        <v>-1319.05</v>
      </c>
      <c r="T1018" s="80">
        <f>O1018-Y1018</f>
        <v/>
      </c>
      <c r="U1018" s="82">
        <f>AA1018/(T1018+X1018)</f>
        <v/>
      </c>
      <c r="V1018" s="80">
        <f>INDEX(检修、备用和必开!B:B,MATCH(统调负荷!$C1018,检修、备用和必开!$A:$A,0))</f>
        <v/>
      </c>
      <c r="W1018" s="80">
        <f>INDEX(检修、备用和必开!C:C,MATCH(统调负荷!$C1018,检修、备用和必开!$A:$A,0))</f>
        <v/>
      </c>
      <c r="X1018" s="80">
        <f>INDEX(检修、备用和必开!D:D,MATCH(统调负荷!$C1018,检修、备用和必开!$A:$A,0))</f>
        <v/>
      </c>
      <c r="Y1018" s="80">
        <f>INDEX(检修、备用和必开!E:E,MATCH(统调负荷!$C1018,检修、备用和必开!$A:$A,0))</f>
        <v/>
      </c>
      <c r="Z1018" s="80">
        <f>INDEX(检修、备用和必开!F:F,MATCH(统调负荷!$C1018,检修、备用和必开!$A:$A,0))</f>
        <v/>
      </c>
      <c r="AA1018" s="80">
        <f>94492.4-V1018-Z1018</f>
        <v/>
      </c>
      <c r="AB1018" s="80" t="n">
        <v>225.95</v>
      </c>
      <c r="AC1018" s="80" t="n">
        <v>392.32</v>
      </c>
      <c r="AD1018" s="83">
        <f>C1018+D1018</f>
        <v/>
      </c>
      <c r="AE1018" s="82">
        <f>N1018-E1018</f>
        <v/>
      </c>
      <c r="AF1018" s="82">
        <f>O1018-F1018</f>
        <v/>
      </c>
      <c r="AG1018" s="82">
        <f>P1018-G1018</f>
        <v/>
      </c>
      <c r="AH1018" s="82">
        <f>Q1018-H1018</f>
        <v/>
      </c>
      <c r="AI1018" s="82">
        <f>R1018-I1018</f>
        <v/>
      </c>
      <c r="AJ1018" s="82">
        <f>S1018-J1018</f>
        <v/>
      </c>
      <c r="AK1018" s="80">
        <f>INDEX(检修、备用和必开!I:I,MATCH(统调负荷!$C1018,检修、备用和必开!$A:$A,0))</f>
        <v/>
      </c>
    </row>
    <row r="1019" ht="13.8" customHeight="1">
      <c r="A1019" s="80">
        <f>WEEKDAY(C1019,2)</f>
        <v/>
      </c>
      <c r="B1019" s="80">
        <f>HOUR(D1019)</f>
        <v/>
      </c>
      <c r="D1019" s="75" t="n"/>
      <c r="E1019" s="80" t="n"/>
      <c r="F1019" s="80" t="n"/>
      <c r="G1019" s="80" t="n"/>
      <c r="H1019" s="80" t="n"/>
      <c r="I1019" s="80" t="n"/>
      <c r="J1019" s="80" t="n"/>
      <c r="K1019" s="80">
        <f>F1019-Y1019</f>
        <v/>
      </c>
      <c r="L1019" s="82">
        <f>AA1019/(K1019+W1019)</f>
        <v/>
      </c>
      <c r="M1019" s="75" t="n">
        <v>0.59375</v>
      </c>
      <c r="N1019" s="80" t="n">
        <v>89025.3</v>
      </c>
      <c r="O1019" s="80" t="n">
        <v>40748.18</v>
      </c>
      <c r="P1019" s="80" t="n">
        <v>13854.6</v>
      </c>
      <c r="Q1019" s="80" t="n">
        <v>21605.1</v>
      </c>
      <c r="R1019" s="80" t="n">
        <v>14114.3</v>
      </c>
      <c r="S1019" s="80" t="n">
        <v>-1296.88</v>
      </c>
      <c r="T1019" s="80">
        <f>O1019-Y1019</f>
        <v/>
      </c>
      <c r="U1019" s="82">
        <f>AA1019/(T1019+X1019)</f>
        <v/>
      </c>
      <c r="V1019" s="80">
        <f>INDEX(检修、备用和必开!B:B,MATCH(统调负荷!$C1019,检修、备用和必开!$A:$A,0))</f>
        <v/>
      </c>
      <c r="W1019" s="80">
        <f>INDEX(检修、备用和必开!C:C,MATCH(统调负荷!$C1019,检修、备用和必开!$A:$A,0))</f>
        <v/>
      </c>
      <c r="X1019" s="80">
        <f>INDEX(检修、备用和必开!D:D,MATCH(统调负荷!$C1019,检修、备用和必开!$A:$A,0))</f>
        <v/>
      </c>
      <c r="Y1019" s="80">
        <f>INDEX(检修、备用和必开!E:E,MATCH(统调负荷!$C1019,检修、备用和必开!$A:$A,0))</f>
        <v/>
      </c>
      <c r="Z1019" s="80">
        <f>INDEX(检修、备用和必开!F:F,MATCH(统调负荷!$C1019,检修、备用和必开!$A:$A,0))</f>
        <v/>
      </c>
      <c r="AA1019" s="80">
        <f>94492.4-V1019-Z1019</f>
        <v/>
      </c>
      <c r="AB1019" s="80" t="n">
        <v>172.17</v>
      </c>
      <c r="AC1019" s="80" t="n">
        <v>202.94</v>
      </c>
      <c r="AD1019" s="83">
        <f>C1019+D1019</f>
        <v/>
      </c>
      <c r="AE1019" s="82">
        <f>N1019-E1019</f>
        <v/>
      </c>
      <c r="AF1019" s="82">
        <f>O1019-F1019</f>
        <v/>
      </c>
      <c r="AG1019" s="82">
        <f>P1019-G1019</f>
        <v/>
      </c>
      <c r="AH1019" s="82">
        <f>Q1019-H1019</f>
        <v/>
      </c>
      <c r="AI1019" s="82">
        <f>R1019-I1019</f>
        <v/>
      </c>
      <c r="AJ1019" s="82">
        <f>S1019-J1019</f>
        <v/>
      </c>
      <c r="AK1019" s="80">
        <f>INDEX(检修、备用和必开!I:I,MATCH(统调负荷!$C1019,检修、备用和必开!$A:$A,0))</f>
        <v/>
      </c>
    </row>
    <row r="1020" ht="13.8" customHeight="1">
      <c r="A1020" s="80">
        <f>WEEKDAY(C1020,2)</f>
        <v/>
      </c>
      <c r="B1020" s="80">
        <f>HOUR(D1020)</f>
        <v/>
      </c>
      <c r="D1020" s="75" t="n"/>
      <c r="E1020" s="80" t="n"/>
      <c r="F1020" s="80" t="n"/>
      <c r="G1020" s="80" t="n"/>
      <c r="H1020" s="80" t="n"/>
      <c r="I1020" s="80" t="n"/>
      <c r="J1020" s="80" t="n"/>
      <c r="K1020" s="80">
        <f>F1020-Y1020</f>
        <v/>
      </c>
      <c r="L1020" s="82">
        <f>AA1020/(K1020+W1020)</f>
        <v/>
      </c>
      <c r="M1020" s="75" t="n">
        <v>0.6041666666666666</v>
      </c>
      <c r="N1020" s="80" t="n">
        <v>88778.3</v>
      </c>
      <c r="O1020" s="80" t="n">
        <v>39049.66</v>
      </c>
      <c r="P1020" s="80" t="n">
        <v>15685.3</v>
      </c>
      <c r="Q1020" s="80" t="n">
        <v>21701</v>
      </c>
      <c r="R1020" s="80" t="n">
        <v>13693.6</v>
      </c>
      <c r="S1020" s="80" t="n">
        <v>-1351.26</v>
      </c>
      <c r="T1020" s="80">
        <f>O1020-Y1020</f>
        <v/>
      </c>
      <c r="U1020" s="82">
        <f>AA1020/(T1020+X1020)</f>
        <v/>
      </c>
      <c r="V1020" s="80">
        <f>INDEX(检修、备用和必开!B:B,MATCH(统调负荷!$C1020,检修、备用和必开!$A:$A,0))</f>
        <v/>
      </c>
      <c r="W1020" s="80">
        <f>INDEX(检修、备用和必开!C:C,MATCH(统调负荷!$C1020,检修、备用和必开!$A:$A,0))</f>
        <v/>
      </c>
      <c r="X1020" s="80">
        <f>INDEX(检修、备用和必开!D:D,MATCH(统调负荷!$C1020,检修、备用和必开!$A:$A,0))</f>
        <v/>
      </c>
      <c r="Y1020" s="80">
        <f>INDEX(检修、备用和必开!E:E,MATCH(统调负荷!$C1020,检修、备用和必开!$A:$A,0))</f>
        <v/>
      </c>
      <c r="Z1020" s="80">
        <f>INDEX(检修、备用和必开!F:F,MATCH(统调负荷!$C1020,检修、备用和必开!$A:$A,0))</f>
        <v/>
      </c>
      <c r="AA1020" s="80">
        <f>94492.4-V1020-Z1020</f>
        <v/>
      </c>
      <c r="AB1020" s="80" t="n">
        <v>176.23</v>
      </c>
      <c r="AC1020" s="80" t="n">
        <v>191.26</v>
      </c>
      <c r="AD1020" s="83">
        <f>C1020+D1020</f>
        <v/>
      </c>
      <c r="AE1020" s="82">
        <f>N1020-E1020</f>
        <v/>
      </c>
      <c r="AF1020" s="82">
        <f>O1020-F1020</f>
        <v/>
      </c>
      <c r="AG1020" s="82">
        <f>P1020-G1020</f>
        <v/>
      </c>
      <c r="AH1020" s="82">
        <f>Q1020-H1020</f>
        <v/>
      </c>
      <c r="AI1020" s="82">
        <f>R1020-I1020</f>
        <v/>
      </c>
      <c r="AJ1020" s="82">
        <f>S1020-J1020</f>
        <v/>
      </c>
      <c r="AK1020" s="80">
        <f>INDEX(检修、备用和必开!I:I,MATCH(统调负荷!$C1020,检修、备用和必开!$A:$A,0))</f>
        <v/>
      </c>
    </row>
    <row r="1021" ht="13.8" customHeight="1">
      <c r="A1021" s="80">
        <f>WEEKDAY(C1021,2)</f>
        <v/>
      </c>
      <c r="B1021" s="80">
        <f>HOUR(D1021)</f>
        <v/>
      </c>
      <c r="D1021" s="75" t="n"/>
      <c r="E1021" s="80" t="n"/>
      <c r="F1021" s="80" t="n"/>
      <c r="G1021" s="80" t="n"/>
      <c r="H1021" s="80" t="n"/>
      <c r="I1021" s="80" t="n"/>
      <c r="J1021" s="80" t="n"/>
      <c r="K1021" s="80">
        <f>F1021-Y1021</f>
        <v/>
      </c>
      <c r="L1021" s="82">
        <f>AA1021/(K1021+W1021)</f>
        <v/>
      </c>
      <c r="M1021" s="75" t="n">
        <v>0.6145833333333334</v>
      </c>
      <c r="N1021" s="80" t="n">
        <v>89274.2</v>
      </c>
      <c r="O1021" s="80" t="n">
        <v>40289.9</v>
      </c>
      <c r="P1021" s="80" t="n">
        <v>15759.1</v>
      </c>
      <c r="Q1021" s="80" t="n">
        <v>21204.5</v>
      </c>
      <c r="R1021" s="80" t="n">
        <v>13289.1</v>
      </c>
      <c r="S1021" s="80" t="n">
        <v>-1268.4</v>
      </c>
      <c r="T1021" s="80">
        <f>O1021-Y1021</f>
        <v/>
      </c>
      <c r="U1021" s="82">
        <f>AA1021/(T1021+X1021)</f>
        <v/>
      </c>
      <c r="V1021" s="80">
        <f>INDEX(检修、备用和必开!B:B,MATCH(统调负荷!$C1021,检修、备用和必开!$A:$A,0))</f>
        <v/>
      </c>
      <c r="W1021" s="80">
        <f>INDEX(检修、备用和必开!C:C,MATCH(统调负荷!$C1021,检修、备用和必开!$A:$A,0))</f>
        <v/>
      </c>
      <c r="X1021" s="80">
        <f>INDEX(检修、备用和必开!D:D,MATCH(统调负荷!$C1021,检修、备用和必开!$A:$A,0))</f>
        <v/>
      </c>
      <c r="Y1021" s="80">
        <f>INDEX(检修、备用和必开!E:E,MATCH(统调负荷!$C1021,检修、备用和必开!$A:$A,0))</f>
        <v/>
      </c>
      <c r="Z1021" s="80">
        <f>INDEX(检修、备用和必开!F:F,MATCH(统调负荷!$C1021,检修、备用和必开!$A:$A,0))</f>
        <v/>
      </c>
      <c r="AA1021" s="80">
        <f>94492.4-V1021-Z1021</f>
        <v/>
      </c>
      <c r="AB1021" s="80" t="n">
        <v>180.95</v>
      </c>
      <c r="AC1021" s="80" t="n">
        <v>211.55</v>
      </c>
      <c r="AD1021" s="83">
        <f>C1021+D1021</f>
        <v/>
      </c>
      <c r="AE1021" s="82">
        <f>N1021-E1021</f>
        <v/>
      </c>
      <c r="AF1021" s="82">
        <f>O1021-F1021</f>
        <v/>
      </c>
      <c r="AG1021" s="82">
        <f>P1021-G1021</f>
        <v/>
      </c>
      <c r="AH1021" s="82">
        <f>Q1021-H1021</f>
        <v/>
      </c>
      <c r="AI1021" s="82">
        <f>R1021-I1021</f>
        <v/>
      </c>
      <c r="AJ1021" s="82">
        <f>S1021-J1021</f>
        <v/>
      </c>
      <c r="AK1021" s="80">
        <f>INDEX(检修、备用和必开!I:I,MATCH(统调负荷!$C1021,检修、备用和必开!$A:$A,0))</f>
        <v/>
      </c>
    </row>
    <row r="1022" ht="13.8" customHeight="1">
      <c r="A1022" s="80">
        <f>WEEKDAY(C1022,2)</f>
        <v/>
      </c>
      <c r="B1022" s="80">
        <f>HOUR(D1022)</f>
        <v/>
      </c>
      <c r="D1022" s="75" t="n"/>
      <c r="E1022" s="80" t="n"/>
      <c r="F1022" s="80" t="n"/>
      <c r="G1022" s="80" t="n"/>
      <c r="H1022" s="80" t="n"/>
      <c r="I1022" s="80" t="n"/>
      <c r="J1022" s="80" t="n"/>
      <c r="K1022" s="80">
        <f>F1022-Y1022</f>
        <v/>
      </c>
      <c r="L1022" s="82">
        <f>AA1022/(K1022+W1022)</f>
        <v/>
      </c>
      <c r="M1022" s="75" t="n">
        <v>0.625</v>
      </c>
      <c r="N1022" s="80" t="n">
        <v>89983.7</v>
      </c>
      <c r="O1022" s="80" t="n">
        <v>42019.03</v>
      </c>
      <c r="P1022" s="80" t="n">
        <v>15029.8</v>
      </c>
      <c r="Q1022" s="80" t="n">
        <v>21454.8</v>
      </c>
      <c r="R1022" s="80" t="n">
        <v>12782.7</v>
      </c>
      <c r="S1022" s="80" t="n">
        <v>-1302.63</v>
      </c>
      <c r="T1022" s="80">
        <f>O1022-Y1022</f>
        <v/>
      </c>
      <c r="U1022" s="82">
        <f>AA1022/(T1022+X1022)</f>
        <v/>
      </c>
      <c r="V1022" s="80">
        <f>INDEX(检修、备用和必开!B:B,MATCH(统调负荷!$C1022,检修、备用和必开!$A:$A,0))</f>
        <v/>
      </c>
      <c r="W1022" s="80">
        <f>INDEX(检修、备用和必开!C:C,MATCH(统调负荷!$C1022,检修、备用和必开!$A:$A,0))</f>
        <v/>
      </c>
      <c r="X1022" s="80">
        <f>INDEX(检修、备用和必开!D:D,MATCH(统调负荷!$C1022,检修、备用和必开!$A:$A,0))</f>
        <v/>
      </c>
      <c r="Y1022" s="80">
        <f>INDEX(检修、备用和必开!E:E,MATCH(统调负荷!$C1022,检修、备用和必开!$A:$A,0))</f>
        <v/>
      </c>
      <c r="Z1022" s="80">
        <f>INDEX(检修、备用和必开!F:F,MATCH(统调负荷!$C1022,检修、备用和必开!$A:$A,0))</f>
        <v/>
      </c>
      <c r="AA1022" s="80">
        <f>94492.4-V1022-Z1022</f>
        <v/>
      </c>
      <c r="AB1022" s="80" t="n">
        <v>181.15</v>
      </c>
      <c r="AC1022" s="80" t="n">
        <v>323.3</v>
      </c>
      <c r="AD1022" s="83">
        <f>C1022+D1022</f>
        <v/>
      </c>
      <c r="AE1022" s="82">
        <f>N1022-E1022</f>
        <v/>
      </c>
      <c r="AF1022" s="82">
        <f>O1022-F1022</f>
        <v/>
      </c>
      <c r="AG1022" s="82">
        <f>P1022-G1022</f>
        <v/>
      </c>
      <c r="AH1022" s="82">
        <f>Q1022-H1022</f>
        <v/>
      </c>
      <c r="AI1022" s="82">
        <f>R1022-I1022</f>
        <v/>
      </c>
      <c r="AJ1022" s="82">
        <f>S1022-J1022</f>
        <v/>
      </c>
      <c r="AK1022" s="80">
        <f>INDEX(检修、备用和必开!I:I,MATCH(统调负荷!$C1022,检修、备用和必开!$A:$A,0))</f>
        <v/>
      </c>
    </row>
    <row r="1023" ht="13.8" customHeight="1">
      <c r="A1023" s="80">
        <f>WEEKDAY(C1023,2)</f>
        <v/>
      </c>
      <c r="B1023" s="80">
        <f>HOUR(D1023)</f>
        <v/>
      </c>
      <c r="D1023" s="75" t="n"/>
      <c r="E1023" s="80" t="n"/>
      <c r="F1023" s="80" t="n"/>
      <c r="G1023" s="80" t="n"/>
      <c r="H1023" s="80" t="n"/>
      <c r="I1023" s="80" t="n"/>
      <c r="J1023" s="80" t="n"/>
      <c r="K1023" s="80">
        <f>F1023-Y1023</f>
        <v/>
      </c>
      <c r="L1023" s="82">
        <f>AA1023/(K1023+W1023)</f>
        <v/>
      </c>
      <c r="M1023" s="75" t="n">
        <v>0.6354166666666666</v>
      </c>
      <c r="N1023" s="80" t="n">
        <v>90454.2</v>
      </c>
      <c r="O1023" s="80" t="n">
        <v>42713.12</v>
      </c>
      <c r="P1023" s="80" t="n">
        <v>15574.1</v>
      </c>
      <c r="Q1023" s="80" t="n">
        <v>21244</v>
      </c>
      <c r="R1023" s="80" t="n">
        <v>12253.9</v>
      </c>
      <c r="S1023" s="80" t="n">
        <v>-1330.92</v>
      </c>
      <c r="T1023" s="80">
        <f>O1023-Y1023</f>
        <v/>
      </c>
      <c r="U1023" s="82">
        <f>AA1023/(T1023+X1023)</f>
        <v/>
      </c>
      <c r="V1023" s="80">
        <f>INDEX(检修、备用和必开!B:B,MATCH(统调负荷!$C1023,检修、备用和必开!$A:$A,0))</f>
        <v/>
      </c>
      <c r="W1023" s="80">
        <f>INDEX(检修、备用和必开!C:C,MATCH(统调负荷!$C1023,检修、备用和必开!$A:$A,0))</f>
        <v/>
      </c>
      <c r="X1023" s="80">
        <f>INDEX(检修、备用和必开!D:D,MATCH(统调负荷!$C1023,检修、备用和必开!$A:$A,0))</f>
        <v/>
      </c>
      <c r="Y1023" s="80">
        <f>INDEX(检修、备用和必开!E:E,MATCH(统调负荷!$C1023,检修、备用和必开!$A:$A,0))</f>
        <v/>
      </c>
      <c r="Z1023" s="80">
        <f>INDEX(检修、备用和必开!F:F,MATCH(统调负荷!$C1023,检修、备用和必开!$A:$A,0))</f>
        <v/>
      </c>
      <c r="AA1023" s="80">
        <f>94492.4-V1023-Z1023</f>
        <v/>
      </c>
      <c r="AB1023" s="80" t="n">
        <v>244.79</v>
      </c>
      <c r="AC1023" s="80" t="n">
        <v>338.05</v>
      </c>
      <c r="AD1023" s="83">
        <f>C1023+D1023</f>
        <v/>
      </c>
      <c r="AE1023" s="82">
        <f>N1023-E1023</f>
        <v/>
      </c>
      <c r="AF1023" s="82">
        <f>O1023-F1023</f>
        <v/>
      </c>
      <c r="AG1023" s="82">
        <f>P1023-G1023</f>
        <v/>
      </c>
      <c r="AH1023" s="82">
        <f>Q1023-H1023</f>
        <v/>
      </c>
      <c r="AI1023" s="82">
        <f>R1023-I1023</f>
        <v/>
      </c>
      <c r="AJ1023" s="82">
        <f>S1023-J1023</f>
        <v/>
      </c>
      <c r="AK1023" s="80">
        <f>INDEX(检修、备用和必开!I:I,MATCH(统调负荷!$C1023,检修、备用和必开!$A:$A,0))</f>
        <v/>
      </c>
    </row>
    <row r="1024" ht="13.8" customHeight="1">
      <c r="A1024" s="80">
        <f>WEEKDAY(C1024,2)</f>
        <v/>
      </c>
      <c r="B1024" s="80">
        <f>HOUR(D1024)</f>
        <v/>
      </c>
      <c r="D1024" s="75" t="n"/>
      <c r="E1024" s="80" t="n"/>
      <c r="F1024" s="80" t="n"/>
      <c r="G1024" s="80" t="n"/>
      <c r="H1024" s="80" t="n"/>
      <c r="I1024" s="80" t="n"/>
      <c r="J1024" s="80" t="n"/>
      <c r="K1024" s="80">
        <f>F1024-Y1024</f>
        <v/>
      </c>
      <c r="L1024" s="82">
        <f>AA1024/(K1024+W1024)</f>
        <v/>
      </c>
      <c r="M1024" s="75" t="n">
        <v>0.6458333333333334</v>
      </c>
      <c r="N1024" s="80" t="n">
        <v>91996.39999999999</v>
      </c>
      <c r="O1024" s="80" t="n">
        <v>44289.08</v>
      </c>
      <c r="P1024" s="80" t="n">
        <v>15590.8</v>
      </c>
      <c r="Q1024" s="80" t="n">
        <v>21589.7</v>
      </c>
      <c r="R1024" s="80" t="n">
        <v>11813.8</v>
      </c>
      <c r="S1024" s="80" t="n">
        <v>-1286.98</v>
      </c>
      <c r="T1024" s="80">
        <f>O1024-Y1024</f>
        <v/>
      </c>
      <c r="U1024" s="82">
        <f>AA1024/(T1024+X1024)</f>
        <v/>
      </c>
      <c r="V1024" s="80">
        <f>INDEX(检修、备用和必开!B:B,MATCH(统调负荷!$C1024,检修、备用和必开!$A:$A,0))</f>
        <v/>
      </c>
      <c r="W1024" s="80">
        <f>INDEX(检修、备用和必开!C:C,MATCH(统调负荷!$C1024,检修、备用和必开!$A:$A,0))</f>
        <v/>
      </c>
      <c r="X1024" s="80">
        <f>INDEX(检修、备用和必开!D:D,MATCH(统调负荷!$C1024,检修、备用和必开!$A:$A,0))</f>
        <v/>
      </c>
      <c r="Y1024" s="80">
        <f>INDEX(检修、备用和必开!E:E,MATCH(统调负荷!$C1024,检修、备用和必开!$A:$A,0))</f>
        <v/>
      </c>
      <c r="Z1024" s="80">
        <f>INDEX(检修、备用和必开!F:F,MATCH(统调负荷!$C1024,检修、备用和必开!$A:$A,0))</f>
        <v/>
      </c>
      <c r="AA1024" s="80">
        <f>94492.4-V1024-Z1024</f>
        <v/>
      </c>
      <c r="AB1024" s="80" t="n">
        <v>337.96</v>
      </c>
      <c r="AC1024" s="80" t="n">
        <v>502.04</v>
      </c>
      <c r="AD1024" s="83">
        <f>C1024+D1024</f>
        <v/>
      </c>
      <c r="AE1024" s="82">
        <f>N1024-E1024</f>
        <v/>
      </c>
      <c r="AF1024" s="82">
        <f>O1024-F1024</f>
        <v/>
      </c>
      <c r="AG1024" s="82">
        <f>P1024-G1024</f>
        <v/>
      </c>
      <c r="AH1024" s="82">
        <f>Q1024-H1024</f>
        <v/>
      </c>
      <c r="AI1024" s="82">
        <f>R1024-I1024</f>
        <v/>
      </c>
      <c r="AJ1024" s="82">
        <f>S1024-J1024</f>
        <v/>
      </c>
      <c r="AK1024" s="80">
        <f>INDEX(检修、备用和必开!I:I,MATCH(统调负荷!$C1024,检修、备用和必开!$A:$A,0))</f>
        <v/>
      </c>
    </row>
    <row r="1025" ht="13.8" customHeight="1">
      <c r="A1025" s="80">
        <f>WEEKDAY(C1025,2)</f>
        <v/>
      </c>
      <c r="B1025" s="80">
        <f>HOUR(D1025)</f>
        <v/>
      </c>
      <c r="D1025" s="75" t="n"/>
      <c r="E1025" s="80" t="n"/>
      <c r="F1025" s="80" t="n"/>
      <c r="G1025" s="80" t="n"/>
      <c r="H1025" s="80" t="n"/>
      <c r="I1025" s="80" t="n"/>
      <c r="J1025" s="80" t="n"/>
      <c r="K1025" s="80">
        <f>F1025-Y1025</f>
        <v/>
      </c>
      <c r="L1025" s="82">
        <f>AA1025/(K1025+W1025)</f>
        <v/>
      </c>
      <c r="M1025" s="75" t="n">
        <v>0.65625</v>
      </c>
      <c r="N1025" s="80" t="n">
        <v>93073.89999999999</v>
      </c>
      <c r="O1025" s="80" t="n">
        <v>46102.79</v>
      </c>
      <c r="P1025" s="80" t="n">
        <v>15414.7</v>
      </c>
      <c r="Q1025" s="80" t="n">
        <v>21567.9</v>
      </c>
      <c r="R1025" s="80" t="n">
        <v>11266.3</v>
      </c>
      <c r="S1025" s="80" t="n">
        <v>-1277.79</v>
      </c>
      <c r="T1025" s="80">
        <f>O1025-Y1025</f>
        <v/>
      </c>
      <c r="U1025" s="82">
        <f>AA1025/(T1025+X1025)</f>
        <v/>
      </c>
      <c r="V1025" s="80">
        <f>INDEX(检修、备用和必开!B:B,MATCH(统调负荷!$C1025,检修、备用和必开!$A:$A,0))</f>
        <v/>
      </c>
      <c r="W1025" s="80">
        <f>INDEX(检修、备用和必开!C:C,MATCH(统调负荷!$C1025,检修、备用和必开!$A:$A,0))</f>
        <v/>
      </c>
      <c r="X1025" s="80">
        <f>INDEX(检修、备用和必开!D:D,MATCH(统调负荷!$C1025,检修、备用和必开!$A:$A,0))</f>
        <v/>
      </c>
      <c r="Y1025" s="80">
        <f>INDEX(检修、备用和必开!E:E,MATCH(统调负荷!$C1025,检修、备用和必开!$A:$A,0))</f>
        <v/>
      </c>
      <c r="Z1025" s="80">
        <f>INDEX(检修、备用和必开!F:F,MATCH(统调负荷!$C1025,检修、备用和必开!$A:$A,0))</f>
        <v/>
      </c>
      <c r="AA1025" s="80">
        <f>94492.4-V1025-Z1025</f>
        <v/>
      </c>
      <c r="AB1025" s="80" t="n">
        <v>345.64</v>
      </c>
      <c r="AC1025" s="80" t="n">
        <v>547.66</v>
      </c>
      <c r="AD1025" s="83">
        <f>C1025+D1025</f>
        <v/>
      </c>
      <c r="AE1025" s="82">
        <f>N1025-E1025</f>
        <v/>
      </c>
      <c r="AF1025" s="82">
        <f>O1025-F1025</f>
        <v/>
      </c>
      <c r="AG1025" s="82">
        <f>P1025-G1025</f>
        <v/>
      </c>
      <c r="AH1025" s="82">
        <f>Q1025-H1025</f>
        <v/>
      </c>
      <c r="AI1025" s="82">
        <f>R1025-I1025</f>
        <v/>
      </c>
      <c r="AJ1025" s="82">
        <f>S1025-J1025</f>
        <v/>
      </c>
      <c r="AK1025" s="80">
        <f>INDEX(检修、备用和必开!I:I,MATCH(统调负荷!$C1025,检修、备用和必开!$A:$A,0))</f>
        <v/>
      </c>
    </row>
    <row r="1026" ht="13.8" customHeight="1">
      <c r="A1026" s="80">
        <f>WEEKDAY(C1026,2)</f>
        <v/>
      </c>
      <c r="B1026" s="80">
        <f>HOUR(D1026)</f>
        <v/>
      </c>
      <c r="D1026" s="75" t="n"/>
      <c r="E1026" s="80" t="n"/>
      <c r="F1026" s="80" t="n"/>
      <c r="G1026" s="80" t="n"/>
      <c r="H1026" s="80" t="n"/>
      <c r="I1026" s="80" t="n"/>
      <c r="J1026" s="80" t="n"/>
      <c r="K1026" s="80">
        <f>F1026-Y1026</f>
        <v/>
      </c>
      <c r="L1026" s="82">
        <f>AA1026/(K1026+W1026)</f>
        <v/>
      </c>
      <c r="M1026" s="75" t="n">
        <v>0.6666666666666666</v>
      </c>
      <c r="N1026" s="80" t="n">
        <v>94712.60000000001</v>
      </c>
      <c r="O1026" s="80" t="n">
        <v>47483.59</v>
      </c>
      <c r="P1026" s="80" t="n">
        <v>15875.4</v>
      </c>
      <c r="Q1026" s="80" t="n">
        <v>21877.5</v>
      </c>
      <c r="R1026" s="80" t="n">
        <v>10792.9</v>
      </c>
      <c r="S1026" s="80" t="n">
        <v>-1316.79</v>
      </c>
      <c r="T1026" s="80">
        <f>O1026-Y1026</f>
        <v/>
      </c>
      <c r="U1026" s="82">
        <f>AA1026/(T1026+X1026)</f>
        <v/>
      </c>
      <c r="V1026" s="80">
        <f>INDEX(检修、备用和必开!B:B,MATCH(统调负荷!$C1026,检修、备用和必开!$A:$A,0))</f>
        <v/>
      </c>
      <c r="W1026" s="80">
        <f>INDEX(检修、备用和必开!C:C,MATCH(统调负荷!$C1026,检修、备用和必开!$A:$A,0))</f>
        <v/>
      </c>
      <c r="X1026" s="80">
        <f>INDEX(检修、备用和必开!D:D,MATCH(统调负荷!$C1026,检修、备用和必开!$A:$A,0))</f>
        <v/>
      </c>
      <c r="Y1026" s="80">
        <f>INDEX(检修、备用和必开!E:E,MATCH(统调负荷!$C1026,检修、备用和必开!$A:$A,0))</f>
        <v/>
      </c>
      <c r="Z1026" s="80">
        <f>INDEX(检修、备用和必开!F:F,MATCH(统调负荷!$C1026,检修、备用和必开!$A:$A,0))</f>
        <v/>
      </c>
      <c r="AA1026" s="80">
        <f>94492.4-V1026-Z1026</f>
        <v/>
      </c>
      <c r="AB1026" s="80" t="n">
        <v>350.26</v>
      </c>
      <c r="AC1026" s="80" t="n">
        <v>529.02</v>
      </c>
      <c r="AD1026" s="83">
        <f>C1026+D1026</f>
        <v/>
      </c>
      <c r="AE1026" s="82">
        <f>N1026-E1026</f>
        <v/>
      </c>
      <c r="AF1026" s="82">
        <f>O1026-F1026</f>
        <v/>
      </c>
      <c r="AG1026" s="82">
        <f>P1026-G1026</f>
        <v/>
      </c>
      <c r="AH1026" s="82">
        <f>Q1026-H1026</f>
        <v/>
      </c>
      <c r="AI1026" s="82">
        <f>R1026-I1026</f>
        <v/>
      </c>
      <c r="AJ1026" s="82">
        <f>S1026-J1026</f>
        <v/>
      </c>
      <c r="AK1026" s="80">
        <f>INDEX(检修、备用和必开!I:I,MATCH(统调负荷!$C1026,检修、备用和必开!$A:$A,0))</f>
        <v/>
      </c>
    </row>
    <row r="1027" ht="13.8" customHeight="1">
      <c r="A1027" s="80">
        <f>WEEKDAY(C1027,2)</f>
        <v/>
      </c>
      <c r="B1027" s="80">
        <f>HOUR(D1027)</f>
        <v/>
      </c>
      <c r="D1027" s="75" t="n"/>
      <c r="E1027" s="80" t="n"/>
      <c r="F1027" s="80" t="n"/>
      <c r="G1027" s="80" t="n"/>
      <c r="H1027" s="80" t="n"/>
      <c r="I1027" s="80" t="n"/>
      <c r="J1027" s="80" t="n"/>
      <c r="K1027" s="80">
        <f>F1027-Y1027</f>
        <v/>
      </c>
      <c r="L1027" s="82">
        <f>AA1027/(K1027+W1027)</f>
        <v/>
      </c>
      <c r="M1027" s="75" t="n">
        <v>0.6770833333333334</v>
      </c>
      <c r="N1027" s="80" t="n">
        <v>96711.8</v>
      </c>
      <c r="O1027" s="80" t="n">
        <v>50303.02</v>
      </c>
      <c r="P1027" s="80" t="n">
        <v>16465</v>
      </c>
      <c r="Q1027" s="80" t="n">
        <v>20992.7</v>
      </c>
      <c r="R1027" s="80" t="n">
        <v>10228.3</v>
      </c>
      <c r="S1027" s="80" t="n">
        <v>-1277.22</v>
      </c>
      <c r="T1027" s="80">
        <f>O1027-Y1027</f>
        <v/>
      </c>
      <c r="U1027" s="82">
        <f>AA1027/(T1027+X1027)</f>
        <v/>
      </c>
      <c r="V1027" s="80">
        <f>INDEX(检修、备用和必开!B:B,MATCH(统调负荷!$C1027,检修、备用和必开!$A:$A,0))</f>
        <v/>
      </c>
      <c r="W1027" s="80">
        <f>INDEX(检修、备用和必开!C:C,MATCH(统调负荷!$C1027,检修、备用和必开!$A:$A,0))</f>
        <v/>
      </c>
      <c r="X1027" s="80">
        <f>INDEX(检修、备用和必开!D:D,MATCH(统调负荷!$C1027,检修、备用和必开!$A:$A,0))</f>
        <v/>
      </c>
      <c r="Y1027" s="80">
        <f>INDEX(检修、备用和必开!E:E,MATCH(统调负荷!$C1027,检修、备用和必开!$A:$A,0))</f>
        <v/>
      </c>
      <c r="Z1027" s="80">
        <f>INDEX(检修、备用和必开!F:F,MATCH(统调负荷!$C1027,检修、备用和必开!$A:$A,0))</f>
        <v/>
      </c>
      <c r="AA1027" s="80">
        <f>94492.4-V1027-Z1027</f>
        <v/>
      </c>
      <c r="AB1027" s="80" t="n">
        <v>364.45</v>
      </c>
      <c r="AC1027" s="80" t="n">
        <v>506.21</v>
      </c>
      <c r="AD1027" s="83">
        <f>C1027+D1027</f>
        <v/>
      </c>
      <c r="AE1027" s="82">
        <f>N1027-E1027</f>
        <v/>
      </c>
      <c r="AF1027" s="82">
        <f>O1027-F1027</f>
        <v/>
      </c>
      <c r="AG1027" s="82">
        <f>P1027-G1027</f>
        <v/>
      </c>
      <c r="AH1027" s="82">
        <f>Q1027-H1027</f>
        <v/>
      </c>
      <c r="AI1027" s="82">
        <f>R1027-I1027</f>
        <v/>
      </c>
      <c r="AJ1027" s="82">
        <f>S1027-J1027</f>
        <v/>
      </c>
      <c r="AK1027" s="80">
        <f>INDEX(检修、备用和必开!I:I,MATCH(统调负荷!$C1027,检修、备用和必开!$A:$A,0))</f>
        <v/>
      </c>
    </row>
    <row r="1028" ht="13.8" customHeight="1">
      <c r="A1028" s="80">
        <f>WEEKDAY(C1028,2)</f>
        <v/>
      </c>
      <c r="B1028" s="80">
        <f>HOUR(D1028)</f>
        <v/>
      </c>
      <c r="D1028" s="75" t="n"/>
      <c r="E1028" s="80" t="n"/>
      <c r="F1028" s="80" t="n"/>
      <c r="G1028" s="80" t="n"/>
      <c r="H1028" s="80" t="n"/>
      <c r="I1028" s="80" t="n"/>
      <c r="J1028" s="80" t="n"/>
      <c r="K1028" s="80">
        <f>F1028-Y1028</f>
        <v/>
      </c>
      <c r="L1028" s="82">
        <f>AA1028/(K1028+W1028)</f>
        <v/>
      </c>
      <c r="M1028" s="75" t="n">
        <v>0.6875</v>
      </c>
      <c r="N1028" s="80" t="n">
        <v>98453.7</v>
      </c>
      <c r="O1028" s="80" t="n">
        <v>53600.33</v>
      </c>
      <c r="P1028" s="80" t="n">
        <v>15547.9</v>
      </c>
      <c r="Q1028" s="80" t="n">
        <v>21008.4</v>
      </c>
      <c r="R1028" s="80" t="n">
        <v>9567.85</v>
      </c>
      <c r="S1028" s="80" t="n">
        <v>-1270.78</v>
      </c>
      <c r="T1028" s="80">
        <f>O1028-Y1028</f>
        <v/>
      </c>
      <c r="U1028" s="82">
        <f>AA1028/(T1028+X1028)</f>
        <v/>
      </c>
      <c r="V1028" s="80">
        <f>INDEX(检修、备用和必开!B:B,MATCH(统调负荷!$C1028,检修、备用和必开!$A:$A,0))</f>
        <v/>
      </c>
      <c r="W1028" s="80">
        <f>INDEX(检修、备用和必开!C:C,MATCH(统调负荷!$C1028,检修、备用和必开!$A:$A,0))</f>
        <v/>
      </c>
      <c r="X1028" s="80">
        <f>INDEX(检修、备用和必开!D:D,MATCH(统调负荷!$C1028,检修、备用和必开!$A:$A,0))</f>
        <v/>
      </c>
      <c r="Y1028" s="80">
        <f>INDEX(检修、备用和必开!E:E,MATCH(统调负荷!$C1028,检修、备用和必开!$A:$A,0))</f>
        <v/>
      </c>
      <c r="Z1028" s="80">
        <f>INDEX(检修、备用和必开!F:F,MATCH(统调负荷!$C1028,检修、备用和必开!$A:$A,0))</f>
        <v/>
      </c>
      <c r="AA1028" s="80">
        <f>94492.4-V1028-Z1028</f>
        <v/>
      </c>
      <c r="AB1028" s="80" t="n">
        <v>382.11</v>
      </c>
      <c r="AC1028" s="80" t="n">
        <v>482.96</v>
      </c>
      <c r="AD1028" s="83">
        <f>C1028+D1028</f>
        <v/>
      </c>
      <c r="AE1028" s="82">
        <f>N1028-E1028</f>
        <v/>
      </c>
      <c r="AF1028" s="82">
        <f>O1028-F1028</f>
        <v/>
      </c>
      <c r="AG1028" s="82">
        <f>P1028-G1028</f>
        <v/>
      </c>
      <c r="AH1028" s="82">
        <f>Q1028-H1028</f>
        <v/>
      </c>
      <c r="AI1028" s="82">
        <f>R1028-I1028</f>
        <v/>
      </c>
      <c r="AJ1028" s="82">
        <f>S1028-J1028</f>
        <v/>
      </c>
      <c r="AK1028" s="80">
        <f>INDEX(检修、备用和必开!I:I,MATCH(统调负荷!$C1028,检修、备用和必开!$A:$A,0))</f>
        <v/>
      </c>
    </row>
    <row r="1029" ht="13.8" customHeight="1">
      <c r="A1029" s="80">
        <f>WEEKDAY(C1029,2)</f>
        <v/>
      </c>
      <c r="B1029" s="80">
        <f>HOUR(D1029)</f>
        <v/>
      </c>
      <c r="D1029" s="75" t="n"/>
      <c r="E1029" s="80" t="n"/>
      <c r="F1029" s="80" t="n"/>
      <c r="G1029" s="80" t="n"/>
      <c r="H1029" s="80" t="n"/>
      <c r="I1029" s="80" t="n"/>
      <c r="J1029" s="80" t="n"/>
      <c r="K1029" s="80">
        <f>F1029-Y1029</f>
        <v/>
      </c>
      <c r="L1029" s="82">
        <f>AA1029/(K1029+W1029)</f>
        <v/>
      </c>
      <c r="M1029" s="75" t="n">
        <v>0.6979166666666666</v>
      </c>
      <c r="N1029" s="80" t="n">
        <v>100052</v>
      </c>
      <c r="O1029" s="80" t="n">
        <v>55423.96</v>
      </c>
      <c r="P1029" s="80" t="n">
        <v>15342.4</v>
      </c>
      <c r="Q1029" s="80" t="n">
        <v>21653.6</v>
      </c>
      <c r="R1029" s="80" t="n">
        <v>8908.209999999999</v>
      </c>
      <c r="S1029" s="80" t="n">
        <v>-1276.17</v>
      </c>
      <c r="T1029" s="80">
        <f>O1029-Y1029</f>
        <v/>
      </c>
      <c r="U1029" s="82">
        <f>AA1029/(T1029+X1029)</f>
        <v/>
      </c>
      <c r="V1029" s="80">
        <f>INDEX(检修、备用和必开!B:B,MATCH(统调负荷!$C1029,检修、备用和必开!$A:$A,0))</f>
        <v/>
      </c>
      <c r="W1029" s="80">
        <f>INDEX(检修、备用和必开!C:C,MATCH(统调负荷!$C1029,检修、备用和必开!$A:$A,0))</f>
        <v/>
      </c>
      <c r="X1029" s="80">
        <f>INDEX(检修、备用和必开!D:D,MATCH(统调负荷!$C1029,检修、备用和必开!$A:$A,0))</f>
        <v/>
      </c>
      <c r="Y1029" s="80">
        <f>INDEX(检修、备用和必开!E:E,MATCH(统调负荷!$C1029,检修、备用和必开!$A:$A,0))</f>
        <v/>
      </c>
      <c r="Z1029" s="80">
        <f>INDEX(检修、备用和必开!F:F,MATCH(统调负荷!$C1029,检修、备用和必开!$A:$A,0))</f>
        <v/>
      </c>
      <c r="AA1029" s="80">
        <f>94492.4-V1029-Z1029</f>
        <v/>
      </c>
      <c r="AB1029" s="80" t="n">
        <v>387.88</v>
      </c>
      <c r="AC1029" s="80" t="n">
        <v>510.23</v>
      </c>
      <c r="AD1029" s="83">
        <f>C1029+D1029</f>
        <v/>
      </c>
      <c r="AE1029" s="82">
        <f>N1029-E1029</f>
        <v/>
      </c>
      <c r="AF1029" s="82">
        <f>O1029-F1029</f>
        <v/>
      </c>
      <c r="AG1029" s="82">
        <f>P1029-G1029</f>
        <v/>
      </c>
      <c r="AH1029" s="82">
        <f>Q1029-H1029</f>
        <v/>
      </c>
      <c r="AI1029" s="82">
        <f>R1029-I1029</f>
        <v/>
      </c>
      <c r="AJ1029" s="82">
        <f>S1029-J1029</f>
        <v/>
      </c>
      <c r="AK1029" s="80">
        <f>INDEX(检修、备用和必开!I:I,MATCH(统调负荷!$C1029,检修、备用和必开!$A:$A,0))</f>
        <v/>
      </c>
    </row>
    <row r="1030" ht="13.8" customHeight="1">
      <c r="A1030" s="80">
        <f>WEEKDAY(C1030,2)</f>
        <v/>
      </c>
      <c r="B1030" s="80">
        <f>HOUR(D1030)</f>
        <v/>
      </c>
      <c r="D1030" s="75" t="n"/>
      <c r="E1030" s="80" t="n"/>
      <c r="F1030" s="80" t="n"/>
      <c r="G1030" s="80" t="n"/>
      <c r="H1030" s="80" t="n"/>
      <c r="I1030" s="80" t="n"/>
      <c r="J1030" s="80" t="n"/>
      <c r="K1030" s="80">
        <f>F1030-Y1030</f>
        <v/>
      </c>
      <c r="L1030" s="82">
        <f>AA1030/(K1030+W1030)</f>
        <v/>
      </c>
      <c r="M1030" s="75" t="n">
        <v>0.7083333333333334</v>
      </c>
      <c r="N1030" s="80" t="n">
        <v>101243</v>
      </c>
      <c r="O1030" s="80" t="n">
        <v>56720.61</v>
      </c>
      <c r="P1030" s="80" t="n">
        <v>15150.1</v>
      </c>
      <c r="Q1030" s="80" t="n">
        <v>22240.8</v>
      </c>
      <c r="R1030" s="80" t="n">
        <v>8399.549999999999</v>
      </c>
      <c r="S1030" s="80" t="n">
        <v>-1268.06</v>
      </c>
      <c r="T1030" s="80">
        <f>O1030-Y1030</f>
        <v/>
      </c>
      <c r="U1030" s="82">
        <f>AA1030/(T1030+X1030)</f>
        <v/>
      </c>
      <c r="V1030" s="80">
        <f>INDEX(检修、备用和必开!B:B,MATCH(统调负荷!$C1030,检修、备用和必开!$A:$A,0))</f>
        <v/>
      </c>
      <c r="W1030" s="80">
        <f>INDEX(检修、备用和必开!C:C,MATCH(统调负荷!$C1030,检修、备用和必开!$A:$A,0))</f>
        <v/>
      </c>
      <c r="X1030" s="80">
        <f>INDEX(检修、备用和必开!D:D,MATCH(统调负荷!$C1030,检修、备用和必开!$A:$A,0))</f>
        <v/>
      </c>
      <c r="Y1030" s="80">
        <f>INDEX(检修、备用和必开!E:E,MATCH(统调负荷!$C1030,检修、备用和必开!$A:$A,0))</f>
        <v/>
      </c>
      <c r="Z1030" s="80">
        <f>INDEX(检修、备用和必开!F:F,MATCH(统调负荷!$C1030,检修、备用和必开!$A:$A,0))</f>
        <v/>
      </c>
      <c r="AA1030" s="80">
        <f>94492.4-V1030-Z1030</f>
        <v/>
      </c>
      <c r="AB1030" s="80" t="n">
        <v>400.25</v>
      </c>
      <c r="AC1030" s="80" t="n">
        <v>511.24</v>
      </c>
      <c r="AD1030" s="83">
        <f>C1030+D1030</f>
        <v/>
      </c>
      <c r="AE1030" s="82">
        <f>N1030-E1030</f>
        <v/>
      </c>
      <c r="AF1030" s="82">
        <f>O1030-F1030</f>
        <v/>
      </c>
      <c r="AG1030" s="82">
        <f>P1030-G1030</f>
        <v/>
      </c>
      <c r="AH1030" s="82">
        <f>Q1030-H1030</f>
        <v/>
      </c>
      <c r="AI1030" s="82">
        <f>R1030-I1030</f>
        <v/>
      </c>
      <c r="AJ1030" s="82">
        <f>S1030-J1030</f>
        <v/>
      </c>
      <c r="AK1030" s="80">
        <f>INDEX(检修、备用和必开!I:I,MATCH(统调负荷!$C1030,检修、备用和必开!$A:$A,0))</f>
        <v/>
      </c>
    </row>
    <row r="1031" ht="13.8" customHeight="1">
      <c r="A1031" s="80">
        <f>WEEKDAY(C1031,2)</f>
        <v/>
      </c>
      <c r="B1031" s="80">
        <f>HOUR(D1031)</f>
        <v/>
      </c>
      <c r="D1031" s="75" t="n"/>
      <c r="E1031" s="80" t="n"/>
      <c r="F1031" s="80" t="n"/>
      <c r="G1031" s="80" t="n"/>
      <c r="H1031" s="80" t="n"/>
      <c r="I1031" s="80" t="n"/>
      <c r="J1031" s="80" t="n"/>
      <c r="K1031" s="80">
        <f>F1031-Y1031</f>
        <v/>
      </c>
      <c r="L1031" s="82">
        <f>AA1031/(K1031+W1031)</f>
        <v/>
      </c>
      <c r="M1031" s="75" t="n">
        <v>0.71875</v>
      </c>
      <c r="N1031" s="80" t="n">
        <v>102647</v>
      </c>
      <c r="O1031" s="80" t="n">
        <v>58660.54</v>
      </c>
      <c r="P1031" s="80" t="n">
        <v>15521.2</v>
      </c>
      <c r="Q1031" s="80" t="n">
        <v>22004.7</v>
      </c>
      <c r="R1031" s="80" t="n">
        <v>7873.95</v>
      </c>
      <c r="S1031" s="80" t="n">
        <v>-1413.39</v>
      </c>
      <c r="T1031" s="80">
        <f>O1031-Y1031</f>
        <v/>
      </c>
      <c r="U1031" s="82">
        <f>AA1031/(T1031+X1031)</f>
        <v/>
      </c>
      <c r="V1031" s="80">
        <f>INDEX(检修、备用和必开!B:B,MATCH(统调负荷!$C1031,检修、备用和必开!$A:$A,0))</f>
        <v/>
      </c>
      <c r="W1031" s="80">
        <f>INDEX(检修、备用和必开!C:C,MATCH(统调负荷!$C1031,检修、备用和必开!$A:$A,0))</f>
        <v/>
      </c>
      <c r="X1031" s="80">
        <f>INDEX(检修、备用和必开!D:D,MATCH(统调负荷!$C1031,检修、备用和必开!$A:$A,0))</f>
        <v/>
      </c>
      <c r="Y1031" s="80">
        <f>INDEX(检修、备用和必开!E:E,MATCH(统调负荷!$C1031,检修、备用和必开!$A:$A,0))</f>
        <v/>
      </c>
      <c r="Z1031" s="80">
        <f>INDEX(检修、备用和必开!F:F,MATCH(统调负荷!$C1031,检修、备用和必开!$A:$A,0))</f>
        <v/>
      </c>
      <c r="AA1031" s="80">
        <f>94492.4-V1031-Z1031</f>
        <v/>
      </c>
      <c r="AB1031" s="80" t="n">
        <v>428.13</v>
      </c>
      <c r="AC1031" s="80" t="n">
        <v>795.33</v>
      </c>
      <c r="AD1031" s="83">
        <f>C1031+D1031</f>
        <v/>
      </c>
      <c r="AE1031" s="82">
        <f>N1031-E1031</f>
        <v/>
      </c>
      <c r="AF1031" s="82">
        <f>O1031-F1031</f>
        <v/>
      </c>
      <c r="AG1031" s="82">
        <f>P1031-G1031</f>
        <v/>
      </c>
      <c r="AH1031" s="82">
        <f>Q1031-H1031</f>
        <v/>
      </c>
      <c r="AI1031" s="82">
        <f>R1031-I1031</f>
        <v/>
      </c>
      <c r="AJ1031" s="82">
        <f>S1031-J1031</f>
        <v/>
      </c>
      <c r="AK1031" s="80">
        <f>INDEX(检修、备用和必开!I:I,MATCH(统调负荷!$C1031,检修、备用和必开!$A:$A,0))</f>
        <v/>
      </c>
    </row>
    <row r="1032" ht="13.8" customHeight="1">
      <c r="A1032" s="80">
        <f>WEEKDAY(C1032,2)</f>
        <v/>
      </c>
      <c r="B1032" s="80">
        <f>HOUR(D1032)</f>
        <v/>
      </c>
      <c r="D1032" s="75" t="n"/>
      <c r="E1032" s="80" t="n"/>
      <c r="F1032" s="80" t="n"/>
      <c r="G1032" s="80" t="n"/>
      <c r="H1032" s="80" t="n"/>
      <c r="I1032" s="80" t="n"/>
      <c r="J1032" s="80" t="n"/>
      <c r="K1032" s="80">
        <f>F1032-Y1032</f>
        <v/>
      </c>
      <c r="L1032" s="82">
        <f>AA1032/(K1032+W1032)</f>
        <v/>
      </c>
      <c r="M1032" s="75" t="n">
        <v>0.7291666666666666</v>
      </c>
      <c r="N1032" s="80" t="n">
        <v>101479</v>
      </c>
      <c r="O1032" s="80" t="n">
        <v>58395.47</v>
      </c>
      <c r="P1032" s="80" t="n">
        <v>14872.9</v>
      </c>
      <c r="Q1032" s="80" t="n">
        <v>22153</v>
      </c>
      <c r="R1032" s="80" t="n">
        <v>7460.19</v>
      </c>
      <c r="S1032" s="80" t="n">
        <v>-1402.56</v>
      </c>
      <c r="T1032" s="80">
        <f>O1032-Y1032</f>
        <v/>
      </c>
      <c r="U1032" s="82">
        <f>AA1032/(T1032+X1032)</f>
        <v/>
      </c>
      <c r="V1032" s="80">
        <f>INDEX(检修、备用和必开!B:B,MATCH(统调负荷!$C1032,检修、备用和必开!$A:$A,0))</f>
        <v/>
      </c>
      <c r="W1032" s="80">
        <f>INDEX(检修、备用和必开!C:C,MATCH(统调负荷!$C1032,检修、备用和必开!$A:$A,0))</f>
        <v/>
      </c>
      <c r="X1032" s="80">
        <f>INDEX(检修、备用和必开!D:D,MATCH(统调负荷!$C1032,检修、备用和必开!$A:$A,0))</f>
        <v/>
      </c>
      <c r="Y1032" s="80">
        <f>INDEX(检修、备用和必开!E:E,MATCH(统调负荷!$C1032,检修、备用和必开!$A:$A,0))</f>
        <v/>
      </c>
      <c r="Z1032" s="80">
        <f>INDEX(检修、备用和必开!F:F,MATCH(统调负荷!$C1032,检修、备用和必开!$A:$A,0))</f>
        <v/>
      </c>
      <c r="AA1032" s="80">
        <f>94492.4-V1032-Z1032</f>
        <v/>
      </c>
      <c r="AB1032" s="80" t="n">
        <v>407.49</v>
      </c>
      <c r="AC1032" s="80" t="n">
        <v>527.23</v>
      </c>
      <c r="AD1032" s="83">
        <f>C1032+D1032</f>
        <v/>
      </c>
      <c r="AE1032" s="82">
        <f>N1032-E1032</f>
        <v/>
      </c>
      <c r="AF1032" s="82">
        <f>O1032-F1032</f>
        <v/>
      </c>
      <c r="AG1032" s="82">
        <f>P1032-G1032</f>
        <v/>
      </c>
      <c r="AH1032" s="82">
        <f>Q1032-H1032</f>
        <v/>
      </c>
      <c r="AI1032" s="82">
        <f>R1032-I1032</f>
        <v/>
      </c>
      <c r="AJ1032" s="82">
        <f>S1032-J1032</f>
        <v/>
      </c>
      <c r="AK1032" s="80">
        <f>INDEX(检修、备用和必开!I:I,MATCH(统调负荷!$C1032,检修、备用和必开!$A:$A,0))</f>
        <v/>
      </c>
    </row>
    <row r="1033" ht="13.8" customHeight="1">
      <c r="A1033" s="80">
        <f>WEEKDAY(C1033,2)</f>
        <v/>
      </c>
      <c r="B1033" s="80">
        <f>HOUR(D1033)</f>
        <v/>
      </c>
      <c r="D1033" s="75" t="n"/>
      <c r="E1033" s="80" t="n"/>
      <c r="F1033" s="80" t="n"/>
      <c r="G1033" s="80" t="n"/>
      <c r="H1033" s="80" t="n"/>
      <c r="I1033" s="80" t="n"/>
      <c r="J1033" s="80" t="n"/>
      <c r="K1033" s="80">
        <f>F1033-Y1033</f>
        <v/>
      </c>
      <c r="L1033" s="82">
        <f>AA1033/(K1033+W1033)</f>
        <v/>
      </c>
      <c r="M1033" s="75" t="n">
        <v>0.7395833333333334</v>
      </c>
      <c r="N1033" s="80" t="n">
        <v>101809</v>
      </c>
      <c r="O1033" s="80" t="n">
        <v>57499</v>
      </c>
      <c r="P1033" s="80" t="n">
        <v>15851.9</v>
      </c>
      <c r="Q1033" s="80" t="n">
        <v>22653</v>
      </c>
      <c r="R1033" s="80" t="n">
        <v>7262.73</v>
      </c>
      <c r="S1033" s="80" t="n">
        <v>-1457.63</v>
      </c>
      <c r="T1033" s="80">
        <f>O1033-Y1033</f>
        <v/>
      </c>
      <c r="U1033" s="82">
        <f>AA1033/(T1033+X1033)</f>
        <v/>
      </c>
      <c r="V1033" s="80">
        <f>INDEX(检修、备用和必开!B:B,MATCH(统调负荷!$C1033,检修、备用和必开!$A:$A,0))</f>
        <v/>
      </c>
      <c r="W1033" s="80">
        <f>INDEX(检修、备用和必开!C:C,MATCH(统调负荷!$C1033,检修、备用和必开!$A:$A,0))</f>
        <v/>
      </c>
      <c r="X1033" s="80">
        <f>INDEX(检修、备用和必开!D:D,MATCH(统调负荷!$C1033,检修、备用和必开!$A:$A,0))</f>
        <v/>
      </c>
      <c r="Y1033" s="80">
        <f>INDEX(检修、备用和必开!E:E,MATCH(统调负荷!$C1033,检修、备用和必开!$A:$A,0))</f>
        <v/>
      </c>
      <c r="Z1033" s="80">
        <f>INDEX(检修、备用和必开!F:F,MATCH(统调负荷!$C1033,检修、备用和必开!$A:$A,0))</f>
        <v/>
      </c>
      <c r="AA1033" s="80">
        <f>94492.4-V1033-Z1033</f>
        <v/>
      </c>
      <c r="AB1033" s="80" t="n">
        <v>390.93</v>
      </c>
      <c r="AC1033" s="80" t="n">
        <v>512.96</v>
      </c>
      <c r="AD1033" s="83">
        <f>C1033+D1033</f>
        <v/>
      </c>
      <c r="AE1033" s="82">
        <f>N1033-E1033</f>
        <v/>
      </c>
      <c r="AF1033" s="82">
        <f>O1033-F1033</f>
        <v/>
      </c>
      <c r="AG1033" s="82">
        <f>P1033-G1033</f>
        <v/>
      </c>
      <c r="AH1033" s="82">
        <f>Q1033-H1033</f>
        <v/>
      </c>
      <c r="AI1033" s="82">
        <f>R1033-I1033</f>
        <v/>
      </c>
      <c r="AJ1033" s="82">
        <f>S1033-J1033</f>
        <v/>
      </c>
      <c r="AK1033" s="80">
        <f>INDEX(检修、备用和必开!I:I,MATCH(统调负荷!$C1033,检修、备用和必开!$A:$A,0))</f>
        <v/>
      </c>
    </row>
    <row r="1034" ht="13.8" customHeight="1">
      <c r="A1034" s="80">
        <f>WEEKDAY(C1034,2)</f>
        <v/>
      </c>
      <c r="B1034" s="80">
        <f>HOUR(D1034)</f>
        <v/>
      </c>
      <c r="D1034" s="75" t="n"/>
      <c r="E1034" s="80" t="n"/>
      <c r="F1034" s="80" t="n"/>
      <c r="G1034" s="80" t="n"/>
      <c r="H1034" s="80" t="n"/>
      <c r="I1034" s="80" t="n"/>
      <c r="J1034" s="80" t="n"/>
      <c r="K1034" s="80">
        <f>F1034-Y1034</f>
        <v/>
      </c>
      <c r="L1034" s="82">
        <f>AA1034/(K1034+W1034)</f>
        <v/>
      </c>
      <c r="M1034" s="75" t="n">
        <v>0.75</v>
      </c>
      <c r="N1034" s="80" t="n">
        <v>103240</v>
      </c>
      <c r="O1034" s="80" t="n">
        <v>57781.28</v>
      </c>
      <c r="P1034" s="80" t="n">
        <v>16798.7</v>
      </c>
      <c r="Q1034" s="80" t="n">
        <v>23049.9</v>
      </c>
      <c r="R1034" s="80" t="n">
        <v>7158.74</v>
      </c>
      <c r="S1034" s="80" t="n">
        <v>-1548.62</v>
      </c>
      <c r="T1034" s="80">
        <f>O1034-Y1034</f>
        <v/>
      </c>
      <c r="U1034" s="82">
        <f>AA1034/(T1034+X1034)</f>
        <v/>
      </c>
      <c r="V1034" s="80">
        <f>INDEX(检修、备用和必开!B:B,MATCH(统调负荷!$C1034,检修、备用和必开!$A:$A,0))</f>
        <v/>
      </c>
      <c r="W1034" s="80">
        <f>INDEX(检修、备用和必开!C:C,MATCH(统调负荷!$C1034,检修、备用和必开!$A:$A,0))</f>
        <v/>
      </c>
      <c r="X1034" s="80">
        <f>INDEX(检修、备用和必开!D:D,MATCH(统调负荷!$C1034,检修、备用和必开!$A:$A,0))</f>
        <v/>
      </c>
      <c r="Y1034" s="80">
        <f>INDEX(检修、备用和必开!E:E,MATCH(统调负荷!$C1034,检修、备用和必开!$A:$A,0))</f>
        <v/>
      </c>
      <c r="Z1034" s="80">
        <f>INDEX(检修、备用和必开!F:F,MATCH(统调负荷!$C1034,检修、备用和必开!$A:$A,0))</f>
        <v/>
      </c>
      <c r="AA1034" s="80">
        <f>94492.4-V1034-Z1034</f>
        <v/>
      </c>
      <c r="AB1034" s="80" t="n">
        <v>395.16</v>
      </c>
      <c r="AC1034" s="80" t="n">
        <v>512.6799999999999</v>
      </c>
      <c r="AD1034" s="83">
        <f>C1034+D1034</f>
        <v/>
      </c>
      <c r="AE1034" s="82">
        <f>N1034-E1034</f>
        <v/>
      </c>
      <c r="AF1034" s="82">
        <f>O1034-F1034</f>
        <v/>
      </c>
      <c r="AG1034" s="82">
        <f>P1034-G1034</f>
        <v/>
      </c>
      <c r="AH1034" s="82">
        <f>Q1034-H1034</f>
        <v/>
      </c>
      <c r="AI1034" s="82">
        <f>R1034-I1034</f>
        <v/>
      </c>
      <c r="AJ1034" s="82">
        <f>S1034-J1034</f>
        <v/>
      </c>
      <c r="AK1034" s="80">
        <f>INDEX(检修、备用和必开!I:I,MATCH(统调负荷!$C1034,检修、备用和必开!$A:$A,0))</f>
        <v/>
      </c>
    </row>
    <row r="1035" ht="13.8" customHeight="1">
      <c r="A1035" s="80">
        <f>WEEKDAY(C1035,2)</f>
        <v/>
      </c>
      <c r="B1035" s="80">
        <f>HOUR(D1035)</f>
        <v/>
      </c>
      <c r="D1035" s="75" t="n"/>
      <c r="E1035" s="80" t="n"/>
      <c r="F1035" s="80" t="n"/>
      <c r="G1035" s="80" t="n"/>
      <c r="H1035" s="80" t="n"/>
      <c r="I1035" s="80" t="n"/>
      <c r="J1035" s="80" t="n"/>
      <c r="K1035" s="80">
        <f>F1035-Y1035</f>
        <v/>
      </c>
      <c r="L1035" s="82">
        <f>AA1035/(K1035+W1035)</f>
        <v/>
      </c>
      <c r="M1035" s="75" t="n">
        <v>0.7604166666666666</v>
      </c>
      <c r="N1035" s="80" t="n">
        <v>106364</v>
      </c>
      <c r="O1035" s="80" t="n">
        <v>59813.85</v>
      </c>
      <c r="P1035" s="80" t="n">
        <v>16368.2</v>
      </c>
      <c r="Q1035" s="80" t="n">
        <v>24533.7</v>
      </c>
      <c r="R1035" s="80" t="n">
        <v>7269.11</v>
      </c>
      <c r="S1035" s="80" t="n">
        <v>-1620.86</v>
      </c>
      <c r="T1035" s="80">
        <f>O1035-Y1035</f>
        <v/>
      </c>
      <c r="U1035" s="82">
        <f>AA1035/(T1035+X1035)</f>
        <v/>
      </c>
      <c r="V1035" s="80">
        <f>INDEX(检修、备用和必开!B:B,MATCH(统调负荷!$C1035,检修、备用和必开!$A:$A,0))</f>
        <v/>
      </c>
      <c r="W1035" s="80">
        <f>INDEX(检修、备用和必开!C:C,MATCH(统调负荷!$C1035,检修、备用和必开!$A:$A,0))</f>
        <v/>
      </c>
      <c r="X1035" s="80">
        <f>INDEX(检修、备用和必开!D:D,MATCH(统调负荷!$C1035,检修、备用和必开!$A:$A,0))</f>
        <v/>
      </c>
      <c r="Y1035" s="80">
        <f>INDEX(检修、备用和必开!E:E,MATCH(统调负荷!$C1035,检修、备用和必开!$A:$A,0))</f>
        <v/>
      </c>
      <c r="Z1035" s="80">
        <f>INDEX(检修、备用和必开!F:F,MATCH(统调负荷!$C1035,检修、备用和必开!$A:$A,0))</f>
        <v/>
      </c>
      <c r="AA1035" s="80">
        <f>94492.4-V1035-Z1035</f>
        <v/>
      </c>
      <c r="AB1035" s="80" t="n">
        <v>405.48</v>
      </c>
      <c r="AC1035" s="80" t="n">
        <v>538.7</v>
      </c>
      <c r="AD1035" s="83">
        <f>C1035+D1035</f>
        <v/>
      </c>
      <c r="AE1035" s="82">
        <f>N1035-E1035</f>
        <v/>
      </c>
      <c r="AF1035" s="82">
        <f>O1035-F1035</f>
        <v/>
      </c>
      <c r="AG1035" s="82">
        <f>P1035-G1035</f>
        <v/>
      </c>
      <c r="AH1035" s="82">
        <f>Q1035-H1035</f>
        <v/>
      </c>
      <c r="AI1035" s="82">
        <f>R1035-I1035</f>
        <v/>
      </c>
      <c r="AJ1035" s="82">
        <f>S1035-J1035</f>
        <v/>
      </c>
      <c r="AK1035" s="80">
        <f>INDEX(检修、备用和必开!I:I,MATCH(统调负荷!$C1035,检修、备用和必开!$A:$A,0))</f>
        <v/>
      </c>
    </row>
    <row r="1036" ht="13.8" customHeight="1">
      <c r="A1036" s="80">
        <f>WEEKDAY(C1036,2)</f>
        <v/>
      </c>
      <c r="B1036" s="80">
        <f>HOUR(D1036)</f>
        <v/>
      </c>
      <c r="D1036" s="75" t="n"/>
      <c r="E1036" s="80" t="n"/>
      <c r="F1036" s="80" t="n"/>
      <c r="G1036" s="80" t="n"/>
      <c r="H1036" s="80" t="n"/>
      <c r="I1036" s="80" t="n"/>
      <c r="J1036" s="80" t="n"/>
      <c r="K1036" s="80">
        <f>F1036-Y1036</f>
        <v/>
      </c>
      <c r="L1036" s="82">
        <f>AA1036/(K1036+W1036)</f>
        <v/>
      </c>
      <c r="M1036" s="75" t="n">
        <v>0.7708333333333334</v>
      </c>
      <c r="N1036" s="80" t="n">
        <v>107561</v>
      </c>
      <c r="O1036" s="80" t="n">
        <v>59889.58</v>
      </c>
      <c r="P1036" s="80" t="n">
        <v>16666.8</v>
      </c>
      <c r="Q1036" s="80" t="n">
        <v>25230.4</v>
      </c>
      <c r="R1036" s="80" t="n">
        <v>7326.73</v>
      </c>
      <c r="S1036" s="80" t="n">
        <v>-1552.51</v>
      </c>
      <c r="T1036" s="80">
        <f>O1036-Y1036</f>
        <v/>
      </c>
      <c r="U1036" s="82">
        <f>AA1036/(T1036+X1036)</f>
        <v/>
      </c>
      <c r="V1036" s="80">
        <f>INDEX(检修、备用和必开!B:B,MATCH(统调负荷!$C1036,检修、备用和必开!$A:$A,0))</f>
        <v/>
      </c>
      <c r="W1036" s="80">
        <f>INDEX(检修、备用和必开!C:C,MATCH(统调负荷!$C1036,检修、备用和必开!$A:$A,0))</f>
        <v/>
      </c>
      <c r="X1036" s="80">
        <f>INDEX(检修、备用和必开!D:D,MATCH(统调负荷!$C1036,检修、备用和必开!$A:$A,0))</f>
        <v/>
      </c>
      <c r="Y1036" s="80">
        <f>INDEX(检修、备用和必开!E:E,MATCH(统调负荷!$C1036,检修、备用和必开!$A:$A,0))</f>
        <v/>
      </c>
      <c r="Z1036" s="80">
        <f>INDEX(检修、备用和必开!F:F,MATCH(统调负荷!$C1036,检修、备用和必开!$A:$A,0))</f>
        <v/>
      </c>
      <c r="AA1036" s="80">
        <f>94492.4-V1036-Z1036</f>
        <v/>
      </c>
      <c r="AB1036" s="80" t="n">
        <v>400.56</v>
      </c>
      <c r="AC1036" s="80" t="n">
        <v>464.9</v>
      </c>
      <c r="AD1036" s="83">
        <f>C1036+D1036</f>
        <v/>
      </c>
      <c r="AE1036" s="82">
        <f>N1036-E1036</f>
        <v/>
      </c>
      <c r="AF1036" s="82">
        <f>O1036-F1036</f>
        <v/>
      </c>
      <c r="AG1036" s="82">
        <f>P1036-G1036</f>
        <v/>
      </c>
      <c r="AH1036" s="82">
        <f>Q1036-H1036</f>
        <v/>
      </c>
      <c r="AI1036" s="82">
        <f>R1036-I1036</f>
        <v/>
      </c>
      <c r="AJ1036" s="82">
        <f>S1036-J1036</f>
        <v/>
      </c>
      <c r="AK1036" s="80">
        <f>INDEX(检修、备用和必开!I:I,MATCH(统调负荷!$C1036,检修、备用和必开!$A:$A,0))</f>
        <v/>
      </c>
    </row>
    <row r="1037" ht="13.8" customHeight="1">
      <c r="A1037" s="80">
        <f>WEEKDAY(C1037,2)</f>
        <v/>
      </c>
      <c r="B1037" s="80">
        <f>HOUR(D1037)</f>
        <v/>
      </c>
      <c r="D1037" s="75" t="n"/>
      <c r="E1037" s="80" t="n"/>
      <c r="F1037" s="80" t="n"/>
      <c r="G1037" s="80" t="n"/>
      <c r="H1037" s="80" t="n"/>
      <c r="I1037" s="80" t="n"/>
      <c r="J1037" s="80" t="n"/>
      <c r="K1037" s="80">
        <f>F1037-Y1037</f>
        <v/>
      </c>
      <c r="L1037" s="82">
        <f>AA1037/(K1037+W1037)</f>
        <v/>
      </c>
      <c r="M1037" s="75" t="n">
        <v>0.78125</v>
      </c>
      <c r="N1037" s="80" t="n">
        <v>108491</v>
      </c>
      <c r="O1037" s="80" t="n">
        <v>60367.86</v>
      </c>
      <c r="P1037" s="80" t="n">
        <v>16438.4</v>
      </c>
      <c r="Q1037" s="80" t="n">
        <v>25882.5</v>
      </c>
      <c r="R1037" s="80" t="n">
        <v>7337.98</v>
      </c>
      <c r="S1037" s="80" t="n">
        <v>-1535.74</v>
      </c>
      <c r="T1037" s="80">
        <f>O1037-Y1037</f>
        <v/>
      </c>
      <c r="U1037" s="82">
        <f>AA1037/(T1037+X1037)</f>
        <v/>
      </c>
      <c r="V1037" s="80">
        <f>INDEX(检修、备用和必开!B:B,MATCH(统调负荷!$C1037,检修、备用和必开!$A:$A,0))</f>
        <v/>
      </c>
      <c r="W1037" s="80">
        <f>INDEX(检修、备用和必开!C:C,MATCH(统调负荷!$C1037,检修、备用和必开!$A:$A,0))</f>
        <v/>
      </c>
      <c r="X1037" s="80">
        <f>INDEX(检修、备用和必开!D:D,MATCH(统调负荷!$C1037,检修、备用和必开!$A:$A,0))</f>
        <v/>
      </c>
      <c r="Y1037" s="80">
        <f>INDEX(检修、备用和必开!E:E,MATCH(统调负荷!$C1037,检修、备用和必开!$A:$A,0))</f>
        <v/>
      </c>
      <c r="Z1037" s="80">
        <f>INDEX(检修、备用和必开!F:F,MATCH(统调负荷!$C1037,检修、备用和必开!$A:$A,0))</f>
        <v/>
      </c>
      <c r="AA1037" s="80">
        <f>94492.4-V1037-Z1037</f>
        <v/>
      </c>
      <c r="AB1037" s="80" t="n">
        <v>391.26</v>
      </c>
      <c r="AC1037" s="80" t="n">
        <v>433.38</v>
      </c>
      <c r="AD1037" s="83">
        <f>C1037+D1037</f>
        <v/>
      </c>
      <c r="AE1037" s="82">
        <f>N1037-E1037</f>
        <v/>
      </c>
      <c r="AF1037" s="82">
        <f>O1037-F1037</f>
        <v/>
      </c>
      <c r="AG1037" s="82">
        <f>P1037-G1037</f>
        <v/>
      </c>
      <c r="AH1037" s="82">
        <f>Q1037-H1037</f>
        <v/>
      </c>
      <c r="AI1037" s="82">
        <f>R1037-I1037</f>
        <v/>
      </c>
      <c r="AJ1037" s="82">
        <f>S1037-J1037</f>
        <v/>
      </c>
      <c r="AK1037" s="80">
        <f>INDEX(检修、备用和必开!I:I,MATCH(统调负荷!$C1037,检修、备用和必开!$A:$A,0))</f>
        <v/>
      </c>
    </row>
    <row r="1038" ht="13.8" customHeight="1">
      <c r="A1038" s="80">
        <f>WEEKDAY(C1038,2)</f>
        <v/>
      </c>
      <c r="B1038" s="80">
        <f>HOUR(D1038)</f>
        <v/>
      </c>
      <c r="D1038" s="75" t="n"/>
      <c r="E1038" s="80" t="n"/>
      <c r="F1038" s="80" t="n"/>
      <c r="G1038" s="80" t="n"/>
      <c r="H1038" s="80" t="n"/>
      <c r="I1038" s="80" t="n"/>
      <c r="J1038" s="80" t="n"/>
      <c r="K1038" s="80">
        <f>F1038-Y1038</f>
        <v/>
      </c>
      <c r="L1038" s="82">
        <f>AA1038/(K1038+W1038)</f>
        <v/>
      </c>
      <c r="M1038" s="75" t="n">
        <v>0.7916666666666666</v>
      </c>
      <c r="N1038" s="80" t="n">
        <v>108202</v>
      </c>
      <c r="O1038" s="80" t="n">
        <v>59945.51</v>
      </c>
      <c r="P1038" s="80" t="n">
        <v>16328.5</v>
      </c>
      <c r="Q1038" s="80" t="n">
        <v>26064.7</v>
      </c>
      <c r="R1038" s="80" t="n">
        <v>7418.9</v>
      </c>
      <c r="S1038" s="80" t="n">
        <v>-1555.61</v>
      </c>
      <c r="T1038" s="80">
        <f>O1038-Y1038</f>
        <v/>
      </c>
      <c r="U1038" s="82">
        <f>AA1038/(T1038+X1038)</f>
        <v/>
      </c>
      <c r="V1038" s="80">
        <f>INDEX(检修、备用和必开!B:B,MATCH(统调负荷!$C1038,检修、备用和必开!$A:$A,0))</f>
        <v/>
      </c>
      <c r="W1038" s="80">
        <f>INDEX(检修、备用和必开!C:C,MATCH(统调负荷!$C1038,检修、备用和必开!$A:$A,0))</f>
        <v/>
      </c>
      <c r="X1038" s="80">
        <f>INDEX(检修、备用和必开!D:D,MATCH(统调负荷!$C1038,检修、备用和必开!$A:$A,0))</f>
        <v/>
      </c>
      <c r="Y1038" s="80">
        <f>INDEX(检修、备用和必开!E:E,MATCH(统调负荷!$C1038,检修、备用和必开!$A:$A,0))</f>
        <v/>
      </c>
      <c r="Z1038" s="80">
        <f>INDEX(检修、备用和必开!F:F,MATCH(统调负荷!$C1038,检修、备用和必开!$A:$A,0))</f>
        <v/>
      </c>
      <c r="AA1038" s="80">
        <f>94492.4-V1038-Z1038</f>
        <v/>
      </c>
      <c r="AB1038" s="80" t="n">
        <v>396.33</v>
      </c>
      <c r="AC1038" s="80" t="n">
        <v>423.82</v>
      </c>
      <c r="AD1038" s="83">
        <f>C1038+D1038</f>
        <v/>
      </c>
      <c r="AE1038" s="82">
        <f>N1038-E1038</f>
        <v/>
      </c>
      <c r="AF1038" s="82">
        <f>O1038-F1038</f>
        <v/>
      </c>
      <c r="AG1038" s="82">
        <f>P1038-G1038</f>
        <v/>
      </c>
      <c r="AH1038" s="82">
        <f>Q1038-H1038</f>
        <v/>
      </c>
      <c r="AI1038" s="82">
        <f>R1038-I1038</f>
        <v/>
      </c>
      <c r="AJ1038" s="82">
        <f>S1038-J1038</f>
        <v/>
      </c>
      <c r="AK1038" s="80">
        <f>INDEX(检修、备用和必开!I:I,MATCH(统调负荷!$C1038,检修、备用和必开!$A:$A,0))</f>
        <v/>
      </c>
    </row>
    <row r="1039" ht="13.8" customHeight="1">
      <c r="A1039" s="80">
        <f>WEEKDAY(C1039,2)</f>
        <v/>
      </c>
      <c r="B1039" s="80">
        <f>HOUR(D1039)</f>
        <v/>
      </c>
      <c r="D1039" s="75" t="n"/>
      <c r="E1039" s="80" t="n"/>
      <c r="F1039" s="80" t="n"/>
      <c r="G1039" s="80" t="n"/>
      <c r="H1039" s="80" t="n"/>
      <c r="I1039" s="80" t="n"/>
      <c r="J1039" s="80" t="n"/>
      <c r="K1039" s="80">
        <f>F1039-Y1039</f>
        <v/>
      </c>
      <c r="L1039" s="82">
        <f>AA1039/(K1039+W1039)</f>
        <v/>
      </c>
      <c r="M1039" s="75" t="n">
        <v>0.8020833333333334</v>
      </c>
      <c r="N1039" s="80" t="n">
        <v>110350</v>
      </c>
      <c r="O1039" s="80" t="n">
        <v>61234.68</v>
      </c>
      <c r="P1039" s="80" t="n">
        <v>16769.9</v>
      </c>
      <c r="Q1039" s="80" t="n">
        <v>26361.1</v>
      </c>
      <c r="R1039" s="80" t="n">
        <v>7551.49</v>
      </c>
      <c r="S1039" s="80" t="n">
        <v>-1567.17</v>
      </c>
      <c r="T1039" s="80">
        <f>O1039-Y1039</f>
        <v/>
      </c>
      <c r="U1039" s="82">
        <f>AA1039/(T1039+X1039)</f>
        <v/>
      </c>
      <c r="V1039" s="80">
        <f>INDEX(检修、备用和必开!B:B,MATCH(统调负荷!$C1039,检修、备用和必开!$A:$A,0))</f>
        <v/>
      </c>
      <c r="W1039" s="80">
        <f>INDEX(检修、备用和必开!C:C,MATCH(统调负荷!$C1039,检修、备用和必开!$A:$A,0))</f>
        <v/>
      </c>
      <c r="X1039" s="80">
        <f>INDEX(检修、备用和必开!D:D,MATCH(统调负荷!$C1039,检修、备用和必开!$A:$A,0))</f>
        <v/>
      </c>
      <c r="Y1039" s="80">
        <f>INDEX(检修、备用和必开!E:E,MATCH(统调负荷!$C1039,检修、备用和必开!$A:$A,0))</f>
        <v/>
      </c>
      <c r="Z1039" s="80">
        <f>INDEX(检修、备用和必开!F:F,MATCH(统调负荷!$C1039,检修、备用和必开!$A:$A,0))</f>
        <v/>
      </c>
      <c r="AA1039" s="80">
        <f>94492.4-V1039-Z1039</f>
        <v/>
      </c>
      <c r="AB1039" s="80" t="n">
        <v>414.02</v>
      </c>
      <c r="AC1039" s="80" t="n">
        <v>501.42</v>
      </c>
      <c r="AD1039" s="83">
        <f>C1039+D1039</f>
        <v/>
      </c>
      <c r="AE1039" s="82">
        <f>N1039-E1039</f>
        <v/>
      </c>
      <c r="AF1039" s="82">
        <f>O1039-F1039</f>
        <v/>
      </c>
      <c r="AG1039" s="82">
        <f>P1039-G1039</f>
        <v/>
      </c>
      <c r="AH1039" s="82">
        <f>Q1039-H1039</f>
        <v/>
      </c>
      <c r="AI1039" s="82">
        <f>R1039-I1039</f>
        <v/>
      </c>
      <c r="AJ1039" s="82">
        <f>S1039-J1039</f>
        <v/>
      </c>
      <c r="AK1039" s="80">
        <f>INDEX(检修、备用和必开!I:I,MATCH(统调负荷!$C1039,检修、备用和必开!$A:$A,0))</f>
        <v/>
      </c>
    </row>
    <row r="1040" ht="13.8" customHeight="1">
      <c r="A1040" s="80">
        <f>WEEKDAY(C1040,2)</f>
        <v/>
      </c>
      <c r="B1040" s="80">
        <f>HOUR(D1040)</f>
        <v/>
      </c>
      <c r="D1040" s="75" t="n"/>
      <c r="E1040" s="80" t="n"/>
      <c r="F1040" s="80" t="n"/>
      <c r="G1040" s="80" t="n"/>
      <c r="H1040" s="80" t="n"/>
      <c r="I1040" s="80" t="n"/>
      <c r="J1040" s="80" t="n"/>
      <c r="K1040" s="80">
        <f>F1040-Y1040</f>
        <v/>
      </c>
      <c r="L1040" s="82">
        <f>AA1040/(K1040+W1040)</f>
        <v/>
      </c>
      <c r="M1040" s="75" t="n">
        <v>0.8125</v>
      </c>
      <c r="N1040" s="80" t="n">
        <v>110161</v>
      </c>
      <c r="O1040" s="80" t="n">
        <v>61859.77</v>
      </c>
      <c r="P1040" s="80" t="n">
        <v>15928.3</v>
      </c>
      <c r="Q1040" s="80" t="n">
        <v>26381.5</v>
      </c>
      <c r="R1040" s="80" t="n">
        <v>7521.91</v>
      </c>
      <c r="S1040" s="80" t="n">
        <v>-1530.48</v>
      </c>
      <c r="T1040" s="80">
        <f>O1040-Y1040</f>
        <v/>
      </c>
      <c r="U1040" s="82">
        <f>AA1040/(T1040+X1040)</f>
        <v/>
      </c>
      <c r="V1040" s="80">
        <f>INDEX(检修、备用和必开!B:B,MATCH(统调负荷!$C1040,检修、备用和必开!$A:$A,0))</f>
        <v/>
      </c>
      <c r="W1040" s="80">
        <f>INDEX(检修、备用和必开!C:C,MATCH(统调负荷!$C1040,检修、备用和必开!$A:$A,0))</f>
        <v/>
      </c>
      <c r="X1040" s="80">
        <f>INDEX(检修、备用和必开!D:D,MATCH(统调负荷!$C1040,检修、备用和必开!$A:$A,0))</f>
        <v/>
      </c>
      <c r="Y1040" s="80">
        <f>INDEX(检修、备用和必开!E:E,MATCH(统调负荷!$C1040,检修、备用和必开!$A:$A,0))</f>
        <v/>
      </c>
      <c r="Z1040" s="80">
        <f>INDEX(检修、备用和必开!F:F,MATCH(统调负荷!$C1040,检修、备用和必开!$A:$A,0))</f>
        <v/>
      </c>
      <c r="AA1040" s="80">
        <f>94492.4-V1040-Z1040</f>
        <v/>
      </c>
      <c r="AB1040" s="80" t="n">
        <v>421.97</v>
      </c>
      <c r="AC1040" s="80" t="n">
        <v>495.34</v>
      </c>
      <c r="AD1040" s="83">
        <f>C1040+D1040</f>
        <v/>
      </c>
      <c r="AE1040" s="82">
        <f>N1040-E1040</f>
        <v/>
      </c>
      <c r="AF1040" s="82">
        <f>O1040-F1040</f>
        <v/>
      </c>
      <c r="AG1040" s="82">
        <f>P1040-G1040</f>
        <v/>
      </c>
      <c r="AH1040" s="82">
        <f>Q1040-H1040</f>
        <v/>
      </c>
      <c r="AI1040" s="82">
        <f>R1040-I1040</f>
        <v/>
      </c>
      <c r="AJ1040" s="82">
        <f>S1040-J1040</f>
        <v/>
      </c>
      <c r="AK1040" s="80">
        <f>INDEX(检修、备用和必开!I:I,MATCH(统调负荷!$C1040,检修、备用和必开!$A:$A,0))</f>
        <v/>
      </c>
    </row>
    <row r="1041" ht="13.8" customHeight="1">
      <c r="A1041" s="80">
        <f>WEEKDAY(C1041,2)</f>
        <v/>
      </c>
      <c r="B1041" s="80">
        <f>HOUR(D1041)</f>
        <v/>
      </c>
      <c r="D1041" s="75" t="n"/>
      <c r="E1041" s="80" t="n"/>
      <c r="F1041" s="80" t="n"/>
      <c r="G1041" s="80" t="n"/>
      <c r="H1041" s="80" t="n"/>
      <c r="I1041" s="80" t="n"/>
      <c r="J1041" s="80" t="n"/>
      <c r="K1041" s="80">
        <f>F1041-Y1041</f>
        <v/>
      </c>
      <c r="L1041" s="82">
        <f>AA1041/(K1041+W1041)</f>
        <v/>
      </c>
      <c r="M1041" s="75" t="n">
        <v>0.8229166666666666</v>
      </c>
      <c r="N1041" s="80" t="n">
        <v>109824</v>
      </c>
      <c r="O1041" s="80" t="n">
        <v>62137.52</v>
      </c>
      <c r="P1041" s="80" t="n">
        <v>15173.7</v>
      </c>
      <c r="Q1041" s="80" t="n">
        <v>26487</v>
      </c>
      <c r="R1041" s="80" t="n">
        <v>7571.57</v>
      </c>
      <c r="S1041" s="80" t="n">
        <v>-1545.79</v>
      </c>
      <c r="T1041" s="80">
        <f>O1041-Y1041</f>
        <v/>
      </c>
      <c r="U1041" s="82">
        <f>AA1041/(T1041+X1041)</f>
        <v/>
      </c>
      <c r="V1041" s="80">
        <f>INDEX(检修、备用和必开!B:B,MATCH(统调负荷!$C1041,检修、备用和必开!$A:$A,0))</f>
        <v/>
      </c>
      <c r="W1041" s="80">
        <f>INDEX(检修、备用和必开!C:C,MATCH(统调负荷!$C1041,检修、备用和必开!$A:$A,0))</f>
        <v/>
      </c>
      <c r="X1041" s="80">
        <f>INDEX(检修、备用和必开!D:D,MATCH(统调负荷!$C1041,检修、备用和必开!$A:$A,0))</f>
        <v/>
      </c>
      <c r="Y1041" s="80">
        <f>INDEX(检修、备用和必开!E:E,MATCH(统调负荷!$C1041,检修、备用和必开!$A:$A,0))</f>
        <v/>
      </c>
      <c r="Z1041" s="80">
        <f>INDEX(检修、备用和必开!F:F,MATCH(统调负荷!$C1041,检修、备用和必开!$A:$A,0))</f>
        <v/>
      </c>
      <c r="AA1041" s="80">
        <f>94492.4-V1041-Z1041</f>
        <v/>
      </c>
      <c r="AB1041" s="80" t="n">
        <v>411.01</v>
      </c>
      <c r="AC1041" s="80" t="n">
        <v>651.9299999999999</v>
      </c>
      <c r="AD1041" s="83">
        <f>C1041+D1041</f>
        <v/>
      </c>
      <c r="AE1041" s="82">
        <f>N1041-E1041</f>
        <v/>
      </c>
      <c r="AF1041" s="82">
        <f>O1041-F1041</f>
        <v/>
      </c>
      <c r="AG1041" s="82">
        <f>P1041-G1041</f>
        <v/>
      </c>
      <c r="AH1041" s="82">
        <f>Q1041-H1041</f>
        <v/>
      </c>
      <c r="AI1041" s="82">
        <f>R1041-I1041</f>
        <v/>
      </c>
      <c r="AJ1041" s="82">
        <f>S1041-J1041</f>
        <v/>
      </c>
      <c r="AK1041" s="80">
        <f>INDEX(检修、备用和必开!I:I,MATCH(统调负荷!$C1041,检修、备用和必开!$A:$A,0))</f>
        <v/>
      </c>
    </row>
    <row r="1042" ht="13.8" customHeight="1">
      <c r="A1042" s="80">
        <f>WEEKDAY(C1042,2)</f>
        <v/>
      </c>
      <c r="B1042" s="80">
        <f>HOUR(D1042)</f>
        <v/>
      </c>
      <c r="D1042" s="75" t="n"/>
      <c r="E1042" s="80" t="n"/>
      <c r="F1042" s="80" t="n"/>
      <c r="G1042" s="80" t="n"/>
      <c r="H1042" s="80" t="n"/>
      <c r="I1042" s="80" t="n"/>
      <c r="J1042" s="80" t="n"/>
      <c r="K1042" s="80">
        <f>F1042-Y1042</f>
        <v/>
      </c>
      <c r="L1042" s="82">
        <f>AA1042/(K1042+W1042)</f>
        <v/>
      </c>
      <c r="M1042" s="75" t="n">
        <v>0.8333333333333334</v>
      </c>
      <c r="N1042" s="80" t="n">
        <v>108546</v>
      </c>
      <c r="O1042" s="80" t="n">
        <v>61910.76</v>
      </c>
      <c r="P1042" s="80" t="n">
        <v>15204.9</v>
      </c>
      <c r="Q1042" s="80" t="n">
        <v>25315.1</v>
      </c>
      <c r="R1042" s="80" t="n">
        <v>7582.54</v>
      </c>
      <c r="S1042" s="80" t="n">
        <v>-1467.3</v>
      </c>
      <c r="T1042" s="80">
        <f>O1042-Y1042</f>
        <v/>
      </c>
      <c r="U1042" s="82">
        <f>AA1042/(T1042+X1042)</f>
        <v/>
      </c>
      <c r="V1042" s="80">
        <f>INDEX(检修、备用和必开!B:B,MATCH(统调负荷!$C1042,检修、备用和必开!$A:$A,0))</f>
        <v/>
      </c>
      <c r="W1042" s="80">
        <f>INDEX(检修、备用和必开!C:C,MATCH(统调负荷!$C1042,检修、备用和必开!$A:$A,0))</f>
        <v/>
      </c>
      <c r="X1042" s="80">
        <f>INDEX(检修、备用和必开!D:D,MATCH(统调负荷!$C1042,检修、备用和必开!$A:$A,0))</f>
        <v/>
      </c>
      <c r="Y1042" s="80">
        <f>INDEX(检修、备用和必开!E:E,MATCH(统调负荷!$C1042,检修、备用和必开!$A:$A,0))</f>
        <v/>
      </c>
      <c r="Z1042" s="80">
        <f>INDEX(检修、备用和必开!F:F,MATCH(统调负荷!$C1042,检修、备用和必开!$A:$A,0))</f>
        <v/>
      </c>
      <c r="AA1042" s="80">
        <f>94492.4-V1042-Z1042</f>
        <v/>
      </c>
      <c r="AB1042" s="80" t="n">
        <v>410.24</v>
      </c>
      <c r="AC1042" s="80" t="n">
        <v>544.25</v>
      </c>
      <c r="AD1042" s="83">
        <f>C1042+D1042</f>
        <v/>
      </c>
      <c r="AE1042" s="82">
        <f>N1042-E1042</f>
        <v/>
      </c>
      <c r="AF1042" s="82">
        <f>O1042-F1042</f>
        <v/>
      </c>
      <c r="AG1042" s="82">
        <f>P1042-G1042</f>
        <v/>
      </c>
      <c r="AH1042" s="82">
        <f>Q1042-H1042</f>
        <v/>
      </c>
      <c r="AI1042" s="82">
        <f>R1042-I1042</f>
        <v/>
      </c>
      <c r="AJ1042" s="82">
        <f>S1042-J1042</f>
        <v/>
      </c>
      <c r="AK1042" s="80">
        <f>INDEX(检修、备用和必开!I:I,MATCH(统调负荷!$C1042,检修、备用和必开!$A:$A,0))</f>
        <v/>
      </c>
    </row>
    <row r="1043" ht="13.8" customHeight="1">
      <c r="A1043" s="80">
        <f>WEEKDAY(C1043,2)</f>
        <v/>
      </c>
      <c r="B1043" s="80">
        <f>HOUR(D1043)</f>
        <v/>
      </c>
      <c r="D1043" s="75" t="n"/>
      <c r="E1043" s="80" t="n"/>
      <c r="F1043" s="80" t="n"/>
      <c r="G1043" s="80" t="n"/>
      <c r="H1043" s="80" t="n"/>
      <c r="I1043" s="80" t="n"/>
      <c r="J1043" s="80" t="n"/>
      <c r="K1043" s="80">
        <f>F1043-Y1043</f>
        <v/>
      </c>
      <c r="L1043" s="82">
        <f>AA1043/(K1043+W1043)</f>
        <v/>
      </c>
      <c r="M1043" s="75" t="n">
        <v>0.84375</v>
      </c>
      <c r="N1043" s="80" t="n">
        <v>108764</v>
      </c>
      <c r="O1043" s="80" t="n">
        <v>62157.4</v>
      </c>
      <c r="P1043" s="80" t="n">
        <v>15280.6</v>
      </c>
      <c r="Q1043" s="80" t="n">
        <v>25315.6</v>
      </c>
      <c r="R1043" s="80" t="n">
        <v>7466.64</v>
      </c>
      <c r="S1043" s="80" t="n">
        <v>-1456.24</v>
      </c>
      <c r="T1043" s="80">
        <f>O1043-Y1043</f>
        <v/>
      </c>
      <c r="U1043" s="82">
        <f>AA1043/(T1043+X1043)</f>
        <v/>
      </c>
      <c r="V1043" s="80">
        <f>INDEX(检修、备用和必开!B:B,MATCH(统调负荷!$C1043,检修、备用和必开!$A:$A,0))</f>
        <v/>
      </c>
      <c r="W1043" s="80">
        <f>INDEX(检修、备用和必开!C:C,MATCH(统调负荷!$C1043,检修、备用和必开!$A:$A,0))</f>
        <v/>
      </c>
      <c r="X1043" s="80">
        <f>INDEX(检修、备用和必开!D:D,MATCH(统调负荷!$C1043,检修、备用和必开!$A:$A,0))</f>
        <v/>
      </c>
      <c r="Y1043" s="80">
        <f>INDEX(检修、备用和必开!E:E,MATCH(统调负荷!$C1043,检修、备用和必开!$A:$A,0))</f>
        <v/>
      </c>
      <c r="Z1043" s="80">
        <f>INDEX(检修、备用和必开!F:F,MATCH(统调负荷!$C1043,检修、备用和必开!$A:$A,0))</f>
        <v/>
      </c>
      <c r="AA1043" s="80">
        <f>94492.4-V1043-Z1043</f>
        <v/>
      </c>
      <c r="AB1043" s="80" t="n">
        <v>414.88</v>
      </c>
      <c r="AC1043" s="80" t="n">
        <v>508.16</v>
      </c>
      <c r="AD1043" s="83">
        <f>C1043+D1043</f>
        <v/>
      </c>
      <c r="AE1043" s="82">
        <f>N1043-E1043</f>
        <v/>
      </c>
      <c r="AF1043" s="82">
        <f>O1043-F1043</f>
        <v/>
      </c>
      <c r="AG1043" s="82">
        <f>P1043-G1043</f>
        <v/>
      </c>
      <c r="AH1043" s="82">
        <f>Q1043-H1043</f>
        <v/>
      </c>
      <c r="AI1043" s="82">
        <f>R1043-I1043</f>
        <v/>
      </c>
      <c r="AJ1043" s="82">
        <f>S1043-J1043</f>
        <v/>
      </c>
      <c r="AK1043" s="80">
        <f>INDEX(检修、备用和必开!I:I,MATCH(统调负荷!$C1043,检修、备用和必开!$A:$A,0))</f>
        <v/>
      </c>
    </row>
    <row r="1044" ht="13.8" customHeight="1">
      <c r="A1044" s="80">
        <f>WEEKDAY(C1044,2)</f>
        <v/>
      </c>
      <c r="B1044" s="80">
        <f>HOUR(D1044)</f>
        <v/>
      </c>
      <c r="D1044" s="75" t="n"/>
      <c r="E1044" s="80" t="n"/>
      <c r="F1044" s="80" t="n"/>
      <c r="G1044" s="80" t="n"/>
      <c r="H1044" s="80" t="n"/>
      <c r="I1044" s="80" t="n"/>
      <c r="J1044" s="80" t="n"/>
      <c r="K1044" s="80">
        <f>F1044-Y1044</f>
        <v/>
      </c>
      <c r="L1044" s="82">
        <f>AA1044/(K1044+W1044)</f>
        <v/>
      </c>
      <c r="M1044" s="75" t="n">
        <v>0.8541666666666666</v>
      </c>
      <c r="N1044" s="80" t="n">
        <v>108413</v>
      </c>
      <c r="O1044" s="80" t="n">
        <v>62508.95</v>
      </c>
      <c r="P1044" s="80" t="n">
        <v>14917.3</v>
      </c>
      <c r="Q1044" s="80" t="n">
        <v>24965.5</v>
      </c>
      <c r="R1044" s="80" t="n">
        <v>7435.76</v>
      </c>
      <c r="S1044" s="80" t="n">
        <v>-1414.51</v>
      </c>
      <c r="T1044" s="80">
        <f>O1044-Y1044</f>
        <v/>
      </c>
      <c r="U1044" s="82">
        <f>AA1044/(T1044+X1044)</f>
        <v/>
      </c>
      <c r="V1044" s="80">
        <f>INDEX(检修、备用和必开!B:B,MATCH(统调负荷!$C1044,检修、备用和必开!$A:$A,0))</f>
        <v/>
      </c>
      <c r="W1044" s="80">
        <f>INDEX(检修、备用和必开!C:C,MATCH(统调负荷!$C1044,检修、备用和必开!$A:$A,0))</f>
        <v/>
      </c>
      <c r="X1044" s="80">
        <f>INDEX(检修、备用和必开!D:D,MATCH(统调负荷!$C1044,检修、备用和必开!$A:$A,0))</f>
        <v/>
      </c>
      <c r="Y1044" s="80">
        <f>INDEX(检修、备用和必开!E:E,MATCH(统调负荷!$C1044,检修、备用和必开!$A:$A,0))</f>
        <v/>
      </c>
      <c r="Z1044" s="80">
        <f>INDEX(检修、备用和必开!F:F,MATCH(统调负荷!$C1044,检修、备用和必开!$A:$A,0))</f>
        <v/>
      </c>
      <c r="AA1044" s="80">
        <f>94492.4-V1044-Z1044</f>
        <v/>
      </c>
      <c r="AB1044" s="80" t="n">
        <v>403.96</v>
      </c>
      <c r="AC1044" s="80" t="n">
        <v>757.03</v>
      </c>
      <c r="AD1044" s="83">
        <f>C1044+D1044</f>
        <v/>
      </c>
      <c r="AE1044" s="82">
        <f>N1044-E1044</f>
        <v/>
      </c>
      <c r="AF1044" s="82">
        <f>O1044-F1044</f>
        <v/>
      </c>
      <c r="AG1044" s="82">
        <f>P1044-G1044</f>
        <v/>
      </c>
      <c r="AH1044" s="82">
        <f>Q1044-H1044</f>
        <v/>
      </c>
      <c r="AI1044" s="82">
        <f>R1044-I1044</f>
        <v/>
      </c>
      <c r="AJ1044" s="82">
        <f>S1044-J1044</f>
        <v/>
      </c>
      <c r="AK1044" s="80">
        <f>INDEX(检修、备用和必开!I:I,MATCH(统调负荷!$C1044,检修、备用和必开!$A:$A,0))</f>
        <v/>
      </c>
    </row>
    <row r="1045" ht="13.8" customHeight="1">
      <c r="A1045" s="80">
        <f>WEEKDAY(C1045,2)</f>
        <v/>
      </c>
      <c r="B1045" s="80">
        <f>HOUR(D1045)</f>
        <v/>
      </c>
      <c r="D1045" s="75" t="n"/>
      <c r="E1045" s="80" t="n"/>
      <c r="F1045" s="80" t="n"/>
      <c r="G1045" s="80" t="n"/>
      <c r="H1045" s="80" t="n"/>
      <c r="I1045" s="80" t="n"/>
      <c r="J1045" s="80" t="n"/>
      <c r="K1045" s="80">
        <f>F1045-Y1045</f>
        <v/>
      </c>
      <c r="L1045" s="82">
        <f>AA1045/(K1045+W1045)</f>
        <v/>
      </c>
      <c r="M1045" s="75" t="n">
        <v>0.8645833333333334</v>
      </c>
      <c r="N1045" s="80" t="n">
        <v>108079</v>
      </c>
      <c r="O1045" s="80" t="n">
        <v>63470.13</v>
      </c>
      <c r="P1045" s="80" t="n">
        <v>14545.3</v>
      </c>
      <c r="Q1045" s="80" t="n">
        <v>24149</v>
      </c>
      <c r="R1045" s="80" t="n">
        <v>7334.22</v>
      </c>
      <c r="S1045" s="80" t="n">
        <v>-1419.65</v>
      </c>
      <c r="T1045" s="80">
        <f>O1045-Y1045</f>
        <v/>
      </c>
      <c r="U1045" s="82">
        <f>AA1045/(T1045+X1045)</f>
        <v/>
      </c>
      <c r="V1045" s="80">
        <f>INDEX(检修、备用和必开!B:B,MATCH(统调负荷!$C1045,检修、备用和必开!$A:$A,0))</f>
        <v/>
      </c>
      <c r="W1045" s="80">
        <f>INDEX(检修、备用和必开!C:C,MATCH(统调负荷!$C1045,检修、备用和必开!$A:$A,0))</f>
        <v/>
      </c>
      <c r="X1045" s="80">
        <f>INDEX(检修、备用和必开!D:D,MATCH(统调负荷!$C1045,检修、备用和必开!$A:$A,0))</f>
        <v/>
      </c>
      <c r="Y1045" s="80">
        <f>INDEX(检修、备用和必开!E:E,MATCH(统调负荷!$C1045,检修、备用和必开!$A:$A,0))</f>
        <v/>
      </c>
      <c r="Z1045" s="80">
        <f>INDEX(检修、备用和必开!F:F,MATCH(统调负荷!$C1045,检修、备用和必开!$A:$A,0))</f>
        <v/>
      </c>
      <c r="AA1045" s="80">
        <f>94492.4-V1045-Z1045</f>
        <v/>
      </c>
      <c r="AB1045" s="80" t="n">
        <v>416.13</v>
      </c>
      <c r="AC1045" s="80" t="n">
        <v>975.1799999999999</v>
      </c>
      <c r="AD1045" s="83">
        <f>C1045+D1045</f>
        <v/>
      </c>
      <c r="AE1045" s="82">
        <f>N1045-E1045</f>
        <v/>
      </c>
      <c r="AF1045" s="82">
        <f>O1045-F1045</f>
        <v/>
      </c>
      <c r="AG1045" s="82">
        <f>P1045-G1045</f>
        <v/>
      </c>
      <c r="AH1045" s="82">
        <f>Q1045-H1045</f>
        <v/>
      </c>
      <c r="AI1045" s="82">
        <f>R1045-I1045</f>
        <v/>
      </c>
      <c r="AJ1045" s="82">
        <f>S1045-J1045</f>
        <v/>
      </c>
      <c r="AK1045" s="80">
        <f>INDEX(检修、备用和必开!I:I,MATCH(统调负荷!$C1045,检修、备用和必开!$A:$A,0))</f>
        <v/>
      </c>
    </row>
    <row r="1046" ht="13.8" customHeight="1">
      <c r="A1046" s="80">
        <f>WEEKDAY(C1046,2)</f>
        <v/>
      </c>
      <c r="B1046" s="80">
        <f>HOUR(D1046)</f>
        <v/>
      </c>
      <c r="D1046" s="75" t="n"/>
      <c r="E1046" s="80" t="n"/>
      <c r="F1046" s="80" t="n"/>
      <c r="G1046" s="80" t="n"/>
      <c r="H1046" s="80" t="n"/>
      <c r="I1046" s="80" t="n"/>
      <c r="J1046" s="80" t="n"/>
      <c r="K1046" s="80">
        <f>F1046-Y1046</f>
        <v/>
      </c>
      <c r="L1046" s="82">
        <f>AA1046/(K1046+W1046)</f>
        <v/>
      </c>
      <c r="M1046" s="75" t="n">
        <v>0.875</v>
      </c>
      <c r="N1046" s="80" t="n">
        <v>106890</v>
      </c>
      <c r="O1046" s="80" t="n">
        <v>62707.55</v>
      </c>
      <c r="P1046" s="80" t="n">
        <v>15128.4</v>
      </c>
      <c r="Q1046" s="80" t="n">
        <v>23127.1</v>
      </c>
      <c r="R1046" s="80" t="n">
        <v>7304.94</v>
      </c>
      <c r="S1046" s="80" t="n">
        <v>-1377.99</v>
      </c>
      <c r="T1046" s="80">
        <f>O1046-Y1046</f>
        <v/>
      </c>
      <c r="U1046" s="82">
        <f>AA1046/(T1046+X1046)</f>
        <v/>
      </c>
      <c r="V1046" s="80">
        <f>INDEX(检修、备用和必开!B:B,MATCH(统调负荷!$C1046,检修、备用和必开!$A:$A,0))</f>
        <v/>
      </c>
      <c r="W1046" s="80">
        <f>INDEX(检修、备用和必开!C:C,MATCH(统调负荷!$C1046,检修、备用和必开!$A:$A,0))</f>
        <v/>
      </c>
      <c r="X1046" s="80">
        <f>INDEX(检修、备用和必开!D:D,MATCH(统调负荷!$C1046,检修、备用和必开!$A:$A,0))</f>
        <v/>
      </c>
      <c r="Y1046" s="80">
        <f>INDEX(检修、备用和必开!E:E,MATCH(统调负荷!$C1046,检修、备用和必开!$A:$A,0))</f>
        <v/>
      </c>
      <c r="Z1046" s="80">
        <f>INDEX(检修、备用和必开!F:F,MATCH(统调负荷!$C1046,检修、备用和必开!$A:$A,0))</f>
        <v/>
      </c>
      <c r="AA1046" s="80">
        <f>94492.4-V1046-Z1046</f>
        <v/>
      </c>
      <c r="AB1046" s="80" t="n">
        <v>396.53</v>
      </c>
      <c r="AC1046" s="80" t="n">
        <v>749.13</v>
      </c>
      <c r="AD1046" s="83">
        <f>C1046+D1046</f>
        <v/>
      </c>
      <c r="AE1046" s="82">
        <f>N1046-E1046</f>
        <v/>
      </c>
      <c r="AF1046" s="82">
        <f>O1046-F1046</f>
        <v/>
      </c>
      <c r="AG1046" s="82">
        <f>P1046-G1046</f>
        <v/>
      </c>
      <c r="AH1046" s="82">
        <f>Q1046-H1046</f>
        <v/>
      </c>
      <c r="AI1046" s="82">
        <f>R1046-I1046</f>
        <v/>
      </c>
      <c r="AJ1046" s="82">
        <f>S1046-J1046</f>
        <v/>
      </c>
      <c r="AK1046" s="80">
        <f>INDEX(检修、备用和必开!I:I,MATCH(统调负荷!$C1046,检修、备用和必开!$A:$A,0))</f>
        <v/>
      </c>
    </row>
    <row r="1047" ht="13.8" customHeight="1">
      <c r="A1047" s="80">
        <f>WEEKDAY(C1047,2)</f>
        <v/>
      </c>
      <c r="B1047" s="80">
        <f>HOUR(D1047)</f>
        <v/>
      </c>
      <c r="D1047" s="75" t="n"/>
      <c r="E1047" s="80" t="n"/>
      <c r="F1047" s="80" t="n"/>
      <c r="G1047" s="80" t="n"/>
      <c r="H1047" s="80" t="n"/>
      <c r="I1047" s="80" t="n"/>
      <c r="J1047" s="80" t="n"/>
      <c r="K1047" s="80">
        <f>F1047-Y1047</f>
        <v/>
      </c>
      <c r="L1047" s="82">
        <f>AA1047/(K1047+W1047)</f>
        <v/>
      </c>
      <c r="M1047" s="75" t="n">
        <v>0.8854166666666666</v>
      </c>
      <c r="N1047" s="80" t="n">
        <v>105841</v>
      </c>
      <c r="O1047" s="80" t="n">
        <v>61212.57</v>
      </c>
      <c r="P1047" s="80" t="n">
        <v>15881.4</v>
      </c>
      <c r="Q1047" s="80" t="n">
        <v>22834.1</v>
      </c>
      <c r="R1047" s="80" t="n">
        <v>7276.56</v>
      </c>
      <c r="S1047" s="80" t="n">
        <v>-1363.63</v>
      </c>
      <c r="T1047" s="80">
        <f>O1047-Y1047</f>
        <v/>
      </c>
      <c r="U1047" s="82">
        <f>AA1047/(T1047+X1047)</f>
        <v/>
      </c>
      <c r="V1047" s="80">
        <f>INDEX(检修、备用和必开!B:B,MATCH(统调负荷!$C1047,检修、备用和必开!$A:$A,0))</f>
        <v/>
      </c>
      <c r="W1047" s="80">
        <f>INDEX(检修、备用和必开!C:C,MATCH(统调负荷!$C1047,检修、备用和必开!$A:$A,0))</f>
        <v/>
      </c>
      <c r="X1047" s="80">
        <f>INDEX(检修、备用和必开!D:D,MATCH(统调负荷!$C1047,检修、备用和必开!$A:$A,0))</f>
        <v/>
      </c>
      <c r="Y1047" s="80">
        <f>INDEX(检修、备用和必开!E:E,MATCH(统调负荷!$C1047,检修、备用和必开!$A:$A,0))</f>
        <v/>
      </c>
      <c r="Z1047" s="80">
        <f>INDEX(检修、备用和必开!F:F,MATCH(统调负荷!$C1047,检修、备用和必开!$A:$A,0))</f>
        <v/>
      </c>
      <c r="AA1047" s="80">
        <f>94492.4-V1047-Z1047</f>
        <v/>
      </c>
      <c r="AB1047" s="80" t="n">
        <v>396.7</v>
      </c>
      <c r="AC1047" s="80" t="n">
        <v>749.13</v>
      </c>
      <c r="AD1047" s="83">
        <f>C1047+D1047</f>
        <v/>
      </c>
      <c r="AE1047" s="82">
        <f>N1047-E1047</f>
        <v/>
      </c>
      <c r="AF1047" s="82">
        <f>O1047-F1047</f>
        <v/>
      </c>
      <c r="AG1047" s="82">
        <f>P1047-G1047</f>
        <v/>
      </c>
      <c r="AH1047" s="82">
        <f>Q1047-H1047</f>
        <v/>
      </c>
      <c r="AI1047" s="82">
        <f>R1047-I1047</f>
        <v/>
      </c>
      <c r="AJ1047" s="82">
        <f>S1047-J1047</f>
        <v/>
      </c>
      <c r="AK1047" s="80">
        <f>INDEX(检修、备用和必开!I:I,MATCH(统调负荷!$C1047,检修、备用和必开!$A:$A,0))</f>
        <v/>
      </c>
    </row>
    <row r="1048" ht="13.8" customHeight="1">
      <c r="A1048" s="80">
        <f>WEEKDAY(C1048,2)</f>
        <v/>
      </c>
      <c r="B1048" s="80">
        <f>HOUR(D1048)</f>
        <v/>
      </c>
      <c r="D1048" s="75" t="n"/>
      <c r="E1048" s="80" t="n"/>
      <c r="F1048" s="80" t="n"/>
      <c r="G1048" s="80" t="n"/>
      <c r="H1048" s="80" t="n"/>
      <c r="I1048" s="80" t="n"/>
      <c r="J1048" s="80" t="n"/>
      <c r="K1048" s="80">
        <f>F1048-Y1048</f>
        <v/>
      </c>
      <c r="L1048" s="82">
        <f>AA1048/(K1048+W1048)</f>
        <v/>
      </c>
      <c r="M1048" s="75" t="n">
        <v>0.8958333333333334</v>
      </c>
      <c r="N1048" s="80" t="n">
        <v>104660</v>
      </c>
      <c r="O1048" s="80" t="n">
        <v>60346.4</v>
      </c>
      <c r="P1048" s="80" t="n">
        <v>15564.5</v>
      </c>
      <c r="Q1048" s="80" t="n">
        <v>22963.7</v>
      </c>
      <c r="R1048" s="80" t="n">
        <v>7164.96</v>
      </c>
      <c r="S1048" s="80" t="n">
        <v>-1379.56</v>
      </c>
      <c r="T1048" s="80">
        <f>O1048-Y1048</f>
        <v/>
      </c>
      <c r="U1048" s="82">
        <f>AA1048/(T1048+X1048)</f>
        <v/>
      </c>
      <c r="V1048" s="80">
        <f>INDEX(检修、备用和必开!B:B,MATCH(统调负荷!$C1048,检修、备用和必开!$A:$A,0))</f>
        <v/>
      </c>
      <c r="W1048" s="80">
        <f>INDEX(检修、备用和必开!C:C,MATCH(统调负荷!$C1048,检修、备用和必开!$A:$A,0))</f>
        <v/>
      </c>
      <c r="X1048" s="80">
        <f>INDEX(检修、备用和必开!D:D,MATCH(统调负荷!$C1048,检修、备用和必开!$A:$A,0))</f>
        <v/>
      </c>
      <c r="Y1048" s="80">
        <f>INDEX(检修、备用和必开!E:E,MATCH(统调负荷!$C1048,检修、备用和必开!$A:$A,0))</f>
        <v/>
      </c>
      <c r="Z1048" s="80">
        <f>INDEX(检修、备用和必开!F:F,MATCH(统调负荷!$C1048,检修、备用和必开!$A:$A,0))</f>
        <v/>
      </c>
      <c r="AA1048" s="80">
        <f>94492.4-V1048-Z1048</f>
        <v/>
      </c>
      <c r="AB1048" s="80" t="n">
        <v>397.18</v>
      </c>
      <c r="AC1048" s="80" t="n">
        <v>749.05</v>
      </c>
      <c r="AD1048" s="83">
        <f>C1048+D1048</f>
        <v/>
      </c>
      <c r="AE1048" s="82">
        <f>N1048-E1048</f>
        <v/>
      </c>
      <c r="AF1048" s="82">
        <f>O1048-F1048</f>
        <v/>
      </c>
      <c r="AG1048" s="82">
        <f>P1048-G1048</f>
        <v/>
      </c>
      <c r="AH1048" s="82">
        <f>Q1048-H1048</f>
        <v/>
      </c>
      <c r="AI1048" s="82">
        <f>R1048-I1048</f>
        <v/>
      </c>
      <c r="AJ1048" s="82">
        <f>S1048-J1048</f>
        <v/>
      </c>
      <c r="AK1048" s="80">
        <f>INDEX(检修、备用和必开!I:I,MATCH(统调负荷!$C1048,检修、备用和必开!$A:$A,0))</f>
        <v/>
      </c>
    </row>
    <row r="1049" ht="13.8" customHeight="1">
      <c r="A1049" s="80">
        <f>WEEKDAY(C1049,2)</f>
        <v/>
      </c>
      <c r="B1049" s="80">
        <f>HOUR(D1049)</f>
        <v/>
      </c>
      <c r="D1049" s="75" t="n"/>
      <c r="E1049" s="80" t="n"/>
      <c r="F1049" s="80" t="n"/>
      <c r="G1049" s="80" t="n"/>
      <c r="H1049" s="80" t="n"/>
      <c r="I1049" s="80" t="n"/>
      <c r="J1049" s="80" t="n"/>
      <c r="K1049" s="80">
        <f>F1049-Y1049</f>
        <v/>
      </c>
      <c r="L1049" s="82">
        <f>AA1049/(K1049+W1049)</f>
        <v/>
      </c>
      <c r="M1049" s="75" t="n">
        <v>0.90625</v>
      </c>
      <c r="N1049" s="80" t="n">
        <v>103311</v>
      </c>
      <c r="O1049" s="80" t="n">
        <v>58780.84</v>
      </c>
      <c r="P1049" s="80" t="n">
        <v>15735.9</v>
      </c>
      <c r="Q1049" s="80" t="n">
        <v>23034.1</v>
      </c>
      <c r="R1049" s="80" t="n">
        <v>7124.21</v>
      </c>
      <c r="S1049" s="80" t="n">
        <v>-1364.05</v>
      </c>
      <c r="T1049" s="80">
        <f>O1049-Y1049</f>
        <v/>
      </c>
      <c r="U1049" s="82">
        <f>AA1049/(T1049+X1049)</f>
        <v/>
      </c>
      <c r="V1049" s="80">
        <f>INDEX(检修、备用和必开!B:B,MATCH(统调负荷!$C1049,检修、备用和必开!$A:$A,0))</f>
        <v/>
      </c>
      <c r="W1049" s="80">
        <f>INDEX(检修、备用和必开!C:C,MATCH(统调负荷!$C1049,检修、备用和必开!$A:$A,0))</f>
        <v/>
      </c>
      <c r="X1049" s="80">
        <f>INDEX(检修、备用和必开!D:D,MATCH(统调负荷!$C1049,检修、备用和必开!$A:$A,0))</f>
        <v/>
      </c>
      <c r="Y1049" s="80">
        <f>INDEX(检修、备用和必开!E:E,MATCH(统调负荷!$C1049,检修、备用和必开!$A:$A,0))</f>
        <v/>
      </c>
      <c r="Z1049" s="80">
        <f>INDEX(检修、备用和必开!F:F,MATCH(统调负荷!$C1049,检修、备用和必开!$A:$A,0))</f>
        <v/>
      </c>
      <c r="AA1049" s="80">
        <f>94492.4-V1049-Z1049</f>
        <v/>
      </c>
      <c r="AB1049" s="80" t="n">
        <v>392.12</v>
      </c>
      <c r="AC1049" s="80" t="n">
        <v>601.9</v>
      </c>
      <c r="AD1049" s="83">
        <f>C1049+D1049</f>
        <v/>
      </c>
      <c r="AE1049" s="82">
        <f>N1049-E1049</f>
        <v/>
      </c>
      <c r="AF1049" s="82">
        <f>O1049-F1049</f>
        <v/>
      </c>
      <c r="AG1049" s="82">
        <f>P1049-G1049</f>
        <v/>
      </c>
      <c r="AH1049" s="82">
        <f>Q1049-H1049</f>
        <v/>
      </c>
      <c r="AI1049" s="82">
        <f>R1049-I1049</f>
        <v/>
      </c>
      <c r="AJ1049" s="82">
        <f>S1049-J1049</f>
        <v/>
      </c>
      <c r="AK1049" s="80">
        <f>INDEX(检修、备用和必开!I:I,MATCH(统调负荷!$C1049,检修、备用和必开!$A:$A,0))</f>
        <v/>
      </c>
    </row>
    <row r="1050" ht="13.8" customHeight="1">
      <c r="A1050" s="80">
        <f>WEEKDAY(C1050,2)</f>
        <v/>
      </c>
      <c r="B1050" s="80">
        <f>HOUR(D1050)</f>
        <v/>
      </c>
      <c r="D1050" s="75" t="n"/>
      <c r="E1050" s="80" t="n"/>
      <c r="F1050" s="80" t="n"/>
      <c r="G1050" s="80" t="n"/>
      <c r="H1050" s="80" t="n"/>
      <c r="I1050" s="80" t="n"/>
      <c r="J1050" s="80" t="n"/>
      <c r="K1050" s="80">
        <f>F1050-Y1050</f>
        <v/>
      </c>
      <c r="L1050" s="82">
        <f>AA1050/(K1050+W1050)</f>
        <v/>
      </c>
      <c r="M1050" s="75" t="n">
        <v>0.9166666666666666</v>
      </c>
      <c r="N1050" s="80" t="n">
        <v>101654</v>
      </c>
      <c r="O1050" s="80" t="n">
        <v>58195.64</v>
      </c>
      <c r="P1050" s="80" t="n">
        <v>15153.9</v>
      </c>
      <c r="Q1050" s="80" t="n">
        <v>22689.3</v>
      </c>
      <c r="R1050" s="80" t="n">
        <v>7011.14</v>
      </c>
      <c r="S1050" s="80" t="n">
        <v>-1395.98</v>
      </c>
      <c r="T1050" s="80">
        <f>O1050-Y1050</f>
        <v/>
      </c>
      <c r="U1050" s="82">
        <f>AA1050/(T1050+X1050)</f>
        <v/>
      </c>
      <c r="V1050" s="80">
        <f>INDEX(检修、备用和必开!B:B,MATCH(统调负荷!$C1050,检修、备用和必开!$A:$A,0))</f>
        <v/>
      </c>
      <c r="W1050" s="80">
        <f>INDEX(检修、备用和必开!C:C,MATCH(统调负荷!$C1050,检修、备用和必开!$A:$A,0))</f>
        <v/>
      </c>
      <c r="X1050" s="80">
        <f>INDEX(检修、备用和必开!D:D,MATCH(统调负荷!$C1050,检修、备用和必开!$A:$A,0))</f>
        <v/>
      </c>
      <c r="Y1050" s="80">
        <f>INDEX(检修、备用和必开!E:E,MATCH(统调负荷!$C1050,检修、备用和必开!$A:$A,0))</f>
        <v/>
      </c>
      <c r="Z1050" s="80">
        <f>INDEX(检修、备用和必开!F:F,MATCH(统调负荷!$C1050,检修、备用和必开!$A:$A,0))</f>
        <v/>
      </c>
      <c r="AA1050" s="80">
        <f>94492.4-V1050-Z1050</f>
        <v/>
      </c>
      <c r="AB1050" s="80" t="n">
        <v>416.11</v>
      </c>
      <c r="AC1050" s="80" t="n">
        <v>679.76</v>
      </c>
      <c r="AD1050" s="83">
        <f>C1050+D1050</f>
        <v/>
      </c>
      <c r="AE1050" s="82">
        <f>N1050-E1050</f>
        <v/>
      </c>
      <c r="AF1050" s="82">
        <f>O1050-F1050</f>
        <v/>
      </c>
      <c r="AG1050" s="82">
        <f>P1050-G1050</f>
        <v/>
      </c>
      <c r="AH1050" s="82">
        <f>Q1050-H1050</f>
        <v/>
      </c>
      <c r="AI1050" s="82">
        <f>R1050-I1050</f>
        <v/>
      </c>
      <c r="AJ1050" s="82">
        <f>S1050-J1050</f>
        <v/>
      </c>
      <c r="AK1050" s="80">
        <f>INDEX(检修、备用和必开!I:I,MATCH(统调负荷!$C1050,检修、备用和必开!$A:$A,0))</f>
        <v/>
      </c>
    </row>
    <row r="1051" ht="13.8" customHeight="1">
      <c r="A1051" s="80">
        <f>WEEKDAY(C1051,2)</f>
        <v/>
      </c>
      <c r="B1051" s="80">
        <f>HOUR(D1051)</f>
        <v/>
      </c>
      <c r="D1051" s="75" t="n"/>
      <c r="E1051" s="80" t="n"/>
      <c r="F1051" s="80" t="n"/>
      <c r="G1051" s="80" t="n"/>
      <c r="H1051" s="80" t="n"/>
      <c r="I1051" s="80" t="n"/>
      <c r="J1051" s="80" t="n"/>
      <c r="K1051" s="80">
        <f>F1051-Y1051</f>
        <v/>
      </c>
      <c r="L1051" s="82">
        <f>AA1051/(K1051+W1051)</f>
        <v/>
      </c>
      <c r="M1051" s="75" t="n">
        <v>0.9270833333333334</v>
      </c>
      <c r="N1051" s="80" t="n">
        <v>99864.39999999999</v>
      </c>
      <c r="O1051" s="80" t="n">
        <v>56601.01</v>
      </c>
      <c r="P1051" s="80" t="n">
        <v>15263</v>
      </c>
      <c r="Q1051" s="80" t="n">
        <v>22276</v>
      </c>
      <c r="R1051" s="80" t="n">
        <v>7083.62</v>
      </c>
      <c r="S1051" s="80" t="n">
        <v>-1359.23</v>
      </c>
      <c r="T1051" s="80">
        <f>O1051-Y1051</f>
        <v/>
      </c>
      <c r="U1051" s="82">
        <f>AA1051/(T1051+X1051)</f>
        <v/>
      </c>
      <c r="V1051" s="80">
        <f>INDEX(检修、备用和必开!B:B,MATCH(统调负荷!$C1051,检修、备用和必开!$A:$A,0))</f>
        <v/>
      </c>
      <c r="W1051" s="80">
        <f>INDEX(检修、备用和必开!C:C,MATCH(统调负荷!$C1051,检修、备用和必开!$A:$A,0))</f>
        <v/>
      </c>
      <c r="X1051" s="80">
        <f>INDEX(检修、备用和必开!D:D,MATCH(统调负荷!$C1051,检修、备用和必开!$A:$A,0))</f>
        <v/>
      </c>
      <c r="Y1051" s="80">
        <f>INDEX(检修、备用和必开!E:E,MATCH(统调负荷!$C1051,检修、备用和必开!$A:$A,0))</f>
        <v/>
      </c>
      <c r="Z1051" s="80">
        <f>INDEX(检修、备用和必开!F:F,MATCH(统调负荷!$C1051,检修、备用和必开!$A:$A,0))</f>
        <v/>
      </c>
      <c r="AA1051" s="80">
        <f>94492.4-V1051-Z1051</f>
        <v/>
      </c>
      <c r="AB1051" s="80" t="n">
        <v>418.86</v>
      </c>
      <c r="AC1051" s="80" t="n">
        <v>550.99</v>
      </c>
      <c r="AD1051" s="83">
        <f>C1051+D1051</f>
        <v/>
      </c>
      <c r="AE1051" s="82">
        <f>N1051-E1051</f>
        <v/>
      </c>
      <c r="AF1051" s="82">
        <f>O1051-F1051</f>
        <v/>
      </c>
      <c r="AG1051" s="82">
        <f>P1051-G1051</f>
        <v/>
      </c>
      <c r="AH1051" s="82">
        <f>Q1051-H1051</f>
        <v/>
      </c>
      <c r="AI1051" s="82">
        <f>R1051-I1051</f>
        <v/>
      </c>
      <c r="AJ1051" s="82">
        <f>S1051-J1051</f>
        <v/>
      </c>
      <c r="AK1051" s="80">
        <f>INDEX(检修、备用和必开!I:I,MATCH(统调负荷!$C1051,检修、备用和必开!$A:$A,0))</f>
        <v/>
      </c>
    </row>
    <row r="1052" ht="13.8" customHeight="1">
      <c r="A1052" s="80">
        <f>WEEKDAY(C1052,2)</f>
        <v/>
      </c>
      <c r="B1052" s="80">
        <f>HOUR(D1052)</f>
        <v/>
      </c>
      <c r="D1052" s="75" t="n"/>
      <c r="E1052" s="80" t="n"/>
      <c r="F1052" s="80" t="n"/>
      <c r="G1052" s="80" t="n"/>
      <c r="H1052" s="80" t="n"/>
      <c r="I1052" s="80" t="n"/>
      <c r="J1052" s="80" t="n"/>
      <c r="K1052" s="80">
        <f>F1052-Y1052</f>
        <v/>
      </c>
      <c r="L1052" s="82">
        <f>AA1052/(K1052+W1052)</f>
        <v/>
      </c>
      <c r="M1052" s="75" t="n">
        <v>0.9375</v>
      </c>
      <c r="N1052" s="80" t="n">
        <v>98194.2</v>
      </c>
      <c r="O1052" s="80" t="n">
        <v>56042.29</v>
      </c>
      <c r="P1052" s="80" t="n">
        <v>14865.4</v>
      </c>
      <c r="Q1052" s="80" t="n">
        <v>21561.2</v>
      </c>
      <c r="R1052" s="80" t="n">
        <v>7073.87</v>
      </c>
      <c r="S1052" s="80" t="n">
        <v>-1348.56</v>
      </c>
      <c r="T1052" s="80">
        <f>O1052-Y1052</f>
        <v/>
      </c>
      <c r="U1052" s="82">
        <f>AA1052/(T1052+X1052)</f>
        <v/>
      </c>
      <c r="V1052" s="80">
        <f>INDEX(检修、备用和必开!B:B,MATCH(统调负荷!$C1052,检修、备用和必开!$A:$A,0))</f>
        <v/>
      </c>
      <c r="W1052" s="80">
        <f>INDEX(检修、备用和必开!C:C,MATCH(统调负荷!$C1052,检修、备用和必开!$A:$A,0))</f>
        <v/>
      </c>
      <c r="X1052" s="80">
        <f>INDEX(检修、备用和必开!D:D,MATCH(统调负荷!$C1052,检修、备用和必开!$A:$A,0))</f>
        <v/>
      </c>
      <c r="Y1052" s="80">
        <f>INDEX(检修、备用和必开!E:E,MATCH(统调负荷!$C1052,检修、备用和必开!$A:$A,0))</f>
        <v/>
      </c>
      <c r="Z1052" s="80">
        <f>INDEX(检修、备用和必开!F:F,MATCH(统调负荷!$C1052,检修、备用和必开!$A:$A,0))</f>
        <v/>
      </c>
      <c r="AA1052" s="80">
        <f>94492.4-V1052-Z1052</f>
        <v/>
      </c>
      <c r="AB1052" s="80" t="n">
        <v>438.34</v>
      </c>
      <c r="AC1052" s="80" t="n">
        <v>491.29</v>
      </c>
      <c r="AD1052" s="83">
        <f>C1052+D1052</f>
        <v/>
      </c>
      <c r="AE1052" s="82">
        <f>N1052-E1052</f>
        <v/>
      </c>
      <c r="AF1052" s="82">
        <f>O1052-F1052</f>
        <v/>
      </c>
      <c r="AG1052" s="82">
        <f>P1052-G1052</f>
        <v/>
      </c>
      <c r="AH1052" s="82">
        <f>Q1052-H1052</f>
        <v/>
      </c>
      <c r="AI1052" s="82">
        <f>R1052-I1052</f>
        <v/>
      </c>
      <c r="AJ1052" s="82">
        <f>S1052-J1052</f>
        <v/>
      </c>
      <c r="AK1052" s="80">
        <f>INDEX(检修、备用和必开!I:I,MATCH(统调负荷!$C1052,检修、备用和必开!$A:$A,0))</f>
        <v/>
      </c>
    </row>
    <row r="1053" ht="13.8" customHeight="1">
      <c r="A1053" s="80">
        <f>WEEKDAY(C1053,2)</f>
        <v/>
      </c>
      <c r="B1053" s="80">
        <f>HOUR(D1053)</f>
        <v/>
      </c>
      <c r="D1053" s="75" t="n"/>
      <c r="E1053" s="80" t="n"/>
      <c r="F1053" s="80" t="n"/>
      <c r="G1053" s="80" t="n"/>
      <c r="H1053" s="80" t="n"/>
      <c r="I1053" s="80" t="n"/>
      <c r="J1053" s="80" t="n"/>
      <c r="K1053" s="80">
        <f>F1053-Y1053</f>
        <v/>
      </c>
      <c r="L1053" s="82">
        <f>AA1053/(K1053+W1053)</f>
        <v/>
      </c>
      <c r="M1053" s="75" t="n">
        <v>0.9479166666666666</v>
      </c>
      <c r="N1053" s="80" t="n">
        <v>96028.5</v>
      </c>
      <c r="O1053" s="80" t="n">
        <v>54326.18</v>
      </c>
      <c r="P1053" s="80" t="n">
        <v>14634</v>
      </c>
      <c r="Q1053" s="80" t="n">
        <v>21230.8</v>
      </c>
      <c r="R1053" s="80" t="n">
        <v>7196.69</v>
      </c>
      <c r="S1053" s="80" t="n">
        <v>-1359.17</v>
      </c>
      <c r="T1053" s="80">
        <f>O1053-Y1053</f>
        <v/>
      </c>
      <c r="U1053" s="82">
        <f>AA1053/(T1053+X1053)</f>
        <v/>
      </c>
      <c r="V1053" s="80">
        <f>INDEX(检修、备用和必开!B:B,MATCH(统调负荷!$C1053,检修、备用和必开!$A:$A,0))</f>
        <v/>
      </c>
      <c r="W1053" s="80">
        <f>INDEX(检修、备用和必开!C:C,MATCH(统调负荷!$C1053,检修、备用和必开!$A:$A,0))</f>
        <v/>
      </c>
      <c r="X1053" s="80">
        <f>INDEX(检修、备用和必开!D:D,MATCH(统调负荷!$C1053,检修、备用和必开!$A:$A,0))</f>
        <v/>
      </c>
      <c r="Y1053" s="80">
        <f>INDEX(检修、备用和必开!E:E,MATCH(统调负荷!$C1053,检修、备用和必开!$A:$A,0))</f>
        <v/>
      </c>
      <c r="Z1053" s="80">
        <f>INDEX(检修、备用和必开!F:F,MATCH(统调负荷!$C1053,检修、备用和必开!$A:$A,0))</f>
        <v/>
      </c>
      <c r="AA1053" s="80">
        <f>94492.4-V1053-Z1053</f>
        <v/>
      </c>
      <c r="AB1053" s="80" t="n">
        <v>424.26</v>
      </c>
      <c r="AC1053" s="80" t="n">
        <v>450.23</v>
      </c>
      <c r="AD1053" s="83">
        <f>C1053+D1053</f>
        <v/>
      </c>
      <c r="AE1053" s="82">
        <f>N1053-E1053</f>
        <v/>
      </c>
      <c r="AF1053" s="82">
        <f>O1053-F1053</f>
        <v/>
      </c>
      <c r="AG1053" s="82">
        <f>P1053-G1053</f>
        <v/>
      </c>
      <c r="AH1053" s="82">
        <f>Q1053-H1053</f>
        <v/>
      </c>
      <c r="AI1053" s="82">
        <f>R1053-I1053</f>
        <v/>
      </c>
      <c r="AJ1053" s="82">
        <f>S1053-J1053</f>
        <v/>
      </c>
      <c r="AK1053" s="80">
        <f>INDEX(检修、备用和必开!I:I,MATCH(统调负荷!$C1053,检修、备用和必开!$A:$A,0))</f>
        <v/>
      </c>
    </row>
    <row r="1054" ht="13.8" customHeight="1">
      <c r="A1054" s="80">
        <f>WEEKDAY(C1054,2)</f>
        <v/>
      </c>
      <c r="B1054" s="80">
        <f>HOUR(D1054)</f>
        <v/>
      </c>
      <c r="D1054" s="75" t="n"/>
      <c r="E1054" s="80" t="n"/>
      <c r="F1054" s="80" t="n"/>
      <c r="G1054" s="80" t="n"/>
      <c r="H1054" s="80" t="n"/>
      <c r="I1054" s="80" t="n"/>
      <c r="J1054" s="80" t="n"/>
      <c r="K1054" s="80">
        <f>F1054-Y1054</f>
        <v/>
      </c>
      <c r="L1054" s="82">
        <f>AA1054/(K1054+W1054)</f>
        <v/>
      </c>
      <c r="M1054" s="75" t="n">
        <v>0.9583333333333334</v>
      </c>
      <c r="N1054" s="80" t="n">
        <v>93269.10000000001</v>
      </c>
      <c r="O1054" s="80" t="n">
        <v>51811.39</v>
      </c>
      <c r="P1054" s="80" t="n">
        <v>14908.4</v>
      </c>
      <c r="Q1054" s="80" t="n">
        <v>20803.1</v>
      </c>
      <c r="R1054" s="80" t="n">
        <v>7081.4</v>
      </c>
      <c r="S1054" s="80" t="n">
        <v>-1335.19</v>
      </c>
      <c r="T1054" s="80">
        <f>O1054-Y1054</f>
        <v/>
      </c>
      <c r="U1054" s="82">
        <f>AA1054/(T1054+X1054)</f>
        <v/>
      </c>
      <c r="V1054" s="80">
        <f>INDEX(检修、备用和必开!B:B,MATCH(统调负荷!$C1054,检修、备用和必开!$A:$A,0))</f>
        <v/>
      </c>
      <c r="W1054" s="80">
        <f>INDEX(检修、备用和必开!C:C,MATCH(统调负荷!$C1054,检修、备用和必开!$A:$A,0))</f>
        <v/>
      </c>
      <c r="X1054" s="80">
        <f>INDEX(检修、备用和必开!D:D,MATCH(统调负荷!$C1054,检修、备用和必开!$A:$A,0))</f>
        <v/>
      </c>
      <c r="Y1054" s="80">
        <f>INDEX(检修、备用和必开!E:E,MATCH(统调负荷!$C1054,检修、备用和必开!$A:$A,0))</f>
        <v/>
      </c>
      <c r="Z1054" s="80">
        <f>INDEX(检修、备用和必开!F:F,MATCH(统调负荷!$C1054,检修、备用和必开!$A:$A,0))</f>
        <v/>
      </c>
      <c r="AA1054" s="80">
        <f>94492.4-V1054-Z1054</f>
        <v/>
      </c>
      <c r="AB1054" s="80" t="n">
        <v>414.83</v>
      </c>
      <c r="AC1054" s="80" t="n">
        <v>403.08</v>
      </c>
      <c r="AD1054" s="83">
        <f>C1054+D1054</f>
        <v/>
      </c>
      <c r="AE1054" s="82">
        <f>N1054-E1054</f>
        <v/>
      </c>
      <c r="AF1054" s="82">
        <f>O1054-F1054</f>
        <v/>
      </c>
      <c r="AG1054" s="82">
        <f>P1054-G1054</f>
        <v/>
      </c>
      <c r="AH1054" s="82">
        <f>Q1054-H1054</f>
        <v/>
      </c>
      <c r="AI1054" s="82">
        <f>R1054-I1054</f>
        <v/>
      </c>
      <c r="AJ1054" s="82">
        <f>S1054-J1054</f>
        <v/>
      </c>
      <c r="AK1054" s="80">
        <f>INDEX(检修、备用和必开!I:I,MATCH(统调负荷!$C1054,检修、备用和必开!$A:$A,0))</f>
        <v/>
      </c>
    </row>
    <row r="1055" ht="13.8" customHeight="1">
      <c r="A1055" s="80">
        <f>WEEKDAY(C1055,2)</f>
        <v/>
      </c>
      <c r="B1055" s="80">
        <f>HOUR(D1055)</f>
        <v/>
      </c>
      <c r="D1055" s="75" t="n"/>
      <c r="E1055" s="80" t="n"/>
      <c r="F1055" s="80" t="n"/>
      <c r="G1055" s="80" t="n"/>
      <c r="H1055" s="80" t="n"/>
      <c r="I1055" s="80" t="n"/>
      <c r="J1055" s="80" t="n"/>
      <c r="K1055" s="80">
        <f>F1055-Y1055</f>
        <v/>
      </c>
      <c r="L1055" s="82">
        <f>AA1055/(K1055+W1055)</f>
        <v/>
      </c>
      <c r="M1055" s="75" t="n">
        <v>0.96875</v>
      </c>
      <c r="N1055" s="80" t="n">
        <v>90654.5</v>
      </c>
      <c r="O1055" s="80" t="n">
        <v>50366.38</v>
      </c>
      <c r="P1055" s="80" t="n">
        <v>14873.3</v>
      </c>
      <c r="Q1055" s="80" t="n">
        <v>19888.6</v>
      </c>
      <c r="R1055" s="80" t="n">
        <v>6932.15</v>
      </c>
      <c r="S1055" s="80" t="n">
        <v>-1405.93</v>
      </c>
      <c r="T1055" s="80">
        <f>O1055-Y1055</f>
        <v/>
      </c>
      <c r="U1055" s="82">
        <f>AA1055/(T1055+X1055)</f>
        <v/>
      </c>
      <c r="V1055" s="80">
        <f>INDEX(检修、备用和必开!B:B,MATCH(统调负荷!$C1055,检修、备用和必开!$A:$A,0))</f>
        <v/>
      </c>
      <c r="W1055" s="80">
        <f>INDEX(检修、备用和必开!C:C,MATCH(统调负荷!$C1055,检修、备用和必开!$A:$A,0))</f>
        <v/>
      </c>
      <c r="X1055" s="80">
        <f>INDEX(检修、备用和必开!D:D,MATCH(统调负荷!$C1055,检修、备用和必开!$A:$A,0))</f>
        <v/>
      </c>
      <c r="Y1055" s="80">
        <f>INDEX(检修、备用和必开!E:E,MATCH(统调负荷!$C1055,检修、备用和必开!$A:$A,0))</f>
        <v/>
      </c>
      <c r="Z1055" s="80">
        <f>INDEX(检修、备用和必开!F:F,MATCH(统调负荷!$C1055,检修、备用和必开!$A:$A,0))</f>
        <v/>
      </c>
      <c r="AA1055" s="80">
        <f>94492.4-V1055-Z1055</f>
        <v/>
      </c>
      <c r="AB1055" s="80" t="n">
        <v>394.47</v>
      </c>
      <c r="AC1055" s="80" t="n">
        <v>394.99</v>
      </c>
      <c r="AD1055" s="83">
        <f>C1055+D1055</f>
        <v/>
      </c>
      <c r="AE1055" s="82">
        <f>N1055-E1055</f>
        <v/>
      </c>
      <c r="AF1055" s="82">
        <f>O1055-F1055</f>
        <v/>
      </c>
      <c r="AG1055" s="82">
        <f>P1055-G1055</f>
        <v/>
      </c>
      <c r="AH1055" s="82">
        <f>Q1055-H1055</f>
        <v/>
      </c>
      <c r="AI1055" s="82">
        <f>R1055-I1055</f>
        <v/>
      </c>
      <c r="AJ1055" s="82">
        <f>S1055-J1055</f>
        <v/>
      </c>
      <c r="AK1055" s="80">
        <f>INDEX(检修、备用和必开!I:I,MATCH(统调负荷!$C1055,检修、备用和必开!$A:$A,0))</f>
        <v/>
      </c>
    </row>
    <row r="1056" ht="13.8" customHeight="1">
      <c r="A1056" s="80">
        <f>WEEKDAY(C1056,2)</f>
        <v/>
      </c>
      <c r="B1056" s="80">
        <f>HOUR(D1056)</f>
        <v/>
      </c>
      <c r="D1056" s="75" t="n"/>
      <c r="E1056" s="80" t="n"/>
      <c r="F1056" s="80" t="n"/>
      <c r="G1056" s="80" t="n"/>
      <c r="H1056" s="80" t="n"/>
      <c r="I1056" s="80" t="n"/>
      <c r="J1056" s="80" t="n"/>
      <c r="K1056" s="80">
        <f>F1056-Y1056</f>
        <v/>
      </c>
      <c r="L1056" s="82">
        <f>AA1056/(K1056+W1056)</f>
        <v/>
      </c>
      <c r="M1056" s="75" t="n">
        <v>0.9791666666666666</v>
      </c>
      <c r="N1056" s="80" t="n">
        <v>88148.89999999999</v>
      </c>
      <c r="O1056" s="80" t="n">
        <v>49635.99</v>
      </c>
      <c r="P1056" s="80" t="n">
        <v>14660.5</v>
      </c>
      <c r="Q1056" s="80" t="n">
        <v>18257.4</v>
      </c>
      <c r="R1056" s="80" t="n">
        <v>6921.68</v>
      </c>
      <c r="S1056" s="80" t="n">
        <v>-1326.67</v>
      </c>
      <c r="T1056" s="80">
        <f>O1056-Y1056</f>
        <v/>
      </c>
      <c r="U1056" s="82">
        <f>AA1056/(T1056+X1056)</f>
        <v/>
      </c>
      <c r="V1056" s="80">
        <f>INDEX(检修、备用和必开!B:B,MATCH(统调负荷!$C1056,检修、备用和必开!$A:$A,0))</f>
        <v/>
      </c>
      <c r="W1056" s="80">
        <f>INDEX(检修、备用和必开!C:C,MATCH(统调负荷!$C1056,检修、备用和必开!$A:$A,0))</f>
        <v/>
      </c>
      <c r="X1056" s="80">
        <f>INDEX(检修、备用和必开!D:D,MATCH(统调负荷!$C1056,检修、备用和必开!$A:$A,0))</f>
        <v/>
      </c>
      <c r="Y1056" s="80">
        <f>INDEX(检修、备用和必开!E:E,MATCH(统调负荷!$C1056,检修、备用和必开!$A:$A,0))</f>
        <v/>
      </c>
      <c r="Z1056" s="80">
        <f>INDEX(检修、备用和必开!F:F,MATCH(统调负荷!$C1056,检修、备用和必开!$A:$A,0))</f>
        <v/>
      </c>
      <c r="AA1056" s="80">
        <f>94492.4-V1056-Z1056</f>
        <v/>
      </c>
      <c r="AB1056" s="80" t="n">
        <v>406.7</v>
      </c>
      <c r="AC1056" s="80" t="n">
        <v>377.79</v>
      </c>
      <c r="AD1056" s="83">
        <f>C1056+D1056</f>
        <v/>
      </c>
      <c r="AE1056" s="82">
        <f>N1056-E1056</f>
        <v/>
      </c>
      <c r="AF1056" s="82">
        <f>O1056-F1056</f>
        <v/>
      </c>
      <c r="AG1056" s="82">
        <f>P1056-G1056</f>
        <v/>
      </c>
      <c r="AH1056" s="82">
        <f>Q1056-H1056</f>
        <v/>
      </c>
      <c r="AI1056" s="82">
        <f>R1056-I1056</f>
        <v/>
      </c>
      <c r="AJ1056" s="82">
        <f>S1056-J1056</f>
        <v/>
      </c>
      <c r="AK1056" s="80">
        <f>INDEX(检修、备用和必开!I:I,MATCH(统调负荷!$C1056,检修、备用和必开!$A:$A,0))</f>
        <v/>
      </c>
    </row>
    <row r="1057" ht="13.8" customHeight="1">
      <c r="A1057" s="80">
        <f>WEEKDAY(C1057,2)</f>
        <v/>
      </c>
      <c r="B1057" s="80">
        <f>HOUR(D1057)</f>
        <v/>
      </c>
      <c r="D1057" s="75" t="n"/>
      <c r="E1057" s="80" t="n"/>
      <c r="F1057" s="80" t="n"/>
      <c r="G1057" s="80" t="n"/>
      <c r="H1057" s="80" t="n"/>
      <c r="I1057" s="80" t="n"/>
      <c r="J1057" s="80" t="n"/>
      <c r="K1057" s="80">
        <f>F1057-Y1057</f>
        <v/>
      </c>
      <c r="L1057" s="82">
        <f>AA1057/(K1057+W1057)</f>
        <v/>
      </c>
      <c r="M1057" s="75" t="n">
        <v>0.9895833333333334</v>
      </c>
      <c r="N1057" s="80" t="n">
        <v>86160.3</v>
      </c>
      <c r="O1057" s="80" t="n">
        <v>48217.22</v>
      </c>
      <c r="P1057" s="80" t="n">
        <v>14743.8</v>
      </c>
      <c r="Q1057" s="80" t="n">
        <v>17636.9</v>
      </c>
      <c r="R1057" s="80" t="n">
        <v>6913.88</v>
      </c>
      <c r="S1057" s="80" t="n">
        <v>-1351.5</v>
      </c>
      <c r="T1057" s="80">
        <f>O1057-Y1057</f>
        <v/>
      </c>
      <c r="U1057" s="82">
        <f>AA1057/(T1057+X1057)</f>
        <v/>
      </c>
      <c r="V1057" s="80">
        <f>INDEX(检修、备用和必开!B:B,MATCH(统调负荷!$C1057,检修、备用和必开!$A:$A,0))</f>
        <v/>
      </c>
      <c r="W1057" s="80">
        <f>INDEX(检修、备用和必开!C:C,MATCH(统调负荷!$C1057,检修、备用和必开!$A:$A,0))</f>
        <v/>
      </c>
      <c r="X1057" s="80">
        <f>INDEX(检修、备用和必开!D:D,MATCH(统调负荷!$C1057,检修、备用和必开!$A:$A,0))</f>
        <v/>
      </c>
      <c r="Y1057" s="80">
        <f>INDEX(检修、备用和必开!E:E,MATCH(统调负荷!$C1057,检修、备用和必开!$A:$A,0))</f>
        <v/>
      </c>
      <c r="Z1057" s="80">
        <f>INDEX(检修、备用和必开!F:F,MATCH(统调负荷!$C1057,检修、备用和必开!$A:$A,0))</f>
        <v/>
      </c>
      <c r="AA1057" s="80">
        <f>94492.4-V1057-Z1057</f>
        <v/>
      </c>
      <c r="AB1057" s="80" t="n">
        <v>374.16</v>
      </c>
      <c r="AC1057" s="80" t="n">
        <v>368.65</v>
      </c>
      <c r="AD1057" s="83">
        <f>C1057+D1057</f>
        <v/>
      </c>
      <c r="AE1057" s="82">
        <f>N1057-E1057</f>
        <v/>
      </c>
      <c r="AF1057" s="82">
        <f>O1057-F1057</f>
        <v/>
      </c>
      <c r="AG1057" s="82">
        <f>P1057-G1057</f>
        <v/>
      </c>
      <c r="AH1057" s="82">
        <f>Q1057-H1057</f>
        <v/>
      </c>
      <c r="AI1057" s="82">
        <f>R1057-I1057</f>
        <v/>
      </c>
      <c r="AJ1057" s="82">
        <f>S1057-J1057</f>
        <v/>
      </c>
      <c r="AK1057" s="80">
        <f>INDEX(检修、备用和必开!I:I,MATCH(统调负荷!$C1057,检修、备用和必开!$A:$A,0))</f>
        <v/>
      </c>
    </row>
    <row r="1058" ht="13.8" customHeight="1">
      <c r="A1058" s="80">
        <f>WEEKDAY(C1058,2)</f>
        <v/>
      </c>
      <c r="B1058" s="80">
        <f>HOUR(D1058)</f>
        <v/>
      </c>
      <c r="D1058" s="75" t="n"/>
      <c r="E1058" s="80" t="n"/>
      <c r="F1058" s="80" t="n"/>
      <c r="G1058" s="80" t="n"/>
      <c r="H1058" s="80" t="n"/>
      <c r="I1058" s="80" t="n"/>
      <c r="J1058" s="80" t="n"/>
      <c r="K1058" s="80">
        <f>F1058-Y1058</f>
        <v/>
      </c>
      <c r="L1058" s="82">
        <f>AA1058/(K1058+W1058)</f>
        <v/>
      </c>
      <c r="M1058" s="75" t="n">
        <v>0</v>
      </c>
      <c r="N1058" s="80" t="n">
        <v>84847.8</v>
      </c>
      <c r="O1058" s="80" t="n">
        <v>47749.55</v>
      </c>
      <c r="P1058" s="80" t="n">
        <v>14818.5</v>
      </c>
      <c r="Q1058" s="80" t="n">
        <v>16521.1</v>
      </c>
      <c r="R1058" s="80" t="n">
        <v>6918.44</v>
      </c>
      <c r="S1058" s="80" t="n">
        <v>-1159.79</v>
      </c>
      <c r="T1058" s="80">
        <f>O1058-Y1058</f>
        <v/>
      </c>
      <c r="U1058" s="82">
        <f>AA1058/(T1058+X1058)</f>
        <v/>
      </c>
      <c r="V1058" s="80">
        <f>INDEX(检修、备用和必开!B:B,MATCH(统调负荷!$C1058,检修、备用和必开!$A:$A,0))</f>
        <v/>
      </c>
      <c r="W1058" s="80">
        <f>INDEX(检修、备用和必开!C:C,MATCH(统调负荷!$C1058,检修、备用和必开!$A:$A,0))</f>
        <v/>
      </c>
      <c r="X1058" s="80">
        <f>INDEX(检修、备用和必开!D:D,MATCH(统调负荷!$C1058,检修、备用和必开!$A:$A,0))</f>
        <v/>
      </c>
      <c r="Y1058" s="80">
        <f>INDEX(检修、备用和必开!E:E,MATCH(统调负荷!$C1058,检修、备用和必开!$A:$A,0))</f>
        <v/>
      </c>
      <c r="Z1058" s="80">
        <f>INDEX(检修、备用和必开!F:F,MATCH(统调负荷!$C1058,检修、备用和必开!$A:$A,0))</f>
        <v/>
      </c>
      <c r="AA1058" s="80">
        <f>94492.4-V1058-Z1058</f>
        <v/>
      </c>
      <c r="AB1058" s="80" t="n">
        <v>360.42</v>
      </c>
      <c r="AC1058" s="80" t="n">
        <v>396.92</v>
      </c>
      <c r="AD1058" s="83">
        <f>C1058+D1058</f>
        <v/>
      </c>
      <c r="AE1058" s="82">
        <f>N1058-E1058</f>
        <v/>
      </c>
      <c r="AF1058" s="82">
        <f>O1058-F1058</f>
        <v/>
      </c>
      <c r="AG1058" s="82">
        <f>P1058-G1058</f>
        <v/>
      </c>
      <c r="AH1058" s="82">
        <f>Q1058-H1058</f>
        <v/>
      </c>
      <c r="AI1058" s="82">
        <f>R1058-I1058</f>
        <v/>
      </c>
      <c r="AJ1058" s="82">
        <f>S1058-J1058</f>
        <v/>
      </c>
      <c r="AK1058" s="80">
        <f>INDEX(检修、备用和必开!I:I,MATCH(统调负荷!$C1058,检修、备用和必开!$A:$A,0))</f>
        <v/>
      </c>
    </row>
    <row r="1059" ht="13.8" customHeight="1">
      <c r="A1059" s="80">
        <f>WEEKDAY(C1059,2)</f>
        <v/>
      </c>
      <c r="B1059" s="80">
        <f>HOUR(D1059)</f>
        <v/>
      </c>
      <c r="D1059" s="75" t="n"/>
      <c r="E1059" s="80" t="n"/>
      <c r="F1059" s="80" t="n"/>
      <c r="G1059" s="80" t="n"/>
      <c r="H1059" s="80" t="n"/>
      <c r="I1059" s="80" t="n"/>
      <c r="J1059" s="80" t="n"/>
      <c r="K1059" s="80">
        <f>F1059-Y1059</f>
        <v/>
      </c>
      <c r="L1059" s="82">
        <f>AA1059/(K1059+W1059)</f>
        <v/>
      </c>
      <c r="M1059" s="75" t="n">
        <v>0.01041666666666667</v>
      </c>
      <c r="N1059" s="80" t="n">
        <v>89408.2</v>
      </c>
      <c r="O1059" s="80" t="n">
        <v>51434.25</v>
      </c>
      <c r="P1059" s="80" t="n">
        <v>14677.1</v>
      </c>
      <c r="Q1059" s="80" t="n">
        <v>17838.9</v>
      </c>
      <c r="R1059" s="80" t="n">
        <v>6609.61</v>
      </c>
      <c r="S1059" s="80" t="n">
        <v>-1151.66</v>
      </c>
      <c r="T1059" s="80">
        <f>O1059-Y1059</f>
        <v/>
      </c>
      <c r="U1059" s="82">
        <f>AA1059/(T1059+X1059)</f>
        <v/>
      </c>
      <c r="V1059" s="80">
        <f>INDEX(检修、备用和必开!B:B,MATCH(统调负荷!$C1059,检修、备用和必开!$A:$A,0))</f>
        <v/>
      </c>
      <c r="W1059" s="80">
        <f>INDEX(检修、备用和必开!C:C,MATCH(统调负荷!$C1059,检修、备用和必开!$A:$A,0))</f>
        <v/>
      </c>
      <c r="X1059" s="80">
        <f>INDEX(检修、备用和必开!D:D,MATCH(统调负荷!$C1059,检修、备用和必开!$A:$A,0))</f>
        <v/>
      </c>
      <c r="Y1059" s="80">
        <f>INDEX(检修、备用和必开!E:E,MATCH(统调负荷!$C1059,检修、备用和必开!$A:$A,0))</f>
        <v/>
      </c>
      <c r="Z1059" s="80">
        <f>INDEX(检修、备用和必开!F:F,MATCH(统调负荷!$C1059,检修、备用和必开!$A:$A,0))</f>
        <v/>
      </c>
      <c r="AA1059" s="80">
        <f>94492.4-V1059-Z1059</f>
        <v/>
      </c>
      <c r="AB1059" s="80" t="n">
        <v>615.1900000000001</v>
      </c>
      <c r="AC1059" s="80" t="n">
        <v>720.21</v>
      </c>
      <c r="AD1059" s="83">
        <f>C1059+D1059</f>
        <v/>
      </c>
      <c r="AE1059" s="82">
        <f>N1059-E1059</f>
        <v/>
      </c>
      <c r="AF1059" s="82">
        <f>O1059-F1059</f>
        <v/>
      </c>
      <c r="AG1059" s="82">
        <f>P1059-G1059</f>
        <v/>
      </c>
      <c r="AH1059" s="82">
        <f>Q1059-H1059</f>
        <v/>
      </c>
      <c r="AI1059" s="82">
        <f>R1059-I1059</f>
        <v/>
      </c>
      <c r="AJ1059" s="82">
        <f>S1059-J1059</f>
        <v/>
      </c>
      <c r="AK1059" s="80">
        <f>INDEX(检修、备用和必开!I:I,MATCH(统调负荷!$C1059,检修、备用和必开!$A:$A,0))</f>
        <v/>
      </c>
    </row>
    <row r="1060" ht="13.8" customHeight="1">
      <c r="A1060" s="80">
        <f>WEEKDAY(C1060,2)</f>
        <v/>
      </c>
      <c r="B1060" s="80">
        <f>HOUR(D1060)</f>
        <v/>
      </c>
      <c r="D1060" s="75" t="n"/>
      <c r="E1060" s="80" t="n"/>
      <c r="F1060" s="80" t="n"/>
      <c r="G1060" s="80" t="n"/>
      <c r="H1060" s="80" t="n"/>
      <c r="I1060" s="80" t="n"/>
      <c r="J1060" s="80" t="n"/>
      <c r="K1060" s="80">
        <f>F1060-Y1060</f>
        <v/>
      </c>
      <c r="L1060" s="82">
        <f>AA1060/(K1060+W1060)</f>
        <v/>
      </c>
      <c r="M1060" s="75" t="n">
        <v>0.02083333333333333</v>
      </c>
      <c r="N1060" s="80" t="n">
        <v>88921.2</v>
      </c>
      <c r="O1060" s="80" t="n">
        <v>51432.79</v>
      </c>
      <c r="P1060" s="80" t="n">
        <v>14407.6</v>
      </c>
      <c r="Q1060" s="80" t="n">
        <v>17529.6</v>
      </c>
      <c r="R1060" s="80" t="n">
        <v>6701.25</v>
      </c>
      <c r="S1060" s="80" t="n">
        <v>-1150.04</v>
      </c>
      <c r="T1060" s="80">
        <f>O1060-Y1060</f>
        <v/>
      </c>
      <c r="U1060" s="82">
        <f>AA1060/(T1060+X1060)</f>
        <v/>
      </c>
      <c r="V1060" s="80">
        <f>INDEX(检修、备用和必开!B:B,MATCH(统调负荷!$C1060,检修、备用和必开!$A:$A,0))</f>
        <v/>
      </c>
      <c r="W1060" s="80">
        <f>INDEX(检修、备用和必开!C:C,MATCH(统调负荷!$C1060,检修、备用和必开!$A:$A,0))</f>
        <v/>
      </c>
      <c r="X1060" s="80">
        <f>INDEX(检修、备用和必开!D:D,MATCH(统调负荷!$C1060,检修、备用和必开!$A:$A,0))</f>
        <v/>
      </c>
      <c r="Y1060" s="80">
        <f>INDEX(检修、备用和必开!E:E,MATCH(统调负荷!$C1060,检修、备用和必开!$A:$A,0))</f>
        <v/>
      </c>
      <c r="Z1060" s="80">
        <f>INDEX(检修、备用和必开!F:F,MATCH(统调负荷!$C1060,检修、备用和必开!$A:$A,0))</f>
        <v/>
      </c>
      <c r="AA1060" s="80">
        <f>94492.4-V1060-Z1060</f>
        <v/>
      </c>
      <c r="AB1060" s="80" t="n">
        <v>552.6900000000001</v>
      </c>
      <c r="AC1060" s="80" t="n">
        <v>720.22</v>
      </c>
      <c r="AD1060" s="83">
        <f>C1060+D1060</f>
        <v/>
      </c>
      <c r="AE1060" s="82">
        <f>N1060-E1060</f>
        <v/>
      </c>
      <c r="AF1060" s="82">
        <f>O1060-F1060</f>
        <v/>
      </c>
      <c r="AG1060" s="82">
        <f>P1060-G1060</f>
        <v/>
      </c>
      <c r="AH1060" s="82">
        <f>Q1060-H1060</f>
        <v/>
      </c>
      <c r="AI1060" s="82">
        <f>R1060-I1060</f>
        <v/>
      </c>
      <c r="AJ1060" s="82">
        <f>S1060-J1060</f>
        <v/>
      </c>
      <c r="AK1060" s="80">
        <f>INDEX(检修、备用和必开!I:I,MATCH(统调负荷!$C1060,检修、备用和必开!$A:$A,0))</f>
        <v/>
      </c>
    </row>
    <row r="1061" ht="13.8" customHeight="1">
      <c r="A1061" s="80">
        <f>WEEKDAY(C1061,2)</f>
        <v/>
      </c>
      <c r="B1061" s="80">
        <f>HOUR(D1061)</f>
        <v/>
      </c>
      <c r="D1061" s="75" t="n"/>
      <c r="E1061" s="80" t="n"/>
      <c r="F1061" s="80" t="n"/>
      <c r="G1061" s="80" t="n"/>
      <c r="H1061" s="80" t="n"/>
      <c r="I1061" s="80" t="n"/>
      <c r="J1061" s="80" t="n"/>
      <c r="K1061" s="80">
        <f>F1061-Y1061</f>
        <v/>
      </c>
      <c r="L1061" s="82">
        <f>AA1061/(K1061+W1061)</f>
        <v/>
      </c>
      <c r="M1061" s="75" t="n">
        <v>0.03125</v>
      </c>
      <c r="N1061" s="80" t="n">
        <v>87097.8</v>
      </c>
      <c r="O1061" s="80" t="n">
        <v>49821.4</v>
      </c>
      <c r="P1061" s="80" t="n">
        <v>14570.8</v>
      </c>
      <c r="Q1061" s="80" t="n">
        <v>17109.4</v>
      </c>
      <c r="R1061" s="80" t="n">
        <v>6758.29</v>
      </c>
      <c r="S1061" s="80" t="n">
        <v>-1162.09</v>
      </c>
      <c r="T1061" s="80">
        <f>O1061-Y1061</f>
        <v/>
      </c>
      <c r="U1061" s="82">
        <f>AA1061/(T1061+X1061)</f>
        <v/>
      </c>
      <c r="V1061" s="80">
        <f>INDEX(检修、备用和必开!B:B,MATCH(统调负荷!$C1061,检修、备用和必开!$A:$A,0))</f>
        <v/>
      </c>
      <c r="W1061" s="80">
        <f>INDEX(检修、备用和必开!C:C,MATCH(统调负荷!$C1061,检修、备用和必开!$A:$A,0))</f>
        <v/>
      </c>
      <c r="X1061" s="80">
        <f>INDEX(检修、备用和必开!D:D,MATCH(统调负荷!$C1061,检修、备用和必开!$A:$A,0))</f>
        <v/>
      </c>
      <c r="Y1061" s="80">
        <f>INDEX(检修、备用和必开!E:E,MATCH(统调负荷!$C1061,检修、备用和必开!$A:$A,0))</f>
        <v/>
      </c>
      <c r="Z1061" s="80">
        <f>INDEX(检修、备用和必开!F:F,MATCH(统调负荷!$C1061,检修、备用和必开!$A:$A,0))</f>
        <v/>
      </c>
      <c r="AA1061" s="80">
        <f>94492.4-V1061-Z1061</f>
        <v/>
      </c>
      <c r="AB1061" s="80" t="n">
        <v>493.79</v>
      </c>
      <c r="AC1061" s="80" t="n">
        <v>720.26</v>
      </c>
      <c r="AD1061" s="83">
        <f>C1061+D1061</f>
        <v/>
      </c>
      <c r="AE1061" s="82">
        <f>N1061-E1061</f>
        <v/>
      </c>
      <c r="AF1061" s="82">
        <f>O1061-F1061</f>
        <v/>
      </c>
      <c r="AG1061" s="82">
        <f>P1061-G1061</f>
        <v/>
      </c>
      <c r="AH1061" s="82">
        <f>Q1061-H1061</f>
        <v/>
      </c>
      <c r="AI1061" s="82">
        <f>R1061-I1061</f>
        <v/>
      </c>
      <c r="AJ1061" s="82">
        <f>S1061-J1061</f>
        <v/>
      </c>
      <c r="AK1061" s="80">
        <f>INDEX(检修、备用和必开!I:I,MATCH(统调负荷!$C1061,检修、备用和必开!$A:$A,0))</f>
        <v/>
      </c>
    </row>
    <row r="1062" ht="13.8" customHeight="1">
      <c r="A1062" s="80">
        <f>WEEKDAY(C1062,2)</f>
        <v/>
      </c>
      <c r="B1062" s="80">
        <f>HOUR(D1062)</f>
        <v/>
      </c>
      <c r="D1062" s="75" t="n"/>
      <c r="E1062" s="80" t="n"/>
      <c r="F1062" s="80" t="n"/>
      <c r="G1062" s="80" t="n"/>
      <c r="H1062" s="80" t="n"/>
      <c r="I1062" s="80" t="n"/>
      <c r="J1062" s="80" t="n"/>
      <c r="K1062" s="80">
        <f>F1062-Y1062</f>
        <v/>
      </c>
      <c r="L1062" s="82">
        <f>AA1062/(K1062+W1062)</f>
        <v/>
      </c>
      <c r="M1062" s="75" t="n">
        <v>0.04166666666666666</v>
      </c>
      <c r="N1062" s="80" t="n">
        <v>85068.10000000001</v>
      </c>
      <c r="O1062" s="80" t="n">
        <v>47173.29</v>
      </c>
      <c r="P1062" s="80" t="n">
        <v>15050.1</v>
      </c>
      <c r="Q1062" s="80" t="n">
        <v>17236.8</v>
      </c>
      <c r="R1062" s="80" t="n">
        <v>6759.56</v>
      </c>
      <c r="S1062" s="80" t="n">
        <v>-1151.65</v>
      </c>
      <c r="T1062" s="80">
        <f>O1062-Y1062</f>
        <v/>
      </c>
      <c r="U1062" s="82">
        <f>AA1062/(T1062+X1062)</f>
        <v/>
      </c>
      <c r="V1062" s="80">
        <f>INDEX(检修、备用和必开!B:B,MATCH(统调负荷!$C1062,检修、备用和必开!$A:$A,0))</f>
        <v/>
      </c>
      <c r="W1062" s="80">
        <f>INDEX(检修、备用和必开!C:C,MATCH(统调负荷!$C1062,检修、备用和必开!$A:$A,0))</f>
        <v/>
      </c>
      <c r="X1062" s="80">
        <f>INDEX(检修、备用和必开!D:D,MATCH(统调负荷!$C1062,检修、备用和必开!$A:$A,0))</f>
        <v/>
      </c>
      <c r="Y1062" s="80">
        <f>INDEX(检修、备用和必开!E:E,MATCH(统调负荷!$C1062,检修、备用和必开!$A:$A,0))</f>
        <v/>
      </c>
      <c r="Z1062" s="80">
        <f>INDEX(检修、备用和必开!F:F,MATCH(统调负荷!$C1062,检修、备用和必开!$A:$A,0))</f>
        <v/>
      </c>
      <c r="AA1062" s="80">
        <f>94492.4-V1062-Z1062</f>
        <v/>
      </c>
      <c r="AB1062" s="80" t="n">
        <v>464.78</v>
      </c>
      <c r="AC1062" s="80" t="n">
        <v>458.83</v>
      </c>
      <c r="AD1062" s="83">
        <f>C1062+D1062</f>
        <v/>
      </c>
      <c r="AE1062" s="82">
        <f>N1062-E1062</f>
        <v/>
      </c>
      <c r="AF1062" s="82">
        <f>O1062-F1062</f>
        <v/>
      </c>
      <c r="AG1062" s="82">
        <f>P1062-G1062</f>
        <v/>
      </c>
      <c r="AH1062" s="82">
        <f>Q1062-H1062</f>
        <v/>
      </c>
      <c r="AI1062" s="82">
        <f>R1062-I1062</f>
        <v/>
      </c>
      <c r="AJ1062" s="82">
        <f>S1062-J1062</f>
        <v/>
      </c>
      <c r="AK1062" s="80">
        <f>INDEX(检修、备用和必开!I:I,MATCH(统调负荷!$C1062,检修、备用和必开!$A:$A,0))</f>
        <v/>
      </c>
    </row>
    <row r="1063" ht="13.8" customHeight="1">
      <c r="A1063" s="80">
        <f>WEEKDAY(C1063,2)</f>
        <v/>
      </c>
      <c r="B1063" s="80">
        <f>HOUR(D1063)</f>
        <v/>
      </c>
      <c r="D1063" s="75" t="n"/>
      <c r="E1063" s="80" t="n"/>
      <c r="F1063" s="80" t="n"/>
      <c r="G1063" s="80" t="n"/>
      <c r="H1063" s="80" t="n"/>
      <c r="I1063" s="80" t="n"/>
      <c r="J1063" s="80" t="n"/>
      <c r="K1063" s="80">
        <f>F1063-Y1063</f>
        <v/>
      </c>
      <c r="L1063" s="82">
        <f>AA1063/(K1063+W1063)</f>
        <v/>
      </c>
      <c r="M1063" s="75" t="n">
        <v>0.05208333333333334</v>
      </c>
      <c r="N1063" s="80" t="n">
        <v>83620.7</v>
      </c>
      <c r="O1063" s="80" t="n">
        <v>45634.18</v>
      </c>
      <c r="P1063" s="80" t="n">
        <v>15335.9</v>
      </c>
      <c r="Q1063" s="80" t="n">
        <v>16993.7</v>
      </c>
      <c r="R1063" s="80" t="n">
        <v>6776.2</v>
      </c>
      <c r="S1063" s="80" t="n">
        <v>-1119.28</v>
      </c>
      <c r="T1063" s="80">
        <f>O1063-Y1063</f>
        <v/>
      </c>
      <c r="U1063" s="82">
        <f>AA1063/(T1063+X1063)</f>
        <v/>
      </c>
      <c r="V1063" s="80">
        <f>INDEX(检修、备用和必开!B:B,MATCH(统调负荷!$C1063,检修、备用和必开!$A:$A,0))</f>
        <v/>
      </c>
      <c r="W1063" s="80">
        <f>INDEX(检修、备用和必开!C:C,MATCH(统调负荷!$C1063,检修、备用和必开!$A:$A,0))</f>
        <v/>
      </c>
      <c r="X1063" s="80">
        <f>INDEX(检修、备用和必开!D:D,MATCH(统调负荷!$C1063,检修、备用和必开!$A:$A,0))</f>
        <v/>
      </c>
      <c r="Y1063" s="80">
        <f>INDEX(检修、备用和必开!E:E,MATCH(统调负荷!$C1063,检修、备用和必开!$A:$A,0))</f>
        <v/>
      </c>
      <c r="Z1063" s="80">
        <f>INDEX(检修、备用和必开!F:F,MATCH(统调负荷!$C1063,检修、备用和必开!$A:$A,0))</f>
        <v/>
      </c>
      <c r="AA1063" s="80">
        <f>94492.4-V1063-Z1063</f>
        <v/>
      </c>
      <c r="AB1063" s="80" t="n">
        <v>415.76</v>
      </c>
      <c r="AC1063" s="80" t="n">
        <v>386.22</v>
      </c>
      <c r="AD1063" s="83">
        <f>C1063+D1063</f>
        <v/>
      </c>
      <c r="AE1063" s="82">
        <f>N1063-E1063</f>
        <v/>
      </c>
      <c r="AF1063" s="82">
        <f>O1063-F1063</f>
        <v/>
      </c>
      <c r="AG1063" s="82">
        <f>P1063-G1063</f>
        <v/>
      </c>
      <c r="AH1063" s="82">
        <f>Q1063-H1063</f>
        <v/>
      </c>
      <c r="AI1063" s="82">
        <f>R1063-I1063</f>
        <v/>
      </c>
      <c r="AJ1063" s="82">
        <f>S1063-J1063</f>
        <v/>
      </c>
      <c r="AK1063" s="80">
        <f>INDEX(检修、备用和必开!I:I,MATCH(统调负荷!$C1063,检修、备用和必开!$A:$A,0))</f>
        <v/>
      </c>
    </row>
    <row r="1064" ht="13.8" customHeight="1">
      <c r="A1064" s="80">
        <f>WEEKDAY(C1064,2)</f>
        <v/>
      </c>
      <c r="B1064" s="80">
        <f>HOUR(D1064)</f>
        <v/>
      </c>
      <c r="D1064" s="75" t="n"/>
      <c r="E1064" s="80" t="n"/>
      <c r="F1064" s="80" t="n"/>
      <c r="G1064" s="80" t="n"/>
      <c r="H1064" s="80" t="n"/>
      <c r="I1064" s="80" t="n"/>
      <c r="J1064" s="80" t="n"/>
      <c r="K1064" s="80">
        <f>F1064-Y1064</f>
        <v/>
      </c>
      <c r="L1064" s="82">
        <f>AA1064/(K1064+W1064)</f>
        <v/>
      </c>
      <c r="M1064" s="75" t="n">
        <v>0.0625</v>
      </c>
      <c r="N1064" s="80" t="n">
        <v>82143.2</v>
      </c>
      <c r="O1064" s="80" t="n">
        <v>44692.31</v>
      </c>
      <c r="P1064" s="80" t="n">
        <v>14920.2</v>
      </c>
      <c r="Q1064" s="80" t="n">
        <v>16890.3</v>
      </c>
      <c r="R1064" s="80" t="n">
        <v>6837.39</v>
      </c>
      <c r="S1064" s="80" t="n">
        <v>-1197</v>
      </c>
      <c r="T1064" s="80">
        <f>O1064-Y1064</f>
        <v/>
      </c>
      <c r="U1064" s="82">
        <f>AA1064/(T1064+X1064)</f>
        <v/>
      </c>
      <c r="V1064" s="80">
        <f>INDEX(检修、备用和必开!B:B,MATCH(统调负荷!$C1064,检修、备用和必开!$A:$A,0))</f>
        <v/>
      </c>
      <c r="W1064" s="80">
        <f>INDEX(检修、备用和必开!C:C,MATCH(统调负荷!$C1064,检修、备用和必开!$A:$A,0))</f>
        <v/>
      </c>
      <c r="X1064" s="80">
        <f>INDEX(检修、备用和必开!D:D,MATCH(统调负荷!$C1064,检修、备用和必开!$A:$A,0))</f>
        <v/>
      </c>
      <c r="Y1064" s="80">
        <f>INDEX(检修、备用和必开!E:E,MATCH(统调负荷!$C1064,检修、备用和必开!$A:$A,0))</f>
        <v/>
      </c>
      <c r="Z1064" s="80">
        <f>INDEX(检修、备用和必开!F:F,MATCH(统调负荷!$C1064,检修、备用和必开!$A:$A,0))</f>
        <v/>
      </c>
      <c r="AA1064" s="80">
        <f>94492.4-V1064-Z1064</f>
        <v/>
      </c>
      <c r="AB1064" s="80" t="n">
        <v>396.71</v>
      </c>
      <c r="AC1064" s="80" t="n">
        <v>395.3</v>
      </c>
      <c r="AD1064" s="83">
        <f>C1064+D1064</f>
        <v/>
      </c>
      <c r="AE1064" s="82">
        <f>N1064-E1064</f>
        <v/>
      </c>
      <c r="AF1064" s="82">
        <f>O1064-F1064</f>
        <v/>
      </c>
      <c r="AG1064" s="82">
        <f>P1064-G1064</f>
        <v/>
      </c>
      <c r="AH1064" s="82">
        <f>Q1064-H1064</f>
        <v/>
      </c>
      <c r="AI1064" s="82">
        <f>R1064-I1064</f>
        <v/>
      </c>
      <c r="AJ1064" s="82">
        <f>S1064-J1064</f>
        <v/>
      </c>
      <c r="AK1064" s="80">
        <f>INDEX(检修、备用和必开!I:I,MATCH(统调负荷!$C1064,检修、备用和必开!$A:$A,0))</f>
        <v/>
      </c>
    </row>
    <row r="1065" ht="13.8" customHeight="1">
      <c r="A1065" s="80">
        <f>WEEKDAY(C1065,2)</f>
        <v/>
      </c>
      <c r="B1065" s="80">
        <f>HOUR(D1065)</f>
        <v/>
      </c>
      <c r="D1065" s="75" t="n"/>
      <c r="E1065" s="80" t="n"/>
      <c r="F1065" s="80" t="n"/>
      <c r="G1065" s="80" t="n"/>
      <c r="H1065" s="80" t="n"/>
      <c r="I1065" s="80" t="n"/>
      <c r="J1065" s="80" t="n"/>
      <c r="K1065" s="80">
        <f>F1065-Y1065</f>
        <v/>
      </c>
      <c r="L1065" s="82">
        <f>AA1065/(K1065+W1065)</f>
        <v/>
      </c>
      <c r="M1065" s="75" t="n">
        <v>0.07291666666666667</v>
      </c>
      <c r="N1065" s="80" t="n">
        <v>81120.10000000001</v>
      </c>
      <c r="O1065" s="80" t="n">
        <v>44058.35</v>
      </c>
      <c r="P1065" s="80" t="n">
        <v>14652.5</v>
      </c>
      <c r="Q1065" s="80" t="n">
        <v>16688.8</v>
      </c>
      <c r="R1065" s="80" t="n">
        <v>6878.66</v>
      </c>
      <c r="S1065" s="80" t="n">
        <v>-1158.21</v>
      </c>
      <c r="T1065" s="80">
        <f>O1065-Y1065</f>
        <v/>
      </c>
      <c r="U1065" s="82">
        <f>AA1065/(T1065+X1065)</f>
        <v/>
      </c>
      <c r="V1065" s="80">
        <f>INDEX(检修、备用和必开!B:B,MATCH(统调负荷!$C1065,检修、备用和必开!$A:$A,0))</f>
        <v/>
      </c>
      <c r="W1065" s="80">
        <f>INDEX(检修、备用和必开!C:C,MATCH(统调负荷!$C1065,检修、备用和必开!$A:$A,0))</f>
        <v/>
      </c>
      <c r="X1065" s="80">
        <f>INDEX(检修、备用和必开!D:D,MATCH(统调负荷!$C1065,检修、备用和必开!$A:$A,0))</f>
        <v/>
      </c>
      <c r="Y1065" s="80">
        <f>INDEX(检修、备用和必开!E:E,MATCH(统调负荷!$C1065,检修、备用和必开!$A:$A,0))</f>
        <v/>
      </c>
      <c r="Z1065" s="80">
        <f>INDEX(检修、备用和必开!F:F,MATCH(统调负荷!$C1065,检修、备用和必开!$A:$A,0))</f>
        <v/>
      </c>
      <c r="AA1065" s="80">
        <f>94492.4-V1065-Z1065</f>
        <v/>
      </c>
      <c r="AB1065" s="80" t="n">
        <v>412.1</v>
      </c>
      <c r="AC1065" s="80" t="n">
        <v>375.6</v>
      </c>
      <c r="AD1065" s="83">
        <f>C1065+D1065</f>
        <v/>
      </c>
      <c r="AE1065" s="82">
        <f>N1065-E1065</f>
        <v/>
      </c>
      <c r="AF1065" s="82">
        <f>O1065-F1065</f>
        <v/>
      </c>
      <c r="AG1065" s="82">
        <f>P1065-G1065</f>
        <v/>
      </c>
      <c r="AH1065" s="82">
        <f>Q1065-H1065</f>
        <v/>
      </c>
      <c r="AI1065" s="82">
        <f>R1065-I1065</f>
        <v/>
      </c>
      <c r="AJ1065" s="82">
        <f>S1065-J1065</f>
        <v/>
      </c>
      <c r="AK1065" s="80">
        <f>INDEX(检修、备用和必开!I:I,MATCH(统调负荷!$C1065,检修、备用和必开!$A:$A,0))</f>
        <v/>
      </c>
    </row>
    <row r="1066" ht="13.8" customHeight="1">
      <c r="A1066" s="80">
        <f>WEEKDAY(C1066,2)</f>
        <v/>
      </c>
      <c r="B1066" s="80">
        <f>HOUR(D1066)</f>
        <v/>
      </c>
      <c r="D1066" s="75" t="n"/>
      <c r="E1066" s="80" t="n"/>
      <c r="F1066" s="80" t="n"/>
      <c r="G1066" s="80" t="n"/>
      <c r="H1066" s="80" t="n"/>
      <c r="I1066" s="80" t="n"/>
      <c r="J1066" s="80" t="n"/>
      <c r="K1066" s="80">
        <f>F1066-Y1066</f>
        <v/>
      </c>
      <c r="L1066" s="82">
        <f>AA1066/(K1066+W1066)</f>
        <v/>
      </c>
      <c r="M1066" s="75" t="n">
        <v>0.08333333333333333</v>
      </c>
      <c r="N1066" s="80" t="n">
        <v>79957.2</v>
      </c>
      <c r="O1066" s="80" t="n">
        <v>42967.44</v>
      </c>
      <c r="P1066" s="80" t="n">
        <v>14524</v>
      </c>
      <c r="Q1066" s="80" t="n">
        <v>16716</v>
      </c>
      <c r="R1066" s="80" t="n">
        <v>6889.88</v>
      </c>
      <c r="S1066" s="80" t="n">
        <v>-1140.12</v>
      </c>
      <c r="T1066" s="80">
        <f>O1066-Y1066</f>
        <v/>
      </c>
      <c r="U1066" s="82">
        <f>AA1066/(T1066+X1066)</f>
        <v/>
      </c>
      <c r="V1066" s="80">
        <f>INDEX(检修、备用和必开!B:B,MATCH(统调负荷!$C1066,检修、备用和必开!$A:$A,0))</f>
        <v/>
      </c>
      <c r="W1066" s="80">
        <f>INDEX(检修、备用和必开!C:C,MATCH(统调负荷!$C1066,检修、备用和必开!$A:$A,0))</f>
        <v/>
      </c>
      <c r="X1066" s="80">
        <f>INDEX(检修、备用和必开!D:D,MATCH(统调负荷!$C1066,检修、备用和必开!$A:$A,0))</f>
        <v/>
      </c>
      <c r="Y1066" s="80">
        <f>INDEX(检修、备用和必开!E:E,MATCH(统调负荷!$C1066,检修、备用和必开!$A:$A,0))</f>
        <v/>
      </c>
      <c r="Z1066" s="80">
        <f>INDEX(检修、备用和必开!F:F,MATCH(统调负荷!$C1066,检修、备用和必开!$A:$A,0))</f>
        <v/>
      </c>
      <c r="AA1066" s="80">
        <f>94492.4-V1066-Z1066</f>
        <v/>
      </c>
      <c r="AB1066" s="80" t="n">
        <v>380</v>
      </c>
      <c r="AC1066" s="80" t="n">
        <v>360.79</v>
      </c>
      <c r="AD1066" s="83">
        <f>C1066+D1066</f>
        <v/>
      </c>
      <c r="AE1066" s="82">
        <f>N1066-E1066</f>
        <v/>
      </c>
      <c r="AF1066" s="82">
        <f>O1066-F1066</f>
        <v/>
      </c>
      <c r="AG1066" s="82">
        <f>P1066-G1066</f>
        <v/>
      </c>
      <c r="AH1066" s="82">
        <f>Q1066-H1066</f>
        <v/>
      </c>
      <c r="AI1066" s="82">
        <f>R1066-I1066</f>
        <v/>
      </c>
      <c r="AJ1066" s="82">
        <f>S1066-J1066</f>
        <v/>
      </c>
      <c r="AK1066" s="80">
        <f>INDEX(检修、备用和必开!I:I,MATCH(统调负荷!$C1066,检修、备用和必开!$A:$A,0))</f>
        <v/>
      </c>
    </row>
    <row r="1067" ht="13.8" customHeight="1">
      <c r="A1067" s="80">
        <f>WEEKDAY(C1067,2)</f>
        <v/>
      </c>
      <c r="B1067" s="80">
        <f>HOUR(D1067)</f>
        <v/>
      </c>
      <c r="D1067" s="75" t="n"/>
      <c r="E1067" s="80" t="n"/>
      <c r="F1067" s="80" t="n"/>
      <c r="G1067" s="80" t="n"/>
      <c r="H1067" s="80" t="n"/>
      <c r="I1067" s="80" t="n"/>
      <c r="J1067" s="80" t="n"/>
      <c r="K1067" s="80">
        <f>F1067-Y1067</f>
        <v/>
      </c>
      <c r="L1067" s="82">
        <f>AA1067/(K1067+W1067)</f>
        <v/>
      </c>
      <c r="M1067" s="75" t="n">
        <v>0.09375</v>
      </c>
      <c r="N1067" s="80" t="n">
        <v>78374.39999999999</v>
      </c>
      <c r="O1067" s="80" t="n">
        <v>42371.68</v>
      </c>
      <c r="P1067" s="80" t="n">
        <v>13751.1</v>
      </c>
      <c r="Q1067" s="80" t="n">
        <v>16525.9</v>
      </c>
      <c r="R1067" s="80" t="n">
        <v>6885.17</v>
      </c>
      <c r="S1067" s="80" t="n">
        <v>-1159.45</v>
      </c>
      <c r="T1067" s="80">
        <f>O1067-Y1067</f>
        <v/>
      </c>
      <c r="U1067" s="82">
        <f>AA1067/(T1067+X1067)</f>
        <v/>
      </c>
      <c r="V1067" s="80">
        <f>INDEX(检修、备用和必开!B:B,MATCH(统调负荷!$C1067,检修、备用和必开!$A:$A,0))</f>
        <v/>
      </c>
      <c r="W1067" s="80">
        <f>INDEX(检修、备用和必开!C:C,MATCH(统调负荷!$C1067,检修、备用和必开!$A:$A,0))</f>
        <v/>
      </c>
      <c r="X1067" s="80">
        <f>INDEX(检修、备用和必开!D:D,MATCH(统调负荷!$C1067,检修、备用和必开!$A:$A,0))</f>
        <v/>
      </c>
      <c r="Y1067" s="80">
        <f>INDEX(检修、备用和必开!E:E,MATCH(统调负荷!$C1067,检修、备用和必开!$A:$A,0))</f>
        <v/>
      </c>
      <c r="Z1067" s="80">
        <f>INDEX(检修、备用和必开!F:F,MATCH(统调负荷!$C1067,检修、备用和必开!$A:$A,0))</f>
        <v/>
      </c>
      <c r="AA1067" s="80">
        <f>94492.4-V1067-Z1067</f>
        <v/>
      </c>
      <c r="AB1067" s="80" t="n">
        <v>390.9</v>
      </c>
      <c r="AC1067" s="80" t="n">
        <v>358.59</v>
      </c>
      <c r="AD1067" s="83">
        <f>C1067+D1067</f>
        <v/>
      </c>
      <c r="AE1067" s="82">
        <f>N1067-E1067</f>
        <v/>
      </c>
      <c r="AF1067" s="82">
        <f>O1067-F1067</f>
        <v/>
      </c>
      <c r="AG1067" s="82">
        <f>P1067-G1067</f>
        <v/>
      </c>
      <c r="AH1067" s="82">
        <f>Q1067-H1067</f>
        <v/>
      </c>
      <c r="AI1067" s="82">
        <f>R1067-I1067</f>
        <v/>
      </c>
      <c r="AJ1067" s="82">
        <f>S1067-J1067</f>
        <v/>
      </c>
      <c r="AK1067" s="80">
        <f>INDEX(检修、备用和必开!I:I,MATCH(统调负荷!$C1067,检修、备用和必开!$A:$A,0))</f>
        <v/>
      </c>
    </row>
    <row r="1068" ht="13.8" customHeight="1">
      <c r="A1068" s="80">
        <f>WEEKDAY(C1068,2)</f>
        <v/>
      </c>
      <c r="B1068" s="80">
        <f>HOUR(D1068)</f>
        <v/>
      </c>
      <c r="D1068" s="75" t="n"/>
      <c r="E1068" s="80" t="n"/>
      <c r="F1068" s="80" t="n"/>
      <c r="G1068" s="80" t="n"/>
      <c r="H1068" s="80" t="n"/>
      <c r="I1068" s="80" t="n"/>
      <c r="J1068" s="80" t="n"/>
      <c r="K1068" s="80">
        <f>F1068-Y1068</f>
        <v/>
      </c>
      <c r="L1068" s="82">
        <f>AA1068/(K1068+W1068)</f>
        <v/>
      </c>
      <c r="M1068" s="75" t="n">
        <v>0.1041666666666667</v>
      </c>
      <c r="N1068" s="80" t="n">
        <v>77773.2</v>
      </c>
      <c r="O1068" s="80" t="n">
        <v>41801.17</v>
      </c>
      <c r="P1068" s="80" t="n">
        <v>13963.5</v>
      </c>
      <c r="Q1068" s="80" t="n">
        <v>16161.6</v>
      </c>
      <c r="R1068" s="80" t="n">
        <v>6984.33</v>
      </c>
      <c r="S1068" s="80" t="n">
        <v>-1137.4</v>
      </c>
      <c r="T1068" s="80">
        <f>O1068-Y1068</f>
        <v/>
      </c>
      <c r="U1068" s="82">
        <f>AA1068/(T1068+X1068)</f>
        <v/>
      </c>
      <c r="V1068" s="80">
        <f>INDEX(检修、备用和必开!B:B,MATCH(统调负荷!$C1068,检修、备用和必开!$A:$A,0))</f>
        <v/>
      </c>
      <c r="W1068" s="80">
        <f>INDEX(检修、备用和必开!C:C,MATCH(统调负荷!$C1068,检修、备用和必开!$A:$A,0))</f>
        <v/>
      </c>
      <c r="X1068" s="80">
        <f>INDEX(检修、备用和必开!D:D,MATCH(统调负荷!$C1068,检修、备用和必开!$A:$A,0))</f>
        <v/>
      </c>
      <c r="Y1068" s="80">
        <f>INDEX(检修、备用和必开!E:E,MATCH(统调负荷!$C1068,检修、备用和必开!$A:$A,0))</f>
        <v/>
      </c>
      <c r="Z1068" s="80">
        <f>INDEX(检修、备用和必开!F:F,MATCH(统调负荷!$C1068,检修、备用和必开!$A:$A,0))</f>
        <v/>
      </c>
      <c r="AA1068" s="80">
        <f>94492.4-V1068-Z1068</f>
        <v/>
      </c>
      <c r="AB1068" s="80" t="n">
        <v>376.59</v>
      </c>
      <c r="AC1068" s="80" t="n">
        <v>350.7</v>
      </c>
      <c r="AD1068" s="83">
        <f>C1068+D1068</f>
        <v/>
      </c>
      <c r="AE1068" s="82">
        <f>N1068-E1068</f>
        <v/>
      </c>
      <c r="AF1068" s="82">
        <f>O1068-F1068</f>
        <v/>
      </c>
      <c r="AG1068" s="82">
        <f>P1068-G1068</f>
        <v/>
      </c>
      <c r="AH1068" s="82">
        <f>Q1068-H1068</f>
        <v/>
      </c>
      <c r="AI1068" s="82">
        <f>R1068-I1068</f>
        <v/>
      </c>
      <c r="AJ1068" s="82">
        <f>S1068-J1068</f>
        <v/>
      </c>
      <c r="AK1068" s="80">
        <f>INDEX(检修、备用和必开!I:I,MATCH(统调负荷!$C1068,检修、备用和必开!$A:$A,0))</f>
        <v/>
      </c>
    </row>
    <row r="1069" ht="13.8" customHeight="1">
      <c r="A1069" s="80">
        <f>WEEKDAY(C1069,2)</f>
        <v/>
      </c>
      <c r="B1069" s="80">
        <f>HOUR(D1069)</f>
        <v/>
      </c>
      <c r="D1069" s="75" t="n"/>
      <c r="E1069" s="80" t="n"/>
      <c r="F1069" s="80" t="n"/>
      <c r="G1069" s="80" t="n"/>
      <c r="H1069" s="80" t="n"/>
      <c r="I1069" s="80" t="n"/>
      <c r="J1069" s="80" t="n"/>
      <c r="K1069" s="80">
        <f>F1069-Y1069</f>
        <v/>
      </c>
      <c r="L1069" s="82">
        <f>AA1069/(K1069+W1069)</f>
        <v/>
      </c>
      <c r="M1069" s="75" t="n">
        <v>0.1145833333333333</v>
      </c>
      <c r="N1069" s="80" t="n">
        <v>76540.2</v>
      </c>
      <c r="O1069" s="80" t="n">
        <v>40878.9</v>
      </c>
      <c r="P1069" s="80" t="n">
        <v>13719.7</v>
      </c>
      <c r="Q1069" s="80" t="n">
        <v>16045.6</v>
      </c>
      <c r="R1069" s="80" t="n">
        <v>7042.8</v>
      </c>
      <c r="S1069" s="80" t="n">
        <v>-1146.8</v>
      </c>
      <c r="T1069" s="80">
        <f>O1069-Y1069</f>
        <v/>
      </c>
      <c r="U1069" s="82">
        <f>AA1069/(T1069+X1069)</f>
        <v/>
      </c>
      <c r="V1069" s="80">
        <f>INDEX(检修、备用和必开!B:B,MATCH(统调负荷!$C1069,检修、备用和必开!$A:$A,0))</f>
        <v/>
      </c>
      <c r="W1069" s="80">
        <f>INDEX(检修、备用和必开!C:C,MATCH(统调负荷!$C1069,检修、备用和必开!$A:$A,0))</f>
        <v/>
      </c>
      <c r="X1069" s="80">
        <f>INDEX(检修、备用和必开!D:D,MATCH(统调负荷!$C1069,检修、备用和必开!$A:$A,0))</f>
        <v/>
      </c>
      <c r="Y1069" s="80">
        <f>INDEX(检修、备用和必开!E:E,MATCH(统调负荷!$C1069,检修、备用和必开!$A:$A,0))</f>
        <v/>
      </c>
      <c r="Z1069" s="80">
        <f>INDEX(检修、备用和必开!F:F,MATCH(统调负荷!$C1069,检修、备用和必开!$A:$A,0))</f>
        <v/>
      </c>
      <c r="AA1069" s="80">
        <f>94492.4-V1069-Z1069</f>
        <v/>
      </c>
      <c r="AB1069" s="80" t="n">
        <v>373.31</v>
      </c>
      <c r="AC1069" s="80" t="n">
        <v>345.51</v>
      </c>
      <c r="AD1069" s="83">
        <f>C1069+D1069</f>
        <v/>
      </c>
      <c r="AE1069" s="82">
        <f>N1069-E1069</f>
        <v/>
      </c>
      <c r="AF1069" s="82">
        <f>O1069-F1069</f>
        <v/>
      </c>
      <c r="AG1069" s="82">
        <f>P1069-G1069</f>
        <v/>
      </c>
      <c r="AH1069" s="82">
        <f>Q1069-H1069</f>
        <v/>
      </c>
      <c r="AI1069" s="82">
        <f>R1069-I1069</f>
        <v/>
      </c>
      <c r="AJ1069" s="82">
        <f>S1069-J1069</f>
        <v/>
      </c>
      <c r="AK1069" s="80">
        <f>INDEX(检修、备用和必开!I:I,MATCH(统调负荷!$C1069,检修、备用和必开!$A:$A,0))</f>
        <v/>
      </c>
    </row>
    <row r="1070" ht="13.8" customHeight="1">
      <c r="A1070" s="80">
        <f>WEEKDAY(C1070,2)</f>
        <v/>
      </c>
      <c r="B1070" s="80">
        <f>HOUR(D1070)</f>
        <v/>
      </c>
      <c r="D1070" s="75" t="n"/>
      <c r="E1070" s="80" t="n"/>
      <c r="F1070" s="80" t="n"/>
      <c r="G1070" s="80" t="n"/>
      <c r="H1070" s="80" t="n"/>
      <c r="I1070" s="80" t="n"/>
      <c r="J1070" s="80" t="n"/>
      <c r="K1070" s="80">
        <f>F1070-Y1070</f>
        <v/>
      </c>
      <c r="L1070" s="82">
        <f>AA1070/(K1070+W1070)</f>
        <v/>
      </c>
      <c r="M1070" s="75" t="n">
        <v>0.125</v>
      </c>
      <c r="N1070" s="80" t="n">
        <v>75946</v>
      </c>
      <c r="O1070" s="80" t="n">
        <v>40288.1</v>
      </c>
      <c r="P1070" s="80" t="n">
        <v>13444.5</v>
      </c>
      <c r="Q1070" s="80" t="n">
        <v>16220.6</v>
      </c>
      <c r="R1070" s="80" t="n">
        <v>7137.64</v>
      </c>
      <c r="S1070" s="80" t="n">
        <v>-1144.84</v>
      </c>
      <c r="T1070" s="80">
        <f>O1070-Y1070</f>
        <v/>
      </c>
      <c r="U1070" s="82">
        <f>AA1070/(T1070+X1070)</f>
        <v/>
      </c>
      <c r="V1070" s="80">
        <f>INDEX(检修、备用和必开!B:B,MATCH(统调负荷!$C1070,检修、备用和必开!$A:$A,0))</f>
        <v/>
      </c>
      <c r="W1070" s="80">
        <f>INDEX(检修、备用和必开!C:C,MATCH(统调负荷!$C1070,检修、备用和必开!$A:$A,0))</f>
        <v/>
      </c>
      <c r="X1070" s="80">
        <f>INDEX(检修、备用和必开!D:D,MATCH(统调负荷!$C1070,检修、备用和必开!$A:$A,0))</f>
        <v/>
      </c>
      <c r="Y1070" s="80">
        <f>INDEX(检修、备用和必开!E:E,MATCH(统调负荷!$C1070,检修、备用和必开!$A:$A,0))</f>
        <v/>
      </c>
      <c r="Z1070" s="80">
        <f>INDEX(检修、备用和必开!F:F,MATCH(统调负荷!$C1070,检修、备用和必开!$A:$A,0))</f>
        <v/>
      </c>
      <c r="AA1070" s="80">
        <f>94492.4-V1070-Z1070</f>
        <v/>
      </c>
      <c r="AB1070" s="80" t="n">
        <v>362.28</v>
      </c>
      <c r="AC1070" s="80" t="n">
        <v>347.61</v>
      </c>
      <c r="AD1070" s="83">
        <f>C1070+D1070</f>
        <v/>
      </c>
      <c r="AE1070" s="82">
        <f>N1070-E1070</f>
        <v/>
      </c>
      <c r="AF1070" s="82">
        <f>O1070-F1070</f>
        <v/>
      </c>
      <c r="AG1070" s="82">
        <f>P1070-G1070</f>
        <v/>
      </c>
      <c r="AH1070" s="82">
        <f>Q1070-H1070</f>
        <v/>
      </c>
      <c r="AI1070" s="82">
        <f>R1070-I1070</f>
        <v/>
      </c>
      <c r="AJ1070" s="82">
        <f>S1070-J1070</f>
        <v/>
      </c>
      <c r="AK1070" s="80">
        <f>INDEX(检修、备用和必开!I:I,MATCH(统调负荷!$C1070,检修、备用和必开!$A:$A,0))</f>
        <v/>
      </c>
    </row>
    <row r="1071" ht="13.8" customHeight="1">
      <c r="A1071" s="80">
        <f>WEEKDAY(C1071,2)</f>
        <v/>
      </c>
      <c r="B1071" s="80">
        <f>HOUR(D1071)</f>
        <v/>
      </c>
      <c r="D1071" s="75" t="n"/>
      <c r="E1071" s="80" t="n"/>
      <c r="F1071" s="80" t="n"/>
      <c r="G1071" s="80" t="n"/>
      <c r="H1071" s="80" t="n"/>
      <c r="I1071" s="80" t="n"/>
      <c r="J1071" s="80" t="n"/>
      <c r="K1071" s="80">
        <f>F1071-Y1071</f>
        <v/>
      </c>
      <c r="L1071" s="82">
        <f>AA1071/(K1071+W1071)</f>
        <v/>
      </c>
      <c r="M1071" s="75" t="n">
        <v>0.1354166666666667</v>
      </c>
      <c r="N1071" s="80" t="n">
        <v>75223</v>
      </c>
      <c r="O1071" s="80" t="n">
        <v>39512.21</v>
      </c>
      <c r="P1071" s="80" t="n">
        <v>13513.5</v>
      </c>
      <c r="Q1071" s="80" t="n">
        <v>16221.1</v>
      </c>
      <c r="R1071" s="80" t="n">
        <v>7110.16</v>
      </c>
      <c r="S1071" s="80" t="n">
        <v>-1133.97</v>
      </c>
      <c r="T1071" s="80">
        <f>O1071-Y1071</f>
        <v/>
      </c>
      <c r="U1071" s="82">
        <f>AA1071/(T1071+X1071)</f>
        <v/>
      </c>
      <c r="V1071" s="80">
        <f>INDEX(检修、备用和必开!B:B,MATCH(统调负荷!$C1071,检修、备用和必开!$A:$A,0))</f>
        <v/>
      </c>
      <c r="W1071" s="80">
        <f>INDEX(检修、备用和必开!C:C,MATCH(统调负荷!$C1071,检修、备用和必开!$A:$A,0))</f>
        <v/>
      </c>
      <c r="X1071" s="80">
        <f>INDEX(检修、备用和必开!D:D,MATCH(统调负荷!$C1071,检修、备用和必开!$A:$A,0))</f>
        <v/>
      </c>
      <c r="Y1071" s="80">
        <f>INDEX(检修、备用和必开!E:E,MATCH(统调负荷!$C1071,检修、备用和必开!$A:$A,0))</f>
        <v/>
      </c>
      <c r="Z1071" s="80">
        <f>INDEX(检修、备用和必开!F:F,MATCH(统调负荷!$C1071,检修、备用和必开!$A:$A,0))</f>
        <v/>
      </c>
      <c r="AA1071" s="80">
        <f>94492.4-V1071-Z1071</f>
        <v/>
      </c>
      <c r="AB1071" s="80" t="n">
        <v>364.37</v>
      </c>
      <c r="AC1071" s="80" t="n">
        <v>346.54</v>
      </c>
      <c r="AD1071" s="83">
        <f>C1071+D1071</f>
        <v/>
      </c>
      <c r="AE1071" s="82">
        <f>N1071-E1071</f>
        <v/>
      </c>
      <c r="AF1071" s="82">
        <f>O1071-F1071</f>
        <v/>
      </c>
      <c r="AG1071" s="82">
        <f>P1071-G1071</f>
        <v/>
      </c>
      <c r="AH1071" s="82">
        <f>Q1071-H1071</f>
        <v/>
      </c>
      <c r="AI1071" s="82">
        <f>R1071-I1071</f>
        <v/>
      </c>
      <c r="AJ1071" s="82">
        <f>S1071-J1071</f>
        <v/>
      </c>
      <c r="AK1071" s="80">
        <f>INDEX(检修、备用和必开!I:I,MATCH(统调负荷!$C1071,检修、备用和必开!$A:$A,0))</f>
        <v/>
      </c>
    </row>
    <row r="1072" ht="13.8" customHeight="1">
      <c r="A1072" s="80">
        <f>WEEKDAY(C1072,2)</f>
        <v/>
      </c>
      <c r="B1072" s="80">
        <f>HOUR(D1072)</f>
        <v/>
      </c>
      <c r="D1072" s="75" t="n"/>
      <c r="E1072" s="80" t="n"/>
      <c r="F1072" s="80" t="n"/>
      <c r="G1072" s="80" t="n"/>
      <c r="H1072" s="80" t="n"/>
      <c r="I1072" s="80" t="n"/>
      <c r="J1072" s="80" t="n"/>
      <c r="K1072" s="80">
        <f>F1072-Y1072</f>
        <v/>
      </c>
      <c r="L1072" s="82">
        <f>AA1072/(K1072+W1072)</f>
        <v/>
      </c>
      <c r="M1072" s="75" t="n">
        <v>0.1458333333333333</v>
      </c>
      <c r="N1072" s="80" t="n">
        <v>74703.89999999999</v>
      </c>
      <c r="O1072" s="80" t="n">
        <v>38808.95</v>
      </c>
      <c r="P1072" s="80" t="n">
        <v>13718.2</v>
      </c>
      <c r="Q1072" s="80" t="n">
        <v>16112.9</v>
      </c>
      <c r="R1072" s="80" t="n">
        <v>7177.14</v>
      </c>
      <c r="S1072" s="80" t="n">
        <v>-1113.29</v>
      </c>
      <c r="T1072" s="80">
        <f>O1072-Y1072</f>
        <v/>
      </c>
      <c r="U1072" s="82">
        <f>AA1072/(T1072+X1072)</f>
        <v/>
      </c>
      <c r="V1072" s="80">
        <f>INDEX(检修、备用和必开!B:B,MATCH(统调负荷!$C1072,检修、备用和必开!$A:$A,0))</f>
        <v/>
      </c>
      <c r="W1072" s="80">
        <f>INDEX(检修、备用和必开!C:C,MATCH(统调负荷!$C1072,检修、备用和必开!$A:$A,0))</f>
        <v/>
      </c>
      <c r="X1072" s="80">
        <f>INDEX(检修、备用和必开!D:D,MATCH(统调负荷!$C1072,检修、备用和必开!$A:$A,0))</f>
        <v/>
      </c>
      <c r="Y1072" s="80">
        <f>INDEX(检修、备用和必开!E:E,MATCH(统调负荷!$C1072,检修、备用和必开!$A:$A,0))</f>
        <v/>
      </c>
      <c r="Z1072" s="80">
        <f>INDEX(检修、备用和必开!F:F,MATCH(统调负荷!$C1072,检修、备用和必开!$A:$A,0))</f>
        <v/>
      </c>
      <c r="AA1072" s="80">
        <f>94492.4-V1072-Z1072</f>
        <v/>
      </c>
      <c r="AB1072" s="80" t="n">
        <v>358.66</v>
      </c>
      <c r="AC1072" s="80" t="n">
        <v>339.73</v>
      </c>
      <c r="AD1072" s="83">
        <f>C1072+D1072</f>
        <v/>
      </c>
      <c r="AE1072" s="82">
        <f>N1072-E1072</f>
        <v/>
      </c>
      <c r="AF1072" s="82">
        <f>O1072-F1072</f>
        <v/>
      </c>
      <c r="AG1072" s="82">
        <f>P1072-G1072</f>
        <v/>
      </c>
      <c r="AH1072" s="82">
        <f>Q1072-H1072</f>
        <v/>
      </c>
      <c r="AI1072" s="82">
        <f>R1072-I1072</f>
        <v/>
      </c>
      <c r="AJ1072" s="82">
        <f>S1072-J1072</f>
        <v/>
      </c>
      <c r="AK1072" s="80">
        <f>INDEX(检修、备用和必开!I:I,MATCH(统调负荷!$C1072,检修、备用和必开!$A:$A,0))</f>
        <v/>
      </c>
    </row>
    <row r="1073" ht="13.8" customHeight="1">
      <c r="A1073" s="80">
        <f>WEEKDAY(C1073,2)</f>
        <v/>
      </c>
      <c r="B1073" s="80">
        <f>HOUR(D1073)</f>
        <v/>
      </c>
      <c r="D1073" s="75" t="n"/>
      <c r="E1073" s="80" t="n"/>
      <c r="F1073" s="80" t="n"/>
      <c r="G1073" s="80" t="n"/>
      <c r="H1073" s="80" t="n"/>
      <c r="I1073" s="80" t="n"/>
      <c r="J1073" s="80" t="n"/>
      <c r="K1073" s="80">
        <f>F1073-Y1073</f>
        <v/>
      </c>
      <c r="L1073" s="82">
        <f>AA1073/(K1073+W1073)</f>
        <v/>
      </c>
      <c r="M1073" s="75" t="n">
        <v>0.15625</v>
      </c>
      <c r="N1073" s="80" t="n">
        <v>74003.8</v>
      </c>
      <c r="O1073" s="80" t="n">
        <v>38427.02</v>
      </c>
      <c r="P1073" s="80" t="n">
        <v>13592.3</v>
      </c>
      <c r="Q1073" s="80" t="n">
        <v>15935.3</v>
      </c>
      <c r="R1073" s="80" t="n">
        <v>7215.3</v>
      </c>
      <c r="S1073" s="80" t="n">
        <v>-1166.12</v>
      </c>
      <c r="T1073" s="80">
        <f>O1073-Y1073</f>
        <v/>
      </c>
      <c r="U1073" s="82">
        <f>AA1073/(T1073+X1073)</f>
        <v/>
      </c>
      <c r="V1073" s="80">
        <f>INDEX(检修、备用和必开!B:B,MATCH(统调负荷!$C1073,检修、备用和必开!$A:$A,0))</f>
        <v/>
      </c>
      <c r="W1073" s="80">
        <f>INDEX(检修、备用和必开!C:C,MATCH(统调负荷!$C1073,检修、备用和必开!$A:$A,0))</f>
        <v/>
      </c>
      <c r="X1073" s="80">
        <f>INDEX(检修、备用和必开!D:D,MATCH(统调负荷!$C1073,检修、备用和必开!$A:$A,0))</f>
        <v/>
      </c>
      <c r="Y1073" s="80">
        <f>INDEX(检修、备用和必开!E:E,MATCH(统调负荷!$C1073,检修、备用和必开!$A:$A,0))</f>
        <v/>
      </c>
      <c r="Z1073" s="80">
        <f>INDEX(检修、备用和必开!F:F,MATCH(统调负荷!$C1073,检修、备用和必开!$A:$A,0))</f>
        <v/>
      </c>
      <c r="AA1073" s="80">
        <f>94492.4-V1073-Z1073</f>
        <v/>
      </c>
      <c r="AB1073" s="80" t="n">
        <v>358.66</v>
      </c>
      <c r="AC1073" s="80" t="n">
        <v>343.49</v>
      </c>
      <c r="AD1073" s="83">
        <f>C1073+D1073</f>
        <v/>
      </c>
      <c r="AE1073" s="82">
        <f>N1073-E1073</f>
        <v/>
      </c>
      <c r="AF1073" s="82">
        <f>O1073-F1073</f>
        <v/>
      </c>
      <c r="AG1073" s="82">
        <f>P1073-G1073</f>
        <v/>
      </c>
      <c r="AH1073" s="82">
        <f>Q1073-H1073</f>
        <v/>
      </c>
      <c r="AI1073" s="82">
        <f>R1073-I1073</f>
        <v/>
      </c>
      <c r="AJ1073" s="82">
        <f>S1073-J1073</f>
        <v/>
      </c>
      <c r="AK1073" s="80">
        <f>INDEX(检修、备用和必开!I:I,MATCH(统调负荷!$C1073,检修、备用和必开!$A:$A,0))</f>
        <v/>
      </c>
    </row>
    <row r="1074" ht="13.8" customHeight="1">
      <c r="A1074" s="80">
        <f>WEEKDAY(C1074,2)</f>
        <v/>
      </c>
      <c r="B1074" s="80">
        <f>HOUR(D1074)</f>
        <v/>
      </c>
      <c r="D1074" s="75" t="n"/>
      <c r="E1074" s="80" t="n"/>
      <c r="F1074" s="80" t="n"/>
      <c r="G1074" s="80" t="n"/>
      <c r="H1074" s="80" t="n"/>
      <c r="I1074" s="80" t="n"/>
      <c r="J1074" s="80" t="n"/>
      <c r="K1074" s="80">
        <f>F1074-Y1074</f>
        <v/>
      </c>
      <c r="L1074" s="82">
        <f>AA1074/(K1074+W1074)</f>
        <v/>
      </c>
      <c r="M1074" s="75" t="n">
        <v>0.1666666666666667</v>
      </c>
      <c r="N1074" s="80" t="n">
        <v>73366.39999999999</v>
      </c>
      <c r="O1074" s="80" t="n">
        <v>36942.61</v>
      </c>
      <c r="P1074" s="80" t="n">
        <v>14342.6</v>
      </c>
      <c r="Q1074" s="80" t="n">
        <v>15960.6</v>
      </c>
      <c r="R1074" s="80" t="n">
        <v>7283.19</v>
      </c>
      <c r="S1074" s="80" t="n">
        <v>-1162.6</v>
      </c>
      <c r="T1074" s="80">
        <f>O1074-Y1074</f>
        <v/>
      </c>
      <c r="U1074" s="82">
        <f>AA1074/(T1074+X1074)</f>
        <v/>
      </c>
      <c r="V1074" s="80">
        <f>INDEX(检修、备用和必开!B:B,MATCH(统调负荷!$C1074,检修、备用和必开!$A:$A,0))</f>
        <v/>
      </c>
      <c r="W1074" s="80">
        <f>INDEX(检修、备用和必开!C:C,MATCH(统调负荷!$C1074,检修、备用和必开!$A:$A,0))</f>
        <v/>
      </c>
      <c r="X1074" s="80">
        <f>INDEX(检修、备用和必开!D:D,MATCH(统调负荷!$C1074,检修、备用和必开!$A:$A,0))</f>
        <v/>
      </c>
      <c r="Y1074" s="80">
        <f>INDEX(检修、备用和必开!E:E,MATCH(统调负荷!$C1074,检修、备用和必开!$A:$A,0))</f>
        <v/>
      </c>
      <c r="Z1074" s="80">
        <f>INDEX(检修、备用和必开!F:F,MATCH(统调负荷!$C1074,检修、备用和必开!$A:$A,0))</f>
        <v/>
      </c>
      <c r="AA1074" s="80">
        <f>94492.4-V1074-Z1074</f>
        <v/>
      </c>
      <c r="AB1074" s="80" t="n">
        <v>355.18</v>
      </c>
      <c r="AC1074" s="80" t="n">
        <v>326.64</v>
      </c>
      <c r="AD1074" s="83">
        <f>C1074+D1074</f>
        <v/>
      </c>
      <c r="AE1074" s="82">
        <f>N1074-E1074</f>
        <v/>
      </c>
      <c r="AF1074" s="82">
        <f>O1074-F1074</f>
        <v/>
      </c>
      <c r="AG1074" s="82">
        <f>P1074-G1074</f>
        <v/>
      </c>
      <c r="AH1074" s="82">
        <f>Q1074-H1074</f>
        <v/>
      </c>
      <c r="AI1074" s="82">
        <f>R1074-I1074</f>
        <v/>
      </c>
      <c r="AJ1074" s="82">
        <f>S1074-J1074</f>
        <v/>
      </c>
      <c r="AK1074" s="80">
        <f>INDEX(检修、备用和必开!I:I,MATCH(统调负荷!$C1074,检修、备用和必开!$A:$A,0))</f>
        <v/>
      </c>
    </row>
    <row r="1075" ht="13.8" customHeight="1">
      <c r="A1075" s="80">
        <f>WEEKDAY(C1075,2)</f>
        <v/>
      </c>
      <c r="B1075" s="80">
        <f>HOUR(D1075)</f>
        <v/>
      </c>
      <c r="D1075" s="75" t="n"/>
      <c r="E1075" s="80" t="n"/>
      <c r="F1075" s="80" t="n"/>
      <c r="G1075" s="80" t="n"/>
      <c r="H1075" s="80" t="n"/>
      <c r="I1075" s="80" t="n"/>
      <c r="J1075" s="80" t="n"/>
      <c r="K1075" s="80">
        <f>F1075-Y1075</f>
        <v/>
      </c>
      <c r="L1075" s="82">
        <f>AA1075/(K1075+W1075)</f>
        <v/>
      </c>
      <c r="M1075" s="75" t="n">
        <v>0.1770833333333333</v>
      </c>
      <c r="N1075" s="80" t="n">
        <v>72980.39999999999</v>
      </c>
      <c r="O1075" s="80" t="n">
        <v>36879.72</v>
      </c>
      <c r="P1075" s="80" t="n">
        <v>14185.1</v>
      </c>
      <c r="Q1075" s="80" t="n">
        <v>15736.5</v>
      </c>
      <c r="R1075" s="80" t="n">
        <v>7349.24</v>
      </c>
      <c r="S1075" s="80" t="n">
        <v>-1170.16</v>
      </c>
      <c r="T1075" s="80">
        <f>O1075-Y1075</f>
        <v/>
      </c>
      <c r="U1075" s="82">
        <f>AA1075/(T1075+X1075)</f>
        <v/>
      </c>
      <c r="V1075" s="80">
        <f>INDEX(检修、备用和必开!B:B,MATCH(统调负荷!$C1075,检修、备用和必开!$A:$A,0))</f>
        <v/>
      </c>
      <c r="W1075" s="80">
        <f>INDEX(检修、备用和必开!C:C,MATCH(统调负荷!$C1075,检修、备用和必开!$A:$A,0))</f>
        <v/>
      </c>
      <c r="X1075" s="80">
        <f>INDEX(检修、备用和必开!D:D,MATCH(统调负荷!$C1075,检修、备用和必开!$A:$A,0))</f>
        <v/>
      </c>
      <c r="Y1075" s="80">
        <f>INDEX(检修、备用和必开!E:E,MATCH(统调负荷!$C1075,检修、备用和必开!$A:$A,0))</f>
        <v/>
      </c>
      <c r="Z1075" s="80">
        <f>INDEX(检修、备用和必开!F:F,MATCH(统调负荷!$C1075,检修、备用和必开!$A:$A,0))</f>
        <v/>
      </c>
      <c r="AA1075" s="80">
        <f>94492.4-V1075-Z1075</f>
        <v/>
      </c>
      <c r="AB1075" s="80" t="n">
        <v>353.99</v>
      </c>
      <c r="AC1075" s="80" t="n">
        <v>329.43</v>
      </c>
      <c r="AD1075" s="83">
        <f>C1075+D1075</f>
        <v/>
      </c>
      <c r="AE1075" s="82">
        <f>N1075-E1075</f>
        <v/>
      </c>
      <c r="AF1075" s="82">
        <f>O1075-F1075</f>
        <v/>
      </c>
      <c r="AG1075" s="82">
        <f>P1075-G1075</f>
        <v/>
      </c>
      <c r="AH1075" s="82">
        <f>Q1075-H1075</f>
        <v/>
      </c>
      <c r="AI1075" s="82">
        <f>R1075-I1075</f>
        <v/>
      </c>
      <c r="AJ1075" s="82">
        <f>S1075-J1075</f>
        <v/>
      </c>
      <c r="AK1075" s="80">
        <f>INDEX(检修、备用和必开!I:I,MATCH(统调负荷!$C1075,检修、备用和必开!$A:$A,0))</f>
        <v/>
      </c>
    </row>
    <row r="1076" ht="13.8" customHeight="1">
      <c r="A1076" s="80">
        <f>WEEKDAY(C1076,2)</f>
        <v/>
      </c>
      <c r="B1076" s="80">
        <f>HOUR(D1076)</f>
        <v/>
      </c>
      <c r="D1076" s="75" t="n"/>
      <c r="E1076" s="80" t="n"/>
      <c r="F1076" s="80" t="n"/>
      <c r="G1076" s="80" t="n"/>
      <c r="H1076" s="80" t="n"/>
      <c r="I1076" s="80" t="n"/>
      <c r="J1076" s="80" t="n"/>
      <c r="K1076" s="80">
        <f>F1076-Y1076</f>
        <v/>
      </c>
      <c r="L1076" s="82">
        <f>AA1076/(K1076+W1076)</f>
        <v/>
      </c>
      <c r="M1076" s="75" t="n">
        <v>0.1875</v>
      </c>
      <c r="N1076" s="80" t="n">
        <v>72477.89999999999</v>
      </c>
      <c r="O1076" s="80" t="n">
        <v>36422.48</v>
      </c>
      <c r="P1076" s="80" t="n">
        <v>13852.5</v>
      </c>
      <c r="Q1076" s="80" t="n">
        <v>16032.7</v>
      </c>
      <c r="R1076" s="80" t="n">
        <v>7346.47</v>
      </c>
      <c r="S1076" s="80" t="n">
        <v>-1176.25</v>
      </c>
      <c r="T1076" s="80">
        <f>O1076-Y1076</f>
        <v/>
      </c>
      <c r="U1076" s="82">
        <f>AA1076/(T1076+X1076)</f>
        <v/>
      </c>
      <c r="V1076" s="80">
        <f>INDEX(检修、备用和必开!B:B,MATCH(统调负荷!$C1076,检修、备用和必开!$A:$A,0))</f>
        <v/>
      </c>
      <c r="W1076" s="80">
        <f>INDEX(检修、备用和必开!C:C,MATCH(统调负荷!$C1076,检修、备用和必开!$A:$A,0))</f>
        <v/>
      </c>
      <c r="X1076" s="80">
        <f>INDEX(检修、备用和必开!D:D,MATCH(统调负荷!$C1076,检修、备用和必开!$A:$A,0))</f>
        <v/>
      </c>
      <c r="Y1076" s="80">
        <f>INDEX(检修、备用和必开!E:E,MATCH(统调负荷!$C1076,检修、备用和必开!$A:$A,0))</f>
        <v/>
      </c>
      <c r="Z1076" s="80">
        <f>INDEX(检修、备用和必开!F:F,MATCH(统调负荷!$C1076,检修、备用和必开!$A:$A,0))</f>
        <v/>
      </c>
      <c r="AA1076" s="80">
        <f>94492.4-V1076-Z1076</f>
        <v/>
      </c>
      <c r="AB1076" s="80" t="n">
        <v>352.95</v>
      </c>
      <c r="AC1076" s="80" t="n">
        <v>320.86</v>
      </c>
      <c r="AD1076" s="83">
        <f>C1076+D1076</f>
        <v/>
      </c>
      <c r="AE1076" s="82">
        <f>N1076-E1076</f>
        <v/>
      </c>
      <c r="AF1076" s="82">
        <f>O1076-F1076</f>
        <v/>
      </c>
      <c r="AG1076" s="82">
        <f>P1076-G1076</f>
        <v/>
      </c>
      <c r="AH1076" s="82">
        <f>Q1076-H1076</f>
        <v/>
      </c>
      <c r="AI1076" s="82">
        <f>R1076-I1076</f>
        <v/>
      </c>
      <c r="AJ1076" s="82">
        <f>S1076-J1076</f>
        <v/>
      </c>
      <c r="AK1076" s="80">
        <f>INDEX(检修、备用和必开!I:I,MATCH(统调负荷!$C1076,检修、备用和必开!$A:$A,0))</f>
        <v/>
      </c>
    </row>
    <row r="1077" ht="13.8" customHeight="1">
      <c r="A1077" s="80">
        <f>WEEKDAY(C1077,2)</f>
        <v/>
      </c>
      <c r="B1077" s="80">
        <f>HOUR(D1077)</f>
        <v/>
      </c>
      <c r="D1077" s="75" t="n"/>
      <c r="E1077" s="80" t="n"/>
      <c r="F1077" s="80" t="n"/>
      <c r="G1077" s="80" t="n"/>
      <c r="H1077" s="80" t="n"/>
      <c r="I1077" s="80" t="n"/>
      <c r="J1077" s="80" t="n"/>
      <c r="K1077" s="80">
        <f>F1077-Y1077</f>
        <v/>
      </c>
      <c r="L1077" s="82">
        <f>AA1077/(K1077+W1077)</f>
        <v/>
      </c>
      <c r="M1077" s="75" t="n">
        <v>0.1979166666666667</v>
      </c>
      <c r="N1077" s="80" t="n">
        <v>72546.89999999999</v>
      </c>
      <c r="O1077" s="80" t="n">
        <v>36109.02</v>
      </c>
      <c r="P1077" s="80" t="n">
        <v>14125</v>
      </c>
      <c r="Q1077" s="80" t="n">
        <v>16072.7</v>
      </c>
      <c r="R1077" s="80" t="n">
        <v>7411.09</v>
      </c>
      <c r="S1077" s="80" t="n">
        <v>-1170.91</v>
      </c>
      <c r="T1077" s="80">
        <f>O1077-Y1077</f>
        <v/>
      </c>
      <c r="U1077" s="82">
        <f>AA1077/(T1077+X1077)</f>
        <v/>
      </c>
      <c r="V1077" s="80">
        <f>INDEX(检修、备用和必开!B:B,MATCH(统调负荷!$C1077,检修、备用和必开!$A:$A,0))</f>
        <v/>
      </c>
      <c r="W1077" s="80">
        <f>INDEX(检修、备用和必开!C:C,MATCH(统调负荷!$C1077,检修、备用和必开!$A:$A,0))</f>
        <v/>
      </c>
      <c r="X1077" s="80">
        <f>INDEX(检修、备用和必开!D:D,MATCH(统调负荷!$C1077,检修、备用和必开!$A:$A,0))</f>
        <v/>
      </c>
      <c r="Y1077" s="80">
        <f>INDEX(检修、备用和必开!E:E,MATCH(统调负荷!$C1077,检修、备用和必开!$A:$A,0))</f>
        <v/>
      </c>
      <c r="Z1077" s="80">
        <f>INDEX(检修、备用和必开!F:F,MATCH(统调负荷!$C1077,检修、备用和必开!$A:$A,0))</f>
        <v/>
      </c>
      <c r="AA1077" s="80">
        <f>94492.4-V1077-Z1077</f>
        <v/>
      </c>
      <c r="AB1077" s="80" t="n">
        <v>352.95</v>
      </c>
      <c r="AC1077" s="80" t="n">
        <v>321.26</v>
      </c>
      <c r="AD1077" s="83">
        <f>C1077+D1077</f>
        <v/>
      </c>
      <c r="AE1077" s="82">
        <f>N1077-E1077</f>
        <v/>
      </c>
      <c r="AF1077" s="82">
        <f>O1077-F1077</f>
        <v/>
      </c>
      <c r="AG1077" s="82">
        <f>P1077-G1077</f>
        <v/>
      </c>
      <c r="AH1077" s="82">
        <f>Q1077-H1077</f>
        <v/>
      </c>
      <c r="AI1077" s="82">
        <f>R1077-I1077</f>
        <v/>
      </c>
      <c r="AJ1077" s="82">
        <f>S1077-J1077</f>
        <v/>
      </c>
      <c r="AK1077" s="80">
        <f>INDEX(检修、备用和必开!I:I,MATCH(统调负荷!$C1077,检修、备用和必开!$A:$A,0))</f>
        <v/>
      </c>
    </row>
    <row r="1078" ht="13.8" customHeight="1">
      <c r="A1078" s="80">
        <f>WEEKDAY(C1078,2)</f>
        <v/>
      </c>
      <c r="B1078" s="80">
        <f>HOUR(D1078)</f>
        <v/>
      </c>
      <c r="D1078" s="75" t="n"/>
      <c r="E1078" s="80" t="n"/>
      <c r="F1078" s="80" t="n"/>
      <c r="G1078" s="80" t="n"/>
      <c r="H1078" s="80" t="n"/>
      <c r="I1078" s="80" t="n"/>
      <c r="J1078" s="80" t="n"/>
      <c r="K1078" s="80">
        <f>F1078-Y1078</f>
        <v/>
      </c>
      <c r="L1078" s="82">
        <f>AA1078/(K1078+W1078)</f>
        <v/>
      </c>
      <c r="M1078" s="75" t="n">
        <v>0.2083333333333333</v>
      </c>
      <c r="N1078" s="80" t="n">
        <v>71912.3</v>
      </c>
      <c r="O1078" s="80" t="n">
        <v>35810.29</v>
      </c>
      <c r="P1078" s="80" t="n">
        <v>13837.9</v>
      </c>
      <c r="Q1078" s="80" t="n">
        <v>16027.3</v>
      </c>
      <c r="R1078" s="80" t="n">
        <v>7388.9</v>
      </c>
      <c r="S1078" s="80" t="n">
        <v>-1152.09</v>
      </c>
      <c r="T1078" s="80">
        <f>O1078-Y1078</f>
        <v/>
      </c>
      <c r="U1078" s="82">
        <f>AA1078/(T1078+X1078)</f>
        <v/>
      </c>
      <c r="V1078" s="80">
        <f>INDEX(检修、备用和必开!B:B,MATCH(统调负荷!$C1078,检修、备用和必开!$A:$A,0))</f>
        <v/>
      </c>
      <c r="W1078" s="80">
        <f>INDEX(检修、备用和必开!C:C,MATCH(统调负荷!$C1078,检修、备用和必开!$A:$A,0))</f>
        <v/>
      </c>
      <c r="X1078" s="80">
        <f>INDEX(检修、备用和必开!D:D,MATCH(统调负荷!$C1078,检修、备用和必开!$A:$A,0))</f>
        <v/>
      </c>
      <c r="Y1078" s="80">
        <f>INDEX(检修、备用和必开!E:E,MATCH(统调负荷!$C1078,检修、备用和必开!$A:$A,0))</f>
        <v/>
      </c>
      <c r="Z1078" s="80">
        <f>INDEX(检修、备用和必开!F:F,MATCH(统调负荷!$C1078,检修、备用和必开!$A:$A,0))</f>
        <v/>
      </c>
      <c r="AA1078" s="80">
        <f>94492.4-V1078-Z1078</f>
        <v/>
      </c>
      <c r="AB1078" s="80" t="n">
        <v>352.72</v>
      </c>
      <c r="AC1078" s="80" t="n">
        <v>318.99</v>
      </c>
      <c r="AD1078" s="83">
        <f>C1078+D1078</f>
        <v/>
      </c>
      <c r="AE1078" s="82">
        <f>N1078-E1078</f>
        <v/>
      </c>
      <c r="AF1078" s="82">
        <f>O1078-F1078</f>
        <v/>
      </c>
      <c r="AG1078" s="82">
        <f>P1078-G1078</f>
        <v/>
      </c>
      <c r="AH1078" s="82">
        <f>Q1078-H1078</f>
        <v/>
      </c>
      <c r="AI1078" s="82">
        <f>R1078-I1078</f>
        <v/>
      </c>
      <c r="AJ1078" s="82">
        <f>S1078-J1078</f>
        <v/>
      </c>
      <c r="AK1078" s="80">
        <f>INDEX(检修、备用和必开!I:I,MATCH(统调负荷!$C1078,检修、备用和必开!$A:$A,0))</f>
        <v/>
      </c>
    </row>
    <row r="1079" ht="13.8" customHeight="1">
      <c r="A1079" s="80">
        <f>WEEKDAY(C1079,2)</f>
        <v/>
      </c>
      <c r="B1079" s="80">
        <f>HOUR(D1079)</f>
        <v/>
      </c>
      <c r="D1079" s="75" t="n"/>
      <c r="E1079" s="80" t="n"/>
      <c r="F1079" s="80" t="n"/>
      <c r="G1079" s="80" t="n"/>
      <c r="H1079" s="80" t="n"/>
      <c r="I1079" s="80" t="n"/>
      <c r="J1079" s="80" t="n"/>
      <c r="K1079" s="80">
        <f>F1079-Y1079</f>
        <v/>
      </c>
      <c r="L1079" s="82">
        <f>AA1079/(K1079+W1079)</f>
        <v/>
      </c>
      <c r="M1079" s="75" t="n">
        <v>0.21875</v>
      </c>
      <c r="N1079" s="80" t="n">
        <v>72470.89999999999</v>
      </c>
      <c r="O1079" s="80" t="n">
        <v>36314.29</v>
      </c>
      <c r="P1079" s="80" t="n">
        <v>13667.3</v>
      </c>
      <c r="Q1079" s="80" t="n">
        <v>16166.7</v>
      </c>
      <c r="R1079" s="80" t="n">
        <v>7486.95</v>
      </c>
      <c r="S1079" s="80" t="n">
        <v>-1164.34</v>
      </c>
      <c r="T1079" s="80">
        <f>O1079-Y1079</f>
        <v/>
      </c>
      <c r="U1079" s="82">
        <f>AA1079/(T1079+X1079)</f>
        <v/>
      </c>
      <c r="V1079" s="80">
        <f>INDEX(检修、备用和必开!B:B,MATCH(统调负荷!$C1079,检修、备用和必开!$A:$A,0))</f>
        <v/>
      </c>
      <c r="W1079" s="80">
        <f>INDEX(检修、备用和必开!C:C,MATCH(统调负荷!$C1079,检修、备用和必开!$A:$A,0))</f>
        <v/>
      </c>
      <c r="X1079" s="80">
        <f>INDEX(检修、备用和必开!D:D,MATCH(统调负荷!$C1079,检修、备用和必开!$A:$A,0))</f>
        <v/>
      </c>
      <c r="Y1079" s="80">
        <f>INDEX(检修、备用和必开!E:E,MATCH(统调负荷!$C1079,检修、备用和必开!$A:$A,0))</f>
        <v/>
      </c>
      <c r="Z1079" s="80">
        <f>INDEX(检修、备用和必开!F:F,MATCH(统调负荷!$C1079,检修、备用和必开!$A:$A,0))</f>
        <v/>
      </c>
      <c r="AA1079" s="80">
        <f>94492.4-V1079-Z1079</f>
        <v/>
      </c>
      <c r="AB1079" s="80" t="n">
        <v>352.9</v>
      </c>
      <c r="AC1079" s="80" t="n">
        <v>321.89</v>
      </c>
      <c r="AD1079" s="83">
        <f>C1079+D1079</f>
        <v/>
      </c>
      <c r="AE1079" s="82">
        <f>N1079-E1079</f>
        <v/>
      </c>
      <c r="AF1079" s="82">
        <f>O1079-F1079</f>
        <v/>
      </c>
      <c r="AG1079" s="82">
        <f>P1079-G1079</f>
        <v/>
      </c>
      <c r="AH1079" s="82">
        <f>Q1079-H1079</f>
        <v/>
      </c>
      <c r="AI1079" s="82">
        <f>R1079-I1079</f>
        <v/>
      </c>
      <c r="AJ1079" s="82">
        <f>S1079-J1079</f>
        <v/>
      </c>
      <c r="AK1079" s="80">
        <f>INDEX(检修、备用和必开!I:I,MATCH(统调负荷!$C1079,检修、备用和必开!$A:$A,0))</f>
        <v/>
      </c>
    </row>
    <row r="1080" ht="13.8" customHeight="1">
      <c r="A1080" s="80">
        <f>WEEKDAY(C1080,2)</f>
        <v/>
      </c>
      <c r="B1080" s="80">
        <f>HOUR(D1080)</f>
        <v/>
      </c>
      <c r="D1080" s="75" t="n"/>
      <c r="E1080" s="80" t="n"/>
      <c r="F1080" s="80" t="n"/>
      <c r="G1080" s="80" t="n"/>
      <c r="H1080" s="80" t="n"/>
      <c r="I1080" s="80" t="n"/>
      <c r="J1080" s="80" t="n"/>
      <c r="K1080" s="80">
        <f>F1080-Y1080</f>
        <v/>
      </c>
      <c r="L1080" s="82">
        <f>AA1080/(K1080+W1080)</f>
        <v/>
      </c>
      <c r="M1080" s="75" t="n">
        <v>0.2291666666666667</v>
      </c>
      <c r="N1080" s="80" t="n">
        <v>72331.2</v>
      </c>
      <c r="O1080" s="80" t="n">
        <v>36117.03</v>
      </c>
      <c r="P1080" s="80" t="n">
        <v>13802.7</v>
      </c>
      <c r="Q1080" s="80" t="n">
        <v>16127.9</v>
      </c>
      <c r="R1080" s="80" t="n">
        <v>7435.75</v>
      </c>
      <c r="S1080" s="80" t="n">
        <v>-1152.18</v>
      </c>
      <c r="T1080" s="80">
        <f>O1080-Y1080</f>
        <v/>
      </c>
      <c r="U1080" s="82">
        <f>AA1080/(T1080+X1080)</f>
        <v/>
      </c>
      <c r="V1080" s="80">
        <f>INDEX(检修、备用和必开!B:B,MATCH(统调负荷!$C1080,检修、备用和必开!$A:$A,0))</f>
        <v/>
      </c>
      <c r="W1080" s="80">
        <f>INDEX(检修、备用和必开!C:C,MATCH(统调负荷!$C1080,检修、备用和必开!$A:$A,0))</f>
        <v/>
      </c>
      <c r="X1080" s="80">
        <f>INDEX(检修、备用和必开!D:D,MATCH(统调负荷!$C1080,检修、备用和必开!$A:$A,0))</f>
        <v/>
      </c>
      <c r="Y1080" s="80">
        <f>INDEX(检修、备用和必开!E:E,MATCH(统调负荷!$C1080,检修、备用和必开!$A:$A,0))</f>
        <v/>
      </c>
      <c r="Z1080" s="80">
        <f>INDEX(检修、备用和必开!F:F,MATCH(统调负荷!$C1080,检修、备用和必开!$A:$A,0))</f>
        <v/>
      </c>
      <c r="AA1080" s="80">
        <f>94492.4-V1080-Z1080</f>
        <v/>
      </c>
      <c r="AB1080" s="80" t="n">
        <v>352.95</v>
      </c>
      <c r="AC1080" s="80" t="n">
        <v>327.51</v>
      </c>
      <c r="AD1080" s="83">
        <f>C1080+D1080</f>
        <v/>
      </c>
      <c r="AE1080" s="82">
        <f>N1080-E1080</f>
        <v/>
      </c>
      <c r="AF1080" s="82">
        <f>O1080-F1080</f>
        <v/>
      </c>
      <c r="AG1080" s="82">
        <f>P1080-G1080</f>
        <v/>
      </c>
      <c r="AH1080" s="82">
        <f>Q1080-H1080</f>
        <v/>
      </c>
      <c r="AI1080" s="82">
        <f>R1080-I1080</f>
        <v/>
      </c>
      <c r="AJ1080" s="82">
        <f>S1080-J1080</f>
        <v/>
      </c>
      <c r="AK1080" s="80">
        <f>INDEX(检修、备用和必开!I:I,MATCH(统调负荷!$C1080,检修、备用和必开!$A:$A,0))</f>
        <v/>
      </c>
    </row>
    <row r="1081" ht="13.8" customHeight="1">
      <c r="A1081" s="80">
        <f>WEEKDAY(C1081,2)</f>
        <v/>
      </c>
      <c r="B1081" s="80">
        <f>HOUR(D1081)</f>
        <v/>
      </c>
      <c r="D1081" s="75" t="n"/>
      <c r="E1081" s="80" t="n"/>
      <c r="F1081" s="80" t="n"/>
      <c r="G1081" s="80" t="n"/>
      <c r="H1081" s="80" t="n"/>
      <c r="I1081" s="80" t="n"/>
      <c r="J1081" s="80" t="n"/>
      <c r="K1081" s="80">
        <f>F1081-Y1081</f>
        <v/>
      </c>
      <c r="L1081" s="82">
        <f>AA1081/(K1081+W1081)</f>
        <v/>
      </c>
      <c r="M1081" s="75" t="n">
        <v>0.2395833333333333</v>
      </c>
      <c r="N1081" s="80" t="n">
        <v>72720.2</v>
      </c>
      <c r="O1081" s="80" t="n">
        <v>36635.18</v>
      </c>
      <c r="P1081" s="80" t="n">
        <v>13645.6</v>
      </c>
      <c r="Q1081" s="80" t="n">
        <v>16179</v>
      </c>
      <c r="R1081" s="80" t="n">
        <v>7439.08</v>
      </c>
      <c r="S1081" s="80" t="n">
        <v>-1178.66</v>
      </c>
      <c r="T1081" s="80">
        <f>O1081-Y1081</f>
        <v/>
      </c>
      <c r="U1081" s="82">
        <f>AA1081/(T1081+X1081)</f>
        <v/>
      </c>
      <c r="V1081" s="80">
        <f>INDEX(检修、备用和必开!B:B,MATCH(统调负荷!$C1081,检修、备用和必开!$A:$A,0))</f>
        <v/>
      </c>
      <c r="W1081" s="80">
        <f>INDEX(检修、备用和必开!C:C,MATCH(统调负荷!$C1081,检修、备用和必开!$A:$A,0))</f>
        <v/>
      </c>
      <c r="X1081" s="80">
        <f>INDEX(检修、备用和必开!D:D,MATCH(统调负荷!$C1081,检修、备用和必开!$A:$A,0))</f>
        <v/>
      </c>
      <c r="Y1081" s="80">
        <f>INDEX(检修、备用和必开!E:E,MATCH(统调负荷!$C1081,检修、备用和必开!$A:$A,0))</f>
        <v/>
      </c>
      <c r="Z1081" s="80">
        <f>INDEX(检修、备用和必开!F:F,MATCH(统调负荷!$C1081,检修、备用和必开!$A:$A,0))</f>
        <v/>
      </c>
      <c r="AA1081" s="80">
        <f>94492.4-V1081-Z1081</f>
        <v/>
      </c>
      <c r="AB1081" s="80" t="n">
        <v>352.95</v>
      </c>
      <c r="AC1081" s="80" t="n">
        <v>323.56</v>
      </c>
      <c r="AD1081" s="83">
        <f>C1081+D1081</f>
        <v/>
      </c>
      <c r="AE1081" s="82">
        <f>N1081-E1081</f>
        <v/>
      </c>
      <c r="AF1081" s="82">
        <f>O1081-F1081</f>
        <v/>
      </c>
      <c r="AG1081" s="82">
        <f>P1081-G1081</f>
        <v/>
      </c>
      <c r="AH1081" s="82">
        <f>Q1081-H1081</f>
        <v/>
      </c>
      <c r="AI1081" s="82">
        <f>R1081-I1081</f>
        <v/>
      </c>
      <c r="AJ1081" s="82">
        <f>S1081-J1081</f>
        <v/>
      </c>
      <c r="AK1081" s="80">
        <f>INDEX(检修、备用和必开!I:I,MATCH(统调负荷!$C1081,检修、备用和必开!$A:$A,0))</f>
        <v/>
      </c>
    </row>
    <row r="1082" ht="13.8" customHeight="1">
      <c r="A1082" s="80">
        <f>WEEKDAY(C1082,2)</f>
        <v/>
      </c>
      <c r="B1082" s="80">
        <f>HOUR(D1082)</f>
        <v/>
      </c>
      <c r="D1082" s="75" t="n"/>
      <c r="E1082" s="80" t="n"/>
      <c r="F1082" s="80" t="n"/>
      <c r="G1082" s="80" t="n"/>
      <c r="H1082" s="80" t="n"/>
      <c r="I1082" s="80" t="n"/>
      <c r="J1082" s="80" t="n"/>
      <c r="K1082" s="80">
        <f>F1082-Y1082</f>
        <v/>
      </c>
      <c r="L1082" s="82">
        <f>AA1082/(K1082+W1082)</f>
        <v/>
      </c>
      <c r="M1082" s="75" t="n">
        <v>0.25</v>
      </c>
      <c r="N1082" s="80" t="n">
        <v>72766.39999999999</v>
      </c>
      <c r="O1082" s="80" t="n">
        <v>37046.48</v>
      </c>
      <c r="P1082" s="80" t="n">
        <v>12933.6</v>
      </c>
      <c r="Q1082" s="80" t="n">
        <v>16560.4</v>
      </c>
      <c r="R1082" s="80" t="n">
        <v>7394.88</v>
      </c>
      <c r="S1082" s="80" t="n">
        <v>-1168.96</v>
      </c>
      <c r="T1082" s="80">
        <f>O1082-Y1082</f>
        <v/>
      </c>
      <c r="U1082" s="82">
        <f>AA1082/(T1082+X1082)</f>
        <v/>
      </c>
      <c r="V1082" s="80">
        <f>INDEX(检修、备用和必开!B:B,MATCH(统调负荷!$C1082,检修、备用和必开!$A:$A,0))</f>
        <v/>
      </c>
      <c r="W1082" s="80">
        <f>INDEX(检修、备用和必开!C:C,MATCH(统调负荷!$C1082,检修、备用和必开!$A:$A,0))</f>
        <v/>
      </c>
      <c r="X1082" s="80">
        <f>INDEX(检修、备用和必开!D:D,MATCH(统调负荷!$C1082,检修、备用和必开!$A:$A,0))</f>
        <v/>
      </c>
      <c r="Y1082" s="80">
        <f>INDEX(检修、备用和必开!E:E,MATCH(统调负荷!$C1082,检修、备用和必开!$A:$A,0))</f>
        <v/>
      </c>
      <c r="Z1082" s="80">
        <f>INDEX(检修、备用和必开!F:F,MATCH(统调负荷!$C1082,检修、备用和必开!$A:$A,0))</f>
        <v/>
      </c>
      <c r="AA1082" s="80">
        <f>94492.4-V1082-Z1082</f>
        <v/>
      </c>
      <c r="AB1082" s="80" t="n">
        <v>353.78</v>
      </c>
      <c r="AC1082" s="80" t="n">
        <v>329.75</v>
      </c>
      <c r="AD1082" s="83">
        <f>C1082+D1082</f>
        <v/>
      </c>
      <c r="AE1082" s="82">
        <f>N1082-E1082</f>
        <v/>
      </c>
      <c r="AF1082" s="82">
        <f>O1082-F1082</f>
        <v/>
      </c>
      <c r="AG1082" s="82">
        <f>P1082-G1082</f>
        <v/>
      </c>
      <c r="AH1082" s="82">
        <f>Q1082-H1082</f>
        <v/>
      </c>
      <c r="AI1082" s="82">
        <f>R1082-I1082</f>
        <v/>
      </c>
      <c r="AJ1082" s="82">
        <f>S1082-J1082</f>
        <v/>
      </c>
      <c r="AK1082" s="80">
        <f>INDEX(检修、备用和必开!I:I,MATCH(统调负荷!$C1082,检修、备用和必开!$A:$A,0))</f>
        <v/>
      </c>
    </row>
    <row r="1083" ht="13.8" customHeight="1">
      <c r="A1083" s="80">
        <f>WEEKDAY(C1083,2)</f>
        <v/>
      </c>
      <c r="B1083" s="80">
        <f>HOUR(D1083)</f>
        <v/>
      </c>
      <c r="D1083" s="75" t="n"/>
      <c r="E1083" s="80" t="n"/>
      <c r="F1083" s="80" t="n"/>
      <c r="G1083" s="80" t="n"/>
      <c r="H1083" s="80" t="n"/>
      <c r="I1083" s="80" t="n"/>
      <c r="J1083" s="80" t="n"/>
      <c r="K1083" s="80">
        <f>F1083-Y1083</f>
        <v/>
      </c>
      <c r="L1083" s="82">
        <f>AA1083/(K1083+W1083)</f>
        <v/>
      </c>
      <c r="M1083" s="75" t="n">
        <v>0.2604166666666667</v>
      </c>
      <c r="N1083" s="80" t="n">
        <v>74325.3</v>
      </c>
      <c r="O1083" s="80" t="n">
        <v>38604.82</v>
      </c>
      <c r="P1083" s="80" t="n">
        <v>12898.4</v>
      </c>
      <c r="Q1083" s="80" t="n">
        <v>16566.8</v>
      </c>
      <c r="R1083" s="80" t="n">
        <v>7412.27</v>
      </c>
      <c r="S1083" s="80" t="n">
        <v>-1156.99</v>
      </c>
      <c r="T1083" s="80">
        <f>O1083-Y1083</f>
        <v/>
      </c>
      <c r="U1083" s="82">
        <f>AA1083/(T1083+X1083)</f>
        <v/>
      </c>
      <c r="V1083" s="80">
        <f>INDEX(检修、备用和必开!B:B,MATCH(统调负荷!$C1083,检修、备用和必开!$A:$A,0))</f>
        <v/>
      </c>
      <c r="W1083" s="80">
        <f>INDEX(检修、备用和必开!C:C,MATCH(统调负荷!$C1083,检修、备用和必开!$A:$A,0))</f>
        <v/>
      </c>
      <c r="X1083" s="80">
        <f>INDEX(检修、备用和必开!D:D,MATCH(统调负荷!$C1083,检修、备用和必开!$A:$A,0))</f>
        <v/>
      </c>
      <c r="Y1083" s="80">
        <f>INDEX(检修、备用和必开!E:E,MATCH(统调负荷!$C1083,检修、备用和必开!$A:$A,0))</f>
        <v/>
      </c>
      <c r="Z1083" s="80">
        <f>INDEX(检修、备用和必开!F:F,MATCH(统调负荷!$C1083,检修、备用和必开!$A:$A,0))</f>
        <v/>
      </c>
      <c r="AA1083" s="80">
        <f>94492.4-V1083-Z1083</f>
        <v/>
      </c>
      <c r="AB1083" s="80" t="n">
        <v>358.28</v>
      </c>
      <c r="AC1083" s="80" t="n">
        <v>326.99</v>
      </c>
      <c r="AD1083" s="83">
        <f>C1083+D1083</f>
        <v/>
      </c>
      <c r="AE1083" s="82">
        <f>N1083-E1083</f>
        <v/>
      </c>
      <c r="AF1083" s="82">
        <f>O1083-F1083</f>
        <v/>
      </c>
      <c r="AG1083" s="82">
        <f>P1083-G1083</f>
        <v/>
      </c>
      <c r="AH1083" s="82">
        <f>Q1083-H1083</f>
        <v/>
      </c>
      <c r="AI1083" s="82">
        <f>R1083-I1083</f>
        <v/>
      </c>
      <c r="AJ1083" s="82">
        <f>S1083-J1083</f>
        <v/>
      </c>
      <c r="AK1083" s="80">
        <f>INDEX(检修、备用和必开!I:I,MATCH(统调负荷!$C1083,检修、备用和必开!$A:$A,0))</f>
        <v/>
      </c>
    </row>
    <row r="1084" ht="13.8" customHeight="1">
      <c r="A1084" s="80">
        <f>WEEKDAY(C1084,2)</f>
        <v/>
      </c>
      <c r="B1084" s="80">
        <f>HOUR(D1084)</f>
        <v/>
      </c>
      <c r="D1084" s="75" t="n"/>
      <c r="E1084" s="80" t="n"/>
      <c r="F1084" s="80" t="n"/>
      <c r="G1084" s="80" t="n"/>
      <c r="H1084" s="80" t="n"/>
      <c r="I1084" s="80" t="n"/>
      <c r="J1084" s="80" t="n"/>
      <c r="K1084" s="80">
        <f>F1084-Y1084</f>
        <v/>
      </c>
      <c r="L1084" s="82">
        <f>AA1084/(K1084+W1084)</f>
        <v/>
      </c>
      <c r="M1084" s="75" t="n">
        <v>0.2708333333333333</v>
      </c>
      <c r="N1084" s="80" t="n">
        <v>75232.10000000001</v>
      </c>
      <c r="O1084" s="80" t="n">
        <v>39297.67</v>
      </c>
      <c r="P1084" s="80" t="n">
        <v>12749.7</v>
      </c>
      <c r="Q1084" s="80" t="n">
        <v>16892.6</v>
      </c>
      <c r="R1084" s="80" t="n">
        <v>7470.83</v>
      </c>
      <c r="S1084" s="80" t="n">
        <v>-1178.7</v>
      </c>
      <c r="T1084" s="80">
        <f>O1084-Y1084</f>
        <v/>
      </c>
      <c r="U1084" s="82">
        <f>AA1084/(T1084+X1084)</f>
        <v/>
      </c>
      <c r="V1084" s="80">
        <f>INDEX(检修、备用和必开!B:B,MATCH(统调负荷!$C1084,检修、备用和必开!$A:$A,0))</f>
        <v/>
      </c>
      <c r="W1084" s="80">
        <f>INDEX(检修、备用和必开!C:C,MATCH(统调负荷!$C1084,检修、备用和必开!$A:$A,0))</f>
        <v/>
      </c>
      <c r="X1084" s="80">
        <f>INDEX(检修、备用和必开!D:D,MATCH(统调负荷!$C1084,检修、备用和必开!$A:$A,0))</f>
        <v/>
      </c>
      <c r="Y1084" s="80">
        <f>INDEX(检修、备用和必开!E:E,MATCH(统调负荷!$C1084,检修、备用和必开!$A:$A,0))</f>
        <v/>
      </c>
      <c r="Z1084" s="80">
        <f>INDEX(检修、备用和必开!F:F,MATCH(统调负荷!$C1084,检修、备用和必开!$A:$A,0))</f>
        <v/>
      </c>
      <c r="AA1084" s="80">
        <f>94492.4-V1084-Z1084</f>
        <v/>
      </c>
      <c r="AB1084" s="80" t="n">
        <v>355.76</v>
      </c>
      <c r="AC1084" s="80" t="n">
        <v>330.82</v>
      </c>
      <c r="AD1084" s="83">
        <f>C1084+D1084</f>
        <v/>
      </c>
      <c r="AE1084" s="82">
        <f>N1084-E1084</f>
        <v/>
      </c>
      <c r="AF1084" s="82">
        <f>O1084-F1084</f>
        <v/>
      </c>
      <c r="AG1084" s="82">
        <f>P1084-G1084</f>
        <v/>
      </c>
      <c r="AH1084" s="82">
        <f>Q1084-H1084</f>
        <v/>
      </c>
      <c r="AI1084" s="82">
        <f>R1084-I1084</f>
        <v/>
      </c>
      <c r="AJ1084" s="82">
        <f>S1084-J1084</f>
        <v/>
      </c>
      <c r="AK1084" s="80">
        <f>INDEX(检修、备用和必开!I:I,MATCH(统调负荷!$C1084,检修、备用和必开!$A:$A,0))</f>
        <v/>
      </c>
    </row>
    <row r="1085" ht="13.8" customHeight="1">
      <c r="A1085" s="80">
        <f>WEEKDAY(C1085,2)</f>
        <v/>
      </c>
      <c r="B1085" s="80">
        <f>HOUR(D1085)</f>
        <v/>
      </c>
      <c r="D1085" s="75" t="n"/>
      <c r="E1085" s="80" t="n"/>
      <c r="F1085" s="80" t="n"/>
      <c r="G1085" s="80" t="n"/>
      <c r="H1085" s="80" t="n"/>
      <c r="I1085" s="80" t="n"/>
      <c r="J1085" s="80" t="n"/>
      <c r="K1085" s="80">
        <f>F1085-Y1085</f>
        <v/>
      </c>
      <c r="L1085" s="82">
        <f>AA1085/(K1085+W1085)</f>
        <v/>
      </c>
      <c r="M1085" s="75" t="n">
        <v>0.28125</v>
      </c>
      <c r="N1085" s="80" t="n">
        <v>76488.60000000001</v>
      </c>
      <c r="O1085" s="80" t="n">
        <v>41098.1</v>
      </c>
      <c r="P1085" s="80" t="n">
        <v>11996.6</v>
      </c>
      <c r="Q1085" s="80" t="n">
        <v>17114.3</v>
      </c>
      <c r="R1085" s="80" t="n">
        <v>7448.93</v>
      </c>
      <c r="S1085" s="80" t="n">
        <v>-1169.33</v>
      </c>
      <c r="T1085" s="80">
        <f>O1085-Y1085</f>
        <v/>
      </c>
      <c r="U1085" s="82">
        <f>AA1085/(T1085+X1085)</f>
        <v/>
      </c>
      <c r="V1085" s="80">
        <f>INDEX(检修、备用和必开!B:B,MATCH(统调负荷!$C1085,检修、备用和必开!$A:$A,0))</f>
        <v/>
      </c>
      <c r="W1085" s="80">
        <f>INDEX(检修、备用和必开!C:C,MATCH(统调负荷!$C1085,检修、备用和必开!$A:$A,0))</f>
        <v/>
      </c>
      <c r="X1085" s="80">
        <f>INDEX(检修、备用和必开!D:D,MATCH(统调负荷!$C1085,检修、备用和必开!$A:$A,0))</f>
        <v/>
      </c>
      <c r="Y1085" s="80">
        <f>INDEX(检修、备用和必开!E:E,MATCH(统调负荷!$C1085,检修、备用和必开!$A:$A,0))</f>
        <v/>
      </c>
      <c r="Z1085" s="80">
        <f>INDEX(检修、备用和必开!F:F,MATCH(统调负荷!$C1085,检修、备用和必开!$A:$A,0))</f>
        <v/>
      </c>
      <c r="AA1085" s="80">
        <f>94492.4-V1085-Z1085</f>
        <v/>
      </c>
      <c r="AB1085" s="80" t="n">
        <v>361.53</v>
      </c>
      <c r="AC1085" s="80" t="n">
        <v>346.43</v>
      </c>
      <c r="AD1085" s="83">
        <f>C1085+D1085</f>
        <v/>
      </c>
      <c r="AE1085" s="82">
        <f>N1085-E1085</f>
        <v/>
      </c>
      <c r="AF1085" s="82">
        <f>O1085-F1085</f>
        <v/>
      </c>
      <c r="AG1085" s="82">
        <f>P1085-G1085</f>
        <v/>
      </c>
      <c r="AH1085" s="82">
        <f>Q1085-H1085</f>
        <v/>
      </c>
      <c r="AI1085" s="82">
        <f>R1085-I1085</f>
        <v/>
      </c>
      <c r="AJ1085" s="82">
        <f>S1085-J1085</f>
        <v/>
      </c>
      <c r="AK1085" s="80">
        <f>INDEX(检修、备用和必开!I:I,MATCH(统调负荷!$C1085,检修、备用和必开!$A:$A,0))</f>
        <v/>
      </c>
    </row>
    <row r="1086" ht="13.8" customHeight="1">
      <c r="A1086" s="80">
        <f>WEEKDAY(C1086,2)</f>
        <v/>
      </c>
      <c r="B1086" s="80">
        <f>HOUR(D1086)</f>
        <v/>
      </c>
      <c r="D1086" s="75" t="n"/>
      <c r="E1086" s="80" t="n"/>
      <c r="F1086" s="80" t="n"/>
      <c r="G1086" s="80" t="n"/>
      <c r="H1086" s="80" t="n"/>
      <c r="I1086" s="80" t="n"/>
      <c r="J1086" s="80" t="n"/>
      <c r="K1086" s="80">
        <f>F1086-Y1086</f>
        <v/>
      </c>
      <c r="L1086" s="82">
        <f>AA1086/(K1086+W1086)</f>
        <v/>
      </c>
      <c r="M1086" s="75" t="n">
        <v>0.2916666666666667</v>
      </c>
      <c r="N1086" s="80" t="n">
        <v>77635.60000000001</v>
      </c>
      <c r="O1086" s="80" t="n">
        <v>41412.1</v>
      </c>
      <c r="P1086" s="80" t="n">
        <v>12258.5</v>
      </c>
      <c r="Q1086" s="80" t="n">
        <v>17585.3</v>
      </c>
      <c r="R1086" s="80" t="n">
        <v>7547.61</v>
      </c>
      <c r="S1086" s="80" t="n">
        <v>-1167.91</v>
      </c>
      <c r="T1086" s="80">
        <f>O1086-Y1086</f>
        <v/>
      </c>
      <c r="U1086" s="82">
        <f>AA1086/(T1086+X1086)</f>
        <v/>
      </c>
      <c r="V1086" s="80">
        <f>INDEX(检修、备用和必开!B:B,MATCH(统调负荷!$C1086,检修、备用和必开!$A:$A,0))</f>
        <v/>
      </c>
      <c r="W1086" s="80">
        <f>INDEX(检修、备用和必开!C:C,MATCH(统调负荷!$C1086,检修、备用和必开!$A:$A,0))</f>
        <v/>
      </c>
      <c r="X1086" s="80">
        <f>INDEX(检修、备用和必开!D:D,MATCH(统调负荷!$C1086,检修、备用和必开!$A:$A,0))</f>
        <v/>
      </c>
      <c r="Y1086" s="80">
        <f>INDEX(检修、备用和必开!E:E,MATCH(统调负荷!$C1086,检修、备用和必开!$A:$A,0))</f>
        <v/>
      </c>
      <c r="Z1086" s="80">
        <f>INDEX(检修、备用和必开!F:F,MATCH(统调负荷!$C1086,检修、备用和必开!$A:$A,0))</f>
        <v/>
      </c>
      <c r="AA1086" s="80">
        <f>94492.4-V1086-Z1086</f>
        <v/>
      </c>
      <c r="AB1086" s="80" t="n">
        <v>357.6</v>
      </c>
      <c r="AC1086" s="80" t="n">
        <v>337.22</v>
      </c>
      <c r="AD1086" s="83">
        <f>C1086+D1086</f>
        <v/>
      </c>
      <c r="AE1086" s="82">
        <f>N1086-E1086</f>
        <v/>
      </c>
      <c r="AF1086" s="82">
        <f>O1086-F1086</f>
        <v/>
      </c>
      <c r="AG1086" s="82">
        <f>P1086-G1086</f>
        <v/>
      </c>
      <c r="AH1086" s="82">
        <f>Q1086-H1086</f>
        <v/>
      </c>
      <c r="AI1086" s="82">
        <f>R1086-I1086</f>
        <v/>
      </c>
      <c r="AJ1086" s="82">
        <f>S1086-J1086</f>
        <v/>
      </c>
      <c r="AK1086" s="80">
        <f>INDEX(检修、备用和必开!I:I,MATCH(统调负荷!$C1086,检修、备用和必开!$A:$A,0))</f>
        <v/>
      </c>
    </row>
    <row r="1087" ht="13.8" customHeight="1">
      <c r="A1087" s="80">
        <f>WEEKDAY(C1087,2)</f>
        <v/>
      </c>
      <c r="B1087" s="80">
        <f>HOUR(D1087)</f>
        <v/>
      </c>
      <c r="D1087" s="75" t="n"/>
      <c r="E1087" s="80" t="n"/>
      <c r="F1087" s="80" t="n"/>
      <c r="G1087" s="80" t="n"/>
      <c r="H1087" s="80" t="n"/>
      <c r="I1087" s="80" t="n"/>
      <c r="J1087" s="80" t="n"/>
      <c r="K1087" s="80">
        <f>F1087-Y1087</f>
        <v/>
      </c>
      <c r="L1087" s="82">
        <f>AA1087/(K1087+W1087)</f>
        <v/>
      </c>
      <c r="M1087" s="75" t="n">
        <v>0.3020833333333333</v>
      </c>
      <c r="N1087" s="80" t="n">
        <v>80227.2</v>
      </c>
      <c r="O1087" s="80" t="n">
        <v>42377.11</v>
      </c>
      <c r="P1087" s="80" t="n">
        <v>12580.2</v>
      </c>
      <c r="Q1087" s="80" t="n">
        <v>18738.6</v>
      </c>
      <c r="R1087" s="80" t="n">
        <v>7672.04</v>
      </c>
      <c r="S1087" s="80" t="n">
        <v>-1140.75</v>
      </c>
      <c r="T1087" s="80">
        <f>O1087-Y1087</f>
        <v/>
      </c>
      <c r="U1087" s="82">
        <f>AA1087/(T1087+X1087)</f>
        <v/>
      </c>
      <c r="V1087" s="80">
        <f>INDEX(检修、备用和必开!B:B,MATCH(统调负荷!$C1087,检修、备用和必开!$A:$A,0))</f>
        <v/>
      </c>
      <c r="W1087" s="80">
        <f>INDEX(检修、备用和必开!C:C,MATCH(统调负荷!$C1087,检修、备用和必开!$A:$A,0))</f>
        <v/>
      </c>
      <c r="X1087" s="80">
        <f>INDEX(检修、备用和必开!D:D,MATCH(统调负荷!$C1087,检修、备用和必开!$A:$A,0))</f>
        <v/>
      </c>
      <c r="Y1087" s="80">
        <f>INDEX(检修、备用和必开!E:E,MATCH(统调负荷!$C1087,检修、备用和必开!$A:$A,0))</f>
        <v/>
      </c>
      <c r="Z1087" s="80">
        <f>INDEX(检修、备用和必开!F:F,MATCH(统调负荷!$C1087,检修、备用和必开!$A:$A,0))</f>
        <v/>
      </c>
      <c r="AA1087" s="80">
        <f>94492.4-V1087-Z1087</f>
        <v/>
      </c>
      <c r="AB1087" s="80" t="n">
        <v>368.02</v>
      </c>
      <c r="AC1087" s="80" t="n">
        <v>353.52</v>
      </c>
      <c r="AD1087" s="83">
        <f>C1087+D1087</f>
        <v/>
      </c>
      <c r="AE1087" s="82">
        <f>N1087-E1087</f>
        <v/>
      </c>
      <c r="AF1087" s="82">
        <f>O1087-F1087</f>
        <v/>
      </c>
      <c r="AG1087" s="82">
        <f>P1087-G1087</f>
        <v/>
      </c>
      <c r="AH1087" s="82">
        <f>Q1087-H1087</f>
        <v/>
      </c>
      <c r="AI1087" s="82">
        <f>R1087-I1087</f>
        <v/>
      </c>
      <c r="AJ1087" s="82">
        <f>S1087-J1087</f>
        <v/>
      </c>
      <c r="AK1087" s="80">
        <f>INDEX(检修、备用和必开!I:I,MATCH(统调负荷!$C1087,检修、备用和必开!$A:$A,0))</f>
        <v/>
      </c>
    </row>
    <row r="1088" ht="13.8" customHeight="1">
      <c r="A1088" s="80">
        <f>WEEKDAY(C1088,2)</f>
        <v/>
      </c>
      <c r="B1088" s="80">
        <f>HOUR(D1088)</f>
        <v/>
      </c>
      <c r="D1088" s="75" t="n"/>
      <c r="E1088" s="80" t="n"/>
      <c r="F1088" s="80" t="n"/>
      <c r="G1088" s="80" t="n"/>
      <c r="H1088" s="80" t="n"/>
      <c r="I1088" s="80" t="n"/>
      <c r="J1088" s="80" t="n"/>
      <c r="K1088" s="80">
        <f>F1088-Y1088</f>
        <v/>
      </c>
      <c r="L1088" s="82">
        <f>AA1088/(K1088+W1088)</f>
        <v/>
      </c>
      <c r="M1088" s="75" t="n">
        <v>0.3125</v>
      </c>
      <c r="N1088" s="80" t="n">
        <v>82276.5</v>
      </c>
      <c r="O1088" s="80" t="n">
        <v>42870.08</v>
      </c>
      <c r="P1088" s="80" t="n">
        <v>11842.6</v>
      </c>
      <c r="Q1088" s="80" t="n">
        <v>20882.7</v>
      </c>
      <c r="R1088" s="80" t="n">
        <v>7863.49</v>
      </c>
      <c r="S1088" s="80" t="n">
        <v>-1182.37</v>
      </c>
      <c r="T1088" s="80">
        <f>O1088-Y1088</f>
        <v/>
      </c>
      <c r="U1088" s="82">
        <f>AA1088/(T1088+X1088)</f>
        <v/>
      </c>
      <c r="V1088" s="80">
        <f>INDEX(检修、备用和必开!B:B,MATCH(统调负荷!$C1088,检修、备用和必开!$A:$A,0))</f>
        <v/>
      </c>
      <c r="W1088" s="80">
        <f>INDEX(检修、备用和必开!C:C,MATCH(统调负荷!$C1088,检修、备用和必开!$A:$A,0))</f>
        <v/>
      </c>
      <c r="X1088" s="80">
        <f>INDEX(检修、备用和必开!D:D,MATCH(统调负荷!$C1088,检修、备用和必开!$A:$A,0))</f>
        <v/>
      </c>
      <c r="Y1088" s="80">
        <f>INDEX(检修、备用和必开!E:E,MATCH(统调负荷!$C1088,检修、备用和必开!$A:$A,0))</f>
        <v/>
      </c>
      <c r="Z1088" s="80">
        <f>INDEX(检修、备用和必开!F:F,MATCH(统调负荷!$C1088,检修、备用和必开!$A:$A,0))</f>
        <v/>
      </c>
      <c r="AA1088" s="80">
        <f>94492.4-V1088-Z1088</f>
        <v/>
      </c>
      <c r="AB1088" s="80" t="n">
        <v>363.78</v>
      </c>
      <c r="AC1088" s="80" t="n">
        <v>352.89</v>
      </c>
      <c r="AD1088" s="83">
        <f>C1088+D1088</f>
        <v/>
      </c>
      <c r="AE1088" s="82">
        <f>N1088-E1088</f>
        <v/>
      </c>
      <c r="AF1088" s="82">
        <f>O1088-F1088</f>
        <v/>
      </c>
      <c r="AG1088" s="82">
        <f>P1088-G1088</f>
        <v/>
      </c>
      <c r="AH1088" s="82">
        <f>Q1088-H1088</f>
        <v/>
      </c>
      <c r="AI1088" s="82">
        <f>R1088-I1088</f>
        <v/>
      </c>
      <c r="AJ1088" s="82">
        <f>S1088-J1088</f>
        <v/>
      </c>
      <c r="AK1088" s="80">
        <f>INDEX(检修、备用和必开!I:I,MATCH(统调负荷!$C1088,检修、备用和必开!$A:$A,0))</f>
        <v/>
      </c>
    </row>
    <row r="1089" ht="13.8" customHeight="1">
      <c r="A1089" s="80">
        <f>WEEKDAY(C1089,2)</f>
        <v/>
      </c>
      <c r="B1089" s="80">
        <f>HOUR(D1089)</f>
        <v/>
      </c>
      <c r="D1089" s="75" t="n"/>
      <c r="E1089" s="80" t="n"/>
      <c r="F1089" s="80" t="n"/>
      <c r="G1089" s="80" t="n"/>
      <c r="H1089" s="80" t="n"/>
      <c r="I1089" s="80" t="n"/>
      <c r="J1089" s="80" t="n"/>
      <c r="K1089" s="80">
        <f>F1089-Y1089</f>
        <v/>
      </c>
      <c r="L1089" s="82">
        <f>AA1089/(K1089+W1089)</f>
        <v/>
      </c>
      <c r="M1089" s="75" t="n">
        <v>0.3229166666666667</v>
      </c>
      <c r="N1089" s="80" t="n">
        <v>84074.5</v>
      </c>
      <c r="O1089" s="80" t="n">
        <v>43395.37</v>
      </c>
      <c r="P1089" s="80" t="n">
        <v>11893.4</v>
      </c>
      <c r="Q1089" s="80" t="n">
        <v>21875.7</v>
      </c>
      <c r="R1089" s="80" t="n">
        <v>8096.3</v>
      </c>
      <c r="S1089" s="80" t="n">
        <v>-1186.27</v>
      </c>
      <c r="T1089" s="80">
        <f>O1089-Y1089</f>
        <v/>
      </c>
      <c r="U1089" s="82">
        <f>AA1089/(T1089+X1089)</f>
        <v/>
      </c>
      <c r="V1089" s="80">
        <f>INDEX(检修、备用和必开!B:B,MATCH(统调负荷!$C1089,检修、备用和必开!$A:$A,0))</f>
        <v/>
      </c>
      <c r="W1089" s="80">
        <f>INDEX(检修、备用和必开!C:C,MATCH(统调负荷!$C1089,检修、备用和必开!$A:$A,0))</f>
        <v/>
      </c>
      <c r="X1089" s="80">
        <f>INDEX(检修、备用和必开!D:D,MATCH(统调负荷!$C1089,检修、备用和必开!$A:$A,0))</f>
        <v/>
      </c>
      <c r="Y1089" s="80">
        <f>INDEX(检修、备用和必开!E:E,MATCH(统调负荷!$C1089,检修、备用和必开!$A:$A,0))</f>
        <v/>
      </c>
      <c r="Z1089" s="80">
        <f>INDEX(检修、备用和必开!F:F,MATCH(统调负荷!$C1089,检修、备用和必开!$A:$A,0))</f>
        <v/>
      </c>
      <c r="AA1089" s="80">
        <f>94492.4-V1089-Z1089</f>
        <v/>
      </c>
      <c r="AB1089" s="80" t="n">
        <v>378.74</v>
      </c>
      <c r="AC1089" s="80" t="n">
        <v>354.64</v>
      </c>
      <c r="AD1089" s="83">
        <f>C1089+D1089</f>
        <v/>
      </c>
      <c r="AE1089" s="82">
        <f>N1089-E1089</f>
        <v/>
      </c>
      <c r="AF1089" s="82">
        <f>O1089-F1089</f>
        <v/>
      </c>
      <c r="AG1089" s="82">
        <f>P1089-G1089</f>
        <v/>
      </c>
      <c r="AH1089" s="82">
        <f>Q1089-H1089</f>
        <v/>
      </c>
      <c r="AI1089" s="82">
        <f>R1089-I1089</f>
        <v/>
      </c>
      <c r="AJ1089" s="82">
        <f>S1089-J1089</f>
        <v/>
      </c>
      <c r="AK1089" s="80">
        <f>INDEX(检修、备用和必开!I:I,MATCH(统调负荷!$C1089,检修、备用和必开!$A:$A,0))</f>
        <v/>
      </c>
    </row>
    <row r="1090" ht="13.8" customHeight="1">
      <c r="A1090" s="80">
        <f>WEEKDAY(C1090,2)</f>
        <v/>
      </c>
      <c r="B1090" s="80">
        <f>HOUR(D1090)</f>
        <v/>
      </c>
      <c r="D1090" s="75" t="n"/>
      <c r="E1090" s="80" t="n"/>
      <c r="F1090" s="80" t="n"/>
      <c r="G1090" s="80" t="n"/>
      <c r="H1090" s="80" t="n"/>
      <c r="I1090" s="80" t="n"/>
      <c r="J1090" s="80" t="n"/>
      <c r="K1090" s="80">
        <f>F1090-Y1090</f>
        <v/>
      </c>
      <c r="L1090" s="82">
        <f>AA1090/(K1090+W1090)</f>
        <v/>
      </c>
      <c r="M1090" s="75" t="n">
        <v>0.3333333333333333</v>
      </c>
      <c r="N1090" s="80" t="n">
        <v>86471.89999999999</v>
      </c>
      <c r="O1090" s="80" t="n">
        <v>43298.52</v>
      </c>
      <c r="P1090" s="80" t="n">
        <v>12533.7</v>
      </c>
      <c r="Q1090" s="80" t="n">
        <v>23523.6</v>
      </c>
      <c r="R1090" s="80" t="n">
        <v>8489.200000000001</v>
      </c>
      <c r="S1090" s="80" t="n">
        <v>-1373.12</v>
      </c>
      <c r="T1090" s="80">
        <f>O1090-Y1090</f>
        <v/>
      </c>
      <c r="U1090" s="82">
        <f>AA1090/(T1090+X1090)</f>
        <v/>
      </c>
      <c r="V1090" s="80">
        <f>INDEX(检修、备用和必开!B:B,MATCH(统调负荷!$C1090,检修、备用和必开!$A:$A,0))</f>
        <v/>
      </c>
      <c r="W1090" s="80">
        <f>INDEX(检修、备用和必开!C:C,MATCH(统调负荷!$C1090,检修、备用和必开!$A:$A,0))</f>
        <v/>
      </c>
      <c r="X1090" s="80">
        <f>INDEX(检修、备用和必开!D:D,MATCH(统调负荷!$C1090,检修、备用和必开!$A:$A,0))</f>
        <v/>
      </c>
      <c r="Y1090" s="80">
        <f>INDEX(检修、备用和必开!E:E,MATCH(统调负荷!$C1090,检修、备用和必开!$A:$A,0))</f>
        <v/>
      </c>
      <c r="Z1090" s="80">
        <f>INDEX(检修、备用和必开!F:F,MATCH(统调负荷!$C1090,检修、备用和必开!$A:$A,0))</f>
        <v/>
      </c>
      <c r="AA1090" s="80">
        <f>94492.4-V1090-Z1090</f>
        <v/>
      </c>
      <c r="AB1090" s="80" t="n">
        <v>380.04</v>
      </c>
      <c r="AC1090" s="80" t="n">
        <v>387.8</v>
      </c>
      <c r="AD1090" s="83">
        <f>C1090+D1090</f>
        <v/>
      </c>
      <c r="AE1090" s="82">
        <f>N1090-E1090</f>
        <v/>
      </c>
      <c r="AF1090" s="82">
        <f>O1090-F1090</f>
        <v/>
      </c>
      <c r="AG1090" s="82">
        <f>P1090-G1090</f>
        <v/>
      </c>
      <c r="AH1090" s="82">
        <f>Q1090-H1090</f>
        <v/>
      </c>
      <c r="AI1090" s="82">
        <f>R1090-I1090</f>
        <v/>
      </c>
      <c r="AJ1090" s="82">
        <f>S1090-J1090</f>
        <v/>
      </c>
      <c r="AK1090" s="80">
        <f>INDEX(检修、备用和必开!I:I,MATCH(统调负荷!$C1090,检修、备用和必开!$A:$A,0))</f>
        <v/>
      </c>
    </row>
    <row r="1091" ht="13.8" customHeight="1">
      <c r="A1091" s="80">
        <f>WEEKDAY(C1091,2)</f>
        <v/>
      </c>
      <c r="B1091" s="80">
        <f>HOUR(D1091)</f>
        <v/>
      </c>
      <c r="D1091" s="75" t="n"/>
      <c r="E1091" s="80" t="n"/>
      <c r="F1091" s="80" t="n"/>
      <c r="G1091" s="80" t="n"/>
      <c r="H1091" s="80" t="n"/>
      <c r="I1091" s="80" t="n"/>
      <c r="J1091" s="80" t="n"/>
      <c r="K1091" s="80">
        <f>F1091-Y1091</f>
        <v/>
      </c>
      <c r="L1091" s="82">
        <f>AA1091/(K1091+W1091)</f>
        <v/>
      </c>
      <c r="M1091" s="75" t="n">
        <v>0.34375</v>
      </c>
      <c r="N1091" s="80" t="n">
        <v>89328.10000000001</v>
      </c>
      <c r="O1091" s="80" t="n">
        <v>46032.25</v>
      </c>
      <c r="P1091" s="80" t="n">
        <v>12902.6</v>
      </c>
      <c r="Q1091" s="80" t="n">
        <v>22816.1</v>
      </c>
      <c r="R1091" s="80" t="n">
        <v>9025.52</v>
      </c>
      <c r="S1091" s="80" t="n">
        <v>-1448.37</v>
      </c>
      <c r="T1091" s="80">
        <f>O1091-Y1091</f>
        <v/>
      </c>
      <c r="U1091" s="82">
        <f>AA1091/(T1091+X1091)</f>
        <v/>
      </c>
      <c r="V1091" s="80">
        <f>INDEX(检修、备用和必开!B:B,MATCH(统调负荷!$C1091,检修、备用和必开!$A:$A,0))</f>
        <v/>
      </c>
      <c r="W1091" s="80">
        <f>INDEX(检修、备用和必开!C:C,MATCH(统调负荷!$C1091,检修、备用和必开!$A:$A,0))</f>
        <v/>
      </c>
      <c r="X1091" s="80">
        <f>INDEX(检修、备用和必开!D:D,MATCH(统调负荷!$C1091,检修、备用和必开!$A:$A,0))</f>
        <v/>
      </c>
      <c r="Y1091" s="80">
        <f>INDEX(检修、备用和必开!E:E,MATCH(统调负荷!$C1091,检修、备用和必开!$A:$A,0))</f>
        <v/>
      </c>
      <c r="Z1091" s="80">
        <f>INDEX(检修、备用和必开!F:F,MATCH(统调负荷!$C1091,检修、备用和必开!$A:$A,0))</f>
        <v/>
      </c>
      <c r="AA1091" s="80">
        <f>94492.4-V1091-Z1091</f>
        <v/>
      </c>
      <c r="AB1091" s="80" t="n">
        <v>433.13</v>
      </c>
      <c r="AC1091" s="80" t="n">
        <v>425.02</v>
      </c>
      <c r="AD1091" s="83">
        <f>C1091+D1091</f>
        <v/>
      </c>
      <c r="AE1091" s="82">
        <f>N1091-E1091</f>
        <v/>
      </c>
      <c r="AF1091" s="82">
        <f>O1091-F1091</f>
        <v/>
      </c>
      <c r="AG1091" s="82">
        <f>P1091-G1091</f>
        <v/>
      </c>
      <c r="AH1091" s="82">
        <f>Q1091-H1091</f>
        <v/>
      </c>
      <c r="AI1091" s="82">
        <f>R1091-I1091</f>
        <v/>
      </c>
      <c r="AJ1091" s="82">
        <f>S1091-J1091</f>
        <v/>
      </c>
      <c r="AK1091" s="80">
        <f>INDEX(检修、备用和必开!I:I,MATCH(统调负荷!$C1091,检修、备用和必开!$A:$A,0))</f>
        <v/>
      </c>
    </row>
    <row r="1092" ht="13.8" customHeight="1">
      <c r="A1092" s="80">
        <f>WEEKDAY(C1092,2)</f>
        <v/>
      </c>
      <c r="B1092" s="80">
        <f>HOUR(D1092)</f>
        <v/>
      </c>
      <c r="D1092" s="75" t="n"/>
      <c r="E1092" s="80" t="n"/>
      <c r="F1092" s="80" t="n"/>
      <c r="G1092" s="80" t="n"/>
      <c r="H1092" s="80" t="n"/>
      <c r="I1092" s="80" t="n"/>
      <c r="J1092" s="80" t="n"/>
      <c r="K1092" s="80">
        <f>F1092-Y1092</f>
        <v/>
      </c>
      <c r="L1092" s="82">
        <f>AA1092/(K1092+W1092)</f>
        <v/>
      </c>
      <c r="M1092" s="75" t="n">
        <v>0.3541666666666667</v>
      </c>
      <c r="N1092" s="80" t="n">
        <v>90046.5</v>
      </c>
      <c r="O1092" s="80" t="n">
        <v>45794.16</v>
      </c>
      <c r="P1092" s="80" t="n">
        <v>13522.3</v>
      </c>
      <c r="Q1092" s="80" t="n">
        <v>22613.5</v>
      </c>
      <c r="R1092" s="80" t="n">
        <v>9549.790000000001</v>
      </c>
      <c r="S1092" s="80" t="n">
        <v>-1433.25</v>
      </c>
      <c r="T1092" s="80">
        <f>O1092-Y1092</f>
        <v/>
      </c>
      <c r="U1092" s="82">
        <f>AA1092/(T1092+X1092)</f>
        <v/>
      </c>
      <c r="V1092" s="80">
        <f>INDEX(检修、备用和必开!B:B,MATCH(统调负荷!$C1092,检修、备用和必开!$A:$A,0))</f>
        <v/>
      </c>
      <c r="W1092" s="80">
        <f>INDEX(检修、备用和必开!C:C,MATCH(统调负荷!$C1092,检修、备用和必开!$A:$A,0))</f>
        <v/>
      </c>
      <c r="X1092" s="80">
        <f>INDEX(检修、备用和必开!D:D,MATCH(统调负荷!$C1092,检修、备用和必开!$A:$A,0))</f>
        <v/>
      </c>
      <c r="Y1092" s="80">
        <f>INDEX(检修、备用和必开!E:E,MATCH(统调负荷!$C1092,检修、备用和必开!$A:$A,0))</f>
        <v/>
      </c>
      <c r="Z1092" s="80">
        <f>INDEX(检修、备用和必开!F:F,MATCH(统调负荷!$C1092,检修、备用和必开!$A:$A,0))</f>
        <v/>
      </c>
      <c r="AA1092" s="80">
        <f>94492.4-V1092-Z1092</f>
        <v/>
      </c>
      <c r="AB1092" s="80" t="n">
        <v>404.6</v>
      </c>
      <c r="AC1092" s="80" t="n">
        <v>383.05</v>
      </c>
      <c r="AD1092" s="83">
        <f>C1092+D1092</f>
        <v/>
      </c>
      <c r="AE1092" s="82">
        <f>N1092-E1092</f>
        <v/>
      </c>
      <c r="AF1092" s="82">
        <f>O1092-F1092</f>
        <v/>
      </c>
      <c r="AG1092" s="82">
        <f>P1092-G1092</f>
        <v/>
      </c>
      <c r="AH1092" s="82">
        <f>Q1092-H1092</f>
        <v/>
      </c>
      <c r="AI1092" s="82">
        <f>R1092-I1092</f>
        <v/>
      </c>
      <c r="AJ1092" s="82">
        <f>S1092-J1092</f>
        <v/>
      </c>
      <c r="AK1092" s="80">
        <f>INDEX(检修、备用和必开!I:I,MATCH(统调负荷!$C1092,检修、备用和必开!$A:$A,0))</f>
        <v/>
      </c>
    </row>
    <row r="1093" ht="13.8" customHeight="1">
      <c r="A1093" s="80">
        <f>WEEKDAY(C1093,2)</f>
        <v/>
      </c>
      <c r="B1093" s="80">
        <f>HOUR(D1093)</f>
        <v/>
      </c>
      <c r="D1093" s="75" t="n"/>
      <c r="E1093" s="80" t="n"/>
      <c r="F1093" s="80" t="n"/>
      <c r="G1093" s="80" t="n"/>
      <c r="H1093" s="80" t="n"/>
      <c r="I1093" s="80" t="n"/>
      <c r="J1093" s="80" t="n"/>
      <c r="K1093" s="80">
        <f>F1093-Y1093</f>
        <v/>
      </c>
      <c r="L1093" s="82">
        <f>AA1093/(K1093+W1093)</f>
        <v/>
      </c>
      <c r="M1093" s="75" t="n">
        <v>0.3645833333333333</v>
      </c>
      <c r="N1093" s="80" t="n">
        <v>90546.3</v>
      </c>
      <c r="O1093" s="80" t="n">
        <v>44766.24</v>
      </c>
      <c r="P1093" s="80" t="n">
        <v>14165.7</v>
      </c>
      <c r="Q1093" s="80" t="n">
        <v>22769.9</v>
      </c>
      <c r="R1093" s="80" t="n">
        <v>10252</v>
      </c>
      <c r="S1093" s="80" t="n">
        <v>-1407.54</v>
      </c>
      <c r="T1093" s="80">
        <f>O1093-Y1093</f>
        <v/>
      </c>
      <c r="U1093" s="82">
        <f>AA1093/(T1093+X1093)</f>
        <v/>
      </c>
      <c r="V1093" s="80">
        <f>INDEX(检修、备用和必开!B:B,MATCH(统调负荷!$C1093,检修、备用和必开!$A:$A,0))</f>
        <v/>
      </c>
      <c r="W1093" s="80">
        <f>INDEX(检修、备用和必开!C:C,MATCH(统调负荷!$C1093,检修、备用和必开!$A:$A,0))</f>
        <v/>
      </c>
      <c r="X1093" s="80">
        <f>INDEX(检修、备用和必开!D:D,MATCH(统调负荷!$C1093,检修、备用和必开!$A:$A,0))</f>
        <v/>
      </c>
      <c r="Y1093" s="80">
        <f>INDEX(检修、备用和必开!E:E,MATCH(统调负荷!$C1093,检修、备用和必开!$A:$A,0))</f>
        <v/>
      </c>
      <c r="Z1093" s="80">
        <f>INDEX(检修、备用和必开!F:F,MATCH(统调负荷!$C1093,检修、备用和必开!$A:$A,0))</f>
        <v/>
      </c>
      <c r="AA1093" s="80">
        <f>94492.4-V1093-Z1093</f>
        <v/>
      </c>
      <c r="AB1093" s="80" t="n">
        <v>383.17</v>
      </c>
      <c r="AC1093" s="80" t="n">
        <v>358.75</v>
      </c>
      <c r="AD1093" s="83">
        <f>C1093+D1093</f>
        <v/>
      </c>
      <c r="AE1093" s="82">
        <f>N1093-E1093</f>
        <v/>
      </c>
      <c r="AF1093" s="82">
        <f>O1093-F1093</f>
        <v/>
      </c>
      <c r="AG1093" s="82">
        <f>P1093-G1093</f>
        <v/>
      </c>
      <c r="AH1093" s="82">
        <f>Q1093-H1093</f>
        <v/>
      </c>
      <c r="AI1093" s="82">
        <f>R1093-I1093</f>
        <v/>
      </c>
      <c r="AJ1093" s="82">
        <f>S1093-J1093</f>
        <v/>
      </c>
      <c r="AK1093" s="80">
        <f>INDEX(检修、备用和必开!I:I,MATCH(统调负荷!$C1093,检修、备用和必开!$A:$A,0))</f>
        <v/>
      </c>
    </row>
    <row r="1094" ht="13.8" customHeight="1">
      <c r="A1094" s="80">
        <f>WEEKDAY(C1094,2)</f>
        <v/>
      </c>
      <c r="B1094" s="80">
        <f>HOUR(D1094)</f>
        <v/>
      </c>
      <c r="D1094" s="75" t="n"/>
      <c r="E1094" s="80" t="n"/>
      <c r="F1094" s="80" t="n"/>
      <c r="G1094" s="80" t="n"/>
      <c r="H1094" s="80" t="n"/>
      <c r="I1094" s="80" t="n"/>
      <c r="J1094" s="80" t="n"/>
      <c r="K1094" s="80">
        <f>F1094-Y1094</f>
        <v/>
      </c>
      <c r="L1094" s="82">
        <f>AA1094/(K1094+W1094)</f>
        <v/>
      </c>
      <c r="M1094" s="75" t="n">
        <v>0.375</v>
      </c>
      <c r="N1094" s="80" t="n">
        <v>91112</v>
      </c>
      <c r="O1094" s="80" t="n">
        <v>43623.53</v>
      </c>
      <c r="P1094" s="80" t="n">
        <v>14714.7</v>
      </c>
      <c r="Q1094" s="80" t="n">
        <v>23222.9</v>
      </c>
      <c r="R1094" s="80" t="n">
        <v>10973.4</v>
      </c>
      <c r="S1094" s="80" t="n">
        <v>-1422.53</v>
      </c>
      <c r="T1094" s="80">
        <f>O1094-Y1094</f>
        <v/>
      </c>
      <c r="U1094" s="82">
        <f>AA1094/(T1094+X1094)</f>
        <v/>
      </c>
      <c r="V1094" s="80">
        <f>INDEX(检修、备用和必开!B:B,MATCH(统调负荷!$C1094,检修、备用和必开!$A:$A,0))</f>
        <v/>
      </c>
      <c r="W1094" s="80">
        <f>INDEX(检修、备用和必开!C:C,MATCH(统调负荷!$C1094,检修、备用和必开!$A:$A,0))</f>
        <v/>
      </c>
      <c r="X1094" s="80">
        <f>INDEX(检修、备用和必开!D:D,MATCH(统调负荷!$C1094,检修、备用和必开!$A:$A,0))</f>
        <v/>
      </c>
      <c r="Y1094" s="80">
        <f>INDEX(检修、备用和必开!E:E,MATCH(统调负荷!$C1094,检修、备用和必开!$A:$A,0))</f>
        <v/>
      </c>
      <c r="Z1094" s="80">
        <f>INDEX(检修、备用和必开!F:F,MATCH(统调负荷!$C1094,检修、备用和必开!$A:$A,0))</f>
        <v/>
      </c>
      <c r="AA1094" s="80">
        <f>94492.4-V1094-Z1094</f>
        <v/>
      </c>
      <c r="AB1094" s="80" t="n">
        <v>365.27</v>
      </c>
      <c r="AC1094" s="80" t="n">
        <v>354.88</v>
      </c>
      <c r="AD1094" s="83">
        <f>C1094+D1094</f>
        <v/>
      </c>
      <c r="AE1094" s="82">
        <f>N1094-E1094</f>
        <v/>
      </c>
      <c r="AF1094" s="82">
        <f>O1094-F1094</f>
        <v/>
      </c>
      <c r="AG1094" s="82">
        <f>P1094-G1094</f>
        <v/>
      </c>
      <c r="AH1094" s="82">
        <f>Q1094-H1094</f>
        <v/>
      </c>
      <c r="AI1094" s="82">
        <f>R1094-I1094</f>
        <v/>
      </c>
      <c r="AJ1094" s="82">
        <f>S1094-J1094</f>
        <v/>
      </c>
      <c r="AK1094" s="80">
        <f>INDEX(检修、备用和必开!I:I,MATCH(统调负荷!$C1094,检修、备用和必开!$A:$A,0))</f>
        <v/>
      </c>
    </row>
    <row r="1095" ht="13.8" customHeight="1">
      <c r="A1095" s="80">
        <f>WEEKDAY(C1095,2)</f>
        <v/>
      </c>
      <c r="B1095" s="80">
        <f>HOUR(D1095)</f>
        <v/>
      </c>
      <c r="D1095" s="75" t="n"/>
      <c r="E1095" s="80" t="n"/>
      <c r="F1095" s="80" t="n"/>
      <c r="G1095" s="80" t="n"/>
      <c r="H1095" s="80" t="n"/>
      <c r="I1095" s="80" t="n"/>
      <c r="J1095" s="80" t="n"/>
      <c r="K1095" s="80">
        <f>F1095-Y1095</f>
        <v/>
      </c>
      <c r="L1095" s="82">
        <f>AA1095/(K1095+W1095)</f>
        <v/>
      </c>
      <c r="M1095" s="75" t="n">
        <v>0.3854166666666667</v>
      </c>
      <c r="N1095" s="80" t="n">
        <v>91344.10000000001</v>
      </c>
      <c r="O1095" s="80" t="n">
        <v>43182.44</v>
      </c>
      <c r="P1095" s="80" t="n">
        <v>14305.4</v>
      </c>
      <c r="Q1095" s="80" t="n">
        <v>23511.7</v>
      </c>
      <c r="R1095" s="80" t="n">
        <v>11721.3</v>
      </c>
      <c r="S1095" s="80" t="n">
        <v>-1376.74</v>
      </c>
      <c r="T1095" s="80">
        <f>O1095-Y1095</f>
        <v/>
      </c>
      <c r="U1095" s="82">
        <f>AA1095/(T1095+X1095)</f>
        <v/>
      </c>
      <c r="V1095" s="80">
        <f>INDEX(检修、备用和必开!B:B,MATCH(统调负荷!$C1095,检修、备用和必开!$A:$A,0))</f>
        <v/>
      </c>
      <c r="W1095" s="80">
        <f>INDEX(检修、备用和必开!C:C,MATCH(统调负荷!$C1095,检修、备用和必开!$A:$A,0))</f>
        <v/>
      </c>
      <c r="X1095" s="80">
        <f>INDEX(检修、备用和必开!D:D,MATCH(统调负荷!$C1095,检修、备用和必开!$A:$A,0))</f>
        <v/>
      </c>
      <c r="Y1095" s="80">
        <f>INDEX(检修、备用和必开!E:E,MATCH(统调负荷!$C1095,检修、备用和必开!$A:$A,0))</f>
        <v/>
      </c>
      <c r="Z1095" s="80">
        <f>INDEX(检修、备用和必开!F:F,MATCH(统调负荷!$C1095,检修、备用和必开!$A:$A,0))</f>
        <v/>
      </c>
      <c r="AA1095" s="80">
        <f>94492.4-V1095-Z1095</f>
        <v/>
      </c>
      <c r="AB1095" s="80" t="n">
        <v>369.31</v>
      </c>
      <c r="AC1095" s="80" t="n">
        <v>339.36</v>
      </c>
      <c r="AD1095" s="83">
        <f>C1095+D1095</f>
        <v/>
      </c>
      <c r="AE1095" s="82">
        <f>N1095-E1095</f>
        <v/>
      </c>
      <c r="AF1095" s="82">
        <f>O1095-F1095</f>
        <v/>
      </c>
      <c r="AG1095" s="82">
        <f>P1095-G1095</f>
        <v/>
      </c>
      <c r="AH1095" s="82">
        <f>Q1095-H1095</f>
        <v/>
      </c>
      <c r="AI1095" s="82">
        <f>R1095-I1095</f>
        <v/>
      </c>
      <c r="AJ1095" s="82">
        <f>S1095-J1095</f>
        <v/>
      </c>
      <c r="AK1095" s="80">
        <f>INDEX(检修、备用和必开!I:I,MATCH(统调负荷!$C1095,检修、备用和必开!$A:$A,0))</f>
        <v/>
      </c>
    </row>
    <row r="1096" ht="13.8" customHeight="1">
      <c r="A1096" s="80">
        <f>WEEKDAY(C1096,2)</f>
        <v/>
      </c>
      <c r="B1096" s="80">
        <f>HOUR(D1096)</f>
        <v/>
      </c>
      <c r="D1096" s="75" t="n"/>
      <c r="E1096" s="80" t="n"/>
      <c r="F1096" s="80" t="n"/>
      <c r="G1096" s="80" t="n"/>
      <c r="H1096" s="80" t="n"/>
      <c r="I1096" s="80" t="n"/>
      <c r="J1096" s="80" t="n"/>
      <c r="K1096" s="80">
        <f>F1096-Y1096</f>
        <v/>
      </c>
      <c r="L1096" s="82">
        <f>AA1096/(K1096+W1096)</f>
        <v/>
      </c>
      <c r="M1096" s="75" t="n">
        <v>0.3958333333333333</v>
      </c>
      <c r="N1096" s="80" t="n">
        <v>91624.8</v>
      </c>
      <c r="O1096" s="80" t="n">
        <v>41934.68</v>
      </c>
      <c r="P1096" s="80" t="n">
        <v>14284.4</v>
      </c>
      <c r="Q1096" s="80" t="n">
        <v>24418.7</v>
      </c>
      <c r="R1096" s="80" t="n">
        <v>12368.6</v>
      </c>
      <c r="S1096" s="80" t="n">
        <v>-1381.58</v>
      </c>
      <c r="T1096" s="80">
        <f>O1096-Y1096</f>
        <v/>
      </c>
      <c r="U1096" s="82">
        <f>AA1096/(T1096+X1096)</f>
        <v/>
      </c>
      <c r="V1096" s="80">
        <f>INDEX(检修、备用和必开!B:B,MATCH(统调负荷!$C1096,检修、备用和必开!$A:$A,0))</f>
        <v/>
      </c>
      <c r="W1096" s="80">
        <f>INDEX(检修、备用和必开!C:C,MATCH(统调负荷!$C1096,检修、备用和必开!$A:$A,0))</f>
        <v/>
      </c>
      <c r="X1096" s="80">
        <f>INDEX(检修、备用和必开!D:D,MATCH(统调负荷!$C1096,检修、备用和必开!$A:$A,0))</f>
        <v/>
      </c>
      <c r="Y1096" s="80">
        <f>INDEX(检修、备用和必开!E:E,MATCH(统调负荷!$C1096,检修、备用和必开!$A:$A,0))</f>
        <v/>
      </c>
      <c r="Z1096" s="80">
        <f>INDEX(检修、备用和必开!F:F,MATCH(统调负荷!$C1096,检修、备用和必开!$A:$A,0))</f>
        <v/>
      </c>
      <c r="AA1096" s="80">
        <f>94492.4-V1096-Z1096</f>
        <v/>
      </c>
      <c r="AB1096" s="80" t="n">
        <v>371.08</v>
      </c>
      <c r="AC1096" s="80" t="n">
        <v>336.92</v>
      </c>
      <c r="AD1096" s="83">
        <f>C1096+D1096</f>
        <v/>
      </c>
      <c r="AE1096" s="82">
        <f>N1096-E1096</f>
        <v/>
      </c>
      <c r="AF1096" s="82">
        <f>O1096-F1096</f>
        <v/>
      </c>
      <c r="AG1096" s="82">
        <f>P1096-G1096</f>
        <v/>
      </c>
      <c r="AH1096" s="82">
        <f>Q1096-H1096</f>
        <v/>
      </c>
      <c r="AI1096" s="82">
        <f>R1096-I1096</f>
        <v/>
      </c>
      <c r="AJ1096" s="82">
        <f>S1096-J1096</f>
        <v/>
      </c>
      <c r="AK1096" s="80">
        <f>INDEX(检修、备用和必开!I:I,MATCH(统调负荷!$C1096,检修、备用和必开!$A:$A,0))</f>
        <v/>
      </c>
    </row>
    <row r="1097" ht="13.8" customHeight="1">
      <c r="A1097" s="80">
        <f>WEEKDAY(C1097,2)</f>
        <v/>
      </c>
      <c r="B1097" s="80">
        <f>HOUR(D1097)</f>
        <v/>
      </c>
      <c r="D1097" s="75" t="n"/>
      <c r="E1097" s="80" t="n"/>
      <c r="F1097" s="80" t="n"/>
      <c r="G1097" s="80" t="n"/>
      <c r="H1097" s="80" t="n"/>
      <c r="I1097" s="80" t="n"/>
      <c r="J1097" s="80" t="n"/>
      <c r="K1097" s="80">
        <f>F1097-Y1097</f>
        <v/>
      </c>
      <c r="L1097" s="82">
        <f>AA1097/(K1097+W1097)</f>
        <v/>
      </c>
      <c r="M1097" s="75" t="n">
        <v>0.40625</v>
      </c>
      <c r="N1097" s="80" t="n">
        <v>91044.5</v>
      </c>
      <c r="O1097" s="80" t="n">
        <v>39826.28</v>
      </c>
      <c r="P1097" s="80" t="n">
        <v>14522</v>
      </c>
      <c r="Q1097" s="80" t="n">
        <v>25101.4</v>
      </c>
      <c r="R1097" s="80" t="n">
        <v>12981.7</v>
      </c>
      <c r="S1097" s="80" t="n">
        <v>-1386.88</v>
      </c>
      <c r="T1097" s="80">
        <f>O1097-Y1097</f>
        <v/>
      </c>
      <c r="U1097" s="82">
        <f>AA1097/(T1097+X1097)</f>
        <v/>
      </c>
      <c r="V1097" s="80">
        <f>INDEX(检修、备用和必开!B:B,MATCH(统调负荷!$C1097,检修、备用和必开!$A:$A,0))</f>
        <v/>
      </c>
      <c r="W1097" s="80">
        <f>INDEX(检修、备用和必开!C:C,MATCH(统调负荷!$C1097,检修、备用和必开!$A:$A,0))</f>
        <v/>
      </c>
      <c r="X1097" s="80">
        <f>INDEX(检修、备用和必开!D:D,MATCH(统调负荷!$C1097,检修、备用和必开!$A:$A,0))</f>
        <v/>
      </c>
      <c r="Y1097" s="80">
        <f>INDEX(检修、备用和必开!E:E,MATCH(统调负荷!$C1097,检修、备用和必开!$A:$A,0))</f>
        <v/>
      </c>
      <c r="Z1097" s="80">
        <f>INDEX(检修、备用和必开!F:F,MATCH(统调负荷!$C1097,检修、备用和必开!$A:$A,0))</f>
        <v/>
      </c>
      <c r="AA1097" s="80">
        <f>94492.4-V1097-Z1097</f>
        <v/>
      </c>
      <c r="AB1097" s="80" t="n">
        <v>364.14</v>
      </c>
      <c r="AC1097" s="80" t="n">
        <v>313.02</v>
      </c>
      <c r="AD1097" s="83">
        <f>C1097+D1097</f>
        <v/>
      </c>
      <c r="AE1097" s="82">
        <f>N1097-E1097</f>
        <v/>
      </c>
      <c r="AF1097" s="82">
        <f>O1097-F1097</f>
        <v/>
      </c>
      <c r="AG1097" s="82">
        <f>P1097-G1097</f>
        <v/>
      </c>
      <c r="AH1097" s="82">
        <f>Q1097-H1097</f>
        <v/>
      </c>
      <c r="AI1097" s="82">
        <f>R1097-I1097</f>
        <v/>
      </c>
      <c r="AJ1097" s="82">
        <f>S1097-J1097</f>
        <v/>
      </c>
      <c r="AK1097" s="80">
        <f>INDEX(检修、备用和必开!I:I,MATCH(统调负荷!$C1097,检修、备用和必开!$A:$A,0))</f>
        <v/>
      </c>
    </row>
    <row r="1098" ht="13.8" customHeight="1">
      <c r="A1098" s="80">
        <f>WEEKDAY(C1098,2)</f>
        <v/>
      </c>
      <c r="B1098" s="80">
        <f>HOUR(D1098)</f>
        <v/>
      </c>
      <c r="D1098" s="75" t="n"/>
      <c r="E1098" s="80" t="n"/>
      <c r="F1098" s="80" t="n"/>
      <c r="G1098" s="80" t="n"/>
      <c r="H1098" s="80" t="n"/>
      <c r="I1098" s="80" t="n"/>
      <c r="J1098" s="80" t="n"/>
      <c r="K1098" s="80">
        <f>F1098-Y1098</f>
        <v/>
      </c>
      <c r="L1098" s="82">
        <f>AA1098/(K1098+W1098)</f>
        <v/>
      </c>
      <c r="M1098" s="75" t="n">
        <v>0.4166666666666667</v>
      </c>
      <c r="N1098" s="80" t="n">
        <v>90617.8</v>
      </c>
      <c r="O1098" s="80" t="n">
        <v>38933.31</v>
      </c>
      <c r="P1098" s="80" t="n">
        <v>14089.8</v>
      </c>
      <c r="Q1098" s="80" t="n">
        <v>25425.3</v>
      </c>
      <c r="R1098" s="80" t="n">
        <v>13536.2</v>
      </c>
      <c r="S1098" s="80" t="n">
        <v>-1366.81</v>
      </c>
      <c r="T1098" s="80">
        <f>O1098-Y1098</f>
        <v/>
      </c>
      <c r="U1098" s="82">
        <f>AA1098/(T1098+X1098)</f>
        <v/>
      </c>
      <c r="V1098" s="80">
        <f>INDEX(检修、备用和必开!B:B,MATCH(统调负荷!$C1098,检修、备用和必开!$A:$A,0))</f>
        <v/>
      </c>
      <c r="W1098" s="80">
        <f>INDEX(检修、备用和必开!C:C,MATCH(统调负荷!$C1098,检修、备用和必开!$A:$A,0))</f>
        <v/>
      </c>
      <c r="X1098" s="80">
        <f>INDEX(检修、备用和必开!D:D,MATCH(统调负荷!$C1098,检修、备用和必开!$A:$A,0))</f>
        <v/>
      </c>
      <c r="Y1098" s="80">
        <f>INDEX(检修、备用和必开!E:E,MATCH(统调负荷!$C1098,检修、备用和必开!$A:$A,0))</f>
        <v/>
      </c>
      <c r="Z1098" s="80">
        <f>INDEX(检修、备用和必开!F:F,MATCH(统调负荷!$C1098,检修、备用和必开!$A:$A,0))</f>
        <v/>
      </c>
      <c r="AA1098" s="80">
        <f>94492.4-V1098-Z1098</f>
        <v/>
      </c>
      <c r="AB1098" s="80" t="n">
        <v>354.85</v>
      </c>
      <c r="AC1098" s="80" t="n">
        <v>316.45</v>
      </c>
      <c r="AD1098" s="83">
        <f>C1098+D1098</f>
        <v/>
      </c>
      <c r="AE1098" s="82">
        <f>N1098-E1098</f>
        <v/>
      </c>
      <c r="AF1098" s="82">
        <f>O1098-F1098</f>
        <v/>
      </c>
      <c r="AG1098" s="82">
        <f>P1098-G1098</f>
        <v/>
      </c>
      <c r="AH1098" s="82">
        <f>Q1098-H1098</f>
        <v/>
      </c>
      <c r="AI1098" s="82">
        <f>R1098-I1098</f>
        <v/>
      </c>
      <c r="AJ1098" s="82">
        <f>S1098-J1098</f>
        <v/>
      </c>
      <c r="AK1098" s="80">
        <f>INDEX(检修、备用和必开!I:I,MATCH(统调负荷!$C1098,检修、备用和必开!$A:$A,0))</f>
        <v/>
      </c>
    </row>
    <row r="1099" ht="13.8" customHeight="1">
      <c r="A1099" s="80">
        <f>WEEKDAY(C1099,2)</f>
        <v/>
      </c>
      <c r="B1099" s="80">
        <f>HOUR(D1099)</f>
        <v/>
      </c>
      <c r="D1099" s="75" t="n"/>
      <c r="E1099" s="80" t="n"/>
      <c r="F1099" s="80" t="n"/>
      <c r="G1099" s="80" t="n"/>
      <c r="H1099" s="80" t="n"/>
      <c r="I1099" s="80" t="n"/>
      <c r="J1099" s="80" t="n"/>
      <c r="K1099" s="80">
        <f>F1099-Y1099</f>
        <v/>
      </c>
      <c r="L1099" s="82">
        <f>AA1099/(K1099+W1099)</f>
        <v/>
      </c>
      <c r="M1099" s="75" t="n">
        <v>0.4270833333333333</v>
      </c>
      <c r="N1099" s="80" t="n">
        <v>88415.8</v>
      </c>
      <c r="O1099" s="80" t="n">
        <v>36746.79</v>
      </c>
      <c r="P1099" s="80" t="n">
        <v>14032.4</v>
      </c>
      <c r="Q1099" s="80" t="n">
        <v>24844.5</v>
      </c>
      <c r="R1099" s="80" t="n">
        <v>14178.9</v>
      </c>
      <c r="S1099" s="80" t="n">
        <v>-1386.79</v>
      </c>
      <c r="T1099" s="80">
        <f>O1099-Y1099</f>
        <v/>
      </c>
      <c r="U1099" s="82">
        <f>AA1099/(T1099+X1099)</f>
        <v/>
      </c>
      <c r="V1099" s="80">
        <f>INDEX(检修、备用和必开!B:B,MATCH(统调负荷!$C1099,检修、备用和必开!$A:$A,0))</f>
        <v/>
      </c>
      <c r="W1099" s="80">
        <f>INDEX(检修、备用和必开!C:C,MATCH(统调负荷!$C1099,检修、备用和必开!$A:$A,0))</f>
        <v/>
      </c>
      <c r="X1099" s="80">
        <f>INDEX(检修、备用和必开!D:D,MATCH(统调负荷!$C1099,检修、备用和必开!$A:$A,0))</f>
        <v/>
      </c>
      <c r="Y1099" s="80">
        <f>INDEX(检修、备用和必开!E:E,MATCH(统调负荷!$C1099,检修、备用和必开!$A:$A,0))</f>
        <v/>
      </c>
      <c r="Z1099" s="80">
        <f>INDEX(检修、备用和必开!F:F,MATCH(统调负荷!$C1099,检修、备用和必开!$A:$A,0))</f>
        <v/>
      </c>
      <c r="AA1099" s="80">
        <f>94492.4-V1099-Z1099</f>
        <v/>
      </c>
      <c r="AB1099" s="80" t="n">
        <v>335.34</v>
      </c>
      <c r="AC1099" s="80" t="n">
        <v>300.7</v>
      </c>
      <c r="AD1099" s="83">
        <f>C1099+D1099</f>
        <v/>
      </c>
      <c r="AE1099" s="82">
        <f>N1099-E1099</f>
        <v/>
      </c>
      <c r="AF1099" s="82">
        <f>O1099-F1099</f>
        <v/>
      </c>
      <c r="AG1099" s="82">
        <f>P1099-G1099</f>
        <v/>
      </c>
      <c r="AH1099" s="82">
        <f>Q1099-H1099</f>
        <v/>
      </c>
      <c r="AI1099" s="82">
        <f>R1099-I1099</f>
        <v/>
      </c>
      <c r="AJ1099" s="82">
        <f>S1099-J1099</f>
        <v/>
      </c>
      <c r="AK1099" s="80">
        <f>INDEX(检修、备用和必开!I:I,MATCH(统调负荷!$C1099,检修、备用和必开!$A:$A,0))</f>
        <v/>
      </c>
    </row>
    <row r="1100" ht="13.8" customHeight="1">
      <c r="A1100" s="80">
        <f>WEEKDAY(C1100,2)</f>
        <v/>
      </c>
      <c r="B1100" s="80">
        <f>HOUR(D1100)</f>
        <v/>
      </c>
      <c r="D1100" s="75" t="n"/>
      <c r="E1100" s="80" t="n"/>
      <c r="F1100" s="80" t="n"/>
      <c r="G1100" s="80" t="n"/>
      <c r="H1100" s="80" t="n"/>
      <c r="I1100" s="80" t="n"/>
      <c r="J1100" s="80" t="n"/>
      <c r="K1100" s="80">
        <f>F1100-Y1100</f>
        <v/>
      </c>
      <c r="L1100" s="82">
        <f>AA1100/(K1100+W1100)</f>
        <v/>
      </c>
      <c r="M1100" s="75" t="n">
        <v>0.4375</v>
      </c>
      <c r="N1100" s="80" t="n">
        <v>88431.60000000001</v>
      </c>
      <c r="O1100" s="80" t="n">
        <v>36394.53</v>
      </c>
      <c r="P1100" s="80" t="n">
        <v>13942.2</v>
      </c>
      <c r="Q1100" s="80" t="n">
        <v>24846.2</v>
      </c>
      <c r="R1100" s="80" t="n">
        <v>14581.1</v>
      </c>
      <c r="S1100" s="80" t="n">
        <v>-1332.43</v>
      </c>
      <c r="T1100" s="80">
        <f>O1100-Y1100</f>
        <v/>
      </c>
      <c r="U1100" s="82">
        <f>AA1100/(T1100+X1100)</f>
        <v/>
      </c>
      <c r="V1100" s="80">
        <f>INDEX(检修、备用和必开!B:B,MATCH(统调负荷!$C1100,检修、备用和必开!$A:$A,0))</f>
        <v/>
      </c>
      <c r="W1100" s="80">
        <f>INDEX(检修、备用和必开!C:C,MATCH(统调负荷!$C1100,检修、备用和必开!$A:$A,0))</f>
        <v/>
      </c>
      <c r="X1100" s="80">
        <f>INDEX(检修、备用和必开!D:D,MATCH(统调负荷!$C1100,检修、备用和必开!$A:$A,0))</f>
        <v/>
      </c>
      <c r="Y1100" s="80">
        <f>INDEX(检修、备用和必开!E:E,MATCH(统调负荷!$C1100,检修、备用和必开!$A:$A,0))</f>
        <v/>
      </c>
      <c r="Z1100" s="80">
        <f>INDEX(检修、备用和必开!F:F,MATCH(统调负荷!$C1100,检修、备用和必开!$A:$A,0))</f>
        <v/>
      </c>
      <c r="AA1100" s="80">
        <f>94492.4-V1100-Z1100</f>
        <v/>
      </c>
      <c r="AB1100" s="80" t="n">
        <v>335.32</v>
      </c>
      <c r="AC1100" s="80" t="n">
        <v>317.5</v>
      </c>
      <c r="AD1100" s="83">
        <f>C1100+D1100</f>
        <v/>
      </c>
      <c r="AE1100" s="82">
        <f>N1100-E1100</f>
        <v/>
      </c>
      <c r="AF1100" s="82">
        <f>O1100-F1100</f>
        <v/>
      </c>
      <c r="AG1100" s="82">
        <f>P1100-G1100</f>
        <v/>
      </c>
      <c r="AH1100" s="82">
        <f>Q1100-H1100</f>
        <v/>
      </c>
      <c r="AI1100" s="82">
        <f>R1100-I1100</f>
        <v/>
      </c>
      <c r="AJ1100" s="82">
        <f>S1100-J1100</f>
        <v/>
      </c>
      <c r="AK1100" s="80">
        <f>INDEX(检修、备用和必开!I:I,MATCH(统调负荷!$C1100,检修、备用和必开!$A:$A,0))</f>
        <v/>
      </c>
    </row>
    <row r="1101" ht="13.8" customHeight="1">
      <c r="A1101" s="80">
        <f>WEEKDAY(C1101,2)</f>
        <v/>
      </c>
      <c r="B1101" s="80">
        <f>HOUR(D1101)</f>
        <v/>
      </c>
      <c r="D1101" s="75" t="n"/>
      <c r="E1101" s="80" t="n"/>
      <c r="F1101" s="80" t="n"/>
      <c r="G1101" s="80" t="n"/>
      <c r="H1101" s="80" t="n"/>
      <c r="I1101" s="80" t="n"/>
      <c r="J1101" s="80" t="n"/>
      <c r="K1101" s="80">
        <f>F1101-Y1101</f>
        <v/>
      </c>
      <c r="L1101" s="82">
        <f>AA1101/(K1101+W1101)</f>
        <v/>
      </c>
      <c r="M1101" s="75" t="n">
        <v>0.4479166666666667</v>
      </c>
      <c r="N1101" s="80" t="n">
        <v>88167</v>
      </c>
      <c r="O1101" s="80" t="n">
        <v>37070.54</v>
      </c>
      <c r="P1101" s="80" t="n">
        <v>13634.5</v>
      </c>
      <c r="Q1101" s="80" t="n">
        <v>23724.9</v>
      </c>
      <c r="R1101" s="80" t="n">
        <v>15084.5</v>
      </c>
      <c r="S1101" s="80" t="n">
        <v>-1347.44</v>
      </c>
      <c r="T1101" s="80">
        <f>O1101-Y1101</f>
        <v/>
      </c>
      <c r="U1101" s="82">
        <f>AA1101/(T1101+X1101)</f>
        <v/>
      </c>
      <c r="V1101" s="80">
        <f>INDEX(检修、备用和必开!B:B,MATCH(统调负荷!$C1101,检修、备用和必开!$A:$A,0))</f>
        <v/>
      </c>
      <c r="W1101" s="80">
        <f>INDEX(检修、备用和必开!C:C,MATCH(统调负荷!$C1101,检修、备用和必开!$A:$A,0))</f>
        <v/>
      </c>
      <c r="X1101" s="80">
        <f>INDEX(检修、备用和必开!D:D,MATCH(统调负荷!$C1101,检修、备用和必开!$A:$A,0))</f>
        <v/>
      </c>
      <c r="Y1101" s="80">
        <f>INDEX(检修、备用和必开!E:E,MATCH(统调负荷!$C1101,检修、备用和必开!$A:$A,0))</f>
        <v/>
      </c>
      <c r="Z1101" s="80">
        <f>INDEX(检修、备用和必开!F:F,MATCH(统调负荷!$C1101,检修、备用和必开!$A:$A,0))</f>
        <v/>
      </c>
      <c r="AA1101" s="80">
        <f>94492.4-V1101-Z1101</f>
        <v/>
      </c>
      <c r="AB1101" s="80" t="n">
        <v>335.15</v>
      </c>
      <c r="AC1101" s="80" t="n">
        <v>327.36</v>
      </c>
      <c r="AD1101" s="83">
        <f>C1101+D1101</f>
        <v/>
      </c>
      <c r="AE1101" s="82">
        <f>N1101-E1101</f>
        <v/>
      </c>
      <c r="AF1101" s="82">
        <f>O1101-F1101</f>
        <v/>
      </c>
      <c r="AG1101" s="82">
        <f>P1101-G1101</f>
        <v/>
      </c>
      <c r="AH1101" s="82">
        <f>Q1101-H1101</f>
        <v/>
      </c>
      <c r="AI1101" s="82">
        <f>R1101-I1101</f>
        <v/>
      </c>
      <c r="AJ1101" s="82">
        <f>S1101-J1101</f>
        <v/>
      </c>
      <c r="AK1101" s="80">
        <f>INDEX(检修、备用和必开!I:I,MATCH(统调负荷!$C1101,检修、备用和必开!$A:$A,0))</f>
        <v/>
      </c>
    </row>
    <row r="1102" ht="13.8" customHeight="1">
      <c r="A1102" s="80">
        <f>WEEKDAY(C1102,2)</f>
        <v/>
      </c>
      <c r="B1102" s="80">
        <f>HOUR(D1102)</f>
        <v/>
      </c>
      <c r="D1102" s="75" t="n"/>
      <c r="E1102" s="80" t="n"/>
      <c r="F1102" s="80" t="n"/>
      <c r="G1102" s="80" t="n"/>
      <c r="H1102" s="80" t="n"/>
      <c r="I1102" s="80" t="n"/>
      <c r="J1102" s="80" t="n"/>
      <c r="K1102" s="80">
        <f>F1102-Y1102</f>
        <v/>
      </c>
      <c r="L1102" s="82">
        <f>AA1102/(K1102+W1102)</f>
        <v/>
      </c>
      <c r="M1102" s="75" t="n">
        <v>0.4583333333333333</v>
      </c>
      <c r="N1102" s="80" t="n">
        <v>87825.5</v>
      </c>
      <c r="O1102" s="80" t="n">
        <v>37402.75</v>
      </c>
      <c r="P1102" s="80" t="n">
        <v>12725.4</v>
      </c>
      <c r="Q1102" s="80" t="n">
        <v>23711.8</v>
      </c>
      <c r="R1102" s="80" t="n">
        <v>15356.6</v>
      </c>
      <c r="S1102" s="80" t="n">
        <v>-1371.05</v>
      </c>
      <c r="T1102" s="80">
        <f>O1102-Y1102</f>
        <v/>
      </c>
      <c r="U1102" s="82">
        <f>AA1102/(T1102+X1102)</f>
        <v/>
      </c>
      <c r="V1102" s="80">
        <f>INDEX(检修、备用和必开!B:B,MATCH(统调负荷!$C1102,检修、备用和必开!$A:$A,0))</f>
        <v/>
      </c>
      <c r="W1102" s="80">
        <f>INDEX(检修、备用和必开!C:C,MATCH(统调负荷!$C1102,检修、备用和必开!$A:$A,0))</f>
        <v/>
      </c>
      <c r="X1102" s="80">
        <f>INDEX(检修、备用和必开!D:D,MATCH(统调负荷!$C1102,检修、备用和必开!$A:$A,0))</f>
        <v/>
      </c>
      <c r="Y1102" s="80">
        <f>INDEX(检修、备用和必开!E:E,MATCH(统调负荷!$C1102,检修、备用和必开!$A:$A,0))</f>
        <v/>
      </c>
      <c r="Z1102" s="80">
        <f>INDEX(检修、备用和必开!F:F,MATCH(统调负荷!$C1102,检修、备用和必开!$A:$A,0))</f>
        <v/>
      </c>
      <c r="AA1102" s="80">
        <f>94492.4-V1102-Z1102</f>
        <v/>
      </c>
      <c r="AB1102" s="80" t="n">
        <v>342.92</v>
      </c>
      <c r="AC1102" s="80" t="n">
        <v>319.26</v>
      </c>
      <c r="AD1102" s="83">
        <f>C1102+D1102</f>
        <v/>
      </c>
      <c r="AE1102" s="82">
        <f>N1102-E1102</f>
        <v/>
      </c>
      <c r="AF1102" s="82">
        <f>O1102-F1102</f>
        <v/>
      </c>
      <c r="AG1102" s="82">
        <f>P1102-G1102</f>
        <v/>
      </c>
      <c r="AH1102" s="82">
        <f>Q1102-H1102</f>
        <v/>
      </c>
      <c r="AI1102" s="82">
        <f>R1102-I1102</f>
        <v/>
      </c>
      <c r="AJ1102" s="82">
        <f>S1102-J1102</f>
        <v/>
      </c>
      <c r="AK1102" s="80">
        <f>INDEX(检修、备用和必开!I:I,MATCH(统调负荷!$C1102,检修、备用和必开!$A:$A,0))</f>
        <v/>
      </c>
    </row>
    <row r="1103" ht="13.8" customHeight="1">
      <c r="A1103" s="80">
        <f>WEEKDAY(C1103,2)</f>
        <v/>
      </c>
      <c r="B1103" s="80">
        <f>HOUR(D1103)</f>
        <v/>
      </c>
      <c r="D1103" s="75" t="n"/>
      <c r="E1103" s="80" t="n"/>
      <c r="F1103" s="80" t="n"/>
      <c r="G1103" s="80" t="n"/>
      <c r="H1103" s="80" t="n"/>
      <c r="I1103" s="80" t="n"/>
      <c r="J1103" s="80" t="n"/>
      <c r="K1103" s="80">
        <f>F1103-Y1103</f>
        <v/>
      </c>
      <c r="L1103" s="82">
        <f>AA1103/(K1103+W1103)</f>
        <v/>
      </c>
      <c r="M1103" s="75" t="n">
        <v>0.46875</v>
      </c>
      <c r="N1103" s="80" t="n">
        <v>87119.39999999999</v>
      </c>
      <c r="O1103" s="80" t="n">
        <v>36054.38</v>
      </c>
      <c r="P1103" s="80" t="n">
        <v>12990.6</v>
      </c>
      <c r="Q1103" s="80" t="n">
        <v>23842.3</v>
      </c>
      <c r="R1103" s="80" t="n">
        <v>15574.7</v>
      </c>
      <c r="S1103" s="80" t="n">
        <v>-1342.58</v>
      </c>
      <c r="T1103" s="80">
        <f>O1103-Y1103</f>
        <v/>
      </c>
      <c r="U1103" s="82">
        <f>AA1103/(T1103+X1103)</f>
        <v/>
      </c>
      <c r="V1103" s="80">
        <f>INDEX(检修、备用和必开!B:B,MATCH(统调负荷!$C1103,检修、备用和必开!$A:$A,0))</f>
        <v/>
      </c>
      <c r="W1103" s="80">
        <f>INDEX(检修、备用和必开!C:C,MATCH(统调负荷!$C1103,检修、备用和必开!$A:$A,0))</f>
        <v/>
      </c>
      <c r="X1103" s="80">
        <f>INDEX(检修、备用和必开!D:D,MATCH(统调负荷!$C1103,检修、备用和必开!$A:$A,0))</f>
        <v/>
      </c>
      <c r="Y1103" s="80">
        <f>INDEX(检修、备用和必开!E:E,MATCH(统调负荷!$C1103,检修、备用和必开!$A:$A,0))</f>
        <v/>
      </c>
      <c r="Z1103" s="80">
        <f>INDEX(检修、备用和必开!F:F,MATCH(统调负荷!$C1103,检修、备用和必开!$A:$A,0))</f>
        <v/>
      </c>
      <c r="AA1103" s="80">
        <f>94492.4-V1103-Z1103</f>
        <v/>
      </c>
      <c r="AB1103" s="80" t="n">
        <v>340.04</v>
      </c>
      <c r="AC1103" s="80" t="n">
        <v>308.12</v>
      </c>
      <c r="AD1103" s="83">
        <f>C1103+D1103</f>
        <v/>
      </c>
      <c r="AE1103" s="82">
        <f>N1103-E1103</f>
        <v/>
      </c>
      <c r="AF1103" s="82">
        <f>O1103-F1103</f>
        <v/>
      </c>
      <c r="AG1103" s="82">
        <f>P1103-G1103</f>
        <v/>
      </c>
      <c r="AH1103" s="82">
        <f>Q1103-H1103</f>
        <v/>
      </c>
      <c r="AI1103" s="82">
        <f>R1103-I1103</f>
        <v/>
      </c>
      <c r="AJ1103" s="82">
        <f>S1103-J1103</f>
        <v/>
      </c>
      <c r="AK1103" s="80">
        <f>INDEX(检修、备用和必开!I:I,MATCH(统调负荷!$C1103,检修、备用和必开!$A:$A,0))</f>
        <v/>
      </c>
    </row>
    <row r="1104" ht="13.8" customHeight="1">
      <c r="A1104" s="80">
        <f>WEEKDAY(C1104,2)</f>
        <v/>
      </c>
      <c r="B1104" s="80">
        <f>HOUR(D1104)</f>
        <v/>
      </c>
      <c r="D1104" s="75" t="n"/>
      <c r="E1104" s="80" t="n"/>
      <c r="F1104" s="80" t="n"/>
      <c r="G1104" s="80" t="n"/>
      <c r="H1104" s="80" t="n"/>
      <c r="I1104" s="80" t="n"/>
      <c r="J1104" s="80" t="n"/>
      <c r="K1104" s="80">
        <f>F1104-Y1104</f>
        <v/>
      </c>
      <c r="L1104" s="82">
        <f>AA1104/(K1104+W1104)</f>
        <v/>
      </c>
      <c r="M1104" s="75" t="n">
        <v>0.4791666666666667</v>
      </c>
      <c r="N1104" s="80" t="n">
        <v>86339.39999999999</v>
      </c>
      <c r="O1104" s="80" t="n">
        <v>35668.69</v>
      </c>
      <c r="P1104" s="80" t="n">
        <v>13001.2</v>
      </c>
      <c r="Q1104" s="80" t="n">
        <v>23288.9</v>
      </c>
      <c r="R1104" s="80" t="n">
        <v>15686.5</v>
      </c>
      <c r="S1104" s="80" t="n">
        <v>-1305.89</v>
      </c>
      <c r="T1104" s="80">
        <f>O1104-Y1104</f>
        <v/>
      </c>
      <c r="U1104" s="82">
        <f>AA1104/(T1104+X1104)</f>
        <v/>
      </c>
      <c r="V1104" s="80">
        <f>INDEX(检修、备用和必开!B:B,MATCH(统调负荷!$C1104,检修、备用和必开!$A:$A,0))</f>
        <v/>
      </c>
      <c r="W1104" s="80">
        <f>INDEX(检修、备用和必开!C:C,MATCH(统调负荷!$C1104,检修、备用和必开!$A:$A,0))</f>
        <v/>
      </c>
      <c r="X1104" s="80">
        <f>INDEX(检修、备用和必开!D:D,MATCH(统调负荷!$C1104,检修、备用和必开!$A:$A,0))</f>
        <v/>
      </c>
      <c r="Y1104" s="80">
        <f>INDEX(检修、备用和必开!E:E,MATCH(统调负荷!$C1104,检修、备用和必开!$A:$A,0))</f>
        <v/>
      </c>
      <c r="Z1104" s="80">
        <f>INDEX(检修、备用和必开!F:F,MATCH(统调负荷!$C1104,检修、备用和必开!$A:$A,0))</f>
        <v/>
      </c>
      <c r="AA1104" s="80">
        <f>94492.4-V1104-Z1104</f>
        <v/>
      </c>
      <c r="AB1104" s="80" t="n">
        <v>338.05</v>
      </c>
      <c r="AC1104" s="80" t="n">
        <v>202.57</v>
      </c>
      <c r="AD1104" s="83">
        <f>C1104+D1104</f>
        <v/>
      </c>
      <c r="AE1104" s="82">
        <f>N1104-E1104</f>
        <v/>
      </c>
      <c r="AF1104" s="82">
        <f>O1104-F1104</f>
        <v/>
      </c>
      <c r="AG1104" s="82">
        <f>P1104-G1104</f>
        <v/>
      </c>
      <c r="AH1104" s="82">
        <f>Q1104-H1104</f>
        <v/>
      </c>
      <c r="AI1104" s="82">
        <f>R1104-I1104</f>
        <v/>
      </c>
      <c r="AJ1104" s="82">
        <f>S1104-J1104</f>
        <v/>
      </c>
      <c r="AK1104" s="80">
        <f>INDEX(检修、备用和必开!I:I,MATCH(统调负荷!$C1104,检修、备用和必开!$A:$A,0))</f>
        <v/>
      </c>
    </row>
    <row r="1105" ht="13.8" customHeight="1">
      <c r="A1105" s="80">
        <f>WEEKDAY(C1105,2)</f>
        <v/>
      </c>
      <c r="B1105" s="80">
        <f>HOUR(D1105)</f>
        <v/>
      </c>
      <c r="D1105" s="75" t="n"/>
      <c r="E1105" s="80" t="n"/>
      <c r="F1105" s="80" t="n"/>
      <c r="G1105" s="80" t="n"/>
      <c r="H1105" s="80" t="n"/>
      <c r="I1105" s="80" t="n"/>
      <c r="J1105" s="80" t="n"/>
      <c r="K1105" s="80">
        <f>F1105-Y1105</f>
        <v/>
      </c>
      <c r="L1105" s="82">
        <f>AA1105/(K1105+W1105)</f>
        <v/>
      </c>
      <c r="M1105" s="75" t="n">
        <v>0.4895833333333333</v>
      </c>
      <c r="N1105" s="80" t="n">
        <v>84035.5</v>
      </c>
      <c r="O1105" s="80" t="n">
        <v>34190.67</v>
      </c>
      <c r="P1105" s="80" t="n">
        <v>12922.5</v>
      </c>
      <c r="Q1105" s="80" t="n">
        <v>22398.6</v>
      </c>
      <c r="R1105" s="80" t="n">
        <v>15857.5</v>
      </c>
      <c r="S1105" s="80" t="n">
        <v>-1333.77</v>
      </c>
      <c r="T1105" s="80">
        <f>O1105-Y1105</f>
        <v/>
      </c>
      <c r="U1105" s="82">
        <f>AA1105/(T1105+X1105)</f>
        <v/>
      </c>
      <c r="V1105" s="80">
        <f>INDEX(检修、备用和必开!B:B,MATCH(统调负荷!$C1105,检修、备用和必开!$A:$A,0))</f>
        <v/>
      </c>
      <c r="W1105" s="80">
        <f>INDEX(检修、备用和必开!C:C,MATCH(统调负荷!$C1105,检修、备用和必开!$A:$A,0))</f>
        <v/>
      </c>
      <c r="X1105" s="80">
        <f>INDEX(检修、备用和必开!D:D,MATCH(统调负荷!$C1105,检修、备用和必开!$A:$A,0))</f>
        <v/>
      </c>
      <c r="Y1105" s="80">
        <f>INDEX(检修、备用和必开!E:E,MATCH(统调负荷!$C1105,检修、备用和必开!$A:$A,0))</f>
        <v/>
      </c>
      <c r="Z1105" s="80">
        <f>INDEX(检修、备用和必开!F:F,MATCH(统调负荷!$C1105,检修、备用和必开!$A:$A,0))</f>
        <v/>
      </c>
      <c r="AA1105" s="80">
        <f>94492.4-V1105-Z1105</f>
        <v/>
      </c>
      <c r="AB1105" s="80" t="n">
        <v>337.55</v>
      </c>
      <c r="AC1105" s="80" t="n">
        <v>294.25</v>
      </c>
      <c r="AD1105" s="83">
        <f>C1105+D1105</f>
        <v/>
      </c>
      <c r="AE1105" s="82">
        <f>N1105-E1105</f>
        <v/>
      </c>
      <c r="AF1105" s="82">
        <f>O1105-F1105</f>
        <v/>
      </c>
      <c r="AG1105" s="82">
        <f>P1105-G1105</f>
        <v/>
      </c>
      <c r="AH1105" s="82">
        <f>Q1105-H1105</f>
        <v/>
      </c>
      <c r="AI1105" s="82">
        <f>R1105-I1105</f>
        <v/>
      </c>
      <c r="AJ1105" s="82">
        <f>S1105-J1105</f>
        <v/>
      </c>
      <c r="AK1105" s="80">
        <f>INDEX(检修、备用和必开!I:I,MATCH(统调负荷!$C1105,检修、备用和必开!$A:$A,0))</f>
        <v/>
      </c>
    </row>
    <row r="1106" ht="13.8" customHeight="1">
      <c r="A1106" s="80">
        <f>WEEKDAY(C1106,2)</f>
        <v/>
      </c>
      <c r="B1106" s="80">
        <f>HOUR(D1106)</f>
        <v/>
      </c>
      <c r="D1106" s="75" t="n"/>
      <c r="E1106" s="80" t="n"/>
      <c r="F1106" s="80" t="n"/>
      <c r="G1106" s="80" t="n"/>
      <c r="H1106" s="80" t="n"/>
      <c r="I1106" s="80" t="n"/>
      <c r="J1106" s="80" t="n"/>
      <c r="K1106" s="80">
        <f>F1106-Y1106</f>
        <v/>
      </c>
      <c r="L1106" s="82">
        <f>AA1106/(K1106+W1106)</f>
        <v/>
      </c>
      <c r="M1106" s="75" t="n">
        <v>0.5</v>
      </c>
      <c r="N1106" s="80" t="n">
        <v>78525.7</v>
      </c>
      <c r="O1106" s="80" t="n">
        <v>31103.81</v>
      </c>
      <c r="P1106" s="80" t="n">
        <v>11523.8</v>
      </c>
      <c r="Q1106" s="80" t="n">
        <v>21368.6</v>
      </c>
      <c r="R1106" s="80" t="n">
        <v>15862.6</v>
      </c>
      <c r="S1106" s="80" t="n">
        <v>-1333.11</v>
      </c>
      <c r="T1106" s="80">
        <f>O1106-Y1106</f>
        <v/>
      </c>
      <c r="U1106" s="82">
        <f>AA1106/(T1106+X1106)</f>
        <v/>
      </c>
      <c r="V1106" s="80">
        <f>INDEX(检修、备用和必开!B:B,MATCH(统调负荷!$C1106,检修、备用和必开!$A:$A,0))</f>
        <v/>
      </c>
      <c r="W1106" s="80">
        <f>INDEX(检修、备用和必开!C:C,MATCH(统调负荷!$C1106,检修、备用和必开!$A:$A,0))</f>
        <v/>
      </c>
      <c r="X1106" s="80">
        <f>INDEX(检修、备用和必开!D:D,MATCH(统调负荷!$C1106,检修、备用和必开!$A:$A,0))</f>
        <v/>
      </c>
      <c r="Y1106" s="80">
        <f>INDEX(检修、备用和必开!E:E,MATCH(统调负荷!$C1106,检修、备用和必开!$A:$A,0))</f>
        <v/>
      </c>
      <c r="Z1106" s="80">
        <f>INDEX(检修、备用和必开!F:F,MATCH(统调负荷!$C1106,检修、备用和必开!$A:$A,0))</f>
        <v/>
      </c>
      <c r="AA1106" s="80">
        <f>94492.4-V1106-Z1106</f>
        <v/>
      </c>
      <c r="AB1106" s="80" t="n">
        <v>291.2</v>
      </c>
      <c r="AC1106" s="80" t="n">
        <v>0</v>
      </c>
      <c r="AD1106" s="83">
        <f>C1106+D1106</f>
        <v/>
      </c>
      <c r="AE1106" s="82">
        <f>N1106-E1106</f>
        <v/>
      </c>
      <c r="AF1106" s="82">
        <f>O1106-F1106</f>
        <v/>
      </c>
      <c r="AG1106" s="82">
        <f>P1106-G1106</f>
        <v/>
      </c>
      <c r="AH1106" s="82">
        <f>Q1106-H1106</f>
        <v/>
      </c>
      <c r="AI1106" s="82">
        <f>R1106-I1106</f>
        <v/>
      </c>
      <c r="AJ1106" s="82">
        <f>S1106-J1106</f>
        <v/>
      </c>
      <c r="AK1106" s="80">
        <f>INDEX(检修、备用和必开!I:I,MATCH(统调负荷!$C1106,检修、备用和必开!$A:$A,0))</f>
        <v/>
      </c>
    </row>
    <row r="1107" ht="13.8" customHeight="1">
      <c r="A1107" s="80">
        <f>WEEKDAY(C1107,2)</f>
        <v/>
      </c>
      <c r="B1107" s="80">
        <f>HOUR(D1107)</f>
        <v/>
      </c>
      <c r="D1107" s="75" t="n"/>
      <c r="E1107" s="80" t="n"/>
      <c r="F1107" s="80" t="n"/>
      <c r="G1107" s="80" t="n"/>
      <c r="H1107" s="80" t="n"/>
      <c r="I1107" s="80" t="n"/>
      <c r="J1107" s="80" t="n"/>
      <c r="K1107" s="80">
        <f>F1107-Y1107</f>
        <v/>
      </c>
      <c r="L1107" s="82">
        <f>AA1107/(K1107+W1107)</f>
        <v/>
      </c>
      <c r="M1107" s="75" t="n">
        <v>0.5104166666666666</v>
      </c>
      <c r="N1107" s="80" t="n">
        <v>79239.89999999999</v>
      </c>
      <c r="O1107" s="80" t="n">
        <v>32189.09</v>
      </c>
      <c r="P1107" s="80" t="n">
        <v>10711.3</v>
      </c>
      <c r="Q1107" s="80" t="n">
        <v>21761.9</v>
      </c>
      <c r="R1107" s="80" t="n">
        <v>15922.7</v>
      </c>
      <c r="S1107" s="80" t="n">
        <v>-1345.09</v>
      </c>
      <c r="T1107" s="80">
        <f>O1107-Y1107</f>
        <v/>
      </c>
      <c r="U1107" s="82">
        <f>AA1107/(T1107+X1107)</f>
        <v/>
      </c>
      <c r="V1107" s="80">
        <f>INDEX(检修、备用和必开!B:B,MATCH(统调负荷!$C1107,检修、备用和必开!$A:$A,0))</f>
        <v/>
      </c>
      <c r="W1107" s="80">
        <f>INDEX(检修、备用和必开!C:C,MATCH(统调负荷!$C1107,检修、备用和必开!$A:$A,0))</f>
        <v/>
      </c>
      <c r="X1107" s="80">
        <f>INDEX(检修、备用和必开!D:D,MATCH(统调负荷!$C1107,检修、备用和必开!$A:$A,0))</f>
        <v/>
      </c>
      <c r="Y1107" s="80">
        <f>INDEX(检修、备用和必开!E:E,MATCH(统调负荷!$C1107,检修、备用和必开!$A:$A,0))</f>
        <v/>
      </c>
      <c r="Z1107" s="80">
        <f>INDEX(检修、备用和必开!F:F,MATCH(统调负荷!$C1107,检修、备用和必开!$A:$A,0))</f>
        <v/>
      </c>
      <c r="AA1107" s="80">
        <f>94492.4-V1107-Z1107</f>
        <v/>
      </c>
      <c r="AB1107" s="80" t="n">
        <v>287.94</v>
      </c>
      <c r="AC1107" s="80" t="n">
        <v>187.49</v>
      </c>
      <c r="AD1107" s="83">
        <f>C1107+D1107</f>
        <v/>
      </c>
      <c r="AE1107" s="82">
        <f>N1107-E1107</f>
        <v/>
      </c>
      <c r="AF1107" s="82">
        <f>O1107-F1107</f>
        <v/>
      </c>
      <c r="AG1107" s="82">
        <f>P1107-G1107</f>
        <v/>
      </c>
      <c r="AH1107" s="82">
        <f>Q1107-H1107</f>
        <v/>
      </c>
      <c r="AI1107" s="82">
        <f>R1107-I1107</f>
        <v/>
      </c>
      <c r="AJ1107" s="82">
        <f>S1107-J1107</f>
        <v/>
      </c>
      <c r="AK1107" s="80">
        <f>INDEX(检修、备用和必开!I:I,MATCH(统调负荷!$C1107,检修、备用和必开!$A:$A,0))</f>
        <v/>
      </c>
    </row>
    <row r="1108" ht="13.8" customHeight="1">
      <c r="A1108" s="80">
        <f>WEEKDAY(C1108,2)</f>
        <v/>
      </c>
      <c r="B1108" s="80">
        <f>HOUR(D1108)</f>
        <v/>
      </c>
      <c r="D1108" s="75" t="n"/>
      <c r="E1108" s="80" t="n"/>
      <c r="F1108" s="80" t="n"/>
      <c r="G1108" s="80" t="n"/>
      <c r="H1108" s="80" t="n"/>
      <c r="I1108" s="80" t="n"/>
      <c r="J1108" s="80" t="n"/>
      <c r="K1108" s="80">
        <f>F1108-Y1108</f>
        <v/>
      </c>
      <c r="L1108" s="82">
        <f>AA1108/(K1108+W1108)</f>
        <v/>
      </c>
      <c r="M1108" s="75" t="n">
        <v>0.5208333333333334</v>
      </c>
      <c r="N1108" s="80" t="n">
        <v>78746.3</v>
      </c>
      <c r="O1108" s="80" t="n">
        <v>32467.24</v>
      </c>
      <c r="P1108" s="80" t="n">
        <v>10807.7</v>
      </c>
      <c r="Q1108" s="80" t="n">
        <v>20890.3</v>
      </c>
      <c r="R1108" s="80" t="n">
        <v>15936.1</v>
      </c>
      <c r="S1108" s="80" t="n">
        <v>-1355.04</v>
      </c>
      <c r="T1108" s="80">
        <f>O1108-Y1108</f>
        <v/>
      </c>
      <c r="U1108" s="82">
        <f>AA1108/(T1108+X1108)</f>
        <v/>
      </c>
      <c r="V1108" s="80">
        <f>INDEX(检修、备用和必开!B:B,MATCH(统调负荷!$C1108,检修、备用和必开!$A:$A,0))</f>
        <v/>
      </c>
      <c r="W1108" s="80">
        <f>INDEX(检修、备用和必开!C:C,MATCH(统调负荷!$C1108,检修、备用和必开!$A:$A,0))</f>
        <v/>
      </c>
      <c r="X1108" s="80">
        <f>INDEX(检修、备用和必开!D:D,MATCH(统调负荷!$C1108,检修、备用和必开!$A:$A,0))</f>
        <v/>
      </c>
      <c r="Y1108" s="80">
        <f>INDEX(检修、备用和必开!E:E,MATCH(统调负荷!$C1108,检修、备用和必开!$A:$A,0))</f>
        <v/>
      </c>
      <c r="Z1108" s="80">
        <f>INDEX(检修、备用和必开!F:F,MATCH(统调负荷!$C1108,检修、备用和必开!$A:$A,0))</f>
        <v/>
      </c>
      <c r="AA1108" s="80">
        <f>94492.4-V1108-Z1108</f>
        <v/>
      </c>
      <c r="AB1108" s="80" t="n">
        <v>289.03</v>
      </c>
      <c r="AC1108" s="80" t="n">
        <v>299.43</v>
      </c>
      <c r="AD1108" s="83">
        <f>C1108+D1108</f>
        <v/>
      </c>
      <c r="AE1108" s="82">
        <f>N1108-E1108</f>
        <v/>
      </c>
      <c r="AF1108" s="82">
        <f>O1108-F1108</f>
        <v/>
      </c>
      <c r="AG1108" s="82">
        <f>P1108-G1108</f>
        <v/>
      </c>
      <c r="AH1108" s="82">
        <f>Q1108-H1108</f>
        <v/>
      </c>
      <c r="AI1108" s="82">
        <f>R1108-I1108</f>
        <v/>
      </c>
      <c r="AJ1108" s="82">
        <f>S1108-J1108</f>
        <v/>
      </c>
      <c r="AK1108" s="80">
        <f>INDEX(检修、备用和必开!I:I,MATCH(统调负荷!$C1108,检修、备用和必开!$A:$A,0))</f>
        <v/>
      </c>
    </row>
    <row r="1109" ht="13.8" customHeight="1">
      <c r="A1109" s="80">
        <f>WEEKDAY(C1109,2)</f>
        <v/>
      </c>
      <c r="B1109" s="80">
        <f>HOUR(D1109)</f>
        <v/>
      </c>
      <c r="D1109" s="75" t="n"/>
      <c r="E1109" s="80" t="n"/>
      <c r="F1109" s="80" t="n"/>
      <c r="G1109" s="80" t="n"/>
      <c r="H1109" s="80" t="n"/>
      <c r="I1109" s="80" t="n"/>
      <c r="J1109" s="80" t="n"/>
      <c r="K1109" s="80">
        <f>F1109-Y1109</f>
        <v/>
      </c>
      <c r="L1109" s="82">
        <f>AA1109/(K1109+W1109)</f>
        <v/>
      </c>
      <c r="M1109" s="75" t="n">
        <v>0.53125</v>
      </c>
      <c r="N1109" s="80" t="n">
        <v>78529.89999999999</v>
      </c>
      <c r="O1109" s="80" t="n">
        <v>32436.66</v>
      </c>
      <c r="P1109" s="80" t="n">
        <v>10707.8</v>
      </c>
      <c r="Q1109" s="80" t="n">
        <v>20791.7</v>
      </c>
      <c r="R1109" s="80" t="n">
        <v>15971.4</v>
      </c>
      <c r="S1109" s="80" t="n">
        <v>-1377.66</v>
      </c>
      <c r="T1109" s="80">
        <f>O1109-Y1109</f>
        <v/>
      </c>
      <c r="U1109" s="82">
        <f>AA1109/(T1109+X1109)</f>
        <v/>
      </c>
      <c r="V1109" s="80">
        <f>INDEX(检修、备用和必开!B:B,MATCH(统调负荷!$C1109,检修、备用和必开!$A:$A,0))</f>
        <v/>
      </c>
      <c r="W1109" s="80">
        <f>INDEX(检修、备用和必开!C:C,MATCH(统调负荷!$C1109,检修、备用和必开!$A:$A,0))</f>
        <v/>
      </c>
      <c r="X1109" s="80">
        <f>INDEX(检修、备用和必开!D:D,MATCH(统调负荷!$C1109,检修、备用和必开!$A:$A,0))</f>
        <v/>
      </c>
      <c r="Y1109" s="80">
        <f>INDEX(检修、备用和必开!E:E,MATCH(统调负荷!$C1109,检修、备用和必开!$A:$A,0))</f>
        <v/>
      </c>
      <c r="Z1109" s="80">
        <f>INDEX(检修、备用和必开!F:F,MATCH(统调负荷!$C1109,检修、备用和必开!$A:$A,0))</f>
        <v/>
      </c>
      <c r="AA1109" s="80">
        <f>94492.4-V1109-Z1109</f>
        <v/>
      </c>
      <c r="AB1109" s="80" t="n">
        <v>287.97</v>
      </c>
      <c r="AC1109" s="80" t="n">
        <v>7.06</v>
      </c>
      <c r="AD1109" s="83">
        <f>C1109+D1109</f>
        <v/>
      </c>
      <c r="AE1109" s="82">
        <f>N1109-E1109</f>
        <v/>
      </c>
      <c r="AF1109" s="82">
        <f>O1109-F1109</f>
        <v/>
      </c>
      <c r="AG1109" s="82">
        <f>P1109-G1109</f>
        <v/>
      </c>
      <c r="AH1109" s="82">
        <f>Q1109-H1109</f>
        <v/>
      </c>
      <c r="AI1109" s="82">
        <f>R1109-I1109</f>
        <v/>
      </c>
      <c r="AJ1109" s="82">
        <f>S1109-J1109</f>
        <v/>
      </c>
      <c r="AK1109" s="80">
        <f>INDEX(检修、备用和必开!I:I,MATCH(统调负荷!$C1109,检修、备用和必开!$A:$A,0))</f>
        <v/>
      </c>
    </row>
    <row r="1110" ht="13.8" customHeight="1">
      <c r="A1110" s="80">
        <f>WEEKDAY(C1110,2)</f>
        <v/>
      </c>
      <c r="B1110" s="80">
        <f>HOUR(D1110)</f>
        <v/>
      </c>
      <c r="D1110" s="75" t="n"/>
      <c r="E1110" s="80" t="n"/>
      <c r="F1110" s="80" t="n"/>
      <c r="G1110" s="80" t="n"/>
      <c r="H1110" s="80" t="n"/>
      <c r="I1110" s="80" t="n"/>
      <c r="J1110" s="80" t="n"/>
      <c r="K1110" s="80">
        <f>F1110-Y1110</f>
        <v/>
      </c>
      <c r="L1110" s="82">
        <f>AA1110/(K1110+W1110)</f>
        <v/>
      </c>
      <c r="M1110" s="75" t="n">
        <v>0.5416666666666666</v>
      </c>
      <c r="N1110" s="80" t="n">
        <v>78487.3</v>
      </c>
      <c r="O1110" s="80" t="n">
        <v>32665.51</v>
      </c>
      <c r="P1110" s="80" t="n">
        <v>10048.9</v>
      </c>
      <c r="Q1110" s="80" t="n">
        <v>21092.7</v>
      </c>
      <c r="R1110" s="80" t="n">
        <v>15968.9</v>
      </c>
      <c r="S1110" s="80" t="n">
        <v>-1288.71</v>
      </c>
      <c r="T1110" s="80">
        <f>O1110-Y1110</f>
        <v/>
      </c>
      <c r="U1110" s="82">
        <f>AA1110/(T1110+X1110)</f>
        <v/>
      </c>
      <c r="V1110" s="80">
        <f>INDEX(检修、备用和必开!B:B,MATCH(统调负荷!$C1110,检修、备用和必开!$A:$A,0))</f>
        <v/>
      </c>
      <c r="W1110" s="80">
        <f>INDEX(检修、备用和必开!C:C,MATCH(统调负荷!$C1110,检修、备用和必开!$A:$A,0))</f>
        <v/>
      </c>
      <c r="X1110" s="80">
        <f>INDEX(检修、备用和必开!D:D,MATCH(统调负荷!$C1110,检修、备用和必开!$A:$A,0))</f>
        <v/>
      </c>
      <c r="Y1110" s="80">
        <f>INDEX(检修、备用和必开!E:E,MATCH(统调负荷!$C1110,检修、备用和必开!$A:$A,0))</f>
        <v/>
      </c>
      <c r="Z1110" s="80">
        <f>INDEX(检修、备用和必开!F:F,MATCH(统调负荷!$C1110,检修、备用和必开!$A:$A,0))</f>
        <v/>
      </c>
      <c r="AA1110" s="80">
        <f>94492.4-V1110-Z1110</f>
        <v/>
      </c>
      <c r="AB1110" s="80" t="n">
        <v>283.7</v>
      </c>
      <c r="AC1110" s="80" t="n">
        <v>189.89</v>
      </c>
      <c r="AD1110" s="83">
        <f>C1110+D1110</f>
        <v/>
      </c>
      <c r="AE1110" s="82">
        <f>N1110-E1110</f>
        <v/>
      </c>
      <c r="AF1110" s="82">
        <f>O1110-F1110</f>
        <v/>
      </c>
      <c r="AG1110" s="82">
        <f>P1110-G1110</f>
        <v/>
      </c>
      <c r="AH1110" s="82">
        <f>Q1110-H1110</f>
        <v/>
      </c>
      <c r="AI1110" s="82">
        <f>R1110-I1110</f>
        <v/>
      </c>
      <c r="AJ1110" s="82">
        <f>S1110-J1110</f>
        <v/>
      </c>
      <c r="AK1110" s="80">
        <f>INDEX(检修、备用和必开!I:I,MATCH(统调负荷!$C1110,检修、备用和必开!$A:$A,0))</f>
        <v/>
      </c>
    </row>
    <row r="1111" ht="13.8" customHeight="1">
      <c r="A1111" s="80">
        <f>WEEKDAY(C1111,2)</f>
        <v/>
      </c>
      <c r="B1111" s="80">
        <f>HOUR(D1111)</f>
        <v/>
      </c>
      <c r="D1111" s="75" t="n"/>
      <c r="E1111" s="80" t="n"/>
      <c r="F1111" s="80" t="n"/>
      <c r="G1111" s="80" t="n"/>
      <c r="H1111" s="80" t="n"/>
      <c r="I1111" s="80" t="n"/>
      <c r="J1111" s="80" t="n"/>
      <c r="K1111" s="80">
        <f>F1111-Y1111</f>
        <v/>
      </c>
      <c r="L1111" s="82">
        <f>AA1111/(K1111+W1111)</f>
        <v/>
      </c>
      <c r="M1111" s="75" t="n">
        <v>0.5520833333333334</v>
      </c>
      <c r="N1111" s="80" t="n">
        <v>79731.2</v>
      </c>
      <c r="O1111" s="80" t="n">
        <v>33666.13</v>
      </c>
      <c r="P1111" s="80" t="n">
        <v>9700.700000000001</v>
      </c>
      <c r="Q1111" s="80" t="n">
        <v>21869.2</v>
      </c>
      <c r="R1111" s="80" t="n">
        <v>15830.7</v>
      </c>
      <c r="S1111" s="80" t="n">
        <v>-1335.53</v>
      </c>
      <c r="T1111" s="80">
        <f>O1111-Y1111</f>
        <v/>
      </c>
      <c r="U1111" s="82">
        <f>AA1111/(T1111+X1111)</f>
        <v/>
      </c>
      <c r="V1111" s="80">
        <f>INDEX(检修、备用和必开!B:B,MATCH(统调负荷!$C1111,检修、备用和必开!$A:$A,0))</f>
        <v/>
      </c>
      <c r="W1111" s="80">
        <f>INDEX(检修、备用和必开!C:C,MATCH(统调负荷!$C1111,检修、备用和必开!$A:$A,0))</f>
        <v/>
      </c>
      <c r="X1111" s="80">
        <f>INDEX(检修、备用和必开!D:D,MATCH(统调负荷!$C1111,检修、备用和必开!$A:$A,0))</f>
        <v/>
      </c>
      <c r="Y1111" s="80">
        <f>INDEX(检修、备用和必开!E:E,MATCH(统调负荷!$C1111,检修、备用和必开!$A:$A,0))</f>
        <v/>
      </c>
      <c r="Z1111" s="80">
        <f>INDEX(检修、备用和必开!F:F,MATCH(统调负荷!$C1111,检修、备用和必开!$A:$A,0))</f>
        <v/>
      </c>
      <c r="AA1111" s="80">
        <f>94492.4-V1111-Z1111</f>
        <v/>
      </c>
      <c r="AB1111" s="80" t="n">
        <v>279.75</v>
      </c>
      <c r="AC1111" s="80" t="n">
        <v>182.47</v>
      </c>
      <c r="AD1111" s="83">
        <f>C1111+D1111</f>
        <v/>
      </c>
      <c r="AE1111" s="82">
        <f>N1111-E1111</f>
        <v/>
      </c>
      <c r="AF1111" s="82">
        <f>O1111-F1111</f>
        <v/>
      </c>
      <c r="AG1111" s="82">
        <f>P1111-G1111</f>
        <v/>
      </c>
      <c r="AH1111" s="82">
        <f>Q1111-H1111</f>
        <v/>
      </c>
      <c r="AI1111" s="82">
        <f>R1111-I1111</f>
        <v/>
      </c>
      <c r="AJ1111" s="82">
        <f>S1111-J1111</f>
        <v/>
      </c>
      <c r="AK1111" s="80">
        <f>INDEX(检修、备用和必开!I:I,MATCH(统调负荷!$C1111,检修、备用和必开!$A:$A,0))</f>
        <v/>
      </c>
    </row>
    <row r="1112" ht="13.8" customHeight="1">
      <c r="A1112" s="80">
        <f>WEEKDAY(C1112,2)</f>
        <v/>
      </c>
      <c r="B1112" s="80">
        <f>HOUR(D1112)</f>
        <v/>
      </c>
      <c r="D1112" s="75" t="n"/>
      <c r="E1112" s="80" t="n"/>
      <c r="F1112" s="80" t="n"/>
      <c r="G1112" s="80" t="n"/>
      <c r="H1112" s="80" t="n"/>
      <c r="I1112" s="80" t="n"/>
      <c r="J1112" s="80" t="n"/>
      <c r="K1112" s="80">
        <f>F1112-Y1112</f>
        <v/>
      </c>
      <c r="L1112" s="82">
        <f>AA1112/(K1112+W1112)</f>
        <v/>
      </c>
      <c r="M1112" s="75" t="n">
        <v>0.5625</v>
      </c>
      <c r="N1112" s="80" t="n">
        <v>81177.8</v>
      </c>
      <c r="O1112" s="80" t="n">
        <v>35051.94</v>
      </c>
      <c r="P1112" s="80" t="n">
        <v>9413.389999999999</v>
      </c>
      <c r="Q1112" s="80" t="n">
        <v>22383.5</v>
      </c>
      <c r="R1112" s="80" t="n">
        <v>15708.1</v>
      </c>
      <c r="S1112" s="80" t="n">
        <v>-1379.13</v>
      </c>
      <c r="T1112" s="80">
        <f>O1112-Y1112</f>
        <v/>
      </c>
      <c r="U1112" s="82">
        <f>AA1112/(T1112+X1112)</f>
        <v/>
      </c>
      <c r="V1112" s="80">
        <f>INDEX(检修、备用和必开!B:B,MATCH(统调负荷!$C1112,检修、备用和必开!$A:$A,0))</f>
        <v/>
      </c>
      <c r="W1112" s="80">
        <f>INDEX(检修、备用和必开!C:C,MATCH(统调负荷!$C1112,检修、备用和必开!$A:$A,0))</f>
        <v/>
      </c>
      <c r="X1112" s="80">
        <f>INDEX(检修、备用和必开!D:D,MATCH(统调负荷!$C1112,检修、备用和必开!$A:$A,0))</f>
        <v/>
      </c>
      <c r="Y1112" s="80">
        <f>INDEX(检修、备用和必开!E:E,MATCH(统调负荷!$C1112,检修、备用和必开!$A:$A,0))</f>
        <v/>
      </c>
      <c r="Z1112" s="80">
        <f>INDEX(检修、备用和必开!F:F,MATCH(统调负荷!$C1112,检修、备用和必开!$A:$A,0))</f>
        <v/>
      </c>
      <c r="AA1112" s="80">
        <f>94492.4-V1112-Z1112</f>
        <v/>
      </c>
      <c r="AB1112" s="80" t="n">
        <v>270.6</v>
      </c>
      <c r="AC1112" s="80" t="n">
        <v>169.37</v>
      </c>
      <c r="AD1112" s="83">
        <f>C1112+D1112</f>
        <v/>
      </c>
      <c r="AE1112" s="82">
        <f>N1112-E1112</f>
        <v/>
      </c>
      <c r="AF1112" s="82">
        <f>O1112-F1112</f>
        <v/>
      </c>
      <c r="AG1112" s="82">
        <f>P1112-G1112</f>
        <v/>
      </c>
      <c r="AH1112" s="82">
        <f>Q1112-H1112</f>
        <v/>
      </c>
      <c r="AI1112" s="82">
        <f>R1112-I1112</f>
        <v/>
      </c>
      <c r="AJ1112" s="82">
        <f>S1112-J1112</f>
        <v/>
      </c>
      <c r="AK1112" s="80">
        <f>INDEX(检修、备用和必开!I:I,MATCH(统调负荷!$C1112,检修、备用和必开!$A:$A,0))</f>
        <v/>
      </c>
    </row>
    <row r="1113" ht="13.8" customHeight="1">
      <c r="A1113" s="80">
        <f>WEEKDAY(C1113,2)</f>
        <v/>
      </c>
      <c r="B1113" s="80">
        <f>HOUR(D1113)</f>
        <v/>
      </c>
      <c r="D1113" s="75" t="n"/>
      <c r="E1113" s="80" t="n"/>
      <c r="F1113" s="80" t="n"/>
      <c r="G1113" s="80" t="n"/>
      <c r="H1113" s="80" t="n"/>
      <c r="I1113" s="80" t="n"/>
      <c r="J1113" s="80" t="n"/>
      <c r="K1113" s="80">
        <f>F1113-Y1113</f>
        <v/>
      </c>
      <c r="L1113" s="82">
        <f>AA1113/(K1113+W1113)</f>
        <v/>
      </c>
      <c r="M1113" s="75" t="n">
        <v>0.5729166666666666</v>
      </c>
      <c r="N1113" s="80" t="n">
        <v>83346</v>
      </c>
      <c r="O1113" s="80" t="n">
        <v>36285.76</v>
      </c>
      <c r="P1113" s="80" t="n">
        <v>10137.6</v>
      </c>
      <c r="Q1113" s="80" t="n">
        <v>22858.9</v>
      </c>
      <c r="R1113" s="80" t="n">
        <v>15427.6</v>
      </c>
      <c r="S1113" s="80" t="n">
        <v>-1363.86</v>
      </c>
      <c r="T1113" s="80">
        <f>O1113-Y1113</f>
        <v/>
      </c>
      <c r="U1113" s="82">
        <f>AA1113/(T1113+X1113)</f>
        <v/>
      </c>
      <c r="V1113" s="80">
        <f>INDEX(检修、备用和必开!B:B,MATCH(统调负荷!$C1113,检修、备用和必开!$A:$A,0))</f>
        <v/>
      </c>
      <c r="W1113" s="80">
        <f>INDEX(检修、备用和必开!C:C,MATCH(统调负荷!$C1113,检修、备用和必开!$A:$A,0))</f>
        <v/>
      </c>
      <c r="X1113" s="80">
        <f>INDEX(检修、备用和必开!D:D,MATCH(统调负荷!$C1113,检修、备用和必开!$A:$A,0))</f>
        <v/>
      </c>
      <c r="Y1113" s="80">
        <f>INDEX(检修、备用和必开!E:E,MATCH(统调负荷!$C1113,检修、备用和必开!$A:$A,0))</f>
        <v/>
      </c>
      <c r="Z1113" s="80">
        <f>INDEX(检修、备用和必开!F:F,MATCH(统调负荷!$C1113,检修、备用和必开!$A:$A,0))</f>
        <v/>
      </c>
      <c r="AA1113" s="80">
        <f>94492.4-V1113-Z1113</f>
        <v/>
      </c>
      <c r="AB1113" s="80" t="n">
        <v>341.28</v>
      </c>
      <c r="AC1113" s="80" t="n">
        <v>321.08</v>
      </c>
      <c r="AD1113" s="83">
        <f>C1113+D1113</f>
        <v/>
      </c>
      <c r="AE1113" s="82">
        <f>N1113-E1113</f>
        <v/>
      </c>
      <c r="AF1113" s="82">
        <f>O1113-F1113</f>
        <v/>
      </c>
      <c r="AG1113" s="82">
        <f>P1113-G1113</f>
        <v/>
      </c>
      <c r="AH1113" s="82">
        <f>Q1113-H1113</f>
        <v/>
      </c>
      <c r="AI1113" s="82">
        <f>R1113-I1113</f>
        <v/>
      </c>
      <c r="AJ1113" s="82">
        <f>S1113-J1113</f>
        <v/>
      </c>
      <c r="AK1113" s="80">
        <f>INDEX(检修、备用和必开!I:I,MATCH(统调负荷!$C1113,检修、备用和必开!$A:$A,0))</f>
        <v/>
      </c>
    </row>
    <row r="1114" ht="13.8" customHeight="1">
      <c r="A1114" s="80">
        <f>WEEKDAY(C1114,2)</f>
        <v/>
      </c>
      <c r="B1114" s="80">
        <f>HOUR(D1114)</f>
        <v/>
      </c>
      <c r="D1114" s="75" t="n"/>
      <c r="E1114" s="80" t="n"/>
      <c r="F1114" s="80" t="n"/>
      <c r="G1114" s="80" t="n"/>
      <c r="H1114" s="80" t="n"/>
      <c r="I1114" s="80" t="n"/>
      <c r="J1114" s="80" t="n"/>
      <c r="K1114" s="80">
        <f>F1114-Y1114</f>
        <v/>
      </c>
      <c r="L1114" s="82">
        <f>AA1114/(K1114+W1114)</f>
        <v/>
      </c>
      <c r="M1114" s="75" t="n">
        <v>0.5833333333333334</v>
      </c>
      <c r="N1114" s="80" t="n">
        <v>83078.10000000001</v>
      </c>
      <c r="O1114" s="80" t="n">
        <v>35276.17</v>
      </c>
      <c r="P1114" s="80" t="n">
        <v>11342.3</v>
      </c>
      <c r="Q1114" s="80" t="n">
        <v>22552.4</v>
      </c>
      <c r="R1114" s="80" t="n">
        <v>15232</v>
      </c>
      <c r="S1114" s="80" t="n">
        <v>-1324.77</v>
      </c>
      <c r="T1114" s="80">
        <f>O1114-Y1114</f>
        <v/>
      </c>
      <c r="U1114" s="82">
        <f>AA1114/(T1114+X1114)</f>
        <v/>
      </c>
      <c r="V1114" s="80">
        <f>INDEX(检修、备用和必开!B:B,MATCH(统调负荷!$C1114,检修、备用和必开!$A:$A,0))</f>
        <v/>
      </c>
      <c r="W1114" s="80">
        <f>INDEX(检修、备用和必开!C:C,MATCH(统调负荷!$C1114,检修、备用和必开!$A:$A,0))</f>
        <v/>
      </c>
      <c r="X1114" s="80">
        <f>INDEX(检修、备用和必开!D:D,MATCH(统调负荷!$C1114,检修、备用和必开!$A:$A,0))</f>
        <v/>
      </c>
      <c r="Y1114" s="80">
        <f>INDEX(检修、备用和必开!E:E,MATCH(统调负荷!$C1114,检修、备用和必开!$A:$A,0))</f>
        <v/>
      </c>
      <c r="Z1114" s="80">
        <f>INDEX(检修、备用和必开!F:F,MATCH(统调负荷!$C1114,检修、备用和必开!$A:$A,0))</f>
        <v/>
      </c>
      <c r="AA1114" s="80">
        <f>94492.4-V1114-Z1114</f>
        <v/>
      </c>
      <c r="AB1114" s="80" t="n">
        <v>329.58</v>
      </c>
      <c r="AC1114" s="80" t="n">
        <v>250.99</v>
      </c>
      <c r="AD1114" s="83">
        <f>C1114+D1114</f>
        <v/>
      </c>
      <c r="AE1114" s="82">
        <f>N1114-E1114</f>
        <v/>
      </c>
      <c r="AF1114" s="82">
        <f>O1114-F1114</f>
        <v/>
      </c>
      <c r="AG1114" s="82">
        <f>P1114-G1114</f>
        <v/>
      </c>
      <c r="AH1114" s="82">
        <f>Q1114-H1114</f>
        <v/>
      </c>
      <c r="AI1114" s="82">
        <f>R1114-I1114</f>
        <v/>
      </c>
      <c r="AJ1114" s="82">
        <f>S1114-J1114</f>
        <v/>
      </c>
      <c r="AK1114" s="80">
        <f>INDEX(检修、备用和必开!I:I,MATCH(统调负荷!$C1114,检修、备用和必开!$A:$A,0))</f>
        <v/>
      </c>
    </row>
    <row r="1115" ht="13.8" customHeight="1">
      <c r="A1115" s="80">
        <f>WEEKDAY(C1115,2)</f>
        <v/>
      </c>
      <c r="B1115" s="80">
        <f>HOUR(D1115)</f>
        <v/>
      </c>
      <c r="D1115" s="75" t="n"/>
      <c r="E1115" s="80" t="n"/>
      <c r="F1115" s="80" t="n"/>
      <c r="G1115" s="80" t="n"/>
      <c r="H1115" s="80" t="n"/>
      <c r="I1115" s="80" t="n"/>
      <c r="J1115" s="80" t="n"/>
      <c r="K1115" s="80">
        <f>F1115-Y1115</f>
        <v/>
      </c>
      <c r="L1115" s="82">
        <f>AA1115/(K1115+W1115)</f>
        <v/>
      </c>
      <c r="M1115" s="75" t="n">
        <v>0.59375</v>
      </c>
      <c r="N1115" s="80" t="n">
        <v>82138.5</v>
      </c>
      <c r="O1115" s="80" t="n">
        <v>33698.48</v>
      </c>
      <c r="P1115" s="80" t="n">
        <v>11901.4</v>
      </c>
      <c r="Q1115" s="80" t="n">
        <v>22884.9</v>
      </c>
      <c r="R1115" s="80" t="n">
        <v>14997.9</v>
      </c>
      <c r="S1115" s="80" t="n">
        <v>-1344.18</v>
      </c>
      <c r="T1115" s="80">
        <f>O1115-Y1115</f>
        <v/>
      </c>
      <c r="U1115" s="82">
        <f>AA1115/(T1115+X1115)</f>
        <v/>
      </c>
      <c r="V1115" s="80">
        <f>INDEX(检修、备用和必开!B:B,MATCH(统调负荷!$C1115,检修、备用和必开!$A:$A,0))</f>
        <v/>
      </c>
      <c r="W1115" s="80">
        <f>INDEX(检修、备用和必开!C:C,MATCH(统调负荷!$C1115,检修、备用和必开!$A:$A,0))</f>
        <v/>
      </c>
      <c r="X1115" s="80">
        <f>INDEX(检修、备用和必开!D:D,MATCH(统调负荷!$C1115,检修、备用和必开!$A:$A,0))</f>
        <v/>
      </c>
      <c r="Y1115" s="80">
        <f>INDEX(检修、备用和必开!E:E,MATCH(统调负荷!$C1115,检修、备用和必开!$A:$A,0))</f>
        <v/>
      </c>
      <c r="Z1115" s="80">
        <f>INDEX(检修、备用和必开!F:F,MATCH(统调负荷!$C1115,检修、备用和必开!$A:$A,0))</f>
        <v/>
      </c>
      <c r="AA1115" s="80">
        <f>94492.4-V1115-Z1115</f>
        <v/>
      </c>
      <c r="AB1115" s="80" t="n">
        <v>316.29</v>
      </c>
      <c r="AC1115" s="80" t="n">
        <v>0</v>
      </c>
      <c r="AD1115" s="83">
        <f>C1115+D1115</f>
        <v/>
      </c>
      <c r="AE1115" s="82">
        <f>N1115-E1115</f>
        <v/>
      </c>
      <c r="AF1115" s="82">
        <f>O1115-F1115</f>
        <v/>
      </c>
      <c r="AG1115" s="82">
        <f>P1115-G1115</f>
        <v/>
      </c>
      <c r="AH1115" s="82">
        <f>Q1115-H1115</f>
        <v/>
      </c>
      <c r="AI1115" s="82">
        <f>R1115-I1115</f>
        <v/>
      </c>
      <c r="AJ1115" s="82">
        <f>S1115-J1115</f>
        <v/>
      </c>
      <c r="AK1115" s="80">
        <f>INDEX(检修、备用和必开!I:I,MATCH(统调负荷!$C1115,检修、备用和必开!$A:$A,0))</f>
        <v/>
      </c>
    </row>
    <row r="1116" ht="13.8" customHeight="1">
      <c r="A1116" s="80">
        <f>WEEKDAY(C1116,2)</f>
        <v/>
      </c>
      <c r="B1116" s="80">
        <f>HOUR(D1116)</f>
        <v/>
      </c>
      <c r="D1116" s="75" t="n"/>
      <c r="E1116" s="80" t="n"/>
      <c r="F1116" s="80" t="n"/>
      <c r="G1116" s="80" t="n"/>
      <c r="H1116" s="80" t="n"/>
      <c r="I1116" s="80" t="n"/>
      <c r="J1116" s="80" t="n"/>
      <c r="K1116" s="80">
        <f>F1116-Y1116</f>
        <v/>
      </c>
      <c r="L1116" s="82">
        <f>AA1116/(K1116+W1116)</f>
        <v/>
      </c>
      <c r="M1116" s="75" t="n">
        <v>0.6041666666666666</v>
      </c>
      <c r="N1116" s="80" t="n">
        <v>81876</v>
      </c>
      <c r="O1116" s="80" t="n">
        <v>32532.15</v>
      </c>
      <c r="P1116" s="80" t="n">
        <v>13217.4</v>
      </c>
      <c r="Q1116" s="80" t="n">
        <v>22971.8</v>
      </c>
      <c r="R1116" s="80" t="n">
        <v>14556.4</v>
      </c>
      <c r="S1116" s="80" t="n">
        <v>-1401.75</v>
      </c>
      <c r="T1116" s="80">
        <f>O1116-Y1116</f>
        <v/>
      </c>
      <c r="U1116" s="82">
        <f>AA1116/(T1116+X1116)</f>
        <v/>
      </c>
      <c r="V1116" s="80">
        <f>INDEX(检修、备用和必开!B:B,MATCH(统调负荷!$C1116,检修、备用和必开!$A:$A,0))</f>
        <v/>
      </c>
      <c r="W1116" s="80">
        <f>INDEX(检修、备用和必开!C:C,MATCH(统调负荷!$C1116,检修、备用和必开!$A:$A,0))</f>
        <v/>
      </c>
      <c r="X1116" s="80">
        <f>INDEX(检修、备用和必开!D:D,MATCH(统调负荷!$C1116,检修、备用和必开!$A:$A,0))</f>
        <v/>
      </c>
      <c r="Y1116" s="80">
        <f>INDEX(检修、备用和必开!E:E,MATCH(统调负荷!$C1116,检修、备用和必开!$A:$A,0))</f>
        <v/>
      </c>
      <c r="Z1116" s="80">
        <f>INDEX(检修、备用和必开!F:F,MATCH(统调负荷!$C1116,检修、备用和必开!$A:$A,0))</f>
        <v/>
      </c>
      <c r="AA1116" s="80">
        <f>94492.4-V1116-Z1116</f>
        <v/>
      </c>
      <c r="AB1116" s="80" t="n">
        <v>308.1</v>
      </c>
      <c r="AC1116" s="80" t="n">
        <v>0</v>
      </c>
      <c r="AD1116" s="83">
        <f>C1116+D1116</f>
        <v/>
      </c>
      <c r="AE1116" s="82">
        <f>N1116-E1116</f>
        <v/>
      </c>
      <c r="AF1116" s="82">
        <f>O1116-F1116</f>
        <v/>
      </c>
      <c r="AG1116" s="82">
        <f>P1116-G1116</f>
        <v/>
      </c>
      <c r="AH1116" s="82">
        <f>Q1116-H1116</f>
        <v/>
      </c>
      <c r="AI1116" s="82">
        <f>R1116-I1116</f>
        <v/>
      </c>
      <c r="AJ1116" s="82">
        <f>S1116-J1116</f>
        <v/>
      </c>
      <c r="AK1116" s="80">
        <f>INDEX(检修、备用和必开!I:I,MATCH(统调负荷!$C1116,检修、备用和必开!$A:$A,0))</f>
        <v/>
      </c>
    </row>
    <row r="1117" ht="13.8" customHeight="1">
      <c r="A1117" s="80">
        <f>WEEKDAY(C1117,2)</f>
        <v/>
      </c>
      <c r="B1117" s="80">
        <f>HOUR(D1117)</f>
        <v/>
      </c>
      <c r="D1117" s="75" t="n"/>
      <c r="E1117" s="80" t="n"/>
      <c r="F1117" s="80" t="n"/>
      <c r="G1117" s="80" t="n"/>
      <c r="H1117" s="80" t="n"/>
      <c r="I1117" s="80" t="n"/>
      <c r="J1117" s="80" t="n"/>
      <c r="K1117" s="80">
        <f>F1117-Y1117</f>
        <v/>
      </c>
      <c r="L1117" s="82">
        <f>AA1117/(K1117+W1117)</f>
        <v/>
      </c>
      <c r="M1117" s="75" t="n">
        <v>0.6145833333333334</v>
      </c>
      <c r="N1117" s="80" t="n">
        <v>82315.60000000001</v>
      </c>
      <c r="O1117" s="80" t="n">
        <v>33086.22</v>
      </c>
      <c r="P1117" s="80" t="n">
        <v>13321.5</v>
      </c>
      <c r="Q1117" s="80" t="n">
        <v>23193.1</v>
      </c>
      <c r="R1117" s="80" t="n">
        <v>14082.4</v>
      </c>
      <c r="S1117" s="80" t="n">
        <v>-1367.62</v>
      </c>
      <c r="T1117" s="80">
        <f>O1117-Y1117</f>
        <v/>
      </c>
      <c r="U1117" s="82">
        <f>AA1117/(T1117+X1117)</f>
        <v/>
      </c>
      <c r="V1117" s="80">
        <f>INDEX(检修、备用和必开!B:B,MATCH(统调负荷!$C1117,检修、备用和必开!$A:$A,0))</f>
        <v/>
      </c>
      <c r="W1117" s="80">
        <f>INDEX(检修、备用和必开!C:C,MATCH(统调负荷!$C1117,检修、备用和必开!$A:$A,0))</f>
        <v/>
      </c>
      <c r="X1117" s="80">
        <f>INDEX(检修、备用和必开!D:D,MATCH(统调负荷!$C1117,检修、备用和必开!$A:$A,0))</f>
        <v/>
      </c>
      <c r="Y1117" s="80">
        <f>INDEX(检修、备用和必开!E:E,MATCH(统调负荷!$C1117,检修、备用和必开!$A:$A,0))</f>
        <v/>
      </c>
      <c r="Z1117" s="80">
        <f>INDEX(检修、备用和必开!F:F,MATCH(统调负荷!$C1117,检修、备用和必开!$A:$A,0))</f>
        <v/>
      </c>
      <c r="AA1117" s="80">
        <f>94492.4-V1117-Z1117</f>
        <v/>
      </c>
      <c r="AB1117" s="80" t="n">
        <v>322.05</v>
      </c>
      <c r="AC1117" s="80" t="n">
        <v>0</v>
      </c>
      <c r="AD1117" s="83">
        <f>C1117+D1117</f>
        <v/>
      </c>
      <c r="AE1117" s="82">
        <f>N1117-E1117</f>
        <v/>
      </c>
      <c r="AF1117" s="82">
        <f>O1117-F1117</f>
        <v/>
      </c>
      <c r="AG1117" s="82">
        <f>P1117-G1117</f>
        <v/>
      </c>
      <c r="AH1117" s="82">
        <f>Q1117-H1117</f>
        <v/>
      </c>
      <c r="AI1117" s="82">
        <f>R1117-I1117</f>
        <v/>
      </c>
      <c r="AJ1117" s="82">
        <f>S1117-J1117</f>
        <v/>
      </c>
      <c r="AK1117" s="80">
        <f>INDEX(检修、备用和必开!I:I,MATCH(统调负荷!$C1117,检修、备用和必开!$A:$A,0))</f>
        <v/>
      </c>
    </row>
    <row r="1118" ht="13.8" customHeight="1">
      <c r="A1118" s="80">
        <f>WEEKDAY(C1118,2)</f>
        <v/>
      </c>
      <c r="B1118" s="80">
        <f>HOUR(D1118)</f>
        <v/>
      </c>
      <c r="D1118" s="75" t="n"/>
      <c r="E1118" s="80" t="n"/>
      <c r="F1118" s="80" t="n"/>
      <c r="G1118" s="80" t="n"/>
      <c r="H1118" s="80" t="n"/>
      <c r="I1118" s="80" t="n"/>
      <c r="J1118" s="80" t="n"/>
      <c r="K1118" s="80">
        <f>F1118-Y1118</f>
        <v/>
      </c>
      <c r="L1118" s="82">
        <f>AA1118/(K1118+W1118)</f>
        <v/>
      </c>
      <c r="M1118" s="75" t="n">
        <v>0.625</v>
      </c>
      <c r="N1118" s="80" t="n">
        <v>83066.3</v>
      </c>
      <c r="O1118" s="80" t="n">
        <v>34758.47</v>
      </c>
      <c r="P1118" s="80" t="n">
        <v>12589.9</v>
      </c>
      <c r="Q1118" s="80" t="n">
        <v>23560.6</v>
      </c>
      <c r="R1118" s="80" t="n">
        <v>13510.4</v>
      </c>
      <c r="S1118" s="80" t="n">
        <v>-1353.07</v>
      </c>
      <c r="T1118" s="80">
        <f>O1118-Y1118</f>
        <v/>
      </c>
      <c r="U1118" s="82">
        <f>AA1118/(T1118+X1118)</f>
        <v/>
      </c>
      <c r="V1118" s="80">
        <f>INDEX(检修、备用和必开!B:B,MATCH(统调负荷!$C1118,检修、备用和必开!$A:$A,0))</f>
        <v/>
      </c>
      <c r="W1118" s="80">
        <f>INDEX(检修、备用和必开!C:C,MATCH(统调负荷!$C1118,检修、备用和必开!$A:$A,0))</f>
        <v/>
      </c>
      <c r="X1118" s="80">
        <f>INDEX(检修、备用和必开!D:D,MATCH(统调负荷!$C1118,检修、备用和必开!$A:$A,0))</f>
        <v/>
      </c>
      <c r="Y1118" s="80">
        <f>INDEX(检修、备用和必开!E:E,MATCH(统调负荷!$C1118,检修、备用和必开!$A:$A,0))</f>
        <v/>
      </c>
      <c r="Z1118" s="80">
        <f>INDEX(检修、备用和必开!F:F,MATCH(统调负荷!$C1118,检修、备用和必开!$A:$A,0))</f>
        <v/>
      </c>
      <c r="AA1118" s="80">
        <f>94492.4-V1118-Z1118</f>
        <v/>
      </c>
      <c r="AB1118" s="80" t="n">
        <v>336.2</v>
      </c>
      <c r="AC1118" s="80" t="n">
        <v>288.73</v>
      </c>
      <c r="AD1118" s="83">
        <f>C1118+D1118</f>
        <v/>
      </c>
      <c r="AE1118" s="82">
        <f>N1118-E1118</f>
        <v/>
      </c>
      <c r="AF1118" s="82">
        <f>O1118-F1118</f>
        <v/>
      </c>
      <c r="AG1118" s="82">
        <f>P1118-G1118</f>
        <v/>
      </c>
      <c r="AH1118" s="82">
        <f>Q1118-H1118</f>
        <v/>
      </c>
      <c r="AI1118" s="82">
        <f>R1118-I1118</f>
        <v/>
      </c>
      <c r="AJ1118" s="82">
        <f>S1118-J1118</f>
        <v/>
      </c>
      <c r="AK1118" s="80">
        <f>INDEX(检修、备用和必开!I:I,MATCH(统调负荷!$C1118,检修、备用和必开!$A:$A,0))</f>
        <v/>
      </c>
    </row>
    <row r="1119" ht="13.8" customHeight="1">
      <c r="A1119" s="80">
        <f>WEEKDAY(C1119,2)</f>
        <v/>
      </c>
      <c r="B1119" s="80">
        <f>HOUR(D1119)</f>
        <v/>
      </c>
      <c r="D1119" s="75" t="n"/>
      <c r="E1119" s="80" t="n"/>
      <c r="F1119" s="80" t="n"/>
      <c r="G1119" s="80" t="n"/>
      <c r="H1119" s="80" t="n"/>
      <c r="I1119" s="80" t="n"/>
      <c r="J1119" s="80" t="n"/>
      <c r="K1119" s="80">
        <f>F1119-Y1119</f>
        <v/>
      </c>
      <c r="L1119" s="82">
        <f>AA1119/(K1119+W1119)</f>
        <v/>
      </c>
      <c r="M1119" s="75" t="n">
        <v>0.6354166666666666</v>
      </c>
      <c r="N1119" s="80" t="n">
        <v>83677.60000000001</v>
      </c>
      <c r="O1119" s="80" t="n">
        <v>35240.43</v>
      </c>
      <c r="P1119" s="80" t="n">
        <v>13342.6</v>
      </c>
      <c r="Q1119" s="80" t="n">
        <v>23618.1</v>
      </c>
      <c r="R1119" s="80" t="n">
        <v>12874.3</v>
      </c>
      <c r="S1119" s="80" t="n">
        <v>-1397.83</v>
      </c>
      <c r="T1119" s="80">
        <f>O1119-Y1119</f>
        <v/>
      </c>
      <c r="U1119" s="82">
        <f>AA1119/(T1119+X1119)</f>
        <v/>
      </c>
      <c r="V1119" s="80">
        <f>INDEX(检修、备用和必开!B:B,MATCH(统调负荷!$C1119,检修、备用和必开!$A:$A,0))</f>
        <v/>
      </c>
      <c r="W1119" s="80">
        <f>INDEX(检修、备用和必开!C:C,MATCH(统调负荷!$C1119,检修、备用和必开!$A:$A,0))</f>
        <v/>
      </c>
      <c r="X1119" s="80">
        <f>INDEX(检修、备用和必开!D:D,MATCH(统调负荷!$C1119,检修、备用和必开!$A:$A,0))</f>
        <v/>
      </c>
      <c r="Y1119" s="80">
        <f>INDEX(检修、备用和必开!E:E,MATCH(统调负荷!$C1119,检修、备用和必开!$A:$A,0))</f>
        <v/>
      </c>
      <c r="Z1119" s="80">
        <f>INDEX(检修、备用和必开!F:F,MATCH(统调负荷!$C1119,检修、备用和必开!$A:$A,0))</f>
        <v/>
      </c>
      <c r="AA1119" s="80">
        <f>94492.4-V1119-Z1119</f>
        <v/>
      </c>
      <c r="AB1119" s="80" t="n">
        <v>336.72</v>
      </c>
      <c r="AC1119" s="80" t="n">
        <v>292.52</v>
      </c>
      <c r="AD1119" s="83">
        <f>C1119+D1119</f>
        <v/>
      </c>
      <c r="AE1119" s="82">
        <f>N1119-E1119</f>
        <v/>
      </c>
      <c r="AF1119" s="82">
        <f>O1119-F1119</f>
        <v/>
      </c>
      <c r="AG1119" s="82">
        <f>P1119-G1119</f>
        <v/>
      </c>
      <c r="AH1119" s="82">
        <f>Q1119-H1119</f>
        <v/>
      </c>
      <c r="AI1119" s="82">
        <f>R1119-I1119</f>
        <v/>
      </c>
      <c r="AJ1119" s="82">
        <f>S1119-J1119</f>
        <v/>
      </c>
      <c r="AK1119" s="80">
        <f>INDEX(检修、备用和必开!I:I,MATCH(统调负荷!$C1119,检修、备用和必开!$A:$A,0))</f>
        <v/>
      </c>
    </row>
    <row r="1120" ht="13.8" customHeight="1">
      <c r="A1120" s="80">
        <f>WEEKDAY(C1120,2)</f>
        <v/>
      </c>
      <c r="B1120" s="80">
        <f>HOUR(D1120)</f>
        <v/>
      </c>
      <c r="D1120" s="75" t="n"/>
      <c r="E1120" s="80" t="n"/>
      <c r="F1120" s="80" t="n"/>
      <c r="G1120" s="80" t="n"/>
      <c r="H1120" s="80" t="n"/>
      <c r="I1120" s="80" t="n"/>
      <c r="J1120" s="80" t="n"/>
      <c r="K1120" s="80">
        <f>F1120-Y1120</f>
        <v/>
      </c>
      <c r="L1120" s="82">
        <f>AA1120/(K1120+W1120)</f>
        <v/>
      </c>
      <c r="M1120" s="75" t="n">
        <v>0.6458333333333334</v>
      </c>
      <c r="N1120" s="80" t="n">
        <v>84762.39999999999</v>
      </c>
      <c r="O1120" s="80" t="n">
        <v>36127.48</v>
      </c>
      <c r="P1120" s="80" t="n">
        <v>13995.2</v>
      </c>
      <c r="Q1120" s="80" t="n">
        <v>23747.2</v>
      </c>
      <c r="R1120" s="80" t="n">
        <v>12282.7</v>
      </c>
      <c r="S1120" s="80" t="n">
        <v>-1390.18</v>
      </c>
      <c r="T1120" s="80">
        <f>O1120-Y1120</f>
        <v/>
      </c>
      <c r="U1120" s="82">
        <f>AA1120/(T1120+X1120)</f>
        <v/>
      </c>
      <c r="V1120" s="80">
        <f>INDEX(检修、备用和必开!B:B,MATCH(统调负荷!$C1120,检修、备用和必开!$A:$A,0))</f>
        <v/>
      </c>
      <c r="W1120" s="80">
        <f>INDEX(检修、备用和必开!C:C,MATCH(统调负荷!$C1120,检修、备用和必开!$A:$A,0))</f>
        <v/>
      </c>
      <c r="X1120" s="80">
        <f>INDEX(检修、备用和必开!D:D,MATCH(统调负荷!$C1120,检修、备用和必开!$A:$A,0))</f>
        <v/>
      </c>
      <c r="Y1120" s="80">
        <f>INDEX(检修、备用和必开!E:E,MATCH(统调负荷!$C1120,检修、备用和必开!$A:$A,0))</f>
        <v/>
      </c>
      <c r="Z1120" s="80">
        <f>INDEX(检修、备用和必开!F:F,MATCH(统调负荷!$C1120,检修、备用和必开!$A:$A,0))</f>
        <v/>
      </c>
      <c r="AA1120" s="80">
        <f>94492.4-V1120-Z1120</f>
        <v/>
      </c>
      <c r="AB1120" s="80" t="n">
        <v>339.72</v>
      </c>
      <c r="AC1120" s="80" t="n">
        <v>279.73</v>
      </c>
      <c r="AD1120" s="83">
        <f>C1120+D1120</f>
        <v/>
      </c>
      <c r="AE1120" s="82">
        <f>N1120-E1120</f>
        <v/>
      </c>
      <c r="AF1120" s="82">
        <f>O1120-F1120</f>
        <v/>
      </c>
      <c r="AG1120" s="82">
        <f>P1120-G1120</f>
        <v/>
      </c>
      <c r="AH1120" s="82">
        <f>Q1120-H1120</f>
        <v/>
      </c>
      <c r="AI1120" s="82">
        <f>R1120-I1120</f>
        <v/>
      </c>
      <c r="AJ1120" s="82">
        <f>S1120-J1120</f>
        <v/>
      </c>
      <c r="AK1120" s="80">
        <f>INDEX(检修、备用和必开!I:I,MATCH(统调负荷!$C1120,检修、备用和必开!$A:$A,0))</f>
        <v/>
      </c>
    </row>
    <row r="1121" ht="13.8" customHeight="1">
      <c r="A1121" s="80">
        <f>WEEKDAY(C1121,2)</f>
        <v/>
      </c>
      <c r="B1121" s="80">
        <f>HOUR(D1121)</f>
        <v/>
      </c>
      <c r="D1121" s="75" t="n"/>
      <c r="E1121" s="80" t="n"/>
      <c r="F1121" s="80" t="n"/>
      <c r="G1121" s="80" t="n"/>
      <c r="H1121" s="80" t="n"/>
      <c r="I1121" s="80" t="n"/>
      <c r="J1121" s="80" t="n"/>
      <c r="K1121" s="80">
        <f>F1121-Y1121</f>
        <v/>
      </c>
      <c r="L1121" s="82">
        <f>AA1121/(K1121+W1121)</f>
        <v/>
      </c>
      <c r="M1121" s="75" t="n">
        <v>0.65625</v>
      </c>
      <c r="N1121" s="80" t="n">
        <v>86130.89999999999</v>
      </c>
      <c r="O1121" s="80" t="n">
        <v>37248.46</v>
      </c>
      <c r="P1121" s="80" t="n">
        <v>14305.2</v>
      </c>
      <c r="Q1121" s="80" t="n">
        <v>24428.7</v>
      </c>
      <c r="R1121" s="80" t="n">
        <v>11514.4</v>
      </c>
      <c r="S1121" s="80" t="n">
        <v>-1365.86</v>
      </c>
      <c r="T1121" s="80">
        <f>O1121-Y1121</f>
        <v/>
      </c>
      <c r="U1121" s="82">
        <f>AA1121/(T1121+X1121)</f>
        <v/>
      </c>
      <c r="V1121" s="80">
        <f>INDEX(检修、备用和必开!B:B,MATCH(统调负荷!$C1121,检修、备用和必开!$A:$A,0))</f>
        <v/>
      </c>
      <c r="W1121" s="80">
        <f>INDEX(检修、备用和必开!C:C,MATCH(统调负荷!$C1121,检修、备用和必开!$A:$A,0))</f>
        <v/>
      </c>
      <c r="X1121" s="80">
        <f>INDEX(检修、备用和必开!D:D,MATCH(统调负荷!$C1121,检修、备用和必开!$A:$A,0))</f>
        <v/>
      </c>
      <c r="Y1121" s="80">
        <f>INDEX(检修、备用和必开!E:E,MATCH(统调负荷!$C1121,检修、备用和必开!$A:$A,0))</f>
        <v/>
      </c>
      <c r="Z1121" s="80">
        <f>INDEX(检修、备用和必开!F:F,MATCH(统调负荷!$C1121,检修、备用和必开!$A:$A,0))</f>
        <v/>
      </c>
      <c r="AA1121" s="80">
        <f>94492.4-V1121-Z1121</f>
        <v/>
      </c>
      <c r="AB1121" s="80" t="n">
        <v>347.41</v>
      </c>
      <c r="AC1121" s="80" t="n">
        <v>246.87</v>
      </c>
      <c r="AD1121" s="83">
        <f>C1121+D1121</f>
        <v/>
      </c>
      <c r="AE1121" s="82">
        <f>N1121-E1121</f>
        <v/>
      </c>
      <c r="AF1121" s="82">
        <f>O1121-F1121</f>
        <v/>
      </c>
      <c r="AG1121" s="82">
        <f>P1121-G1121</f>
        <v/>
      </c>
      <c r="AH1121" s="82">
        <f>Q1121-H1121</f>
        <v/>
      </c>
      <c r="AI1121" s="82">
        <f>R1121-I1121</f>
        <v/>
      </c>
      <c r="AJ1121" s="82">
        <f>S1121-J1121</f>
        <v/>
      </c>
      <c r="AK1121" s="80">
        <f>INDEX(检修、备用和必开!I:I,MATCH(统调负荷!$C1121,检修、备用和必开!$A:$A,0))</f>
        <v/>
      </c>
    </row>
    <row r="1122" ht="13.8" customHeight="1">
      <c r="A1122" s="80">
        <f>WEEKDAY(C1122,2)</f>
        <v/>
      </c>
      <c r="B1122" s="80">
        <f>HOUR(D1122)</f>
        <v/>
      </c>
      <c r="D1122" s="75" t="n"/>
      <c r="E1122" s="80" t="n"/>
      <c r="F1122" s="80" t="n"/>
      <c r="G1122" s="80" t="n"/>
      <c r="H1122" s="80" t="n"/>
      <c r="I1122" s="80" t="n"/>
      <c r="J1122" s="80" t="n"/>
      <c r="K1122" s="80">
        <f>F1122-Y1122</f>
        <v/>
      </c>
      <c r="L1122" s="82">
        <f>AA1122/(K1122+W1122)</f>
        <v/>
      </c>
      <c r="M1122" s="75" t="n">
        <v>0.6666666666666666</v>
      </c>
      <c r="N1122" s="80" t="n">
        <v>87925.2</v>
      </c>
      <c r="O1122" s="80" t="n">
        <v>38943.69</v>
      </c>
      <c r="P1122" s="80" t="n">
        <v>14476.2</v>
      </c>
      <c r="Q1122" s="80" t="n">
        <v>25160.9</v>
      </c>
      <c r="R1122" s="80" t="n">
        <v>10695.4</v>
      </c>
      <c r="S1122" s="80" t="n">
        <v>-1350.99</v>
      </c>
      <c r="T1122" s="80">
        <f>O1122-Y1122</f>
        <v/>
      </c>
      <c r="U1122" s="82">
        <f>AA1122/(T1122+X1122)</f>
        <v/>
      </c>
      <c r="V1122" s="80">
        <f>INDEX(检修、备用和必开!B:B,MATCH(统调负荷!$C1122,检修、备用和必开!$A:$A,0))</f>
        <v/>
      </c>
      <c r="W1122" s="80">
        <f>INDEX(检修、备用和必开!C:C,MATCH(统调负荷!$C1122,检修、备用和必开!$A:$A,0))</f>
        <v/>
      </c>
      <c r="X1122" s="80">
        <f>INDEX(检修、备用和必开!D:D,MATCH(统调负荷!$C1122,检修、备用和必开!$A:$A,0))</f>
        <v/>
      </c>
      <c r="Y1122" s="80">
        <f>INDEX(检修、备用和必开!E:E,MATCH(统调负荷!$C1122,检修、备用和必开!$A:$A,0))</f>
        <v/>
      </c>
      <c r="Z1122" s="80">
        <f>INDEX(检修、备用和必开!F:F,MATCH(统调负荷!$C1122,检修、备用和必开!$A:$A,0))</f>
        <v/>
      </c>
      <c r="AA1122" s="80">
        <f>94492.4-V1122-Z1122</f>
        <v/>
      </c>
      <c r="AB1122" s="80" t="n">
        <v>363.38</v>
      </c>
      <c r="AC1122" s="80" t="n">
        <v>325.09</v>
      </c>
      <c r="AD1122" s="83">
        <f>C1122+D1122</f>
        <v/>
      </c>
      <c r="AE1122" s="82">
        <f>N1122-E1122</f>
        <v/>
      </c>
      <c r="AF1122" s="82">
        <f>O1122-F1122</f>
        <v/>
      </c>
      <c r="AG1122" s="82">
        <f>P1122-G1122</f>
        <v/>
      </c>
      <c r="AH1122" s="82">
        <f>Q1122-H1122</f>
        <v/>
      </c>
      <c r="AI1122" s="82">
        <f>R1122-I1122</f>
        <v/>
      </c>
      <c r="AJ1122" s="82">
        <f>S1122-J1122</f>
        <v/>
      </c>
      <c r="AK1122" s="80">
        <f>INDEX(检修、备用和必开!I:I,MATCH(统调负荷!$C1122,检修、备用和必开!$A:$A,0))</f>
        <v/>
      </c>
    </row>
    <row r="1123" ht="13.8" customHeight="1">
      <c r="A1123" s="80">
        <f>WEEKDAY(C1123,2)</f>
        <v/>
      </c>
      <c r="B1123" s="80">
        <f>HOUR(D1123)</f>
        <v/>
      </c>
      <c r="D1123" s="75" t="n"/>
      <c r="E1123" s="80" t="n"/>
      <c r="F1123" s="80" t="n"/>
      <c r="G1123" s="80" t="n"/>
      <c r="H1123" s="80" t="n"/>
      <c r="I1123" s="80" t="n"/>
      <c r="J1123" s="80" t="n"/>
      <c r="K1123" s="80">
        <f>F1123-Y1123</f>
        <v/>
      </c>
      <c r="L1123" s="82">
        <f>AA1123/(K1123+W1123)</f>
        <v/>
      </c>
      <c r="M1123" s="75" t="n">
        <v>0.6770833333333334</v>
      </c>
      <c r="N1123" s="80" t="n">
        <v>89994.2</v>
      </c>
      <c r="O1123" s="80" t="n">
        <v>40760.32</v>
      </c>
      <c r="P1123" s="80" t="n">
        <v>15700.1</v>
      </c>
      <c r="Q1123" s="80" t="n">
        <v>25091.3</v>
      </c>
      <c r="R1123" s="80" t="n">
        <v>9828.02</v>
      </c>
      <c r="S1123" s="80" t="n">
        <v>-1385.54</v>
      </c>
      <c r="T1123" s="80">
        <f>O1123-Y1123</f>
        <v/>
      </c>
      <c r="U1123" s="82">
        <f>AA1123/(T1123+X1123)</f>
        <v/>
      </c>
      <c r="V1123" s="80">
        <f>INDEX(检修、备用和必开!B:B,MATCH(统调负荷!$C1123,检修、备用和必开!$A:$A,0))</f>
        <v/>
      </c>
      <c r="W1123" s="80">
        <f>INDEX(检修、备用和必开!C:C,MATCH(统调负荷!$C1123,检修、备用和必开!$A:$A,0))</f>
        <v/>
      </c>
      <c r="X1123" s="80">
        <f>INDEX(检修、备用和必开!D:D,MATCH(统调负荷!$C1123,检修、备用和必开!$A:$A,0))</f>
        <v/>
      </c>
      <c r="Y1123" s="80">
        <f>INDEX(检修、备用和必开!E:E,MATCH(统调负荷!$C1123,检修、备用和必开!$A:$A,0))</f>
        <v/>
      </c>
      <c r="Z1123" s="80">
        <f>INDEX(检修、备用和必开!F:F,MATCH(统调负荷!$C1123,检修、备用和必开!$A:$A,0))</f>
        <v/>
      </c>
      <c r="AA1123" s="80">
        <f>94492.4-V1123-Z1123</f>
        <v/>
      </c>
      <c r="AB1123" s="80" t="n">
        <v>363.2</v>
      </c>
      <c r="AC1123" s="80" t="n">
        <v>322.25</v>
      </c>
      <c r="AD1123" s="83">
        <f>C1123+D1123</f>
        <v/>
      </c>
      <c r="AE1123" s="82">
        <f>N1123-E1123</f>
        <v/>
      </c>
      <c r="AF1123" s="82">
        <f>O1123-F1123</f>
        <v/>
      </c>
      <c r="AG1123" s="82">
        <f>P1123-G1123</f>
        <v/>
      </c>
      <c r="AH1123" s="82">
        <f>Q1123-H1123</f>
        <v/>
      </c>
      <c r="AI1123" s="82">
        <f>R1123-I1123</f>
        <v/>
      </c>
      <c r="AJ1123" s="82">
        <f>S1123-J1123</f>
        <v/>
      </c>
      <c r="AK1123" s="80">
        <f>INDEX(检修、备用和必开!I:I,MATCH(统调负荷!$C1123,检修、备用和必开!$A:$A,0))</f>
        <v/>
      </c>
    </row>
    <row r="1124" ht="13.8" customHeight="1">
      <c r="A1124" s="80">
        <f>WEEKDAY(C1124,2)</f>
        <v/>
      </c>
      <c r="B1124" s="80">
        <f>HOUR(D1124)</f>
        <v/>
      </c>
      <c r="D1124" s="75" t="n"/>
      <c r="E1124" s="80" t="n"/>
      <c r="F1124" s="80" t="n"/>
      <c r="G1124" s="80" t="n"/>
      <c r="H1124" s="80" t="n"/>
      <c r="I1124" s="80" t="n"/>
      <c r="J1124" s="80" t="n"/>
      <c r="K1124" s="80">
        <f>F1124-Y1124</f>
        <v/>
      </c>
      <c r="L1124" s="82">
        <f>AA1124/(K1124+W1124)</f>
        <v/>
      </c>
      <c r="M1124" s="75" t="n">
        <v>0.6875</v>
      </c>
      <c r="N1124" s="80" t="n">
        <v>91366.60000000001</v>
      </c>
      <c r="O1124" s="80" t="n">
        <v>43957</v>
      </c>
      <c r="P1124" s="80" t="n">
        <v>15084.9</v>
      </c>
      <c r="Q1124" s="80" t="n">
        <v>24761.5</v>
      </c>
      <c r="R1124" s="80" t="n">
        <v>8997.049999999999</v>
      </c>
      <c r="S1124" s="80" t="n">
        <v>-1433.85</v>
      </c>
      <c r="T1124" s="80">
        <f>O1124-Y1124</f>
        <v/>
      </c>
      <c r="U1124" s="82">
        <f>AA1124/(T1124+X1124)</f>
        <v/>
      </c>
      <c r="V1124" s="80">
        <f>INDEX(检修、备用和必开!B:B,MATCH(统调负荷!$C1124,检修、备用和必开!$A:$A,0))</f>
        <v/>
      </c>
      <c r="W1124" s="80">
        <f>INDEX(检修、备用和必开!C:C,MATCH(统调负荷!$C1124,检修、备用和必开!$A:$A,0))</f>
        <v/>
      </c>
      <c r="X1124" s="80">
        <f>INDEX(检修、备用和必开!D:D,MATCH(统调负荷!$C1124,检修、备用和必开!$A:$A,0))</f>
        <v/>
      </c>
      <c r="Y1124" s="80">
        <f>INDEX(检修、备用和必开!E:E,MATCH(统调负荷!$C1124,检修、备用和必开!$A:$A,0))</f>
        <v/>
      </c>
      <c r="Z1124" s="80">
        <f>INDEX(检修、备用和必开!F:F,MATCH(统调负荷!$C1124,检修、备用和必开!$A:$A,0))</f>
        <v/>
      </c>
      <c r="AA1124" s="80">
        <f>94492.4-V1124-Z1124</f>
        <v/>
      </c>
      <c r="AB1124" s="80" t="n">
        <v>370.93</v>
      </c>
      <c r="AC1124" s="80" t="n">
        <v>344.49</v>
      </c>
      <c r="AD1124" s="83">
        <f>C1124+D1124</f>
        <v/>
      </c>
      <c r="AE1124" s="82">
        <f>N1124-E1124</f>
        <v/>
      </c>
      <c r="AF1124" s="82">
        <f>O1124-F1124</f>
        <v/>
      </c>
      <c r="AG1124" s="82">
        <f>P1124-G1124</f>
        <v/>
      </c>
      <c r="AH1124" s="82">
        <f>Q1124-H1124</f>
        <v/>
      </c>
      <c r="AI1124" s="82">
        <f>R1124-I1124</f>
        <v/>
      </c>
      <c r="AJ1124" s="82">
        <f>S1124-J1124</f>
        <v/>
      </c>
      <c r="AK1124" s="80">
        <f>INDEX(检修、备用和必开!I:I,MATCH(统调负荷!$C1124,检修、备用和必开!$A:$A,0))</f>
        <v/>
      </c>
    </row>
    <row r="1125" ht="13.8" customHeight="1">
      <c r="A1125" s="80">
        <f>WEEKDAY(C1125,2)</f>
        <v/>
      </c>
      <c r="B1125" s="80">
        <f>HOUR(D1125)</f>
        <v/>
      </c>
      <c r="D1125" s="75" t="n"/>
      <c r="E1125" s="80" t="n"/>
      <c r="F1125" s="80" t="n"/>
      <c r="G1125" s="80" t="n"/>
      <c r="H1125" s="80" t="n"/>
      <c r="I1125" s="80" t="n"/>
      <c r="J1125" s="80" t="n"/>
      <c r="K1125" s="80">
        <f>F1125-Y1125</f>
        <v/>
      </c>
      <c r="L1125" s="82">
        <f>AA1125/(K1125+W1125)</f>
        <v/>
      </c>
      <c r="M1125" s="75" t="n">
        <v>0.6979166666666666</v>
      </c>
      <c r="N1125" s="80" t="n">
        <v>93431.39999999999</v>
      </c>
      <c r="O1125" s="80" t="n">
        <v>47054.05</v>
      </c>
      <c r="P1125" s="80" t="n">
        <v>15566.7</v>
      </c>
      <c r="Q1125" s="80" t="n">
        <v>24001.7</v>
      </c>
      <c r="R1125" s="80" t="n">
        <v>8164.62</v>
      </c>
      <c r="S1125" s="80" t="n">
        <v>-1355.67</v>
      </c>
      <c r="T1125" s="80">
        <f>O1125-Y1125</f>
        <v/>
      </c>
      <c r="U1125" s="82">
        <f>AA1125/(T1125+X1125)</f>
        <v/>
      </c>
      <c r="V1125" s="80">
        <f>INDEX(检修、备用和必开!B:B,MATCH(统调负荷!$C1125,检修、备用和必开!$A:$A,0))</f>
        <v/>
      </c>
      <c r="W1125" s="80">
        <f>INDEX(检修、备用和必开!C:C,MATCH(统调负荷!$C1125,检修、备用和必开!$A:$A,0))</f>
        <v/>
      </c>
      <c r="X1125" s="80">
        <f>INDEX(检修、备用和必开!D:D,MATCH(统调负荷!$C1125,检修、备用和必开!$A:$A,0))</f>
        <v/>
      </c>
      <c r="Y1125" s="80">
        <f>INDEX(检修、备用和必开!E:E,MATCH(统调负荷!$C1125,检修、备用和必开!$A:$A,0))</f>
        <v/>
      </c>
      <c r="Z1125" s="80">
        <f>INDEX(检修、备用和必开!F:F,MATCH(统调负荷!$C1125,检修、备用和必开!$A:$A,0))</f>
        <v/>
      </c>
      <c r="AA1125" s="80">
        <f>94492.4-V1125-Z1125</f>
        <v/>
      </c>
      <c r="AB1125" s="80" t="n">
        <v>394</v>
      </c>
      <c r="AC1125" s="80" t="n">
        <v>362.7</v>
      </c>
      <c r="AD1125" s="83">
        <f>C1125+D1125</f>
        <v/>
      </c>
      <c r="AE1125" s="82">
        <f>N1125-E1125</f>
        <v/>
      </c>
      <c r="AF1125" s="82">
        <f>O1125-F1125</f>
        <v/>
      </c>
      <c r="AG1125" s="82">
        <f>P1125-G1125</f>
        <v/>
      </c>
      <c r="AH1125" s="82">
        <f>Q1125-H1125</f>
        <v/>
      </c>
      <c r="AI1125" s="82">
        <f>R1125-I1125</f>
        <v/>
      </c>
      <c r="AJ1125" s="82">
        <f>S1125-J1125</f>
        <v/>
      </c>
      <c r="AK1125" s="80">
        <f>INDEX(检修、备用和必开!I:I,MATCH(统调负荷!$C1125,检修、备用和必开!$A:$A,0))</f>
        <v/>
      </c>
    </row>
    <row r="1126" ht="13.8" customHeight="1">
      <c r="A1126" s="80">
        <f>WEEKDAY(C1126,2)</f>
        <v/>
      </c>
      <c r="B1126" s="80">
        <f>HOUR(D1126)</f>
        <v/>
      </c>
      <c r="D1126" s="75" t="n"/>
      <c r="E1126" s="80" t="n"/>
      <c r="F1126" s="80" t="n"/>
      <c r="G1126" s="80" t="n"/>
      <c r="H1126" s="80" t="n"/>
      <c r="I1126" s="80" t="n"/>
      <c r="J1126" s="80" t="n"/>
      <c r="K1126" s="80">
        <f>F1126-Y1126</f>
        <v/>
      </c>
      <c r="L1126" s="82">
        <f>AA1126/(K1126+W1126)</f>
        <v/>
      </c>
      <c r="M1126" s="75" t="n">
        <v>0.7083333333333334</v>
      </c>
      <c r="N1126" s="80" t="n">
        <v>94699.7</v>
      </c>
      <c r="O1126" s="80" t="n">
        <v>48905.63</v>
      </c>
      <c r="P1126" s="80" t="n">
        <v>15831.2</v>
      </c>
      <c r="Q1126" s="80" t="n">
        <v>23862.2</v>
      </c>
      <c r="R1126" s="80" t="n">
        <v>7487.26</v>
      </c>
      <c r="S1126" s="80" t="n">
        <v>-1386.59</v>
      </c>
      <c r="T1126" s="80">
        <f>O1126-Y1126</f>
        <v/>
      </c>
      <c r="U1126" s="82">
        <f>AA1126/(T1126+X1126)</f>
        <v/>
      </c>
      <c r="V1126" s="80">
        <f>INDEX(检修、备用和必开!B:B,MATCH(统调负荷!$C1126,检修、备用和必开!$A:$A,0))</f>
        <v/>
      </c>
      <c r="W1126" s="80">
        <f>INDEX(检修、备用和必开!C:C,MATCH(统调负荷!$C1126,检修、备用和必开!$A:$A,0))</f>
        <v/>
      </c>
      <c r="X1126" s="80">
        <f>INDEX(检修、备用和必开!D:D,MATCH(统调负荷!$C1126,检修、备用和必开!$A:$A,0))</f>
        <v/>
      </c>
      <c r="Y1126" s="80">
        <f>INDEX(检修、备用和必开!E:E,MATCH(统调负荷!$C1126,检修、备用和必开!$A:$A,0))</f>
        <v/>
      </c>
      <c r="Z1126" s="80">
        <f>INDEX(检修、备用和必开!F:F,MATCH(统调负荷!$C1126,检修、备用和必开!$A:$A,0))</f>
        <v/>
      </c>
      <c r="AA1126" s="80">
        <f>94492.4-V1126-Z1126</f>
        <v/>
      </c>
      <c r="AB1126" s="80" t="n">
        <v>392.89</v>
      </c>
      <c r="AC1126" s="80" t="n">
        <v>371.99</v>
      </c>
      <c r="AD1126" s="83">
        <f>C1126+D1126</f>
        <v/>
      </c>
      <c r="AE1126" s="82">
        <f>N1126-E1126</f>
        <v/>
      </c>
      <c r="AF1126" s="82">
        <f>O1126-F1126</f>
        <v/>
      </c>
      <c r="AG1126" s="82">
        <f>P1126-G1126</f>
        <v/>
      </c>
      <c r="AH1126" s="82">
        <f>Q1126-H1126</f>
        <v/>
      </c>
      <c r="AI1126" s="82">
        <f>R1126-I1126</f>
        <v/>
      </c>
      <c r="AJ1126" s="82">
        <f>S1126-J1126</f>
        <v/>
      </c>
      <c r="AK1126" s="80">
        <f>INDEX(检修、备用和必开!I:I,MATCH(统调负荷!$C1126,检修、备用和必开!$A:$A,0))</f>
        <v/>
      </c>
    </row>
    <row r="1127" ht="13.8" customHeight="1">
      <c r="A1127" s="80">
        <f>WEEKDAY(C1127,2)</f>
        <v/>
      </c>
      <c r="B1127" s="80">
        <f>HOUR(D1127)</f>
        <v/>
      </c>
      <c r="D1127" s="75" t="n"/>
      <c r="E1127" s="80" t="n"/>
      <c r="F1127" s="80" t="n"/>
      <c r="G1127" s="80" t="n"/>
      <c r="H1127" s="80" t="n"/>
      <c r="I1127" s="80" t="n"/>
      <c r="J1127" s="80" t="n"/>
      <c r="K1127" s="80">
        <f>F1127-Y1127</f>
        <v/>
      </c>
      <c r="L1127" s="82">
        <f>AA1127/(K1127+W1127)</f>
        <v/>
      </c>
      <c r="M1127" s="75" t="n">
        <v>0.71875</v>
      </c>
      <c r="N1127" s="80" t="n">
        <v>96261.5</v>
      </c>
      <c r="O1127" s="80" t="n">
        <v>50998.78</v>
      </c>
      <c r="P1127" s="80" t="n">
        <v>15679.5</v>
      </c>
      <c r="Q1127" s="80" t="n">
        <v>24110</v>
      </c>
      <c r="R1127" s="80" t="n">
        <v>6826.43</v>
      </c>
      <c r="S1127" s="80" t="n">
        <v>-1353.21</v>
      </c>
      <c r="T1127" s="80">
        <f>O1127-Y1127</f>
        <v/>
      </c>
      <c r="U1127" s="82">
        <f>AA1127/(T1127+X1127)</f>
        <v/>
      </c>
      <c r="V1127" s="80">
        <f>INDEX(检修、备用和必开!B:B,MATCH(统调负荷!$C1127,检修、备用和必开!$A:$A,0))</f>
        <v/>
      </c>
      <c r="W1127" s="80">
        <f>INDEX(检修、备用和必开!C:C,MATCH(统调负荷!$C1127,检修、备用和必开!$A:$A,0))</f>
        <v/>
      </c>
      <c r="X1127" s="80">
        <f>INDEX(检修、备用和必开!D:D,MATCH(统调负荷!$C1127,检修、备用和必开!$A:$A,0))</f>
        <v/>
      </c>
      <c r="Y1127" s="80">
        <f>INDEX(检修、备用和必开!E:E,MATCH(统调负荷!$C1127,检修、备用和必开!$A:$A,0))</f>
        <v/>
      </c>
      <c r="Z1127" s="80">
        <f>INDEX(检修、备用和必开!F:F,MATCH(统调负荷!$C1127,检修、备用和必开!$A:$A,0))</f>
        <v/>
      </c>
      <c r="AA1127" s="80">
        <f>94492.4-V1127-Z1127</f>
        <v/>
      </c>
      <c r="AB1127" s="80" t="n">
        <v>438.81</v>
      </c>
      <c r="AC1127" s="80" t="n">
        <v>391.4</v>
      </c>
      <c r="AD1127" s="83">
        <f>C1127+D1127</f>
        <v/>
      </c>
      <c r="AE1127" s="82">
        <f>N1127-E1127</f>
        <v/>
      </c>
      <c r="AF1127" s="82">
        <f>O1127-F1127</f>
        <v/>
      </c>
      <c r="AG1127" s="82">
        <f>P1127-G1127</f>
        <v/>
      </c>
      <c r="AH1127" s="82">
        <f>Q1127-H1127</f>
        <v/>
      </c>
      <c r="AI1127" s="82">
        <f>R1127-I1127</f>
        <v/>
      </c>
      <c r="AJ1127" s="82">
        <f>S1127-J1127</f>
        <v/>
      </c>
      <c r="AK1127" s="80">
        <f>INDEX(检修、备用和必开!I:I,MATCH(统调负荷!$C1127,检修、备用和必开!$A:$A,0))</f>
        <v/>
      </c>
    </row>
    <row r="1128" ht="13.8" customHeight="1">
      <c r="A1128" s="80">
        <f>WEEKDAY(C1128,2)</f>
        <v/>
      </c>
      <c r="B1128" s="80">
        <f>HOUR(D1128)</f>
        <v/>
      </c>
      <c r="D1128" s="75" t="n"/>
      <c r="E1128" s="80" t="n"/>
      <c r="F1128" s="80" t="n"/>
      <c r="G1128" s="80" t="n"/>
      <c r="H1128" s="80" t="n"/>
      <c r="I1128" s="80" t="n"/>
      <c r="J1128" s="80" t="n"/>
      <c r="K1128" s="80">
        <f>F1128-Y1128</f>
        <v/>
      </c>
      <c r="L1128" s="82">
        <f>AA1128/(K1128+W1128)</f>
        <v/>
      </c>
      <c r="M1128" s="75" t="n">
        <v>0.7291666666666666</v>
      </c>
      <c r="N1128" s="80" t="n">
        <v>95738.7</v>
      </c>
      <c r="O1128" s="80" t="n">
        <v>50964.51</v>
      </c>
      <c r="P1128" s="80" t="n">
        <v>16767.9</v>
      </c>
      <c r="Q1128" s="80" t="n">
        <v>22986.6</v>
      </c>
      <c r="R1128" s="80" t="n">
        <v>6418.04</v>
      </c>
      <c r="S1128" s="80" t="n">
        <v>-1398.35</v>
      </c>
      <c r="T1128" s="80">
        <f>O1128-Y1128</f>
        <v/>
      </c>
      <c r="U1128" s="82">
        <f>AA1128/(T1128+X1128)</f>
        <v/>
      </c>
      <c r="V1128" s="80">
        <f>INDEX(检修、备用和必开!B:B,MATCH(统调负荷!$C1128,检修、备用和必开!$A:$A,0))</f>
        <v/>
      </c>
      <c r="W1128" s="80">
        <f>INDEX(检修、备用和必开!C:C,MATCH(统调负荷!$C1128,检修、备用和必开!$A:$A,0))</f>
        <v/>
      </c>
      <c r="X1128" s="80">
        <f>INDEX(检修、备用和必开!D:D,MATCH(统调负荷!$C1128,检修、备用和必开!$A:$A,0))</f>
        <v/>
      </c>
      <c r="Y1128" s="80">
        <f>INDEX(检修、备用和必开!E:E,MATCH(统调负荷!$C1128,检修、备用和必开!$A:$A,0))</f>
        <v/>
      </c>
      <c r="Z1128" s="80">
        <f>INDEX(检修、备用和必开!F:F,MATCH(统调负荷!$C1128,检修、备用和必开!$A:$A,0))</f>
        <v/>
      </c>
      <c r="AA1128" s="80">
        <f>94492.4-V1128-Z1128</f>
        <v/>
      </c>
      <c r="AB1128" s="80" t="n">
        <v>408.39</v>
      </c>
      <c r="AC1128" s="80" t="n">
        <v>376.3</v>
      </c>
      <c r="AD1128" s="83">
        <f>C1128+D1128</f>
        <v/>
      </c>
      <c r="AE1128" s="82">
        <f>N1128-E1128</f>
        <v/>
      </c>
      <c r="AF1128" s="82">
        <f>O1128-F1128</f>
        <v/>
      </c>
      <c r="AG1128" s="82">
        <f>P1128-G1128</f>
        <v/>
      </c>
      <c r="AH1128" s="82">
        <f>Q1128-H1128</f>
        <v/>
      </c>
      <c r="AI1128" s="82">
        <f>R1128-I1128</f>
        <v/>
      </c>
      <c r="AJ1128" s="82">
        <f>S1128-J1128</f>
        <v/>
      </c>
      <c r="AK1128" s="80">
        <f>INDEX(检修、备用和必开!I:I,MATCH(统调负荷!$C1128,检修、备用和必开!$A:$A,0))</f>
        <v/>
      </c>
    </row>
    <row r="1129" ht="13.8" customHeight="1">
      <c r="A1129" s="80">
        <f>WEEKDAY(C1129,2)</f>
        <v/>
      </c>
      <c r="B1129" s="80">
        <f>HOUR(D1129)</f>
        <v/>
      </c>
      <c r="D1129" s="75" t="n"/>
      <c r="E1129" s="80" t="n"/>
      <c r="F1129" s="80" t="n"/>
      <c r="G1129" s="80" t="n"/>
      <c r="H1129" s="80" t="n"/>
      <c r="I1129" s="80" t="n"/>
      <c r="J1129" s="80" t="n"/>
      <c r="K1129" s="80">
        <f>F1129-Y1129</f>
        <v/>
      </c>
      <c r="L1129" s="82">
        <f>AA1129/(K1129+W1129)</f>
        <v/>
      </c>
      <c r="M1129" s="75" t="n">
        <v>0.7395833333333334</v>
      </c>
      <c r="N1129" s="80" t="n">
        <v>96342.60000000001</v>
      </c>
      <c r="O1129" s="80" t="n">
        <v>51784.09</v>
      </c>
      <c r="P1129" s="80" t="n">
        <v>16599.9</v>
      </c>
      <c r="Q1129" s="80" t="n">
        <v>23197.2</v>
      </c>
      <c r="R1129" s="80" t="n">
        <v>6146.84</v>
      </c>
      <c r="S1129" s="80" t="n">
        <v>-1385.43</v>
      </c>
      <c r="T1129" s="80">
        <f>O1129-Y1129</f>
        <v/>
      </c>
      <c r="U1129" s="82">
        <f>AA1129/(T1129+X1129)</f>
        <v/>
      </c>
      <c r="V1129" s="80">
        <f>INDEX(检修、备用和必开!B:B,MATCH(统调负荷!$C1129,检修、备用和必开!$A:$A,0))</f>
        <v/>
      </c>
      <c r="W1129" s="80">
        <f>INDEX(检修、备用和必开!C:C,MATCH(统调负荷!$C1129,检修、备用和必开!$A:$A,0))</f>
        <v/>
      </c>
      <c r="X1129" s="80">
        <f>INDEX(检修、备用和必开!D:D,MATCH(统调负荷!$C1129,检修、备用和必开!$A:$A,0))</f>
        <v/>
      </c>
      <c r="Y1129" s="80">
        <f>INDEX(检修、备用和必开!E:E,MATCH(统调负荷!$C1129,检修、备用和必开!$A:$A,0))</f>
        <v/>
      </c>
      <c r="Z1129" s="80">
        <f>INDEX(检修、备用和必开!F:F,MATCH(统调负荷!$C1129,检修、备用和必开!$A:$A,0))</f>
        <v/>
      </c>
      <c r="AA1129" s="80">
        <f>94492.4-V1129-Z1129</f>
        <v/>
      </c>
      <c r="AB1129" s="80" t="n">
        <v>420.4</v>
      </c>
      <c r="AC1129" s="80" t="n">
        <v>371.68</v>
      </c>
      <c r="AD1129" s="83">
        <f>C1129+D1129</f>
        <v/>
      </c>
      <c r="AE1129" s="82">
        <f>N1129-E1129</f>
        <v/>
      </c>
      <c r="AF1129" s="82">
        <f>O1129-F1129</f>
        <v/>
      </c>
      <c r="AG1129" s="82">
        <f>P1129-G1129</f>
        <v/>
      </c>
      <c r="AH1129" s="82">
        <f>Q1129-H1129</f>
        <v/>
      </c>
      <c r="AI1129" s="82">
        <f>R1129-I1129</f>
        <v/>
      </c>
      <c r="AJ1129" s="82">
        <f>S1129-J1129</f>
        <v/>
      </c>
      <c r="AK1129" s="80">
        <f>INDEX(检修、备用和必开!I:I,MATCH(统调负荷!$C1129,检修、备用和必开!$A:$A,0))</f>
        <v/>
      </c>
    </row>
    <row r="1130" ht="13.8" customHeight="1">
      <c r="A1130" s="80">
        <f>WEEKDAY(C1130,2)</f>
        <v/>
      </c>
      <c r="B1130" s="80">
        <f>HOUR(D1130)</f>
        <v/>
      </c>
      <c r="D1130" s="75" t="n"/>
      <c r="E1130" s="80" t="n"/>
      <c r="F1130" s="80" t="n"/>
      <c r="G1130" s="80" t="n"/>
      <c r="H1130" s="80" t="n"/>
      <c r="I1130" s="80" t="n"/>
      <c r="J1130" s="80" t="n"/>
      <c r="K1130" s="80">
        <f>F1130-Y1130</f>
        <v/>
      </c>
      <c r="L1130" s="82">
        <f>AA1130/(K1130+W1130)</f>
        <v/>
      </c>
      <c r="M1130" s="75" t="n">
        <v>0.75</v>
      </c>
      <c r="N1130" s="80" t="n">
        <v>97566.7</v>
      </c>
      <c r="O1130" s="80" t="n">
        <v>52401.86</v>
      </c>
      <c r="P1130" s="80" t="n">
        <v>17454.8</v>
      </c>
      <c r="Q1130" s="80" t="n">
        <v>23231.4</v>
      </c>
      <c r="R1130" s="80" t="n">
        <v>5901.57</v>
      </c>
      <c r="S1130" s="80" t="n">
        <v>-1422.93</v>
      </c>
      <c r="T1130" s="80">
        <f>O1130-Y1130</f>
        <v/>
      </c>
      <c r="U1130" s="82">
        <f>AA1130/(T1130+X1130)</f>
        <v/>
      </c>
      <c r="V1130" s="80">
        <f>INDEX(检修、备用和必开!B:B,MATCH(统调负荷!$C1130,检修、备用和必开!$A:$A,0))</f>
        <v/>
      </c>
      <c r="W1130" s="80">
        <f>INDEX(检修、备用和必开!C:C,MATCH(统调负荷!$C1130,检修、备用和必开!$A:$A,0))</f>
        <v/>
      </c>
      <c r="X1130" s="80">
        <f>INDEX(检修、备用和必开!D:D,MATCH(统调负荷!$C1130,检修、备用和必开!$A:$A,0))</f>
        <v/>
      </c>
      <c r="Y1130" s="80">
        <f>INDEX(检修、备用和必开!E:E,MATCH(统调负荷!$C1130,检修、备用和必开!$A:$A,0))</f>
        <v/>
      </c>
      <c r="Z1130" s="80">
        <f>INDEX(检修、备用和必开!F:F,MATCH(统调负荷!$C1130,检修、备用和必开!$A:$A,0))</f>
        <v/>
      </c>
      <c r="AA1130" s="80">
        <f>94492.4-V1130-Z1130</f>
        <v/>
      </c>
      <c r="AB1130" s="80" t="n">
        <v>405.09</v>
      </c>
      <c r="AC1130" s="80" t="n">
        <v>381.06</v>
      </c>
      <c r="AD1130" s="83">
        <f>C1130+D1130</f>
        <v/>
      </c>
      <c r="AE1130" s="82">
        <f>N1130-E1130</f>
        <v/>
      </c>
      <c r="AF1130" s="82">
        <f>O1130-F1130</f>
        <v/>
      </c>
      <c r="AG1130" s="82">
        <f>P1130-G1130</f>
        <v/>
      </c>
      <c r="AH1130" s="82">
        <f>Q1130-H1130</f>
        <v/>
      </c>
      <c r="AI1130" s="82">
        <f>R1130-I1130</f>
        <v/>
      </c>
      <c r="AJ1130" s="82">
        <f>S1130-J1130</f>
        <v/>
      </c>
      <c r="AK1130" s="80">
        <f>INDEX(检修、备用和必开!I:I,MATCH(统调负荷!$C1130,检修、备用和必开!$A:$A,0))</f>
        <v/>
      </c>
    </row>
    <row r="1131" ht="13.8" customHeight="1">
      <c r="A1131" s="80">
        <f>WEEKDAY(C1131,2)</f>
        <v/>
      </c>
      <c r="B1131" s="80">
        <f>HOUR(D1131)</f>
        <v/>
      </c>
      <c r="D1131" s="75" t="n"/>
      <c r="E1131" s="80" t="n"/>
      <c r="F1131" s="80" t="n"/>
      <c r="G1131" s="80" t="n"/>
      <c r="H1131" s="80" t="n"/>
      <c r="I1131" s="80" t="n"/>
      <c r="J1131" s="80" t="n"/>
      <c r="K1131" s="80">
        <f>F1131-Y1131</f>
        <v/>
      </c>
      <c r="L1131" s="82">
        <f>AA1131/(K1131+W1131)</f>
        <v/>
      </c>
      <c r="M1131" s="75" t="n">
        <v>0.7604166666666666</v>
      </c>
      <c r="N1131" s="80" t="n">
        <v>99735.39999999999</v>
      </c>
      <c r="O1131" s="80" t="n">
        <v>53727.44</v>
      </c>
      <c r="P1131" s="80" t="n">
        <v>17647.2</v>
      </c>
      <c r="Q1131" s="80" t="n">
        <v>23986.3</v>
      </c>
      <c r="R1131" s="80" t="n">
        <v>5882.51</v>
      </c>
      <c r="S1131" s="80" t="n">
        <v>-1508.05</v>
      </c>
      <c r="T1131" s="80">
        <f>O1131-Y1131</f>
        <v/>
      </c>
      <c r="U1131" s="82">
        <f>AA1131/(T1131+X1131)</f>
        <v/>
      </c>
      <c r="V1131" s="80">
        <f>INDEX(检修、备用和必开!B:B,MATCH(统调负荷!$C1131,检修、备用和必开!$A:$A,0))</f>
        <v/>
      </c>
      <c r="W1131" s="80">
        <f>INDEX(检修、备用和必开!C:C,MATCH(统调负荷!$C1131,检修、备用和必开!$A:$A,0))</f>
        <v/>
      </c>
      <c r="X1131" s="80">
        <f>INDEX(检修、备用和必开!D:D,MATCH(统调负荷!$C1131,检修、备用和必开!$A:$A,0))</f>
        <v/>
      </c>
      <c r="Y1131" s="80">
        <f>INDEX(检修、备用和必开!E:E,MATCH(统调负荷!$C1131,检修、备用和必开!$A:$A,0))</f>
        <v/>
      </c>
      <c r="Z1131" s="80">
        <f>INDEX(检修、备用和必开!F:F,MATCH(统调负荷!$C1131,检修、备用和必开!$A:$A,0))</f>
        <v/>
      </c>
      <c r="AA1131" s="80">
        <f>94492.4-V1131-Z1131</f>
        <v/>
      </c>
      <c r="AB1131" s="80" t="n">
        <v>419.21</v>
      </c>
      <c r="AC1131" s="80" t="n">
        <v>392.35</v>
      </c>
      <c r="AD1131" s="83">
        <f>C1131+D1131</f>
        <v/>
      </c>
      <c r="AE1131" s="82">
        <f>N1131-E1131</f>
        <v/>
      </c>
      <c r="AF1131" s="82">
        <f>O1131-F1131</f>
        <v/>
      </c>
      <c r="AG1131" s="82">
        <f>P1131-G1131</f>
        <v/>
      </c>
      <c r="AH1131" s="82">
        <f>Q1131-H1131</f>
        <v/>
      </c>
      <c r="AI1131" s="82">
        <f>R1131-I1131</f>
        <v/>
      </c>
      <c r="AJ1131" s="82">
        <f>S1131-J1131</f>
        <v/>
      </c>
      <c r="AK1131" s="80">
        <f>INDEX(检修、备用和必开!I:I,MATCH(统调负荷!$C1131,检修、备用和必开!$A:$A,0))</f>
        <v/>
      </c>
    </row>
    <row r="1132" ht="13.8" customHeight="1">
      <c r="A1132" s="80">
        <f>WEEKDAY(C1132,2)</f>
        <v/>
      </c>
      <c r="B1132" s="80">
        <f>HOUR(D1132)</f>
        <v/>
      </c>
      <c r="D1132" s="75" t="n"/>
      <c r="E1132" s="80" t="n"/>
      <c r="F1132" s="80" t="n"/>
      <c r="G1132" s="80" t="n"/>
      <c r="H1132" s="80" t="n"/>
      <c r="I1132" s="80" t="n"/>
      <c r="J1132" s="80" t="n"/>
      <c r="K1132" s="80">
        <f>F1132-Y1132</f>
        <v/>
      </c>
      <c r="L1132" s="82">
        <f>AA1132/(K1132+W1132)</f>
        <v/>
      </c>
      <c r="M1132" s="75" t="n">
        <v>0.7708333333333334</v>
      </c>
      <c r="N1132" s="80" t="n">
        <v>101095</v>
      </c>
      <c r="O1132" s="80" t="n">
        <v>54530.64</v>
      </c>
      <c r="P1132" s="80" t="n">
        <v>17662.8</v>
      </c>
      <c r="Q1132" s="80" t="n">
        <v>24524.7</v>
      </c>
      <c r="R1132" s="80" t="n">
        <v>5924.98</v>
      </c>
      <c r="S1132" s="80" t="n">
        <v>-1548.12</v>
      </c>
      <c r="T1132" s="80">
        <f>O1132-Y1132</f>
        <v/>
      </c>
      <c r="U1132" s="82">
        <f>AA1132/(T1132+X1132)</f>
        <v/>
      </c>
      <c r="V1132" s="80">
        <f>INDEX(检修、备用和必开!B:B,MATCH(统调负荷!$C1132,检修、备用和必开!$A:$A,0))</f>
        <v/>
      </c>
      <c r="W1132" s="80">
        <f>INDEX(检修、备用和必开!C:C,MATCH(统调负荷!$C1132,检修、备用和必开!$A:$A,0))</f>
        <v/>
      </c>
      <c r="X1132" s="80">
        <f>INDEX(检修、备用和必开!D:D,MATCH(统调负荷!$C1132,检修、备用和必开!$A:$A,0))</f>
        <v/>
      </c>
      <c r="Y1132" s="80">
        <f>INDEX(检修、备用和必开!E:E,MATCH(统调负荷!$C1132,检修、备用和必开!$A:$A,0))</f>
        <v/>
      </c>
      <c r="Z1132" s="80">
        <f>INDEX(检修、备用和必开!F:F,MATCH(统调负荷!$C1132,检修、备用和必开!$A:$A,0))</f>
        <v/>
      </c>
      <c r="AA1132" s="80">
        <f>94492.4-V1132-Z1132</f>
        <v/>
      </c>
      <c r="AB1132" s="80" t="n">
        <v>408.88</v>
      </c>
      <c r="AC1132" s="80" t="n">
        <v>396.81</v>
      </c>
      <c r="AD1132" s="83">
        <f>C1132+D1132</f>
        <v/>
      </c>
      <c r="AE1132" s="82">
        <f>N1132-E1132</f>
        <v/>
      </c>
      <c r="AF1132" s="82">
        <f>O1132-F1132</f>
        <v/>
      </c>
      <c r="AG1132" s="82">
        <f>P1132-G1132</f>
        <v/>
      </c>
      <c r="AH1132" s="82">
        <f>Q1132-H1132</f>
        <v/>
      </c>
      <c r="AI1132" s="82">
        <f>R1132-I1132</f>
        <v/>
      </c>
      <c r="AJ1132" s="82">
        <f>S1132-J1132</f>
        <v/>
      </c>
      <c r="AK1132" s="80">
        <f>INDEX(检修、备用和必开!I:I,MATCH(统调负荷!$C1132,检修、备用和必开!$A:$A,0))</f>
        <v/>
      </c>
    </row>
    <row r="1133" ht="13.8" customHeight="1">
      <c r="A1133" s="80">
        <f>WEEKDAY(C1133,2)</f>
        <v/>
      </c>
      <c r="B1133" s="80">
        <f>HOUR(D1133)</f>
        <v/>
      </c>
      <c r="D1133" s="75" t="n"/>
      <c r="E1133" s="80" t="n"/>
      <c r="F1133" s="80" t="n"/>
      <c r="G1133" s="80" t="n"/>
      <c r="H1133" s="80" t="n"/>
      <c r="I1133" s="80" t="n"/>
      <c r="J1133" s="80" t="n"/>
      <c r="K1133" s="80">
        <f>F1133-Y1133</f>
        <v/>
      </c>
      <c r="L1133" s="82">
        <f>AA1133/(K1133+W1133)</f>
        <v/>
      </c>
      <c r="M1133" s="75" t="n">
        <v>0.78125</v>
      </c>
      <c r="N1133" s="80" t="n">
        <v>101426</v>
      </c>
      <c r="O1133" s="80" t="n">
        <v>55087.4</v>
      </c>
      <c r="P1133" s="80" t="n">
        <v>17652.3</v>
      </c>
      <c r="Q1133" s="80" t="n">
        <v>24367.7</v>
      </c>
      <c r="R1133" s="80" t="n">
        <v>5887.09</v>
      </c>
      <c r="S1133" s="80" t="n">
        <v>-1568.49</v>
      </c>
      <c r="T1133" s="80">
        <f>O1133-Y1133</f>
        <v/>
      </c>
      <c r="U1133" s="82">
        <f>AA1133/(T1133+X1133)</f>
        <v/>
      </c>
      <c r="V1133" s="80">
        <f>INDEX(检修、备用和必开!B:B,MATCH(统调负荷!$C1133,检修、备用和必开!$A:$A,0))</f>
        <v/>
      </c>
      <c r="W1133" s="80">
        <f>INDEX(检修、备用和必开!C:C,MATCH(统调负荷!$C1133,检修、备用和必开!$A:$A,0))</f>
        <v/>
      </c>
      <c r="X1133" s="80">
        <f>INDEX(检修、备用和必开!D:D,MATCH(统调负荷!$C1133,检修、备用和必开!$A:$A,0))</f>
        <v/>
      </c>
      <c r="Y1133" s="80">
        <f>INDEX(检修、备用和必开!E:E,MATCH(统调负荷!$C1133,检修、备用和必开!$A:$A,0))</f>
        <v/>
      </c>
      <c r="Z1133" s="80">
        <f>INDEX(检修、备用和必开!F:F,MATCH(统调负荷!$C1133,检修、备用和必开!$A:$A,0))</f>
        <v/>
      </c>
      <c r="AA1133" s="80">
        <f>94492.4-V1133-Z1133</f>
        <v/>
      </c>
      <c r="AB1133" s="80" t="n">
        <v>399.12</v>
      </c>
      <c r="AC1133" s="80" t="n">
        <v>430.89</v>
      </c>
      <c r="AD1133" s="83">
        <f>C1133+D1133</f>
        <v/>
      </c>
      <c r="AE1133" s="82">
        <f>N1133-E1133</f>
        <v/>
      </c>
      <c r="AF1133" s="82">
        <f>O1133-F1133</f>
        <v/>
      </c>
      <c r="AG1133" s="82">
        <f>P1133-G1133</f>
        <v/>
      </c>
      <c r="AH1133" s="82">
        <f>Q1133-H1133</f>
        <v/>
      </c>
      <c r="AI1133" s="82">
        <f>R1133-I1133</f>
        <v/>
      </c>
      <c r="AJ1133" s="82">
        <f>S1133-J1133</f>
        <v/>
      </c>
      <c r="AK1133" s="80">
        <f>INDEX(检修、备用和必开!I:I,MATCH(统调负荷!$C1133,检修、备用和必开!$A:$A,0))</f>
        <v/>
      </c>
    </row>
    <row r="1134" ht="13.8" customHeight="1">
      <c r="A1134" s="80">
        <f>WEEKDAY(C1134,2)</f>
        <v/>
      </c>
      <c r="B1134" s="80">
        <f>HOUR(D1134)</f>
        <v/>
      </c>
      <c r="D1134" s="75" t="n"/>
      <c r="E1134" s="80" t="n"/>
      <c r="F1134" s="80" t="n"/>
      <c r="G1134" s="80" t="n"/>
      <c r="H1134" s="80" t="n"/>
      <c r="I1134" s="80" t="n"/>
      <c r="J1134" s="80" t="n"/>
      <c r="K1134" s="80">
        <f>F1134-Y1134</f>
        <v/>
      </c>
      <c r="L1134" s="82">
        <f>AA1134/(K1134+W1134)</f>
        <v/>
      </c>
      <c r="M1134" s="75" t="n">
        <v>0.7916666666666666</v>
      </c>
      <c r="N1134" s="80" t="n">
        <v>101308</v>
      </c>
      <c r="O1134" s="80" t="n">
        <v>54649.71</v>
      </c>
      <c r="P1134" s="80" t="n">
        <v>17958</v>
      </c>
      <c r="Q1134" s="80" t="n">
        <v>24307.7</v>
      </c>
      <c r="R1134" s="80" t="n">
        <v>5938.09</v>
      </c>
      <c r="S1134" s="80" t="n">
        <v>-1545.5</v>
      </c>
      <c r="T1134" s="80">
        <f>O1134-Y1134</f>
        <v/>
      </c>
      <c r="U1134" s="82">
        <f>AA1134/(T1134+X1134)</f>
        <v/>
      </c>
      <c r="V1134" s="80">
        <f>INDEX(检修、备用和必开!B:B,MATCH(统调负荷!$C1134,检修、备用和必开!$A:$A,0))</f>
        <v/>
      </c>
      <c r="W1134" s="80">
        <f>INDEX(检修、备用和必开!C:C,MATCH(统调负荷!$C1134,检修、备用和必开!$A:$A,0))</f>
        <v/>
      </c>
      <c r="X1134" s="80">
        <f>INDEX(检修、备用和必开!D:D,MATCH(统调负荷!$C1134,检修、备用和必开!$A:$A,0))</f>
        <v/>
      </c>
      <c r="Y1134" s="80">
        <f>INDEX(检修、备用和必开!E:E,MATCH(统调负荷!$C1134,检修、备用和必开!$A:$A,0))</f>
        <v/>
      </c>
      <c r="Z1134" s="80">
        <f>INDEX(检修、备用和必开!F:F,MATCH(统调负荷!$C1134,检修、备用和必开!$A:$A,0))</f>
        <v/>
      </c>
      <c r="AA1134" s="80">
        <f>94492.4-V1134-Z1134</f>
        <v/>
      </c>
      <c r="AB1134" s="80" t="n">
        <v>398.37</v>
      </c>
      <c r="AC1134" s="80" t="n">
        <v>387.18</v>
      </c>
      <c r="AD1134" s="83">
        <f>C1134+D1134</f>
        <v/>
      </c>
      <c r="AE1134" s="82">
        <f>N1134-E1134</f>
        <v/>
      </c>
      <c r="AF1134" s="82">
        <f>O1134-F1134</f>
        <v/>
      </c>
      <c r="AG1134" s="82">
        <f>P1134-G1134</f>
        <v/>
      </c>
      <c r="AH1134" s="82">
        <f>Q1134-H1134</f>
        <v/>
      </c>
      <c r="AI1134" s="82">
        <f>R1134-I1134</f>
        <v/>
      </c>
      <c r="AJ1134" s="82">
        <f>S1134-J1134</f>
        <v/>
      </c>
      <c r="AK1134" s="80">
        <f>INDEX(检修、备用和必开!I:I,MATCH(统调负荷!$C1134,检修、备用和必开!$A:$A,0))</f>
        <v/>
      </c>
    </row>
    <row r="1135" ht="13.8" customHeight="1">
      <c r="A1135" s="80">
        <f>WEEKDAY(C1135,2)</f>
        <v/>
      </c>
      <c r="B1135" s="80">
        <f>HOUR(D1135)</f>
        <v/>
      </c>
      <c r="D1135" s="75" t="n"/>
      <c r="E1135" s="80" t="n"/>
      <c r="F1135" s="80" t="n"/>
      <c r="G1135" s="80" t="n"/>
      <c r="H1135" s="80" t="n"/>
      <c r="I1135" s="80" t="n"/>
      <c r="J1135" s="80" t="n"/>
      <c r="K1135" s="80">
        <f>F1135-Y1135</f>
        <v/>
      </c>
      <c r="L1135" s="82">
        <f>AA1135/(K1135+W1135)</f>
        <v/>
      </c>
      <c r="M1135" s="75" t="n">
        <v>0.8020833333333334</v>
      </c>
      <c r="N1135" s="80" t="n">
        <v>103161</v>
      </c>
      <c r="O1135" s="80" t="n">
        <v>56182.15</v>
      </c>
      <c r="P1135" s="80" t="n">
        <v>18148.7</v>
      </c>
      <c r="Q1135" s="80" t="n">
        <v>24423.6</v>
      </c>
      <c r="R1135" s="80" t="n">
        <v>5964.42</v>
      </c>
      <c r="S1135" s="80" t="n">
        <v>-1557.87</v>
      </c>
      <c r="T1135" s="80">
        <f>O1135-Y1135</f>
        <v/>
      </c>
      <c r="U1135" s="82">
        <f>AA1135/(T1135+X1135)</f>
        <v/>
      </c>
      <c r="V1135" s="80">
        <f>INDEX(检修、备用和必开!B:B,MATCH(统调负荷!$C1135,检修、备用和必开!$A:$A,0))</f>
        <v/>
      </c>
      <c r="W1135" s="80">
        <f>INDEX(检修、备用和必开!C:C,MATCH(统调负荷!$C1135,检修、备用和必开!$A:$A,0))</f>
        <v/>
      </c>
      <c r="X1135" s="80">
        <f>INDEX(检修、备用和必开!D:D,MATCH(统调负荷!$C1135,检修、备用和必开!$A:$A,0))</f>
        <v/>
      </c>
      <c r="Y1135" s="80">
        <f>INDEX(检修、备用和必开!E:E,MATCH(统调负荷!$C1135,检修、备用和必开!$A:$A,0))</f>
        <v/>
      </c>
      <c r="Z1135" s="80">
        <f>INDEX(检修、备用和必开!F:F,MATCH(统调负荷!$C1135,检修、备用和必开!$A:$A,0))</f>
        <v/>
      </c>
      <c r="AA1135" s="80">
        <f>94492.4-V1135-Z1135</f>
        <v/>
      </c>
      <c r="AB1135" s="80" t="n">
        <v>418.61</v>
      </c>
      <c r="AC1135" s="80" t="n">
        <v>432.16</v>
      </c>
      <c r="AD1135" s="83">
        <f>C1135+D1135</f>
        <v/>
      </c>
      <c r="AE1135" s="82">
        <f>N1135-E1135</f>
        <v/>
      </c>
      <c r="AF1135" s="82">
        <f>O1135-F1135</f>
        <v/>
      </c>
      <c r="AG1135" s="82">
        <f>P1135-G1135</f>
        <v/>
      </c>
      <c r="AH1135" s="82">
        <f>Q1135-H1135</f>
        <v/>
      </c>
      <c r="AI1135" s="82">
        <f>R1135-I1135</f>
        <v/>
      </c>
      <c r="AJ1135" s="82">
        <f>S1135-J1135</f>
        <v/>
      </c>
      <c r="AK1135" s="80">
        <f>INDEX(检修、备用和必开!I:I,MATCH(统调负荷!$C1135,检修、备用和必开!$A:$A,0))</f>
        <v/>
      </c>
    </row>
    <row r="1136" ht="13.8" customHeight="1">
      <c r="A1136" s="80">
        <f>WEEKDAY(C1136,2)</f>
        <v/>
      </c>
      <c r="B1136" s="80">
        <f>HOUR(D1136)</f>
        <v/>
      </c>
      <c r="D1136" s="75" t="n"/>
      <c r="E1136" s="80" t="n"/>
      <c r="F1136" s="80" t="n"/>
      <c r="G1136" s="80" t="n"/>
      <c r="H1136" s="80" t="n"/>
      <c r="I1136" s="80" t="n"/>
      <c r="J1136" s="80" t="n"/>
      <c r="K1136" s="80">
        <f>F1136-Y1136</f>
        <v/>
      </c>
      <c r="L1136" s="82">
        <f>AA1136/(K1136+W1136)</f>
        <v/>
      </c>
      <c r="M1136" s="75" t="n">
        <v>0.8125</v>
      </c>
      <c r="N1136" s="80" t="n">
        <v>103007</v>
      </c>
      <c r="O1136" s="80" t="n">
        <v>55980.09</v>
      </c>
      <c r="P1136" s="80" t="n">
        <v>18170.2</v>
      </c>
      <c r="Q1136" s="80" t="n">
        <v>24399.5</v>
      </c>
      <c r="R1136" s="80" t="n">
        <v>6033.6</v>
      </c>
      <c r="S1136" s="80" t="n">
        <v>-1576.39</v>
      </c>
      <c r="T1136" s="80">
        <f>O1136-Y1136</f>
        <v/>
      </c>
      <c r="U1136" s="82">
        <f>AA1136/(T1136+X1136)</f>
        <v/>
      </c>
      <c r="V1136" s="80">
        <f>INDEX(检修、备用和必开!B:B,MATCH(统调负荷!$C1136,检修、备用和必开!$A:$A,0))</f>
        <v/>
      </c>
      <c r="W1136" s="80">
        <f>INDEX(检修、备用和必开!C:C,MATCH(统调负荷!$C1136,检修、备用和必开!$A:$A,0))</f>
        <v/>
      </c>
      <c r="X1136" s="80">
        <f>INDEX(检修、备用和必开!D:D,MATCH(统调负荷!$C1136,检修、备用和必开!$A:$A,0))</f>
        <v/>
      </c>
      <c r="Y1136" s="80">
        <f>INDEX(检修、备用和必开!E:E,MATCH(统调负荷!$C1136,检修、备用和必开!$A:$A,0))</f>
        <v/>
      </c>
      <c r="Z1136" s="80">
        <f>INDEX(检修、备用和必开!F:F,MATCH(统调负荷!$C1136,检修、备用和必开!$A:$A,0))</f>
        <v/>
      </c>
      <c r="AA1136" s="80">
        <f>94492.4-V1136-Z1136</f>
        <v/>
      </c>
      <c r="AB1136" s="80" t="n">
        <v>418.01</v>
      </c>
      <c r="AC1136" s="80" t="n">
        <v>418.32</v>
      </c>
      <c r="AD1136" s="83">
        <f>C1136+D1136</f>
        <v/>
      </c>
      <c r="AE1136" s="82">
        <f>N1136-E1136</f>
        <v/>
      </c>
      <c r="AF1136" s="82">
        <f>O1136-F1136</f>
        <v/>
      </c>
      <c r="AG1136" s="82">
        <f>P1136-G1136</f>
        <v/>
      </c>
      <c r="AH1136" s="82">
        <f>Q1136-H1136</f>
        <v/>
      </c>
      <c r="AI1136" s="82">
        <f>R1136-I1136</f>
        <v/>
      </c>
      <c r="AJ1136" s="82">
        <f>S1136-J1136</f>
        <v/>
      </c>
      <c r="AK1136" s="80">
        <f>INDEX(检修、备用和必开!I:I,MATCH(统调负荷!$C1136,检修、备用和必开!$A:$A,0))</f>
        <v/>
      </c>
    </row>
    <row r="1137" ht="13.8" customHeight="1">
      <c r="A1137" s="80">
        <f>WEEKDAY(C1137,2)</f>
        <v/>
      </c>
      <c r="B1137" s="80">
        <f>HOUR(D1137)</f>
        <v/>
      </c>
      <c r="D1137" s="75" t="n"/>
      <c r="E1137" s="80" t="n"/>
      <c r="F1137" s="80" t="n"/>
      <c r="G1137" s="80" t="n"/>
      <c r="H1137" s="80" t="n"/>
      <c r="I1137" s="80" t="n"/>
      <c r="J1137" s="80" t="n"/>
      <c r="K1137" s="80">
        <f>F1137-Y1137</f>
        <v/>
      </c>
      <c r="L1137" s="82">
        <f>AA1137/(K1137+W1137)</f>
        <v/>
      </c>
      <c r="M1137" s="75" t="n">
        <v>0.8229166666666666</v>
      </c>
      <c r="N1137" s="80" t="n">
        <v>102833</v>
      </c>
      <c r="O1137" s="80" t="n">
        <v>56361.81</v>
      </c>
      <c r="P1137" s="80" t="n">
        <v>17685.2</v>
      </c>
      <c r="Q1137" s="80" t="n">
        <v>24282.1</v>
      </c>
      <c r="R1137" s="80" t="n">
        <v>6082.33</v>
      </c>
      <c r="S1137" s="80" t="n">
        <v>-1578.44</v>
      </c>
      <c r="T1137" s="80">
        <f>O1137-Y1137</f>
        <v/>
      </c>
      <c r="U1137" s="82">
        <f>AA1137/(T1137+X1137)</f>
        <v/>
      </c>
      <c r="V1137" s="80">
        <f>INDEX(检修、备用和必开!B:B,MATCH(统调负荷!$C1137,检修、备用和必开!$A:$A,0))</f>
        <v/>
      </c>
      <c r="W1137" s="80">
        <f>INDEX(检修、备用和必开!C:C,MATCH(统调负荷!$C1137,检修、备用和必开!$A:$A,0))</f>
        <v/>
      </c>
      <c r="X1137" s="80">
        <f>INDEX(检修、备用和必开!D:D,MATCH(统调负荷!$C1137,检修、备用和必开!$A:$A,0))</f>
        <v/>
      </c>
      <c r="Y1137" s="80">
        <f>INDEX(检修、备用和必开!E:E,MATCH(统调负荷!$C1137,检修、备用和必开!$A:$A,0))</f>
        <v/>
      </c>
      <c r="Z1137" s="80">
        <f>INDEX(检修、备用和必开!F:F,MATCH(统调负荷!$C1137,检修、备用和必开!$A:$A,0))</f>
        <v/>
      </c>
      <c r="AA1137" s="80">
        <f>94492.4-V1137-Z1137</f>
        <v/>
      </c>
      <c r="AB1137" s="80" t="n">
        <v>407.55</v>
      </c>
      <c r="AC1137" s="80" t="n">
        <v>427.04</v>
      </c>
      <c r="AD1137" s="83">
        <f>C1137+D1137</f>
        <v/>
      </c>
      <c r="AE1137" s="82">
        <f>N1137-E1137</f>
        <v/>
      </c>
      <c r="AF1137" s="82">
        <f>O1137-F1137</f>
        <v/>
      </c>
      <c r="AG1137" s="82">
        <f>P1137-G1137</f>
        <v/>
      </c>
      <c r="AH1137" s="82">
        <f>Q1137-H1137</f>
        <v/>
      </c>
      <c r="AI1137" s="82">
        <f>R1137-I1137</f>
        <v/>
      </c>
      <c r="AJ1137" s="82">
        <f>S1137-J1137</f>
        <v/>
      </c>
      <c r="AK1137" s="80">
        <f>INDEX(检修、备用和必开!I:I,MATCH(统调负荷!$C1137,检修、备用和必开!$A:$A,0))</f>
        <v/>
      </c>
    </row>
    <row r="1138" ht="13.8" customHeight="1">
      <c r="A1138" s="80">
        <f>WEEKDAY(C1138,2)</f>
        <v/>
      </c>
      <c r="B1138" s="80">
        <f>HOUR(D1138)</f>
        <v/>
      </c>
      <c r="D1138" s="75" t="n"/>
      <c r="E1138" s="80" t="n"/>
      <c r="F1138" s="80" t="n"/>
      <c r="G1138" s="80" t="n"/>
      <c r="H1138" s="80" t="n"/>
      <c r="I1138" s="80" t="n"/>
      <c r="J1138" s="80" t="n"/>
      <c r="K1138" s="80">
        <f>F1138-Y1138</f>
        <v/>
      </c>
      <c r="L1138" s="82">
        <f>AA1138/(K1138+W1138)</f>
        <v/>
      </c>
      <c r="M1138" s="75" t="n">
        <v>0.8333333333333334</v>
      </c>
      <c r="N1138" s="80" t="n">
        <v>102681</v>
      </c>
      <c r="O1138" s="80" t="n">
        <v>56429.16</v>
      </c>
      <c r="P1138" s="80" t="n">
        <v>17756.8</v>
      </c>
      <c r="Q1138" s="80" t="n">
        <v>23776.2</v>
      </c>
      <c r="R1138" s="80" t="n">
        <v>6169.11</v>
      </c>
      <c r="S1138" s="80" t="n">
        <v>-1450.27</v>
      </c>
      <c r="T1138" s="80">
        <f>O1138-Y1138</f>
        <v/>
      </c>
      <c r="U1138" s="82">
        <f>AA1138/(T1138+X1138)</f>
        <v/>
      </c>
      <c r="V1138" s="80">
        <f>INDEX(检修、备用和必开!B:B,MATCH(统调负荷!$C1138,检修、备用和必开!$A:$A,0))</f>
        <v/>
      </c>
      <c r="W1138" s="80">
        <f>INDEX(检修、备用和必开!C:C,MATCH(统调负荷!$C1138,检修、备用和必开!$A:$A,0))</f>
        <v/>
      </c>
      <c r="X1138" s="80">
        <f>INDEX(检修、备用和必开!D:D,MATCH(统调负荷!$C1138,检修、备用和必开!$A:$A,0))</f>
        <v/>
      </c>
      <c r="Y1138" s="80">
        <f>INDEX(检修、备用和必开!E:E,MATCH(统调负荷!$C1138,检修、备用和必开!$A:$A,0))</f>
        <v/>
      </c>
      <c r="Z1138" s="80">
        <f>INDEX(检修、备用和必开!F:F,MATCH(统调负荷!$C1138,检修、备用和必开!$A:$A,0))</f>
        <v/>
      </c>
      <c r="AA1138" s="80">
        <f>94492.4-V1138-Z1138</f>
        <v/>
      </c>
      <c r="AB1138" s="80" t="n">
        <v>396.49</v>
      </c>
      <c r="AC1138" s="80" t="n">
        <v>449.03</v>
      </c>
      <c r="AD1138" s="83">
        <f>C1138+D1138</f>
        <v/>
      </c>
      <c r="AE1138" s="82">
        <f>N1138-E1138</f>
        <v/>
      </c>
      <c r="AF1138" s="82">
        <f>O1138-F1138</f>
        <v/>
      </c>
      <c r="AG1138" s="82">
        <f>P1138-G1138</f>
        <v/>
      </c>
      <c r="AH1138" s="82">
        <f>Q1138-H1138</f>
        <v/>
      </c>
      <c r="AI1138" s="82">
        <f>R1138-I1138</f>
        <v/>
      </c>
      <c r="AJ1138" s="82">
        <f>S1138-J1138</f>
        <v/>
      </c>
      <c r="AK1138" s="80">
        <f>INDEX(检修、备用和必开!I:I,MATCH(统调负荷!$C1138,检修、备用和必开!$A:$A,0))</f>
        <v/>
      </c>
    </row>
    <row r="1139" ht="13.8" customHeight="1">
      <c r="A1139" s="80">
        <f>WEEKDAY(C1139,2)</f>
        <v/>
      </c>
      <c r="B1139" s="80">
        <f>HOUR(D1139)</f>
        <v/>
      </c>
      <c r="D1139" s="75" t="n"/>
      <c r="E1139" s="80" t="n"/>
      <c r="F1139" s="80" t="n"/>
      <c r="G1139" s="80" t="n"/>
      <c r="H1139" s="80" t="n"/>
      <c r="I1139" s="80" t="n"/>
      <c r="J1139" s="80" t="n"/>
      <c r="K1139" s="80">
        <f>F1139-Y1139</f>
        <v/>
      </c>
      <c r="L1139" s="82">
        <f>AA1139/(K1139+W1139)</f>
        <v/>
      </c>
      <c r="M1139" s="75" t="n">
        <v>0.84375</v>
      </c>
      <c r="N1139" s="80" t="n">
        <v>102968</v>
      </c>
      <c r="O1139" s="80" t="n">
        <v>57628.21</v>
      </c>
      <c r="P1139" s="80" t="n">
        <v>17258.7</v>
      </c>
      <c r="Q1139" s="80" t="n">
        <v>23344</v>
      </c>
      <c r="R1139" s="80" t="n">
        <v>6208.47</v>
      </c>
      <c r="S1139" s="80" t="n">
        <v>-1471.38</v>
      </c>
      <c r="T1139" s="80">
        <f>O1139-Y1139</f>
        <v/>
      </c>
      <c r="U1139" s="82">
        <f>AA1139/(T1139+X1139)</f>
        <v/>
      </c>
      <c r="V1139" s="80">
        <f>INDEX(检修、备用和必开!B:B,MATCH(统调负荷!$C1139,检修、备用和必开!$A:$A,0))</f>
        <v/>
      </c>
      <c r="W1139" s="80">
        <f>INDEX(检修、备用和必开!C:C,MATCH(统调负荷!$C1139,检修、备用和必开!$A:$A,0))</f>
        <v/>
      </c>
      <c r="X1139" s="80">
        <f>INDEX(检修、备用和必开!D:D,MATCH(统调负荷!$C1139,检修、备用和必开!$A:$A,0))</f>
        <v/>
      </c>
      <c r="Y1139" s="80">
        <f>INDEX(检修、备用和必开!E:E,MATCH(统调负荷!$C1139,检修、备用和必开!$A:$A,0))</f>
        <v/>
      </c>
      <c r="Z1139" s="80">
        <f>INDEX(检修、备用和必开!F:F,MATCH(统调负荷!$C1139,检修、备用和必开!$A:$A,0))</f>
        <v/>
      </c>
      <c r="AA1139" s="80">
        <f>94492.4-V1139-Z1139</f>
        <v/>
      </c>
      <c r="AB1139" s="80" t="n">
        <v>400.74</v>
      </c>
      <c r="AC1139" s="80" t="n">
        <v>520.55</v>
      </c>
      <c r="AD1139" s="83">
        <f>C1139+D1139</f>
        <v/>
      </c>
      <c r="AE1139" s="82">
        <f>N1139-E1139</f>
        <v/>
      </c>
      <c r="AF1139" s="82">
        <f>O1139-F1139</f>
        <v/>
      </c>
      <c r="AG1139" s="82">
        <f>P1139-G1139</f>
        <v/>
      </c>
      <c r="AH1139" s="82">
        <f>Q1139-H1139</f>
        <v/>
      </c>
      <c r="AI1139" s="82">
        <f>R1139-I1139</f>
        <v/>
      </c>
      <c r="AJ1139" s="82">
        <f>S1139-J1139</f>
        <v/>
      </c>
      <c r="AK1139" s="80">
        <f>INDEX(检修、备用和必开!I:I,MATCH(统调负荷!$C1139,检修、备用和必开!$A:$A,0))</f>
        <v/>
      </c>
    </row>
    <row r="1140" ht="13.8" customHeight="1">
      <c r="A1140" s="80">
        <f>WEEKDAY(C1140,2)</f>
        <v/>
      </c>
      <c r="B1140" s="80">
        <f>HOUR(D1140)</f>
        <v/>
      </c>
      <c r="D1140" s="75" t="n"/>
      <c r="E1140" s="80" t="n"/>
      <c r="F1140" s="80" t="n"/>
      <c r="G1140" s="80" t="n"/>
      <c r="H1140" s="80" t="n"/>
      <c r="I1140" s="80" t="n"/>
      <c r="J1140" s="80" t="n"/>
      <c r="K1140" s="80">
        <f>F1140-Y1140</f>
        <v/>
      </c>
      <c r="L1140" s="82">
        <f>AA1140/(K1140+W1140)</f>
        <v/>
      </c>
      <c r="M1140" s="75" t="n">
        <v>0.8541666666666666</v>
      </c>
      <c r="N1140" s="80" t="n">
        <v>102994</v>
      </c>
      <c r="O1140" s="80" t="n">
        <v>58710.61</v>
      </c>
      <c r="P1140" s="80" t="n">
        <v>16227.1</v>
      </c>
      <c r="Q1140" s="80" t="n">
        <v>23282.2</v>
      </c>
      <c r="R1140" s="80" t="n">
        <v>6234.27</v>
      </c>
      <c r="S1140" s="80" t="n">
        <v>-1460.18</v>
      </c>
      <c r="T1140" s="80">
        <f>O1140-Y1140</f>
        <v/>
      </c>
      <c r="U1140" s="82">
        <f>AA1140/(T1140+X1140)</f>
        <v/>
      </c>
      <c r="V1140" s="80">
        <f>INDEX(检修、备用和必开!B:B,MATCH(统调负荷!$C1140,检修、备用和必开!$A:$A,0))</f>
        <v/>
      </c>
      <c r="W1140" s="80">
        <f>INDEX(检修、备用和必开!C:C,MATCH(统调负荷!$C1140,检修、备用和必开!$A:$A,0))</f>
        <v/>
      </c>
      <c r="X1140" s="80">
        <f>INDEX(检修、备用和必开!D:D,MATCH(统调负荷!$C1140,检修、备用和必开!$A:$A,0))</f>
        <v/>
      </c>
      <c r="Y1140" s="80">
        <f>INDEX(检修、备用和必开!E:E,MATCH(统调负荷!$C1140,检修、备用和必开!$A:$A,0))</f>
        <v/>
      </c>
      <c r="Z1140" s="80">
        <f>INDEX(检修、备用和必开!F:F,MATCH(统调负荷!$C1140,检修、备用和必开!$A:$A,0))</f>
        <v/>
      </c>
      <c r="AA1140" s="80">
        <f>94492.4-V1140-Z1140</f>
        <v/>
      </c>
      <c r="AB1140" s="80" t="n">
        <v>392.92</v>
      </c>
      <c r="AC1140" s="80" t="n">
        <v>522</v>
      </c>
      <c r="AD1140" s="83">
        <f>C1140+D1140</f>
        <v/>
      </c>
      <c r="AE1140" s="82">
        <f>N1140-E1140</f>
        <v/>
      </c>
      <c r="AF1140" s="82">
        <f>O1140-F1140</f>
        <v/>
      </c>
      <c r="AG1140" s="82">
        <f>P1140-G1140</f>
        <v/>
      </c>
      <c r="AH1140" s="82">
        <f>Q1140-H1140</f>
        <v/>
      </c>
      <c r="AI1140" s="82">
        <f>R1140-I1140</f>
        <v/>
      </c>
      <c r="AJ1140" s="82">
        <f>S1140-J1140</f>
        <v/>
      </c>
      <c r="AK1140" s="80">
        <f>INDEX(检修、备用和必开!I:I,MATCH(统调负荷!$C1140,检修、备用和必开!$A:$A,0))</f>
        <v/>
      </c>
    </row>
    <row r="1141" ht="13.8" customHeight="1">
      <c r="A1141" s="80">
        <f>WEEKDAY(C1141,2)</f>
        <v/>
      </c>
      <c r="B1141" s="80">
        <f>HOUR(D1141)</f>
        <v/>
      </c>
      <c r="D1141" s="75" t="n"/>
      <c r="E1141" s="80" t="n"/>
      <c r="F1141" s="80" t="n"/>
      <c r="G1141" s="80" t="n"/>
      <c r="H1141" s="80" t="n"/>
      <c r="I1141" s="80" t="n"/>
      <c r="J1141" s="80" t="n"/>
      <c r="K1141" s="80">
        <f>F1141-Y1141</f>
        <v/>
      </c>
      <c r="L1141" s="82">
        <f>AA1141/(K1141+W1141)</f>
        <v/>
      </c>
      <c r="M1141" s="75" t="n">
        <v>0.8645833333333334</v>
      </c>
      <c r="N1141" s="80" t="n">
        <v>102853</v>
      </c>
      <c r="O1141" s="80" t="n">
        <v>58999.52</v>
      </c>
      <c r="P1141" s="80" t="n">
        <v>16367.1</v>
      </c>
      <c r="Q1141" s="80" t="n">
        <v>22747</v>
      </c>
      <c r="R1141" s="80" t="n">
        <v>6166.26</v>
      </c>
      <c r="S1141" s="80" t="n">
        <v>-1426.88</v>
      </c>
      <c r="T1141" s="80">
        <f>O1141-Y1141</f>
        <v/>
      </c>
      <c r="U1141" s="82">
        <f>AA1141/(T1141+X1141)</f>
        <v/>
      </c>
      <c r="V1141" s="80">
        <f>INDEX(检修、备用和必开!B:B,MATCH(统调负荷!$C1141,检修、备用和必开!$A:$A,0))</f>
        <v/>
      </c>
      <c r="W1141" s="80">
        <f>INDEX(检修、备用和必开!C:C,MATCH(统调负荷!$C1141,检修、备用和必开!$A:$A,0))</f>
        <v/>
      </c>
      <c r="X1141" s="80">
        <f>INDEX(检修、备用和必开!D:D,MATCH(统调负荷!$C1141,检修、备用和必开!$A:$A,0))</f>
        <v/>
      </c>
      <c r="Y1141" s="80">
        <f>INDEX(检修、备用和必开!E:E,MATCH(统调负荷!$C1141,检修、备用和必开!$A:$A,0))</f>
        <v/>
      </c>
      <c r="Z1141" s="80">
        <f>INDEX(检修、备用和必开!F:F,MATCH(统调负荷!$C1141,检修、备用和必开!$A:$A,0))</f>
        <v/>
      </c>
      <c r="AA1141" s="80">
        <f>94492.4-V1141-Z1141</f>
        <v/>
      </c>
      <c r="AB1141" s="80" t="n">
        <v>419.74</v>
      </c>
      <c r="AC1141" s="80" t="n">
        <v>720.26</v>
      </c>
      <c r="AD1141" s="83">
        <f>C1141+D1141</f>
        <v/>
      </c>
      <c r="AE1141" s="82">
        <f>N1141-E1141</f>
        <v/>
      </c>
      <c r="AF1141" s="82">
        <f>O1141-F1141</f>
        <v/>
      </c>
      <c r="AG1141" s="82">
        <f>P1141-G1141</f>
        <v/>
      </c>
      <c r="AH1141" s="82">
        <f>Q1141-H1141</f>
        <v/>
      </c>
      <c r="AI1141" s="82">
        <f>R1141-I1141</f>
        <v/>
      </c>
      <c r="AJ1141" s="82">
        <f>S1141-J1141</f>
        <v/>
      </c>
      <c r="AK1141" s="80">
        <f>INDEX(检修、备用和必开!I:I,MATCH(统调负荷!$C1141,检修、备用和必开!$A:$A,0))</f>
        <v/>
      </c>
    </row>
    <row r="1142" ht="13.8" customHeight="1">
      <c r="A1142" s="80">
        <f>WEEKDAY(C1142,2)</f>
        <v/>
      </c>
      <c r="B1142" s="80">
        <f>HOUR(D1142)</f>
        <v/>
      </c>
      <c r="D1142" s="75" t="n"/>
      <c r="E1142" s="80" t="n"/>
      <c r="F1142" s="80" t="n"/>
      <c r="G1142" s="80" t="n"/>
      <c r="H1142" s="80" t="n"/>
      <c r="I1142" s="80" t="n"/>
      <c r="J1142" s="80" t="n"/>
      <c r="K1142" s="80">
        <f>F1142-Y1142</f>
        <v/>
      </c>
      <c r="L1142" s="82">
        <f>AA1142/(K1142+W1142)</f>
        <v/>
      </c>
      <c r="M1142" s="75" t="n">
        <v>0.875</v>
      </c>
      <c r="N1142" s="80" t="n">
        <v>102037</v>
      </c>
      <c r="O1142" s="80" t="n">
        <v>58778.44</v>
      </c>
      <c r="P1142" s="80" t="n">
        <v>16075.2</v>
      </c>
      <c r="Q1142" s="80" t="n">
        <v>22590.1</v>
      </c>
      <c r="R1142" s="80" t="n">
        <v>6031.5</v>
      </c>
      <c r="S1142" s="80" t="n">
        <v>-1438.24</v>
      </c>
      <c r="T1142" s="80">
        <f>O1142-Y1142</f>
        <v/>
      </c>
      <c r="U1142" s="82">
        <f>AA1142/(T1142+X1142)</f>
        <v/>
      </c>
      <c r="V1142" s="80">
        <f>INDEX(检修、备用和必开!B:B,MATCH(统调负荷!$C1142,检修、备用和必开!$A:$A,0))</f>
        <v/>
      </c>
      <c r="W1142" s="80">
        <f>INDEX(检修、备用和必开!C:C,MATCH(统调负荷!$C1142,检修、备用和必开!$A:$A,0))</f>
        <v/>
      </c>
      <c r="X1142" s="80">
        <f>INDEX(检修、备用和必开!D:D,MATCH(统调负荷!$C1142,检修、备用和必开!$A:$A,0))</f>
        <v/>
      </c>
      <c r="Y1142" s="80">
        <f>INDEX(检修、备用和必开!E:E,MATCH(统调负荷!$C1142,检修、备用和必开!$A:$A,0))</f>
        <v/>
      </c>
      <c r="Z1142" s="80">
        <f>INDEX(检修、备用和必开!F:F,MATCH(统调负荷!$C1142,检修、备用和必开!$A:$A,0))</f>
        <v/>
      </c>
      <c r="AA1142" s="80">
        <f>94492.4-V1142-Z1142</f>
        <v/>
      </c>
      <c r="AB1142" s="80" t="n">
        <v>410.66</v>
      </c>
      <c r="AC1142" s="80" t="n">
        <v>699.63</v>
      </c>
      <c r="AD1142" s="83">
        <f>C1142+D1142</f>
        <v/>
      </c>
      <c r="AE1142" s="82">
        <f>N1142-E1142</f>
        <v/>
      </c>
      <c r="AF1142" s="82">
        <f>O1142-F1142</f>
        <v/>
      </c>
      <c r="AG1142" s="82">
        <f>P1142-G1142</f>
        <v/>
      </c>
      <c r="AH1142" s="82">
        <f>Q1142-H1142</f>
        <v/>
      </c>
      <c r="AI1142" s="82">
        <f>R1142-I1142</f>
        <v/>
      </c>
      <c r="AJ1142" s="82">
        <f>S1142-J1142</f>
        <v/>
      </c>
      <c r="AK1142" s="80">
        <f>INDEX(检修、备用和必开!I:I,MATCH(统调负荷!$C1142,检修、备用和必开!$A:$A,0))</f>
        <v/>
      </c>
    </row>
    <row r="1143" ht="13.8" customHeight="1">
      <c r="A1143" s="80">
        <f>WEEKDAY(C1143,2)</f>
        <v/>
      </c>
      <c r="B1143" s="80">
        <f>HOUR(D1143)</f>
        <v/>
      </c>
      <c r="D1143" s="75" t="n"/>
      <c r="E1143" s="80" t="n"/>
      <c r="F1143" s="80" t="n"/>
      <c r="G1143" s="80" t="n"/>
      <c r="H1143" s="80" t="n"/>
      <c r="I1143" s="80" t="n"/>
      <c r="J1143" s="80" t="n"/>
      <c r="K1143" s="80">
        <f>F1143-Y1143</f>
        <v/>
      </c>
      <c r="L1143" s="82">
        <f>AA1143/(K1143+W1143)</f>
        <v/>
      </c>
      <c r="M1143" s="75" t="n">
        <v>0.8854166666666666</v>
      </c>
      <c r="N1143" s="80" t="n">
        <v>101339</v>
      </c>
      <c r="O1143" s="80" t="n">
        <v>59154.51</v>
      </c>
      <c r="P1143" s="80" t="n">
        <v>15040.3</v>
      </c>
      <c r="Q1143" s="80" t="n">
        <v>22379.5</v>
      </c>
      <c r="R1143" s="80" t="n">
        <v>6169.86</v>
      </c>
      <c r="S1143" s="80" t="n">
        <v>-1405.17</v>
      </c>
      <c r="T1143" s="80">
        <f>O1143-Y1143</f>
        <v/>
      </c>
      <c r="U1143" s="82">
        <f>AA1143/(T1143+X1143)</f>
        <v/>
      </c>
      <c r="V1143" s="80">
        <f>INDEX(检修、备用和必开!B:B,MATCH(统调负荷!$C1143,检修、备用和必开!$A:$A,0))</f>
        <v/>
      </c>
      <c r="W1143" s="80">
        <f>INDEX(检修、备用和必开!C:C,MATCH(统调负荷!$C1143,检修、备用和必开!$A:$A,0))</f>
        <v/>
      </c>
      <c r="X1143" s="80">
        <f>INDEX(检修、备用和必开!D:D,MATCH(统调负荷!$C1143,检修、备用和必开!$A:$A,0))</f>
        <v/>
      </c>
      <c r="Y1143" s="80">
        <f>INDEX(检修、备用和必开!E:E,MATCH(统调负荷!$C1143,检修、备用和必开!$A:$A,0))</f>
        <v/>
      </c>
      <c r="Z1143" s="80">
        <f>INDEX(检修、备用和必开!F:F,MATCH(统调负荷!$C1143,检修、备用和必开!$A:$A,0))</f>
        <v/>
      </c>
      <c r="AA1143" s="80">
        <f>94492.4-V1143-Z1143</f>
        <v/>
      </c>
      <c r="AB1143" s="80" t="n">
        <v>420.33</v>
      </c>
      <c r="AC1143" s="80" t="n">
        <v>720.52</v>
      </c>
      <c r="AD1143" s="83">
        <f>C1143+D1143</f>
        <v/>
      </c>
      <c r="AE1143" s="82">
        <f>N1143-E1143</f>
        <v/>
      </c>
      <c r="AF1143" s="82">
        <f>O1143-F1143</f>
        <v/>
      </c>
      <c r="AG1143" s="82">
        <f>P1143-G1143</f>
        <v/>
      </c>
      <c r="AH1143" s="82">
        <f>Q1143-H1143</f>
        <v/>
      </c>
      <c r="AI1143" s="82">
        <f>R1143-I1143</f>
        <v/>
      </c>
      <c r="AJ1143" s="82">
        <f>S1143-J1143</f>
        <v/>
      </c>
      <c r="AK1143" s="80">
        <f>INDEX(检修、备用和必开!I:I,MATCH(统调负荷!$C1143,检修、备用和必开!$A:$A,0))</f>
        <v/>
      </c>
    </row>
    <row r="1144" ht="13.8" customHeight="1">
      <c r="A1144" s="80">
        <f>WEEKDAY(C1144,2)</f>
        <v/>
      </c>
      <c r="B1144" s="80">
        <f>HOUR(D1144)</f>
        <v/>
      </c>
      <c r="D1144" s="75" t="n"/>
      <c r="E1144" s="80" t="n"/>
      <c r="F1144" s="80" t="n"/>
      <c r="G1144" s="80" t="n"/>
      <c r="H1144" s="80" t="n"/>
      <c r="I1144" s="80" t="n"/>
      <c r="J1144" s="80" t="n"/>
      <c r="K1144" s="80">
        <f>F1144-Y1144</f>
        <v/>
      </c>
      <c r="L1144" s="82">
        <f>AA1144/(K1144+W1144)</f>
        <v/>
      </c>
      <c r="M1144" s="75" t="n">
        <v>0.8958333333333334</v>
      </c>
      <c r="N1144" s="80" t="n">
        <v>100316</v>
      </c>
      <c r="O1144" s="80" t="n">
        <v>58394.81</v>
      </c>
      <c r="P1144" s="80" t="n">
        <v>15028.9</v>
      </c>
      <c r="Q1144" s="80" t="n">
        <v>22159.5</v>
      </c>
      <c r="R1144" s="80" t="n">
        <v>6128.14</v>
      </c>
      <c r="S1144" s="80" t="n">
        <v>-1395.35</v>
      </c>
      <c r="T1144" s="80">
        <f>O1144-Y1144</f>
        <v/>
      </c>
      <c r="U1144" s="82">
        <f>AA1144/(T1144+X1144)</f>
        <v/>
      </c>
      <c r="V1144" s="80">
        <f>INDEX(检修、备用和必开!B:B,MATCH(统调负荷!$C1144,检修、备用和必开!$A:$A,0))</f>
        <v/>
      </c>
      <c r="W1144" s="80">
        <f>INDEX(检修、备用和必开!C:C,MATCH(统调负荷!$C1144,检修、备用和必开!$A:$A,0))</f>
        <v/>
      </c>
      <c r="X1144" s="80">
        <f>INDEX(检修、备用和必开!D:D,MATCH(统调负荷!$C1144,检修、备用和必开!$A:$A,0))</f>
        <v/>
      </c>
      <c r="Y1144" s="80">
        <f>INDEX(检修、备用和必开!E:E,MATCH(统调负荷!$C1144,检修、备用和必开!$A:$A,0))</f>
        <v/>
      </c>
      <c r="Z1144" s="80">
        <f>INDEX(检修、备用和必开!F:F,MATCH(统调负荷!$C1144,检修、备用和必开!$A:$A,0))</f>
        <v/>
      </c>
      <c r="AA1144" s="80">
        <f>94492.4-V1144-Z1144</f>
        <v/>
      </c>
      <c r="AB1144" s="80" t="n">
        <v>416.89</v>
      </c>
      <c r="AC1144" s="80" t="n">
        <v>717.72</v>
      </c>
      <c r="AD1144" s="83">
        <f>C1144+D1144</f>
        <v/>
      </c>
      <c r="AE1144" s="82">
        <f>N1144-E1144</f>
        <v/>
      </c>
      <c r="AF1144" s="82">
        <f>O1144-F1144</f>
        <v/>
      </c>
      <c r="AG1144" s="82">
        <f>P1144-G1144</f>
        <v/>
      </c>
      <c r="AH1144" s="82">
        <f>Q1144-H1144</f>
        <v/>
      </c>
      <c r="AI1144" s="82">
        <f>R1144-I1144</f>
        <v/>
      </c>
      <c r="AJ1144" s="82">
        <f>S1144-J1144</f>
        <v/>
      </c>
      <c r="AK1144" s="80">
        <f>INDEX(检修、备用和必开!I:I,MATCH(统调负荷!$C1144,检修、备用和必开!$A:$A,0))</f>
        <v/>
      </c>
    </row>
    <row r="1145" ht="13.8" customHeight="1">
      <c r="A1145" s="80">
        <f>WEEKDAY(C1145,2)</f>
        <v/>
      </c>
      <c r="B1145" s="80">
        <f>HOUR(D1145)</f>
        <v/>
      </c>
      <c r="D1145" s="75" t="n"/>
      <c r="E1145" s="80" t="n"/>
      <c r="F1145" s="80" t="n"/>
      <c r="G1145" s="80" t="n"/>
      <c r="H1145" s="80" t="n"/>
      <c r="I1145" s="80" t="n"/>
      <c r="J1145" s="80" t="n"/>
      <c r="K1145" s="80">
        <f>F1145-Y1145</f>
        <v/>
      </c>
      <c r="L1145" s="82">
        <f>AA1145/(K1145+W1145)</f>
        <v/>
      </c>
      <c r="M1145" s="75" t="n">
        <v>0.90625</v>
      </c>
      <c r="N1145" s="80" t="n">
        <v>99100</v>
      </c>
      <c r="O1145" s="80" t="n">
        <v>57814.46</v>
      </c>
      <c r="P1145" s="80" t="n">
        <v>14494</v>
      </c>
      <c r="Q1145" s="80" t="n">
        <v>21950.9</v>
      </c>
      <c r="R1145" s="80" t="n">
        <v>6181.42</v>
      </c>
      <c r="S1145" s="80" t="n">
        <v>-1340.78</v>
      </c>
      <c r="T1145" s="80">
        <f>O1145-Y1145</f>
        <v/>
      </c>
      <c r="U1145" s="82">
        <f>AA1145/(T1145+X1145)</f>
        <v/>
      </c>
      <c r="V1145" s="80">
        <f>INDEX(检修、备用和必开!B:B,MATCH(统调负荷!$C1145,检修、备用和必开!$A:$A,0))</f>
        <v/>
      </c>
      <c r="W1145" s="80">
        <f>INDEX(检修、备用和必开!C:C,MATCH(统调负荷!$C1145,检修、备用和必开!$A:$A,0))</f>
        <v/>
      </c>
      <c r="X1145" s="80">
        <f>INDEX(检修、备用和必开!D:D,MATCH(统调负荷!$C1145,检修、备用和必开!$A:$A,0))</f>
        <v/>
      </c>
      <c r="Y1145" s="80">
        <f>INDEX(检修、备用和必开!E:E,MATCH(统调负荷!$C1145,检修、备用和必开!$A:$A,0))</f>
        <v/>
      </c>
      <c r="Z1145" s="80">
        <f>INDEX(检修、备用和必开!F:F,MATCH(统调负荷!$C1145,检修、备用和必开!$A:$A,0))</f>
        <v/>
      </c>
      <c r="AA1145" s="80">
        <f>94492.4-V1145-Z1145</f>
        <v/>
      </c>
      <c r="AB1145" s="80" t="n">
        <v>388.17</v>
      </c>
      <c r="AC1145" s="80" t="n">
        <v>654.95</v>
      </c>
      <c r="AD1145" s="83">
        <f>C1145+D1145</f>
        <v/>
      </c>
      <c r="AE1145" s="82">
        <f>N1145-E1145</f>
        <v/>
      </c>
      <c r="AF1145" s="82">
        <f>O1145-F1145</f>
        <v/>
      </c>
      <c r="AG1145" s="82">
        <f>P1145-G1145</f>
        <v/>
      </c>
      <c r="AH1145" s="82">
        <f>Q1145-H1145</f>
        <v/>
      </c>
      <c r="AI1145" s="82">
        <f>R1145-I1145</f>
        <v/>
      </c>
      <c r="AJ1145" s="82">
        <f>S1145-J1145</f>
        <v/>
      </c>
      <c r="AK1145" s="80">
        <f>INDEX(检修、备用和必开!I:I,MATCH(统调负荷!$C1145,检修、备用和必开!$A:$A,0))</f>
        <v/>
      </c>
    </row>
    <row r="1146" ht="13.8" customHeight="1">
      <c r="A1146" s="80">
        <f>WEEKDAY(C1146,2)</f>
        <v/>
      </c>
      <c r="B1146" s="80">
        <f>HOUR(D1146)</f>
        <v/>
      </c>
      <c r="D1146" s="75" t="n"/>
      <c r="E1146" s="80" t="n"/>
      <c r="F1146" s="80" t="n"/>
      <c r="G1146" s="80" t="n"/>
      <c r="H1146" s="80" t="n"/>
      <c r="I1146" s="80" t="n"/>
      <c r="J1146" s="80" t="n"/>
      <c r="K1146" s="80">
        <f>F1146-Y1146</f>
        <v/>
      </c>
      <c r="L1146" s="82">
        <f>AA1146/(K1146+W1146)</f>
        <v/>
      </c>
      <c r="M1146" s="75" t="n">
        <v>0.9166666666666666</v>
      </c>
      <c r="N1146" s="80" t="n">
        <v>97660.3</v>
      </c>
      <c r="O1146" s="80" t="n">
        <v>56639.22</v>
      </c>
      <c r="P1146" s="80" t="n">
        <v>14706.3</v>
      </c>
      <c r="Q1146" s="80" t="n">
        <v>21479.3</v>
      </c>
      <c r="R1146" s="80" t="n">
        <v>6203.45</v>
      </c>
      <c r="S1146" s="80" t="n">
        <v>-1367.97</v>
      </c>
      <c r="T1146" s="80">
        <f>O1146-Y1146</f>
        <v/>
      </c>
      <c r="U1146" s="82">
        <f>AA1146/(T1146+X1146)</f>
        <v/>
      </c>
      <c r="V1146" s="80">
        <f>INDEX(检修、备用和必开!B:B,MATCH(统调负荷!$C1146,检修、备用和必开!$A:$A,0))</f>
        <v/>
      </c>
      <c r="W1146" s="80">
        <f>INDEX(检修、备用和必开!C:C,MATCH(统调负荷!$C1146,检修、备用和必开!$A:$A,0))</f>
        <v/>
      </c>
      <c r="X1146" s="80">
        <f>INDEX(检修、备用和必开!D:D,MATCH(统调负荷!$C1146,检修、备用和必开!$A:$A,0))</f>
        <v/>
      </c>
      <c r="Y1146" s="80">
        <f>INDEX(检修、备用和必开!E:E,MATCH(统调负荷!$C1146,检修、备用和必开!$A:$A,0))</f>
        <v/>
      </c>
      <c r="Z1146" s="80">
        <f>INDEX(检修、备用和必开!F:F,MATCH(统调负荷!$C1146,检修、备用和必开!$A:$A,0))</f>
        <v/>
      </c>
      <c r="AA1146" s="80">
        <f>94492.4-V1146-Z1146</f>
        <v/>
      </c>
      <c r="AB1146" s="80" t="n">
        <v>417.7</v>
      </c>
      <c r="AC1146" s="80" t="n">
        <v>510.53</v>
      </c>
      <c r="AD1146" s="83">
        <f>C1146+D1146</f>
        <v/>
      </c>
      <c r="AE1146" s="82">
        <f>N1146-E1146</f>
        <v/>
      </c>
      <c r="AF1146" s="82">
        <f>O1146-F1146</f>
        <v/>
      </c>
      <c r="AG1146" s="82">
        <f>P1146-G1146</f>
        <v/>
      </c>
      <c r="AH1146" s="82">
        <f>Q1146-H1146</f>
        <v/>
      </c>
      <c r="AI1146" s="82">
        <f>R1146-I1146</f>
        <v/>
      </c>
      <c r="AJ1146" s="82">
        <f>S1146-J1146</f>
        <v/>
      </c>
      <c r="AK1146" s="80">
        <f>INDEX(检修、备用和必开!I:I,MATCH(统调负荷!$C1146,检修、备用和必开!$A:$A,0))</f>
        <v/>
      </c>
    </row>
    <row r="1147" ht="13.8" customHeight="1">
      <c r="A1147" s="80">
        <f>WEEKDAY(C1147,2)</f>
        <v/>
      </c>
      <c r="B1147" s="80">
        <f>HOUR(D1147)</f>
        <v/>
      </c>
      <c r="D1147" s="75" t="n"/>
      <c r="E1147" s="80" t="n"/>
      <c r="F1147" s="80" t="n"/>
      <c r="G1147" s="80" t="n"/>
      <c r="H1147" s="80" t="n"/>
      <c r="I1147" s="80" t="n"/>
      <c r="J1147" s="80" t="n"/>
      <c r="K1147" s="80">
        <f>F1147-Y1147</f>
        <v/>
      </c>
      <c r="L1147" s="82">
        <f>AA1147/(K1147+W1147)</f>
        <v/>
      </c>
      <c r="M1147" s="75" t="n">
        <v>0.9270833333333334</v>
      </c>
      <c r="N1147" s="80" t="n">
        <v>95622.60000000001</v>
      </c>
      <c r="O1147" s="80" t="n">
        <v>55711.55</v>
      </c>
      <c r="P1147" s="80" t="n">
        <v>13730</v>
      </c>
      <c r="Q1147" s="80" t="n">
        <v>21312.8</v>
      </c>
      <c r="R1147" s="80" t="n">
        <v>6228.39</v>
      </c>
      <c r="S1147" s="80" t="n">
        <v>-1360.14</v>
      </c>
      <c r="T1147" s="80">
        <f>O1147-Y1147</f>
        <v/>
      </c>
      <c r="U1147" s="82">
        <f>AA1147/(T1147+X1147)</f>
        <v/>
      </c>
      <c r="V1147" s="80">
        <f>INDEX(检修、备用和必开!B:B,MATCH(统调负荷!$C1147,检修、备用和必开!$A:$A,0))</f>
        <v/>
      </c>
      <c r="W1147" s="80">
        <f>INDEX(检修、备用和必开!C:C,MATCH(统调负荷!$C1147,检修、备用和必开!$A:$A,0))</f>
        <v/>
      </c>
      <c r="X1147" s="80">
        <f>INDEX(检修、备用和必开!D:D,MATCH(统调负荷!$C1147,检修、备用和必开!$A:$A,0))</f>
        <v/>
      </c>
      <c r="Y1147" s="80">
        <f>INDEX(检修、备用和必开!E:E,MATCH(统调负荷!$C1147,检修、备用和必开!$A:$A,0))</f>
        <v/>
      </c>
      <c r="Z1147" s="80">
        <f>INDEX(检修、备用和必开!F:F,MATCH(统调负荷!$C1147,检修、备用和必开!$A:$A,0))</f>
        <v/>
      </c>
      <c r="AA1147" s="80">
        <f>94492.4-V1147-Z1147</f>
        <v/>
      </c>
      <c r="AB1147" s="80" t="n">
        <v>440.57</v>
      </c>
      <c r="AC1147" s="80" t="n">
        <v>558</v>
      </c>
      <c r="AD1147" s="83">
        <f>C1147+D1147</f>
        <v/>
      </c>
      <c r="AE1147" s="82">
        <f>N1147-E1147</f>
        <v/>
      </c>
      <c r="AF1147" s="82">
        <f>O1147-F1147</f>
        <v/>
      </c>
      <c r="AG1147" s="82">
        <f>P1147-G1147</f>
        <v/>
      </c>
      <c r="AH1147" s="82">
        <f>Q1147-H1147</f>
        <v/>
      </c>
      <c r="AI1147" s="82">
        <f>R1147-I1147</f>
        <v/>
      </c>
      <c r="AJ1147" s="82">
        <f>S1147-J1147</f>
        <v/>
      </c>
      <c r="AK1147" s="80">
        <f>INDEX(检修、备用和必开!I:I,MATCH(统调负荷!$C1147,检修、备用和必开!$A:$A,0))</f>
        <v/>
      </c>
    </row>
    <row r="1148" ht="13.8" customHeight="1">
      <c r="A1148" s="80">
        <f>WEEKDAY(C1148,2)</f>
        <v/>
      </c>
      <c r="B1148" s="80">
        <f>HOUR(D1148)</f>
        <v/>
      </c>
      <c r="D1148" s="75" t="n"/>
      <c r="E1148" s="80" t="n"/>
      <c r="F1148" s="80" t="n"/>
      <c r="G1148" s="80" t="n"/>
      <c r="H1148" s="80" t="n"/>
      <c r="I1148" s="80" t="n"/>
      <c r="J1148" s="80" t="n"/>
      <c r="K1148" s="80">
        <f>F1148-Y1148</f>
        <v/>
      </c>
      <c r="L1148" s="82">
        <f>AA1148/(K1148+W1148)</f>
        <v/>
      </c>
      <c r="M1148" s="75" t="n">
        <v>0.9375</v>
      </c>
      <c r="N1148" s="80" t="n">
        <v>93775.89999999999</v>
      </c>
      <c r="O1148" s="80" t="n">
        <v>54944.79</v>
      </c>
      <c r="P1148" s="80" t="n">
        <v>13335.6</v>
      </c>
      <c r="Q1148" s="80" t="n">
        <v>20646.9</v>
      </c>
      <c r="R1148" s="80" t="n">
        <v>6250.42</v>
      </c>
      <c r="S1148" s="80" t="n">
        <v>-1401.81</v>
      </c>
      <c r="T1148" s="80">
        <f>O1148-Y1148</f>
        <v/>
      </c>
      <c r="U1148" s="82">
        <f>AA1148/(T1148+X1148)</f>
        <v/>
      </c>
      <c r="V1148" s="80">
        <f>INDEX(检修、备用和必开!B:B,MATCH(统调负荷!$C1148,检修、备用和必开!$A:$A,0))</f>
        <v/>
      </c>
      <c r="W1148" s="80">
        <f>INDEX(检修、备用和必开!C:C,MATCH(统调负荷!$C1148,检修、备用和必开!$A:$A,0))</f>
        <v/>
      </c>
      <c r="X1148" s="80">
        <f>INDEX(检修、备用和必开!D:D,MATCH(统调负荷!$C1148,检修、备用和必开!$A:$A,0))</f>
        <v/>
      </c>
      <c r="Y1148" s="80">
        <f>INDEX(检修、备用和必开!E:E,MATCH(统调负荷!$C1148,检修、备用和必开!$A:$A,0))</f>
        <v/>
      </c>
      <c r="Z1148" s="80">
        <f>INDEX(检修、备用和必开!F:F,MATCH(统调负荷!$C1148,检修、备用和必开!$A:$A,0))</f>
        <v/>
      </c>
      <c r="AA1148" s="80">
        <f>94492.4-V1148-Z1148</f>
        <v/>
      </c>
      <c r="AB1148" s="80" t="n">
        <v>432.44</v>
      </c>
      <c r="AC1148" s="80" t="n">
        <v>508.56</v>
      </c>
      <c r="AD1148" s="83">
        <f>C1148+D1148</f>
        <v/>
      </c>
      <c r="AE1148" s="82">
        <f>N1148-E1148</f>
        <v/>
      </c>
      <c r="AF1148" s="82">
        <f>O1148-F1148</f>
        <v/>
      </c>
      <c r="AG1148" s="82">
        <f>P1148-G1148</f>
        <v/>
      </c>
      <c r="AH1148" s="82">
        <f>Q1148-H1148</f>
        <v/>
      </c>
      <c r="AI1148" s="82">
        <f>R1148-I1148</f>
        <v/>
      </c>
      <c r="AJ1148" s="82">
        <f>S1148-J1148</f>
        <v/>
      </c>
      <c r="AK1148" s="80">
        <f>INDEX(检修、备用和必开!I:I,MATCH(统调负荷!$C1148,检修、备用和必开!$A:$A,0))</f>
        <v/>
      </c>
    </row>
    <row r="1149" ht="13.8" customHeight="1">
      <c r="A1149" s="80">
        <f>WEEKDAY(C1149,2)</f>
        <v/>
      </c>
      <c r="B1149" s="80">
        <f>HOUR(D1149)</f>
        <v/>
      </c>
      <c r="D1149" s="75" t="n"/>
      <c r="E1149" s="80" t="n"/>
      <c r="F1149" s="80" t="n"/>
      <c r="G1149" s="80" t="n"/>
      <c r="H1149" s="80" t="n"/>
      <c r="I1149" s="80" t="n"/>
      <c r="J1149" s="80" t="n"/>
      <c r="K1149" s="80">
        <f>F1149-Y1149</f>
        <v/>
      </c>
      <c r="L1149" s="82">
        <f>AA1149/(K1149+W1149)</f>
        <v/>
      </c>
      <c r="M1149" s="75" t="n">
        <v>0.9479166666666666</v>
      </c>
      <c r="N1149" s="80" t="n">
        <v>91180</v>
      </c>
      <c r="O1149" s="80" t="n">
        <v>52216.33</v>
      </c>
      <c r="P1149" s="80" t="n">
        <v>13462.8</v>
      </c>
      <c r="Q1149" s="80" t="n">
        <v>20587</v>
      </c>
      <c r="R1149" s="80" t="n">
        <v>6313.91</v>
      </c>
      <c r="S1149" s="80" t="n">
        <v>-1400.04</v>
      </c>
      <c r="T1149" s="80">
        <f>O1149-Y1149</f>
        <v/>
      </c>
      <c r="U1149" s="82">
        <f>AA1149/(T1149+X1149)</f>
        <v/>
      </c>
      <c r="V1149" s="80">
        <f>INDEX(检修、备用和必开!B:B,MATCH(统调负荷!$C1149,检修、备用和必开!$A:$A,0))</f>
        <v/>
      </c>
      <c r="W1149" s="80">
        <f>INDEX(检修、备用和必开!C:C,MATCH(统调负荷!$C1149,检修、备用和必开!$A:$A,0))</f>
        <v/>
      </c>
      <c r="X1149" s="80">
        <f>INDEX(检修、备用和必开!D:D,MATCH(统调负荷!$C1149,检修、备用和必开!$A:$A,0))</f>
        <v/>
      </c>
      <c r="Y1149" s="80">
        <f>INDEX(检修、备用和必开!E:E,MATCH(统调负荷!$C1149,检修、备用和必开!$A:$A,0))</f>
        <v/>
      </c>
      <c r="Z1149" s="80">
        <f>INDEX(检修、备用和必开!F:F,MATCH(统调负荷!$C1149,检修、备用和必开!$A:$A,0))</f>
        <v/>
      </c>
      <c r="AA1149" s="80">
        <f>94492.4-V1149-Z1149</f>
        <v/>
      </c>
      <c r="AB1149" s="80" t="n">
        <v>396.64</v>
      </c>
      <c r="AC1149" s="80" t="n">
        <v>444.77</v>
      </c>
      <c r="AD1149" s="83">
        <f>C1149+D1149</f>
        <v/>
      </c>
      <c r="AE1149" s="82">
        <f>N1149-E1149</f>
        <v/>
      </c>
      <c r="AF1149" s="82">
        <f>O1149-F1149</f>
        <v/>
      </c>
      <c r="AG1149" s="82">
        <f>P1149-G1149</f>
        <v/>
      </c>
      <c r="AH1149" s="82">
        <f>Q1149-H1149</f>
        <v/>
      </c>
      <c r="AI1149" s="82">
        <f>R1149-I1149</f>
        <v/>
      </c>
      <c r="AJ1149" s="82">
        <f>S1149-J1149</f>
        <v/>
      </c>
      <c r="AK1149" s="80">
        <f>INDEX(检修、备用和必开!I:I,MATCH(统调负荷!$C1149,检修、备用和必开!$A:$A,0))</f>
        <v/>
      </c>
    </row>
    <row r="1150" ht="13.8" customHeight="1">
      <c r="A1150" s="80">
        <f>WEEKDAY(C1150,2)</f>
        <v/>
      </c>
      <c r="B1150" s="80">
        <f>HOUR(D1150)</f>
        <v/>
      </c>
      <c r="D1150" s="75" t="n"/>
      <c r="E1150" s="80" t="n"/>
      <c r="F1150" s="80" t="n"/>
      <c r="G1150" s="80" t="n"/>
      <c r="H1150" s="80" t="n"/>
      <c r="I1150" s="80" t="n"/>
      <c r="J1150" s="80" t="n"/>
      <c r="K1150" s="80">
        <f>F1150-Y1150</f>
        <v/>
      </c>
      <c r="L1150" s="82">
        <f>AA1150/(K1150+W1150)</f>
        <v/>
      </c>
      <c r="M1150" s="75" t="n">
        <v>0.9583333333333334</v>
      </c>
      <c r="N1150" s="80" t="n">
        <v>88575.2</v>
      </c>
      <c r="O1150" s="80" t="n">
        <v>49492.55</v>
      </c>
      <c r="P1150" s="80" t="n">
        <v>13744.2</v>
      </c>
      <c r="Q1150" s="80" t="n">
        <v>20438.5</v>
      </c>
      <c r="R1150" s="80" t="n">
        <v>6300.01</v>
      </c>
      <c r="S1150" s="80" t="n">
        <v>-1400.06</v>
      </c>
      <c r="T1150" s="80">
        <f>O1150-Y1150</f>
        <v/>
      </c>
      <c r="U1150" s="82">
        <f>AA1150/(T1150+X1150)</f>
        <v/>
      </c>
      <c r="V1150" s="80">
        <f>INDEX(检修、备用和必开!B:B,MATCH(统调负荷!$C1150,检修、备用和必开!$A:$A,0))</f>
        <v/>
      </c>
      <c r="W1150" s="80">
        <f>INDEX(检修、备用和必开!C:C,MATCH(统调负荷!$C1150,检修、备用和必开!$A:$A,0))</f>
        <v/>
      </c>
      <c r="X1150" s="80">
        <f>INDEX(检修、备用和必开!D:D,MATCH(统调负荷!$C1150,检修、备用和必开!$A:$A,0))</f>
        <v/>
      </c>
      <c r="Y1150" s="80">
        <f>INDEX(检修、备用和必开!E:E,MATCH(统调负荷!$C1150,检修、备用和必开!$A:$A,0))</f>
        <v/>
      </c>
      <c r="Z1150" s="80">
        <f>INDEX(检修、备用和必开!F:F,MATCH(统调负荷!$C1150,检修、备用和必开!$A:$A,0))</f>
        <v/>
      </c>
      <c r="AA1150" s="80">
        <f>94492.4-V1150-Z1150</f>
        <v/>
      </c>
      <c r="AB1150" s="80" t="n">
        <v>358.76</v>
      </c>
      <c r="AC1150" s="80" t="n">
        <v>354.86</v>
      </c>
      <c r="AD1150" s="83">
        <f>C1150+D1150</f>
        <v/>
      </c>
      <c r="AE1150" s="82">
        <f>N1150-E1150</f>
        <v/>
      </c>
      <c r="AF1150" s="82">
        <f>O1150-F1150</f>
        <v/>
      </c>
      <c r="AG1150" s="82">
        <f>P1150-G1150</f>
        <v/>
      </c>
      <c r="AH1150" s="82">
        <f>Q1150-H1150</f>
        <v/>
      </c>
      <c r="AI1150" s="82">
        <f>R1150-I1150</f>
        <v/>
      </c>
      <c r="AJ1150" s="82">
        <f>S1150-J1150</f>
        <v/>
      </c>
      <c r="AK1150" s="80">
        <f>INDEX(检修、备用和必开!I:I,MATCH(统调负荷!$C1150,检修、备用和必开!$A:$A,0))</f>
        <v/>
      </c>
    </row>
    <row r="1151" ht="13.8" customHeight="1">
      <c r="A1151" s="80">
        <f>WEEKDAY(C1151,2)</f>
        <v/>
      </c>
      <c r="B1151" s="80">
        <f>HOUR(D1151)</f>
        <v/>
      </c>
      <c r="D1151" s="75" t="n"/>
      <c r="E1151" s="80" t="n"/>
      <c r="F1151" s="80" t="n"/>
      <c r="G1151" s="80" t="n"/>
      <c r="H1151" s="80" t="n"/>
      <c r="I1151" s="80" t="n"/>
      <c r="J1151" s="80" t="n"/>
      <c r="K1151" s="80">
        <f>F1151-Y1151</f>
        <v/>
      </c>
      <c r="L1151" s="82">
        <f>AA1151/(K1151+W1151)</f>
        <v/>
      </c>
      <c r="M1151" s="75" t="n">
        <v>0.96875</v>
      </c>
      <c r="N1151" s="80" t="n">
        <v>86055.5</v>
      </c>
      <c r="O1151" s="80" t="n">
        <v>48191.06</v>
      </c>
      <c r="P1151" s="80" t="n">
        <v>13727.1</v>
      </c>
      <c r="Q1151" s="80" t="n">
        <v>19247.6</v>
      </c>
      <c r="R1151" s="80" t="n">
        <v>6227.06</v>
      </c>
      <c r="S1151" s="80" t="n">
        <v>-1337.32</v>
      </c>
      <c r="T1151" s="80">
        <f>O1151-Y1151</f>
        <v/>
      </c>
      <c r="U1151" s="82">
        <f>AA1151/(T1151+X1151)</f>
        <v/>
      </c>
      <c r="V1151" s="80">
        <f>INDEX(检修、备用和必开!B:B,MATCH(统调负荷!$C1151,检修、备用和必开!$A:$A,0))</f>
        <v/>
      </c>
      <c r="W1151" s="80">
        <f>INDEX(检修、备用和必开!C:C,MATCH(统调负荷!$C1151,检修、备用和必开!$A:$A,0))</f>
        <v/>
      </c>
      <c r="X1151" s="80">
        <f>INDEX(检修、备用和必开!D:D,MATCH(统调负荷!$C1151,检修、备用和必开!$A:$A,0))</f>
        <v/>
      </c>
      <c r="Y1151" s="80">
        <f>INDEX(检修、备用和必开!E:E,MATCH(统调负荷!$C1151,检修、备用和必开!$A:$A,0))</f>
        <v/>
      </c>
      <c r="Z1151" s="80">
        <f>INDEX(检修、备用和必开!F:F,MATCH(统调负荷!$C1151,检修、备用和必开!$A:$A,0))</f>
        <v/>
      </c>
      <c r="AA1151" s="80">
        <f>94492.4-V1151-Z1151</f>
        <v/>
      </c>
      <c r="AB1151" s="80" t="n">
        <v>357.73</v>
      </c>
      <c r="AC1151" s="80" t="n">
        <v>368.55</v>
      </c>
      <c r="AD1151" s="83">
        <f>C1151+D1151</f>
        <v/>
      </c>
      <c r="AE1151" s="82">
        <f>N1151-E1151</f>
        <v/>
      </c>
      <c r="AF1151" s="82">
        <f>O1151-F1151</f>
        <v/>
      </c>
      <c r="AG1151" s="82">
        <f>P1151-G1151</f>
        <v/>
      </c>
      <c r="AH1151" s="82">
        <f>Q1151-H1151</f>
        <v/>
      </c>
      <c r="AI1151" s="82">
        <f>R1151-I1151</f>
        <v/>
      </c>
      <c r="AJ1151" s="82">
        <f>S1151-J1151</f>
        <v/>
      </c>
      <c r="AK1151" s="80">
        <f>INDEX(检修、备用和必开!I:I,MATCH(统调负荷!$C1151,检修、备用和必开!$A:$A,0))</f>
        <v/>
      </c>
    </row>
    <row r="1152" ht="13.8" customHeight="1">
      <c r="A1152" s="80">
        <f>WEEKDAY(C1152,2)</f>
        <v/>
      </c>
      <c r="B1152" s="80">
        <f>HOUR(D1152)</f>
        <v/>
      </c>
      <c r="D1152" s="75" t="n"/>
      <c r="E1152" s="80" t="n"/>
      <c r="F1152" s="80" t="n"/>
      <c r="G1152" s="80" t="n"/>
      <c r="H1152" s="80" t="n"/>
      <c r="I1152" s="80" t="n"/>
      <c r="J1152" s="80" t="n"/>
      <c r="K1152" s="80">
        <f>F1152-Y1152</f>
        <v/>
      </c>
      <c r="L1152" s="82">
        <f>AA1152/(K1152+W1152)</f>
        <v/>
      </c>
      <c r="M1152" s="75" t="n">
        <v>0.9791666666666666</v>
      </c>
      <c r="N1152" s="80" t="n">
        <v>83540.8</v>
      </c>
      <c r="O1152" s="80" t="n">
        <v>46507.58</v>
      </c>
      <c r="P1152" s="80" t="n">
        <v>13402.7</v>
      </c>
      <c r="Q1152" s="80" t="n">
        <v>18799.7</v>
      </c>
      <c r="R1152" s="80" t="n">
        <v>6190.56</v>
      </c>
      <c r="S1152" s="80" t="n">
        <v>-1359.74</v>
      </c>
      <c r="T1152" s="80">
        <f>O1152-Y1152</f>
        <v/>
      </c>
      <c r="U1152" s="82">
        <f>AA1152/(T1152+X1152)</f>
        <v/>
      </c>
      <c r="V1152" s="80">
        <f>INDEX(检修、备用和必开!B:B,MATCH(统调负荷!$C1152,检修、备用和必开!$A:$A,0))</f>
        <v/>
      </c>
      <c r="W1152" s="80">
        <f>INDEX(检修、备用和必开!C:C,MATCH(统调负荷!$C1152,检修、备用和必开!$A:$A,0))</f>
        <v/>
      </c>
      <c r="X1152" s="80">
        <f>INDEX(检修、备用和必开!D:D,MATCH(统调负荷!$C1152,检修、备用和必开!$A:$A,0))</f>
        <v/>
      </c>
      <c r="Y1152" s="80">
        <f>INDEX(检修、备用和必开!E:E,MATCH(统调负荷!$C1152,检修、备用和必开!$A:$A,0))</f>
        <v/>
      </c>
      <c r="Z1152" s="80">
        <f>INDEX(检修、备用和必开!F:F,MATCH(统调负荷!$C1152,检修、备用和必开!$A:$A,0))</f>
        <v/>
      </c>
      <c r="AA1152" s="80">
        <f>94492.4-V1152-Z1152</f>
        <v/>
      </c>
      <c r="AB1152" s="80" t="n">
        <v>349.1</v>
      </c>
      <c r="AC1152" s="80" t="n">
        <v>353.31</v>
      </c>
      <c r="AD1152" s="83">
        <f>C1152+D1152</f>
        <v/>
      </c>
      <c r="AE1152" s="82">
        <f>N1152-E1152</f>
        <v/>
      </c>
      <c r="AF1152" s="82">
        <f>O1152-F1152</f>
        <v/>
      </c>
      <c r="AG1152" s="82">
        <f>P1152-G1152</f>
        <v/>
      </c>
      <c r="AH1152" s="82">
        <f>Q1152-H1152</f>
        <v/>
      </c>
      <c r="AI1152" s="82">
        <f>R1152-I1152</f>
        <v/>
      </c>
      <c r="AJ1152" s="82">
        <f>S1152-J1152</f>
        <v/>
      </c>
      <c r="AK1152" s="80">
        <f>INDEX(检修、备用和必开!I:I,MATCH(统调负荷!$C1152,检修、备用和必开!$A:$A,0))</f>
        <v/>
      </c>
    </row>
    <row r="1153" ht="13.8" customHeight="1">
      <c r="A1153" s="80">
        <f>WEEKDAY(C1153,2)</f>
        <v/>
      </c>
      <c r="B1153" s="80">
        <f>HOUR(D1153)</f>
        <v/>
      </c>
      <c r="D1153" s="75" t="n"/>
      <c r="E1153" s="80" t="n"/>
      <c r="F1153" s="80" t="n"/>
      <c r="G1153" s="80" t="n"/>
      <c r="H1153" s="80" t="n"/>
      <c r="I1153" s="80" t="n"/>
      <c r="J1153" s="80" t="n"/>
      <c r="K1153" s="80">
        <f>F1153-Y1153</f>
        <v/>
      </c>
      <c r="L1153" s="82">
        <f>AA1153/(K1153+W1153)</f>
        <v/>
      </c>
      <c r="M1153" s="75" t="n">
        <v>0.9895833333333334</v>
      </c>
      <c r="N1153" s="80" t="n">
        <v>81603</v>
      </c>
      <c r="O1153" s="80" t="n">
        <v>44504.71</v>
      </c>
      <c r="P1153" s="80" t="n">
        <v>14085.3</v>
      </c>
      <c r="Q1153" s="80" t="n">
        <v>18156.4</v>
      </c>
      <c r="R1153" s="80" t="n">
        <v>6209.19</v>
      </c>
      <c r="S1153" s="80" t="n">
        <v>-1352.6</v>
      </c>
      <c r="T1153" s="80">
        <f>O1153-Y1153</f>
        <v/>
      </c>
      <c r="U1153" s="82">
        <f>AA1153/(T1153+X1153)</f>
        <v/>
      </c>
      <c r="V1153" s="80">
        <f>INDEX(检修、备用和必开!B:B,MATCH(统调负荷!$C1153,检修、备用和必开!$A:$A,0))</f>
        <v/>
      </c>
      <c r="W1153" s="80">
        <f>INDEX(检修、备用和必开!C:C,MATCH(统调负荷!$C1153,检修、备用和必开!$A:$A,0))</f>
        <v/>
      </c>
      <c r="X1153" s="80">
        <f>INDEX(检修、备用和必开!D:D,MATCH(统调负荷!$C1153,检修、备用和必开!$A:$A,0))</f>
        <v/>
      </c>
      <c r="Y1153" s="80">
        <f>INDEX(检修、备用和必开!E:E,MATCH(统调负荷!$C1153,检修、备用和必开!$A:$A,0))</f>
        <v/>
      </c>
      <c r="Z1153" s="80">
        <f>INDEX(检修、备用和必开!F:F,MATCH(统调负荷!$C1153,检修、备用和必开!$A:$A,0))</f>
        <v/>
      </c>
      <c r="AA1153" s="80">
        <f>94492.4-V1153-Z1153</f>
        <v/>
      </c>
      <c r="AB1153" s="80" t="n">
        <v>334.1</v>
      </c>
      <c r="AC1153" s="80" t="n">
        <v>334.43</v>
      </c>
      <c r="AD1153" s="83">
        <f>C1153+D1153</f>
        <v/>
      </c>
      <c r="AE1153" s="82">
        <f>N1153-E1153</f>
        <v/>
      </c>
      <c r="AF1153" s="82">
        <f>O1153-F1153</f>
        <v/>
      </c>
      <c r="AG1153" s="82">
        <f>P1153-G1153</f>
        <v/>
      </c>
      <c r="AH1153" s="82">
        <f>Q1153-H1153</f>
        <v/>
      </c>
      <c r="AI1153" s="82">
        <f>R1153-I1153</f>
        <v/>
      </c>
      <c r="AJ1153" s="82">
        <f>S1153-J1153</f>
        <v/>
      </c>
      <c r="AK1153" s="80">
        <f>INDEX(检修、备用和必开!I:I,MATCH(统调负荷!$C1153,检修、备用和必开!$A:$A,0))</f>
        <v/>
      </c>
    </row>
    <row r="1154" ht="13.8" customHeight="1">
      <c r="A1154" s="80">
        <f>WEEKDAY(C1154,2)</f>
        <v/>
      </c>
      <c r="B1154" s="80">
        <f>HOUR(D1154)</f>
        <v/>
      </c>
      <c r="D1154" s="75" t="n"/>
      <c r="E1154" s="80" t="n"/>
      <c r="F1154" s="80" t="n"/>
      <c r="G1154" s="80" t="n"/>
      <c r="H1154" s="80" t="n"/>
      <c r="I1154" s="80" t="n"/>
      <c r="J1154" s="80" t="n"/>
      <c r="K1154" s="80">
        <f>F1154-Y1154</f>
        <v/>
      </c>
      <c r="L1154" s="82">
        <f>AA1154/(K1154+W1154)</f>
        <v/>
      </c>
      <c r="M1154" s="75" t="n">
        <v>0</v>
      </c>
      <c r="N1154" s="80" t="n">
        <v>80314.2</v>
      </c>
      <c r="O1154" s="80" t="n">
        <v>43123.97</v>
      </c>
      <c r="P1154" s="80" t="n">
        <v>14826.6</v>
      </c>
      <c r="Q1154" s="80" t="n">
        <v>17291.1</v>
      </c>
      <c r="R1154" s="80" t="n">
        <v>6228.35</v>
      </c>
      <c r="S1154" s="80" t="n">
        <v>-1155.82</v>
      </c>
      <c r="T1154" s="80">
        <f>O1154-Y1154</f>
        <v/>
      </c>
      <c r="U1154" s="82">
        <f>AA1154/(T1154+X1154)</f>
        <v/>
      </c>
      <c r="V1154" s="80">
        <f>INDEX(检修、备用和必开!B:B,MATCH(统调负荷!$C1154,检修、备用和必开!$A:$A,0))</f>
        <v/>
      </c>
      <c r="W1154" s="80">
        <f>INDEX(检修、备用和必开!C:C,MATCH(统调负荷!$C1154,检修、备用和必开!$A:$A,0))</f>
        <v/>
      </c>
      <c r="X1154" s="80">
        <f>INDEX(检修、备用和必开!D:D,MATCH(统调负荷!$C1154,检修、备用和必开!$A:$A,0))</f>
        <v/>
      </c>
      <c r="Y1154" s="80">
        <f>INDEX(检修、备用和必开!E:E,MATCH(统调负荷!$C1154,检修、备用和必开!$A:$A,0))</f>
        <v/>
      </c>
      <c r="Z1154" s="80">
        <f>INDEX(检修、备用和必开!F:F,MATCH(统调负荷!$C1154,检修、备用和必开!$A:$A,0))</f>
        <v/>
      </c>
      <c r="AA1154" s="80">
        <f>94492.4-V1154-Z1154</f>
        <v/>
      </c>
      <c r="AB1154" s="80" t="n">
        <v>351.01</v>
      </c>
      <c r="AC1154" s="80" t="n">
        <v>352.09</v>
      </c>
      <c r="AD1154" s="83">
        <f>C1154+D1154</f>
        <v/>
      </c>
      <c r="AE1154" s="82">
        <f>N1154-E1154</f>
        <v/>
      </c>
      <c r="AF1154" s="82">
        <f>O1154-F1154</f>
        <v/>
      </c>
      <c r="AG1154" s="82">
        <f>P1154-G1154</f>
        <v/>
      </c>
      <c r="AH1154" s="82">
        <f>Q1154-H1154</f>
        <v/>
      </c>
      <c r="AI1154" s="82">
        <f>R1154-I1154</f>
        <v/>
      </c>
      <c r="AJ1154" s="82">
        <f>S1154-J1154</f>
        <v/>
      </c>
      <c r="AK1154" s="80">
        <f>INDEX(检修、备用和必开!I:I,MATCH(统调负荷!$C1154,检修、备用和必开!$A:$A,0))</f>
        <v/>
      </c>
    </row>
    <row r="1155" ht="13.8" customHeight="1">
      <c r="A1155" s="80">
        <f>WEEKDAY(C1155,2)</f>
        <v/>
      </c>
      <c r="B1155" s="80">
        <f>HOUR(D1155)</f>
        <v/>
      </c>
      <c r="D1155" s="75" t="n"/>
      <c r="E1155" s="80" t="n"/>
      <c r="F1155" s="80" t="n"/>
      <c r="G1155" s="80" t="n"/>
      <c r="H1155" s="80" t="n"/>
      <c r="I1155" s="80" t="n"/>
      <c r="J1155" s="80" t="n"/>
      <c r="K1155" s="80">
        <f>F1155-Y1155</f>
        <v/>
      </c>
      <c r="L1155" s="82">
        <f>AA1155/(K1155+W1155)</f>
        <v/>
      </c>
      <c r="M1155" s="75" t="n">
        <v>0.01041666666666667</v>
      </c>
      <c r="N1155" s="80" t="n">
        <v>85558</v>
      </c>
      <c r="O1155" s="80" t="n">
        <v>47685.96</v>
      </c>
      <c r="P1155" s="80" t="n">
        <v>14166.1</v>
      </c>
      <c r="Q1155" s="80" t="n">
        <v>18711.4</v>
      </c>
      <c r="R1155" s="80" t="n">
        <v>6136.09</v>
      </c>
      <c r="S1155" s="80" t="n">
        <v>-1141.55</v>
      </c>
      <c r="T1155" s="80">
        <f>O1155-Y1155</f>
        <v/>
      </c>
      <c r="U1155" s="82">
        <f>AA1155/(T1155+X1155)</f>
        <v/>
      </c>
      <c r="V1155" s="80">
        <f>INDEX(检修、备用和必开!B:B,MATCH(统调负荷!$C1155,检修、备用和必开!$A:$A,0))</f>
        <v/>
      </c>
      <c r="W1155" s="80">
        <f>INDEX(检修、备用和必开!C:C,MATCH(统调负荷!$C1155,检修、备用和必开!$A:$A,0))</f>
        <v/>
      </c>
      <c r="X1155" s="80">
        <f>INDEX(检修、备用和必开!D:D,MATCH(统调负荷!$C1155,检修、备用和必开!$A:$A,0))</f>
        <v/>
      </c>
      <c r="Y1155" s="80">
        <f>INDEX(检修、备用和必开!E:E,MATCH(统调负荷!$C1155,检修、备用和必开!$A:$A,0))</f>
        <v/>
      </c>
      <c r="Z1155" s="80">
        <f>INDEX(检修、备用和必开!F:F,MATCH(统调负荷!$C1155,检修、备用和必开!$A:$A,0))</f>
        <v/>
      </c>
      <c r="AA1155" s="80">
        <f>94492.4-V1155-Z1155</f>
        <v/>
      </c>
      <c r="AB1155" s="80" t="n">
        <v>458.58</v>
      </c>
      <c r="AC1155" s="80" t="n">
        <v>991.73</v>
      </c>
      <c r="AD1155" s="83">
        <f>C1155+D1155</f>
        <v/>
      </c>
      <c r="AE1155" s="82">
        <f>N1155-E1155</f>
        <v/>
      </c>
      <c r="AF1155" s="82">
        <f>O1155-F1155</f>
        <v/>
      </c>
      <c r="AG1155" s="82">
        <f>P1155-G1155</f>
        <v/>
      </c>
      <c r="AH1155" s="82">
        <f>Q1155-H1155</f>
        <v/>
      </c>
      <c r="AI1155" s="82">
        <f>R1155-I1155</f>
        <v/>
      </c>
      <c r="AJ1155" s="82">
        <f>S1155-J1155</f>
        <v/>
      </c>
      <c r="AK1155" s="80">
        <f>INDEX(检修、备用和必开!I:I,MATCH(统调负荷!$C1155,检修、备用和必开!$A:$A,0))</f>
        <v/>
      </c>
    </row>
    <row r="1156" ht="13.8" customHeight="1">
      <c r="A1156" s="80">
        <f>WEEKDAY(C1156,2)</f>
        <v/>
      </c>
      <c r="B1156" s="80">
        <f>HOUR(D1156)</f>
        <v/>
      </c>
      <c r="D1156" s="75" t="n"/>
      <c r="E1156" s="80" t="n"/>
      <c r="F1156" s="80" t="n"/>
      <c r="G1156" s="80" t="n"/>
      <c r="H1156" s="80" t="n"/>
      <c r="I1156" s="80" t="n"/>
      <c r="J1156" s="80" t="n"/>
      <c r="K1156" s="80">
        <f>F1156-Y1156</f>
        <v/>
      </c>
      <c r="L1156" s="82">
        <f>AA1156/(K1156+W1156)</f>
        <v/>
      </c>
      <c r="M1156" s="75" t="n">
        <v>0.02083333333333333</v>
      </c>
      <c r="N1156" s="80" t="n">
        <v>84968.3</v>
      </c>
      <c r="O1156" s="80" t="n">
        <v>47299.78</v>
      </c>
      <c r="P1156" s="80" t="n">
        <v>14508.9</v>
      </c>
      <c r="Q1156" s="80" t="n">
        <v>18072.9</v>
      </c>
      <c r="R1156" s="80" t="n">
        <v>6213.51</v>
      </c>
      <c r="S1156" s="80" t="n">
        <v>-1126.79</v>
      </c>
      <c r="T1156" s="80">
        <f>O1156-Y1156</f>
        <v/>
      </c>
      <c r="U1156" s="82">
        <f>AA1156/(T1156+X1156)</f>
        <v/>
      </c>
      <c r="V1156" s="80">
        <f>INDEX(检修、备用和必开!B:B,MATCH(统调负荷!$C1156,检修、备用和必开!$A:$A,0))</f>
        <v/>
      </c>
      <c r="W1156" s="80">
        <f>INDEX(检修、备用和必开!C:C,MATCH(统调负荷!$C1156,检修、备用和必开!$A:$A,0))</f>
        <v/>
      </c>
      <c r="X1156" s="80">
        <f>INDEX(检修、备用和必开!D:D,MATCH(统调负荷!$C1156,检修、备用和必开!$A:$A,0))</f>
        <v/>
      </c>
      <c r="Y1156" s="80">
        <f>INDEX(检修、备用和必开!E:E,MATCH(统调负荷!$C1156,检修、备用和必开!$A:$A,0))</f>
        <v/>
      </c>
      <c r="Z1156" s="80">
        <f>INDEX(检修、备用和必开!F:F,MATCH(统调负荷!$C1156,检修、备用和必开!$A:$A,0))</f>
        <v/>
      </c>
      <c r="AA1156" s="80">
        <f>94492.4-V1156-Z1156</f>
        <v/>
      </c>
      <c r="AB1156" s="80" t="n">
        <v>432.53</v>
      </c>
      <c r="AC1156" s="80" t="n">
        <v>629.22</v>
      </c>
      <c r="AD1156" s="83">
        <f>C1156+D1156</f>
        <v/>
      </c>
      <c r="AE1156" s="82">
        <f>N1156-E1156</f>
        <v/>
      </c>
      <c r="AF1156" s="82">
        <f>O1156-F1156</f>
        <v/>
      </c>
      <c r="AG1156" s="82">
        <f>P1156-G1156</f>
        <v/>
      </c>
      <c r="AH1156" s="82">
        <f>Q1156-H1156</f>
        <v/>
      </c>
      <c r="AI1156" s="82">
        <f>R1156-I1156</f>
        <v/>
      </c>
      <c r="AJ1156" s="82">
        <f>S1156-J1156</f>
        <v/>
      </c>
      <c r="AK1156" s="80">
        <f>INDEX(检修、备用和必开!I:I,MATCH(统调负荷!$C1156,检修、备用和必开!$A:$A,0))</f>
        <v/>
      </c>
    </row>
    <row r="1157" ht="13.8" customHeight="1">
      <c r="A1157" s="80">
        <f>WEEKDAY(C1157,2)</f>
        <v/>
      </c>
      <c r="B1157" s="80">
        <f>HOUR(D1157)</f>
        <v/>
      </c>
      <c r="D1157" s="75" t="n"/>
      <c r="E1157" s="80" t="n"/>
      <c r="F1157" s="80" t="n"/>
      <c r="G1157" s="80" t="n"/>
      <c r="H1157" s="80" t="n"/>
      <c r="I1157" s="80" t="n"/>
      <c r="J1157" s="80" t="n"/>
      <c r="K1157" s="80">
        <f>F1157-Y1157</f>
        <v/>
      </c>
      <c r="L1157" s="82">
        <f>AA1157/(K1157+W1157)</f>
        <v/>
      </c>
      <c r="M1157" s="75" t="n">
        <v>0.03125</v>
      </c>
      <c r="N1157" s="80" t="n">
        <v>83441.8</v>
      </c>
      <c r="O1157" s="80" t="n">
        <v>45890.38</v>
      </c>
      <c r="P1157" s="80" t="n">
        <v>14193.3</v>
      </c>
      <c r="Q1157" s="80" t="n">
        <v>18250.6</v>
      </c>
      <c r="R1157" s="80" t="n">
        <v>6204.56</v>
      </c>
      <c r="S1157" s="80" t="n">
        <v>-1097.04</v>
      </c>
      <c r="T1157" s="80">
        <f>O1157-Y1157</f>
        <v/>
      </c>
      <c r="U1157" s="82">
        <f>AA1157/(T1157+X1157)</f>
        <v/>
      </c>
      <c r="V1157" s="80">
        <f>INDEX(检修、备用和必开!B:B,MATCH(统调负荷!$C1157,检修、备用和必开!$A:$A,0))</f>
        <v/>
      </c>
      <c r="W1157" s="80">
        <f>INDEX(检修、备用和必开!C:C,MATCH(统调负荷!$C1157,检修、备用和必开!$A:$A,0))</f>
        <v/>
      </c>
      <c r="X1157" s="80">
        <f>INDEX(检修、备用和必开!D:D,MATCH(统调负荷!$C1157,检修、备用和必开!$A:$A,0))</f>
        <v/>
      </c>
      <c r="Y1157" s="80">
        <f>INDEX(检修、备用和必开!E:E,MATCH(统调负荷!$C1157,检修、备用和必开!$A:$A,0))</f>
        <v/>
      </c>
      <c r="Z1157" s="80">
        <f>INDEX(检修、备用和必开!F:F,MATCH(统调负荷!$C1157,检修、备用和必开!$A:$A,0))</f>
        <v/>
      </c>
      <c r="AA1157" s="80">
        <f>94492.4-V1157-Z1157</f>
        <v/>
      </c>
      <c r="AB1157" s="80" t="n">
        <v>408.55</v>
      </c>
      <c r="AC1157" s="80" t="n">
        <v>390.22</v>
      </c>
      <c r="AD1157" s="83">
        <f>C1157+D1157</f>
        <v/>
      </c>
      <c r="AE1157" s="82">
        <f>N1157-E1157</f>
        <v/>
      </c>
      <c r="AF1157" s="82">
        <f>O1157-F1157</f>
        <v/>
      </c>
      <c r="AG1157" s="82">
        <f>P1157-G1157</f>
        <v/>
      </c>
      <c r="AH1157" s="82">
        <f>Q1157-H1157</f>
        <v/>
      </c>
      <c r="AI1157" s="82">
        <f>R1157-I1157</f>
        <v/>
      </c>
      <c r="AJ1157" s="82">
        <f>S1157-J1157</f>
        <v/>
      </c>
      <c r="AK1157" s="80">
        <f>INDEX(检修、备用和必开!I:I,MATCH(统调负荷!$C1157,检修、备用和必开!$A:$A,0))</f>
        <v/>
      </c>
    </row>
    <row r="1158" ht="13.8" customHeight="1">
      <c r="A1158" s="80">
        <f>WEEKDAY(C1158,2)</f>
        <v/>
      </c>
      <c r="B1158" s="80">
        <f>HOUR(D1158)</f>
        <v/>
      </c>
      <c r="D1158" s="75" t="n"/>
      <c r="E1158" s="80" t="n"/>
      <c r="F1158" s="80" t="n"/>
      <c r="G1158" s="80" t="n"/>
      <c r="H1158" s="80" t="n"/>
      <c r="I1158" s="80" t="n"/>
      <c r="J1158" s="80" t="n"/>
      <c r="K1158" s="80">
        <f>F1158-Y1158</f>
        <v/>
      </c>
      <c r="L1158" s="82">
        <f>AA1158/(K1158+W1158)</f>
        <v/>
      </c>
      <c r="M1158" s="75" t="n">
        <v>0.04166666666666666</v>
      </c>
      <c r="N1158" s="80" t="n">
        <v>81271.3</v>
      </c>
      <c r="O1158" s="80" t="n">
        <v>44339.43</v>
      </c>
      <c r="P1158" s="80" t="n">
        <v>13958.9</v>
      </c>
      <c r="Q1158" s="80" t="n">
        <v>17952.1</v>
      </c>
      <c r="R1158" s="80" t="n">
        <v>6183.4</v>
      </c>
      <c r="S1158" s="80" t="n">
        <v>-1162.53</v>
      </c>
      <c r="T1158" s="80">
        <f>O1158-Y1158</f>
        <v/>
      </c>
      <c r="U1158" s="82">
        <f>AA1158/(T1158+X1158)</f>
        <v/>
      </c>
      <c r="V1158" s="80">
        <f>INDEX(检修、备用和必开!B:B,MATCH(统调负荷!$C1158,检修、备用和必开!$A:$A,0))</f>
        <v/>
      </c>
      <c r="W1158" s="80">
        <f>INDEX(检修、备用和必开!C:C,MATCH(统调负荷!$C1158,检修、备用和必开!$A:$A,0))</f>
        <v/>
      </c>
      <c r="X1158" s="80">
        <f>INDEX(检修、备用和必开!D:D,MATCH(统调负荷!$C1158,检修、备用和必开!$A:$A,0))</f>
        <v/>
      </c>
      <c r="Y1158" s="80">
        <f>INDEX(检修、备用和必开!E:E,MATCH(统调负荷!$C1158,检修、备用和必开!$A:$A,0))</f>
        <v/>
      </c>
      <c r="Z1158" s="80">
        <f>INDEX(检修、备用和必开!F:F,MATCH(统调负荷!$C1158,检修、备用和必开!$A:$A,0))</f>
        <v/>
      </c>
      <c r="AA1158" s="80">
        <f>94492.4-V1158-Z1158</f>
        <v/>
      </c>
      <c r="AB1158" s="80" t="n">
        <v>372.93</v>
      </c>
      <c r="AC1158" s="80" t="n">
        <v>455.46</v>
      </c>
      <c r="AD1158" s="83">
        <f>C1158+D1158</f>
        <v/>
      </c>
      <c r="AE1158" s="82">
        <f>N1158-E1158</f>
        <v/>
      </c>
      <c r="AF1158" s="82">
        <f>O1158-F1158</f>
        <v/>
      </c>
      <c r="AG1158" s="82">
        <f>P1158-G1158</f>
        <v/>
      </c>
      <c r="AH1158" s="82">
        <f>Q1158-H1158</f>
        <v/>
      </c>
      <c r="AI1158" s="82">
        <f>R1158-I1158</f>
        <v/>
      </c>
      <c r="AJ1158" s="82">
        <f>S1158-J1158</f>
        <v/>
      </c>
      <c r="AK1158" s="80">
        <f>INDEX(检修、备用和必开!I:I,MATCH(统调负荷!$C1158,检修、备用和必开!$A:$A,0))</f>
        <v/>
      </c>
    </row>
    <row r="1159" ht="13.8" customHeight="1">
      <c r="A1159" s="80">
        <f>WEEKDAY(C1159,2)</f>
        <v/>
      </c>
      <c r="B1159" s="80">
        <f>HOUR(D1159)</f>
        <v/>
      </c>
      <c r="D1159" s="75" t="n"/>
      <c r="E1159" s="80" t="n"/>
      <c r="F1159" s="80" t="n"/>
      <c r="G1159" s="80" t="n"/>
      <c r="H1159" s="80" t="n"/>
      <c r="I1159" s="80" t="n"/>
      <c r="J1159" s="80" t="n"/>
      <c r="K1159" s="80">
        <f>F1159-Y1159</f>
        <v/>
      </c>
      <c r="L1159" s="82">
        <f>AA1159/(K1159+W1159)</f>
        <v/>
      </c>
      <c r="M1159" s="75" t="n">
        <v>0.05208333333333334</v>
      </c>
      <c r="N1159" s="80" t="n">
        <v>79969.89999999999</v>
      </c>
      <c r="O1159" s="80" t="n">
        <v>43173.84</v>
      </c>
      <c r="P1159" s="80" t="n">
        <v>13920.2</v>
      </c>
      <c r="Q1159" s="80" t="n">
        <v>17755.4</v>
      </c>
      <c r="R1159" s="80" t="n">
        <v>6176.78</v>
      </c>
      <c r="S1159" s="80" t="n">
        <v>-1056.32</v>
      </c>
      <c r="T1159" s="80">
        <f>O1159-Y1159</f>
        <v/>
      </c>
      <c r="U1159" s="82">
        <f>AA1159/(T1159+X1159)</f>
        <v/>
      </c>
      <c r="V1159" s="80">
        <f>INDEX(检修、备用和必开!B:B,MATCH(统调负荷!$C1159,检修、备用和必开!$A:$A,0))</f>
        <v/>
      </c>
      <c r="W1159" s="80">
        <f>INDEX(检修、备用和必开!C:C,MATCH(统调负荷!$C1159,检修、备用和必开!$A:$A,0))</f>
        <v/>
      </c>
      <c r="X1159" s="80">
        <f>INDEX(检修、备用和必开!D:D,MATCH(统调负荷!$C1159,检修、备用和必开!$A:$A,0))</f>
        <v/>
      </c>
      <c r="Y1159" s="80">
        <f>INDEX(检修、备用和必开!E:E,MATCH(统调负荷!$C1159,检修、备用和必开!$A:$A,0))</f>
        <v/>
      </c>
      <c r="Z1159" s="80">
        <f>INDEX(检修、备用和必开!F:F,MATCH(统调负荷!$C1159,检修、备用和必开!$A:$A,0))</f>
        <v/>
      </c>
      <c r="AA1159" s="80">
        <f>94492.4-V1159-Z1159</f>
        <v/>
      </c>
      <c r="AB1159" s="80" t="n">
        <v>372.89</v>
      </c>
      <c r="AC1159" s="80" t="n">
        <v>384.74</v>
      </c>
      <c r="AD1159" s="83">
        <f>C1159+D1159</f>
        <v/>
      </c>
      <c r="AE1159" s="82">
        <f>N1159-E1159</f>
        <v/>
      </c>
      <c r="AF1159" s="82">
        <f>O1159-F1159</f>
        <v/>
      </c>
      <c r="AG1159" s="82">
        <f>P1159-G1159</f>
        <v/>
      </c>
      <c r="AH1159" s="82">
        <f>Q1159-H1159</f>
        <v/>
      </c>
      <c r="AI1159" s="82">
        <f>R1159-I1159</f>
        <v/>
      </c>
      <c r="AJ1159" s="82">
        <f>S1159-J1159</f>
        <v/>
      </c>
      <c r="AK1159" s="80">
        <f>INDEX(检修、备用和必开!I:I,MATCH(统调负荷!$C1159,检修、备用和必开!$A:$A,0))</f>
        <v/>
      </c>
    </row>
    <row r="1160" ht="13.8" customHeight="1">
      <c r="A1160" s="80">
        <f>WEEKDAY(C1160,2)</f>
        <v/>
      </c>
      <c r="B1160" s="80">
        <f>HOUR(D1160)</f>
        <v/>
      </c>
      <c r="D1160" s="75" t="n"/>
      <c r="E1160" s="80" t="n"/>
      <c r="F1160" s="80" t="n"/>
      <c r="G1160" s="80" t="n"/>
      <c r="H1160" s="80" t="n"/>
      <c r="I1160" s="80" t="n"/>
      <c r="J1160" s="80" t="n"/>
      <c r="K1160" s="80">
        <f>F1160-Y1160</f>
        <v/>
      </c>
      <c r="L1160" s="82">
        <f>AA1160/(K1160+W1160)</f>
        <v/>
      </c>
      <c r="M1160" s="75" t="n">
        <v>0.0625</v>
      </c>
      <c r="N1160" s="80" t="n">
        <v>78241.10000000001</v>
      </c>
      <c r="O1160" s="80" t="n">
        <v>42143.16</v>
      </c>
      <c r="P1160" s="80" t="n">
        <v>13388.7</v>
      </c>
      <c r="Q1160" s="80" t="n">
        <v>17444.5</v>
      </c>
      <c r="R1160" s="80" t="n">
        <v>6121.79</v>
      </c>
      <c r="S1160" s="80" t="n">
        <v>-857.05</v>
      </c>
      <c r="T1160" s="80">
        <f>O1160-Y1160</f>
        <v/>
      </c>
      <c r="U1160" s="82">
        <f>AA1160/(T1160+X1160)</f>
        <v/>
      </c>
      <c r="V1160" s="80">
        <f>INDEX(检修、备用和必开!B:B,MATCH(统调负荷!$C1160,检修、备用和必开!$A:$A,0))</f>
        <v/>
      </c>
      <c r="W1160" s="80">
        <f>INDEX(检修、备用和必开!C:C,MATCH(统调负荷!$C1160,检修、备用和必开!$A:$A,0))</f>
        <v/>
      </c>
      <c r="X1160" s="80">
        <f>INDEX(检修、备用和必开!D:D,MATCH(统调负荷!$C1160,检修、备用和必开!$A:$A,0))</f>
        <v/>
      </c>
      <c r="Y1160" s="80">
        <f>INDEX(检修、备用和必开!E:E,MATCH(统调负荷!$C1160,检修、备用和必开!$A:$A,0))</f>
        <v/>
      </c>
      <c r="Z1160" s="80">
        <f>INDEX(检修、备用和必开!F:F,MATCH(统调负荷!$C1160,检修、备用和必开!$A:$A,0))</f>
        <v/>
      </c>
      <c r="AA1160" s="80">
        <f>94492.4-V1160-Z1160</f>
        <v/>
      </c>
      <c r="AB1160" s="80" t="n">
        <v>353.52</v>
      </c>
      <c r="AC1160" s="80" t="n">
        <v>382</v>
      </c>
      <c r="AD1160" s="83">
        <f>C1160+D1160</f>
        <v/>
      </c>
      <c r="AE1160" s="82">
        <f>N1160-E1160</f>
        <v/>
      </c>
      <c r="AF1160" s="82">
        <f>O1160-F1160</f>
        <v/>
      </c>
      <c r="AG1160" s="82">
        <f>P1160-G1160</f>
        <v/>
      </c>
      <c r="AH1160" s="82">
        <f>Q1160-H1160</f>
        <v/>
      </c>
      <c r="AI1160" s="82">
        <f>R1160-I1160</f>
        <v/>
      </c>
      <c r="AJ1160" s="82">
        <f>S1160-J1160</f>
        <v/>
      </c>
      <c r="AK1160" s="80">
        <f>INDEX(检修、备用和必开!I:I,MATCH(统调负荷!$C1160,检修、备用和必开!$A:$A,0))</f>
        <v/>
      </c>
    </row>
    <row r="1161" ht="13.8" customHeight="1">
      <c r="A1161" s="80">
        <f>WEEKDAY(C1161,2)</f>
        <v/>
      </c>
      <c r="B1161" s="80">
        <f>HOUR(D1161)</f>
        <v/>
      </c>
      <c r="D1161" s="75" t="n"/>
      <c r="E1161" s="80" t="n"/>
      <c r="F1161" s="80" t="n"/>
      <c r="G1161" s="80" t="n"/>
      <c r="H1161" s="80" t="n"/>
      <c r="I1161" s="80" t="n"/>
      <c r="J1161" s="80" t="n"/>
      <c r="K1161" s="80">
        <f>F1161-Y1161</f>
        <v/>
      </c>
      <c r="L1161" s="82">
        <f>AA1161/(K1161+W1161)</f>
        <v/>
      </c>
      <c r="M1161" s="75" t="n">
        <v>0.07291666666666667</v>
      </c>
      <c r="N1161" s="80" t="n">
        <v>77235.60000000001</v>
      </c>
      <c r="O1161" s="80" t="n">
        <v>41583.97</v>
      </c>
      <c r="P1161" s="80" t="n">
        <v>13239.1</v>
      </c>
      <c r="Q1161" s="80" t="n">
        <v>17093.3</v>
      </c>
      <c r="R1161" s="80" t="n">
        <v>6129.04</v>
      </c>
      <c r="S1161" s="80" t="n">
        <v>-809.8099999999999</v>
      </c>
      <c r="T1161" s="80">
        <f>O1161-Y1161</f>
        <v/>
      </c>
      <c r="U1161" s="82">
        <f>AA1161/(T1161+X1161)</f>
        <v/>
      </c>
      <c r="V1161" s="80">
        <f>INDEX(检修、备用和必开!B:B,MATCH(统调负荷!$C1161,检修、备用和必开!$A:$A,0))</f>
        <v/>
      </c>
      <c r="W1161" s="80">
        <f>INDEX(检修、备用和必开!C:C,MATCH(统调负荷!$C1161,检修、备用和必开!$A:$A,0))</f>
        <v/>
      </c>
      <c r="X1161" s="80">
        <f>INDEX(检修、备用和必开!D:D,MATCH(统调负荷!$C1161,检修、备用和必开!$A:$A,0))</f>
        <v/>
      </c>
      <c r="Y1161" s="80">
        <f>INDEX(检修、备用和必开!E:E,MATCH(统调负荷!$C1161,检修、备用和必开!$A:$A,0))</f>
        <v/>
      </c>
      <c r="Z1161" s="80">
        <f>INDEX(检修、备用和必开!F:F,MATCH(统调负荷!$C1161,检修、备用和必开!$A:$A,0))</f>
        <v/>
      </c>
      <c r="AA1161" s="80">
        <f>94492.4-V1161-Z1161</f>
        <v/>
      </c>
      <c r="AB1161" s="80" t="n">
        <v>351.33</v>
      </c>
      <c r="AC1161" s="80" t="n">
        <v>344.43</v>
      </c>
      <c r="AD1161" s="83">
        <f>C1161+D1161</f>
        <v/>
      </c>
      <c r="AE1161" s="82">
        <f>N1161-E1161</f>
        <v/>
      </c>
      <c r="AF1161" s="82">
        <f>O1161-F1161</f>
        <v/>
      </c>
      <c r="AG1161" s="82">
        <f>P1161-G1161</f>
        <v/>
      </c>
      <c r="AH1161" s="82">
        <f>Q1161-H1161</f>
        <v/>
      </c>
      <c r="AI1161" s="82">
        <f>R1161-I1161</f>
        <v/>
      </c>
      <c r="AJ1161" s="82">
        <f>S1161-J1161</f>
        <v/>
      </c>
      <c r="AK1161" s="80">
        <f>INDEX(检修、备用和必开!I:I,MATCH(统调负荷!$C1161,检修、备用和必开!$A:$A,0))</f>
        <v/>
      </c>
    </row>
    <row r="1162" ht="13.8" customHeight="1">
      <c r="A1162" s="80">
        <f>WEEKDAY(C1162,2)</f>
        <v/>
      </c>
      <c r="B1162" s="80">
        <f>HOUR(D1162)</f>
        <v/>
      </c>
      <c r="D1162" s="75" t="n"/>
      <c r="E1162" s="80" t="n"/>
      <c r="F1162" s="80" t="n"/>
      <c r="G1162" s="80" t="n"/>
      <c r="H1162" s="80" t="n"/>
      <c r="I1162" s="80" t="n"/>
      <c r="J1162" s="80" t="n"/>
      <c r="K1162" s="80">
        <f>F1162-Y1162</f>
        <v/>
      </c>
      <c r="L1162" s="82">
        <f>AA1162/(K1162+W1162)</f>
        <v/>
      </c>
      <c r="M1162" s="75" t="n">
        <v>0.08333333333333333</v>
      </c>
      <c r="N1162" s="80" t="n">
        <v>75995.5</v>
      </c>
      <c r="O1162" s="80" t="n">
        <v>40720.38</v>
      </c>
      <c r="P1162" s="80" t="n">
        <v>12880.4</v>
      </c>
      <c r="Q1162" s="80" t="n">
        <v>17165.7</v>
      </c>
      <c r="R1162" s="80" t="n">
        <v>6052.15</v>
      </c>
      <c r="S1162" s="80" t="n">
        <v>-823.13</v>
      </c>
      <c r="T1162" s="80">
        <f>O1162-Y1162</f>
        <v/>
      </c>
      <c r="U1162" s="82">
        <f>AA1162/(T1162+X1162)</f>
        <v/>
      </c>
      <c r="V1162" s="80">
        <f>INDEX(检修、备用和必开!B:B,MATCH(统调负荷!$C1162,检修、备用和必开!$A:$A,0))</f>
        <v/>
      </c>
      <c r="W1162" s="80">
        <f>INDEX(检修、备用和必开!C:C,MATCH(统调负荷!$C1162,检修、备用和必开!$A:$A,0))</f>
        <v/>
      </c>
      <c r="X1162" s="80">
        <f>INDEX(检修、备用和必开!D:D,MATCH(统调负荷!$C1162,检修、备用和必开!$A:$A,0))</f>
        <v/>
      </c>
      <c r="Y1162" s="80">
        <f>INDEX(检修、备用和必开!E:E,MATCH(统调负荷!$C1162,检修、备用和必开!$A:$A,0))</f>
        <v/>
      </c>
      <c r="Z1162" s="80">
        <f>INDEX(检修、备用和必开!F:F,MATCH(统调负荷!$C1162,检修、备用和必开!$A:$A,0))</f>
        <v/>
      </c>
      <c r="AA1162" s="80">
        <f>94492.4-V1162-Z1162</f>
        <v/>
      </c>
      <c r="AB1162" s="80" t="n">
        <v>347.23</v>
      </c>
      <c r="AC1162" s="80" t="n">
        <v>344.43</v>
      </c>
      <c r="AD1162" s="83">
        <f>C1162+D1162</f>
        <v/>
      </c>
      <c r="AE1162" s="82">
        <f>N1162-E1162</f>
        <v/>
      </c>
      <c r="AF1162" s="82">
        <f>O1162-F1162</f>
        <v/>
      </c>
      <c r="AG1162" s="82">
        <f>P1162-G1162</f>
        <v/>
      </c>
      <c r="AH1162" s="82">
        <f>Q1162-H1162</f>
        <v/>
      </c>
      <c r="AI1162" s="82">
        <f>R1162-I1162</f>
        <v/>
      </c>
      <c r="AJ1162" s="82">
        <f>S1162-J1162</f>
        <v/>
      </c>
      <c r="AK1162" s="80">
        <f>INDEX(检修、备用和必开!I:I,MATCH(统调负荷!$C1162,检修、备用和必开!$A:$A,0))</f>
        <v/>
      </c>
    </row>
    <row r="1163" ht="13.8" customHeight="1">
      <c r="A1163" s="80">
        <f>WEEKDAY(C1163,2)</f>
        <v/>
      </c>
      <c r="B1163" s="80">
        <f>HOUR(D1163)</f>
        <v/>
      </c>
      <c r="D1163" s="75" t="n"/>
      <c r="E1163" s="80" t="n"/>
      <c r="F1163" s="80" t="n"/>
      <c r="G1163" s="80" t="n"/>
      <c r="H1163" s="80" t="n"/>
      <c r="I1163" s="80" t="n"/>
      <c r="J1163" s="80" t="n"/>
      <c r="K1163" s="80">
        <f>F1163-Y1163</f>
        <v/>
      </c>
      <c r="L1163" s="82">
        <f>AA1163/(K1163+W1163)</f>
        <v/>
      </c>
      <c r="M1163" s="75" t="n">
        <v>0.09375</v>
      </c>
      <c r="N1163" s="80" t="n">
        <v>75348.10000000001</v>
      </c>
      <c r="O1163" s="80" t="n">
        <v>40044.04</v>
      </c>
      <c r="P1163" s="80" t="n">
        <v>12846</v>
      </c>
      <c r="Q1163" s="80" t="n">
        <v>17206.6</v>
      </c>
      <c r="R1163" s="80" t="n">
        <v>6068.53</v>
      </c>
      <c r="S1163" s="80" t="n">
        <v>-817.0700000000001</v>
      </c>
      <c r="T1163" s="80">
        <f>O1163-Y1163</f>
        <v/>
      </c>
      <c r="U1163" s="82">
        <f>AA1163/(T1163+X1163)</f>
        <v/>
      </c>
      <c r="V1163" s="80">
        <f>INDEX(检修、备用和必开!B:B,MATCH(统调负荷!$C1163,检修、备用和必开!$A:$A,0))</f>
        <v/>
      </c>
      <c r="W1163" s="80">
        <f>INDEX(检修、备用和必开!C:C,MATCH(统调负荷!$C1163,检修、备用和必开!$A:$A,0))</f>
        <v/>
      </c>
      <c r="X1163" s="80">
        <f>INDEX(检修、备用和必开!D:D,MATCH(统调负荷!$C1163,检修、备用和必开!$A:$A,0))</f>
        <v/>
      </c>
      <c r="Y1163" s="80">
        <f>INDEX(检修、备用和必开!E:E,MATCH(统调负荷!$C1163,检修、备用和必开!$A:$A,0))</f>
        <v/>
      </c>
      <c r="Z1163" s="80">
        <f>INDEX(检修、备用和必开!F:F,MATCH(统调负荷!$C1163,检修、备用和必开!$A:$A,0))</f>
        <v/>
      </c>
      <c r="AA1163" s="80">
        <f>94492.4-V1163-Z1163</f>
        <v/>
      </c>
      <c r="AB1163" s="80" t="n">
        <v>342.18</v>
      </c>
      <c r="AC1163" s="80" t="n">
        <v>331.86</v>
      </c>
      <c r="AD1163" s="83">
        <f>C1163+D1163</f>
        <v/>
      </c>
      <c r="AE1163" s="82">
        <f>N1163-E1163</f>
        <v/>
      </c>
      <c r="AF1163" s="82">
        <f>O1163-F1163</f>
        <v/>
      </c>
      <c r="AG1163" s="82">
        <f>P1163-G1163</f>
        <v/>
      </c>
      <c r="AH1163" s="82">
        <f>Q1163-H1163</f>
        <v/>
      </c>
      <c r="AI1163" s="82">
        <f>R1163-I1163</f>
        <v/>
      </c>
      <c r="AJ1163" s="82">
        <f>S1163-J1163</f>
        <v/>
      </c>
      <c r="AK1163" s="80">
        <f>INDEX(检修、备用和必开!I:I,MATCH(统调负荷!$C1163,检修、备用和必开!$A:$A,0))</f>
        <v/>
      </c>
    </row>
    <row r="1164" ht="13.8" customHeight="1">
      <c r="A1164" s="80">
        <f>WEEKDAY(C1164,2)</f>
        <v/>
      </c>
      <c r="B1164" s="80">
        <f>HOUR(D1164)</f>
        <v/>
      </c>
      <c r="D1164" s="75" t="n"/>
      <c r="E1164" s="80" t="n"/>
      <c r="F1164" s="80" t="n"/>
      <c r="G1164" s="80" t="n"/>
      <c r="H1164" s="80" t="n"/>
      <c r="I1164" s="80" t="n"/>
      <c r="J1164" s="80" t="n"/>
      <c r="K1164" s="80">
        <f>F1164-Y1164</f>
        <v/>
      </c>
      <c r="L1164" s="82">
        <f>AA1164/(K1164+W1164)</f>
        <v/>
      </c>
      <c r="M1164" s="75" t="n">
        <v>0.1041666666666667</v>
      </c>
      <c r="N1164" s="80" t="n">
        <v>74199.7</v>
      </c>
      <c r="O1164" s="80" t="n">
        <v>39575.76</v>
      </c>
      <c r="P1164" s="80" t="n">
        <v>12558.6</v>
      </c>
      <c r="Q1164" s="80" t="n">
        <v>16803.4</v>
      </c>
      <c r="R1164" s="80" t="n">
        <v>6080.17</v>
      </c>
      <c r="S1164" s="80" t="n">
        <v>-818.23</v>
      </c>
      <c r="T1164" s="80">
        <f>O1164-Y1164</f>
        <v/>
      </c>
      <c r="U1164" s="82">
        <f>AA1164/(T1164+X1164)</f>
        <v/>
      </c>
      <c r="V1164" s="80">
        <f>INDEX(检修、备用和必开!B:B,MATCH(统调负荷!$C1164,检修、备用和必开!$A:$A,0))</f>
        <v/>
      </c>
      <c r="W1164" s="80">
        <f>INDEX(检修、备用和必开!C:C,MATCH(统调负荷!$C1164,检修、备用和必开!$A:$A,0))</f>
        <v/>
      </c>
      <c r="X1164" s="80">
        <f>INDEX(检修、备用和必开!D:D,MATCH(统调负荷!$C1164,检修、备用和必开!$A:$A,0))</f>
        <v/>
      </c>
      <c r="Y1164" s="80">
        <f>INDEX(检修、备用和必开!E:E,MATCH(统调负荷!$C1164,检修、备用和必开!$A:$A,0))</f>
        <v/>
      </c>
      <c r="Z1164" s="80">
        <f>INDEX(检修、备用和必开!F:F,MATCH(统调负荷!$C1164,检修、备用和必开!$A:$A,0))</f>
        <v/>
      </c>
      <c r="AA1164" s="80">
        <f>94492.4-V1164-Z1164</f>
        <v/>
      </c>
      <c r="AB1164" s="80" t="n">
        <v>341.72</v>
      </c>
      <c r="AC1164" s="80" t="n">
        <v>326.7</v>
      </c>
      <c r="AD1164" s="83">
        <f>C1164+D1164</f>
        <v/>
      </c>
      <c r="AE1164" s="82">
        <f>N1164-E1164</f>
        <v/>
      </c>
      <c r="AF1164" s="82">
        <f>O1164-F1164</f>
        <v/>
      </c>
      <c r="AG1164" s="82">
        <f>P1164-G1164</f>
        <v/>
      </c>
      <c r="AH1164" s="82">
        <f>Q1164-H1164</f>
        <v/>
      </c>
      <c r="AI1164" s="82">
        <f>R1164-I1164</f>
        <v/>
      </c>
      <c r="AJ1164" s="82">
        <f>S1164-J1164</f>
        <v/>
      </c>
      <c r="AK1164" s="80">
        <f>INDEX(检修、备用和必开!I:I,MATCH(统调负荷!$C1164,检修、备用和必开!$A:$A,0))</f>
        <v/>
      </c>
    </row>
    <row r="1165" ht="13.8" customHeight="1">
      <c r="A1165" s="80">
        <f>WEEKDAY(C1165,2)</f>
        <v/>
      </c>
      <c r="B1165" s="80">
        <f>HOUR(D1165)</f>
        <v/>
      </c>
      <c r="D1165" s="75" t="n"/>
      <c r="E1165" s="80" t="n"/>
      <c r="F1165" s="80" t="n"/>
      <c r="G1165" s="80" t="n"/>
      <c r="H1165" s="80" t="n"/>
      <c r="I1165" s="80" t="n"/>
      <c r="J1165" s="80" t="n"/>
      <c r="K1165" s="80">
        <f>F1165-Y1165</f>
        <v/>
      </c>
      <c r="L1165" s="82">
        <f>AA1165/(K1165+W1165)</f>
        <v/>
      </c>
      <c r="M1165" s="75" t="n">
        <v>0.1145833333333333</v>
      </c>
      <c r="N1165" s="80" t="n">
        <v>73602.2</v>
      </c>
      <c r="O1165" s="80" t="n">
        <v>38466.11</v>
      </c>
      <c r="P1165" s="80" t="n">
        <v>12736.1</v>
      </c>
      <c r="Q1165" s="80" t="n">
        <v>17163.6</v>
      </c>
      <c r="R1165" s="80" t="n">
        <v>6064.02</v>
      </c>
      <c r="S1165" s="80" t="n">
        <v>-827.63</v>
      </c>
      <c r="T1165" s="80">
        <f>O1165-Y1165</f>
        <v/>
      </c>
      <c r="U1165" s="82">
        <f>AA1165/(T1165+X1165)</f>
        <v/>
      </c>
      <c r="V1165" s="80">
        <f>INDEX(检修、备用和必开!B:B,MATCH(统调负荷!$C1165,检修、备用和必开!$A:$A,0))</f>
        <v/>
      </c>
      <c r="W1165" s="80">
        <f>INDEX(检修、备用和必开!C:C,MATCH(统调负荷!$C1165,检修、备用和必开!$A:$A,0))</f>
        <v/>
      </c>
      <c r="X1165" s="80">
        <f>INDEX(检修、备用和必开!D:D,MATCH(统调负荷!$C1165,检修、备用和必开!$A:$A,0))</f>
        <v/>
      </c>
      <c r="Y1165" s="80">
        <f>INDEX(检修、备用和必开!E:E,MATCH(统调负荷!$C1165,检修、备用和必开!$A:$A,0))</f>
        <v/>
      </c>
      <c r="Z1165" s="80">
        <f>INDEX(检修、备用和必开!F:F,MATCH(统调负荷!$C1165,检修、备用和必开!$A:$A,0))</f>
        <v/>
      </c>
      <c r="AA1165" s="80">
        <f>94492.4-V1165-Z1165</f>
        <v/>
      </c>
      <c r="AB1165" s="80" t="n">
        <v>338.13</v>
      </c>
      <c r="AC1165" s="80" t="n">
        <v>309.5</v>
      </c>
      <c r="AD1165" s="83">
        <f>C1165+D1165</f>
        <v/>
      </c>
      <c r="AE1165" s="82">
        <f>N1165-E1165</f>
        <v/>
      </c>
      <c r="AF1165" s="82">
        <f>O1165-F1165</f>
        <v/>
      </c>
      <c r="AG1165" s="82">
        <f>P1165-G1165</f>
        <v/>
      </c>
      <c r="AH1165" s="82">
        <f>Q1165-H1165</f>
        <v/>
      </c>
      <c r="AI1165" s="82">
        <f>R1165-I1165</f>
        <v/>
      </c>
      <c r="AJ1165" s="82">
        <f>S1165-J1165</f>
        <v/>
      </c>
      <c r="AK1165" s="80">
        <f>INDEX(检修、备用和必开!I:I,MATCH(统调负荷!$C1165,检修、备用和必开!$A:$A,0))</f>
        <v/>
      </c>
    </row>
    <row r="1166" ht="13.8" customHeight="1">
      <c r="A1166" s="80">
        <f>WEEKDAY(C1166,2)</f>
        <v/>
      </c>
      <c r="B1166" s="80">
        <f>HOUR(D1166)</f>
        <v/>
      </c>
      <c r="D1166" s="75" t="n"/>
      <c r="E1166" s="80" t="n"/>
      <c r="F1166" s="80" t="n"/>
      <c r="G1166" s="80" t="n"/>
      <c r="H1166" s="80" t="n"/>
      <c r="I1166" s="80" t="n"/>
      <c r="J1166" s="80" t="n"/>
      <c r="K1166" s="80">
        <f>F1166-Y1166</f>
        <v/>
      </c>
      <c r="L1166" s="82">
        <f>AA1166/(K1166+W1166)</f>
        <v/>
      </c>
      <c r="M1166" s="75" t="n">
        <v>0.125</v>
      </c>
      <c r="N1166" s="80" t="n">
        <v>72605.5</v>
      </c>
      <c r="O1166" s="80" t="n">
        <v>38134.94</v>
      </c>
      <c r="P1166" s="80" t="n">
        <v>11936.7</v>
      </c>
      <c r="Q1166" s="80" t="n">
        <v>17150.6</v>
      </c>
      <c r="R1166" s="80" t="n">
        <v>6208.54</v>
      </c>
      <c r="S1166" s="80" t="n">
        <v>-825.28</v>
      </c>
      <c r="T1166" s="80">
        <f>O1166-Y1166</f>
        <v/>
      </c>
      <c r="U1166" s="82">
        <f>AA1166/(T1166+X1166)</f>
        <v/>
      </c>
      <c r="V1166" s="80">
        <f>INDEX(检修、备用和必开!B:B,MATCH(统调负荷!$C1166,检修、备用和必开!$A:$A,0))</f>
        <v/>
      </c>
      <c r="W1166" s="80">
        <f>INDEX(检修、备用和必开!C:C,MATCH(统调负荷!$C1166,检修、备用和必开!$A:$A,0))</f>
        <v/>
      </c>
      <c r="X1166" s="80">
        <f>INDEX(检修、备用和必开!D:D,MATCH(统调负荷!$C1166,检修、备用和必开!$A:$A,0))</f>
        <v/>
      </c>
      <c r="Y1166" s="80">
        <f>INDEX(检修、备用和必开!E:E,MATCH(统调负荷!$C1166,检修、备用和必开!$A:$A,0))</f>
        <v/>
      </c>
      <c r="Z1166" s="80">
        <f>INDEX(检修、备用和必开!F:F,MATCH(统调负荷!$C1166,检修、备用和必开!$A:$A,0))</f>
        <v/>
      </c>
      <c r="AA1166" s="80">
        <f>94492.4-V1166-Z1166</f>
        <v/>
      </c>
      <c r="AB1166" s="80" t="n">
        <v>335.43</v>
      </c>
      <c r="AC1166" s="80" t="n">
        <v>317.53</v>
      </c>
      <c r="AD1166" s="83">
        <f>C1166+D1166</f>
        <v/>
      </c>
      <c r="AE1166" s="82">
        <f>N1166-E1166</f>
        <v/>
      </c>
      <c r="AF1166" s="82">
        <f>O1166-F1166</f>
        <v/>
      </c>
      <c r="AG1166" s="82">
        <f>P1166-G1166</f>
        <v/>
      </c>
      <c r="AH1166" s="82">
        <f>Q1166-H1166</f>
        <v/>
      </c>
      <c r="AI1166" s="82">
        <f>R1166-I1166</f>
        <v/>
      </c>
      <c r="AJ1166" s="82">
        <f>S1166-J1166</f>
        <v/>
      </c>
      <c r="AK1166" s="80">
        <f>INDEX(检修、备用和必开!I:I,MATCH(统调负荷!$C1166,检修、备用和必开!$A:$A,0))</f>
        <v/>
      </c>
    </row>
    <row r="1167" ht="13.8" customHeight="1">
      <c r="A1167" s="80">
        <f>WEEKDAY(C1167,2)</f>
        <v/>
      </c>
      <c r="B1167" s="80">
        <f>HOUR(D1167)</f>
        <v/>
      </c>
      <c r="D1167" s="75" t="n"/>
      <c r="E1167" s="80" t="n"/>
      <c r="F1167" s="80" t="n"/>
      <c r="G1167" s="80" t="n"/>
      <c r="H1167" s="80" t="n"/>
      <c r="I1167" s="80" t="n"/>
      <c r="J1167" s="80" t="n"/>
      <c r="K1167" s="80">
        <f>F1167-Y1167</f>
        <v/>
      </c>
      <c r="L1167" s="82">
        <f>AA1167/(K1167+W1167)</f>
        <v/>
      </c>
      <c r="M1167" s="75" t="n">
        <v>0.1354166666666667</v>
      </c>
      <c r="N1167" s="80" t="n">
        <v>71770.2</v>
      </c>
      <c r="O1167" s="80" t="n">
        <v>36889.96</v>
      </c>
      <c r="P1167" s="80" t="n">
        <v>12444.7</v>
      </c>
      <c r="Q1167" s="80" t="n">
        <v>17020.8</v>
      </c>
      <c r="R1167" s="80" t="n">
        <v>6234.15</v>
      </c>
      <c r="S1167" s="80" t="n">
        <v>-819.41</v>
      </c>
      <c r="T1167" s="80">
        <f>O1167-Y1167</f>
        <v/>
      </c>
      <c r="U1167" s="82">
        <f>AA1167/(T1167+X1167)</f>
        <v/>
      </c>
      <c r="V1167" s="80">
        <f>INDEX(检修、备用和必开!B:B,MATCH(统调负荷!$C1167,检修、备用和必开!$A:$A,0))</f>
        <v/>
      </c>
      <c r="W1167" s="80">
        <f>INDEX(检修、备用和必开!C:C,MATCH(统调负荷!$C1167,检修、备用和必开!$A:$A,0))</f>
        <v/>
      </c>
      <c r="X1167" s="80">
        <f>INDEX(检修、备用和必开!D:D,MATCH(统调负荷!$C1167,检修、备用和必开!$A:$A,0))</f>
        <v/>
      </c>
      <c r="Y1167" s="80">
        <f>INDEX(检修、备用和必开!E:E,MATCH(统调负荷!$C1167,检修、备用和必开!$A:$A,0))</f>
        <v/>
      </c>
      <c r="Z1167" s="80">
        <f>INDEX(检修、备用和必开!F:F,MATCH(统调负荷!$C1167,检修、备用和必开!$A:$A,0))</f>
        <v/>
      </c>
      <c r="AA1167" s="80">
        <f>94492.4-V1167-Z1167</f>
        <v/>
      </c>
      <c r="AB1167" s="80" t="n">
        <v>329.75</v>
      </c>
      <c r="AC1167" s="80" t="n">
        <v>207.33</v>
      </c>
      <c r="AD1167" s="83">
        <f>C1167+D1167</f>
        <v/>
      </c>
      <c r="AE1167" s="82">
        <f>N1167-E1167</f>
        <v/>
      </c>
      <c r="AF1167" s="82">
        <f>O1167-F1167</f>
        <v/>
      </c>
      <c r="AG1167" s="82">
        <f>P1167-G1167</f>
        <v/>
      </c>
      <c r="AH1167" s="82">
        <f>Q1167-H1167</f>
        <v/>
      </c>
      <c r="AI1167" s="82">
        <f>R1167-I1167</f>
        <v/>
      </c>
      <c r="AJ1167" s="82">
        <f>S1167-J1167</f>
        <v/>
      </c>
      <c r="AK1167" s="80">
        <f>INDEX(检修、备用和必开!I:I,MATCH(统调负荷!$C1167,检修、备用和必开!$A:$A,0))</f>
        <v/>
      </c>
    </row>
    <row r="1168" ht="13.8" customHeight="1">
      <c r="A1168" s="80">
        <f>WEEKDAY(C1168,2)</f>
        <v/>
      </c>
      <c r="B1168" s="80">
        <f>HOUR(D1168)</f>
        <v/>
      </c>
      <c r="D1168" s="75" t="n"/>
      <c r="E1168" s="80" t="n"/>
      <c r="F1168" s="80" t="n"/>
      <c r="G1168" s="80" t="n"/>
      <c r="H1168" s="80" t="n"/>
      <c r="I1168" s="80" t="n"/>
      <c r="J1168" s="80" t="n"/>
      <c r="K1168" s="80">
        <f>F1168-Y1168</f>
        <v/>
      </c>
      <c r="L1168" s="82">
        <f>AA1168/(K1168+W1168)</f>
        <v/>
      </c>
      <c r="M1168" s="75" t="n">
        <v>0.1458333333333333</v>
      </c>
      <c r="N1168" s="80" t="n">
        <v>71285.7</v>
      </c>
      <c r="O1168" s="80" t="n">
        <v>36566.08</v>
      </c>
      <c r="P1168" s="80" t="n">
        <v>12574.9</v>
      </c>
      <c r="Q1168" s="80" t="n">
        <v>16739.1</v>
      </c>
      <c r="R1168" s="80" t="n">
        <v>6214.4</v>
      </c>
      <c r="S1168" s="80" t="n">
        <v>-808.78</v>
      </c>
      <c r="T1168" s="80">
        <f>O1168-Y1168</f>
        <v/>
      </c>
      <c r="U1168" s="82">
        <f>AA1168/(T1168+X1168)</f>
        <v/>
      </c>
      <c r="V1168" s="80">
        <f>INDEX(检修、备用和必开!B:B,MATCH(统调负荷!$C1168,检修、备用和必开!$A:$A,0))</f>
        <v/>
      </c>
      <c r="W1168" s="80">
        <f>INDEX(检修、备用和必开!C:C,MATCH(统调负荷!$C1168,检修、备用和必开!$A:$A,0))</f>
        <v/>
      </c>
      <c r="X1168" s="80">
        <f>INDEX(检修、备用和必开!D:D,MATCH(统调负荷!$C1168,检修、备用和必开!$A:$A,0))</f>
        <v/>
      </c>
      <c r="Y1168" s="80">
        <f>INDEX(检修、备用和必开!E:E,MATCH(统调负荷!$C1168,检修、备用和必开!$A:$A,0))</f>
        <v/>
      </c>
      <c r="Z1168" s="80">
        <f>INDEX(检修、备用和必开!F:F,MATCH(统调负荷!$C1168,检修、备用和必开!$A:$A,0))</f>
        <v/>
      </c>
      <c r="AA1168" s="80">
        <f>94492.4-V1168-Z1168</f>
        <v/>
      </c>
      <c r="AB1168" s="80" t="n">
        <v>333.23</v>
      </c>
      <c r="AC1168" s="80" t="n">
        <v>303.12</v>
      </c>
      <c r="AD1168" s="83">
        <f>C1168+D1168</f>
        <v/>
      </c>
      <c r="AE1168" s="82">
        <f>N1168-E1168</f>
        <v/>
      </c>
      <c r="AF1168" s="82">
        <f>O1168-F1168</f>
        <v/>
      </c>
      <c r="AG1168" s="82">
        <f>P1168-G1168</f>
        <v/>
      </c>
      <c r="AH1168" s="82">
        <f>Q1168-H1168</f>
        <v/>
      </c>
      <c r="AI1168" s="82">
        <f>R1168-I1168</f>
        <v/>
      </c>
      <c r="AJ1168" s="82">
        <f>S1168-J1168</f>
        <v/>
      </c>
      <c r="AK1168" s="80">
        <f>INDEX(检修、备用和必开!I:I,MATCH(统调负荷!$C1168,检修、备用和必开!$A:$A,0))</f>
        <v/>
      </c>
    </row>
    <row r="1169" ht="13.8" customHeight="1">
      <c r="A1169" s="80">
        <f>WEEKDAY(C1169,2)</f>
        <v/>
      </c>
      <c r="B1169" s="80">
        <f>HOUR(D1169)</f>
        <v/>
      </c>
      <c r="D1169" s="75" t="n"/>
      <c r="E1169" s="80" t="n"/>
      <c r="F1169" s="80" t="n"/>
      <c r="G1169" s="80" t="n"/>
      <c r="H1169" s="80" t="n"/>
      <c r="I1169" s="80" t="n"/>
      <c r="J1169" s="80" t="n"/>
      <c r="K1169" s="80">
        <f>F1169-Y1169</f>
        <v/>
      </c>
      <c r="L1169" s="82">
        <f>AA1169/(K1169+W1169)</f>
        <v/>
      </c>
      <c r="M1169" s="75" t="n">
        <v>0.15625</v>
      </c>
      <c r="N1169" s="80" t="n">
        <v>70884.8</v>
      </c>
      <c r="O1169" s="80" t="n">
        <v>36355.51</v>
      </c>
      <c r="P1169" s="80" t="n">
        <v>12427</v>
      </c>
      <c r="Q1169" s="80" t="n">
        <v>16620</v>
      </c>
      <c r="R1169" s="80" t="n">
        <v>6286.67</v>
      </c>
      <c r="S1169" s="80" t="n">
        <v>-804.38</v>
      </c>
      <c r="T1169" s="80">
        <f>O1169-Y1169</f>
        <v/>
      </c>
      <c r="U1169" s="82">
        <f>AA1169/(T1169+X1169)</f>
        <v/>
      </c>
      <c r="V1169" s="80">
        <f>INDEX(检修、备用和必开!B:B,MATCH(统调负荷!$C1169,检修、备用和必开!$A:$A,0))</f>
        <v/>
      </c>
      <c r="W1169" s="80">
        <f>INDEX(检修、备用和必开!C:C,MATCH(统调负荷!$C1169,检修、备用和必开!$A:$A,0))</f>
        <v/>
      </c>
      <c r="X1169" s="80">
        <f>INDEX(检修、备用和必开!D:D,MATCH(统调负荷!$C1169,检修、备用和必开!$A:$A,0))</f>
        <v/>
      </c>
      <c r="Y1169" s="80">
        <f>INDEX(检修、备用和必开!E:E,MATCH(统调负荷!$C1169,检修、备用和必开!$A:$A,0))</f>
        <v/>
      </c>
      <c r="Z1169" s="80">
        <f>INDEX(检修、备用和必开!F:F,MATCH(统调负荷!$C1169,检修、备用和必开!$A:$A,0))</f>
        <v/>
      </c>
      <c r="AA1169" s="80">
        <f>94492.4-V1169-Z1169</f>
        <v/>
      </c>
      <c r="AB1169" s="80" t="n">
        <v>330.11</v>
      </c>
      <c r="AC1169" s="80" t="n">
        <v>293.35</v>
      </c>
      <c r="AD1169" s="83">
        <f>C1169+D1169</f>
        <v/>
      </c>
      <c r="AE1169" s="82">
        <f>N1169-E1169</f>
        <v/>
      </c>
      <c r="AF1169" s="82">
        <f>O1169-F1169</f>
        <v/>
      </c>
      <c r="AG1169" s="82">
        <f>P1169-G1169</f>
        <v/>
      </c>
      <c r="AH1169" s="82">
        <f>Q1169-H1169</f>
        <v/>
      </c>
      <c r="AI1169" s="82">
        <f>R1169-I1169</f>
        <v/>
      </c>
      <c r="AJ1169" s="82">
        <f>S1169-J1169</f>
        <v/>
      </c>
      <c r="AK1169" s="80">
        <f>INDEX(检修、备用和必开!I:I,MATCH(统调负荷!$C1169,检修、备用和必开!$A:$A,0))</f>
        <v/>
      </c>
    </row>
    <row r="1170" ht="13.8" customHeight="1">
      <c r="A1170" s="80">
        <f>WEEKDAY(C1170,2)</f>
        <v/>
      </c>
      <c r="B1170" s="80">
        <f>HOUR(D1170)</f>
        <v/>
      </c>
      <c r="D1170" s="75" t="n"/>
      <c r="E1170" s="80" t="n"/>
      <c r="F1170" s="80" t="n"/>
      <c r="G1170" s="80" t="n"/>
      <c r="H1170" s="80" t="n"/>
      <c r="I1170" s="80" t="n"/>
      <c r="J1170" s="80" t="n"/>
      <c r="K1170" s="80">
        <f>F1170-Y1170</f>
        <v/>
      </c>
      <c r="L1170" s="82">
        <f>AA1170/(K1170+W1170)</f>
        <v/>
      </c>
      <c r="M1170" s="75" t="n">
        <v>0.1666666666666667</v>
      </c>
      <c r="N1170" s="80" t="n">
        <v>70547.2</v>
      </c>
      <c r="O1170" s="80" t="n">
        <v>35832.72</v>
      </c>
      <c r="P1170" s="80" t="n">
        <v>12451.6</v>
      </c>
      <c r="Q1170" s="80" t="n">
        <v>16703.5</v>
      </c>
      <c r="R1170" s="80" t="n">
        <v>6374.25</v>
      </c>
      <c r="S1170" s="80" t="n">
        <v>-814.87</v>
      </c>
      <c r="T1170" s="80">
        <f>O1170-Y1170</f>
        <v/>
      </c>
      <c r="U1170" s="82">
        <f>AA1170/(T1170+X1170)</f>
        <v/>
      </c>
      <c r="V1170" s="80">
        <f>INDEX(检修、备用和必开!B:B,MATCH(统调负荷!$C1170,检修、备用和必开!$A:$A,0))</f>
        <v/>
      </c>
      <c r="W1170" s="80">
        <f>INDEX(检修、备用和必开!C:C,MATCH(统调负荷!$C1170,检修、备用和必开!$A:$A,0))</f>
        <v/>
      </c>
      <c r="X1170" s="80">
        <f>INDEX(检修、备用和必开!D:D,MATCH(统调负荷!$C1170,检修、备用和必开!$A:$A,0))</f>
        <v/>
      </c>
      <c r="Y1170" s="80">
        <f>INDEX(检修、备用和必开!E:E,MATCH(统调负荷!$C1170,检修、备用和必开!$A:$A,0))</f>
        <v/>
      </c>
      <c r="Z1170" s="80">
        <f>INDEX(检修、备用和必开!F:F,MATCH(统调负荷!$C1170,检修、备用和必开!$A:$A,0))</f>
        <v/>
      </c>
      <c r="AA1170" s="80">
        <f>94492.4-V1170-Z1170</f>
        <v/>
      </c>
      <c r="AB1170" s="80" t="n">
        <v>331.45</v>
      </c>
      <c r="AC1170" s="80" t="n">
        <v>302.77</v>
      </c>
      <c r="AD1170" s="83">
        <f>C1170+D1170</f>
        <v/>
      </c>
      <c r="AE1170" s="82">
        <f>N1170-E1170</f>
        <v/>
      </c>
      <c r="AF1170" s="82">
        <f>O1170-F1170</f>
        <v/>
      </c>
      <c r="AG1170" s="82">
        <f>P1170-G1170</f>
        <v/>
      </c>
      <c r="AH1170" s="82">
        <f>Q1170-H1170</f>
        <v/>
      </c>
      <c r="AI1170" s="82">
        <f>R1170-I1170</f>
        <v/>
      </c>
      <c r="AJ1170" s="82">
        <f>S1170-J1170</f>
        <v/>
      </c>
      <c r="AK1170" s="80">
        <f>INDEX(检修、备用和必开!I:I,MATCH(统调负荷!$C1170,检修、备用和必开!$A:$A,0))</f>
        <v/>
      </c>
    </row>
    <row r="1171" ht="13.8" customHeight="1">
      <c r="A1171" s="80">
        <f>WEEKDAY(C1171,2)</f>
        <v/>
      </c>
      <c r="B1171" s="80">
        <f>HOUR(D1171)</f>
        <v/>
      </c>
      <c r="D1171" s="75" t="n"/>
      <c r="E1171" s="80" t="n"/>
      <c r="F1171" s="80" t="n"/>
      <c r="G1171" s="80" t="n"/>
      <c r="H1171" s="80" t="n"/>
      <c r="I1171" s="80" t="n"/>
      <c r="J1171" s="80" t="n"/>
      <c r="K1171" s="80">
        <f>F1171-Y1171</f>
        <v/>
      </c>
      <c r="L1171" s="82">
        <f>AA1171/(K1171+W1171)</f>
        <v/>
      </c>
      <c r="M1171" s="75" t="n">
        <v>0.1770833333333333</v>
      </c>
      <c r="N1171" s="80" t="n">
        <v>70101.39999999999</v>
      </c>
      <c r="O1171" s="80" t="n">
        <v>35636.97</v>
      </c>
      <c r="P1171" s="80" t="n">
        <v>12124.2</v>
      </c>
      <c r="Q1171" s="80" t="n">
        <v>16691.2</v>
      </c>
      <c r="R1171" s="80" t="n">
        <v>6455.07</v>
      </c>
      <c r="S1171" s="80" t="n">
        <v>-806.04</v>
      </c>
      <c r="T1171" s="80">
        <f>O1171-Y1171</f>
        <v/>
      </c>
      <c r="U1171" s="82">
        <f>AA1171/(T1171+X1171)</f>
        <v/>
      </c>
      <c r="V1171" s="80">
        <f>INDEX(检修、备用和必开!B:B,MATCH(统调负荷!$C1171,检修、备用和必开!$A:$A,0))</f>
        <v/>
      </c>
      <c r="W1171" s="80">
        <f>INDEX(检修、备用和必开!C:C,MATCH(统调负荷!$C1171,检修、备用和必开!$A:$A,0))</f>
        <v/>
      </c>
      <c r="X1171" s="80">
        <f>INDEX(检修、备用和必开!D:D,MATCH(统调负荷!$C1171,检修、备用和必开!$A:$A,0))</f>
        <v/>
      </c>
      <c r="Y1171" s="80">
        <f>INDEX(检修、备用和必开!E:E,MATCH(统调负荷!$C1171,检修、备用和必开!$A:$A,0))</f>
        <v/>
      </c>
      <c r="Z1171" s="80">
        <f>INDEX(检修、备用和必开!F:F,MATCH(统调负荷!$C1171,检修、备用和必开!$A:$A,0))</f>
        <v/>
      </c>
      <c r="AA1171" s="80">
        <f>94492.4-V1171-Z1171</f>
        <v/>
      </c>
      <c r="AB1171" s="80" t="n">
        <v>329.95</v>
      </c>
      <c r="AC1171" s="80" t="n">
        <v>302.89</v>
      </c>
      <c r="AD1171" s="83">
        <f>C1171+D1171</f>
        <v/>
      </c>
      <c r="AE1171" s="82">
        <f>N1171-E1171</f>
        <v/>
      </c>
      <c r="AF1171" s="82">
        <f>O1171-F1171</f>
        <v/>
      </c>
      <c r="AG1171" s="82">
        <f>P1171-G1171</f>
        <v/>
      </c>
      <c r="AH1171" s="82">
        <f>Q1171-H1171</f>
        <v/>
      </c>
      <c r="AI1171" s="82">
        <f>R1171-I1171</f>
        <v/>
      </c>
      <c r="AJ1171" s="82">
        <f>S1171-J1171</f>
        <v/>
      </c>
      <c r="AK1171" s="80">
        <f>INDEX(检修、备用和必开!I:I,MATCH(统调负荷!$C1171,检修、备用和必开!$A:$A,0))</f>
        <v/>
      </c>
    </row>
    <row r="1172" ht="13.8" customHeight="1">
      <c r="A1172" s="80">
        <f>WEEKDAY(C1172,2)</f>
        <v/>
      </c>
      <c r="B1172" s="80">
        <f>HOUR(D1172)</f>
        <v/>
      </c>
      <c r="D1172" s="75" t="n"/>
      <c r="E1172" s="80" t="n"/>
      <c r="F1172" s="80" t="n"/>
      <c r="G1172" s="80" t="n"/>
      <c r="H1172" s="80" t="n"/>
      <c r="I1172" s="80" t="n"/>
      <c r="J1172" s="80" t="n"/>
      <c r="K1172" s="80">
        <f>F1172-Y1172</f>
        <v/>
      </c>
      <c r="L1172" s="82">
        <f>AA1172/(K1172+W1172)</f>
        <v/>
      </c>
      <c r="M1172" s="75" t="n">
        <v>0.1875</v>
      </c>
      <c r="N1172" s="80" t="n">
        <v>69739.5</v>
      </c>
      <c r="O1172" s="80" t="n">
        <v>35430.96</v>
      </c>
      <c r="P1172" s="80" t="n">
        <v>12521.7</v>
      </c>
      <c r="Q1172" s="80" t="n">
        <v>16075.7</v>
      </c>
      <c r="R1172" s="80" t="n">
        <v>6525.04</v>
      </c>
      <c r="S1172" s="80" t="n">
        <v>-813.9</v>
      </c>
      <c r="T1172" s="80">
        <f>O1172-Y1172</f>
        <v/>
      </c>
      <c r="U1172" s="82">
        <f>AA1172/(T1172+X1172)</f>
        <v/>
      </c>
      <c r="V1172" s="80">
        <f>INDEX(检修、备用和必开!B:B,MATCH(统调负荷!$C1172,检修、备用和必开!$A:$A,0))</f>
        <v/>
      </c>
      <c r="W1172" s="80">
        <f>INDEX(检修、备用和必开!C:C,MATCH(统调负荷!$C1172,检修、备用和必开!$A:$A,0))</f>
        <v/>
      </c>
      <c r="X1172" s="80">
        <f>INDEX(检修、备用和必开!D:D,MATCH(统调负荷!$C1172,检修、备用和必开!$A:$A,0))</f>
        <v/>
      </c>
      <c r="Y1172" s="80">
        <f>INDEX(检修、备用和必开!E:E,MATCH(统调负荷!$C1172,检修、备用和必开!$A:$A,0))</f>
        <v/>
      </c>
      <c r="Z1172" s="80">
        <f>INDEX(检修、备用和必开!F:F,MATCH(统调负荷!$C1172,检修、备用和必开!$A:$A,0))</f>
        <v/>
      </c>
      <c r="AA1172" s="80">
        <f>94492.4-V1172-Z1172</f>
        <v/>
      </c>
      <c r="AB1172" s="80" t="n">
        <v>326.28</v>
      </c>
      <c r="AC1172" s="80" t="n">
        <v>312.07</v>
      </c>
      <c r="AD1172" s="83">
        <f>C1172+D1172</f>
        <v/>
      </c>
      <c r="AE1172" s="82">
        <f>N1172-E1172</f>
        <v/>
      </c>
      <c r="AF1172" s="82">
        <f>O1172-F1172</f>
        <v/>
      </c>
      <c r="AG1172" s="82">
        <f>P1172-G1172</f>
        <v/>
      </c>
      <c r="AH1172" s="82">
        <f>Q1172-H1172</f>
        <v/>
      </c>
      <c r="AI1172" s="82">
        <f>R1172-I1172</f>
        <v/>
      </c>
      <c r="AJ1172" s="82">
        <f>S1172-J1172</f>
        <v/>
      </c>
      <c r="AK1172" s="80">
        <f>INDEX(检修、备用和必开!I:I,MATCH(统调负荷!$C1172,检修、备用和必开!$A:$A,0))</f>
        <v/>
      </c>
    </row>
    <row r="1173" ht="13.8" customHeight="1">
      <c r="A1173" s="80">
        <f>WEEKDAY(C1173,2)</f>
        <v/>
      </c>
      <c r="B1173" s="80">
        <f>HOUR(D1173)</f>
        <v/>
      </c>
      <c r="D1173" s="75" t="n"/>
      <c r="E1173" s="80" t="n"/>
      <c r="F1173" s="80" t="n"/>
      <c r="G1173" s="80" t="n"/>
      <c r="H1173" s="80" t="n"/>
      <c r="I1173" s="80" t="n"/>
      <c r="J1173" s="80" t="n"/>
      <c r="K1173" s="80">
        <f>F1173-Y1173</f>
        <v/>
      </c>
      <c r="L1173" s="82">
        <f>AA1173/(K1173+W1173)</f>
        <v/>
      </c>
      <c r="M1173" s="75" t="n">
        <v>0.1979166666666667</v>
      </c>
      <c r="N1173" s="80" t="n">
        <v>69550.3</v>
      </c>
      <c r="O1173" s="80" t="n">
        <v>35232.58</v>
      </c>
      <c r="P1173" s="80" t="n">
        <v>12352.6</v>
      </c>
      <c r="Q1173" s="80" t="n">
        <v>16210.6</v>
      </c>
      <c r="R1173" s="80" t="n">
        <v>6574.95</v>
      </c>
      <c r="S1173" s="80" t="n">
        <v>-820.4299999999999</v>
      </c>
      <c r="T1173" s="80">
        <f>O1173-Y1173</f>
        <v/>
      </c>
      <c r="U1173" s="82">
        <f>AA1173/(T1173+X1173)</f>
        <v/>
      </c>
      <c r="V1173" s="80">
        <f>INDEX(检修、备用和必开!B:B,MATCH(统调负荷!$C1173,检修、备用和必开!$A:$A,0))</f>
        <v/>
      </c>
      <c r="W1173" s="80">
        <f>INDEX(检修、备用和必开!C:C,MATCH(统调负荷!$C1173,检修、备用和必开!$A:$A,0))</f>
        <v/>
      </c>
      <c r="X1173" s="80">
        <f>INDEX(检修、备用和必开!D:D,MATCH(统调负荷!$C1173,检修、备用和必开!$A:$A,0))</f>
        <v/>
      </c>
      <c r="Y1173" s="80">
        <f>INDEX(检修、备用和必开!E:E,MATCH(统调负荷!$C1173,检修、备用和必开!$A:$A,0))</f>
        <v/>
      </c>
      <c r="Z1173" s="80">
        <f>INDEX(检修、备用和必开!F:F,MATCH(统调负荷!$C1173,检修、备用和必开!$A:$A,0))</f>
        <v/>
      </c>
      <c r="AA1173" s="80">
        <f>94492.4-V1173-Z1173</f>
        <v/>
      </c>
      <c r="AB1173" s="80" t="n">
        <v>324.33</v>
      </c>
      <c r="AC1173" s="80" t="n">
        <v>275.63</v>
      </c>
      <c r="AD1173" s="83">
        <f>C1173+D1173</f>
        <v/>
      </c>
      <c r="AE1173" s="82">
        <f>N1173-E1173</f>
        <v/>
      </c>
      <c r="AF1173" s="82">
        <f>O1173-F1173</f>
        <v/>
      </c>
      <c r="AG1173" s="82">
        <f>P1173-G1173</f>
        <v/>
      </c>
      <c r="AH1173" s="82">
        <f>Q1173-H1173</f>
        <v/>
      </c>
      <c r="AI1173" s="82">
        <f>R1173-I1173</f>
        <v/>
      </c>
      <c r="AJ1173" s="82">
        <f>S1173-J1173</f>
        <v/>
      </c>
      <c r="AK1173" s="80">
        <f>INDEX(检修、备用和必开!I:I,MATCH(统调负荷!$C1173,检修、备用和必开!$A:$A,0))</f>
        <v/>
      </c>
    </row>
    <row r="1174" ht="13.8" customHeight="1">
      <c r="A1174" s="80">
        <f>WEEKDAY(C1174,2)</f>
        <v/>
      </c>
      <c r="B1174" s="80">
        <f>HOUR(D1174)</f>
        <v/>
      </c>
      <c r="D1174" s="75" t="n"/>
      <c r="E1174" s="80" t="n"/>
      <c r="F1174" s="80" t="n"/>
      <c r="G1174" s="80" t="n"/>
      <c r="H1174" s="80" t="n"/>
      <c r="I1174" s="80" t="n"/>
      <c r="J1174" s="80" t="n"/>
      <c r="K1174" s="80">
        <f>F1174-Y1174</f>
        <v/>
      </c>
      <c r="L1174" s="82">
        <f>AA1174/(K1174+W1174)</f>
        <v/>
      </c>
      <c r="M1174" s="75" t="n">
        <v>0.2083333333333333</v>
      </c>
      <c r="N1174" s="80" t="n">
        <v>69654.7</v>
      </c>
      <c r="O1174" s="80" t="n">
        <v>35864.77</v>
      </c>
      <c r="P1174" s="80" t="n">
        <v>11748.6</v>
      </c>
      <c r="Q1174" s="80" t="n">
        <v>16301</v>
      </c>
      <c r="R1174" s="80" t="n">
        <v>6592.31</v>
      </c>
      <c r="S1174" s="80" t="n">
        <v>-851.98</v>
      </c>
      <c r="T1174" s="80">
        <f>O1174-Y1174</f>
        <v/>
      </c>
      <c r="U1174" s="82">
        <f>AA1174/(T1174+X1174)</f>
        <v/>
      </c>
      <c r="V1174" s="80">
        <f>INDEX(检修、备用和必开!B:B,MATCH(统调负荷!$C1174,检修、备用和必开!$A:$A,0))</f>
        <v/>
      </c>
      <c r="W1174" s="80">
        <f>INDEX(检修、备用和必开!C:C,MATCH(统调负荷!$C1174,检修、备用和必开!$A:$A,0))</f>
        <v/>
      </c>
      <c r="X1174" s="80">
        <f>INDEX(检修、备用和必开!D:D,MATCH(统调负荷!$C1174,检修、备用和必开!$A:$A,0))</f>
        <v/>
      </c>
      <c r="Y1174" s="80">
        <f>INDEX(检修、备用和必开!E:E,MATCH(统调负荷!$C1174,检修、备用和必开!$A:$A,0))</f>
        <v/>
      </c>
      <c r="Z1174" s="80">
        <f>INDEX(检修、备用和必开!F:F,MATCH(统调负荷!$C1174,检修、备用和必开!$A:$A,0))</f>
        <v/>
      </c>
      <c r="AA1174" s="80">
        <f>94492.4-V1174-Z1174</f>
        <v/>
      </c>
      <c r="AB1174" s="80" t="n">
        <v>325.17</v>
      </c>
      <c r="AC1174" s="80" t="n">
        <v>304.42</v>
      </c>
      <c r="AD1174" s="83">
        <f>C1174+D1174</f>
        <v/>
      </c>
      <c r="AE1174" s="82">
        <f>N1174-E1174</f>
        <v/>
      </c>
      <c r="AF1174" s="82">
        <f>O1174-F1174</f>
        <v/>
      </c>
      <c r="AG1174" s="82">
        <f>P1174-G1174</f>
        <v/>
      </c>
      <c r="AH1174" s="82">
        <f>Q1174-H1174</f>
        <v/>
      </c>
      <c r="AI1174" s="82">
        <f>R1174-I1174</f>
        <v/>
      </c>
      <c r="AJ1174" s="82">
        <f>S1174-J1174</f>
        <v/>
      </c>
      <c r="AK1174" s="80">
        <f>INDEX(检修、备用和必开!I:I,MATCH(统调负荷!$C1174,检修、备用和必开!$A:$A,0))</f>
        <v/>
      </c>
    </row>
    <row r="1175" ht="13.8" customHeight="1">
      <c r="A1175" s="80">
        <f>WEEKDAY(C1175,2)</f>
        <v/>
      </c>
      <c r="B1175" s="80">
        <f>HOUR(D1175)</f>
        <v/>
      </c>
      <c r="D1175" s="75" t="n"/>
      <c r="E1175" s="80" t="n"/>
      <c r="F1175" s="80" t="n"/>
      <c r="G1175" s="80" t="n"/>
      <c r="H1175" s="80" t="n"/>
      <c r="I1175" s="80" t="n"/>
      <c r="J1175" s="80" t="n"/>
      <c r="K1175" s="80">
        <f>F1175-Y1175</f>
        <v/>
      </c>
      <c r="L1175" s="82">
        <f>AA1175/(K1175+W1175)</f>
        <v/>
      </c>
      <c r="M1175" s="75" t="n">
        <v>0.21875</v>
      </c>
      <c r="N1175" s="80" t="n">
        <v>70150.39999999999</v>
      </c>
      <c r="O1175" s="80" t="n">
        <v>35868.66</v>
      </c>
      <c r="P1175" s="80" t="n">
        <v>11884.4</v>
      </c>
      <c r="Q1175" s="80" t="n">
        <v>16572</v>
      </c>
      <c r="R1175" s="80" t="n">
        <v>6660.07</v>
      </c>
      <c r="S1175" s="80" t="n">
        <v>-834.73</v>
      </c>
      <c r="T1175" s="80">
        <f>O1175-Y1175</f>
        <v/>
      </c>
      <c r="U1175" s="82">
        <f>AA1175/(T1175+X1175)</f>
        <v/>
      </c>
      <c r="V1175" s="80">
        <f>INDEX(检修、备用和必开!B:B,MATCH(统调负荷!$C1175,检修、备用和必开!$A:$A,0))</f>
        <v/>
      </c>
      <c r="W1175" s="80">
        <f>INDEX(检修、备用和必开!C:C,MATCH(统调负荷!$C1175,检修、备用和必开!$A:$A,0))</f>
        <v/>
      </c>
      <c r="X1175" s="80">
        <f>INDEX(检修、备用和必开!D:D,MATCH(统调负荷!$C1175,检修、备用和必开!$A:$A,0))</f>
        <v/>
      </c>
      <c r="Y1175" s="80">
        <f>INDEX(检修、备用和必开!E:E,MATCH(统调负荷!$C1175,检修、备用和必开!$A:$A,0))</f>
        <v/>
      </c>
      <c r="Z1175" s="80">
        <f>INDEX(检修、备用和必开!F:F,MATCH(统调负荷!$C1175,检修、备用和必开!$A:$A,0))</f>
        <v/>
      </c>
      <c r="AA1175" s="80">
        <f>94492.4-V1175-Z1175</f>
        <v/>
      </c>
      <c r="AB1175" s="80" t="n">
        <v>328.35</v>
      </c>
      <c r="AC1175" s="80" t="n">
        <v>315.77</v>
      </c>
      <c r="AD1175" s="83">
        <f>C1175+D1175</f>
        <v/>
      </c>
      <c r="AE1175" s="82">
        <f>N1175-E1175</f>
        <v/>
      </c>
      <c r="AF1175" s="82">
        <f>O1175-F1175</f>
        <v/>
      </c>
      <c r="AG1175" s="82">
        <f>P1175-G1175</f>
        <v/>
      </c>
      <c r="AH1175" s="82">
        <f>Q1175-H1175</f>
        <v/>
      </c>
      <c r="AI1175" s="82">
        <f>R1175-I1175</f>
        <v/>
      </c>
      <c r="AJ1175" s="82">
        <f>S1175-J1175</f>
        <v/>
      </c>
      <c r="AK1175" s="80">
        <f>INDEX(检修、备用和必开!I:I,MATCH(统调负荷!$C1175,检修、备用和必开!$A:$A,0))</f>
        <v/>
      </c>
    </row>
    <row r="1176" ht="13.8" customHeight="1">
      <c r="A1176" s="80">
        <f>WEEKDAY(C1176,2)</f>
        <v/>
      </c>
      <c r="B1176" s="80">
        <f>HOUR(D1176)</f>
        <v/>
      </c>
      <c r="D1176" s="75" t="n"/>
      <c r="E1176" s="80" t="n"/>
      <c r="F1176" s="80" t="n"/>
      <c r="G1176" s="80" t="n"/>
      <c r="H1176" s="80" t="n"/>
      <c r="I1176" s="80" t="n"/>
      <c r="J1176" s="80" t="n"/>
      <c r="K1176" s="80">
        <f>F1176-Y1176</f>
        <v/>
      </c>
      <c r="L1176" s="82">
        <f>AA1176/(K1176+W1176)</f>
        <v/>
      </c>
      <c r="M1176" s="75" t="n">
        <v>0.2291666666666667</v>
      </c>
      <c r="N1176" s="80" t="n">
        <v>70269.8</v>
      </c>
      <c r="O1176" s="80" t="n">
        <v>36360.66</v>
      </c>
      <c r="P1176" s="80" t="n">
        <v>11282.5</v>
      </c>
      <c r="Q1176" s="80" t="n">
        <v>16771.6</v>
      </c>
      <c r="R1176" s="80" t="n">
        <v>6704.84</v>
      </c>
      <c r="S1176" s="80" t="n">
        <v>-849.8</v>
      </c>
      <c r="T1176" s="80">
        <f>O1176-Y1176</f>
        <v/>
      </c>
      <c r="U1176" s="82">
        <f>AA1176/(T1176+X1176)</f>
        <v/>
      </c>
      <c r="V1176" s="80">
        <f>INDEX(检修、备用和必开!B:B,MATCH(统调负荷!$C1176,检修、备用和必开!$A:$A,0))</f>
        <v/>
      </c>
      <c r="W1176" s="80">
        <f>INDEX(检修、备用和必开!C:C,MATCH(统调负荷!$C1176,检修、备用和必开!$A:$A,0))</f>
        <v/>
      </c>
      <c r="X1176" s="80">
        <f>INDEX(检修、备用和必开!D:D,MATCH(统调负荷!$C1176,检修、备用和必开!$A:$A,0))</f>
        <v/>
      </c>
      <c r="Y1176" s="80">
        <f>INDEX(检修、备用和必开!E:E,MATCH(统调负荷!$C1176,检修、备用和必开!$A:$A,0))</f>
        <v/>
      </c>
      <c r="Z1176" s="80">
        <f>INDEX(检修、备用和必开!F:F,MATCH(统调负荷!$C1176,检修、备用和必开!$A:$A,0))</f>
        <v/>
      </c>
      <c r="AA1176" s="80">
        <f>94492.4-V1176-Z1176</f>
        <v/>
      </c>
      <c r="AB1176" s="80" t="n">
        <v>328.32</v>
      </c>
      <c r="AC1176" s="80" t="n">
        <v>316.78</v>
      </c>
      <c r="AD1176" s="83">
        <f>C1176+D1176</f>
        <v/>
      </c>
      <c r="AE1176" s="82">
        <f>N1176-E1176</f>
        <v/>
      </c>
      <c r="AF1176" s="82">
        <f>O1176-F1176</f>
        <v/>
      </c>
      <c r="AG1176" s="82">
        <f>P1176-G1176</f>
        <v/>
      </c>
      <c r="AH1176" s="82">
        <f>Q1176-H1176</f>
        <v/>
      </c>
      <c r="AI1176" s="82">
        <f>R1176-I1176</f>
        <v/>
      </c>
      <c r="AJ1176" s="82">
        <f>S1176-J1176</f>
        <v/>
      </c>
      <c r="AK1176" s="80">
        <f>INDEX(检修、备用和必开!I:I,MATCH(统调负荷!$C1176,检修、备用和必开!$A:$A,0))</f>
        <v/>
      </c>
    </row>
    <row r="1177" ht="13.8" customHeight="1">
      <c r="A1177" s="80">
        <f>WEEKDAY(C1177,2)</f>
        <v/>
      </c>
      <c r="B1177" s="80">
        <f>HOUR(D1177)</f>
        <v/>
      </c>
      <c r="D1177" s="75" t="n"/>
      <c r="E1177" s="80" t="n"/>
      <c r="F1177" s="80" t="n"/>
      <c r="G1177" s="80" t="n"/>
      <c r="H1177" s="80" t="n"/>
      <c r="I1177" s="80" t="n"/>
      <c r="J1177" s="80" t="n"/>
      <c r="K1177" s="80">
        <f>F1177-Y1177</f>
        <v/>
      </c>
      <c r="L1177" s="82">
        <f>AA1177/(K1177+W1177)</f>
        <v/>
      </c>
      <c r="M1177" s="75" t="n">
        <v>0.2395833333333333</v>
      </c>
      <c r="N1177" s="80" t="n">
        <v>71381.7</v>
      </c>
      <c r="O1177" s="80" t="n">
        <v>37242.11</v>
      </c>
      <c r="P1177" s="80" t="n">
        <v>11751.6</v>
      </c>
      <c r="Q1177" s="80" t="n">
        <v>16520.9</v>
      </c>
      <c r="R1177" s="80" t="n">
        <v>6726.46</v>
      </c>
      <c r="S1177" s="80" t="n">
        <v>-859.37</v>
      </c>
      <c r="T1177" s="80">
        <f>O1177-Y1177</f>
        <v/>
      </c>
      <c r="U1177" s="82">
        <f>AA1177/(T1177+X1177)</f>
        <v/>
      </c>
      <c r="V1177" s="80">
        <f>INDEX(检修、备用和必开!B:B,MATCH(统调负荷!$C1177,检修、备用和必开!$A:$A,0))</f>
        <v/>
      </c>
      <c r="W1177" s="80">
        <f>INDEX(检修、备用和必开!C:C,MATCH(统调负荷!$C1177,检修、备用和必开!$A:$A,0))</f>
        <v/>
      </c>
      <c r="X1177" s="80">
        <f>INDEX(检修、备用和必开!D:D,MATCH(统调负荷!$C1177,检修、备用和必开!$A:$A,0))</f>
        <v/>
      </c>
      <c r="Y1177" s="80">
        <f>INDEX(检修、备用和必开!E:E,MATCH(统调负荷!$C1177,检修、备用和必开!$A:$A,0))</f>
        <v/>
      </c>
      <c r="Z1177" s="80">
        <f>INDEX(检修、备用和必开!F:F,MATCH(统调负荷!$C1177,检修、备用和必开!$A:$A,0))</f>
        <v/>
      </c>
      <c r="AA1177" s="80">
        <f>94492.4-V1177-Z1177</f>
        <v/>
      </c>
      <c r="AB1177" s="80" t="n">
        <v>339.94</v>
      </c>
      <c r="AC1177" s="80" t="n">
        <v>316.78</v>
      </c>
      <c r="AD1177" s="83">
        <f>C1177+D1177</f>
        <v/>
      </c>
      <c r="AE1177" s="82">
        <f>N1177-E1177</f>
        <v/>
      </c>
      <c r="AF1177" s="82">
        <f>O1177-F1177</f>
        <v/>
      </c>
      <c r="AG1177" s="82">
        <f>P1177-G1177</f>
        <v/>
      </c>
      <c r="AH1177" s="82">
        <f>Q1177-H1177</f>
        <v/>
      </c>
      <c r="AI1177" s="82">
        <f>R1177-I1177</f>
        <v/>
      </c>
      <c r="AJ1177" s="82">
        <f>S1177-J1177</f>
        <v/>
      </c>
      <c r="AK1177" s="80">
        <f>INDEX(检修、备用和必开!I:I,MATCH(统调负荷!$C1177,检修、备用和必开!$A:$A,0))</f>
        <v/>
      </c>
    </row>
    <row r="1178" ht="13.8" customHeight="1">
      <c r="A1178" s="80">
        <f>WEEKDAY(C1178,2)</f>
        <v/>
      </c>
      <c r="B1178" s="80">
        <f>HOUR(D1178)</f>
        <v/>
      </c>
      <c r="D1178" s="75" t="n"/>
      <c r="E1178" s="80" t="n"/>
      <c r="F1178" s="80" t="n"/>
      <c r="G1178" s="80" t="n"/>
      <c r="H1178" s="80" t="n"/>
      <c r="I1178" s="80" t="n"/>
      <c r="J1178" s="80" t="n"/>
      <c r="K1178" s="80">
        <f>F1178-Y1178</f>
        <v/>
      </c>
      <c r="L1178" s="82">
        <f>AA1178/(K1178+W1178)</f>
        <v/>
      </c>
      <c r="M1178" s="75" t="n">
        <v>0.25</v>
      </c>
      <c r="N1178" s="80" t="n">
        <v>72371.89999999999</v>
      </c>
      <c r="O1178" s="80" t="n">
        <v>38014.22</v>
      </c>
      <c r="P1178" s="80" t="n">
        <v>11616.2</v>
      </c>
      <c r="Q1178" s="80" t="n">
        <v>16904</v>
      </c>
      <c r="R1178" s="80" t="n">
        <v>6695.06</v>
      </c>
      <c r="S1178" s="80" t="n">
        <v>-857.58</v>
      </c>
      <c r="T1178" s="80">
        <f>O1178-Y1178</f>
        <v/>
      </c>
      <c r="U1178" s="82">
        <f>AA1178/(T1178+X1178)</f>
        <v/>
      </c>
      <c r="V1178" s="80">
        <f>INDEX(检修、备用和必开!B:B,MATCH(统调负荷!$C1178,检修、备用和必开!$A:$A,0))</f>
        <v/>
      </c>
      <c r="W1178" s="80">
        <f>INDEX(检修、备用和必开!C:C,MATCH(统调负荷!$C1178,检修、备用和必开!$A:$A,0))</f>
        <v/>
      </c>
      <c r="X1178" s="80">
        <f>INDEX(检修、备用和必开!D:D,MATCH(统调负荷!$C1178,检修、备用和必开!$A:$A,0))</f>
        <v/>
      </c>
      <c r="Y1178" s="80">
        <f>INDEX(检修、备用和必开!E:E,MATCH(统调负荷!$C1178,检修、备用和必开!$A:$A,0))</f>
        <v/>
      </c>
      <c r="Z1178" s="80">
        <f>INDEX(检修、备用和必开!F:F,MATCH(统调负荷!$C1178,检修、备用和必开!$A:$A,0))</f>
        <v/>
      </c>
      <c r="AA1178" s="80">
        <f>94492.4-V1178-Z1178</f>
        <v/>
      </c>
      <c r="AB1178" s="80" t="n">
        <v>344.2</v>
      </c>
      <c r="AC1178" s="80" t="n">
        <v>323.78</v>
      </c>
      <c r="AD1178" s="83">
        <f>C1178+D1178</f>
        <v/>
      </c>
      <c r="AE1178" s="82">
        <f>N1178-E1178</f>
        <v/>
      </c>
      <c r="AF1178" s="82">
        <f>O1178-F1178</f>
        <v/>
      </c>
      <c r="AG1178" s="82">
        <f>P1178-G1178</f>
        <v/>
      </c>
      <c r="AH1178" s="82">
        <f>Q1178-H1178</f>
        <v/>
      </c>
      <c r="AI1178" s="82">
        <f>R1178-I1178</f>
        <v/>
      </c>
      <c r="AJ1178" s="82">
        <f>S1178-J1178</f>
        <v/>
      </c>
      <c r="AK1178" s="80">
        <f>INDEX(检修、备用和必开!I:I,MATCH(统调负荷!$C1178,检修、备用和必开!$A:$A,0))</f>
        <v/>
      </c>
    </row>
    <row r="1179" ht="13.8" customHeight="1">
      <c r="A1179" s="80">
        <f>WEEKDAY(C1179,2)</f>
        <v/>
      </c>
      <c r="B1179" s="80">
        <f>HOUR(D1179)</f>
        <v/>
      </c>
      <c r="D1179" s="75" t="n"/>
      <c r="E1179" s="80" t="n"/>
      <c r="F1179" s="80" t="n"/>
      <c r="G1179" s="80" t="n"/>
      <c r="H1179" s="80" t="n"/>
      <c r="I1179" s="80" t="n"/>
      <c r="J1179" s="80" t="n"/>
      <c r="K1179" s="80">
        <f>F1179-Y1179</f>
        <v/>
      </c>
      <c r="L1179" s="82">
        <f>AA1179/(K1179+W1179)</f>
        <v/>
      </c>
      <c r="M1179" s="75" t="n">
        <v>0.2604166666666667</v>
      </c>
      <c r="N1179" s="80" t="n">
        <v>74202.7</v>
      </c>
      <c r="O1179" s="80" t="n">
        <v>39584.74</v>
      </c>
      <c r="P1179" s="80" t="n">
        <v>11759.9</v>
      </c>
      <c r="Q1179" s="80" t="n">
        <v>17032</v>
      </c>
      <c r="R1179" s="80" t="n">
        <v>6716.41</v>
      </c>
      <c r="S1179" s="80" t="n">
        <v>-890.35</v>
      </c>
      <c r="T1179" s="80">
        <f>O1179-Y1179</f>
        <v/>
      </c>
      <c r="U1179" s="82">
        <f>AA1179/(T1179+X1179)</f>
        <v/>
      </c>
      <c r="V1179" s="80">
        <f>INDEX(检修、备用和必开!B:B,MATCH(统调负荷!$C1179,检修、备用和必开!$A:$A,0))</f>
        <v/>
      </c>
      <c r="W1179" s="80">
        <f>INDEX(检修、备用和必开!C:C,MATCH(统调负荷!$C1179,检修、备用和必开!$A:$A,0))</f>
        <v/>
      </c>
      <c r="X1179" s="80">
        <f>INDEX(检修、备用和必开!D:D,MATCH(统调负荷!$C1179,检修、备用和必开!$A:$A,0))</f>
        <v/>
      </c>
      <c r="Y1179" s="80">
        <f>INDEX(检修、备用和必开!E:E,MATCH(统调负荷!$C1179,检修、备用和必开!$A:$A,0))</f>
        <v/>
      </c>
      <c r="Z1179" s="80">
        <f>INDEX(检修、备用和必开!F:F,MATCH(统调负荷!$C1179,检修、备用和必开!$A:$A,0))</f>
        <v/>
      </c>
      <c r="AA1179" s="80">
        <f>94492.4-V1179-Z1179</f>
        <v/>
      </c>
      <c r="AB1179" s="80" t="n">
        <v>351.36</v>
      </c>
      <c r="AC1179" s="80" t="n">
        <v>334.18</v>
      </c>
      <c r="AD1179" s="83">
        <f>C1179+D1179</f>
        <v/>
      </c>
      <c r="AE1179" s="82">
        <f>N1179-E1179</f>
        <v/>
      </c>
      <c r="AF1179" s="82">
        <f>O1179-F1179</f>
        <v/>
      </c>
      <c r="AG1179" s="82">
        <f>P1179-G1179</f>
        <v/>
      </c>
      <c r="AH1179" s="82">
        <f>Q1179-H1179</f>
        <v/>
      </c>
      <c r="AI1179" s="82">
        <f>R1179-I1179</f>
        <v/>
      </c>
      <c r="AJ1179" s="82">
        <f>S1179-J1179</f>
        <v/>
      </c>
      <c r="AK1179" s="80">
        <f>INDEX(检修、备用和必开!I:I,MATCH(统调负荷!$C1179,检修、备用和必开!$A:$A,0))</f>
        <v/>
      </c>
    </row>
    <row r="1180" ht="13.8" customHeight="1">
      <c r="A1180" s="80">
        <f>WEEKDAY(C1180,2)</f>
        <v/>
      </c>
      <c r="B1180" s="80">
        <f>HOUR(D1180)</f>
        <v/>
      </c>
      <c r="D1180" s="75" t="n"/>
      <c r="E1180" s="80" t="n"/>
      <c r="F1180" s="80" t="n"/>
      <c r="G1180" s="80" t="n"/>
      <c r="H1180" s="80" t="n"/>
      <c r="I1180" s="80" t="n"/>
      <c r="J1180" s="80" t="n"/>
      <c r="K1180" s="80">
        <f>F1180-Y1180</f>
        <v/>
      </c>
      <c r="L1180" s="82">
        <f>AA1180/(K1180+W1180)</f>
        <v/>
      </c>
      <c r="M1180" s="75" t="n">
        <v>0.2708333333333333</v>
      </c>
      <c r="N1180" s="80" t="n">
        <v>75931.3</v>
      </c>
      <c r="O1180" s="80" t="n">
        <v>40653.25</v>
      </c>
      <c r="P1180" s="80" t="n">
        <v>12080.2</v>
      </c>
      <c r="Q1180" s="80" t="n">
        <v>17561</v>
      </c>
      <c r="R1180" s="80" t="n">
        <v>6693.32</v>
      </c>
      <c r="S1180" s="80" t="n">
        <v>-1056.47</v>
      </c>
      <c r="T1180" s="80">
        <f>O1180-Y1180</f>
        <v/>
      </c>
      <c r="U1180" s="82">
        <f>AA1180/(T1180+X1180)</f>
        <v/>
      </c>
      <c r="V1180" s="80">
        <f>INDEX(检修、备用和必开!B:B,MATCH(统调负荷!$C1180,检修、备用和必开!$A:$A,0))</f>
        <v/>
      </c>
      <c r="W1180" s="80">
        <f>INDEX(检修、备用和必开!C:C,MATCH(统调负荷!$C1180,检修、备用和必开!$A:$A,0))</f>
        <v/>
      </c>
      <c r="X1180" s="80">
        <f>INDEX(检修、备用和必开!D:D,MATCH(统调负荷!$C1180,检修、备用和必开!$A:$A,0))</f>
        <v/>
      </c>
      <c r="Y1180" s="80">
        <f>INDEX(检修、备用和必开!E:E,MATCH(统调负荷!$C1180,检修、备用和必开!$A:$A,0))</f>
        <v/>
      </c>
      <c r="Z1180" s="80">
        <f>INDEX(检修、备用和必开!F:F,MATCH(统调负荷!$C1180,检修、备用和必开!$A:$A,0))</f>
        <v/>
      </c>
      <c r="AA1180" s="80">
        <f>94492.4-V1180-Z1180</f>
        <v/>
      </c>
      <c r="AB1180" s="80" t="n">
        <v>354.54</v>
      </c>
      <c r="AC1180" s="80" t="n">
        <v>341.46</v>
      </c>
      <c r="AD1180" s="83">
        <f>C1180+D1180</f>
        <v/>
      </c>
      <c r="AE1180" s="82">
        <f>N1180-E1180</f>
        <v/>
      </c>
      <c r="AF1180" s="82">
        <f>O1180-F1180</f>
        <v/>
      </c>
      <c r="AG1180" s="82">
        <f>P1180-G1180</f>
        <v/>
      </c>
      <c r="AH1180" s="82">
        <f>Q1180-H1180</f>
        <v/>
      </c>
      <c r="AI1180" s="82">
        <f>R1180-I1180</f>
        <v/>
      </c>
      <c r="AJ1180" s="82">
        <f>S1180-J1180</f>
        <v/>
      </c>
      <c r="AK1180" s="80">
        <f>INDEX(检修、备用和必开!I:I,MATCH(统调负荷!$C1180,检修、备用和必开!$A:$A,0))</f>
        <v/>
      </c>
    </row>
    <row r="1181" ht="13.8" customHeight="1">
      <c r="A1181" s="80">
        <f>WEEKDAY(C1181,2)</f>
        <v/>
      </c>
      <c r="B1181" s="80">
        <f>HOUR(D1181)</f>
        <v/>
      </c>
      <c r="D1181" s="75" t="n"/>
      <c r="E1181" s="80" t="n"/>
      <c r="F1181" s="80" t="n"/>
      <c r="G1181" s="80" t="n"/>
      <c r="H1181" s="80" t="n"/>
      <c r="I1181" s="80" t="n"/>
      <c r="J1181" s="80" t="n"/>
      <c r="K1181" s="80">
        <f>F1181-Y1181</f>
        <v/>
      </c>
      <c r="L1181" s="82">
        <f>AA1181/(K1181+W1181)</f>
        <v/>
      </c>
      <c r="M1181" s="75" t="n">
        <v>0.28125</v>
      </c>
      <c r="N1181" s="80" t="n">
        <v>77836.89999999999</v>
      </c>
      <c r="O1181" s="80" t="n">
        <v>41985.85</v>
      </c>
      <c r="P1181" s="80" t="n">
        <v>12669.4</v>
      </c>
      <c r="Q1181" s="80" t="n">
        <v>17691.3</v>
      </c>
      <c r="R1181" s="80" t="n">
        <v>6683.16</v>
      </c>
      <c r="S1181" s="80" t="n">
        <v>-1192.81</v>
      </c>
      <c r="T1181" s="80">
        <f>O1181-Y1181</f>
        <v/>
      </c>
      <c r="U1181" s="82">
        <f>AA1181/(T1181+X1181)</f>
        <v/>
      </c>
      <c r="V1181" s="80">
        <f>INDEX(检修、备用和必开!B:B,MATCH(统调负荷!$C1181,检修、备用和必开!$A:$A,0))</f>
        <v/>
      </c>
      <c r="W1181" s="80">
        <f>INDEX(检修、备用和必开!C:C,MATCH(统调负荷!$C1181,检修、备用和必开!$A:$A,0))</f>
        <v/>
      </c>
      <c r="X1181" s="80">
        <f>INDEX(检修、备用和必开!D:D,MATCH(统调负荷!$C1181,检修、备用和必开!$A:$A,0))</f>
        <v/>
      </c>
      <c r="Y1181" s="80">
        <f>INDEX(检修、备用和必开!E:E,MATCH(统调负荷!$C1181,检修、备用和必开!$A:$A,0))</f>
        <v/>
      </c>
      <c r="Z1181" s="80">
        <f>INDEX(检修、备用和必开!F:F,MATCH(统调负荷!$C1181,检修、备用和必开!$A:$A,0))</f>
        <v/>
      </c>
      <c r="AA1181" s="80">
        <f>94492.4-V1181-Z1181</f>
        <v/>
      </c>
      <c r="AB1181" s="80" t="n">
        <v>386.37</v>
      </c>
      <c r="AC1181" s="80" t="n">
        <v>348.06</v>
      </c>
      <c r="AD1181" s="83">
        <f>C1181+D1181</f>
        <v/>
      </c>
      <c r="AE1181" s="82">
        <f>N1181-E1181</f>
        <v/>
      </c>
      <c r="AF1181" s="82">
        <f>O1181-F1181</f>
        <v/>
      </c>
      <c r="AG1181" s="82">
        <f>P1181-G1181</f>
        <v/>
      </c>
      <c r="AH1181" s="82">
        <f>Q1181-H1181</f>
        <v/>
      </c>
      <c r="AI1181" s="82">
        <f>R1181-I1181</f>
        <v/>
      </c>
      <c r="AJ1181" s="82">
        <f>S1181-J1181</f>
        <v/>
      </c>
      <c r="AK1181" s="80">
        <f>INDEX(检修、备用和必开!I:I,MATCH(统调负荷!$C1181,检修、备用和必开!$A:$A,0))</f>
        <v/>
      </c>
    </row>
    <row r="1182" ht="13.8" customHeight="1">
      <c r="A1182" s="80">
        <f>WEEKDAY(C1182,2)</f>
        <v/>
      </c>
      <c r="B1182" s="80">
        <f>HOUR(D1182)</f>
        <v/>
      </c>
      <c r="D1182" s="75" t="n"/>
      <c r="E1182" s="80" t="n"/>
      <c r="F1182" s="80" t="n"/>
      <c r="G1182" s="80" t="n"/>
      <c r="H1182" s="80" t="n"/>
      <c r="I1182" s="80" t="n"/>
      <c r="J1182" s="80" t="n"/>
      <c r="K1182" s="80">
        <f>F1182-Y1182</f>
        <v/>
      </c>
      <c r="L1182" s="82">
        <f>AA1182/(K1182+W1182)</f>
        <v/>
      </c>
      <c r="M1182" s="75" t="n">
        <v>0.2916666666666667</v>
      </c>
      <c r="N1182" s="80" t="n">
        <v>79898.5</v>
      </c>
      <c r="O1182" s="80" t="n">
        <v>42567.28</v>
      </c>
      <c r="P1182" s="80" t="n">
        <v>13679.6</v>
      </c>
      <c r="Q1182" s="80" t="n">
        <v>18087.6</v>
      </c>
      <c r="R1182" s="80" t="n">
        <v>6709.15</v>
      </c>
      <c r="S1182" s="80" t="n">
        <v>-1145.13</v>
      </c>
      <c r="T1182" s="80">
        <f>O1182-Y1182</f>
        <v/>
      </c>
      <c r="U1182" s="82">
        <f>AA1182/(T1182+X1182)</f>
        <v/>
      </c>
      <c r="V1182" s="80">
        <f>INDEX(检修、备用和必开!B:B,MATCH(统调负荷!$C1182,检修、备用和必开!$A:$A,0))</f>
        <v/>
      </c>
      <c r="W1182" s="80">
        <f>INDEX(检修、备用和必开!C:C,MATCH(统调负荷!$C1182,检修、备用和必开!$A:$A,0))</f>
        <v/>
      </c>
      <c r="X1182" s="80">
        <f>INDEX(检修、备用和必开!D:D,MATCH(统调负荷!$C1182,检修、备用和必开!$A:$A,0))</f>
        <v/>
      </c>
      <c r="Y1182" s="80">
        <f>INDEX(检修、备用和必开!E:E,MATCH(统调负荷!$C1182,检修、备用和必开!$A:$A,0))</f>
        <v/>
      </c>
      <c r="Z1182" s="80">
        <f>INDEX(检修、备用和必开!F:F,MATCH(统调负荷!$C1182,检修、备用和必开!$A:$A,0))</f>
        <v/>
      </c>
      <c r="AA1182" s="80">
        <f>94492.4-V1182-Z1182</f>
        <v/>
      </c>
      <c r="AB1182" s="80" t="n">
        <v>525.52</v>
      </c>
      <c r="AC1182" s="80" t="n">
        <v>348.82</v>
      </c>
      <c r="AD1182" s="83">
        <f>C1182+D1182</f>
        <v/>
      </c>
      <c r="AE1182" s="82">
        <f>N1182-E1182</f>
        <v/>
      </c>
      <c r="AF1182" s="82">
        <f>O1182-F1182</f>
        <v/>
      </c>
      <c r="AG1182" s="82">
        <f>P1182-G1182</f>
        <v/>
      </c>
      <c r="AH1182" s="82">
        <f>Q1182-H1182</f>
        <v/>
      </c>
      <c r="AI1182" s="82">
        <f>R1182-I1182</f>
        <v/>
      </c>
      <c r="AJ1182" s="82">
        <f>S1182-J1182</f>
        <v/>
      </c>
      <c r="AK1182" s="80">
        <f>INDEX(检修、备用和必开!I:I,MATCH(统调负荷!$C1182,检修、备用和必开!$A:$A,0))</f>
        <v/>
      </c>
    </row>
    <row r="1183" ht="13.8" customHeight="1">
      <c r="A1183" s="80">
        <f>WEEKDAY(C1183,2)</f>
        <v/>
      </c>
      <c r="B1183" s="80">
        <f>HOUR(D1183)</f>
        <v/>
      </c>
      <c r="D1183" s="75" t="n"/>
      <c r="E1183" s="80" t="n"/>
      <c r="F1183" s="80" t="n"/>
      <c r="G1183" s="80" t="n"/>
      <c r="H1183" s="80" t="n"/>
      <c r="I1183" s="80" t="n"/>
      <c r="J1183" s="80" t="n"/>
      <c r="K1183" s="80">
        <f>F1183-Y1183</f>
        <v/>
      </c>
      <c r="L1183" s="82">
        <f>AA1183/(K1183+W1183)</f>
        <v/>
      </c>
      <c r="M1183" s="75" t="n">
        <v>0.3020833333333333</v>
      </c>
      <c r="N1183" s="80" t="n">
        <v>82861.2</v>
      </c>
      <c r="O1183" s="80" t="n">
        <v>44428.19</v>
      </c>
      <c r="P1183" s="80" t="n">
        <v>13962.3</v>
      </c>
      <c r="Q1183" s="80" t="n">
        <v>18936</v>
      </c>
      <c r="R1183" s="80" t="n">
        <v>6706.59</v>
      </c>
      <c r="S1183" s="80" t="n">
        <v>-1171.88</v>
      </c>
      <c r="T1183" s="80">
        <f>O1183-Y1183</f>
        <v/>
      </c>
      <c r="U1183" s="82">
        <f>AA1183/(T1183+X1183)</f>
        <v/>
      </c>
      <c r="V1183" s="80">
        <f>INDEX(检修、备用和必开!B:B,MATCH(统调负荷!$C1183,检修、备用和必开!$A:$A,0))</f>
        <v/>
      </c>
      <c r="W1183" s="80">
        <f>INDEX(检修、备用和必开!C:C,MATCH(统调负荷!$C1183,检修、备用和必开!$A:$A,0))</f>
        <v/>
      </c>
      <c r="X1183" s="80">
        <f>INDEX(检修、备用和必开!D:D,MATCH(统调负荷!$C1183,检修、备用和必开!$A:$A,0))</f>
        <v/>
      </c>
      <c r="Y1183" s="80">
        <f>INDEX(检修、备用和必开!E:E,MATCH(统调负荷!$C1183,检修、备用和必开!$A:$A,0))</f>
        <v/>
      </c>
      <c r="Z1183" s="80">
        <f>INDEX(检修、备用和必开!F:F,MATCH(统调负荷!$C1183,检修、备用和必开!$A:$A,0))</f>
        <v/>
      </c>
      <c r="AA1183" s="80">
        <f>94492.4-V1183-Z1183</f>
        <v/>
      </c>
      <c r="AB1183" s="80" t="n">
        <v>731.74</v>
      </c>
      <c r="AC1183" s="80" t="n">
        <v>362.92</v>
      </c>
      <c r="AD1183" s="83">
        <f>C1183+D1183</f>
        <v/>
      </c>
      <c r="AE1183" s="82">
        <f>N1183-E1183</f>
        <v/>
      </c>
      <c r="AF1183" s="82">
        <f>O1183-F1183</f>
        <v/>
      </c>
      <c r="AG1183" s="82">
        <f>P1183-G1183</f>
        <v/>
      </c>
      <c r="AH1183" s="82">
        <f>Q1183-H1183</f>
        <v/>
      </c>
      <c r="AI1183" s="82">
        <f>R1183-I1183</f>
        <v/>
      </c>
      <c r="AJ1183" s="82">
        <f>S1183-J1183</f>
        <v/>
      </c>
      <c r="AK1183" s="80">
        <f>INDEX(检修、备用和必开!I:I,MATCH(统调负荷!$C1183,检修、备用和必开!$A:$A,0))</f>
        <v/>
      </c>
    </row>
    <row r="1184" ht="13.8" customHeight="1">
      <c r="A1184" s="80">
        <f>WEEKDAY(C1184,2)</f>
        <v/>
      </c>
      <c r="B1184" s="80">
        <f>HOUR(D1184)</f>
        <v/>
      </c>
      <c r="D1184" s="75" t="n"/>
      <c r="E1184" s="80" t="n"/>
      <c r="F1184" s="80" t="n"/>
      <c r="G1184" s="80" t="n"/>
      <c r="H1184" s="80" t="n"/>
      <c r="I1184" s="80" t="n"/>
      <c r="J1184" s="80" t="n"/>
      <c r="K1184" s="80">
        <f>F1184-Y1184</f>
        <v/>
      </c>
      <c r="L1184" s="82">
        <f>AA1184/(K1184+W1184)</f>
        <v/>
      </c>
      <c r="M1184" s="75" t="n">
        <v>0.3125</v>
      </c>
      <c r="N1184" s="80" t="n">
        <v>85381.5</v>
      </c>
      <c r="O1184" s="80" t="n">
        <v>45033.69</v>
      </c>
      <c r="P1184" s="80" t="n">
        <v>14205</v>
      </c>
      <c r="Q1184" s="80" t="n">
        <v>20558.8</v>
      </c>
      <c r="R1184" s="80" t="n">
        <v>6883.25</v>
      </c>
      <c r="S1184" s="80" t="n">
        <v>-1299.24</v>
      </c>
      <c r="T1184" s="80">
        <f>O1184-Y1184</f>
        <v/>
      </c>
      <c r="U1184" s="82">
        <f>AA1184/(T1184+X1184)</f>
        <v/>
      </c>
      <c r="V1184" s="80">
        <f>INDEX(检修、备用和必开!B:B,MATCH(统调负荷!$C1184,检修、备用和必开!$A:$A,0))</f>
        <v/>
      </c>
      <c r="W1184" s="80">
        <f>INDEX(检修、备用和必开!C:C,MATCH(统调负荷!$C1184,检修、备用和必开!$A:$A,0))</f>
        <v/>
      </c>
      <c r="X1184" s="80">
        <f>INDEX(检修、备用和必开!D:D,MATCH(统调负荷!$C1184,检修、备用和必开!$A:$A,0))</f>
        <v/>
      </c>
      <c r="Y1184" s="80">
        <f>INDEX(检修、备用和必开!E:E,MATCH(统调负荷!$C1184,检修、备用和必开!$A:$A,0))</f>
        <v/>
      </c>
      <c r="Z1184" s="80">
        <f>INDEX(检修、备用和必开!F:F,MATCH(统调负荷!$C1184,检修、备用和必开!$A:$A,0))</f>
        <v/>
      </c>
      <c r="AA1184" s="80">
        <f>94492.4-V1184-Z1184</f>
        <v/>
      </c>
      <c r="AB1184" s="80" t="n">
        <v>424.52</v>
      </c>
      <c r="AC1184" s="80" t="n">
        <v>353.47</v>
      </c>
      <c r="AD1184" s="83">
        <f>C1184+D1184</f>
        <v/>
      </c>
      <c r="AE1184" s="82">
        <f>N1184-E1184</f>
        <v/>
      </c>
      <c r="AF1184" s="82">
        <f>O1184-F1184</f>
        <v/>
      </c>
      <c r="AG1184" s="82">
        <f>P1184-G1184</f>
        <v/>
      </c>
      <c r="AH1184" s="82">
        <f>Q1184-H1184</f>
        <v/>
      </c>
      <c r="AI1184" s="82">
        <f>R1184-I1184</f>
        <v/>
      </c>
      <c r="AJ1184" s="82">
        <f>S1184-J1184</f>
        <v/>
      </c>
      <c r="AK1184" s="80">
        <f>INDEX(检修、备用和必开!I:I,MATCH(统调负荷!$C1184,检修、备用和必开!$A:$A,0))</f>
        <v/>
      </c>
    </row>
    <row r="1185" ht="13.8" customHeight="1">
      <c r="A1185" s="80">
        <f>WEEKDAY(C1185,2)</f>
        <v/>
      </c>
      <c r="B1185" s="80">
        <f>HOUR(D1185)</f>
        <v/>
      </c>
      <c r="D1185" s="75" t="n"/>
      <c r="E1185" s="80" t="n"/>
      <c r="F1185" s="80" t="n"/>
      <c r="G1185" s="80" t="n"/>
      <c r="H1185" s="80" t="n"/>
      <c r="I1185" s="80" t="n"/>
      <c r="J1185" s="80" t="n"/>
      <c r="K1185" s="80">
        <f>F1185-Y1185</f>
        <v/>
      </c>
      <c r="L1185" s="82">
        <f>AA1185/(K1185+W1185)</f>
        <v/>
      </c>
      <c r="M1185" s="75" t="n">
        <v>0.3229166666666667</v>
      </c>
      <c r="N1185" s="80" t="n">
        <v>87522.10000000001</v>
      </c>
      <c r="O1185" s="80" t="n">
        <v>46274.42</v>
      </c>
      <c r="P1185" s="80" t="n">
        <v>14152.6</v>
      </c>
      <c r="Q1185" s="80" t="n">
        <v>21007.2</v>
      </c>
      <c r="R1185" s="80" t="n">
        <v>7377.6</v>
      </c>
      <c r="S1185" s="80" t="n">
        <v>-1289.72</v>
      </c>
      <c r="T1185" s="80">
        <f>O1185-Y1185</f>
        <v/>
      </c>
      <c r="U1185" s="82">
        <f>AA1185/(T1185+X1185)</f>
        <v/>
      </c>
      <c r="V1185" s="80">
        <f>INDEX(检修、备用和必开!B:B,MATCH(统调负荷!$C1185,检修、备用和必开!$A:$A,0))</f>
        <v/>
      </c>
      <c r="W1185" s="80">
        <f>INDEX(检修、备用和必开!C:C,MATCH(统调负荷!$C1185,检修、备用和必开!$A:$A,0))</f>
        <v/>
      </c>
      <c r="X1185" s="80">
        <f>INDEX(检修、备用和必开!D:D,MATCH(统调负荷!$C1185,检修、备用和必开!$A:$A,0))</f>
        <v/>
      </c>
      <c r="Y1185" s="80">
        <f>INDEX(检修、备用和必开!E:E,MATCH(统调负荷!$C1185,检修、备用和必开!$A:$A,0))</f>
        <v/>
      </c>
      <c r="Z1185" s="80">
        <f>INDEX(检修、备用和必开!F:F,MATCH(统调负荷!$C1185,检修、备用和必开!$A:$A,0))</f>
        <v/>
      </c>
      <c r="AA1185" s="80">
        <f>94492.4-V1185-Z1185</f>
        <v/>
      </c>
      <c r="AB1185" s="80" t="n">
        <v>535.2</v>
      </c>
      <c r="AC1185" s="80" t="n">
        <v>377.2</v>
      </c>
      <c r="AD1185" s="83">
        <f>C1185+D1185</f>
        <v/>
      </c>
      <c r="AE1185" s="82">
        <f>N1185-E1185</f>
        <v/>
      </c>
      <c r="AF1185" s="82">
        <f>O1185-F1185</f>
        <v/>
      </c>
      <c r="AG1185" s="82">
        <f>P1185-G1185</f>
        <v/>
      </c>
      <c r="AH1185" s="82">
        <f>Q1185-H1185</f>
        <v/>
      </c>
      <c r="AI1185" s="82">
        <f>R1185-I1185</f>
        <v/>
      </c>
      <c r="AJ1185" s="82">
        <f>S1185-J1185</f>
        <v/>
      </c>
      <c r="AK1185" s="80">
        <f>INDEX(检修、备用和必开!I:I,MATCH(统调负荷!$C1185,检修、备用和必开!$A:$A,0))</f>
        <v/>
      </c>
    </row>
    <row r="1186" ht="13.8" customHeight="1">
      <c r="A1186" s="80">
        <f>WEEKDAY(C1186,2)</f>
        <v/>
      </c>
      <c r="B1186" s="80">
        <f>HOUR(D1186)</f>
        <v/>
      </c>
      <c r="D1186" s="75" t="n"/>
      <c r="E1186" s="80" t="n"/>
      <c r="F1186" s="80" t="n"/>
      <c r="G1186" s="80" t="n"/>
      <c r="H1186" s="80" t="n"/>
      <c r="I1186" s="80" t="n"/>
      <c r="J1186" s="80" t="n"/>
      <c r="K1186" s="80">
        <f>F1186-Y1186</f>
        <v/>
      </c>
      <c r="L1186" s="82">
        <f>AA1186/(K1186+W1186)</f>
        <v/>
      </c>
      <c r="M1186" s="75" t="n">
        <v>0.3333333333333333</v>
      </c>
      <c r="N1186" s="80" t="n">
        <v>90888.3</v>
      </c>
      <c r="O1186" s="80" t="n">
        <v>46307.86</v>
      </c>
      <c r="P1186" s="80" t="n">
        <v>15952.2</v>
      </c>
      <c r="Q1186" s="80" t="n">
        <v>22430</v>
      </c>
      <c r="R1186" s="80" t="n">
        <v>7624.9</v>
      </c>
      <c r="S1186" s="80" t="n">
        <v>-1426.66</v>
      </c>
      <c r="T1186" s="80">
        <f>O1186-Y1186</f>
        <v/>
      </c>
      <c r="U1186" s="82">
        <f>AA1186/(T1186+X1186)</f>
        <v/>
      </c>
      <c r="V1186" s="80">
        <f>INDEX(检修、备用和必开!B:B,MATCH(统调负荷!$C1186,检修、备用和必开!$A:$A,0))</f>
        <v/>
      </c>
      <c r="W1186" s="80">
        <f>INDEX(检修、备用和必开!C:C,MATCH(统调负荷!$C1186,检修、备用和必开!$A:$A,0))</f>
        <v/>
      </c>
      <c r="X1186" s="80">
        <f>INDEX(检修、备用和必开!D:D,MATCH(统调负荷!$C1186,检修、备用和必开!$A:$A,0))</f>
        <v/>
      </c>
      <c r="Y1186" s="80">
        <f>INDEX(检修、备用和必开!E:E,MATCH(统调负荷!$C1186,检修、备用和必开!$A:$A,0))</f>
        <v/>
      </c>
      <c r="Z1186" s="80">
        <f>INDEX(检修、备用和必开!F:F,MATCH(统调负荷!$C1186,检修、备用和必开!$A:$A,0))</f>
        <v/>
      </c>
      <c r="AA1186" s="80">
        <f>94492.4-V1186-Z1186</f>
        <v/>
      </c>
      <c r="AB1186" s="80" t="n">
        <v>446.74</v>
      </c>
      <c r="AC1186" s="80" t="n">
        <v>395.51</v>
      </c>
      <c r="AD1186" s="83">
        <f>C1186+D1186</f>
        <v/>
      </c>
      <c r="AE1186" s="82">
        <f>N1186-E1186</f>
        <v/>
      </c>
      <c r="AF1186" s="82">
        <f>O1186-F1186</f>
        <v/>
      </c>
      <c r="AG1186" s="82">
        <f>P1186-G1186</f>
        <v/>
      </c>
      <c r="AH1186" s="82">
        <f>Q1186-H1186</f>
        <v/>
      </c>
      <c r="AI1186" s="82">
        <f>R1186-I1186</f>
        <v/>
      </c>
      <c r="AJ1186" s="82">
        <f>S1186-J1186</f>
        <v/>
      </c>
      <c r="AK1186" s="80">
        <f>INDEX(检修、备用和必开!I:I,MATCH(统调负荷!$C1186,检修、备用和必开!$A:$A,0))</f>
        <v/>
      </c>
    </row>
    <row r="1187" ht="13.8" customHeight="1">
      <c r="A1187" s="80">
        <f>WEEKDAY(C1187,2)</f>
        <v/>
      </c>
      <c r="B1187" s="80">
        <f>HOUR(D1187)</f>
        <v/>
      </c>
      <c r="D1187" s="75" t="n"/>
      <c r="E1187" s="80" t="n"/>
      <c r="F1187" s="80" t="n"/>
      <c r="G1187" s="80" t="n"/>
      <c r="H1187" s="80" t="n"/>
      <c r="I1187" s="80" t="n"/>
      <c r="J1187" s="80" t="n"/>
      <c r="K1187" s="80">
        <f>F1187-Y1187</f>
        <v/>
      </c>
      <c r="L1187" s="82">
        <f>AA1187/(K1187+W1187)</f>
        <v/>
      </c>
      <c r="M1187" s="75" t="n">
        <v>0.34375</v>
      </c>
      <c r="N1187" s="80" t="n">
        <v>95088</v>
      </c>
      <c r="O1187" s="80" t="n">
        <v>48931.87</v>
      </c>
      <c r="P1187" s="80" t="n">
        <v>16368.3</v>
      </c>
      <c r="Q1187" s="80" t="n">
        <v>22989.6</v>
      </c>
      <c r="R1187" s="80" t="n">
        <v>8171.78</v>
      </c>
      <c r="S1187" s="80" t="n">
        <v>-1373.55</v>
      </c>
      <c r="T1187" s="80">
        <f>O1187-Y1187</f>
        <v/>
      </c>
      <c r="U1187" s="82">
        <f>AA1187/(T1187+X1187)</f>
        <v/>
      </c>
      <c r="V1187" s="80">
        <f>INDEX(检修、备用和必开!B:B,MATCH(统调负荷!$C1187,检修、备用和必开!$A:$A,0))</f>
        <v/>
      </c>
      <c r="W1187" s="80">
        <f>INDEX(检修、备用和必开!C:C,MATCH(统调负荷!$C1187,检修、备用和必开!$A:$A,0))</f>
        <v/>
      </c>
      <c r="X1187" s="80">
        <f>INDEX(检修、备用和必开!D:D,MATCH(统调负荷!$C1187,检修、备用和必开!$A:$A,0))</f>
        <v/>
      </c>
      <c r="Y1187" s="80">
        <f>INDEX(检修、备用和必开!E:E,MATCH(统调负荷!$C1187,检修、备用和必开!$A:$A,0))</f>
        <v/>
      </c>
      <c r="Z1187" s="80">
        <f>INDEX(检修、备用和必开!F:F,MATCH(统调负荷!$C1187,检修、备用和必开!$A:$A,0))</f>
        <v/>
      </c>
      <c r="AA1187" s="80">
        <f>94492.4-V1187-Z1187</f>
        <v/>
      </c>
      <c r="AB1187" s="80" t="n">
        <v>462.79</v>
      </c>
      <c r="AC1187" s="80" t="n">
        <v>505.87</v>
      </c>
      <c r="AD1187" s="83">
        <f>C1187+D1187</f>
        <v/>
      </c>
      <c r="AE1187" s="82">
        <f>N1187-E1187</f>
        <v/>
      </c>
      <c r="AF1187" s="82">
        <f>O1187-F1187</f>
        <v/>
      </c>
      <c r="AG1187" s="82">
        <f>P1187-G1187</f>
        <v/>
      </c>
      <c r="AH1187" s="82">
        <f>Q1187-H1187</f>
        <v/>
      </c>
      <c r="AI1187" s="82">
        <f>R1187-I1187</f>
        <v/>
      </c>
      <c r="AJ1187" s="82">
        <f>S1187-J1187</f>
        <v/>
      </c>
      <c r="AK1187" s="80">
        <f>INDEX(检修、备用和必开!I:I,MATCH(统调负荷!$C1187,检修、备用和必开!$A:$A,0))</f>
        <v/>
      </c>
    </row>
    <row r="1188" ht="13.8" customHeight="1">
      <c r="A1188" s="80">
        <f>WEEKDAY(C1188,2)</f>
        <v/>
      </c>
      <c r="B1188" s="80">
        <f>HOUR(D1188)</f>
        <v/>
      </c>
      <c r="D1188" s="75" t="n"/>
      <c r="E1188" s="80" t="n"/>
      <c r="F1188" s="80" t="n"/>
      <c r="G1188" s="80" t="n"/>
      <c r="H1188" s="80" t="n"/>
      <c r="I1188" s="80" t="n"/>
      <c r="J1188" s="80" t="n"/>
      <c r="K1188" s="80">
        <f>F1188-Y1188</f>
        <v/>
      </c>
      <c r="L1188" s="82">
        <f>AA1188/(K1188+W1188)</f>
        <v/>
      </c>
      <c r="M1188" s="75" t="n">
        <v>0.3541666666666667</v>
      </c>
      <c r="N1188" s="80" t="n">
        <v>97079.39999999999</v>
      </c>
      <c r="O1188" s="80" t="n">
        <v>48986.42</v>
      </c>
      <c r="P1188" s="80" t="n">
        <v>16829.9</v>
      </c>
      <c r="Q1188" s="80" t="n">
        <v>23977.8</v>
      </c>
      <c r="R1188" s="80" t="n">
        <v>8676.110000000001</v>
      </c>
      <c r="S1188" s="80" t="n">
        <v>-1390.83</v>
      </c>
      <c r="T1188" s="80">
        <f>O1188-Y1188</f>
        <v/>
      </c>
      <c r="U1188" s="82">
        <f>AA1188/(T1188+X1188)</f>
        <v/>
      </c>
      <c r="V1188" s="80">
        <f>INDEX(检修、备用和必开!B:B,MATCH(统调负荷!$C1188,检修、备用和必开!$A:$A,0))</f>
        <v/>
      </c>
      <c r="W1188" s="80">
        <f>INDEX(检修、备用和必开!C:C,MATCH(统调负荷!$C1188,检修、备用和必开!$A:$A,0))</f>
        <v/>
      </c>
      <c r="X1188" s="80">
        <f>INDEX(检修、备用和必开!D:D,MATCH(统调负荷!$C1188,检修、备用和必开!$A:$A,0))</f>
        <v/>
      </c>
      <c r="Y1188" s="80">
        <f>INDEX(检修、备用和必开!E:E,MATCH(统调负荷!$C1188,检修、备用和必开!$A:$A,0))</f>
        <v/>
      </c>
      <c r="Z1188" s="80">
        <f>INDEX(检修、备用和必开!F:F,MATCH(统调负荷!$C1188,检修、备用和必开!$A:$A,0))</f>
        <v/>
      </c>
      <c r="AA1188" s="80">
        <f>94492.4-V1188-Z1188</f>
        <v/>
      </c>
      <c r="AB1188" s="80" t="n">
        <v>467</v>
      </c>
      <c r="AC1188" s="80" t="n">
        <v>392.21</v>
      </c>
      <c r="AD1188" s="83">
        <f>C1188+D1188</f>
        <v/>
      </c>
      <c r="AE1188" s="82">
        <f>N1188-E1188</f>
        <v/>
      </c>
      <c r="AF1188" s="82">
        <f>O1188-F1188</f>
        <v/>
      </c>
      <c r="AG1188" s="82">
        <f>P1188-G1188</f>
        <v/>
      </c>
      <c r="AH1188" s="82">
        <f>Q1188-H1188</f>
        <v/>
      </c>
      <c r="AI1188" s="82">
        <f>R1188-I1188</f>
        <v/>
      </c>
      <c r="AJ1188" s="82">
        <f>S1188-J1188</f>
        <v/>
      </c>
      <c r="AK1188" s="80">
        <f>INDEX(检修、备用和必开!I:I,MATCH(统调负荷!$C1188,检修、备用和必开!$A:$A,0))</f>
        <v/>
      </c>
    </row>
    <row r="1189" ht="13.8" customHeight="1">
      <c r="A1189" s="80">
        <f>WEEKDAY(C1189,2)</f>
        <v/>
      </c>
      <c r="B1189" s="80">
        <f>HOUR(D1189)</f>
        <v/>
      </c>
      <c r="D1189" s="75" t="n"/>
      <c r="E1189" s="80" t="n"/>
      <c r="F1189" s="80" t="n"/>
      <c r="G1189" s="80" t="n"/>
      <c r="H1189" s="80" t="n"/>
      <c r="I1189" s="80" t="n"/>
      <c r="J1189" s="80" t="n"/>
      <c r="K1189" s="80">
        <f>F1189-Y1189</f>
        <v/>
      </c>
      <c r="L1189" s="82">
        <f>AA1189/(K1189+W1189)</f>
        <v/>
      </c>
      <c r="M1189" s="75" t="n">
        <v>0.3645833333333333</v>
      </c>
      <c r="N1189" s="80" t="n">
        <v>98006.89999999999</v>
      </c>
      <c r="O1189" s="80" t="n">
        <v>49194.47</v>
      </c>
      <c r="P1189" s="80" t="n">
        <v>16426.6</v>
      </c>
      <c r="Q1189" s="80" t="n">
        <v>24444.9</v>
      </c>
      <c r="R1189" s="80" t="n">
        <v>9380.91</v>
      </c>
      <c r="S1189" s="80" t="n">
        <v>-1439.98</v>
      </c>
      <c r="T1189" s="80">
        <f>O1189-Y1189</f>
        <v/>
      </c>
      <c r="U1189" s="82">
        <f>AA1189/(T1189+X1189)</f>
        <v/>
      </c>
      <c r="V1189" s="80">
        <f>INDEX(检修、备用和必开!B:B,MATCH(统调负荷!$C1189,检修、备用和必开!$A:$A,0))</f>
        <v/>
      </c>
      <c r="W1189" s="80">
        <f>INDEX(检修、备用和必开!C:C,MATCH(统调负荷!$C1189,检修、备用和必开!$A:$A,0))</f>
        <v/>
      </c>
      <c r="X1189" s="80">
        <f>INDEX(检修、备用和必开!D:D,MATCH(统调负荷!$C1189,检修、备用和必开!$A:$A,0))</f>
        <v/>
      </c>
      <c r="Y1189" s="80">
        <f>INDEX(检修、备用和必开!E:E,MATCH(统调负荷!$C1189,检修、备用和必开!$A:$A,0))</f>
        <v/>
      </c>
      <c r="Z1189" s="80">
        <f>INDEX(检修、备用和必开!F:F,MATCH(统调负荷!$C1189,检修、备用和必开!$A:$A,0))</f>
        <v/>
      </c>
      <c r="AA1189" s="80">
        <f>94492.4-V1189-Z1189</f>
        <v/>
      </c>
      <c r="AB1189" s="80" t="n">
        <v>484.04</v>
      </c>
      <c r="AC1189" s="80" t="n">
        <v>458.36</v>
      </c>
      <c r="AD1189" s="83">
        <f>C1189+D1189</f>
        <v/>
      </c>
      <c r="AE1189" s="82">
        <f>N1189-E1189</f>
        <v/>
      </c>
      <c r="AF1189" s="82">
        <f>O1189-F1189</f>
        <v/>
      </c>
      <c r="AG1189" s="82">
        <f>P1189-G1189</f>
        <v/>
      </c>
      <c r="AH1189" s="82">
        <f>Q1189-H1189</f>
        <v/>
      </c>
      <c r="AI1189" s="82">
        <f>R1189-I1189</f>
        <v/>
      </c>
      <c r="AJ1189" s="82">
        <f>S1189-J1189</f>
        <v/>
      </c>
      <c r="AK1189" s="80">
        <f>INDEX(检修、备用和必开!I:I,MATCH(统调负荷!$C1189,检修、备用和必开!$A:$A,0))</f>
        <v/>
      </c>
    </row>
    <row r="1190" ht="13.8" customHeight="1">
      <c r="A1190" s="80">
        <f>WEEKDAY(C1190,2)</f>
        <v/>
      </c>
      <c r="B1190" s="80">
        <f>HOUR(D1190)</f>
        <v/>
      </c>
      <c r="D1190" s="75" t="n"/>
      <c r="E1190" s="80" t="n"/>
      <c r="F1190" s="80" t="n"/>
      <c r="G1190" s="80" t="n"/>
      <c r="H1190" s="80" t="n"/>
      <c r="I1190" s="80" t="n"/>
      <c r="J1190" s="80" t="n"/>
      <c r="K1190" s="80">
        <f>F1190-Y1190</f>
        <v/>
      </c>
      <c r="L1190" s="82">
        <f>AA1190/(K1190+W1190)</f>
        <v/>
      </c>
      <c r="M1190" s="75" t="n">
        <v>0.375</v>
      </c>
      <c r="N1190" s="80" t="n">
        <v>98867.39999999999</v>
      </c>
      <c r="O1190" s="80" t="n">
        <v>47860.85</v>
      </c>
      <c r="P1190" s="80" t="n">
        <v>17055</v>
      </c>
      <c r="Q1190" s="80" t="n">
        <v>25301.2</v>
      </c>
      <c r="R1190" s="80" t="n">
        <v>10068.2</v>
      </c>
      <c r="S1190" s="80" t="n">
        <v>-1417.85</v>
      </c>
      <c r="T1190" s="80">
        <f>O1190-Y1190</f>
        <v/>
      </c>
      <c r="U1190" s="82">
        <f>AA1190/(T1190+X1190)</f>
        <v/>
      </c>
      <c r="V1190" s="80">
        <f>INDEX(检修、备用和必开!B:B,MATCH(统调负荷!$C1190,检修、备用和必开!$A:$A,0))</f>
        <v/>
      </c>
      <c r="W1190" s="80">
        <f>INDEX(检修、备用和必开!C:C,MATCH(统调负荷!$C1190,检修、备用和必开!$A:$A,0))</f>
        <v/>
      </c>
      <c r="X1190" s="80">
        <f>INDEX(检修、备用和必开!D:D,MATCH(统调负荷!$C1190,检修、备用和必开!$A:$A,0))</f>
        <v/>
      </c>
      <c r="Y1190" s="80">
        <f>INDEX(检修、备用和必开!E:E,MATCH(统调负荷!$C1190,检修、备用和必开!$A:$A,0))</f>
        <v/>
      </c>
      <c r="Z1190" s="80">
        <f>INDEX(检修、备用和必开!F:F,MATCH(统调负荷!$C1190,检修、备用和必开!$A:$A,0))</f>
        <v/>
      </c>
      <c r="AA1190" s="80">
        <f>94492.4-V1190-Z1190</f>
        <v/>
      </c>
      <c r="AB1190" s="80" t="n">
        <v>497.08</v>
      </c>
      <c r="AC1190" s="80" t="n">
        <v>382.49</v>
      </c>
      <c r="AD1190" s="83">
        <f>C1190+D1190</f>
        <v/>
      </c>
      <c r="AE1190" s="82">
        <f>N1190-E1190</f>
        <v/>
      </c>
      <c r="AF1190" s="82">
        <f>O1190-F1190</f>
        <v/>
      </c>
      <c r="AG1190" s="82">
        <f>P1190-G1190</f>
        <v/>
      </c>
      <c r="AH1190" s="82">
        <f>Q1190-H1190</f>
        <v/>
      </c>
      <c r="AI1190" s="82">
        <f>R1190-I1190</f>
        <v/>
      </c>
      <c r="AJ1190" s="82">
        <f>S1190-J1190</f>
        <v/>
      </c>
      <c r="AK1190" s="80">
        <f>INDEX(检修、备用和必开!I:I,MATCH(统调负荷!$C1190,检修、备用和必开!$A:$A,0))</f>
        <v/>
      </c>
    </row>
    <row r="1191" ht="13.8" customHeight="1">
      <c r="A1191" s="80">
        <f>WEEKDAY(C1191,2)</f>
        <v/>
      </c>
      <c r="B1191" s="80">
        <f>HOUR(D1191)</f>
        <v/>
      </c>
      <c r="D1191" s="75" t="n"/>
      <c r="E1191" s="80" t="n"/>
      <c r="F1191" s="80" t="n"/>
      <c r="G1191" s="80" t="n"/>
      <c r="H1191" s="80" t="n"/>
      <c r="I1191" s="80" t="n"/>
      <c r="J1191" s="80" t="n"/>
      <c r="K1191" s="80">
        <f>F1191-Y1191</f>
        <v/>
      </c>
      <c r="L1191" s="82">
        <f>AA1191/(K1191+W1191)</f>
        <v/>
      </c>
      <c r="M1191" s="75" t="n">
        <v>0.3854166666666667</v>
      </c>
      <c r="N1191" s="80" t="n">
        <v>98924.3</v>
      </c>
      <c r="O1191" s="80" t="n">
        <v>47612.21</v>
      </c>
      <c r="P1191" s="80" t="n">
        <v>17476.2</v>
      </c>
      <c r="Q1191" s="80" t="n">
        <v>24449.9</v>
      </c>
      <c r="R1191" s="80" t="n">
        <v>10779.8</v>
      </c>
      <c r="S1191" s="80" t="n">
        <v>-1393.81</v>
      </c>
      <c r="T1191" s="80">
        <f>O1191-Y1191</f>
        <v/>
      </c>
      <c r="U1191" s="82">
        <f>AA1191/(T1191+X1191)</f>
        <v/>
      </c>
      <c r="V1191" s="80">
        <f>INDEX(检修、备用和必开!B:B,MATCH(统调负荷!$C1191,检修、备用和必开!$A:$A,0))</f>
        <v/>
      </c>
      <c r="W1191" s="80">
        <f>INDEX(检修、备用和必开!C:C,MATCH(统调负荷!$C1191,检修、备用和必开!$A:$A,0))</f>
        <v/>
      </c>
      <c r="X1191" s="80">
        <f>INDEX(检修、备用和必开!D:D,MATCH(统调负荷!$C1191,检修、备用和必开!$A:$A,0))</f>
        <v/>
      </c>
      <c r="Y1191" s="80">
        <f>INDEX(检修、备用和必开!E:E,MATCH(统调负荷!$C1191,检修、备用和必开!$A:$A,0))</f>
        <v/>
      </c>
      <c r="Z1191" s="80">
        <f>INDEX(检修、备用和必开!F:F,MATCH(统调负荷!$C1191,检修、备用和必开!$A:$A,0))</f>
        <v/>
      </c>
      <c r="AA1191" s="80">
        <f>94492.4-V1191-Z1191</f>
        <v/>
      </c>
      <c r="AB1191" s="80" t="n">
        <v>553</v>
      </c>
      <c r="AC1191" s="80" t="n">
        <v>400.35</v>
      </c>
      <c r="AD1191" s="83">
        <f>C1191+D1191</f>
        <v/>
      </c>
      <c r="AE1191" s="82">
        <f>N1191-E1191</f>
        <v/>
      </c>
      <c r="AF1191" s="82">
        <f>O1191-F1191</f>
        <v/>
      </c>
      <c r="AG1191" s="82">
        <f>P1191-G1191</f>
        <v/>
      </c>
      <c r="AH1191" s="82">
        <f>Q1191-H1191</f>
        <v/>
      </c>
      <c r="AI1191" s="82">
        <f>R1191-I1191</f>
        <v/>
      </c>
      <c r="AJ1191" s="82">
        <f>S1191-J1191</f>
        <v/>
      </c>
      <c r="AK1191" s="80">
        <f>INDEX(检修、备用和必开!I:I,MATCH(统调负荷!$C1191,检修、备用和必开!$A:$A,0))</f>
        <v/>
      </c>
    </row>
    <row r="1192" ht="13.8" customHeight="1">
      <c r="A1192" s="80">
        <f>WEEKDAY(C1192,2)</f>
        <v/>
      </c>
      <c r="B1192" s="80">
        <f>HOUR(D1192)</f>
        <v/>
      </c>
      <c r="D1192" s="75" t="n"/>
      <c r="E1192" s="80" t="n"/>
      <c r="F1192" s="80" t="n"/>
      <c r="G1192" s="80" t="n"/>
      <c r="H1192" s="80" t="n"/>
      <c r="I1192" s="80" t="n"/>
      <c r="J1192" s="80" t="n"/>
      <c r="K1192" s="80">
        <f>F1192-Y1192</f>
        <v/>
      </c>
      <c r="L1192" s="82">
        <f>AA1192/(K1192+W1192)</f>
        <v/>
      </c>
      <c r="M1192" s="75" t="n">
        <v>0.3958333333333333</v>
      </c>
      <c r="N1192" s="80" t="n">
        <v>98682.39999999999</v>
      </c>
      <c r="O1192" s="80" t="n">
        <v>45795.34</v>
      </c>
      <c r="P1192" s="80" t="n">
        <v>17713.3</v>
      </c>
      <c r="Q1192" s="80" t="n">
        <v>24897.4</v>
      </c>
      <c r="R1192" s="80" t="n">
        <v>11596.7</v>
      </c>
      <c r="S1192" s="80" t="n">
        <v>-1320.34</v>
      </c>
      <c r="T1192" s="80">
        <f>O1192-Y1192</f>
        <v/>
      </c>
      <c r="U1192" s="82">
        <f>AA1192/(T1192+X1192)</f>
        <v/>
      </c>
      <c r="V1192" s="80">
        <f>INDEX(检修、备用和必开!B:B,MATCH(统调负荷!$C1192,检修、备用和必开!$A:$A,0))</f>
        <v/>
      </c>
      <c r="W1192" s="80">
        <f>INDEX(检修、备用和必开!C:C,MATCH(统调负荷!$C1192,检修、备用和必开!$A:$A,0))</f>
        <v/>
      </c>
      <c r="X1192" s="80">
        <f>INDEX(检修、备用和必开!D:D,MATCH(统调负荷!$C1192,检修、备用和必开!$A:$A,0))</f>
        <v/>
      </c>
      <c r="Y1192" s="80">
        <f>INDEX(检修、备用和必开!E:E,MATCH(统调负荷!$C1192,检修、备用和必开!$A:$A,0))</f>
        <v/>
      </c>
      <c r="Z1192" s="80">
        <f>INDEX(检修、备用和必开!F:F,MATCH(统调负荷!$C1192,检修、备用和必开!$A:$A,0))</f>
        <v/>
      </c>
      <c r="AA1192" s="80">
        <f>94492.4-V1192-Z1192</f>
        <v/>
      </c>
      <c r="AB1192" s="80" t="n">
        <v>534.67</v>
      </c>
      <c r="AC1192" s="80" t="n">
        <v>363.35</v>
      </c>
      <c r="AD1192" s="83">
        <f>C1192+D1192</f>
        <v/>
      </c>
      <c r="AE1192" s="82">
        <f>N1192-E1192</f>
        <v/>
      </c>
      <c r="AF1192" s="82">
        <f>O1192-F1192</f>
        <v/>
      </c>
      <c r="AG1192" s="82">
        <f>P1192-G1192</f>
        <v/>
      </c>
      <c r="AH1192" s="82">
        <f>Q1192-H1192</f>
        <v/>
      </c>
      <c r="AI1192" s="82">
        <f>R1192-I1192</f>
        <v/>
      </c>
      <c r="AJ1192" s="82">
        <f>S1192-J1192</f>
        <v/>
      </c>
      <c r="AK1192" s="80">
        <f>INDEX(检修、备用和必开!I:I,MATCH(统调负荷!$C1192,检修、备用和必开!$A:$A,0))</f>
        <v/>
      </c>
    </row>
    <row r="1193" ht="13.8" customHeight="1">
      <c r="A1193" s="80">
        <f>WEEKDAY(C1193,2)</f>
        <v/>
      </c>
      <c r="B1193" s="80">
        <f>HOUR(D1193)</f>
        <v/>
      </c>
      <c r="D1193" s="75" t="n"/>
      <c r="E1193" s="80" t="n"/>
      <c r="F1193" s="80" t="n"/>
      <c r="G1193" s="80" t="n"/>
      <c r="H1193" s="80" t="n"/>
      <c r="I1193" s="80" t="n"/>
      <c r="J1193" s="80" t="n"/>
      <c r="K1193" s="80">
        <f>F1193-Y1193</f>
        <v/>
      </c>
      <c r="L1193" s="82">
        <f>AA1193/(K1193+W1193)</f>
        <v/>
      </c>
      <c r="M1193" s="75" t="n">
        <v>0.40625</v>
      </c>
      <c r="N1193" s="80" t="n">
        <v>98630.2</v>
      </c>
      <c r="O1193" s="80" t="n">
        <v>44849.39</v>
      </c>
      <c r="P1193" s="80" t="n">
        <v>17644.2</v>
      </c>
      <c r="Q1193" s="80" t="n">
        <v>24971.9</v>
      </c>
      <c r="R1193" s="80" t="n">
        <v>12472.9</v>
      </c>
      <c r="S1193" s="80" t="n">
        <v>-1308.19</v>
      </c>
      <c r="T1193" s="80">
        <f>O1193-Y1193</f>
        <v/>
      </c>
      <c r="U1193" s="82">
        <f>AA1193/(T1193+X1193)</f>
        <v/>
      </c>
      <c r="V1193" s="80">
        <f>INDEX(检修、备用和必开!B:B,MATCH(统调负荷!$C1193,检修、备用和必开!$A:$A,0))</f>
        <v/>
      </c>
      <c r="W1193" s="80">
        <f>INDEX(检修、备用和必开!C:C,MATCH(统调负荷!$C1193,检修、备用和必开!$A:$A,0))</f>
        <v/>
      </c>
      <c r="X1193" s="80">
        <f>INDEX(检修、备用和必开!D:D,MATCH(统调负荷!$C1193,检修、备用和必开!$A:$A,0))</f>
        <v/>
      </c>
      <c r="Y1193" s="80">
        <f>INDEX(检修、备用和必开!E:E,MATCH(统调负荷!$C1193,检修、备用和必开!$A:$A,0))</f>
        <v/>
      </c>
      <c r="Z1193" s="80">
        <f>INDEX(检修、备用和必开!F:F,MATCH(统调负荷!$C1193,检修、备用和必开!$A:$A,0))</f>
        <v/>
      </c>
      <c r="AA1193" s="80">
        <f>94492.4-V1193-Z1193</f>
        <v/>
      </c>
      <c r="AB1193" s="80" t="n">
        <v>491.88</v>
      </c>
      <c r="AC1193" s="80" t="n">
        <v>362.77</v>
      </c>
      <c r="AD1193" s="83">
        <f>C1193+D1193</f>
        <v/>
      </c>
      <c r="AE1193" s="82">
        <f>N1193-E1193</f>
        <v/>
      </c>
      <c r="AF1193" s="82">
        <f>O1193-F1193</f>
        <v/>
      </c>
      <c r="AG1193" s="82">
        <f>P1193-G1193</f>
        <v/>
      </c>
      <c r="AH1193" s="82">
        <f>Q1193-H1193</f>
        <v/>
      </c>
      <c r="AI1193" s="82">
        <f>R1193-I1193</f>
        <v/>
      </c>
      <c r="AJ1193" s="82">
        <f>S1193-J1193</f>
        <v/>
      </c>
      <c r="AK1193" s="80">
        <f>INDEX(检修、备用和必开!I:I,MATCH(统调负荷!$C1193,检修、备用和必开!$A:$A,0))</f>
        <v/>
      </c>
    </row>
    <row r="1194" ht="13.8" customHeight="1">
      <c r="A1194" s="80">
        <f>WEEKDAY(C1194,2)</f>
        <v/>
      </c>
      <c r="B1194" s="80">
        <f>HOUR(D1194)</f>
        <v/>
      </c>
      <c r="D1194" s="75" t="n"/>
      <c r="E1194" s="80" t="n"/>
      <c r="F1194" s="80" t="n"/>
      <c r="G1194" s="80" t="n"/>
      <c r="H1194" s="80" t="n"/>
      <c r="I1194" s="80" t="n"/>
      <c r="J1194" s="80" t="n"/>
      <c r="K1194" s="80">
        <f>F1194-Y1194</f>
        <v/>
      </c>
      <c r="L1194" s="82">
        <f>AA1194/(K1194+W1194)</f>
        <v/>
      </c>
      <c r="M1194" s="75" t="n">
        <v>0.4166666666666667</v>
      </c>
      <c r="N1194" s="80" t="n">
        <v>97806.8</v>
      </c>
      <c r="O1194" s="80" t="n">
        <v>43409.34</v>
      </c>
      <c r="P1194" s="80" t="n">
        <v>17257.7</v>
      </c>
      <c r="Q1194" s="80" t="n">
        <v>25353.7</v>
      </c>
      <c r="R1194" s="80" t="n">
        <v>13133</v>
      </c>
      <c r="S1194" s="80" t="n">
        <v>-1346.94</v>
      </c>
      <c r="T1194" s="80">
        <f>O1194-Y1194</f>
        <v/>
      </c>
      <c r="U1194" s="82">
        <f>AA1194/(T1194+X1194)</f>
        <v/>
      </c>
      <c r="V1194" s="80">
        <f>INDEX(检修、备用和必开!B:B,MATCH(统调负荷!$C1194,检修、备用和必开!$A:$A,0))</f>
        <v/>
      </c>
      <c r="W1194" s="80">
        <f>INDEX(检修、备用和必开!C:C,MATCH(统调负荷!$C1194,检修、备用和必开!$A:$A,0))</f>
        <v/>
      </c>
      <c r="X1194" s="80">
        <f>INDEX(检修、备用和必开!D:D,MATCH(统调负荷!$C1194,检修、备用和必开!$A:$A,0))</f>
        <v/>
      </c>
      <c r="Y1194" s="80">
        <f>INDEX(检修、备用和必开!E:E,MATCH(统调负荷!$C1194,检修、备用和必开!$A:$A,0))</f>
        <v/>
      </c>
      <c r="Z1194" s="80">
        <f>INDEX(检修、备用和必开!F:F,MATCH(统调负荷!$C1194,检修、备用和必开!$A:$A,0))</f>
        <v/>
      </c>
      <c r="AA1194" s="80">
        <f>94492.4-V1194-Z1194</f>
        <v/>
      </c>
      <c r="AB1194" s="80" t="n">
        <v>719.9400000000001</v>
      </c>
      <c r="AC1194" s="80" t="n">
        <v>356.93</v>
      </c>
      <c r="AD1194" s="83">
        <f>C1194+D1194</f>
        <v/>
      </c>
      <c r="AE1194" s="82">
        <f>N1194-E1194</f>
        <v/>
      </c>
      <c r="AF1194" s="82">
        <f>O1194-F1194</f>
        <v/>
      </c>
      <c r="AG1194" s="82">
        <f>P1194-G1194</f>
        <v/>
      </c>
      <c r="AH1194" s="82">
        <f>Q1194-H1194</f>
        <v/>
      </c>
      <c r="AI1194" s="82">
        <f>R1194-I1194</f>
        <v/>
      </c>
      <c r="AJ1194" s="82">
        <f>S1194-J1194</f>
        <v/>
      </c>
      <c r="AK1194" s="80">
        <f>INDEX(检修、备用和必开!I:I,MATCH(统调负荷!$C1194,检修、备用和必开!$A:$A,0))</f>
        <v/>
      </c>
    </row>
    <row r="1195" ht="13.8" customHeight="1">
      <c r="A1195" s="80">
        <f>WEEKDAY(C1195,2)</f>
        <v/>
      </c>
      <c r="B1195" s="80">
        <f>HOUR(D1195)</f>
        <v/>
      </c>
      <c r="D1195" s="75" t="n"/>
      <c r="E1195" s="80" t="n"/>
      <c r="F1195" s="80" t="n"/>
      <c r="G1195" s="80" t="n"/>
      <c r="H1195" s="80" t="n"/>
      <c r="I1195" s="80" t="n"/>
      <c r="J1195" s="80" t="n"/>
      <c r="K1195" s="80">
        <f>F1195-Y1195</f>
        <v/>
      </c>
      <c r="L1195" s="82">
        <f>AA1195/(K1195+W1195)</f>
        <v/>
      </c>
      <c r="M1195" s="75" t="n">
        <v>0.4270833333333333</v>
      </c>
      <c r="N1195" s="80" t="n">
        <v>95816.89999999999</v>
      </c>
      <c r="O1195" s="80" t="n">
        <v>42285.98</v>
      </c>
      <c r="P1195" s="80" t="n">
        <v>16342.8</v>
      </c>
      <c r="Q1195" s="80" t="n">
        <v>24752.2</v>
      </c>
      <c r="R1195" s="80" t="n">
        <v>13744.3</v>
      </c>
      <c r="S1195" s="80" t="n">
        <v>-1308.38</v>
      </c>
      <c r="T1195" s="80">
        <f>O1195-Y1195</f>
        <v/>
      </c>
      <c r="U1195" s="82">
        <f>AA1195/(T1195+X1195)</f>
        <v/>
      </c>
      <c r="V1195" s="80">
        <f>INDEX(检修、备用和必开!B:B,MATCH(统调负荷!$C1195,检修、备用和必开!$A:$A,0))</f>
        <v/>
      </c>
      <c r="W1195" s="80">
        <f>INDEX(检修、备用和必开!C:C,MATCH(统调负荷!$C1195,检修、备用和必开!$A:$A,0))</f>
        <v/>
      </c>
      <c r="X1195" s="80">
        <f>INDEX(检修、备用和必开!D:D,MATCH(统调负荷!$C1195,检修、备用和必开!$A:$A,0))</f>
        <v/>
      </c>
      <c r="Y1195" s="80">
        <f>INDEX(检修、备用和必开!E:E,MATCH(统调负荷!$C1195,检修、备用和必开!$A:$A,0))</f>
        <v/>
      </c>
      <c r="Z1195" s="80">
        <f>INDEX(检修、备用和必开!F:F,MATCH(统调负荷!$C1195,检修、备用和必开!$A:$A,0))</f>
        <v/>
      </c>
      <c r="AA1195" s="80">
        <f>94492.4-V1195-Z1195</f>
        <v/>
      </c>
      <c r="AB1195" s="80" t="n">
        <v>638.13</v>
      </c>
      <c r="AC1195" s="80" t="n">
        <v>353.29</v>
      </c>
      <c r="AD1195" s="83">
        <f>C1195+D1195</f>
        <v/>
      </c>
      <c r="AE1195" s="82">
        <f>N1195-E1195</f>
        <v/>
      </c>
      <c r="AF1195" s="82">
        <f>O1195-F1195</f>
        <v/>
      </c>
      <c r="AG1195" s="82">
        <f>P1195-G1195</f>
        <v/>
      </c>
      <c r="AH1195" s="82">
        <f>Q1195-H1195</f>
        <v/>
      </c>
      <c r="AI1195" s="82">
        <f>R1195-I1195</f>
        <v/>
      </c>
      <c r="AJ1195" s="82">
        <f>S1195-J1195</f>
        <v/>
      </c>
      <c r="AK1195" s="80">
        <f>INDEX(检修、备用和必开!I:I,MATCH(统调负荷!$C1195,检修、备用和必开!$A:$A,0))</f>
        <v/>
      </c>
    </row>
    <row r="1196" ht="13.8" customHeight="1">
      <c r="A1196" s="80">
        <f>WEEKDAY(C1196,2)</f>
        <v/>
      </c>
      <c r="B1196" s="80">
        <f>HOUR(D1196)</f>
        <v/>
      </c>
      <c r="D1196" s="75" t="n"/>
      <c r="E1196" s="80" t="n"/>
      <c r="F1196" s="80" t="n"/>
      <c r="G1196" s="80" t="n"/>
      <c r="H1196" s="80" t="n"/>
      <c r="I1196" s="80" t="n"/>
      <c r="J1196" s="80" t="n"/>
      <c r="K1196" s="80">
        <f>F1196-Y1196</f>
        <v/>
      </c>
      <c r="L1196" s="82">
        <f>AA1196/(K1196+W1196)</f>
        <v/>
      </c>
      <c r="M1196" s="75" t="n">
        <v>0.4375</v>
      </c>
      <c r="N1196" s="80" t="n">
        <v>95338</v>
      </c>
      <c r="O1196" s="80" t="n">
        <v>41687.99</v>
      </c>
      <c r="P1196" s="80" t="n">
        <v>15358.2</v>
      </c>
      <c r="Q1196" s="80" t="n">
        <v>25477.1</v>
      </c>
      <c r="R1196" s="80" t="n">
        <v>14163</v>
      </c>
      <c r="S1196" s="80" t="n">
        <v>-1348.29</v>
      </c>
      <c r="T1196" s="80">
        <f>O1196-Y1196</f>
        <v/>
      </c>
      <c r="U1196" s="82">
        <f>AA1196/(T1196+X1196)</f>
        <v/>
      </c>
      <c r="V1196" s="80">
        <f>INDEX(检修、备用和必开!B:B,MATCH(统调负荷!$C1196,检修、备用和必开!$A:$A,0))</f>
        <v/>
      </c>
      <c r="W1196" s="80">
        <f>INDEX(检修、备用和必开!C:C,MATCH(统调负荷!$C1196,检修、备用和必开!$A:$A,0))</f>
        <v/>
      </c>
      <c r="X1196" s="80">
        <f>INDEX(检修、备用和必开!D:D,MATCH(统调负荷!$C1196,检修、备用和必开!$A:$A,0))</f>
        <v/>
      </c>
      <c r="Y1196" s="80">
        <f>INDEX(检修、备用和必开!E:E,MATCH(统调负荷!$C1196,检修、备用和必开!$A:$A,0))</f>
        <v/>
      </c>
      <c r="Z1196" s="80">
        <f>INDEX(检修、备用和必开!F:F,MATCH(统调负荷!$C1196,检修、备用和必开!$A:$A,0))</f>
        <v/>
      </c>
      <c r="AA1196" s="80">
        <f>94492.4-V1196-Z1196</f>
        <v/>
      </c>
      <c r="AB1196" s="80" t="n">
        <v>688.47</v>
      </c>
      <c r="AC1196" s="80" t="n">
        <v>334.61</v>
      </c>
      <c r="AD1196" s="83">
        <f>C1196+D1196</f>
        <v/>
      </c>
      <c r="AE1196" s="82">
        <f>N1196-E1196</f>
        <v/>
      </c>
      <c r="AF1196" s="82">
        <f>O1196-F1196</f>
        <v/>
      </c>
      <c r="AG1196" s="82">
        <f>P1196-G1196</f>
        <v/>
      </c>
      <c r="AH1196" s="82">
        <f>Q1196-H1196</f>
        <v/>
      </c>
      <c r="AI1196" s="82">
        <f>R1196-I1196</f>
        <v/>
      </c>
      <c r="AJ1196" s="82">
        <f>S1196-J1196</f>
        <v/>
      </c>
      <c r="AK1196" s="80">
        <f>INDEX(检修、备用和必开!I:I,MATCH(统调负荷!$C1196,检修、备用和必开!$A:$A,0))</f>
        <v/>
      </c>
    </row>
    <row r="1197" ht="13.8" customHeight="1">
      <c r="A1197" s="80">
        <f>WEEKDAY(C1197,2)</f>
        <v/>
      </c>
      <c r="B1197" s="80">
        <f>HOUR(D1197)</f>
        <v/>
      </c>
      <c r="D1197" s="75" t="n"/>
      <c r="E1197" s="80" t="n"/>
      <c r="F1197" s="80" t="n"/>
      <c r="G1197" s="80" t="n"/>
      <c r="H1197" s="80" t="n"/>
      <c r="I1197" s="80" t="n"/>
      <c r="J1197" s="80" t="n"/>
      <c r="K1197" s="80">
        <f>F1197-Y1197</f>
        <v/>
      </c>
      <c r="L1197" s="82">
        <f>AA1197/(K1197+W1197)</f>
        <v/>
      </c>
      <c r="M1197" s="75" t="n">
        <v>0.4479166666666667</v>
      </c>
      <c r="N1197" s="80" t="n">
        <v>95271.10000000001</v>
      </c>
      <c r="O1197" s="80" t="n">
        <v>41622.18</v>
      </c>
      <c r="P1197" s="80" t="n">
        <v>15615.8</v>
      </c>
      <c r="Q1197" s="80" t="n">
        <v>24903.4</v>
      </c>
      <c r="R1197" s="80" t="n">
        <v>14507.4</v>
      </c>
      <c r="S1197" s="80" t="n">
        <v>-1377.68</v>
      </c>
      <c r="T1197" s="80">
        <f>O1197-Y1197</f>
        <v/>
      </c>
      <c r="U1197" s="82">
        <f>AA1197/(T1197+X1197)</f>
        <v/>
      </c>
      <c r="V1197" s="80">
        <f>INDEX(检修、备用和必开!B:B,MATCH(统调负荷!$C1197,检修、备用和必开!$A:$A,0))</f>
        <v/>
      </c>
      <c r="W1197" s="80">
        <f>INDEX(检修、备用和必开!C:C,MATCH(统调负荷!$C1197,检修、备用和必开!$A:$A,0))</f>
        <v/>
      </c>
      <c r="X1197" s="80">
        <f>INDEX(检修、备用和必开!D:D,MATCH(统调负荷!$C1197,检修、备用和必开!$A:$A,0))</f>
        <v/>
      </c>
      <c r="Y1197" s="80">
        <f>INDEX(检修、备用和必开!E:E,MATCH(统调负荷!$C1197,检修、备用和必开!$A:$A,0))</f>
        <v/>
      </c>
      <c r="Z1197" s="80">
        <f>INDEX(检修、备用和必开!F:F,MATCH(统调负荷!$C1197,检修、备用和必开!$A:$A,0))</f>
        <v/>
      </c>
      <c r="AA1197" s="80">
        <f>94492.4-V1197-Z1197</f>
        <v/>
      </c>
      <c r="AB1197" s="80" t="n">
        <v>439.66</v>
      </c>
      <c r="AC1197" s="80" t="n">
        <v>326.68</v>
      </c>
      <c r="AD1197" s="83">
        <f>C1197+D1197</f>
        <v/>
      </c>
      <c r="AE1197" s="82">
        <f>N1197-E1197</f>
        <v/>
      </c>
      <c r="AF1197" s="82">
        <f>O1197-F1197</f>
        <v/>
      </c>
      <c r="AG1197" s="82">
        <f>P1197-G1197</f>
        <v/>
      </c>
      <c r="AH1197" s="82">
        <f>Q1197-H1197</f>
        <v/>
      </c>
      <c r="AI1197" s="82">
        <f>R1197-I1197</f>
        <v/>
      </c>
      <c r="AJ1197" s="82">
        <f>S1197-J1197</f>
        <v/>
      </c>
      <c r="AK1197" s="80">
        <f>INDEX(检修、备用和必开!I:I,MATCH(统调负荷!$C1197,检修、备用和必开!$A:$A,0))</f>
        <v/>
      </c>
    </row>
    <row r="1198" ht="13.8" customHeight="1">
      <c r="A1198" s="80">
        <f>WEEKDAY(C1198,2)</f>
        <v/>
      </c>
      <c r="B1198" s="80">
        <f>HOUR(D1198)</f>
        <v/>
      </c>
      <c r="D1198" s="75" t="n"/>
      <c r="E1198" s="80" t="n"/>
      <c r="F1198" s="80" t="n"/>
      <c r="G1198" s="80" t="n"/>
      <c r="H1198" s="80" t="n"/>
      <c r="I1198" s="80" t="n"/>
      <c r="J1198" s="80" t="n"/>
      <c r="K1198" s="80">
        <f>F1198-Y1198</f>
        <v/>
      </c>
      <c r="L1198" s="82">
        <f>AA1198/(K1198+W1198)</f>
        <v/>
      </c>
      <c r="M1198" s="75" t="n">
        <v>0.4583333333333333</v>
      </c>
      <c r="N1198" s="80" t="n">
        <v>94608.8</v>
      </c>
      <c r="O1198" s="80" t="n">
        <v>41681.45</v>
      </c>
      <c r="P1198" s="80" t="n">
        <v>14632.3</v>
      </c>
      <c r="Q1198" s="80" t="n">
        <v>24785.1</v>
      </c>
      <c r="R1198" s="80" t="n">
        <v>14892.8</v>
      </c>
      <c r="S1198" s="80" t="n">
        <v>-1382.85</v>
      </c>
      <c r="T1198" s="80">
        <f>O1198-Y1198</f>
        <v/>
      </c>
      <c r="U1198" s="82">
        <f>AA1198/(T1198+X1198)</f>
        <v/>
      </c>
      <c r="V1198" s="80">
        <f>INDEX(检修、备用和必开!B:B,MATCH(统调负荷!$C1198,检修、备用和必开!$A:$A,0))</f>
        <v/>
      </c>
      <c r="W1198" s="80">
        <f>INDEX(检修、备用和必开!C:C,MATCH(统调负荷!$C1198,检修、备用和必开!$A:$A,0))</f>
        <v/>
      </c>
      <c r="X1198" s="80">
        <f>INDEX(检修、备用和必开!D:D,MATCH(统调负荷!$C1198,检修、备用和必开!$A:$A,0))</f>
        <v/>
      </c>
      <c r="Y1198" s="80">
        <f>INDEX(检修、备用和必开!E:E,MATCH(统调负荷!$C1198,检修、备用和必开!$A:$A,0))</f>
        <v/>
      </c>
      <c r="Z1198" s="80">
        <f>INDEX(检修、备用和必开!F:F,MATCH(统调负荷!$C1198,检修、备用和必开!$A:$A,0))</f>
        <v/>
      </c>
      <c r="AA1198" s="80">
        <f>94492.4-V1198-Z1198</f>
        <v/>
      </c>
      <c r="AB1198" s="80" t="n">
        <v>402.06</v>
      </c>
      <c r="AC1198" s="80" t="n">
        <v>337.43</v>
      </c>
      <c r="AD1198" s="83">
        <f>C1198+D1198</f>
        <v/>
      </c>
      <c r="AE1198" s="82">
        <f>N1198-E1198</f>
        <v/>
      </c>
      <c r="AF1198" s="82">
        <f>O1198-F1198</f>
        <v/>
      </c>
      <c r="AG1198" s="82">
        <f>P1198-G1198</f>
        <v/>
      </c>
      <c r="AH1198" s="82">
        <f>Q1198-H1198</f>
        <v/>
      </c>
      <c r="AI1198" s="82">
        <f>R1198-I1198</f>
        <v/>
      </c>
      <c r="AJ1198" s="82">
        <f>S1198-J1198</f>
        <v/>
      </c>
      <c r="AK1198" s="80">
        <f>INDEX(检修、备用和必开!I:I,MATCH(统调负荷!$C1198,检修、备用和必开!$A:$A,0))</f>
        <v/>
      </c>
    </row>
    <row r="1199" ht="13.8" customHeight="1">
      <c r="A1199" s="80">
        <f>WEEKDAY(C1199,2)</f>
        <v/>
      </c>
      <c r="B1199" s="80">
        <f>HOUR(D1199)</f>
        <v/>
      </c>
      <c r="D1199" s="75" t="n"/>
      <c r="E1199" s="80" t="n"/>
      <c r="F1199" s="80" t="n"/>
      <c r="G1199" s="80" t="n"/>
      <c r="H1199" s="80" t="n"/>
      <c r="I1199" s="80" t="n"/>
      <c r="J1199" s="80" t="n"/>
      <c r="K1199" s="80">
        <f>F1199-Y1199</f>
        <v/>
      </c>
      <c r="L1199" s="82">
        <f>AA1199/(K1199+W1199)</f>
        <v/>
      </c>
      <c r="M1199" s="75" t="n">
        <v>0.46875</v>
      </c>
      <c r="N1199" s="80" t="n">
        <v>94290.39999999999</v>
      </c>
      <c r="O1199" s="80" t="n">
        <v>40304.62</v>
      </c>
      <c r="P1199" s="80" t="n">
        <v>15484.3</v>
      </c>
      <c r="Q1199" s="80" t="n">
        <v>24697.8</v>
      </c>
      <c r="R1199" s="80" t="n">
        <v>15147.6</v>
      </c>
      <c r="S1199" s="80" t="n">
        <v>-1343.92</v>
      </c>
      <c r="T1199" s="80">
        <f>O1199-Y1199</f>
        <v/>
      </c>
      <c r="U1199" s="82">
        <f>AA1199/(T1199+X1199)</f>
        <v/>
      </c>
      <c r="V1199" s="80">
        <f>INDEX(检修、备用和必开!B:B,MATCH(统调负荷!$C1199,检修、备用和必开!$A:$A,0))</f>
        <v/>
      </c>
      <c r="W1199" s="80">
        <f>INDEX(检修、备用和必开!C:C,MATCH(统调负荷!$C1199,检修、备用和必开!$A:$A,0))</f>
        <v/>
      </c>
      <c r="X1199" s="80">
        <f>INDEX(检修、备用和必开!D:D,MATCH(统调负荷!$C1199,检修、备用和必开!$A:$A,0))</f>
        <v/>
      </c>
      <c r="Y1199" s="80">
        <f>INDEX(检修、备用和必开!E:E,MATCH(统调负荷!$C1199,检修、备用和必开!$A:$A,0))</f>
        <v/>
      </c>
      <c r="Z1199" s="80">
        <f>INDEX(检修、备用和必开!F:F,MATCH(统调负荷!$C1199,检修、备用和必开!$A:$A,0))</f>
        <v/>
      </c>
      <c r="AA1199" s="80">
        <f>94492.4-V1199-Z1199</f>
        <v/>
      </c>
      <c r="AB1199" s="80" t="n">
        <v>392.28</v>
      </c>
      <c r="AC1199" s="80" t="n">
        <v>302.27</v>
      </c>
      <c r="AD1199" s="83">
        <f>C1199+D1199</f>
        <v/>
      </c>
      <c r="AE1199" s="82">
        <f>N1199-E1199</f>
        <v/>
      </c>
      <c r="AF1199" s="82">
        <f>O1199-F1199</f>
        <v/>
      </c>
      <c r="AG1199" s="82">
        <f>P1199-G1199</f>
        <v/>
      </c>
      <c r="AH1199" s="82">
        <f>Q1199-H1199</f>
        <v/>
      </c>
      <c r="AI1199" s="82">
        <f>R1199-I1199</f>
        <v/>
      </c>
      <c r="AJ1199" s="82">
        <f>S1199-J1199</f>
        <v/>
      </c>
      <c r="AK1199" s="80">
        <f>INDEX(检修、备用和必开!I:I,MATCH(统调负荷!$C1199,检修、备用和必开!$A:$A,0))</f>
        <v/>
      </c>
    </row>
    <row r="1200" ht="13.8" customHeight="1">
      <c r="A1200" s="80">
        <f>WEEKDAY(C1200,2)</f>
        <v/>
      </c>
      <c r="B1200" s="80">
        <f>HOUR(D1200)</f>
        <v/>
      </c>
      <c r="D1200" s="75" t="n"/>
      <c r="E1200" s="80" t="n"/>
      <c r="F1200" s="80" t="n"/>
      <c r="G1200" s="80" t="n"/>
      <c r="H1200" s="80" t="n"/>
      <c r="I1200" s="80" t="n"/>
      <c r="J1200" s="80" t="n"/>
      <c r="K1200" s="80">
        <f>F1200-Y1200</f>
        <v/>
      </c>
      <c r="L1200" s="82">
        <f>AA1200/(K1200+W1200)</f>
        <v/>
      </c>
      <c r="M1200" s="75" t="n">
        <v>0.4791666666666667</v>
      </c>
      <c r="N1200" s="80" t="n">
        <v>92525.8</v>
      </c>
      <c r="O1200" s="80" t="n">
        <v>39150.53</v>
      </c>
      <c r="P1200" s="80" t="n">
        <v>15446.6</v>
      </c>
      <c r="Q1200" s="80" t="n">
        <v>23989.8</v>
      </c>
      <c r="R1200" s="80" t="n">
        <v>15264.8</v>
      </c>
      <c r="S1200" s="80" t="n">
        <v>-1325.93</v>
      </c>
      <c r="T1200" s="80">
        <f>O1200-Y1200</f>
        <v/>
      </c>
      <c r="U1200" s="82">
        <f>AA1200/(T1200+X1200)</f>
        <v/>
      </c>
      <c r="V1200" s="80">
        <f>INDEX(检修、备用和必开!B:B,MATCH(统调负荷!$C1200,检修、备用和必开!$A:$A,0))</f>
        <v/>
      </c>
      <c r="W1200" s="80">
        <f>INDEX(检修、备用和必开!C:C,MATCH(统调负荷!$C1200,检修、备用和必开!$A:$A,0))</f>
        <v/>
      </c>
      <c r="X1200" s="80">
        <f>INDEX(检修、备用和必开!D:D,MATCH(统调负荷!$C1200,检修、备用和必开!$A:$A,0))</f>
        <v/>
      </c>
      <c r="Y1200" s="80">
        <f>INDEX(检修、备用和必开!E:E,MATCH(统调负荷!$C1200,检修、备用和必开!$A:$A,0))</f>
        <v/>
      </c>
      <c r="Z1200" s="80">
        <f>INDEX(检修、备用和必开!F:F,MATCH(统调负荷!$C1200,检修、备用和必开!$A:$A,0))</f>
        <v/>
      </c>
      <c r="AA1200" s="80">
        <f>94492.4-V1200-Z1200</f>
        <v/>
      </c>
      <c r="AB1200" s="80" t="n">
        <v>338.05</v>
      </c>
      <c r="AC1200" s="80" t="n">
        <v>312.11</v>
      </c>
      <c r="AD1200" s="83">
        <f>C1200+D1200</f>
        <v/>
      </c>
      <c r="AE1200" s="82">
        <f>N1200-E1200</f>
        <v/>
      </c>
      <c r="AF1200" s="82">
        <f>O1200-F1200</f>
        <v/>
      </c>
      <c r="AG1200" s="82">
        <f>P1200-G1200</f>
        <v/>
      </c>
      <c r="AH1200" s="82">
        <f>Q1200-H1200</f>
        <v/>
      </c>
      <c r="AI1200" s="82">
        <f>R1200-I1200</f>
        <v/>
      </c>
      <c r="AJ1200" s="82">
        <f>S1200-J1200</f>
        <v/>
      </c>
      <c r="AK1200" s="80">
        <f>INDEX(检修、备用和必开!I:I,MATCH(统调负荷!$C1200,检修、备用和必开!$A:$A,0))</f>
        <v/>
      </c>
    </row>
    <row r="1201" ht="13.8" customHeight="1">
      <c r="A1201" s="80">
        <f>WEEKDAY(C1201,2)</f>
        <v/>
      </c>
      <c r="B1201" s="80">
        <f>HOUR(D1201)</f>
        <v/>
      </c>
      <c r="D1201" s="75" t="n"/>
      <c r="E1201" s="80" t="n"/>
      <c r="F1201" s="80" t="n"/>
      <c r="G1201" s="80" t="n"/>
      <c r="H1201" s="80" t="n"/>
      <c r="I1201" s="80" t="n"/>
      <c r="J1201" s="80" t="n"/>
      <c r="K1201" s="80">
        <f>F1201-Y1201</f>
        <v/>
      </c>
      <c r="L1201" s="82">
        <f>AA1201/(K1201+W1201)</f>
        <v/>
      </c>
      <c r="M1201" s="75" t="n">
        <v>0.4895833333333333</v>
      </c>
      <c r="N1201" s="80" t="n">
        <v>90150</v>
      </c>
      <c r="O1201" s="80" t="n">
        <v>37387.49</v>
      </c>
      <c r="P1201" s="80" t="n">
        <v>15279.9</v>
      </c>
      <c r="Q1201" s="80" t="n">
        <v>23369.5</v>
      </c>
      <c r="R1201" s="80" t="n">
        <v>15470.7</v>
      </c>
      <c r="S1201" s="80" t="n">
        <v>-1357.59</v>
      </c>
      <c r="T1201" s="80">
        <f>O1201-Y1201</f>
        <v/>
      </c>
      <c r="U1201" s="82">
        <f>AA1201/(T1201+X1201)</f>
        <v/>
      </c>
      <c r="V1201" s="80">
        <f>INDEX(检修、备用和必开!B:B,MATCH(统调负荷!$C1201,检修、备用和必开!$A:$A,0))</f>
        <v/>
      </c>
      <c r="W1201" s="80">
        <f>INDEX(检修、备用和必开!C:C,MATCH(统调负荷!$C1201,检修、备用和必开!$A:$A,0))</f>
        <v/>
      </c>
      <c r="X1201" s="80">
        <f>INDEX(检修、备用和必开!D:D,MATCH(统调负荷!$C1201,检修、备用和必开!$A:$A,0))</f>
        <v/>
      </c>
      <c r="Y1201" s="80">
        <f>INDEX(检修、备用和必开!E:E,MATCH(统调负荷!$C1201,检修、备用和必开!$A:$A,0))</f>
        <v/>
      </c>
      <c r="Z1201" s="80">
        <f>INDEX(检修、备用和必开!F:F,MATCH(统调负荷!$C1201,检修、备用和必开!$A:$A,0))</f>
        <v/>
      </c>
      <c r="AA1201" s="80">
        <f>94492.4-V1201-Z1201</f>
        <v/>
      </c>
      <c r="AB1201" s="80" t="n">
        <v>322.84</v>
      </c>
      <c r="AC1201" s="80" t="n">
        <v>301.03</v>
      </c>
      <c r="AD1201" s="83">
        <f>C1201+D1201</f>
        <v/>
      </c>
      <c r="AE1201" s="82">
        <f>N1201-E1201</f>
        <v/>
      </c>
      <c r="AF1201" s="82">
        <f>O1201-F1201</f>
        <v/>
      </c>
      <c r="AG1201" s="82">
        <f>P1201-G1201</f>
        <v/>
      </c>
      <c r="AH1201" s="82">
        <f>Q1201-H1201</f>
        <v/>
      </c>
      <c r="AI1201" s="82">
        <f>R1201-I1201</f>
        <v/>
      </c>
      <c r="AJ1201" s="82">
        <f>S1201-J1201</f>
        <v/>
      </c>
      <c r="AK1201" s="80">
        <f>INDEX(检修、备用和必开!I:I,MATCH(统调负荷!$C1201,检修、备用和必开!$A:$A,0))</f>
        <v/>
      </c>
    </row>
    <row r="1202" ht="13.8" customHeight="1">
      <c r="A1202" s="80">
        <f>WEEKDAY(C1202,2)</f>
        <v/>
      </c>
      <c r="B1202" s="80">
        <f>HOUR(D1202)</f>
        <v/>
      </c>
      <c r="D1202" s="75" t="n"/>
      <c r="E1202" s="80" t="n"/>
      <c r="F1202" s="80" t="n"/>
      <c r="G1202" s="80" t="n"/>
      <c r="H1202" s="80" t="n"/>
      <c r="I1202" s="80" t="n"/>
      <c r="J1202" s="80" t="n"/>
      <c r="K1202" s="80">
        <f>F1202-Y1202</f>
        <v/>
      </c>
      <c r="L1202" s="82">
        <f>AA1202/(K1202+W1202)</f>
        <v/>
      </c>
      <c r="M1202" s="75" t="n">
        <v>0.5</v>
      </c>
      <c r="N1202" s="80" t="n">
        <v>83894.89999999999</v>
      </c>
      <c r="O1202" s="80" t="n">
        <v>33308.29</v>
      </c>
      <c r="P1202" s="80" t="n">
        <v>14725.6</v>
      </c>
      <c r="Q1202" s="80" t="n">
        <v>21766.8</v>
      </c>
      <c r="R1202" s="80" t="n">
        <v>15483.1</v>
      </c>
      <c r="S1202" s="80" t="n">
        <v>-1388.89</v>
      </c>
      <c r="T1202" s="80">
        <f>O1202-Y1202</f>
        <v/>
      </c>
      <c r="U1202" s="82">
        <f>AA1202/(T1202+X1202)</f>
        <v/>
      </c>
      <c r="V1202" s="80">
        <f>INDEX(检修、备用和必开!B:B,MATCH(统调负荷!$C1202,检修、备用和必开!$A:$A,0))</f>
        <v/>
      </c>
      <c r="W1202" s="80">
        <f>INDEX(检修、备用和必开!C:C,MATCH(统调负荷!$C1202,检修、备用和必开!$A:$A,0))</f>
        <v/>
      </c>
      <c r="X1202" s="80">
        <f>INDEX(检修、备用和必开!D:D,MATCH(统调负荷!$C1202,检修、备用和必开!$A:$A,0))</f>
        <v/>
      </c>
      <c r="Y1202" s="80">
        <f>INDEX(检修、备用和必开!E:E,MATCH(统调负荷!$C1202,检修、备用和必开!$A:$A,0))</f>
        <v/>
      </c>
      <c r="Z1202" s="80">
        <f>INDEX(检修、备用和必开!F:F,MATCH(统调负荷!$C1202,检修、备用和必开!$A:$A,0))</f>
        <v/>
      </c>
      <c r="AA1202" s="80">
        <f>94492.4-V1202-Z1202</f>
        <v/>
      </c>
      <c r="AB1202" s="80" t="n">
        <v>293.27</v>
      </c>
      <c r="AC1202" s="80" t="n">
        <v>0</v>
      </c>
      <c r="AD1202" s="83">
        <f>C1202+D1202</f>
        <v/>
      </c>
      <c r="AE1202" s="82">
        <f>N1202-E1202</f>
        <v/>
      </c>
      <c r="AF1202" s="82">
        <f>O1202-F1202</f>
        <v/>
      </c>
      <c r="AG1202" s="82">
        <f>P1202-G1202</f>
        <v/>
      </c>
      <c r="AH1202" s="82">
        <f>Q1202-H1202</f>
        <v/>
      </c>
      <c r="AI1202" s="82">
        <f>R1202-I1202</f>
        <v/>
      </c>
      <c r="AJ1202" s="82">
        <f>S1202-J1202</f>
        <v/>
      </c>
      <c r="AK1202" s="80">
        <f>INDEX(检修、备用和必开!I:I,MATCH(统调负荷!$C1202,检修、备用和必开!$A:$A,0))</f>
        <v/>
      </c>
    </row>
    <row r="1203" ht="13.8" customHeight="1">
      <c r="A1203" s="80">
        <f>WEEKDAY(C1203,2)</f>
        <v/>
      </c>
      <c r="B1203" s="80">
        <f>HOUR(D1203)</f>
        <v/>
      </c>
      <c r="D1203" s="75" t="n"/>
      <c r="E1203" s="80" t="n"/>
      <c r="F1203" s="80" t="n"/>
      <c r="G1203" s="80" t="n"/>
      <c r="H1203" s="80" t="n"/>
      <c r="I1203" s="80" t="n"/>
      <c r="J1203" s="80" t="n"/>
      <c r="K1203" s="80">
        <f>F1203-Y1203</f>
        <v/>
      </c>
      <c r="L1203" s="82">
        <f>AA1203/(K1203+W1203)</f>
        <v/>
      </c>
      <c r="M1203" s="75" t="n">
        <v>0.5104166666666666</v>
      </c>
      <c r="N1203" s="80" t="n">
        <v>84653.39999999999</v>
      </c>
      <c r="O1203" s="80" t="n">
        <v>33693.8</v>
      </c>
      <c r="P1203" s="80" t="n">
        <v>15109.8</v>
      </c>
      <c r="Q1203" s="80" t="n">
        <v>21970.4</v>
      </c>
      <c r="R1203" s="80" t="n">
        <v>15225.6</v>
      </c>
      <c r="S1203" s="80" t="n">
        <v>-1346.2</v>
      </c>
      <c r="T1203" s="80">
        <f>O1203-Y1203</f>
        <v/>
      </c>
      <c r="U1203" s="82">
        <f>AA1203/(T1203+X1203)</f>
        <v/>
      </c>
      <c r="V1203" s="80">
        <f>INDEX(检修、备用和必开!B:B,MATCH(统调负荷!$C1203,检修、备用和必开!$A:$A,0))</f>
        <v/>
      </c>
      <c r="W1203" s="80">
        <f>INDEX(检修、备用和必开!C:C,MATCH(统调负荷!$C1203,检修、备用和必开!$A:$A,0))</f>
        <v/>
      </c>
      <c r="X1203" s="80">
        <f>INDEX(检修、备用和必开!D:D,MATCH(统调负荷!$C1203,检修、备用和必开!$A:$A,0))</f>
        <v/>
      </c>
      <c r="Y1203" s="80">
        <f>INDEX(检修、备用和必开!E:E,MATCH(统调负荷!$C1203,检修、备用和必开!$A:$A,0))</f>
        <v/>
      </c>
      <c r="Z1203" s="80">
        <f>INDEX(检修、备用和必开!F:F,MATCH(统调负荷!$C1203,检修、备用和必开!$A:$A,0))</f>
        <v/>
      </c>
      <c r="AA1203" s="80">
        <f>94492.4-V1203-Z1203</f>
        <v/>
      </c>
      <c r="AB1203" s="80" t="n">
        <v>303.5</v>
      </c>
      <c r="AC1203" s="80" t="n">
        <v>292.89</v>
      </c>
      <c r="AD1203" s="83">
        <f>C1203+D1203</f>
        <v/>
      </c>
      <c r="AE1203" s="82">
        <f>N1203-E1203</f>
        <v/>
      </c>
      <c r="AF1203" s="82">
        <f>O1203-F1203</f>
        <v/>
      </c>
      <c r="AG1203" s="82">
        <f>P1203-G1203</f>
        <v/>
      </c>
      <c r="AH1203" s="82">
        <f>Q1203-H1203</f>
        <v/>
      </c>
      <c r="AI1203" s="82">
        <f>R1203-I1203</f>
        <v/>
      </c>
      <c r="AJ1203" s="82">
        <f>S1203-J1203</f>
        <v/>
      </c>
      <c r="AK1203" s="80">
        <f>INDEX(检修、备用和必开!I:I,MATCH(统调负荷!$C1203,检修、备用和必开!$A:$A,0))</f>
        <v/>
      </c>
    </row>
    <row r="1204" ht="13.8" customHeight="1">
      <c r="A1204" s="80">
        <f>WEEKDAY(C1204,2)</f>
        <v/>
      </c>
      <c r="B1204" s="80">
        <f>HOUR(D1204)</f>
        <v/>
      </c>
      <c r="D1204" s="75" t="n"/>
      <c r="E1204" s="80" t="n"/>
      <c r="F1204" s="80" t="n"/>
      <c r="G1204" s="80" t="n"/>
      <c r="H1204" s="80" t="n"/>
      <c r="I1204" s="80" t="n"/>
      <c r="J1204" s="80" t="n"/>
      <c r="K1204" s="80">
        <f>F1204-Y1204</f>
        <v/>
      </c>
      <c r="L1204" s="82">
        <f>AA1204/(K1204+W1204)</f>
        <v/>
      </c>
      <c r="M1204" s="75" t="n">
        <v>0.5208333333333334</v>
      </c>
      <c r="N1204" s="80" t="n">
        <v>83735.60000000001</v>
      </c>
      <c r="O1204" s="80" t="n">
        <v>32880.83</v>
      </c>
      <c r="P1204" s="80" t="n">
        <v>15568.7</v>
      </c>
      <c r="Q1204" s="80" t="n">
        <v>21460.4</v>
      </c>
      <c r="R1204" s="80" t="n">
        <v>15173.9</v>
      </c>
      <c r="S1204" s="80" t="n">
        <v>-1348.23</v>
      </c>
      <c r="T1204" s="80">
        <f>O1204-Y1204</f>
        <v/>
      </c>
      <c r="U1204" s="82">
        <f>AA1204/(T1204+X1204)</f>
        <v/>
      </c>
      <c r="V1204" s="80">
        <f>INDEX(检修、备用和必开!B:B,MATCH(统调负荷!$C1204,检修、备用和必开!$A:$A,0))</f>
        <v/>
      </c>
      <c r="W1204" s="80">
        <f>INDEX(检修、备用和必开!C:C,MATCH(统调负荷!$C1204,检修、备用和必开!$A:$A,0))</f>
        <v/>
      </c>
      <c r="X1204" s="80">
        <f>INDEX(检修、备用和必开!D:D,MATCH(统调负荷!$C1204,检修、备用和必开!$A:$A,0))</f>
        <v/>
      </c>
      <c r="Y1204" s="80">
        <f>INDEX(检修、备用和必开!E:E,MATCH(统调负荷!$C1204,检修、备用和必开!$A:$A,0))</f>
        <v/>
      </c>
      <c r="Z1204" s="80">
        <f>INDEX(检修、备用和必开!F:F,MATCH(统调负荷!$C1204,检修、备用和必开!$A:$A,0))</f>
        <v/>
      </c>
      <c r="AA1204" s="80">
        <f>94492.4-V1204-Z1204</f>
        <v/>
      </c>
      <c r="AB1204" s="80" t="n">
        <v>296.03</v>
      </c>
      <c r="AC1204" s="80" t="n">
        <v>272.63</v>
      </c>
      <c r="AD1204" s="83">
        <f>C1204+D1204</f>
        <v/>
      </c>
      <c r="AE1204" s="82">
        <f>N1204-E1204</f>
        <v/>
      </c>
      <c r="AF1204" s="82">
        <f>O1204-F1204</f>
        <v/>
      </c>
      <c r="AG1204" s="82">
        <f>P1204-G1204</f>
        <v/>
      </c>
      <c r="AH1204" s="82">
        <f>Q1204-H1204</f>
        <v/>
      </c>
      <c r="AI1204" s="82">
        <f>R1204-I1204</f>
        <v/>
      </c>
      <c r="AJ1204" s="82">
        <f>S1204-J1204</f>
        <v/>
      </c>
      <c r="AK1204" s="80">
        <f>INDEX(检修、备用和必开!I:I,MATCH(统调负荷!$C1204,检修、备用和必开!$A:$A,0))</f>
        <v/>
      </c>
    </row>
    <row r="1205" ht="13.8" customHeight="1">
      <c r="A1205" s="80">
        <f>WEEKDAY(C1205,2)</f>
        <v/>
      </c>
      <c r="B1205" s="80">
        <f>HOUR(D1205)</f>
        <v/>
      </c>
      <c r="D1205" s="75" t="n"/>
      <c r="E1205" s="80" t="n"/>
      <c r="F1205" s="80" t="n"/>
      <c r="G1205" s="80" t="n"/>
      <c r="H1205" s="80" t="n"/>
      <c r="I1205" s="80" t="n"/>
      <c r="J1205" s="80" t="n"/>
      <c r="K1205" s="80">
        <f>F1205-Y1205</f>
        <v/>
      </c>
      <c r="L1205" s="82">
        <f>AA1205/(K1205+W1205)</f>
        <v/>
      </c>
      <c r="M1205" s="75" t="n">
        <v>0.53125</v>
      </c>
      <c r="N1205" s="80" t="n">
        <v>82986.89999999999</v>
      </c>
      <c r="O1205" s="80" t="n">
        <v>32059.63</v>
      </c>
      <c r="P1205" s="80" t="n">
        <v>16627.7</v>
      </c>
      <c r="Q1205" s="80" t="n">
        <v>20546.1</v>
      </c>
      <c r="R1205" s="80" t="n">
        <v>15141.1</v>
      </c>
      <c r="S1205" s="80" t="n">
        <v>-1387.63</v>
      </c>
      <c r="T1205" s="80">
        <f>O1205-Y1205</f>
        <v/>
      </c>
      <c r="U1205" s="82">
        <f>AA1205/(T1205+X1205)</f>
        <v/>
      </c>
      <c r="V1205" s="80">
        <f>INDEX(检修、备用和必开!B:B,MATCH(统调负荷!$C1205,检修、备用和必开!$A:$A,0))</f>
        <v/>
      </c>
      <c r="W1205" s="80">
        <f>INDEX(检修、备用和必开!C:C,MATCH(统调负荷!$C1205,检修、备用和必开!$A:$A,0))</f>
        <v/>
      </c>
      <c r="X1205" s="80">
        <f>INDEX(检修、备用和必开!D:D,MATCH(统调负荷!$C1205,检修、备用和必开!$A:$A,0))</f>
        <v/>
      </c>
      <c r="Y1205" s="80">
        <f>INDEX(检修、备用和必开!E:E,MATCH(统调负荷!$C1205,检修、备用和必开!$A:$A,0))</f>
        <v/>
      </c>
      <c r="Z1205" s="80">
        <f>INDEX(检修、备用和必开!F:F,MATCH(统调负荷!$C1205,检修、备用和必开!$A:$A,0))</f>
        <v/>
      </c>
      <c r="AA1205" s="80">
        <f>94492.4-V1205-Z1205</f>
        <v/>
      </c>
      <c r="AB1205" s="80" t="n">
        <v>295.83</v>
      </c>
      <c r="AC1205" s="80" t="n">
        <v>15.19</v>
      </c>
      <c r="AD1205" s="83">
        <f>C1205+D1205</f>
        <v/>
      </c>
      <c r="AE1205" s="82">
        <f>N1205-E1205</f>
        <v/>
      </c>
      <c r="AF1205" s="82">
        <f>O1205-F1205</f>
        <v/>
      </c>
      <c r="AG1205" s="82">
        <f>P1205-G1205</f>
        <v/>
      </c>
      <c r="AH1205" s="82">
        <f>Q1205-H1205</f>
        <v/>
      </c>
      <c r="AI1205" s="82">
        <f>R1205-I1205</f>
        <v/>
      </c>
      <c r="AJ1205" s="82">
        <f>S1205-J1205</f>
        <v/>
      </c>
      <c r="AK1205" s="80">
        <f>INDEX(检修、备用和必开!I:I,MATCH(统调负荷!$C1205,检修、备用和必开!$A:$A,0))</f>
        <v/>
      </c>
    </row>
    <row r="1206" ht="13.8" customHeight="1">
      <c r="A1206" s="80">
        <f>WEEKDAY(C1206,2)</f>
        <v/>
      </c>
      <c r="B1206" s="80">
        <f>HOUR(D1206)</f>
        <v/>
      </c>
      <c r="D1206" s="75" t="n"/>
      <c r="E1206" s="80" t="n"/>
      <c r="F1206" s="80" t="n"/>
      <c r="G1206" s="80" t="n"/>
      <c r="H1206" s="80" t="n"/>
      <c r="I1206" s="80" t="n"/>
      <c r="J1206" s="80" t="n"/>
      <c r="K1206" s="80">
        <f>F1206-Y1206</f>
        <v/>
      </c>
      <c r="L1206" s="82">
        <f>AA1206/(K1206+W1206)</f>
        <v/>
      </c>
      <c r="M1206" s="75" t="n">
        <v>0.5416666666666666</v>
      </c>
      <c r="N1206" s="80" t="n">
        <v>83156.60000000001</v>
      </c>
      <c r="O1206" s="80" t="n">
        <v>31953.83</v>
      </c>
      <c r="P1206" s="80" t="n">
        <v>16217</v>
      </c>
      <c r="Q1206" s="80" t="n">
        <v>21350.5</v>
      </c>
      <c r="R1206" s="80" t="n">
        <v>15052.9</v>
      </c>
      <c r="S1206" s="80" t="n">
        <v>-1417.63</v>
      </c>
      <c r="T1206" s="80">
        <f>O1206-Y1206</f>
        <v/>
      </c>
      <c r="U1206" s="82">
        <f>AA1206/(T1206+X1206)</f>
        <v/>
      </c>
      <c r="V1206" s="80">
        <f>INDEX(检修、备用和必开!B:B,MATCH(统调负荷!$C1206,检修、备用和必开!$A:$A,0))</f>
        <v/>
      </c>
      <c r="W1206" s="80">
        <f>INDEX(检修、备用和必开!C:C,MATCH(统调负荷!$C1206,检修、备用和必开!$A:$A,0))</f>
        <v/>
      </c>
      <c r="X1206" s="80">
        <f>INDEX(检修、备用和必开!D:D,MATCH(统调负荷!$C1206,检修、备用和必开!$A:$A,0))</f>
        <v/>
      </c>
      <c r="Y1206" s="80">
        <f>INDEX(检修、备用和必开!E:E,MATCH(统调负荷!$C1206,检修、备用和必开!$A:$A,0))</f>
        <v/>
      </c>
      <c r="Z1206" s="80">
        <f>INDEX(检修、备用和必开!F:F,MATCH(统调负荷!$C1206,检修、备用和必开!$A:$A,0))</f>
        <v/>
      </c>
      <c r="AA1206" s="80">
        <f>94492.4-V1206-Z1206</f>
        <v/>
      </c>
      <c r="AB1206" s="80" t="n">
        <v>296.99</v>
      </c>
      <c r="AC1206" s="80" t="n">
        <v>271.05</v>
      </c>
      <c r="AD1206" s="83">
        <f>C1206+D1206</f>
        <v/>
      </c>
      <c r="AE1206" s="82">
        <f>N1206-E1206</f>
        <v/>
      </c>
      <c r="AF1206" s="82">
        <f>O1206-F1206</f>
        <v/>
      </c>
      <c r="AG1206" s="82">
        <f>P1206-G1206</f>
        <v/>
      </c>
      <c r="AH1206" s="82">
        <f>Q1206-H1206</f>
        <v/>
      </c>
      <c r="AI1206" s="82">
        <f>R1206-I1206</f>
        <v/>
      </c>
      <c r="AJ1206" s="82">
        <f>S1206-J1206</f>
        <v/>
      </c>
      <c r="AK1206" s="80">
        <f>INDEX(检修、备用和必开!I:I,MATCH(统调负荷!$C1206,检修、备用和必开!$A:$A,0))</f>
        <v/>
      </c>
    </row>
    <row r="1207" ht="13.8" customHeight="1">
      <c r="A1207" s="80">
        <f>WEEKDAY(C1207,2)</f>
        <v/>
      </c>
      <c r="B1207" s="80">
        <f>HOUR(D1207)</f>
        <v/>
      </c>
      <c r="D1207" s="75" t="n"/>
      <c r="E1207" s="80" t="n"/>
      <c r="F1207" s="80" t="n"/>
      <c r="G1207" s="80" t="n"/>
      <c r="H1207" s="80" t="n"/>
      <c r="I1207" s="80" t="n"/>
      <c r="J1207" s="80" t="n"/>
      <c r="K1207" s="80">
        <f>F1207-Y1207</f>
        <v/>
      </c>
      <c r="L1207" s="82">
        <f>AA1207/(K1207+W1207)</f>
        <v/>
      </c>
      <c r="M1207" s="75" t="n">
        <v>0.5520833333333334</v>
      </c>
      <c r="N1207" s="80" t="n">
        <v>84208.5</v>
      </c>
      <c r="O1207" s="80" t="n">
        <v>32916.06</v>
      </c>
      <c r="P1207" s="80" t="n">
        <v>15707.9</v>
      </c>
      <c r="Q1207" s="80" t="n">
        <v>22019.7</v>
      </c>
      <c r="R1207" s="80" t="n">
        <v>14936</v>
      </c>
      <c r="S1207" s="80" t="n">
        <v>-1371.16</v>
      </c>
      <c r="T1207" s="80">
        <f>O1207-Y1207</f>
        <v/>
      </c>
      <c r="U1207" s="82">
        <f>AA1207/(T1207+X1207)</f>
        <v/>
      </c>
      <c r="V1207" s="80">
        <f>INDEX(检修、备用和必开!B:B,MATCH(统调负荷!$C1207,检修、备用和必开!$A:$A,0))</f>
        <v/>
      </c>
      <c r="W1207" s="80">
        <f>INDEX(检修、备用和必开!C:C,MATCH(统调负荷!$C1207,检修、备用和必开!$A:$A,0))</f>
        <v/>
      </c>
      <c r="X1207" s="80">
        <f>INDEX(检修、备用和必开!D:D,MATCH(统调负荷!$C1207,检修、备用和必开!$A:$A,0))</f>
        <v/>
      </c>
      <c r="Y1207" s="80">
        <f>INDEX(检修、备用和必开!E:E,MATCH(统调负荷!$C1207,检修、备用和必开!$A:$A,0))</f>
        <v/>
      </c>
      <c r="Z1207" s="80">
        <f>INDEX(检修、备用和必开!F:F,MATCH(统调负荷!$C1207,检修、备用和必开!$A:$A,0))</f>
        <v/>
      </c>
      <c r="AA1207" s="80">
        <f>94492.4-V1207-Z1207</f>
        <v/>
      </c>
      <c r="AB1207" s="80" t="n">
        <v>297.61</v>
      </c>
      <c r="AC1207" s="80" t="n">
        <v>291.59</v>
      </c>
      <c r="AD1207" s="83">
        <f>C1207+D1207</f>
        <v/>
      </c>
      <c r="AE1207" s="82">
        <f>N1207-E1207</f>
        <v/>
      </c>
      <c r="AF1207" s="82">
        <f>O1207-F1207</f>
        <v/>
      </c>
      <c r="AG1207" s="82">
        <f>P1207-G1207</f>
        <v/>
      </c>
      <c r="AH1207" s="82">
        <f>Q1207-H1207</f>
        <v/>
      </c>
      <c r="AI1207" s="82">
        <f>R1207-I1207</f>
        <v/>
      </c>
      <c r="AJ1207" s="82">
        <f>S1207-J1207</f>
        <v/>
      </c>
      <c r="AK1207" s="80">
        <f>INDEX(检修、备用和必开!I:I,MATCH(统调负荷!$C1207,检修、备用和必开!$A:$A,0))</f>
        <v/>
      </c>
    </row>
    <row r="1208" ht="13.8" customHeight="1">
      <c r="A1208" s="80">
        <f>WEEKDAY(C1208,2)</f>
        <v/>
      </c>
      <c r="B1208" s="80">
        <f>HOUR(D1208)</f>
        <v/>
      </c>
      <c r="D1208" s="75" t="n"/>
      <c r="E1208" s="80" t="n"/>
      <c r="F1208" s="80" t="n"/>
      <c r="G1208" s="80" t="n"/>
      <c r="H1208" s="80" t="n"/>
      <c r="I1208" s="80" t="n"/>
      <c r="J1208" s="80" t="n"/>
      <c r="K1208" s="80">
        <f>F1208-Y1208</f>
        <v/>
      </c>
      <c r="L1208" s="82">
        <f>AA1208/(K1208+W1208)</f>
        <v/>
      </c>
      <c r="M1208" s="75" t="n">
        <v>0.5625</v>
      </c>
      <c r="N1208" s="80" t="n">
        <v>86458.39999999999</v>
      </c>
      <c r="O1208" s="80" t="n">
        <v>34399.63</v>
      </c>
      <c r="P1208" s="80" t="n">
        <v>16023.6</v>
      </c>
      <c r="Q1208" s="80" t="n">
        <v>22552.5</v>
      </c>
      <c r="R1208" s="80" t="n">
        <v>14775.7</v>
      </c>
      <c r="S1208" s="80" t="n">
        <v>-1293.03</v>
      </c>
      <c r="T1208" s="80">
        <f>O1208-Y1208</f>
        <v/>
      </c>
      <c r="U1208" s="82">
        <f>AA1208/(T1208+X1208)</f>
        <v/>
      </c>
      <c r="V1208" s="80">
        <f>INDEX(检修、备用和必开!B:B,MATCH(统调负荷!$C1208,检修、备用和必开!$A:$A,0))</f>
        <v/>
      </c>
      <c r="W1208" s="80">
        <f>INDEX(检修、备用和必开!C:C,MATCH(统调负荷!$C1208,检修、备用和必开!$A:$A,0))</f>
        <v/>
      </c>
      <c r="X1208" s="80">
        <f>INDEX(检修、备用和必开!D:D,MATCH(统调负荷!$C1208,检修、备用和必开!$A:$A,0))</f>
        <v/>
      </c>
      <c r="Y1208" s="80">
        <f>INDEX(检修、备用和必开!E:E,MATCH(统调负荷!$C1208,检修、备用和必开!$A:$A,0))</f>
        <v/>
      </c>
      <c r="Z1208" s="80">
        <f>INDEX(检修、备用和必开!F:F,MATCH(统调负荷!$C1208,检修、备用和必开!$A:$A,0))</f>
        <v/>
      </c>
      <c r="AA1208" s="80">
        <f>94492.4-V1208-Z1208</f>
        <v/>
      </c>
      <c r="AB1208" s="80" t="n">
        <v>305.19</v>
      </c>
      <c r="AC1208" s="80" t="n">
        <v>285.29</v>
      </c>
      <c r="AD1208" s="83">
        <f>C1208+D1208</f>
        <v/>
      </c>
      <c r="AE1208" s="82">
        <f>N1208-E1208</f>
        <v/>
      </c>
      <c r="AF1208" s="82">
        <f>O1208-F1208</f>
        <v/>
      </c>
      <c r="AG1208" s="82">
        <f>P1208-G1208</f>
        <v/>
      </c>
      <c r="AH1208" s="82">
        <f>Q1208-H1208</f>
        <v/>
      </c>
      <c r="AI1208" s="82">
        <f>R1208-I1208</f>
        <v/>
      </c>
      <c r="AJ1208" s="82">
        <f>S1208-J1208</f>
        <v/>
      </c>
      <c r="AK1208" s="80">
        <f>INDEX(检修、备用和必开!I:I,MATCH(统调负荷!$C1208,检修、备用和必开!$A:$A,0))</f>
        <v/>
      </c>
    </row>
    <row r="1209" ht="13.8" customHeight="1">
      <c r="A1209" s="80">
        <f>WEEKDAY(C1209,2)</f>
        <v/>
      </c>
      <c r="B1209" s="80">
        <f>HOUR(D1209)</f>
        <v/>
      </c>
      <c r="D1209" s="75" t="n"/>
      <c r="E1209" s="80" t="n"/>
      <c r="F1209" s="80" t="n"/>
      <c r="G1209" s="80" t="n"/>
      <c r="H1209" s="80" t="n"/>
      <c r="I1209" s="80" t="n"/>
      <c r="J1209" s="80" t="n"/>
      <c r="K1209" s="80">
        <f>F1209-Y1209</f>
        <v/>
      </c>
      <c r="L1209" s="82">
        <f>AA1209/(K1209+W1209)</f>
        <v/>
      </c>
      <c r="M1209" s="75" t="n">
        <v>0.5729166666666666</v>
      </c>
      <c r="N1209" s="80" t="n">
        <v>89597</v>
      </c>
      <c r="O1209" s="80" t="n">
        <v>37096.67</v>
      </c>
      <c r="P1209" s="80" t="n">
        <v>15985.5</v>
      </c>
      <c r="Q1209" s="80" t="n">
        <v>23283.3</v>
      </c>
      <c r="R1209" s="80" t="n">
        <v>14572.1</v>
      </c>
      <c r="S1209" s="80" t="n">
        <v>-1340.57</v>
      </c>
      <c r="T1209" s="80">
        <f>O1209-Y1209</f>
        <v/>
      </c>
      <c r="U1209" s="82">
        <f>AA1209/(T1209+X1209)</f>
        <v/>
      </c>
      <c r="V1209" s="80">
        <f>INDEX(检修、备用和必开!B:B,MATCH(统调负荷!$C1209,检修、备用和必开!$A:$A,0))</f>
        <v/>
      </c>
      <c r="W1209" s="80">
        <f>INDEX(检修、备用和必开!C:C,MATCH(统调负荷!$C1209,检修、备用和必开!$A:$A,0))</f>
        <v/>
      </c>
      <c r="X1209" s="80">
        <f>INDEX(检修、备用和必开!D:D,MATCH(统调负荷!$C1209,检修、备用和必开!$A:$A,0))</f>
        <v/>
      </c>
      <c r="Y1209" s="80">
        <f>INDEX(检修、备用和必开!E:E,MATCH(统调负荷!$C1209,检修、备用和必开!$A:$A,0))</f>
        <v/>
      </c>
      <c r="Z1209" s="80">
        <f>INDEX(检修、备用和必开!F:F,MATCH(统调负荷!$C1209,检修、备用和必开!$A:$A,0))</f>
        <v/>
      </c>
      <c r="AA1209" s="80">
        <f>94492.4-V1209-Z1209</f>
        <v/>
      </c>
      <c r="AB1209" s="80" t="n">
        <v>336.95</v>
      </c>
      <c r="AC1209" s="80" t="n">
        <v>318.96</v>
      </c>
      <c r="AD1209" s="83">
        <f>C1209+D1209</f>
        <v/>
      </c>
      <c r="AE1209" s="82">
        <f>N1209-E1209</f>
        <v/>
      </c>
      <c r="AF1209" s="82">
        <f>O1209-F1209</f>
        <v/>
      </c>
      <c r="AG1209" s="82">
        <f>P1209-G1209</f>
        <v/>
      </c>
      <c r="AH1209" s="82">
        <f>Q1209-H1209</f>
        <v/>
      </c>
      <c r="AI1209" s="82">
        <f>R1209-I1209</f>
        <v/>
      </c>
      <c r="AJ1209" s="82">
        <f>S1209-J1209</f>
        <v/>
      </c>
      <c r="AK1209" s="80">
        <f>INDEX(检修、备用和必开!I:I,MATCH(统调负荷!$C1209,检修、备用和必开!$A:$A,0))</f>
        <v/>
      </c>
    </row>
    <row r="1210" ht="13.8" customHeight="1">
      <c r="A1210" s="80">
        <f>WEEKDAY(C1210,2)</f>
        <v/>
      </c>
      <c r="B1210" s="80">
        <f>HOUR(D1210)</f>
        <v/>
      </c>
      <c r="D1210" s="75" t="n"/>
      <c r="E1210" s="80" t="n"/>
      <c r="F1210" s="80" t="n"/>
      <c r="G1210" s="80" t="n"/>
      <c r="H1210" s="80" t="n"/>
      <c r="I1210" s="80" t="n"/>
      <c r="J1210" s="80" t="n"/>
      <c r="K1210" s="80">
        <f>F1210-Y1210</f>
        <v/>
      </c>
      <c r="L1210" s="82">
        <f>AA1210/(K1210+W1210)</f>
        <v/>
      </c>
      <c r="M1210" s="75" t="n">
        <v>0.5833333333333334</v>
      </c>
      <c r="N1210" s="80" t="n">
        <v>89194.5</v>
      </c>
      <c r="O1210" s="80" t="n">
        <v>36195.99</v>
      </c>
      <c r="P1210" s="80" t="n">
        <v>16219.1</v>
      </c>
      <c r="Q1210" s="80" t="n">
        <v>23787.6</v>
      </c>
      <c r="R1210" s="80" t="n">
        <v>14379.6</v>
      </c>
      <c r="S1210" s="80" t="n">
        <v>-1387.79</v>
      </c>
      <c r="T1210" s="80">
        <f>O1210-Y1210</f>
        <v/>
      </c>
      <c r="U1210" s="82">
        <f>AA1210/(T1210+X1210)</f>
        <v/>
      </c>
      <c r="V1210" s="80">
        <f>INDEX(检修、备用和必开!B:B,MATCH(统调负荷!$C1210,检修、备用和必开!$A:$A,0))</f>
        <v/>
      </c>
      <c r="W1210" s="80">
        <f>INDEX(检修、备用和必开!C:C,MATCH(统调负荷!$C1210,检修、备用和必开!$A:$A,0))</f>
        <v/>
      </c>
      <c r="X1210" s="80">
        <f>INDEX(检修、备用和必开!D:D,MATCH(统调负荷!$C1210,检修、备用和必开!$A:$A,0))</f>
        <v/>
      </c>
      <c r="Y1210" s="80">
        <f>INDEX(检修、备用和必开!E:E,MATCH(统调负荷!$C1210,检修、备用和必开!$A:$A,0))</f>
        <v/>
      </c>
      <c r="Z1210" s="80">
        <f>INDEX(检修、备用和必开!F:F,MATCH(统调负荷!$C1210,检修、备用和必开!$A:$A,0))</f>
        <v/>
      </c>
      <c r="AA1210" s="80">
        <f>94492.4-V1210-Z1210</f>
        <v/>
      </c>
      <c r="AB1210" s="80" t="n">
        <v>313.99</v>
      </c>
      <c r="AC1210" s="80" t="n">
        <v>277.07</v>
      </c>
      <c r="AD1210" s="83">
        <f>C1210+D1210</f>
        <v/>
      </c>
      <c r="AE1210" s="82">
        <f>N1210-E1210</f>
        <v/>
      </c>
      <c r="AF1210" s="82">
        <f>O1210-F1210</f>
        <v/>
      </c>
      <c r="AG1210" s="82">
        <f>P1210-G1210</f>
        <v/>
      </c>
      <c r="AH1210" s="82">
        <f>Q1210-H1210</f>
        <v/>
      </c>
      <c r="AI1210" s="82">
        <f>R1210-I1210</f>
        <v/>
      </c>
      <c r="AJ1210" s="82">
        <f>S1210-J1210</f>
        <v/>
      </c>
      <c r="AK1210" s="80">
        <f>INDEX(检修、备用和必开!I:I,MATCH(统调负荷!$C1210,检修、备用和必开!$A:$A,0))</f>
        <v/>
      </c>
    </row>
    <row r="1211" ht="13.8" customHeight="1">
      <c r="A1211" s="80">
        <f>WEEKDAY(C1211,2)</f>
        <v/>
      </c>
      <c r="B1211" s="80">
        <f>HOUR(D1211)</f>
        <v/>
      </c>
      <c r="D1211" s="75" t="n"/>
      <c r="E1211" s="80" t="n"/>
      <c r="F1211" s="80" t="n"/>
      <c r="G1211" s="80" t="n"/>
      <c r="H1211" s="80" t="n"/>
      <c r="I1211" s="80" t="n"/>
      <c r="J1211" s="80" t="n"/>
      <c r="K1211" s="80">
        <f>F1211-Y1211</f>
        <v/>
      </c>
      <c r="L1211" s="82">
        <f>AA1211/(K1211+W1211)</f>
        <v/>
      </c>
      <c r="M1211" s="75" t="n">
        <v>0.59375</v>
      </c>
      <c r="N1211" s="80" t="n">
        <v>88371.89999999999</v>
      </c>
      <c r="O1211" s="80" t="n">
        <v>34758.32</v>
      </c>
      <c r="P1211" s="80" t="n">
        <v>16590.9</v>
      </c>
      <c r="Q1211" s="80" t="n">
        <v>24015</v>
      </c>
      <c r="R1211" s="80" t="n">
        <v>14392.1</v>
      </c>
      <c r="S1211" s="80" t="n">
        <v>-1384.42</v>
      </c>
      <c r="T1211" s="80">
        <f>O1211-Y1211</f>
        <v/>
      </c>
      <c r="U1211" s="82">
        <f>AA1211/(T1211+X1211)</f>
        <v/>
      </c>
      <c r="V1211" s="80">
        <f>INDEX(检修、备用和必开!B:B,MATCH(统调负荷!$C1211,检修、备用和必开!$A:$A,0))</f>
        <v/>
      </c>
      <c r="W1211" s="80">
        <f>INDEX(检修、备用和必开!C:C,MATCH(统调负荷!$C1211,检修、备用和必开!$A:$A,0))</f>
        <v/>
      </c>
      <c r="X1211" s="80">
        <f>INDEX(检修、备用和必开!D:D,MATCH(统调负荷!$C1211,检修、备用和必开!$A:$A,0))</f>
        <v/>
      </c>
      <c r="Y1211" s="80">
        <f>INDEX(检修、备用和必开!E:E,MATCH(统调负荷!$C1211,检修、备用和必开!$A:$A,0))</f>
        <v/>
      </c>
      <c r="Z1211" s="80">
        <f>INDEX(检修、备用和必开!F:F,MATCH(统调负荷!$C1211,检修、备用和必开!$A:$A,0))</f>
        <v/>
      </c>
      <c r="AA1211" s="80">
        <f>94492.4-V1211-Z1211</f>
        <v/>
      </c>
      <c r="AB1211" s="80" t="n">
        <v>309.19</v>
      </c>
      <c r="AC1211" s="80" t="n">
        <v>301.61</v>
      </c>
      <c r="AD1211" s="83">
        <f>C1211+D1211</f>
        <v/>
      </c>
      <c r="AE1211" s="82">
        <f>N1211-E1211</f>
        <v/>
      </c>
      <c r="AF1211" s="82">
        <f>O1211-F1211</f>
        <v/>
      </c>
      <c r="AG1211" s="82">
        <f>P1211-G1211</f>
        <v/>
      </c>
      <c r="AH1211" s="82">
        <f>Q1211-H1211</f>
        <v/>
      </c>
      <c r="AI1211" s="82">
        <f>R1211-I1211</f>
        <v/>
      </c>
      <c r="AJ1211" s="82">
        <f>S1211-J1211</f>
        <v/>
      </c>
      <c r="AK1211" s="80">
        <f>INDEX(检修、备用和必开!I:I,MATCH(统调负荷!$C1211,检修、备用和必开!$A:$A,0))</f>
        <v/>
      </c>
    </row>
    <row r="1212" ht="13.8" customHeight="1">
      <c r="A1212" s="80">
        <f>WEEKDAY(C1212,2)</f>
        <v/>
      </c>
      <c r="B1212" s="80">
        <f>HOUR(D1212)</f>
        <v/>
      </c>
      <c r="D1212" s="75" t="n"/>
      <c r="E1212" s="80" t="n"/>
      <c r="F1212" s="80" t="n"/>
      <c r="G1212" s="80" t="n"/>
      <c r="H1212" s="80" t="n"/>
      <c r="I1212" s="80" t="n"/>
      <c r="J1212" s="80" t="n"/>
      <c r="K1212" s="80">
        <f>F1212-Y1212</f>
        <v/>
      </c>
      <c r="L1212" s="82">
        <f>AA1212/(K1212+W1212)</f>
        <v/>
      </c>
      <c r="M1212" s="75" t="n">
        <v>0.6041666666666666</v>
      </c>
      <c r="N1212" s="80" t="n">
        <v>88505.89999999999</v>
      </c>
      <c r="O1212" s="80" t="n">
        <v>34816.46</v>
      </c>
      <c r="P1212" s="80" t="n">
        <v>17982.5</v>
      </c>
      <c r="Q1212" s="80" t="n">
        <v>23023.3</v>
      </c>
      <c r="R1212" s="80" t="n">
        <v>13989.8</v>
      </c>
      <c r="S1212" s="80" t="n">
        <v>-1306.16</v>
      </c>
      <c r="T1212" s="80">
        <f>O1212-Y1212</f>
        <v/>
      </c>
      <c r="U1212" s="82">
        <f>AA1212/(T1212+X1212)</f>
        <v/>
      </c>
      <c r="V1212" s="80">
        <f>INDEX(检修、备用和必开!B:B,MATCH(统调负荷!$C1212,检修、备用和必开!$A:$A,0))</f>
        <v/>
      </c>
      <c r="W1212" s="80">
        <f>INDEX(检修、备用和必开!C:C,MATCH(统调负荷!$C1212,检修、备用和必开!$A:$A,0))</f>
        <v/>
      </c>
      <c r="X1212" s="80">
        <f>INDEX(检修、备用和必开!D:D,MATCH(统调负荷!$C1212,检修、备用和必开!$A:$A,0))</f>
        <v/>
      </c>
      <c r="Y1212" s="80">
        <f>INDEX(检修、备用和必开!E:E,MATCH(统调负荷!$C1212,检修、备用和必开!$A:$A,0))</f>
        <v/>
      </c>
      <c r="Z1212" s="80">
        <f>INDEX(检修、备用和必开!F:F,MATCH(统调负荷!$C1212,检修、备用和必开!$A:$A,0))</f>
        <v/>
      </c>
      <c r="AA1212" s="80">
        <f>94492.4-V1212-Z1212</f>
        <v/>
      </c>
      <c r="AB1212" s="80" t="n">
        <v>311.17</v>
      </c>
      <c r="AC1212" s="80" t="n">
        <v>291.89</v>
      </c>
      <c r="AD1212" s="83">
        <f>C1212+D1212</f>
        <v/>
      </c>
      <c r="AE1212" s="82">
        <f>N1212-E1212</f>
        <v/>
      </c>
      <c r="AF1212" s="82">
        <f>O1212-F1212</f>
        <v/>
      </c>
      <c r="AG1212" s="82">
        <f>P1212-G1212</f>
        <v/>
      </c>
      <c r="AH1212" s="82">
        <f>Q1212-H1212</f>
        <v/>
      </c>
      <c r="AI1212" s="82">
        <f>R1212-I1212</f>
        <v/>
      </c>
      <c r="AJ1212" s="82">
        <f>S1212-J1212</f>
        <v/>
      </c>
      <c r="AK1212" s="80">
        <f>INDEX(检修、备用和必开!I:I,MATCH(统调负荷!$C1212,检修、备用和必开!$A:$A,0))</f>
        <v/>
      </c>
    </row>
    <row r="1213" ht="13.8" customHeight="1">
      <c r="A1213" s="80">
        <f>WEEKDAY(C1213,2)</f>
        <v/>
      </c>
      <c r="B1213" s="80">
        <f>HOUR(D1213)</f>
        <v/>
      </c>
      <c r="D1213" s="75" t="n"/>
      <c r="E1213" s="80" t="n"/>
      <c r="F1213" s="80" t="n"/>
      <c r="G1213" s="80" t="n"/>
      <c r="H1213" s="80" t="n"/>
      <c r="I1213" s="80" t="n"/>
      <c r="J1213" s="80" t="n"/>
      <c r="K1213" s="80">
        <f>F1213-Y1213</f>
        <v/>
      </c>
      <c r="L1213" s="82">
        <f>AA1213/(K1213+W1213)</f>
        <v/>
      </c>
      <c r="M1213" s="75" t="n">
        <v>0.6145833333333334</v>
      </c>
      <c r="N1213" s="80" t="n">
        <v>89051.5</v>
      </c>
      <c r="O1213" s="80" t="n">
        <v>35139.81</v>
      </c>
      <c r="P1213" s="80" t="n">
        <v>18358.1</v>
      </c>
      <c r="Q1213" s="80" t="n">
        <v>23335.3</v>
      </c>
      <c r="R1213" s="80" t="n">
        <v>13590.7</v>
      </c>
      <c r="S1213" s="80" t="n">
        <v>-1372.41</v>
      </c>
      <c r="T1213" s="80">
        <f>O1213-Y1213</f>
        <v/>
      </c>
      <c r="U1213" s="82">
        <f>AA1213/(T1213+X1213)</f>
        <v/>
      </c>
      <c r="V1213" s="80">
        <f>INDEX(检修、备用和必开!B:B,MATCH(统调负荷!$C1213,检修、备用和必开!$A:$A,0))</f>
        <v/>
      </c>
      <c r="W1213" s="80">
        <f>INDEX(检修、备用和必开!C:C,MATCH(统调负荷!$C1213,检修、备用和必开!$A:$A,0))</f>
        <v/>
      </c>
      <c r="X1213" s="80">
        <f>INDEX(检修、备用和必开!D:D,MATCH(统调负荷!$C1213,检修、备用和必开!$A:$A,0))</f>
        <v/>
      </c>
      <c r="Y1213" s="80">
        <f>INDEX(检修、备用和必开!E:E,MATCH(统调负荷!$C1213,检修、备用和必开!$A:$A,0))</f>
        <v/>
      </c>
      <c r="Z1213" s="80">
        <f>INDEX(检修、备用和必开!F:F,MATCH(统调负荷!$C1213,检修、备用和必开!$A:$A,0))</f>
        <v/>
      </c>
      <c r="AA1213" s="80">
        <f>94492.4-V1213-Z1213</f>
        <v/>
      </c>
      <c r="AB1213" s="80" t="n">
        <v>331.86</v>
      </c>
      <c r="AC1213" s="80" t="n">
        <v>5.57</v>
      </c>
      <c r="AD1213" s="83">
        <f>C1213+D1213</f>
        <v/>
      </c>
      <c r="AE1213" s="82">
        <f>N1213-E1213</f>
        <v/>
      </c>
      <c r="AF1213" s="82">
        <f>O1213-F1213</f>
        <v/>
      </c>
      <c r="AG1213" s="82">
        <f>P1213-G1213</f>
        <v/>
      </c>
      <c r="AH1213" s="82">
        <f>Q1213-H1213</f>
        <v/>
      </c>
      <c r="AI1213" s="82">
        <f>R1213-I1213</f>
        <v/>
      </c>
      <c r="AJ1213" s="82">
        <f>S1213-J1213</f>
        <v/>
      </c>
      <c r="AK1213" s="80">
        <f>INDEX(检修、备用和必开!I:I,MATCH(统调负荷!$C1213,检修、备用和必开!$A:$A,0))</f>
        <v/>
      </c>
    </row>
    <row r="1214" ht="13.8" customHeight="1">
      <c r="A1214" s="80">
        <f>WEEKDAY(C1214,2)</f>
        <v/>
      </c>
      <c r="B1214" s="80">
        <f>HOUR(D1214)</f>
        <v/>
      </c>
      <c r="D1214" s="75" t="n"/>
      <c r="E1214" s="80" t="n"/>
      <c r="F1214" s="80" t="n"/>
      <c r="G1214" s="80" t="n"/>
      <c r="H1214" s="80" t="n"/>
      <c r="I1214" s="80" t="n"/>
      <c r="J1214" s="80" t="n"/>
      <c r="K1214" s="80">
        <f>F1214-Y1214</f>
        <v/>
      </c>
      <c r="L1214" s="82">
        <f>AA1214/(K1214+W1214)</f>
        <v/>
      </c>
      <c r="M1214" s="75" t="n">
        <v>0.625</v>
      </c>
      <c r="N1214" s="80" t="n">
        <v>89848.2</v>
      </c>
      <c r="O1214" s="80" t="n">
        <v>35307.18</v>
      </c>
      <c r="P1214" s="80" t="n">
        <v>18880.8</v>
      </c>
      <c r="Q1214" s="80" t="n">
        <v>23957.2</v>
      </c>
      <c r="R1214" s="80" t="n">
        <v>13148.4</v>
      </c>
      <c r="S1214" s="80" t="n">
        <v>-1445.38</v>
      </c>
      <c r="T1214" s="80">
        <f>O1214-Y1214</f>
        <v/>
      </c>
      <c r="U1214" s="82">
        <f>AA1214/(T1214+X1214)</f>
        <v/>
      </c>
      <c r="V1214" s="80">
        <f>INDEX(检修、备用和必开!B:B,MATCH(统调负荷!$C1214,检修、备用和必开!$A:$A,0))</f>
        <v/>
      </c>
      <c r="W1214" s="80">
        <f>INDEX(检修、备用和必开!C:C,MATCH(统调负荷!$C1214,检修、备用和必开!$A:$A,0))</f>
        <v/>
      </c>
      <c r="X1214" s="80">
        <f>INDEX(检修、备用和必开!D:D,MATCH(统调负荷!$C1214,检修、备用和必开!$A:$A,0))</f>
        <v/>
      </c>
      <c r="Y1214" s="80">
        <f>INDEX(检修、备用和必开!E:E,MATCH(统调负荷!$C1214,检修、备用和必开!$A:$A,0))</f>
        <v/>
      </c>
      <c r="Z1214" s="80">
        <f>INDEX(检修、备用和必开!F:F,MATCH(统调负荷!$C1214,检修、备用和必开!$A:$A,0))</f>
        <v/>
      </c>
      <c r="AA1214" s="80">
        <f>94492.4-V1214-Z1214</f>
        <v/>
      </c>
      <c r="AB1214" s="80" t="n">
        <v>351.93</v>
      </c>
      <c r="AC1214" s="80" t="n">
        <v>287.34</v>
      </c>
      <c r="AD1214" s="83">
        <f>C1214+D1214</f>
        <v/>
      </c>
      <c r="AE1214" s="82">
        <f>N1214-E1214</f>
        <v/>
      </c>
      <c r="AF1214" s="82">
        <f>O1214-F1214</f>
        <v/>
      </c>
      <c r="AG1214" s="82">
        <f>P1214-G1214</f>
        <v/>
      </c>
      <c r="AH1214" s="82">
        <f>Q1214-H1214</f>
        <v/>
      </c>
      <c r="AI1214" s="82">
        <f>R1214-I1214</f>
        <v/>
      </c>
      <c r="AJ1214" s="82">
        <f>S1214-J1214</f>
        <v/>
      </c>
      <c r="AK1214" s="80">
        <f>INDEX(检修、备用和必开!I:I,MATCH(统调负荷!$C1214,检修、备用和必开!$A:$A,0))</f>
        <v/>
      </c>
    </row>
    <row r="1215" ht="13.8" customHeight="1">
      <c r="A1215" s="80">
        <f>WEEKDAY(C1215,2)</f>
        <v/>
      </c>
      <c r="B1215" s="80">
        <f>HOUR(D1215)</f>
        <v/>
      </c>
      <c r="D1215" s="75" t="n"/>
      <c r="E1215" s="80" t="n"/>
      <c r="F1215" s="80" t="n"/>
      <c r="G1215" s="80" t="n"/>
      <c r="H1215" s="80" t="n"/>
      <c r="I1215" s="80" t="n"/>
      <c r="J1215" s="80" t="n"/>
      <c r="K1215" s="80">
        <f>F1215-Y1215</f>
        <v/>
      </c>
      <c r="L1215" s="82">
        <f>AA1215/(K1215+W1215)</f>
        <v/>
      </c>
      <c r="M1215" s="75" t="n">
        <v>0.6354166666666666</v>
      </c>
      <c r="N1215" s="80" t="n">
        <v>90605.7</v>
      </c>
      <c r="O1215" s="80" t="n">
        <v>37189.12</v>
      </c>
      <c r="P1215" s="80" t="n">
        <v>18162.9</v>
      </c>
      <c r="Q1215" s="80" t="n">
        <v>23955.3</v>
      </c>
      <c r="R1215" s="80" t="n">
        <v>12694.7</v>
      </c>
      <c r="S1215" s="80" t="n">
        <v>-1396.32</v>
      </c>
      <c r="T1215" s="80">
        <f>O1215-Y1215</f>
        <v/>
      </c>
      <c r="U1215" s="82">
        <f>AA1215/(T1215+X1215)</f>
        <v/>
      </c>
      <c r="V1215" s="80">
        <f>INDEX(检修、备用和必开!B:B,MATCH(统调负荷!$C1215,检修、备用和必开!$A:$A,0))</f>
        <v/>
      </c>
      <c r="W1215" s="80">
        <f>INDEX(检修、备用和必开!C:C,MATCH(统调负荷!$C1215,检修、备用和必开!$A:$A,0))</f>
        <v/>
      </c>
      <c r="X1215" s="80">
        <f>INDEX(检修、备用和必开!D:D,MATCH(统调负荷!$C1215,检修、备用和必开!$A:$A,0))</f>
        <v/>
      </c>
      <c r="Y1215" s="80">
        <f>INDEX(检修、备用和必开!E:E,MATCH(统调负荷!$C1215,检修、备用和必开!$A:$A,0))</f>
        <v/>
      </c>
      <c r="Z1215" s="80">
        <f>INDEX(检修、备用和必开!F:F,MATCH(统调负荷!$C1215,检修、备用和必开!$A:$A,0))</f>
        <v/>
      </c>
      <c r="AA1215" s="80">
        <f>94492.4-V1215-Z1215</f>
        <v/>
      </c>
      <c r="AB1215" s="80" t="n">
        <v>366.87</v>
      </c>
      <c r="AC1215" s="80" t="n">
        <v>319.72</v>
      </c>
      <c r="AD1215" s="83">
        <f>C1215+D1215</f>
        <v/>
      </c>
      <c r="AE1215" s="82">
        <f>N1215-E1215</f>
        <v/>
      </c>
      <c r="AF1215" s="82">
        <f>O1215-F1215</f>
        <v/>
      </c>
      <c r="AG1215" s="82">
        <f>P1215-G1215</f>
        <v/>
      </c>
      <c r="AH1215" s="82">
        <f>Q1215-H1215</f>
        <v/>
      </c>
      <c r="AI1215" s="82">
        <f>R1215-I1215</f>
        <v/>
      </c>
      <c r="AJ1215" s="82">
        <f>S1215-J1215</f>
        <v/>
      </c>
      <c r="AK1215" s="80">
        <f>INDEX(检修、备用和必开!I:I,MATCH(统调负荷!$C1215,检修、备用和必开!$A:$A,0))</f>
        <v/>
      </c>
    </row>
    <row r="1216" ht="13.8" customHeight="1">
      <c r="A1216" s="80">
        <f>WEEKDAY(C1216,2)</f>
        <v/>
      </c>
      <c r="B1216" s="80">
        <f>HOUR(D1216)</f>
        <v/>
      </c>
      <c r="D1216" s="75" t="n"/>
      <c r="E1216" s="80" t="n"/>
      <c r="F1216" s="80" t="n"/>
      <c r="G1216" s="80" t="n"/>
      <c r="H1216" s="80" t="n"/>
      <c r="I1216" s="80" t="n"/>
      <c r="J1216" s="80" t="n"/>
      <c r="K1216" s="80">
        <f>F1216-Y1216</f>
        <v/>
      </c>
      <c r="L1216" s="82">
        <f>AA1216/(K1216+W1216)</f>
        <v/>
      </c>
      <c r="M1216" s="75" t="n">
        <v>0.6458333333333334</v>
      </c>
      <c r="N1216" s="80" t="n">
        <v>91787</v>
      </c>
      <c r="O1216" s="80" t="n">
        <v>38316.94</v>
      </c>
      <c r="P1216" s="80" t="n">
        <v>18563.6</v>
      </c>
      <c r="Q1216" s="80" t="n">
        <v>24195</v>
      </c>
      <c r="R1216" s="80" t="n">
        <v>12087.7</v>
      </c>
      <c r="S1216" s="80" t="n">
        <v>-1376.24</v>
      </c>
      <c r="T1216" s="80">
        <f>O1216-Y1216</f>
        <v/>
      </c>
      <c r="U1216" s="82">
        <f>AA1216/(T1216+X1216)</f>
        <v/>
      </c>
      <c r="V1216" s="80">
        <f>INDEX(检修、备用和必开!B:B,MATCH(统调负荷!$C1216,检修、备用和必开!$A:$A,0))</f>
        <v/>
      </c>
      <c r="W1216" s="80">
        <f>INDEX(检修、备用和必开!C:C,MATCH(统调负荷!$C1216,检修、备用和必开!$A:$A,0))</f>
        <v/>
      </c>
      <c r="X1216" s="80">
        <f>INDEX(检修、备用和必开!D:D,MATCH(统调负荷!$C1216,检修、备用和必开!$A:$A,0))</f>
        <v/>
      </c>
      <c r="Y1216" s="80">
        <f>INDEX(检修、备用和必开!E:E,MATCH(统调负荷!$C1216,检修、备用和必开!$A:$A,0))</f>
        <v/>
      </c>
      <c r="Z1216" s="80">
        <f>INDEX(检修、备用和必开!F:F,MATCH(统调负荷!$C1216,检修、备用和必开!$A:$A,0))</f>
        <v/>
      </c>
      <c r="AA1216" s="80">
        <f>94492.4-V1216-Z1216</f>
        <v/>
      </c>
      <c r="AB1216" s="80" t="n">
        <v>370.13</v>
      </c>
      <c r="AC1216" s="80" t="n">
        <v>315.1</v>
      </c>
      <c r="AD1216" s="83">
        <f>C1216+D1216</f>
        <v/>
      </c>
      <c r="AE1216" s="82">
        <f>N1216-E1216</f>
        <v/>
      </c>
      <c r="AF1216" s="82">
        <f>O1216-F1216</f>
        <v/>
      </c>
      <c r="AG1216" s="82">
        <f>P1216-G1216</f>
        <v/>
      </c>
      <c r="AH1216" s="82">
        <f>Q1216-H1216</f>
        <v/>
      </c>
      <c r="AI1216" s="82">
        <f>R1216-I1216</f>
        <v/>
      </c>
      <c r="AJ1216" s="82">
        <f>S1216-J1216</f>
        <v/>
      </c>
      <c r="AK1216" s="80">
        <f>INDEX(检修、备用和必开!I:I,MATCH(统调负荷!$C1216,检修、备用和必开!$A:$A,0))</f>
        <v/>
      </c>
    </row>
    <row r="1217" ht="13.8" customHeight="1">
      <c r="A1217" s="80">
        <f>WEEKDAY(C1217,2)</f>
        <v/>
      </c>
      <c r="B1217" s="80">
        <f>HOUR(D1217)</f>
        <v/>
      </c>
      <c r="D1217" s="75" t="n"/>
      <c r="E1217" s="80" t="n"/>
      <c r="F1217" s="80" t="n"/>
      <c r="G1217" s="80" t="n"/>
      <c r="H1217" s="80" t="n"/>
      <c r="I1217" s="80" t="n"/>
      <c r="J1217" s="80" t="n"/>
      <c r="K1217" s="80">
        <f>F1217-Y1217</f>
        <v/>
      </c>
      <c r="L1217" s="82">
        <f>AA1217/(K1217+W1217)</f>
        <v/>
      </c>
      <c r="M1217" s="75" t="n">
        <v>0.65625</v>
      </c>
      <c r="N1217" s="80" t="n">
        <v>92910.39999999999</v>
      </c>
      <c r="O1217" s="80" t="n">
        <v>39959.73</v>
      </c>
      <c r="P1217" s="80" t="n">
        <v>19002.2</v>
      </c>
      <c r="Q1217" s="80" t="n">
        <v>23918.6</v>
      </c>
      <c r="R1217" s="80" t="n">
        <v>11411.8</v>
      </c>
      <c r="S1217" s="80" t="n">
        <v>-1381.93</v>
      </c>
      <c r="T1217" s="80">
        <f>O1217-Y1217</f>
        <v/>
      </c>
      <c r="U1217" s="82">
        <f>AA1217/(T1217+X1217)</f>
        <v/>
      </c>
      <c r="V1217" s="80">
        <f>INDEX(检修、备用和必开!B:B,MATCH(统调负荷!$C1217,检修、备用和必开!$A:$A,0))</f>
        <v/>
      </c>
      <c r="W1217" s="80">
        <f>INDEX(检修、备用和必开!C:C,MATCH(统调负荷!$C1217,检修、备用和必开!$A:$A,0))</f>
        <v/>
      </c>
      <c r="X1217" s="80">
        <f>INDEX(检修、备用和必开!D:D,MATCH(统调负荷!$C1217,检修、备用和必开!$A:$A,0))</f>
        <v/>
      </c>
      <c r="Y1217" s="80">
        <f>INDEX(检修、备用和必开!E:E,MATCH(统调负荷!$C1217,检修、备用和必开!$A:$A,0))</f>
        <v/>
      </c>
      <c r="Z1217" s="80">
        <f>INDEX(检修、备用和必开!F:F,MATCH(统调负荷!$C1217,检修、备用和必开!$A:$A,0))</f>
        <v/>
      </c>
      <c r="AA1217" s="80">
        <f>94492.4-V1217-Z1217</f>
        <v/>
      </c>
      <c r="AB1217" s="80" t="n">
        <v>363.34</v>
      </c>
      <c r="AC1217" s="80" t="n">
        <v>325.5</v>
      </c>
      <c r="AD1217" s="83">
        <f>C1217+D1217</f>
        <v/>
      </c>
      <c r="AE1217" s="82">
        <f>N1217-E1217</f>
        <v/>
      </c>
      <c r="AF1217" s="82">
        <f>O1217-F1217</f>
        <v/>
      </c>
      <c r="AG1217" s="82">
        <f>P1217-G1217</f>
        <v/>
      </c>
      <c r="AH1217" s="82">
        <f>Q1217-H1217</f>
        <v/>
      </c>
      <c r="AI1217" s="82">
        <f>R1217-I1217</f>
        <v/>
      </c>
      <c r="AJ1217" s="82">
        <f>S1217-J1217</f>
        <v/>
      </c>
      <c r="AK1217" s="80">
        <f>INDEX(检修、备用和必开!I:I,MATCH(统调负荷!$C1217,检修、备用和必开!$A:$A,0))</f>
        <v/>
      </c>
    </row>
    <row r="1218" ht="13.8" customHeight="1">
      <c r="A1218" s="80">
        <f>WEEKDAY(C1218,2)</f>
        <v/>
      </c>
      <c r="B1218" s="80">
        <f>HOUR(D1218)</f>
        <v/>
      </c>
      <c r="D1218" s="75" t="n"/>
      <c r="E1218" s="80" t="n"/>
      <c r="F1218" s="80" t="n"/>
      <c r="G1218" s="80" t="n"/>
      <c r="H1218" s="80" t="n"/>
      <c r="I1218" s="80" t="n"/>
      <c r="J1218" s="80" t="n"/>
      <c r="K1218" s="80">
        <f>F1218-Y1218</f>
        <v/>
      </c>
      <c r="L1218" s="82">
        <f>AA1218/(K1218+W1218)</f>
        <v/>
      </c>
      <c r="M1218" s="75" t="n">
        <v>0.6666666666666666</v>
      </c>
      <c r="N1218" s="80" t="n">
        <v>94663.5</v>
      </c>
      <c r="O1218" s="80" t="n">
        <v>41798.38</v>
      </c>
      <c r="P1218" s="80" t="n">
        <v>19389.2</v>
      </c>
      <c r="Q1218" s="80" t="n">
        <v>24165.7</v>
      </c>
      <c r="R1218" s="80" t="n">
        <v>10675.2</v>
      </c>
      <c r="S1218" s="80" t="n">
        <v>-1364.98</v>
      </c>
      <c r="T1218" s="80">
        <f>O1218-Y1218</f>
        <v/>
      </c>
      <c r="U1218" s="82">
        <f>AA1218/(T1218+X1218)</f>
        <v/>
      </c>
      <c r="V1218" s="80">
        <f>INDEX(检修、备用和必开!B:B,MATCH(统调负荷!$C1218,检修、备用和必开!$A:$A,0))</f>
        <v/>
      </c>
      <c r="W1218" s="80">
        <f>INDEX(检修、备用和必开!C:C,MATCH(统调负荷!$C1218,检修、备用和必开!$A:$A,0))</f>
        <v/>
      </c>
      <c r="X1218" s="80">
        <f>INDEX(检修、备用和必开!D:D,MATCH(统调负荷!$C1218,检修、备用和必开!$A:$A,0))</f>
        <v/>
      </c>
      <c r="Y1218" s="80">
        <f>INDEX(检修、备用和必开!E:E,MATCH(统调负荷!$C1218,检修、备用和必开!$A:$A,0))</f>
        <v/>
      </c>
      <c r="Z1218" s="80">
        <f>INDEX(检修、备用和必开!F:F,MATCH(统调负荷!$C1218,检修、备用和必开!$A:$A,0))</f>
        <v/>
      </c>
      <c r="AA1218" s="80">
        <f>94492.4-V1218-Z1218</f>
        <v/>
      </c>
      <c r="AB1218" s="80" t="n">
        <v>368.25</v>
      </c>
      <c r="AC1218" s="80" t="n">
        <v>329</v>
      </c>
      <c r="AD1218" s="83">
        <f>C1218+D1218</f>
        <v/>
      </c>
      <c r="AE1218" s="82">
        <f>N1218-E1218</f>
        <v/>
      </c>
      <c r="AF1218" s="82">
        <f>O1218-F1218</f>
        <v/>
      </c>
      <c r="AG1218" s="82">
        <f>P1218-G1218</f>
        <v/>
      </c>
      <c r="AH1218" s="82">
        <f>Q1218-H1218</f>
        <v/>
      </c>
      <c r="AI1218" s="82">
        <f>R1218-I1218</f>
        <v/>
      </c>
      <c r="AJ1218" s="82">
        <f>S1218-J1218</f>
        <v/>
      </c>
      <c r="AK1218" s="80">
        <f>INDEX(检修、备用和必开!I:I,MATCH(统调负荷!$C1218,检修、备用和必开!$A:$A,0))</f>
        <v/>
      </c>
    </row>
    <row r="1219" ht="13.8" customHeight="1">
      <c r="A1219" s="80">
        <f>WEEKDAY(C1219,2)</f>
        <v/>
      </c>
      <c r="B1219" s="80">
        <f>HOUR(D1219)</f>
        <v/>
      </c>
      <c r="D1219" s="75" t="n"/>
      <c r="E1219" s="80" t="n"/>
      <c r="F1219" s="80" t="n"/>
      <c r="G1219" s="80" t="n"/>
      <c r="H1219" s="80" t="n"/>
      <c r="I1219" s="80" t="n"/>
      <c r="J1219" s="80" t="n"/>
      <c r="K1219" s="80">
        <f>F1219-Y1219</f>
        <v/>
      </c>
      <c r="L1219" s="82">
        <f>AA1219/(K1219+W1219)</f>
        <v/>
      </c>
      <c r="M1219" s="75" t="n">
        <v>0.6770833333333334</v>
      </c>
      <c r="N1219" s="80" t="n">
        <v>96582.2</v>
      </c>
      <c r="O1219" s="80" t="n">
        <v>44731.51</v>
      </c>
      <c r="P1219" s="80" t="n">
        <v>18679.8</v>
      </c>
      <c r="Q1219" s="80" t="n">
        <v>24571.9</v>
      </c>
      <c r="R1219" s="80" t="n">
        <v>9905.389999999999</v>
      </c>
      <c r="S1219" s="80" t="n">
        <v>-1306.4</v>
      </c>
      <c r="T1219" s="80">
        <f>O1219-Y1219</f>
        <v/>
      </c>
      <c r="U1219" s="82">
        <f>AA1219/(T1219+X1219)</f>
        <v/>
      </c>
      <c r="V1219" s="80">
        <f>INDEX(检修、备用和必开!B:B,MATCH(统调负荷!$C1219,检修、备用和必开!$A:$A,0))</f>
        <v/>
      </c>
      <c r="W1219" s="80">
        <f>INDEX(检修、备用和必开!C:C,MATCH(统调负荷!$C1219,检修、备用和必开!$A:$A,0))</f>
        <v/>
      </c>
      <c r="X1219" s="80">
        <f>INDEX(检修、备用和必开!D:D,MATCH(统调负荷!$C1219,检修、备用和必开!$A:$A,0))</f>
        <v/>
      </c>
      <c r="Y1219" s="80">
        <f>INDEX(检修、备用和必开!E:E,MATCH(统调负荷!$C1219,检修、备用和必开!$A:$A,0))</f>
        <v/>
      </c>
      <c r="Z1219" s="80">
        <f>INDEX(检修、备用和必开!F:F,MATCH(统调负荷!$C1219,检修、备用和必开!$A:$A,0))</f>
        <v/>
      </c>
      <c r="AA1219" s="80">
        <f>94492.4-V1219-Z1219</f>
        <v/>
      </c>
      <c r="AB1219" s="80" t="n">
        <v>386.14</v>
      </c>
      <c r="AC1219" s="80" t="n">
        <v>347.55</v>
      </c>
      <c r="AD1219" s="83">
        <f>C1219+D1219</f>
        <v/>
      </c>
      <c r="AE1219" s="82">
        <f>N1219-E1219</f>
        <v/>
      </c>
      <c r="AF1219" s="82">
        <f>O1219-F1219</f>
        <v/>
      </c>
      <c r="AG1219" s="82">
        <f>P1219-G1219</f>
        <v/>
      </c>
      <c r="AH1219" s="82">
        <f>Q1219-H1219</f>
        <v/>
      </c>
      <c r="AI1219" s="82">
        <f>R1219-I1219</f>
        <v/>
      </c>
      <c r="AJ1219" s="82">
        <f>S1219-J1219</f>
        <v/>
      </c>
      <c r="AK1219" s="80">
        <f>INDEX(检修、备用和必开!I:I,MATCH(统调负荷!$C1219,检修、备用和必开!$A:$A,0))</f>
        <v/>
      </c>
    </row>
    <row r="1220" ht="13.8" customHeight="1">
      <c r="A1220" s="80">
        <f>WEEKDAY(C1220,2)</f>
        <v/>
      </c>
      <c r="B1220" s="80">
        <f>HOUR(D1220)</f>
        <v/>
      </c>
      <c r="D1220" s="75" t="n"/>
      <c r="E1220" s="80" t="n"/>
      <c r="F1220" s="80" t="n"/>
      <c r="G1220" s="80" t="n"/>
      <c r="H1220" s="80" t="n"/>
      <c r="I1220" s="80" t="n"/>
      <c r="J1220" s="80" t="n"/>
      <c r="K1220" s="80">
        <f>F1220-Y1220</f>
        <v/>
      </c>
      <c r="L1220" s="82">
        <f>AA1220/(K1220+W1220)</f>
        <v/>
      </c>
      <c r="M1220" s="75" t="n">
        <v>0.6875</v>
      </c>
      <c r="N1220" s="80" t="n">
        <v>97821.39999999999</v>
      </c>
      <c r="O1220" s="80" t="n">
        <v>48027.85</v>
      </c>
      <c r="P1220" s="80" t="n">
        <v>16646.8</v>
      </c>
      <c r="Q1220" s="80" t="n">
        <v>25227.6</v>
      </c>
      <c r="R1220" s="80" t="n">
        <v>9247.93</v>
      </c>
      <c r="S1220" s="80" t="n">
        <v>-1328.78</v>
      </c>
      <c r="T1220" s="80">
        <f>O1220-Y1220</f>
        <v/>
      </c>
      <c r="U1220" s="82">
        <f>AA1220/(T1220+X1220)</f>
        <v/>
      </c>
      <c r="V1220" s="80">
        <f>INDEX(检修、备用和必开!B:B,MATCH(统调负荷!$C1220,检修、备用和必开!$A:$A,0))</f>
        <v/>
      </c>
      <c r="W1220" s="80">
        <f>INDEX(检修、备用和必开!C:C,MATCH(统调负荷!$C1220,检修、备用和必开!$A:$A,0))</f>
        <v/>
      </c>
      <c r="X1220" s="80">
        <f>INDEX(检修、备用和必开!D:D,MATCH(统调负荷!$C1220,检修、备用和必开!$A:$A,0))</f>
        <v/>
      </c>
      <c r="Y1220" s="80">
        <f>INDEX(检修、备用和必开!E:E,MATCH(统调负荷!$C1220,检修、备用和必开!$A:$A,0))</f>
        <v/>
      </c>
      <c r="Z1220" s="80">
        <f>INDEX(检修、备用和必开!F:F,MATCH(统调负荷!$C1220,检修、备用和必开!$A:$A,0))</f>
        <v/>
      </c>
      <c r="AA1220" s="80">
        <f>94492.4-V1220-Z1220</f>
        <v/>
      </c>
      <c r="AB1220" s="80" t="n">
        <v>457.34</v>
      </c>
      <c r="AC1220" s="80" t="n">
        <v>358.52</v>
      </c>
      <c r="AD1220" s="83">
        <f>C1220+D1220</f>
        <v/>
      </c>
      <c r="AE1220" s="82">
        <f>N1220-E1220</f>
        <v/>
      </c>
      <c r="AF1220" s="82">
        <f>O1220-F1220</f>
        <v/>
      </c>
      <c r="AG1220" s="82">
        <f>P1220-G1220</f>
        <v/>
      </c>
      <c r="AH1220" s="82">
        <f>Q1220-H1220</f>
        <v/>
      </c>
      <c r="AI1220" s="82">
        <f>R1220-I1220</f>
        <v/>
      </c>
      <c r="AJ1220" s="82">
        <f>S1220-J1220</f>
        <v/>
      </c>
      <c r="AK1220" s="80">
        <f>INDEX(检修、备用和必开!I:I,MATCH(统调负荷!$C1220,检修、备用和必开!$A:$A,0))</f>
        <v/>
      </c>
    </row>
    <row r="1221" ht="13.8" customHeight="1">
      <c r="A1221" s="80">
        <f>WEEKDAY(C1221,2)</f>
        <v/>
      </c>
      <c r="B1221" s="80">
        <f>HOUR(D1221)</f>
        <v/>
      </c>
      <c r="D1221" s="75" t="n"/>
      <c r="E1221" s="80" t="n"/>
      <c r="F1221" s="80" t="n"/>
      <c r="G1221" s="80" t="n"/>
      <c r="H1221" s="80" t="n"/>
      <c r="I1221" s="80" t="n"/>
      <c r="J1221" s="80" t="n"/>
      <c r="K1221" s="80">
        <f>F1221-Y1221</f>
        <v/>
      </c>
      <c r="L1221" s="82">
        <f>AA1221/(K1221+W1221)</f>
        <v/>
      </c>
      <c r="M1221" s="75" t="n">
        <v>0.6979166666666666</v>
      </c>
      <c r="N1221" s="80" t="n">
        <v>99898.89999999999</v>
      </c>
      <c r="O1221" s="80" t="n">
        <v>50869.95</v>
      </c>
      <c r="P1221" s="80" t="n">
        <v>16475.8</v>
      </c>
      <c r="Q1221" s="80" t="n">
        <v>25344.3</v>
      </c>
      <c r="R1221" s="80" t="n">
        <v>8603.290000000001</v>
      </c>
      <c r="S1221" s="80" t="n">
        <v>-1394.44</v>
      </c>
      <c r="T1221" s="80">
        <f>O1221-Y1221</f>
        <v/>
      </c>
      <c r="U1221" s="82">
        <f>AA1221/(T1221+X1221)</f>
        <v/>
      </c>
      <c r="V1221" s="80">
        <f>INDEX(检修、备用和必开!B:B,MATCH(统调负荷!$C1221,检修、备用和必开!$A:$A,0))</f>
        <v/>
      </c>
      <c r="W1221" s="80">
        <f>INDEX(检修、备用和必开!C:C,MATCH(统调负荷!$C1221,检修、备用和必开!$A:$A,0))</f>
        <v/>
      </c>
      <c r="X1221" s="80">
        <f>INDEX(检修、备用和必开!D:D,MATCH(统调负荷!$C1221,检修、备用和必开!$A:$A,0))</f>
        <v/>
      </c>
      <c r="Y1221" s="80">
        <f>INDEX(检修、备用和必开!E:E,MATCH(统调负荷!$C1221,检修、备用和必开!$A:$A,0))</f>
        <v/>
      </c>
      <c r="Z1221" s="80">
        <f>INDEX(检修、备用和必开!F:F,MATCH(统调负荷!$C1221,检修、备用和必开!$A:$A,0))</f>
        <v/>
      </c>
      <c r="AA1221" s="80">
        <f>94492.4-V1221-Z1221</f>
        <v/>
      </c>
      <c r="AB1221" s="80" t="n">
        <v>526.8200000000001</v>
      </c>
      <c r="AC1221" s="80" t="n">
        <v>437.86</v>
      </c>
      <c r="AD1221" s="83">
        <f>C1221+D1221</f>
        <v/>
      </c>
      <c r="AE1221" s="82">
        <f>N1221-E1221</f>
        <v/>
      </c>
      <c r="AF1221" s="82">
        <f>O1221-F1221</f>
        <v/>
      </c>
      <c r="AG1221" s="82">
        <f>P1221-G1221</f>
        <v/>
      </c>
      <c r="AH1221" s="82">
        <f>Q1221-H1221</f>
        <v/>
      </c>
      <c r="AI1221" s="82">
        <f>R1221-I1221</f>
        <v/>
      </c>
      <c r="AJ1221" s="82">
        <f>S1221-J1221</f>
        <v/>
      </c>
      <c r="AK1221" s="80">
        <f>INDEX(检修、备用和必开!I:I,MATCH(统调负荷!$C1221,检修、备用和必开!$A:$A,0))</f>
        <v/>
      </c>
    </row>
    <row r="1222" ht="13.8" customHeight="1">
      <c r="A1222" s="80">
        <f>WEEKDAY(C1222,2)</f>
        <v/>
      </c>
      <c r="B1222" s="80">
        <f>HOUR(D1222)</f>
        <v/>
      </c>
      <c r="D1222" s="75" t="n"/>
      <c r="E1222" s="80" t="n"/>
      <c r="F1222" s="80" t="n"/>
      <c r="G1222" s="80" t="n"/>
      <c r="H1222" s="80" t="n"/>
      <c r="I1222" s="80" t="n"/>
      <c r="J1222" s="80" t="n"/>
      <c r="K1222" s="80">
        <f>F1222-Y1222</f>
        <v/>
      </c>
      <c r="L1222" s="82">
        <f>AA1222/(K1222+W1222)</f>
        <v/>
      </c>
      <c r="M1222" s="75" t="n">
        <v>0.7083333333333334</v>
      </c>
      <c r="N1222" s="80" t="n">
        <v>101488</v>
      </c>
      <c r="O1222" s="80" t="n">
        <v>53368.69</v>
      </c>
      <c r="P1222" s="80" t="n">
        <v>16223.7</v>
      </c>
      <c r="Q1222" s="80" t="n">
        <v>25188.8</v>
      </c>
      <c r="R1222" s="80" t="n">
        <v>8056.25</v>
      </c>
      <c r="S1222" s="80" t="n">
        <v>-1349.44</v>
      </c>
      <c r="T1222" s="80">
        <f>O1222-Y1222</f>
        <v/>
      </c>
      <c r="U1222" s="82">
        <f>AA1222/(T1222+X1222)</f>
        <v/>
      </c>
      <c r="V1222" s="80">
        <f>INDEX(检修、备用和必开!B:B,MATCH(统调负荷!$C1222,检修、备用和必开!$A:$A,0))</f>
        <v/>
      </c>
      <c r="W1222" s="80">
        <f>INDEX(检修、备用和必开!C:C,MATCH(统调负荷!$C1222,检修、备用和必开!$A:$A,0))</f>
        <v/>
      </c>
      <c r="X1222" s="80">
        <f>INDEX(检修、备用和必开!D:D,MATCH(统调负荷!$C1222,检修、备用和必开!$A:$A,0))</f>
        <v/>
      </c>
      <c r="Y1222" s="80">
        <f>INDEX(检修、备用和必开!E:E,MATCH(统调负荷!$C1222,检修、备用和必开!$A:$A,0))</f>
        <v/>
      </c>
      <c r="Z1222" s="80">
        <f>INDEX(检修、备用和必开!F:F,MATCH(统调负荷!$C1222,检修、备用和必开!$A:$A,0))</f>
        <v/>
      </c>
      <c r="AA1222" s="80">
        <f>94492.4-V1222-Z1222</f>
        <v/>
      </c>
      <c r="AB1222" s="80" t="n">
        <v>558.9</v>
      </c>
      <c r="AC1222" s="80" t="n">
        <v>447.64</v>
      </c>
      <c r="AD1222" s="83">
        <f>C1222+D1222</f>
        <v/>
      </c>
      <c r="AE1222" s="82">
        <f>N1222-E1222</f>
        <v/>
      </c>
      <c r="AF1222" s="82">
        <f>O1222-F1222</f>
        <v/>
      </c>
      <c r="AG1222" s="82">
        <f>P1222-G1222</f>
        <v/>
      </c>
      <c r="AH1222" s="82">
        <f>Q1222-H1222</f>
        <v/>
      </c>
      <c r="AI1222" s="82">
        <f>R1222-I1222</f>
        <v/>
      </c>
      <c r="AJ1222" s="82">
        <f>S1222-J1222</f>
        <v/>
      </c>
      <c r="AK1222" s="80">
        <f>INDEX(检修、备用和必开!I:I,MATCH(统调负荷!$C1222,检修、备用和必开!$A:$A,0))</f>
        <v/>
      </c>
    </row>
    <row r="1223" ht="13.8" customHeight="1">
      <c r="A1223" s="80">
        <f>WEEKDAY(C1223,2)</f>
        <v/>
      </c>
      <c r="B1223" s="80">
        <f>HOUR(D1223)</f>
        <v/>
      </c>
      <c r="D1223" s="75" t="n"/>
      <c r="E1223" s="80" t="n"/>
      <c r="F1223" s="80" t="n"/>
      <c r="G1223" s="80" t="n"/>
      <c r="H1223" s="80" t="n"/>
      <c r="I1223" s="80" t="n"/>
      <c r="J1223" s="80" t="n"/>
      <c r="K1223" s="80">
        <f>F1223-Y1223</f>
        <v/>
      </c>
      <c r="L1223" s="82">
        <f>AA1223/(K1223+W1223)</f>
        <v/>
      </c>
      <c r="M1223" s="75" t="n">
        <v>0.71875</v>
      </c>
      <c r="N1223" s="80" t="n">
        <v>102987</v>
      </c>
      <c r="O1223" s="80" t="n">
        <v>54582.52</v>
      </c>
      <c r="P1223" s="80" t="n">
        <v>16677.9</v>
      </c>
      <c r="Q1223" s="80" t="n">
        <v>25460.1</v>
      </c>
      <c r="R1223" s="80" t="n">
        <v>7588.3</v>
      </c>
      <c r="S1223" s="80" t="n">
        <v>-1321.82</v>
      </c>
      <c r="T1223" s="80">
        <f>O1223-Y1223</f>
        <v/>
      </c>
      <c r="U1223" s="82">
        <f>AA1223/(T1223+X1223)</f>
        <v/>
      </c>
      <c r="V1223" s="80">
        <f>INDEX(检修、备用和必开!B:B,MATCH(统调负荷!$C1223,检修、备用和必开!$A:$A,0))</f>
        <v/>
      </c>
      <c r="W1223" s="80">
        <f>INDEX(检修、备用和必开!C:C,MATCH(统调负荷!$C1223,检修、备用和必开!$A:$A,0))</f>
        <v/>
      </c>
      <c r="X1223" s="80">
        <f>INDEX(检修、备用和必开!D:D,MATCH(统调负荷!$C1223,检修、备用和必开!$A:$A,0))</f>
        <v/>
      </c>
      <c r="Y1223" s="80">
        <f>INDEX(检修、备用和必开!E:E,MATCH(统调负荷!$C1223,检修、备用和必开!$A:$A,0))</f>
        <v/>
      </c>
      <c r="Z1223" s="80">
        <f>INDEX(检修、备用和必开!F:F,MATCH(统调负荷!$C1223,检修、备用和必开!$A:$A,0))</f>
        <v/>
      </c>
      <c r="AA1223" s="80">
        <f>94492.4-V1223-Z1223</f>
        <v/>
      </c>
      <c r="AB1223" s="80" t="n">
        <v>548.9400000000001</v>
      </c>
      <c r="AC1223" s="80" t="n">
        <v>417.47</v>
      </c>
      <c r="AD1223" s="83">
        <f>C1223+D1223</f>
        <v/>
      </c>
      <c r="AE1223" s="82">
        <f>N1223-E1223</f>
        <v/>
      </c>
      <c r="AF1223" s="82">
        <f>O1223-F1223</f>
        <v/>
      </c>
      <c r="AG1223" s="82">
        <f>P1223-G1223</f>
        <v/>
      </c>
      <c r="AH1223" s="82">
        <f>Q1223-H1223</f>
        <v/>
      </c>
      <c r="AI1223" s="82">
        <f>R1223-I1223</f>
        <v/>
      </c>
      <c r="AJ1223" s="82">
        <f>S1223-J1223</f>
        <v/>
      </c>
      <c r="AK1223" s="80">
        <f>INDEX(检修、备用和必开!I:I,MATCH(统调负荷!$C1223,检修、备用和必开!$A:$A,0))</f>
        <v/>
      </c>
    </row>
    <row r="1224" ht="13.8" customHeight="1">
      <c r="A1224" s="80">
        <f>WEEKDAY(C1224,2)</f>
        <v/>
      </c>
      <c r="B1224" s="80">
        <f>HOUR(D1224)</f>
        <v/>
      </c>
      <c r="D1224" s="75" t="n"/>
      <c r="E1224" s="80" t="n"/>
      <c r="F1224" s="80" t="n"/>
      <c r="G1224" s="80" t="n"/>
      <c r="H1224" s="80" t="n"/>
      <c r="I1224" s="80" t="n"/>
      <c r="J1224" s="80" t="n"/>
      <c r="K1224" s="80">
        <f>F1224-Y1224</f>
        <v/>
      </c>
      <c r="L1224" s="82">
        <f>AA1224/(K1224+W1224)</f>
        <v/>
      </c>
      <c r="M1224" s="75" t="n">
        <v>0.7291666666666666</v>
      </c>
      <c r="N1224" s="80" t="n">
        <v>102042</v>
      </c>
      <c r="O1224" s="80" t="n">
        <v>55264.58</v>
      </c>
      <c r="P1224" s="80" t="n">
        <v>16554.2</v>
      </c>
      <c r="Q1224" s="80" t="n">
        <v>24463.9</v>
      </c>
      <c r="R1224" s="80" t="n">
        <v>7221.74</v>
      </c>
      <c r="S1224" s="80" t="n">
        <v>-1462.42</v>
      </c>
      <c r="T1224" s="80">
        <f>O1224-Y1224</f>
        <v/>
      </c>
      <c r="U1224" s="82">
        <f>AA1224/(T1224+X1224)</f>
        <v/>
      </c>
      <c r="V1224" s="80">
        <f>INDEX(检修、备用和必开!B:B,MATCH(统调负荷!$C1224,检修、备用和必开!$A:$A,0))</f>
        <v/>
      </c>
      <c r="W1224" s="80">
        <f>INDEX(检修、备用和必开!C:C,MATCH(统调负荷!$C1224,检修、备用和必开!$A:$A,0))</f>
        <v/>
      </c>
      <c r="X1224" s="80">
        <f>INDEX(检修、备用和必开!D:D,MATCH(统调负荷!$C1224,检修、备用和必开!$A:$A,0))</f>
        <v/>
      </c>
      <c r="Y1224" s="80">
        <f>INDEX(检修、备用和必开!E:E,MATCH(统调负荷!$C1224,检修、备用和必开!$A:$A,0))</f>
        <v/>
      </c>
      <c r="Z1224" s="80">
        <f>INDEX(检修、备用和必开!F:F,MATCH(统调负荷!$C1224,检修、备用和必开!$A:$A,0))</f>
        <v/>
      </c>
      <c r="AA1224" s="80">
        <f>94492.4-V1224-Z1224</f>
        <v/>
      </c>
      <c r="AB1224" s="80" t="n">
        <v>484.95</v>
      </c>
      <c r="AC1224" s="80" t="n">
        <v>408.83</v>
      </c>
      <c r="AD1224" s="83">
        <f>C1224+D1224</f>
        <v/>
      </c>
      <c r="AE1224" s="82">
        <f>N1224-E1224</f>
        <v/>
      </c>
      <c r="AF1224" s="82">
        <f>O1224-F1224</f>
        <v/>
      </c>
      <c r="AG1224" s="82">
        <f>P1224-G1224</f>
        <v/>
      </c>
      <c r="AH1224" s="82">
        <f>Q1224-H1224</f>
        <v/>
      </c>
      <c r="AI1224" s="82">
        <f>R1224-I1224</f>
        <v/>
      </c>
      <c r="AJ1224" s="82">
        <f>S1224-J1224</f>
        <v/>
      </c>
      <c r="AK1224" s="80">
        <f>INDEX(检修、备用和必开!I:I,MATCH(统调负荷!$C1224,检修、备用和必开!$A:$A,0))</f>
        <v/>
      </c>
    </row>
    <row r="1225" ht="13.8" customHeight="1">
      <c r="A1225" s="80">
        <f>WEEKDAY(C1225,2)</f>
        <v/>
      </c>
      <c r="B1225" s="80">
        <f>HOUR(D1225)</f>
        <v/>
      </c>
      <c r="D1225" s="75" t="n"/>
      <c r="E1225" s="80" t="n"/>
      <c r="F1225" s="80" t="n"/>
      <c r="G1225" s="80" t="n"/>
      <c r="H1225" s="80" t="n"/>
      <c r="I1225" s="80" t="n"/>
      <c r="J1225" s="80" t="n"/>
      <c r="K1225" s="80">
        <f>F1225-Y1225</f>
        <v/>
      </c>
      <c r="L1225" s="82">
        <f>AA1225/(K1225+W1225)</f>
        <v/>
      </c>
      <c r="M1225" s="75" t="n">
        <v>0.7395833333333334</v>
      </c>
      <c r="N1225" s="80" t="n">
        <v>102579</v>
      </c>
      <c r="O1225" s="80" t="n">
        <v>55016.17</v>
      </c>
      <c r="P1225" s="80" t="n">
        <v>17584.8</v>
      </c>
      <c r="Q1225" s="80" t="n">
        <v>24506.9</v>
      </c>
      <c r="R1225" s="80" t="n">
        <v>6989.31</v>
      </c>
      <c r="S1225" s="80" t="n">
        <v>-1518.18</v>
      </c>
      <c r="T1225" s="80">
        <f>O1225-Y1225</f>
        <v/>
      </c>
      <c r="U1225" s="82">
        <f>AA1225/(T1225+X1225)</f>
        <v/>
      </c>
      <c r="V1225" s="80">
        <f>INDEX(检修、备用和必开!B:B,MATCH(统调负荷!$C1225,检修、备用和必开!$A:$A,0))</f>
        <v/>
      </c>
      <c r="W1225" s="80">
        <f>INDEX(检修、备用和必开!C:C,MATCH(统调负荷!$C1225,检修、备用和必开!$A:$A,0))</f>
        <v/>
      </c>
      <c r="X1225" s="80">
        <f>INDEX(检修、备用和必开!D:D,MATCH(统调负荷!$C1225,检修、备用和必开!$A:$A,0))</f>
        <v/>
      </c>
      <c r="Y1225" s="80">
        <f>INDEX(检修、备用和必开!E:E,MATCH(统调负荷!$C1225,检修、备用和必开!$A:$A,0))</f>
        <v/>
      </c>
      <c r="Z1225" s="80">
        <f>INDEX(检修、备用和必开!F:F,MATCH(统调负荷!$C1225,检修、备用和必开!$A:$A,0))</f>
        <v/>
      </c>
      <c r="AA1225" s="80">
        <f>94492.4-V1225-Z1225</f>
        <v/>
      </c>
      <c r="AB1225" s="80" t="n">
        <v>432.26</v>
      </c>
      <c r="AC1225" s="80" t="n">
        <v>385.63</v>
      </c>
      <c r="AD1225" s="83">
        <f>C1225+D1225</f>
        <v/>
      </c>
      <c r="AE1225" s="82">
        <f>N1225-E1225</f>
        <v/>
      </c>
      <c r="AF1225" s="82">
        <f>O1225-F1225</f>
        <v/>
      </c>
      <c r="AG1225" s="82">
        <f>P1225-G1225</f>
        <v/>
      </c>
      <c r="AH1225" s="82">
        <f>Q1225-H1225</f>
        <v/>
      </c>
      <c r="AI1225" s="82">
        <f>R1225-I1225</f>
        <v/>
      </c>
      <c r="AJ1225" s="82">
        <f>S1225-J1225</f>
        <v/>
      </c>
      <c r="AK1225" s="80">
        <f>INDEX(检修、备用和必开!I:I,MATCH(统调负荷!$C1225,检修、备用和必开!$A:$A,0))</f>
        <v/>
      </c>
    </row>
    <row r="1226" ht="13.8" customHeight="1">
      <c r="A1226" s="80">
        <f>WEEKDAY(C1226,2)</f>
        <v/>
      </c>
      <c r="B1226" s="80">
        <f>HOUR(D1226)</f>
        <v/>
      </c>
      <c r="D1226" s="75" t="n"/>
      <c r="E1226" s="80" t="n"/>
      <c r="F1226" s="80" t="n"/>
      <c r="G1226" s="80" t="n"/>
      <c r="H1226" s="80" t="n"/>
      <c r="I1226" s="80" t="n"/>
      <c r="J1226" s="80" t="n"/>
      <c r="K1226" s="80">
        <f>F1226-Y1226</f>
        <v/>
      </c>
      <c r="L1226" s="82">
        <f>AA1226/(K1226+W1226)</f>
        <v/>
      </c>
      <c r="M1226" s="75" t="n">
        <v>0.75</v>
      </c>
      <c r="N1226" s="80" t="n">
        <v>103979</v>
      </c>
      <c r="O1226" s="80" t="n">
        <v>55457.63</v>
      </c>
      <c r="P1226" s="80" t="n">
        <v>18866.1</v>
      </c>
      <c r="Q1226" s="80" t="n">
        <v>24535.4</v>
      </c>
      <c r="R1226" s="80" t="n">
        <v>6682.03</v>
      </c>
      <c r="S1226" s="80" t="n">
        <v>-1562.16</v>
      </c>
      <c r="T1226" s="80">
        <f>O1226-Y1226</f>
        <v/>
      </c>
      <c r="U1226" s="82">
        <f>AA1226/(T1226+X1226)</f>
        <v/>
      </c>
      <c r="V1226" s="80">
        <f>INDEX(检修、备用和必开!B:B,MATCH(统调负荷!$C1226,检修、备用和必开!$A:$A,0))</f>
        <v/>
      </c>
      <c r="W1226" s="80">
        <f>INDEX(检修、备用和必开!C:C,MATCH(统调负荷!$C1226,检修、备用和必开!$A:$A,0))</f>
        <v/>
      </c>
      <c r="X1226" s="80">
        <f>INDEX(检修、备用和必开!D:D,MATCH(统调负荷!$C1226,检修、备用和必开!$A:$A,0))</f>
        <v/>
      </c>
      <c r="Y1226" s="80">
        <f>INDEX(检修、备用和必开!E:E,MATCH(统调负荷!$C1226,检修、备用和必开!$A:$A,0))</f>
        <v/>
      </c>
      <c r="Z1226" s="80">
        <f>INDEX(检修、备用和必开!F:F,MATCH(统调负荷!$C1226,检修、备用和必开!$A:$A,0))</f>
        <v/>
      </c>
      <c r="AA1226" s="80">
        <f>94492.4-V1226-Z1226</f>
        <v/>
      </c>
      <c r="AB1226" s="80" t="n">
        <v>453.6</v>
      </c>
      <c r="AC1226" s="80" t="n">
        <v>390.29</v>
      </c>
      <c r="AD1226" s="83">
        <f>C1226+D1226</f>
        <v/>
      </c>
      <c r="AE1226" s="82">
        <f>N1226-E1226</f>
        <v/>
      </c>
      <c r="AF1226" s="82">
        <f>O1226-F1226</f>
        <v/>
      </c>
      <c r="AG1226" s="82">
        <f>P1226-G1226</f>
        <v/>
      </c>
      <c r="AH1226" s="82">
        <f>Q1226-H1226</f>
        <v/>
      </c>
      <c r="AI1226" s="82">
        <f>R1226-I1226</f>
        <v/>
      </c>
      <c r="AJ1226" s="82">
        <f>S1226-J1226</f>
        <v/>
      </c>
      <c r="AK1226" s="80">
        <f>INDEX(检修、备用和必开!I:I,MATCH(统调负荷!$C1226,检修、备用和必开!$A:$A,0))</f>
        <v/>
      </c>
    </row>
    <row r="1227" ht="13.8" customHeight="1">
      <c r="A1227" s="80">
        <f>WEEKDAY(C1227,2)</f>
        <v/>
      </c>
      <c r="B1227" s="80">
        <f>HOUR(D1227)</f>
        <v/>
      </c>
      <c r="D1227" s="75" t="n"/>
      <c r="E1227" s="80" t="n"/>
      <c r="F1227" s="80" t="n"/>
      <c r="G1227" s="80" t="n"/>
      <c r="H1227" s="80" t="n"/>
      <c r="I1227" s="80" t="n"/>
      <c r="J1227" s="80" t="n"/>
      <c r="K1227" s="80">
        <f>F1227-Y1227</f>
        <v/>
      </c>
      <c r="L1227" s="82">
        <f>AA1227/(K1227+W1227)</f>
        <v/>
      </c>
      <c r="M1227" s="75" t="n">
        <v>0.7604166666666666</v>
      </c>
      <c r="N1227" s="80" t="n">
        <v>107102</v>
      </c>
      <c r="O1227" s="80" t="n">
        <v>58015.8</v>
      </c>
      <c r="P1227" s="80" t="n">
        <v>18534.5</v>
      </c>
      <c r="Q1227" s="80" t="n">
        <v>25697.7</v>
      </c>
      <c r="R1227" s="80" t="n">
        <v>6532.15</v>
      </c>
      <c r="S1227" s="80" t="n">
        <v>-1678.15</v>
      </c>
      <c r="T1227" s="80">
        <f>O1227-Y1227</f>
        <v/>
      </c>
      <c r="U1227" s="82">
        <f>AA1227/(T1227+X1227)</f>
        <v/>
      </c>
      <c r="V1227" s="80">
        <f>INDEX(检修、备用和必开!B:B,MATCH(统调负荷!$C1227,检修、备用和必开!$A:$A,0))</f>
        <v/>
      </c>
      <c r="W1227" s="80">
        <f>INDEX(检修、备用和必开!C:C,MATCH(统调负荷!$C1227,检修、备用和必开!$A:$A,0))</f>
        <v/>
      </c>
      <c r="X1227" s="80">
        <f>INDEX(检修、备用和必开!D:D,MATCH(统调负荷!$C1227,检修、备用和必开!$A:$A,0))</f>
        <v/>
      </c>
      <c r="Y1227" s="80">
        <f>INDEX(检修、备用和必开!E:E,MATCH(统调负荷!$C1227,检修、备用和必开!$A:$A,0))</f>
        <v/>
      </c>
      <c r="Z1227" s="80">
        <f>INDEX(检修、备用和必开!F:F,MATCH(统调负荷!$C1227,检修、备用和必开!$A:$A,0))</f>
        <v/>
      </c>
      <c r="AA1227" s="80">
        <f>94492.4-V1227-Z1227</f>
        <v/>
      </c>
      <c r="AB1227" s="80" t="n">
        <v>541.8</v>
      </c>
      <c r="AC1227" s="80" t="n">
        <v>433.61</v>
      </c>
      <c r="AD1227" s="83">
        <f>C1227+D1227</f>
        <v/>
      </c>
      <c r="AE1227" s="82">
        <f>N1227-E1227</f>
        <v/>
      </c>
      <c r="AF1227" s="82">
        <f>O1227-F1227</f>
        <v/>
      </c>
      <c r="AG1227" s="82">
        <f>P1227-G1227</f>
        <v/>
      </c>
      <c r="AH1227" s="82">
        <f>Q1227-H1227</f>
        <v/>
      </c>
      <c r="AI1227" s="82">
        <f>R1227-I1227</f>
        <v/>
      </c>
      <c r="AJ1227" s="82">
        <f>S1227-J1227</f>
        <v/>
      </c>
      <c r="AK1227" s="80">
        <f>INDEX(检修、备用和必开!I:I,MATCH(统调负荷!$C1227,检修、备用和必开!$A:$A,0))</f>
        <v/>
      </c>
    </row>
    <row r="1228" ht="13.8" customHeight="1">
      <c r="A1228" s="80">
        <f>WEEKDAY(C1228,2)</f>
        <v/>
      </c>
      <c r="B1228" s="80">
        <f>HOUR(D1228)</f>
        <v/>
      </c>
      <c r="D1228" s="75" t="n"/>
      <c r="E1228" s="80" t="n"/>
      <c r="F1228" s="80" t="n"/>
      <c r="G1228" s="80" t="n"/>
      <c r="H1228" s="80" t="n"/>
      <c r="I1228" s="80" t="n"/>
      <c r="J1228" s="80" t="n"/>
      <c r="K1228" s="80">
        <f>F1228-Y1228</f>
        <v/>
      </c>
      <c r="L1228" s="82">
        <f>AA1228/(K1228+W1228)</f>
        <v/>
      </c>
      <c r="M1228" s="75" t="n">
        <v>0.7708333333333334</v>
      </c>
      <c r="N1228" s="80" t="n">
        <v>108934</v>
      </c>
      <c r="O1228" s="80" t="n">
        <v>58520.56</v>
      </c>
      <c r="P1228" s="80" t="n">
        <v>19255.3</v>
      </c>
      <c r="Q1228" s="80" t="n">
        <v>26110.7</v>
      </c>
      <c r="R1228" s="80" t="n">
        <v>6687.02</v>
      </c>
      <c r="S1228" s="80" t="n">
        <v>-1639.58</v>
      </c>
      <c r="T1228" s="80">
        <f>O1228-Y1228</f>
        <v/>
      </c>
      <c r="U1228" s="82">
        <f>AA1228/(T1228+X1228)</f>
        <v/>
      </c>
      <c r="V1228" s="80">
        <f>INDEX(检修、备用和必开!B:B,MATCH(统调负荷!$C1228,检修、备用和必开!$A:$A,0))</f>
        <v/>
      </c>
      <c r="W1228" s="80">
        <f>INDEX(检修、备用和必开!C:C,MATCH(统调负荷!$C1228,检修、备用和必开!$A:$A,0))</f>
        <v/>
      </c>
      <c r="X1228" s="80">
        <f>INDEX(检修、备用和必开!D:D,MATCH(统调负荷!$C1228,检修、备用和必开!$A:$A,0))</f>
        <v/>
      </c>
      <c r="Y1228" s="80">
        <f>INDEX(检修、备用和必开!E:E,MATCH(统调负荷!$C1228,检修、备用和必开!$A:$A,0))</f>
        <v/>
      </c>
      <c r="Z1228" s="80">
        <f>INDEX(检修、备用和必开!F:F,MATCH(统调负荷!$C1228,检修、备用和必开!$A:$A,0))</f>
        <v/>
      </c>
      <c r="AA1228" s="80">
        <f>94492.4-V1228-Z1228</f>
        <v/>
      </c>
      <c r="AB1228" s="80" t="n">
        <v>515.28</v>
      </c>
      <c r="AC1228" s="80" t="n">
        <v>446.66</v>
      </c>
      <c r="AD1228" s="83">
        <f>C1228+D1228</f>
        <v/>
      </c>
      <c r="AE1228" s="82">
        <f>N1228-E1228</f>
        <v/>
      </c>
      <c r="AF1228" s="82">
        <f>O1228-F1228</f>
        <v/>
      </c>
      <c r="AG1228" s="82">
        <f>P1228-G1228</f>
        <v/>
      </c>
      <c r="AH1228" s="82">
        <f>Q1228-H1228</f>
        <v/>
      </c>
      <c r="AI1228" s="82">
        <f>R1228-I1228</f>
        <v/>
      </c>
      <c r="AJ1228" s="82">
        <f>S1228-J1228</f>
        <v/>
      </c>
      <c r="AK1228" s="80">
        <f>INDEX(检修、备用和必开!I:I,MATCH(统调负荷!$C1228,检修、备用和必开!$A:$A,0))</f>
        <v/>
      </c>
    </row>
    <row r="1229" ht="13.8" customHeight="1">
      <c r="A1229" s="80">
        <f>WEEKDAY(C1229,2)</f>
        <v/>
      </c>
      <c r="B1229" s="80">
        <f>HOUR(D1229)</f>
        <v/>
      </c>
      <c r="D1229" s="75" t="n"/>
      <c r="E1229" s="80" t="n"/>
      <c r="F1229" s="80" t="n"/>
      <c r="G1229" s="80" t="n"/>
      <c r="H1229" s="80" t="n"/>
      <c r="I1229" s="80" t="n"/>
      <c r="J1229" s="80" t="n"/>
      <c r="K1229" s="80">
        <f>F1229-Y1229</f>
        <v/>
      </c>
      <c r="L1229" s="82">
        <f>AA1229/(K1229+W1229)</f>
        <v/>
      </c>
      <c r="M1229" s="75" t="n">
        <v>0.78125</v>
      </c>
      <c r="N1229" s="80" t="n">
        <v>109981</v>
      </c>
      <c r="O1229" s="80" t="n">
        <v>58690.45</v>
      </c>
      <c r="P1229" s="80" t="n">
        <v>19494.5</v>
      </c>
      <c r="Q1229" s="80" t="n">
        <v>26760</v>
      </c>
      <c r="R1229" s="80" t="n">
        <v>6773.66</v>
      </c>
      <c r="S1229" s="80" t="n">
        <v>-1737.61</v>
      </c>
      <c r="T1229" s="80">
        <f>O1229-Y1229</f>
        <v/>
      </c>
      <c r="U1229" s="82">
        <f>AA1229/(T1229+X1229)</f>
        <v/>
      </c>
      <c r="V1229" s="80">
        <f>INDEX(检修、备用和必开!B:B,MATCH(统调负荷!$C1229,检修、备用和必开!$A:$A,0))</f>
        <v/>
      </c>
      <c r="W1229" s="80">
        <f>INDEX(检修、备用和必开!C:C,MATCH(统调负荷!$C1229,检修、备用和必开!$A:$A,0))</f>
        <v/>
      </c>
      <c r="X1229" s="80">
        <f>INDEX(检修、备用和必开!D:D,MATCH(统调负荷!$C1229,检修、备用和必开!$A:$A,0))</f>
        <v/>
      </c>
      <c r="Y1229" s="80">
        <f>INDEX(检修、备用和必开!E:E,MATCH(统调负荷!$C1229,检修、备用和必开!$A:$A,0))</f>
        <v/>
      </c>
      <c r="Z1229" s="80">
        <f>INDEX(检修、备用和必开!F:F,MATCH(统调负荷!$C1229,检修、备用和必开!$A:$A,0))</f>
        <v/>
      </c>
      <c r="AA1229" s="80">
        <f>94492.4-V1229-Z1229</f>
        <v/>
      </c>
      <c r="AB1229" s="80" t="n">
        <v>533.54</v>
      </c>
      <c r="AC1229" s="80" t="n">
        <v>456.23</v>
      </c>
      <c r="AD1229" s="83">
        <f>C1229+D1229</f>
        <v/>
      </c>
      <c r="AE1229" s="82">
        <f>N1229-E1229</f>
        <v/>
      </c>
      <c r="AF1229" s="82">
        <f>O1229-F1229</f>
        <v/>
      </c>
      <c r="AG1229" s="82">
        <f>P1229-G1229</f>
        <v/>
      </c>
      <c r="AH1229" s="82">
        <f>Q1229-H1229</f>
        <v/>
      </c>
      <c r="AI1229" s="82">
        <f>R1229-I1229</f>
        <v/>
      </c>
      <c r="AJ1229" s="82">
        <f>S1229-J1229</f>
        <v/>
      </c>
      <c r="AK1229" s="80">
        <f>INDEX(检修、备用和必开!I:I,MATCH(统调负荷!$C1229,检修、备用和必开!$A:$A,0))</f>
        <v/>
      </c>
    </row>
    <row r="1230" ht="13.8" customHeight="1">
      <c r="A1230" s="80">
        <f>WEEKDAY(C1230,2)</f>
        <v/>
      </c>
      <c r="B1230" s="80">
        <f>HOUR(D1230)</f>
        <v/>
      </c>
      <c r="D1230" s="75" t="n"/>
      <c r="E1230" s="80" t="n"/>
      <c r="F1230" s="80" t="n"/>
      <c r="G1230" s="80" t="n"/>
      <c r="H1230" s="80" t="n"/>
      <c r="I1230" s="80" t="n"/>
      <c r="J1230" s="80" t="n"/>
      <c r="K1230" s="80">
        <f>F1230-Y1230</f>
        <v/>
      </c>
      <c r="L1230" s="82">
        <f>AA1230/(K1230+W1230)</f>
        <v/>
      </c>
      <c r="M1230" s="75" t="n">
        <v>0.7916666666666666</v>
      </c>
      <c r="N1230" s="80" t="n">
        <v>109736</v>
      </c>
      <c r="O1230" s="80" t="n">
        <v>58511.2</v>
      </c>
      <c r="P1230" s="80" t="n">
        <v>18833.9</v>
      </c>
      <c r="Q1230" s="80" t="n">
        <v>27254.2</v>
      </c>
      <c r="R1230" s="80" t="n">
        <v>6783.95</v>
      </c>
      <c r="S1230" s="80" t="n">
        <v>-1647.25</v>
      </c>
      <c r="T1230" s="80">
        <f>O1230-Y1230</f>
        <v/>
      </c>
      <c r="U1230" s="82">
        <f>AA1230/(T1230+X1230)</f>
        <v/>
      </c>
      <c r="V1230" s="80">
        <f>INDEX(检修、备用和必开!B:B,MATCH(统调负荷!$C1230,检修、备用和必开!$A:$A,0))</f>
        <v/>
      </c>
      <c r="W1230" s="80">
        <f>INDEX(检修、备用和必开!C:C,MATCH(统调负荷!$C1230,检修、备用和必开!$A:$A,0))</f>
        <v/>
      </c>
      <c r="X1230" s="80">
        <f>INDEX(检修、备用和必开!D:D,MATCH(统调负荷!$C1230,检修、备用和必开!$A:$A,0))</f>
        <v/>
      </c>
      <c r="Y1230" s="80">
        <f>INDEX(检修、备用和必开!E:E,MATCH(统调负荷!$C1230,检修、备用和必开!$A:$A,0))</f>
        <v/>
      </c>
      <c r="Z1230" s="80">
        <f>INDEX(检修、备用和必开!F:F,MATCH(统调负荷!$C1230,检修、备用和必开!$A:$A,0))</f>
        <v/>
      </c>
      <c r="AA1230" s="80">
        <f>94492.4-V1230-Z1230</f>
        <v/>
      </c>
      <c r="AB1230" s="80" t="n">
        <v>484.46</v>
      </c>
      <c r="AC1230" s="80" t="n">
        <v>427.95</v>
      </c>
      <c r="AD1230" s="83">
        <f>C1230+D1230</f>
        <v/>
      </c>
      <c r="AE1230" s="82">
        <f>N1230-E1230</f>
        <v/>
      </c>
      <c r="AF1230" s="82">
        <f>O1230-F1230</f>
        <v/>
      </c>
      <c r="AG1230" s="82">
        <f>P1230-G1230</f>
        <v/>
      </c>
      <c r="AH1230" s="82">
        <f>Q1230-H1230</f>
        <v/>
      </c>
      <c r="AI1230" s="82">
        <f>R1230-I1230</f>
        <v/>
      </c>
      <c r="AJ1230" s="82">
        <f>S1230-J1230</f>
        <v/>
      </c>
      <c r="AK1230" s="80">
        <f>INDEX(检修、备用和必开!I:I,MATCH(统调负荷!$C1230,检修、备用和必开!$A:$A,0))</f>
        <v/>
      </c>
    </row>
    <row r="1231" ht="13.8" customHeight="1">
      <c r="A1231" s="80">
        <f>WEEKDAY(C1231,2)</f>
        <v/>
      </c>
      <c r="B1231" s="80">
        <f>HOUR(D1231)</f>
        <v/>
      </c>
      <c r="D1231" s="75" t="n"/>
      <c r="E1231" s="80" t="n"/>
      <c r="F1231" s="80" t="n"/>
      <c r="G1231" s="80" t="n"/>
      <c r="H1231" s="80" t="n"/>
      <c r="I1231" s="80" t="n"/>
      <c r="J1231" s="80" t="n"/>
      <c r="K1231" s="80">
        <f>F1231-Y1231</f>
        <v/>
      </c>
      <c r="L1231" s="82">
        <f>AA1231/(K1231+W1231)</f>
        <v/>
      </c>
      <c r="M1231" s="75" t="n">
        <v>0.8020833333333334</v>
      </c>
      <c r="N1231" s="80" t="n">
        <v>111491</v>
      </c>
      <c r="O1231" s="80" t="n">
        <v>60151.96</v>
      </c>
      <c r="P1231" s="80" t="n">
        <v>18948.2</v>
      </c>
      <c r="Q1231" s="80" t="n">
        <v>27245.9</v>
      </c>
      <c r="R1231" s="80" t="n">
        <v>6802.01</v>
      </c>
      <c r="S1231" s="80" t="n">
        <v>-1657.07</v>
      </c>
      <c r="T1231" s="80">
        <f>O1231-Y1231</f>
        <v/>
      </c>
      <c r="U1231" s="82">
        <f>AA1231/(T1231+X1231)</f>
        <v/>
      </c>
      <c r="V1231" s="80">
        <f>INDEX(检修、备用和必开!B:B,MATCH(统调负荷!$C1231,检修、备用和必开!$A:$A,0))</f>
        <v/>
      </c>
      <c r="W1231" s="80">
        <f>INDEX(检修、备用和必开!C:C,MATCH(统调负荷!$C1231,检修、备用和必开!$A:$A,0))</f>
        <v/>
      </c>
      <c r="X1231" s="80">
        <f>INDEX(检修、备用和必开!D:D,MATCH(统调负荷!$C1231,检修、备用和必开!$A:$A,0))</f>
        <v/>
      </c>
      <c r="Y1231" s="80">
        <f>INDEX(检修、备用和必开!E:E,MATCH(统调负荷!$C1231,检修、备用和必开!$A:$A,0))</f>
        <v/>
      </c>
      <c r="Z1231" s="80">
        <f>INDEX(检修、备用和必开!F:F,MATCH(统调负荷!$C1231,检修、备用和必开!$A:$A,0))</f>
        <v/>
      </c>
      <c r="AA1231" s="80">
        <f>94492.4-V1231-Z1231</f>
        <v/>
      </c>
      <c r="AB1231" s="80" t="n">
        <v>584.33</v>
      </c>
      <c r="AC1231" s="80" t="n">
        <v>504.81</v>
      </c>
      <c r="AD1231" s="83">
        <f>C1231+D1231</f>
        <v/>
      </c>
      <c r="AE1231" s="82">
        <f>N1231-E1231</f>
        <v/>
      </c>
      <c r="AF1231" s="82">
        <f>O1231-F1231</f>
        <v/>
      </c>
      <c r="AG1231" s="82">
        <f>P1231-G1231</f>
        <v/>
      </c>
      <c r="AH1231" s="82">
        <f>Q1231-H1231</f>
        <v/>
      </c>
      <c r="AI1231" s="82">
        <f>R1231-I1231</f>
        <v/>
      </c>
      <c r="AJ1231" s="82">
        <f>S1231-J1231</f>
        <v/>
      </c>
      <c r="AK1231" s="80">
        <f>INDEX(检修、备用和必开!I:I,MATCH(统调负荷!$C1231,检修、备用和必开!$A:$A,0))</f>
        <v/>
      </c>
    </row>
    <row r="1232" ht="13.8" customHeight="1">
      <c r="A1232" s="80">
        <f>WEEKDAY(C1232,2)</f>
        <v/>
      </c>
      <c r="B1232" s="80">
        <f>HOUR(D1232)</f>
        <v/>
      </c>
      <c r="D1232" s="75" t="n"/>
      <c r="E1232" s="80" t="n"/>
      <c r="F1232" s="80" t="n"/>
      <c r="G1232" s="80" t="n"/>
      <c r="H1232" s="80" t="n"/>
      <c r="I1232" s="80" t="n"/>
      <c r="J1232" s="80" t="n"/>
      <c r="K1232" s="80">
        <f>F1232-Y1232</f>
        <v/>
      </c>
      <c r="L1232" s="82">
        <f>AA1232/(K1232+W1232)</f>
        <v/>
      </c>
      <c r="M1232" s="75" t="n">
        <v>0.8125</v>
      </c>
      <c r="N1232" s="80" t="n">
        <v>111212</v>
      </c>
      <c r="O1232" s="80" t="n">
        <v>59398.77</v>
      </c>
      <c r="P1232" s="80" t="n">
        <v>19092.1</v>
      </c>
      <c r="Q1232" s="80" t="n">
        <v>27475.4</v>
      </c>
      <c r="R1232" s="80" t="n">
        <v>6870.21</v>
      </c>
      <c r="S1232" s="80" t="n">
        <v>-1624.48</v>
      </c>
      <c r="T1232" s="80">
        <f>O1232-Y1232</f>
        <v/>
      </c>
      <c r="U1232" s="82">
        <f>AA1232/(T1232+X1232)</f>
        <v/>
      </c>
      <c r="V1232" s="80">
        <f>INDEX(检修、备用和必开!B:B,MATCH(统调负荷!$C1232,检修、备用和必开!$A:$A,0))</f>
        <v/>
      </c>
      <c r="W1232" s="80">
        <f>INDEX(检修、备用和必开!C:C,MATCH(统调负荷!$C1232,检修、备用和必开!$A:$A,0))</f>
        <v/>
      </c>
      <c r="X1232" s="80">
        <f>INDEX(检修、备用和必开!D:D,MATCH(统调负荷!$C1232,检修、备用和必开!$A:$A,0))</f>
        <v/>
      </c>
      <c r="Y1232" s="80">
        <f>INDEX(检修、备用和必开!E:E,MATCH(统调负荷!$C1232,检修、备用和必开!$A:$A,0))</f>
        <v/>
      </c>
      <c r="Z1232" s="80">
        <f>INDEX(检修、备用和必开!F:F,MATCH(统调负荷!$C1232,检修、备用和必开!$A:$A,0))</f>
        <v/>
      </c>
      <c r="AA1232" s="80">
        <f>94492.4-V1232-Z1232</f>
        <v/>
      </c>
      <c r="AB1232" s="80" t="n">
        <v>584.13</v>
      </c>
      <c r="AC1232" s="80" t="n">
        <v>449.52</v>
      </c>
      <c r="AD1232" s="83">
        <f>C1232+D1232</f>
        <v/>
      </c>
      <c r="AE1232" s="82">
        <f>N1232-E1232</f>
        <v/>
      </c>
      <c r="AF1232" s="82">
        <f>O1232-F1232</f>
        <v/>
      </c>
      <c r="AG1232" s="82">
        <f>P1232-G1232</f>
        <v/>
      </c>
      <c r="AH1232" s="82">
        <f>Q1232-H1232</f>
        <v/>
      </c>
      <c r="AI1232" s="82">
        <f>R1232-I1232</f>
        <v/>
      </c>
      <c r="AJ1232" s="82">
        <f>S1232-J1232</f>
        <v/>
      </c>
      <c r="AK1232" s="80">
        <f>INDEX(检修、备用和必开!I:I,MATCH(统调负荷!$C1232,检修、备用和必开!$A:$A,0))</f>
        <v/>
      </c>
    </row>
    <row r="1233" ht="13.8" customHeight="1">
      <c r="A1233" s="80">
        <f>WEEKDAY(C1233,2)</f>
        <v/>
      </c>
      <c r="B1233" s="80">
        <f>HOUR(D1233)</f>
        <v/>
      </c>
      <c r="D1233" s="75" t="n"/>
      <c r="E1233" s="80" t="n"/>
      <c r="F1233" s="80" t="n"/>
      <c r="G1233" s="80" t="n"/>
      <c r="H1233" s="80" t="n"/>
      <c r="I1233" s="80" t="n"/>
      <c r="J1233" s="80" t="n"/>
      <c r="K1233" s="80">
        <f>F1233-Y1233</f>
        <v/>
      </c>
      <c r="L1233" s="82">
        <f>AA1233/(K1233+W1233)</f>
        <v/>
      </c>
      <c r="M1233" s="75" t="n">
        <v>0.8229166666666666</v>
      </c>
      <c r="N1233" s="80" t="n">
        <v>110428</v>
      </c>
      <c r="O1233" s="80" t="n">
        <v>59104.14</v>
      </c>
      <c r="P1233" s="80" t="n">
        <v>18647</v>
      </c>
      <c r="Q1233" s="80" t="n">
        <v>27381.4</v>
      </c>
      <c r="R1233" s="80" t="n">
        <v>6865.13</v>
      </c>
      <c r="S1233" s="80" t="n">
        <v>-1569.67</v>
      </c>
      <c r="T1233" s="80">
        <f>O1233-Y1233</f>
        <v/>
      </c>
      <c r="U1233" s="82">
        <f>AA1233/(T1233+X1233)</f>
        <v/>
      </c>
      <c r="V1233" s="80">
        <f>INDEX(检修、备用和必开!B:B,MATCH(统调负荷!$C1233,检修、备用和必开!$A:$A,0))</f>
        <v/>
      </c>
      <c r="W1233" s="80">
        <f>INDEX(检修、备用和必开!C:C,MATCH(统调负荷!$C1233,检修、备用和必开!$A:$A,0))</f>
        <v/>
      </c>
      <c r="X1233" s="80">
        <f>INDEX(检修、备用和必开!D:D,MATCH(统调负荷!$C1233,检修、备用和必开!$A:$A,0))</f>
        <v/>
      </c>
      <c r="Y1233" s="80">
        <f>INDEX(检修、备用和必开!E:E,MATCH(统调负荷!$C1233,检修、备用和必开!$A:$A,0))</f>
        <v/>
      </c>
      <c r="Z1233" s="80">
        <f>INDEX(检修、备用和必开!F:F,MATCH(统调负荷!$C1233,检修、备用和必开!$A:$A,0))</f>
        <v/>
      </c>
      <c r="AA1233" s="80">
        <f>94492.4-V1233-Z1233</f>
        <v/>
      </c>
      <c r="AB1233" s="80" t="n">
        <v>560.86</v>
      </c>
      <c r="AC1233" s="80" t="n">
        <v>439.54</v>
      </c>
      <c r="AD1233" s="83">
        <f>C1233+D1233</f>
        <v/>
      </c>
      <c r="AE1233" s="82">
        <f>N1233-E1233</f>
        <v/>
      </c>
      <c r="AF1233" s="82">
        <f>O1233-F1233</f>
        <v/>
      </c>
      <c r="AG1233" s="82">
        <f>P1233-G1233</f>
        <v/>
      </c>
      <c r="AH1233" s="82">
        <f>Q1233-H1233</f>
        <v/>
      </c>
      <c r="AI1233" s="82">
        <f>R1233-I1233</f>
        <v/>
      </c>
      <c r="AJ1233" s="82">
        <f>S1233-J1233</f>
        <v/>
      </c>
      <c r="AK1233" s="80">
        <f>INDEX(检修、备用和必开!I:I,MATCH(统调负荷!$C1233,检修、备用和必开!$A:$A,0))</f>
        <v/>
      </c>
    </row>
    <row r="1234" ht="13.8" customHeight="1">
      <c r="A1234" s="80">
        <f>WEEKDAY(C1234,2)</f>
        <v/>
      </c>
      <c r="B1234" s="80">
        <f>HOUR(D1234)</f>
        <v/>
      </c>
      <c r="D1234" s="75" t="n"/>
      <c r="E1234" s="80" t="n"/>
      <c r="F1234" s="80" t="n"/>
      <c r="G1234" s="80" t="n"/>
      <c r="H1234" s="80" t="n"/>
      <c r="I1234" s="80" t="n"/>
      <c r="J1234" s="80" t="n"/>
      <c r="K1234" s="80">
        <f>F1234-Y1234</f>
        <v/>
      </c>
      <c r="L1234" s="82">
        <f>AA1234/(K1234+W1234)</f>
        <v/>
      </c>
      <c r="M1234" s="75" t="n">
        <v>0.8333333333333334</v>
      </c>
      <c r="N1234" s="80" t="n">
        <v>109347</v>
      </c>
      <c r="O1234" s="80" t="n">
        <v>59338.08</v>
      </c>
      <c r="P1234" s="80" t="n">
        <v>17837.7</v>
      </c>
      <c r="Q1234" s="80" t="n">
        <v>26790.7</v>
      </c>
      <c r="R1234" s="80" t="n">
        <v>6927.63</v>
      </c>
      <c r="S1234" s="80" t="n">
        <v>-1547.11</v>
      </c>
      <c r="T1234" s="80">
        <f>O1234-Y1234</f>
        <v/>
      </c>
      <c r="U1234" s="82">
        <f>AA1234/(T1234+X1234)</f>
        <v/>
      </c>
      <c r="V1234" s="80">
        <f>INDEX(检修、备用和必开!B:B,MATCH(统调负荷!$C1234,检修、备用和必开!$A:$A,0))</f>
        <v/>
      </c>
      <c r="W1234" s="80">
        <f>INDEX(检修、备用和必开!C:C,MATCH(统调负荷!$C1234,检修、备用和必开!$A:$A,0))</f>
        <v/>
      </c>
      <c r="X1234" s="80">
        <f>INDEX(检修、备用和必开!D:D,MATCH(统调负荷!$C1234,检修、备用和必开!$A:$A,0))</f>
        <v/>
      </c>
      <c r="Y1234" s="80">
        <f>INDEX(检修、备用和必开!E:E,MATCH(统调负荷!$C1234,检修、备用和必开!$A:$A,0))</f>
        <v/>
      </c>
      <c r="Z1234" s="80">
        <f>INDEX(检修、备用和必开!F:F,MATCH(统调负荷!$C1234,检修、备用和必开!$A:$A,0))</f>
        <v/>
      </c>
      <c r="AA1234" s="80">
        <f>94492.4-V1234-Z1234</f>
        <v/>
      </c>
      <c r="AB1234" s="80" t="n">
        <v>513.6799999999999</v>
      </c>
      <c r="AC1234" s="80" t="n">
        <v>448.93</v>
      </c>
      <c r="AD1234" s="83">
        <f>C1234+D1234</f>
        <v/>
      </c>
      <c r="AE1234" s="82">
        <f>N1234-E1234</f>
        <v/>
      </c>
      <c r="AF1234" s="82">
        <f>O1234-F1234</f>
        <v/>
      </c>
      <c r="AG1234" s="82">
        <f>P1234-G1234</f>
        <v/>
      </c>
      <c r="AH1234" s="82">
        <f>Q1234-H1234</f>
        <v/>
      </c>
      <c r="AI1234" s="82">
        <f>R1234-I1234</f>
        <v/>
      </c>
      <c r="AJ1234" s="82">
        <f>S1234-J1234</f>
        <v/>
      </c>
      <c r="AK1234" s="80">
        <f>INDEX(检修、备用和必开!I:I,MATCH(统调负荷!$C1234,检修、备用和必开!$A:$A,0))</f>
        <v/>
      </c>
    </row>
    <row r="1235" ht="13.8" customHeight="1">
      <c r="A1235" s="80">
        <f>WEEKDAY(C1235,2)</f>
        <v/>
      </c>
      <c r="B1235" s="80">
        <f>HOUR(D1235)</f>
        <v/>
      </c>
      <c r="D1235" s="75" t="n"/>
      <c r="E1235" s="80" t="n"/>
      <c r="F1235" s="80" t="n"/>
      <c r="G1235" s="80" t="n"/>
      <c r="H1235" s="80" t="n"/>
      <c r="I1235" s="80" t="n"/>
      <c r="J1235" s="80" t="n"/>
      <c r="K1235" s="80">
        <f>F1235-Y1235</f>
        <v/>
      </c>
      <c r="L1235" s="82">
        <f>AA1235/(K1235+W1235)</f>
        <v/>
      </c>
      <c r="M1235" s="75" t="n">
        <v>0.84375</v>
      </c>
      <c r="N1235" s="80" t="n">
        <v>109586</v>
      </c>
      <c r="O1235" s="80" t="n">
        <v>59845.17</v>
      </c>
      <c r="P1235" s="80" t="n">
        <v>17417.4</v>
      </c>
      <c r="Q1235" s="80" t="n">
        <v>26994.7</v>
      </c>
      <c r="R1235" s="80" t="n">
        <v>6851.63</v>
      </c>
      <c r="S1235" s="80" t="n">
        <v>-1522.9</v>
      </c>
      <c r="T1235" s="80">
        <f>O1235-Y1235</f>
        <v/>
      </c>
      <c r="U1235" s="82">
        <f>AA1235/(T1235+X1235)</f>
        <v/>
      </c>
      <c r="V1235" s="80">
        <f>INDEX(检修、备用和必开!B:B,MATCH(统调负荷!$C1235,检修、备用和必开!$A:$A,0))</f>
        <v/>
      </c>
      <c r="W1235" s="80">
        <f>INDEX(检修、备用和必开!C:C,MATCH(统调负荷!$C1235,检修、备用和必开!$A:$A,0))</f>
        <v/>
      </c>
      <c r="X1235" s="80">
        <f>INDEX(检修、备用和必开!D:D,MATCH(统调负荷!$C1235,检修、备用和必开!$A:$A,0))</f>
        <v/>
      </c>
      <c r="Y1235" s="80">
        <f>INDEX(检修、备用和必开!E:E,MATCH(统调负荷!$C1235,检修、备用和必开!$A:$A,0))</f>
        <v/>
      </c>
      <c r="Z1235" s="80">
        <f>INDEX(检修、备用和必开!F:F,MATCH(统调负荷!$C1235,检修、备用和必开!$A:$A,0))</f>
        <v/>
      </c>
      <c r="AA1235" s="80">
        <f>94492.4-V1235-Z1235</f>
        <v/>
      </c>
      <c r="AB1235" s="80" t="n">
        <v>532.53</v>
      </c>
      <c r="AC1235" s="80" t="n">
        <v>482.95</v>
      </c>
      <c r="AD1235" s="83">
        <f>C1235+D1235</f>
        <v/>
      </c>
      <c r="AE1235" s="82">
        <f>N1235-E1235</f>
        <v/>
      </c>
      <c r="AF1235" s="82">
        <f>O1235-F1235</f>
        <v/>
      </c>
      <c r="AG1235" s="82">
        <f>P1235-G1235</f>
        <v/>
      </c>
      <c r="AH1235" s="82">
        <f>Q1235-H1235</f>
        <v/>
      </c>
      <c r="AI1235" s="82">
        <f>R1235-I1235</f>
        <v/>
      </c>
      <c r="AJ1235" s="82">
        <f>S1235-J1235</f>
        <v/>
      </c>
      <c r="AK1235" s="80">
        <f>INDEX(检修、备用和必开!I:I,MATCH(统调负荷!$C1235,检修、备用和必开!$A:$A,0))</f>
        <v/>
      </c>
    </row>
    <row r="1236" ht="13.8" customHeight="1">
      <c r="A1236" s="80">
        <f>WEEKDAY(C1236,2)</f>
        <v/>
      </c>
      <c r="B1236" s="80">
        <f>HOUR(D1236)</f>
        <v/>
      </c>
      <c r="D1236" s="75" t="n"/>
      <c r="E1236" s="80" t="n"/>
      <c r="F1236" s="80" t="n"/>
      <c r="G1236" s="80" t="n"/>
      <c r="H1236" s="80" t="n"/>
      <c r="I1236" s="80" t="n"/>
      <c r="J1236" s="80" t="n"/>
      <c r="K1236" s="80">
        <f>F1236-Y1236</f>
        <v/>
      </c>
      <c r="L1236" s="82">
        <f>AA1236/(K1236+W1236)</f>
        <v/>
      </c>
      <c r="M1236" s="75" t="n">
        <v>0.8541666666666666</v>
      </c>
      <c r="N1236" s="80" t="n">
        <v>109561</v>
      </c>
      <c r="O1236" s="80" t="n">
        <v>60126.45</v>
      </c>
      <c r="P1236" s="80" t="n">
        <v>16862.5</v>
      </c>
      <c r="Q1236" s="80" t="n">
        <v>27252</v>
      </c>
      <c r="R1236" s="80" t="n">
        <v>6806.83</v>
      </c>
      <c r="S1236" s="80" t="n">
        <v>-1486.78</v>
      </c>
      <c r="T1236" s="80">
        <f>O1236-Y1236</f>
        <v/>
      </c>
      <c r="U1236" s="82">
        <f>AA1236/(T1236+X1236)</f>
        <v/>
      </c>
      <c r="V1236" s="80">
        <f>INDEX(检修、备用和必开!B:B,MATCH(统调负荷!$C1236,检修、备用和必开!$A:$A,0))</f>
        <v/>
      </c>
      <c r="W1236" s="80">
        <f>INDEX(检修、备用和必开!C:C,MATCH(统调负荷!$C1236,检修、备用和必开!$A:$A,0))</f>
        <v/>
      </c>
      <c r="X1236" s="80">
        <f>INDEX(检修、备用和必开!D:D,MATCH(统调负荷!$C1236,检修、备用和必开!$A:$A,0))</f>
        <v/>
      </c>
      <c r="Y1236" s="80">
        <f>INDEX(检修、备用和必开!E:E,MATCH(统调负荷!$C1236,检修、备用和必开!$A:$A,0))</f>
        <v/>
      </c>
      <c r="Z1236" s="80">
        <f>INDEX(检修、备用和必开!F:F,MATCH(统调负荷!$C1236,检修、备用和必开!$A:$A,0))</f>
        <v/>
      </c>
      <c r="AA1236" s="80">
        <f>94492.4-V1236-Z1236</f>
        <v/>
      </c>
      <c r="AB1236" s="80" t="n">
        <v>551.4</v>
      </c>
      <c r="AC1236" s="80" t="n">
        <v>504.5</v>
      </c>
      <c r="AD1236" s="83">
        <f>C1236+D1236</f>
        <v/>
      </c>
      <c r="AE1236" s="82">
        <f>N1236-E1236</f>
        <v/>
      </c>
      <c r="AF1236" s="82">
        <f>O1236-F1236</f>
        <v/>
      </c>
      <c r="AG1236" s="82">
        <f>P1236-G1236</f>
        <v/>
      </c>
      <c r="AH1236" s="82">
        <f>Q1236-H1236</f>
        <v/>
      </c>
      <c r="AI1236" s="82">
        <f>R1236-I1236</f>
        <v/>
      </c>
      <c r="AJ1236" s="82">
        <f>S1236-J1236</f>
        <v/>
      </c>
      <c r="AK1236" s="80">
        <f>INDEX(检修、备用和必开!I:I,MATCH(统调负荷!$C1236,检修、备用和必开!$A:$A,0))</f>
        <v/>
      </c>
    </row>
    <row r="1237" ht="13.8" customHeight="1">
      <c r="A1237" s="80">
        <f>WEEKDAY(C1237,2)</f>
        <v/>
      </c>
      <c r="B1237" s="80">
        <f>HOUR(D1237)</f>
        <v/>
      </c>
      <c r="D1237" s="75" t="n"/>
      <c r="E1237" s="80" t="n"/>
      <c r="F1237" s="80" t="n"/>
      <c r="G1237" s="80" t="n"/>
      <c r="H1237" s="80" t="n"/>
      <c r="I1237" s="80" t="n"/>
      <c r="J1237" s="80" t="n"/>
      <c r="K1237" s="80">
        <f>F1237-Y1237</f>
        <v/>
      </c>
      <c r="L1237" s="82">
        <f>AA1237/(K1237+W1237)</f>
        <v/>
      </c>
      <c r="M1237" s="75" t="n">
        <v>0.8645833333333334</v>
      </c>
      <c r="N1237" s="80" t="n">
        <v>108965</v>
      </c>
      <c r="O1237" s="80" t="n">
        <v>60198.64</v>
      </c>
      <c r="P1237" s="80" t="n">
        <v>16995.2</v>
      </c>
      <c r="Q1237" s="80" t="n">
        <v>26420.7</v>
      </c>
      <c r="R1237" s="80" t="n">
        <v>6874.53</v>
      </c>
      <c r="S1237" s="80" t="n">
        <v>-1524.07</v>
      </c>
      <c r="T1237" s="80">
        <f>O1237-Y1237</f>
        <v/>
      </c>
      <c r="U1237" s="82">
        <f>AA1237/(T1237+X1237)</f>
        <v/>
      </c>
      <c r="V1237" s="80">
        <f>INDEX(检修、备用和必开!B:B,MATCH(统调负荷!$C1237,检修、备用和必开!$A:$A,0))</f>
        <v/>
      </c>
      <c r="W1237" s="80">
        <f>INDEX(检修、备用和必开!C:C,MATCH(统调负荷!$C1237,检修、备用和必开!$A:$A,0))</f>
        <v/>
      </c>
      <c r="X1237" s="80">
        <f>INDEX(检修、备用和必开!D:D,MATCH(统调负荷!$C1237,检修、备用和必开!$A:$A,0))</f>
        <v/>
      </c>
      <c r="Y1237" s="80">
        <f>INDEX(检修、备用和必开!E:E,MATCH(统调负荷!$C1237,检修、备用和必开!$A:$A,0))</f>
        <v/>
      </c>
      <c r="Z1237" s="80">
        <f>INDEX(检修、备用和必开!F:F,MATCH(统调负荷!$C1237,检修、备用和必开!$A:$A,0))</f>
        <v/>
      </c>
      <c r="AA1237" s="80">
        <f>94492.4-V1237-Z1237</f>
        <v/>
      </c>
      <c r="AB1237" s="80" t="n">
        <v>532.52</v>
      </c>
      <c r="AC1237" s="80" t="n">
        <v>711.13</v>
      </c>
      <c r="AD1237" s="83">
        <f>C1237+D1237</f>
        <v/>
      </c>
      <c r="AE1237" s="82">
        <f>N1237-E1237</f>
        <v/>
      </c>
      <c r="AF1237" s="82">
        <f>O1237-F1237</f>
        <v/>
      </c>
      <c r="AG1237" s="82">
        <f>P1237-G1237</f>
        <v/>
      </c>
      <c r="AH1237" s="82">
        <f>Q1237-H1237</f>
        <v/>
      </c>
      <c r="AI1237" s="82">
        <f>R1237-I1237</f>
        <v/>
      </c>
      <c r="AJ1237" s="82">
        <f>S1237-J1237</f>
        <v/>
      </c>
      <c r="AK1237" s="80">
        <f>INDEX(检修、备用和必开!I:I,MATCH(统调负荷!$C1237,检修、备用和必开!$A:$A,0))</f>
        <v/>
      </c>
    </row>
    <row r="1238" ht="13.8" customHeight="1">
      <c r="A1238" s="80">
        <f>WEEKDAY(C1238,2)</f>
        <v/>
      </c>
      <c r="B1238" s="80">
        <f>HOUR(D1238)</f>
        <v/>
      </c>
      <c r="D1238" s="75" t="n"/>
      <c r="E1238" s="80" t="n"/>
      <c r="F1238" s="80" t="n"/>
      <c r="G1238" s="80" t="n"/>
      <c r="H1238" s="80" t="n"/>
      <c r="I1238" s="80" t="n"/>
      <c r="J1238" s="80" t="n"/>
      <c r="K1238" s="80">
        <f>F1238-Y1238</f>
        <v/>
      </c>
      <c r="L1238" s="82">
        <f>AA1238/(K1238+W1238)</f>
        <v/>
      </c>
      <c r="M1238" s="75" t="n">
        <v>0.875</v>
      </c>
      <c r="N1238" s="80" t="n">
        <v>107609</v>
      </c>
      <c r="O1238" s="80" t="n">
        <v>59270.39</v>
      </c>
      <c r="P1238" s="80" t="n">
        <v>16801</v>
      </c>
      <c r="Q1238" s="80" t="n">
        <v>26233.3</v>
      </c>
      <c r="R1238" s="80" t="n">
        <v>6831.15</v>
      </c>
      <c r="S1238" s="80" t="n">
        <v>-1526.84</v>
      </c>
      <c r="T1238" s="80">
        <f>O1238-Y1238</f>
        <v/>
      </c>
      <c r="U1238" s="82">
        <f>AA1238/(T1238+X1238)</f>
        <v/>
      </c>
      <c r="V1238" s="80">
        <f>INDEX(检修、备用和必开!B:B,MATCH(统调负荷!$C1238,检修、备用和必开!$A:$A,0))</f>
        <v/>
      </c>
      <c r="W1238" s="80">
        <f>INDEX(检修、备用和必开!C:C,MATCH(统调负荷!$C1238,检修、备用和必开!$A:$A,0))</f>
        <v/>
      </c>
      <c r="X1238" s="80">
        <f>INDEX(检修、备用和必开!D:D,MATCH(统调负荷!$C1238,检修、备用和必开!$A:$A,0))</f>
        <v/>
      </c>
      <c r="Y1238" s="80">
        <f>INDEX(检修、备用和必开!E:E,MATCH(统调负荷!$C1238,检修、备用和必开!$A:$A,0))</f>
        <v/>
      </c>
      <c r="Z1238" s="80">
        <f>INDEX(检修、备用和必开!F:F,MATCH(统调负荷!$C1238,检修、备用和必开!$A:$A,0))</f>
        <v/>
      </c>
      <c r="AA1238" s="80">
        <f>94492.4-V1238-Z1238</f>
        <v/>
      </c>
      <c r="AB1238" s="80" t="n">
        <v>525.4299999999999</v>
      </c>
      <c r="AC1238" s="80" t="n">
        <v>482.02</v>
      </c>
      <c r="AD1238" s="83">
        <f>C1238+D1238</f>
        <v/>
      </c>
      <c r="AE1238" s="82">
        <f>N1238-E1238</f>
        <v/>
      </c>
      <c r="AF1238" s="82">
        <f>O1238-F1238</f>
        <v/>
      </c>
      <c r="AG1238" s="82">
        <f>P1238-G1238</f>
        <v/>
      </c>
      <c r="AH1238" s="82">
        <f>Q1238-H1238</f>
        <v/>
      </c>
      <c r="AI1238" s="82">
        <f>R1238-I1238</f>
        <v/>
      </c>
      <c r="AJ1238" s="82">
        <f>S1238-J1238</f>
        <v/>
      </c>
      <c r="AK1238" s="80">
        <f>INDEX(检修、备用和必开!I:I,MATCH(统调负荷!$C1238,检修、备用和必开!$A:$A,0))</f>
        <v/>
      </c>
    </row>
    <row r="1239" ht="13.8" customHeight="1">
      <c r="A1239" s="80">
        <f>WEEKDAY(C1239,2)</f>
        <v/>
      </c>
      <c r="B1239" s="80">
        <f>HOUR(D1239)</f>
        <v/>
      </c>
      <c r="D1239" s="75" t="n"/>
      <c r="E1239" s="80" t="n"/>
      <c r="F1239" s="80" t="n"/>
      <c r="G1239" s="80" t="n"/>
      <c r="H1239" s="80" t="n"/>
      <c r="I1239" s="80" t="n"/>
      <c r="J1239" s="80" t="n"/>
      <c r="K1239" s="80">
        <f>F1239-Y1239</f>
        <v/>
      </c>
      <c r="L1239" s="82">
        <f>AA1239/(K1239+W1239)</f>
        <v/>
      </c>
      <c r="M1239" s="75" t="n">
        <v>0.8854166666666666</v>
      </c>
      <c r="N1239" s="80" t="n">
        <v>106456</v>
      </c>
      <c r="O1239" s="80" t="n">
        <v>59904.05</v>
      </c>
      <c r="P1239" s="80" t="n">
        <v>15670.6</v>
      </c>
      <c r="Q1239" s="80" t="n">
        <v>25577.8</v>
      </c>
      <c r="R1239" s="80" t="n">
        <v>6835.67</v>
      </c>
      <c r="S1239" s="80" t="n">
        <v>-1532.12</v>
      </c>
      <c r="T1239" s="80">
        <f>O1239-Y1239</f>
        <v/>
      </c>
      <c r="U1239" s="82">
        <f>AA1239/(T1239+X1239)</f>
        <v/>
      </c>
      <c r="V1239" s="80">
        <f>INDEX(检修、备用和必开!B:B,MATCH(统调负荷!$C1239,检修、备用和必开!$A:$A,0))</f>
        <v/>
      </c>
      <c r="W1239" s="80">
        <f>INDEX(检修、备用和必开!C:C,MATCH(统调负荷!$C1239,检修、备用和必开!$A:$A,0))</f>
        <v/>
      </c>
      <c r="X1239" s="80">
        <f>INDEX(检修、备用和必开!D:D,MATCH(统调负荷!$C1239,检修、备用和必开!$A:$A,0))</f>
        <v/>
      </c>
      <c r="Y1239" s="80">
        <f>INDEX(检修、备用和必开!E:E,MATCH(统调负荷!$C1239,检修、备用和必开!$A:$A,0))</f>
        <v/>
      </c>
      <c r="Z1239" s="80">
        <f>INDEX(检修、备用和必开!F:F,MATCH(统调负荷!$C1239,检修、备用和必开!$A:$A,0))</f>
        <v/>
      </c>
      <c r="AA1239" s="80">
        <f>94492.4-V1239-Z1239</f>
        <v/>
      </c>
      <c r="AB1239" s="80" t="n">
        <v>525.39</v>
      </c>
      <c r="AC1239" s="80" t="n">
        <v>517.02</v>
      </c>
      <c r="AD1239" s="83">
        <f>C1239+D1239</f>
        <v/>
      </c>
      <c r="AE1239" s="82">
        <f>N1239-E1239</f>
        <v/>
      </c>
      <c r="AF1239" s="82">
        <f>O1239-F1239</f>
        <v/>
      </c>
      <c r="AG1239" s="82">
        <f>P1239-G1239</f>
        <v/>
      </c>
      <c r="AH1239" s="82">
        <f>Q1239-H1239</f>
        <v/>
      </c>
      <c r="AI1239" s="82">
        <f>R1239-I1239</f>
        <v/>
      </c>
      <c r="AJ1239" s="82">
        <f>S1239-J1239</f>
        <v/>
      </c>
      <c r="AK1239" s="80">
        <f>INDEX(检修、备用和必开!I:I,MATCH(统调负荷!$C1239,检修、备用和必开!$A:$A,0))</f>
        <v/>
      </c>
    </row>
    <row r="1240" ht="13.8" customHeight="1">
      <c r="A1240" s="80">
        <f>WEEKDAY(C1240,2)</f>
        <v/>
      </c>
      <c r="B1240" s="80">
        <f>HOUR(D1240)</f>
        <v/>
      </c>
      <c r="D1240" s="75" t="n"/>
      <c r="E1240" s="80" t="n"/>
      <c r="F1240" s="80" t="n"/>
      <c r="G1240" s="80" t="n"/>
      <c r="H1240" s="80" t="n"/>
      <c r="I1240" s="80" t="n"/>
      <c r="J1240" s="80" t="n"/>
      <c r="K1240" s="80">
        <f>F1240-Y1240</f>
        <v/>
      </c>
      <c r="L1240" s="82">
        <f>AA1240/(K1240+W1240)</f>
        <v/>
      </c>
      <c r="M1240" s="75" t="n">
        <v>0.8958333333333334</v>
      </c>
      <c r="N1240" s="80" t="n">
        <v>105473</v>
      </c>
      <c r="O1240" s="80" t="n">
        <v>59496.05</v>
      </c>
      <c r="P1240" s="80" t="n">
        <v>15303.2</v>
      </c>
      <c r="Q1240" s="80" t="n">
        <v>25162.6</v>
      </c>
      <c r="R1240" s="80" t="n">
        <v>6830.14</v>
      </c>
      <c r="S1240" s="80" t="n">
        <v>-1318.99</v>
      </c>
      <c r="T1240" s="80">
        <f>O1240-Y1240</f>
        <v/>
      </c>
      <c r="U1240" s="82">
        <f>AA1240/(T1240+X1240)</f>
        <v/>
      </c>
      <c r="V1240" s="80">
        <f>INDEX(检修、备用和必开!B:B,MATCH(统调负荷!$C1240,检修、备用和必开!$A:$A,0))</f>
        <v/>
      </c>
      <c r="W1240" s="80">
        <f>INDEX(检修、备用和必开!C:C,MATCH(统调负荷!$C1240,检修、备用和必开!$A:$A,0))</f>
        <v/>
      </c>
      <c r="X1240" s="80">
        <f>INDEX(检修、备用和必开!D:D,MATCH(统调负荷!$C1240,检修、备用和必开!$A:$A,0))</f>
        <v/>
      </c>
      <c r="Y1240" s="80">
        <f>INDEX(检修、备用和必开!E:E,MATCH(统调负荷!$C1240,检修、备用和必开!$A:$A,0))</f>
        <v/>
      </c>
      <c r="Z1240" s="80">
        <f>INDEX(检修、备用和必开!F:F,MATCH(统调负荷!$C1240,检修、备用和必开!$A:$A,0))</f>
        <v/>
      </c>
      <c r="AA1240" s="80">
        <f>94492.4-V1240-Z1240</f>
        <v/>
      </c>
      <c r="AB1240" s="80" t="n">
        <v>503.06</v>
      </c>
      <c r="AC1240" s="80" t="n">
        <v>507.49</v>
      </c>
      <c r="AD1240" s="83">
        <f>C1240+D1240</f>
        <v/>
      </c>
      <c r="AE1240" s="82">
        <f>N1240-E1240</f>
        <v/>
      </c>
      <c r="AF1240" s="82">
        <f>O1240-F1240</f>
        <v/>
      </c>
      <c r="AG1240" s="82">
        <f>P1240-G1240</f>
        <v/>
      </c>
      <c r="AH1240" s="82">
        <f>Q1240-H1240</f>
        <v/>
      </c>
      <c r="AI1240" s="82">
        <f>R1240-I1240</f>
        <v/>
      </c>
      <c r="AJ1240" s="82">
        <f>S1240-J1240</f>
        <v/>
      </c>
      <c r="AK1240" s="80">
        <f>INDEX(检修、备用和必开!I:I,MATCH(统调负荷!$C1240,检修、备用和必开!$A:$A,0))</f>
        <v/>
      </c>
    </row>
    <row r="1241" ht="13.8" customHeight="1">
      <c r="A1241" s="80">
        <f>WEEKDAY(C1241,2)</f>
        <v/>
      </c>
      <c r="B1241" s="80">
        <f>HOUR(D1241)</f>
        <v/>
      </c>
      <c r="D1241" s="75" t="n"/>
      <c r="E1241" s="80" t="n"/>
      <c r="F1241" s="80" t="n"/>
      <c r="G1241" s="80" t="n"/>
      <c r="H1241" s="80" t="n"/>
      <c r="I1241" s="80" t="n"/>
      <c r="J1241" s="80" t="n"/>
      <c r="K1241" s="80">
        <f>F1241-Y1241</f>
        <v/>
      </c>
      <c r="L1241" s="82">
        <f>AA1241/(K1241+W1241)</f>
        <v/>
      </c>
      <c r="M1241" s="75" t="n">
        <v>0.90625</v>
      </c>
      <c r="N1241" s="80" t="n">
        <v>103638</v>
      </c>
      <c r="O1241" s="80" t="n">
        <v>58869.75</v>
      </c>
      <c r="P1241" s="80" t="n">
        <v>14306</v>
      </c>
      <c r="Q1241" s="80" t="n">
        <v>24969.6</v>
      </c>
      <c r="R1241" s="80" t="n">
        <v>6896.92</v>
      </c>
      <c r="S1241" s="80" t="n">
        <v>-1404.27</v>
      </c>
      <c r="T1241" s="80">
        <f>O1241-Y1241</f>
        <v/>
      </c>
      <c r="U1241" s="82">
        <f>AA1241/(T1241+X1241)</f>
        <v/>
      </c>
      <c r="V1241" s="80">
        <f>INDEX(检修、备用和必开!B:B,MATCH(统调负荷!$C1241,检修、备用和必开!$A:$A,0))</f>
        <v/>
      </c>
      <c r="W1241" s="80">
        <f>INDEX(检修、备用和必开!C:C,MATCH(统调负荷!$C1241,检修、备用和必开!$A:$A,0))</f>
        <v/>
      </c>
      <c r="X1241" s="80">
        <f>INDEX(检修、备用和必开!D:D,MATCH(统调负荷!$C1241,检修、备用和必开!$A:$A,0))</f>
        <v/>
      </c>
      <c r="Y1241" s="80">
        <f>INDEX(检修、备用和必开!E:E,MATCH(统调负荷!$C1241,检修、备用和必开!$A:$A,0))</f>
        <v/>
      </c>
      <c r="Z1241" s="80">
        <f>INDEX(检修、备用和必开!F:F,MATCH(统调负荷!$C1241,检修、备用和必开!$A:$A,0))</f>
        <v/>
      </c>
      <c r="AA1241" s="80">
        <f>94492.4-V1241-Z1241</f>
        <v/>
      </c>
      <c r="AB1241" s="80" t="n">
        <v>454.15</v>
      </c>
      <c r="AC1241" s="80" t="n">
        <v>507.5</v>
      </c>
      <c r="AD1241" s="83">
        <f>C1241+D1241</f>
        <v/>
      </c>
      <c r="AE1241" s="82">
        <f>N1241-E1241</f>
        <v/>
      </c>
      <c r="AF1241" s="82">
        <f>O1241-F1241</f>
        <v/>
      </c>
      <c r="AG1241" s="82">
        <f>P1241-G1241</f>
        <v/>
      </c>
      <c r="AH1241" s="82">
        <f>Q1241-H1241</f>
        <v/>
      </c>
      <c r="AI1241" s="82">
        <f>R1241-I1241</f>
        <v/>
      </c>
      <c r="AJ1241" s="82">
        <f>S1241-J1241</f>
        <v/>
      </c>
      <c r="AK1241" s="80">
        <f>INDEX(检修、备用和必开!I:I,MATCH(统调负荷!$C1241,检修、备用和必开!$A:$A,0))</f>
        <v/>
      </c>
    </row>
    <row r="1242" ht="13.8" customHeight="1">
      <c r="A1242" s="80">
        <f>WEEKDAY(C1242,2)</f>
        <v/>
      </c>
      <c r="B1242" s="80">
        <f>HOUR(D1242)</f>
        <v/>
      </c>
      <c r="D1242" s="75" t="n"/>
      <c r="E1242" s="80" t="n"/>
      <c r="F1242" s="80" t="n"/>
      <c r="G1242" s="80" t="n"/>
      <c r="H1242" s="80" t="n"/>
      <c r="I1242" s="80" t="n"/>
      <c r="J1242" s="80" t="n"/>
      <c r="K1242" s="80">
        <f>F1242-Y1242</f>
        <v/>
      </c>
      <c r="L1242" s="82">
        <f>AA1242/(K1242+W1242)</f>
        <v/>
      </c>
      <c r="M1242" s="75" t="n">
        <v>0.9166666666666666</v>
      </c>
      <c r="N1242" s="80" t="n">
        <v>101311</v>
      </c>
      <c r="O1242" s="80" t="n">
        <v>58227.49</v>
      </c>
      <c r="P1242" s="80" t="n">
        <v>14296.7</v>
      </c>
      <c r="Q1242" s="80" t="n">
        <v>23246.6</v>
      </c>
      <c r="R1242" s="80" t="n">
        <v>6928.17</v>
      </c>
      <c r="S1242" s="80" t="n">
        <v>-1387.96</v>
      </c>
      <c r="T1242" s="80">
        <f>O1242-Y1242</f>
        <v/>
      </c>
      <c r="U1242" s="82">
        <f>AA1242/(T1242+X1242)</f>
        <v/>
      </c>
      <c r="V1242" s="80">
        <f>INDEX(检修、备用和必开!B:B,MATCH(统调负荷!$C1242,检修、备用和必开!$A:$A,0))</f>
        <v/>
      </c>
      <c r="W1242" s="80">
        <f>INDEX(检修、备用和必开!C:C,MATCH(统调负荷!$C1242,检修、备用和必开!$A:$A,0))</f>
        <v/>
      </c>
      <c r="X1242" s="80">
        <f>INDEX(检修、备用和必开!D:D,MATCH(统调负荷!$C1242,检修、备用和必开!$A:$A,0))</f>
        <v/>
      </c>
      <c r="Y1242" s="80">
        <f>INDEX(检修、备用和必开!E:E,MATCH(统调负荷!$C1242,检修、备用和必开!$A:$A,0))</f>
        <v/>
      </c>
      <c r="Z1242" s="80">
        <f>INDEX(检修、备用和必开!F:F,MATCH(统调负荷!$C1242,检修、备用和必开!$A:$A,0))</f>
        <v/>
      </c>
      <c r="AA1242" s="80">
        <f>94492.4-V1242-Z1242</f>
        <v/>
      </c>
      <c r="AB1242" s="80" t="n">
        <v>457.33</v>
      </c>
      <c r="AC1242" s="80" t="n">
        <v>516.76</v>
      </c>
      <c r="AD1242" s="83">
        <f>C1242+D1242</f>
        <v/>
      </c>
      <c r="AE1242" s="82">
        <f>N1242-E1242</f>
        <v/>
      </c>
      <c r="AF1242" s="82">
        <f>O1242-F1242</f>
        <v/>
      </c>
      <c r="AG1242" s="82">
        <f>P1242-G1242</f>
        <v/>
      </c>
      <c r="AH1242" s="82">
        <f>Q1242-H1242</f>
        <v/>
      </c>
      <c r="AI1242" s="82">
        <f>R1242-I1242</f>
        <v/>
      </c>
      <c r="AJ1242" s="82">
        <f>S1242-J1242</f>
        <v/>
      </c>
      <c r="AK1242" s="80">
        <f>INDEX(检修、备用和必开!I:I,MATCH(统调负荷!$C1242,检修、备用和必开!$A:$A,0))</f>
        <v/>
      </c>
    </row>
    <row r="1243" ht="13.8" customHeight="1">
      <c r="A1243" s="80">
        <f>WEEKDAY(C1243,2)</f>
        <v/>
      </c>
      <c r="B1243" s="80">
        <f>HOUR(D1243)</f>
        <v/>
      </c>
      <c r="D1243" s="75" t="n"/>
      <c r="E1243" s="80" t="n"/>
      <c r="F1243" s="80" t="n"/>
      <c r="G1243" s="80" t="n"/>
      <c r="H1243" s="80" t="n"/>
      <c r="I1243" s="80" t="n"/>
      <c r="J1243" s="80" t="n"/>
      <c r="K1243" s="80">
        <f>F1243-Y1243</f>
        <v/>
      </c>
      <c r="L1243" s="82">
        <f>AA1243/(K1243+W1243)</f>
        <v/>
      </c>
      <c r="M1243" s="75" t="n">
        <v>0.9270833333333334</v>
      </c>
      <c r="N1243" s="80" t="n">
        <v>99216.3</v>
      </c>
      <c r="O1243" s="80" t="n">
        <v>57098.79</v>
      </c>
      <c r="P1243" s="80" t="n">
        <v>13586.2</v>
      </c>
      <c r="Q1243" s="80" t="n">
        <v>23035.4</v>
      </c>
      <c r="R1243" s="80" t="n">
        <v>6932.25</v>
      </c>
      <c r="S1243" s="80" t="n">
        <v>-1436.34</v>
      </c>
      <c r="T1243" s="80">
        <f>O1243-Y1243</f>
        <v/>
      </c>
      <c r="U1243" s="82">
        <f>AA1243/(T1243+X1243)</f>
        <v/>
      </c>
      <c r="V1243" s="80">
        <f>INDEX(检修、备用和必开!B:B,MATCH(统调负荷!$C1243,检修、备用和必开!$A:$A,0))</f>
        <v/>
      </c>
      <c r="W1243" s="80">
        <f>INDEX(检修、备用和必开!C:C,MATCH(统调负荷!$C1243,检修、备用和必开!$A:$A,0))</f>
        <v/>
      </c>
      <c r="X1243" s="80">
        <f>INDEX(检修、备用和必开!D:D,MATCH(统调负荷!$C1243,检修、备用和必开!$A:$A,0))</f>
        <v/>
      </c>
      <c r="Y1243" s="80">
        <f>INDEX(检修、备用和必开!E:E,MATCH(统调负荷!$C1243,检修、备用和必开!$A:$A,0))</f>
        <v/>
      </c>
      <c r="Z1243" s="80">
        <f>INDEX(检修、备用和必开!F:F,MATCH(统调负荷!$C1243,检修、备用和必开!$A:$A,0))</f>
        <v/>
      </c>
      <c r="AA1243" s="80">
        <f>94492.4-V1243-Z1243</f>
        <v/>
      </c>
      <c r="AB1243" s="80" t="n">
        <v>511.35</v>
      </c>
      <c r="AC1243" s="80" t="n">
        <v>484.44</v>
      </c>
      <c r="AD1243" s="83">
        <f>C1243+D1243</f>
        <v/>
      </c>
      <c r="AE1243" s="82">
        <f>N1243-E1243</f>
        <v/>
      </c>
      <c r="AF1243" s="82">
        <f>O1243-F1243</f>
        <v/>
      </c>
      <c r="AG1243" s="82">
        <f>P1243-G1243</f>
        <v/>
      </c>
      <c r="AH1243" s="82">
        <f>Q1243-H1243</f>
        <v/>
      </c>
      <c r="AI1243" s="82">
        <f>R1243-I1243</f>
        <v/>
      </c>
      <c r="AJ1243" s="82">
        <f>S1243-J1243</f>
        <v/>
      </c>
      <c r="AK1243" s="80">
        <f>INDEX(检修、备用和必开!I:I,MATCH(统调负荷!$C1243,检修、备用和必开!$A:$A,0))</f>
        <v/>
      </c>
    </row>
    <row r="1244" ht="13.8" customHeight="1">
      <c r="A1244" s="80">
        <f>WEEKDAY(C1244,2)</f>
        <v/>
      </c>
      <c r="B1244" s="80">
        <f>HOUR(D1244)</f>
        <v/>
      </c>
      <c r="D1244" s="75" t="n"/>
      <c r="E1244" s="80" t="n"/>
      <c r="F1244" s="80" t="n"/>
      <c r="G1244" s="80" t="n"/>
      <c r="H1244" s="80" t="n"/>
      <c r="I1244" s="80" t="n"/>
      <c r="J1244" s="80" t="n"/>
      <c r="K1244" s="80">
        <f>F1244-Y1244</f>
        <v/>
      </c>
      <c r="L1244" s="82">
        <f>AA1244/(K1244+W1244)</f>
        <v/>
      </c>
      <c r="M1244" s="75" t="n">
        <v>0.9375</v>
      </c>
      <c r="N1244" s="80" t="n">
        <v>97287.5</v>
      </c>
      <c r="O1244" s="80" t="n">
        <v>56580.09</v>
      </c>
      <c r="P1244" s="80" t="n">
        <v>13131.4</v>
      </c>
      <c r="Q1244" s="80" t="n">
        <v>22105.4</v>
      </c>
      <c r="R1244" s="80" t="n">
        <v>6884.01</v>
      </c>
      <c r="S1244" s="80" t="n">
        <v>-1413.4</v>
      </c>
      <c r="T1244" s="80">
        <f>O1244-Y1244</f>
        <v/>
      </c>
      <c r="U1244" s="82">
        <f>AA1244/(T1244+X1244)</f>
        <v/>
      </c>
      <c r="V1244" s="80">
        <f>INDEX(检修、备用和必开!B:B,MATCH(统调负荷!$C1244,检修、备用和必开!$A:$A,0))</f>
        <v/>
      </c>
      <c r="W1244" s="80">
        <f>INDEX(检修、备用和必开!C:C,MATCH(统调负荷!$C1244,检修、备用和必开!$A:$A,0))</f>
        <v/>
      </c>
      <c r="X1244" s="80">
        <f>INDEX(检修、备用和必开!D:D,MATCH(统调负荷!$C1244,检修、备用和必开!$A:$A,0))</f>
        <v/>
      </c>
      <c r="Y1244" s="80">
        <f>INDEX(检修、备用和必开!E:E,MATCH(统调负荷!$C1244,检修、备用和必开!$A:$A,0))</f>
        <v/>
      </c>
      <c r="Z1244" s="80">
        <f>INDEX(检修、备用和必开!F:F,MATCH(统调负荷!$C1244,检修、备用和必开!$A:$A,0))</f>
        <v/>
      </c>
      <c r="AA1244" s="80">
        <f>94492.4-V1244-Z1244</f>
        <v/>
      </c>
      <c r="AB1244" s="80" t="n">
        <v>607.54</v>
      </c>
      <c r="AC1244" s="80" t="n">
        <v>533.99</v>
      </c>
      <c r="AD1244" s="83">
        <f>C1244+D1244</f>
        <v/>
      </c>
      <c r="AE1244" s="82">
        <f>N1244-E1244</f>
        <v/>
      </c>
      <c r="AF1244" s="82">
        <f>O1244-F1244</f>
        <v/>
      </c>
      <c r="AG1244" s="82">
        <f>P1244-G1244</f>
        <v/>
      </c>
      <c r="AH1244" s="82">
        <f>Q1244-H1244</f>
        <v/>
      </c>
      <c r="AI1244" s="82">
        <f>R1244-I1244</f>
        <v/>
      </c>
      <c r="AJ1244" s="82">
        <f>S1244-J1244</f>
        <v/>
      </c>
      <c r="AK1244" s="80">
        <f>INDEX(检修、备用和必开!I:I,MATCH(统调负荷!$C1244,检修、备用和必开!$A:$A,0))</f>
        <v/>
      </c>
    </row>
    <row r="1245" ht="13.8" customHeight="1">
      <c r="A1245" s="80">
        <f>WEEKDAY(C1245,2)</f>
        <v/>
      </c>
      <c r="B1245" s="80">
        <f>HOUR(D1245)</f>
        <v/>
      </c>
      <c r="D1245" s="75" t="n"/>
      <c r="E1245" s="80" t="n"/>
      <c r="F1245" s="80" t="n"/>
      <c r="G1245" s="80" t="n"/>
      <c r="H1245" s="80" t="n"/>
      <c r="I1245" s="80" t="n"/>
      <c r="J1245" s="80" t="n"/>
      <c r="K1245" s="80">
        <f>F1245-Y1245</f>
        <v/>
      </c>
      <c r="L1245" s="82">
        <f>AA1245/(K1245+W1245)</f>
        <v/>
      </c>
      <c r="M1245" s="75" t="n">
        <v>0.9479166666666666</v>
      </c>
      <c r="N1245" s="80" t="n">
        <v>94781.5</v>
      </c>
      <c r="O1245" s="80" t="n">
        <v>54096.34</v>
      </c>
      <c r="P1245" s="80" t="n">
        <v>13097.8</v>
      </c>
      <c r="Q1245" s="80" t="n">
        <v>22075.2</v>
      </c>
      <c r="R1245" s="80" t="n">
        <v>6906.37</v>
      </c>
      <c r="S1245" s="80" t="n">
        <v>-1394.21</v>
      </c>
      <c r="T1245" s="80">
        <f>O1245-Y1245</f>
        <v/>
      </c>
      <c r="U1245" s="82">
        <f>AA1245/(T1245+X1245)</f>
        <v/>
      </c>
      <c r="V1245" s="80">
        <f>INDEX(检修、备用和必开!B:B,MATCH(统调负荷!$C1245,检修、备用和必开!$A:$A,0))</f>
        <v/>
      </c>
      <c r="W1245" s="80">
        <f>INDEX(检修、备用和必开!C:C,MATCH(统调负荷!$C1245,检修、备用和必开!$A:$A,0))</f>
        <v/>
      </c>
      <c r="X1245" s="80">
        <f>INDEX(检修、备用和必开!D:D,MATCH(统调负荷!$C1245,检修、备用和必开!$A:$A,0))</f>
        <v/>
      </c>
      <c r="Y1245" s="80">
        <f>INDEX(检修、备用和必开!E:E,MATCH(统调负荷!$C1245,检修、备用和必开!$A:$A,0))</f>
        <v/>
      </c>
      <c r="Z1245" s="80">
        <f>INDEX(检修、备用和必开!F:F,MATCH(统调负荷!$C1245,检修、备用和必开!$A:$A,0))</f>
        <v/>
      </c>
      <c r="AA1245" s="80">
        <f>94492.4-V1245-Z1245</f>
        <v/>
      </c>
      <c r="AB1245" s="80" t="n">
        <v>536.02</v>
      </c>
      <c r="AC1245" s="80" t="n">
        <v>641.9299999999999</v>
      </c>
      <c r="AD1245" s="83">
        <f>C1245+D1245</f>
        <v/>
      </c>
      <c r="AE1245" s="82">
        <f>N1245-E1245</f>
        <v/>
      </c>
      <c r="AF1245" s="82">
        <f>O1245-F1245</f>
        <v/>
      </c>
      <c r="AG1245" s="82">
        <f>P1245-G1245</f>
        <v/>
      </c>
      <c r="AH1245" s="82">
        <f>Q1245-H1245</f>
        <v/>
      </c>
      <c r="AI1245" s="82">
        <f>R1245-I1245</f>
        <v/>
      </c>
      <c r="AJ1245" s="82">
        <f>S1245-J1245</f>
        <v/>
      </c>
      <c r="AK1245" s="80">
        <f>INDEX(检修、备用和必开!I:I,MATCH(统调负荷!$C1245,检修、备用和必开!$A:$A,0))</f>
        <v/>
      </c>
    </row>
    <row r="1246" ht="13.8" customHeight="1">
      <c r="A1246" s="80">
        <f>WEEKDAY(C1246,2)</f>
        <v/>
      </c>
      <c r="B1246" s="80">
        <f>HOUR(D1246)</f>
        <v/>
      </c>
      <c r="D1246" s="75" t="n"/>
      <c r="E1246" s="80" t="n"/>
      <c r="F1246" s="80" t="n"/>
      <c r="G1246" s="80" t="n"/>
      <c r="H1246" s="80" t="n"/>
      <c r="I1246" s="80" t="n"/>
      <c r="J1246" s="80" t="n"/>
      <c r="K1246" s="80">
        <f>F1246-Y1246</f>
        <v/>
      </c>
      <c r="L1246" s="82">
        <f>AA1246/(K1246+W1246)</f>
        <v/>
      </c>
      <c r="M1246" s="75" t="n">
        <v>0.9583333333333334</v>
      </c>
      <c r="N1246" s="80" t="n">
        <v>91517.39999999999</v>
      </c>
      <c r="O1246" s="80" t="n">
        <v>50645.62</v>
      </c>
      <c r="P1246" s="80" t="n">
        <v>13468.1</v>
      </c>
      <c r="Q1246" s="80" t="n">
        <v>22062.9</v>
      </c>
      <c r="R1246" s="80" t="n">
        <v>6739.52</v>
      </c>
      <c r="S1246" s="80" t="n">
        <v>-1398.74</v>
      </c>
      <c r="T1246" s="80">
        <f>O1246-Y1246</f>
        <v/>
      </c>
      <c r="U1246" s="82">
        <f>AA1246/(T1246+X1246)</f>
        <v/>
      </c>
      <c r="V1246" s="80">
        <f>INDEX(检修、备用和必开!B:B,MATCH(统调负荷!$C1246,检修、备用和必开!$A:$A,0))</f>
        <v/>
      </c>
      <c r="W1246" s="80">
        <f>INDEX(检修、备用和必开!C:C,MATCH(统调负荷!$C1246,检修、备用和必开!$A:$A,0))</f>
        <v/>
      </c>
      <c r="X1246" s="80">
        <f>INDEX(检修、备用和必开!D:D,MATCH(统调负荷!$C1246,检修、备用和必开!$A:$A,0))</f>
        <v/>
      </c>
      <c r="Y1246" s="80">
        <f>INDEX(检修、备用和必开!E:E,MATCH(统调负荷!$C1246,检修、备用和必开!$A:$A,0))</f>
        <v/>
      </c>
      <c r="Z1246" s="80">
        <f>INDEX(检修、备用和必开!F:F,MATCH(统调负荷!$C1246,检修、备用和必开!$A:$A,0))</f>
        <v/>
      </c>
      <c r="AA1246" s="80">
        <f>94492.4-V1246-Z1246</f>
        <v/>
      </c>
      <c r="AB1246" s="80" t="n">
        <v>438.28</v>
      </c>
      <c r="AC1246" s="80" t="n">
        <v>361.42</v>
      </c>
      <c r="AD1246" s="83">
        <f>C1246+D1246</f>
        <v/>
      </c>
      <c r="AE1246" s="82">
        <f>N1246-E1246</f>
        <v/>
      </c>
      <c r="AF1246" s="82">
        <f>O1246-F1246</f>
        <v/>
      </c>
      <c r="AG1246" s="82">
        <f>P1246-G1246</f>
        <v/>
      </c>
      <c r="AH1246" s="82">
        <f>Q1246-H1246</f>
        <v/>
      </c>
      <c r="AI1246" s="82">
        <f>R1246-I1246</f>
        <v/>
      </c>
      <c r="AJ1246" s="82">
        <f>S1246-J1246</f>
        <v/>
      </c>
      <c r="AK1246" s="80">
        <f>INDEX(检修、备用和必开!I:I,MATCH(统调负荷!$C1246,检修、备用和必开!$A:$A,0))</f>
        <v/>
      </c>
    </row>
    <row r="1247" ht="13.8" customHeight="1">
      <c r="A1247" s="80">
        <f>WEEKDAY(C1247,2)</f>
        <v/>
      </c>
      <c r="B1247" s="80">
        <f>HOUR(D1247)</f>
        <v/>
      </c>
      <c r="D1247" s="75" t="n"/>
      <c r="E1247" s="80" t="n"/>
      <c r="F1247" s="80" t="n"/>
      <c r="G1247" s="80" t="n"/>
      <c r="H1247" s="80" t="n"/>
      <c r="I1247" s="80" t="n"/>
      <c r="J1247" s="80" t="n"/>
      <c r="K1247" s="80">
        <f>F1247-Y1247</f>
        <v/>
      </c>
      <c r="L1247" s="82">
        <f>AA1247/(K1247+W1247)</f>
        <v/>
      </c>
      <c r="M1247" s="75" t="n">
        <v>0.96875</v>
      </c>
      <c r="N1247" s="80" t="n">
        <v>88999.8</v>
      </c>
      <c r="O1247" s="80" t="n">
        <v>49509.81</v>
      </c>
      <c r="P1247" s="80" t="n">
        <v>13023.5</v>
      </c>
      <c r="Q1247" s="80" t="n">
        <v>21154.3</v>
      </c>
      <c r="R1247" s="80" t="n">
        <v>6682.8</v>
      </c>
      <c r="S1247" s="80" t="n">
        <v>-1370.61</v>
      </c>
      <c r="T1247" s="80">
        <f>O1247-Y1247</f>
        <v/>
      </c>
      <c r="U1247" s="82">
        <f>AA1247/(T1247+X1247)</f>
        <v/>
      </c>
      <c r="V1247" s="80">
        <f>INDEX(检修、备用和必开!B:B,MATCH(统调负荷!$C1247,检修、备用和必开!$A:$A,0))</f>
        <v/>
      </c>
      <c r="W1247" s="80">
        <f>INDEX(检修、备用和必开!C:C,MATCH(统调负荷!$C1247,检修、备用和必开!$A:$A,0))</f>
        <v/>
      </c>
      <c r="X1247" s="80">
        <f>INDEX(检修、备用和必开!D:D,MATCH(统调负荷!$C1247,检修、备用和必开!$A:$A,0))</f>
        <v/>
      </c>
      <c r="Y1247" s="80">
        <f>INDEX(检修、备用和必开!E:E,MATCH(统调负荷!$C1247,检修、备用和必开!$A:$A,0))</f>
        <v/>
      </c>
      <c r="Z1247" s="80">
        <f>INDEX(检修、备用和必开!F:F,MATCH(统调负荷!$C1247,检修、备用和必开!$A:$A,0))</f>
        <v/>
      </c>
      <c r="AA1247" s="80">
        <f>94492.4-V1247-Z1247</f>
        <v/>
      </c>
      <c r="AB1247" s="80" t="n">
        <v>415.05</v>
      </c>
      <c r="AC1247" s="80" t="n">
        <v>385.74</v>
      </c>
      <c r="AD1247" s="83">
        <f>C1247+D1247</f>
        <v/>
      </c>
      <c r="AE1247" s="82">
        <f>N1247-E1247</f>
        <v/>
      </c>
      <c r="AF1247" s="82">
        <f>O1247-F1247</f>
        <v/>
      </c>
      <c r="AG1247" s="82">
        <f>P1247-G1247</f>
        <v/>
      </c>
      <c r="AH1247" s="82">
        <f>Q1247-H1247</f>
        <v/>
      </c>
      <c r="AI1247" s="82">
        <f>R1247-I1247</f>
        <v/>
      </c>
      <c r="AJ1247" s="82">
        <f>S1247-J1247</f>
        <v/>
      </c>
      <c r="AK1247" s="80">
        <f>INDEX(检修、备用和必开!I:I,MATCH(统调负荷!$C1247,检修、备用和必开!$A:$A,0))</f>
        <v/>
      </c>
    </row>
    <row r="1248" ht="13.8" customHeight="1">
      <c r="A1248" s="80">
        <f>WEEKDAY(C1248,2)</f>
        <v/>
      </c>
      <c r="B1248" s="80">
        <f>HOUR(D1248)</f>
        <v/>
      </c>
      <c r="D1248" s="75" t="n"/>
      <c r="E1248" s="80" t="n"/>
      <c r="F1248" s="80" t="n"/>
      <c r="G1248" s="80" t="n"/>
      <c r="H1248" s="80" t="n"/>
      <c r="I1248" s="80" t="n"/>
      <c r="J1248" s="80" t="n"/>
      <c r="K1248" s="80">
        <f>F1248-Y1248</f>
        <v/>
      </c>
      <c r="L1248" s="82">
        <f>AA1248/(K1248+W1248)</f>
        <v/>
      </c>
      <c r="M1248" s="75" t="n">
        <v>0.9791666666666666</v>
      </c>
      <c r="N1248" s="80" t="n">
        <v>86232.8</v>
      </c>
      <c r="O1248" s="80" t="n">
        <v>47226.36</v>
      </c>
      <c r="P1248" s="80" t="n">
        <v>13444.6</v>
      </c>
      <c r="Q1248" s="80" t="n">
        <v>20285.4</v>
      </c>
      <c r="R1248" s="80" t="n">
        <v>6687.32</v>
      </c>
      <c r="S1248" s="80" t="n">
        <v>-1410.88</v>
      </c>
      <c r="T1248" s="80">
        <f>O1248-Y1248</f>
        <v/>
      </c>
      <c r="U1248" s="82">
        <f>AA1248/(T1248+X1248)</f>
        <v/>
      </c>
      <c r="V1248" s="80">
        <f>INDEX(检修、备用和必开!B:B,MATCH(统调负荷!$C1248,检修、备用和必开!$A:$A,0))</f>
        <v/>
      </c>
      <c r="W1248" s="80">
        <f>INDEX(检修、备用和必开!C:C,MATCH(统调负荷!$C1248,检修、备用和必开!$A:$A,0))</f>
        <v/>
      </c>
      <c r="X1248" s="80">
        <f>INDEX(检修、备用和必开!D:D,MATCH(统调负荷!$C1248,检修、备用和必开!$A:$A,0))</f>
        <v/>
      </c>
      <c r="Y1248" s="80">
        <f>INDEX(检修、备用和必开!E:E,MATCH(统调负荷!$C1248,检修、备用和必开!$A:$A,0))</f>
        <v/>
      </c>
      <c r="Z1248" s="80">
        <f>INDEX(检修、备用和必开!F:F,MATCH(统调负荷!$C1248,检修、备用和必开!$A:$A,0))</f>
        <v/>
      </c>
      <c r="AA1248" s="80">
        <f>94492.4-V1248-Z1248</f>
        <v/>
      </c>
      <c r="AB1248" s="80" t="n">
        <v>376.63</v>
      </c>
      <c r="AC1248" s="80" t="n">
        <v>350.52</v>
      </c>
      <c r="AD1248" s="83">
        <f>C1248+D1248</f>
        <v/>
      </c>
      <c r="AE1248" s="82">
        <f>N1248-E1248</f>
        <v/>
      </c>
      <c r="AF1248" s="82">
        <f>O1248-F1248</f>
        <v/>
      </c>
      <c r="AG1248" s="82">
        <f>P1248-G1248</f>
        <v/>
      </c>
      <c r="AH1248" s="82">
        <f>Q1248-H1248</f>
        <v/>
      </c>
      <c r="AI1248" s="82">
        <f>R1248-I1248</f>
        <v/>
      </c>
      <c r="AJ1248" s="82">
        <f>S1248-J1248</f>
        <v/>
      </c>
      <c r="AK1248" s="80">
        <f>INDEX(检修、备用和必开!I:I,MATCH(统调负荷!$C1248,检修、备用和必开!$A:$A,0))</f>
        <v/>
      </c>
    </row>
    <row r="1249" ht="13.8" customHeight="1">
      <c r="A1249" s="80">
        <f>WEEKDAY(C1249,2)</f>
        <v/>
      </c>
      <c r="B1249" s="80">
        <f>HOUR(D1249)</f>
        <v/>
      </c>
      <c r="D1249" s="75" t="n"/>
      <c r="E1249" s="80" t="n"/>
      <c r="F1249" s="80" t="n"/>
      <c r="G1249" s="80" t="n"/>
      <c r="H1249" s="80" t="n"/>
      <c r="I1249" s="80" t="n"/>
      <c r="J1249" s="80" t="n"/>
      <c r="K1249" s="80">
        <f>F1249-Y1249</f>
        <v/>
      </c>
      <c r="L1249" s="82">
        <f>AA1249/(K1249+W1249)</f>
        <v/>
      </c>
      <c r="M1249" s="75" t="n">
        <v>0.9895833333333334</v>
      </c>
      <c r="N1249" s="80" t="n">
        <v>84206.7</v>
      </c>
      <c r="O1249" s="80" t="n">
        <v>45771.44</v>
      </c>
      <c r="P1249" s="80" t="n">
        <v>13015.3</v>
      </c>
      <c r="Q1249" s="80" t="n">
        <v>20034.5</v>
      </c>
      <c r="R1249" s="80" t="n">
        <v>6784.5</v>
      </c>
      <c r="S1249" s="80" t="n">
        <v>-1399.04</v>
      </c>
      <c r="T1249" s="80">
        <f>O1249-Y1249</f>
        <v/>
      </c>
      <c r="U1249" s="82">
        <f>AA1249/(T1249+X1249)</f>
        <v/>
      </c>
      <c r="V1249" s="80">
        <f>INDEX(检修、备用和必开!B:B,MATCH(统调负荷!$C1249,检修、备用和必开!$A:$A,0))</f>
        <v/>
      </c>
      <c r="W1249" s="80">
        <f>INDEX(检修、备用和必开!C:C,MATCH(统调负荷!$C1249,检修、备用和必开!$A:$A,0))</f>
        <v/>
      </c>
      <c r="X1249" s="80">
        <f>INDEX(检修、备用和必开!D:D,MATCH(统调负荷!$C1249,检修、备用和必开!$A:$A,0))</f>
        <v/>
      </c>
      <c r="Y1249" s="80">
        <f>INDEX(检修、备用和必开!E:E,MATCH(统调负荷!$C1249,检修、备用和必开!$A:$A,0))</f>
        <v/>
      </c>
      <c r="Z1249" s="80">
        <f>INDEX(检修、备用和必开!F:F,MATCH(统调负荷!$C1249,检修、备用和必开!$A:$A,0))</f>
        <v/>
      </c>
      <c r="AA1249" s="80">
        <f>94492.4-V1249-Z1249</f>
        <v/>
      </c>
      <c r="AB1249" s="80" t="n">
        <v>352.12</v>
      </c>
      <c r="AC1249" s="80" t="n">
        <v>341.71</v>
      </c>
      <c r="AD1249" s="83">
        <f>C1249+D1249</f>
        <v/>
      </c>
      <c r="AE1249" s="82">
        <f>N1249-E1249</f>
        <v/>
      </c>
      <c r="AF1249" s="82">
        <f>O1249-F1249</f>
        <v/>
      </c>
      <c r="AG1249" s="82">
        <f>P1249-G1249</f>
        <v/>
      </c>
      <c r="AH1249" s="82">
        <f>Q1249-H1249</f>
        <v/>
      </c>
      <c r="AI1249" s="82">
        <f>R1249-I1249</f>
        <v/>
      </c>
      <c r="AJ1249" s="82">
        <f>S1249-J1249</f>
        <v/>
      </c>
      <c r="AK1249" s="80">
        <f>INDEX(检修、备用和必开!I:I,MATCH(统调负荷!$C1249,检修、备用和必开!$A:$A,0))</f>
        <v/>
      </c>
    </row>
    <row r="1250" ht="13.8" customHeight="1">
      <c r="A1250" s="80">
        <f>WEEKDAY(C1250,2)</f>
        <v/>
      </c>
      <c r="B1250" s="80">
        <f>HOUR(D1250)</f>
        <v/>
      </c>
      <c r="D1250" s="75" t="n"/>
      <c r="E1250" s="80" t="n"/>
      <c r="F1250" s="80" t="n"/>
      <c r="G1250" s="80" t="n"/>
      <c r="H1250" s="80" t="n"/>
      <c r="I1250" s="80" t="n"/>
      <c r="J1250" s="80" t="n"/>
      <c r="K1250" s="80">
        <f>F1250-Y1250</f>
        <v/>
      </c>
      <c r="L1250" s="82">
        <f>AA1250/(K1250+W1250)</f>
        <v/>
      </c>
      <c r="M1250" s="75" t="n">
        <v>0</v>
      </c>
      <c r="N1250" s="80" t="n">
        <v>82301.10000000001</v>
      </c>
      <c r="O1250" s="80" t="n">
        <v>43573.49</v>
      </c>
      <c r="P1250" s="80" t="n">
        <v>14409.7</v>
      </c>
      <c r="Q1250" s="80" t="n">
        <v>19204.1</v>
      </c>
      <c r="R1250" s="80" t="n">
        <v>6315.03</v>
      </c>
      <c r="S1250" s="80" t="n">
        <v>-1201.22</v>
      </c>
      <c r="T1250" s="80">
        <f>O1250-Y1250</f>
        <v/>
      </c>
      <c r="U1250" s="82">
        <f>AA1250/(T1250+X1250)</f>
        <v/>
      </c>
      <c r="V1250" s="80">
        <f>INDEX(检修、备用和必开!B:B,MATCH(统调负荷!$C1250,检修、备用和必开!$A:$A,0))</f>
        <v/>
      </c>
      <c r="W1250" s="80">
        <f>INDEX(检修、备用和必开!C:C,MATCH(统调负荷!$C1250,检修、备用和必开!$A:$A,0))</f>
        <v/>
      </c>
      <c r="X1250" s="80">
        <f>INDEX(检修、备用和必开!D:D,MATCH(统调负荷!$C1250,检修、备用和必开!$A:$A,0))</f>
        <v/>
      </c>
      <c r="Y1250" s="80">
        <f>INDEX(检修、备用和必开!E:E,MATCH(统调负荷!$C1250,检修、备用和必开!$A:$A,0))</f>
        <v/>
      </c>
      <c r="Z1250" s="80">
        <f>INDEX(检修、备用和必开!F:F,MATCH(统调负荷!$C1250,检修、备用和必开!$A:$A,0))</f>
        <v/>
      </c>
      <c r="AA1250" s="80">
        <f>94492.4-V1250-Z1250</f>
        <v/>
      </c>
      <c r="AB1250" s="80" t="n">
        <v>327.4</v>
      </c>
      <c r="AC1250" s="80" t="n">
        <v>322.08</v>
      </c>
      <c r="AD1250" s="83">
        <f>C1250+D1250</f>
        <v/>
      </c>
      <c r="AE1250" s="82">
        <f>N1250-E1250</f>
        <v/>
      </c>
      <c r="AF1250" s="82">
        <f>O1250-F1250</f>
        <v/>
      </c>
      <c r="AG1250" s="82">
        <f>P1250-G1250</f>
        <v/>
      </c>
      <c r="AH1250" s="82">
        <f>Q1250-H1250</f>
        <v/>
      </c>
      <c r="AI1250" s="82">
        <f>R1250-I1250</f>
        <v/>
      </c>
      <c r="AJ1250" s="82">
        <f>S1250-J1250</f>
        <v/>
      </c>
      <c r="AK1250" s="80">
        <f>INDEX(检修、备用和必开!I:I,MATCH(统调负荷!$C1250,检修、备用和必开!$A:$A,0))</f>
        <v/>
      </c>
    </row>
    <row r="1251" ht="13.8" customHeight="1">
      <c r="A1251" s="80">
        <f>WEEKDAY(C1251,2)</f>
        <v/>
      </c>
      <c r="B1251" s="80">
        <f>HOUR(D1251)</f>
        <v/>
      </c>
      <c r="D1251" s="75" t="n"/>
      <c r="E1251" s="80" t="n"/>
      <c r="F1251" s="80" t="n"/>
      <c r="G1251" s="80" t="n"/>
      <c r="H1251" s="80" t="n"/>
      <c r="I1251" s="80" t="n"/>
      <c r="J1251" s="80" t="n"/>
      <c r="K1251" s="80">
        <f>F1251-Y1251</f>
        <v/>
      </c>
      <c r="L1251" s="82">
        <f>AA1251/(K1251+W1251)</f>
        <v/>
      </c>
      <c r="M1251" s="75" t="n">
        <v>0.01041666666666667</v>
      </c>
      <c r="N1251" s="80" t="n">
        <v>87538.89999999999</v>
      </c>
      <c r="O1251" s="80" t="n">
        <v>48164.72</v>
      </c>
      <c r="P1251" s="80" t="n">
        <v>14655.2</v>
      </c>
      <c r="Q1251" s="80" t="n">
        <v>19774.2</v>
      </c>
      <c r="R1251" s="80" t="n">
        <v>6112.04</v>
      </c>
      <c r="S1251" s="80" t="n">
        <v>-1167.26</v>
      </c>
      <c r="T1251" s="80">
        <f>O1251-Y1251</f>
        <v/>
      </c>
      <c r="U1251" s="82">
        <f>AA1251/(T1251+X1251)</f>
        <v/>
      </c>
      <c r="V1251" s="80">
        <f>INDEX(检修、备用和必开!B:B,MATCH(统调负荷!$C1251,检修、备用和必开!$A:$A,0))</f>
        <v/>
      </c>
      <c r="W1251" s="80">
        <f>INDEX(检修、备用和必开!C:C,MATCH(统调负荷!$C1251,检修、备用和必开!$A:$A,0))</f>
        <v/>
      </c>
      <c r="X1251" s="80">
        <f>INDEX(检修、备用和必开!D:D,MATCH(统调负荷!$C1251,检修、备用和必开!$A:$A,0))</f>
        <v/>
      </c>
      <c r="Y1251" s="80">
        <f>INDEX(检修、备用和必开!E:E,MATCH(统调负荷!$C1251,检修、备用和必开!$A:$A,0))</f>
        <v/>
      </c>
      <c r="Z1251" s="80">
        <f>INDEX(检修、备用和必开!F:F,MATCH(统调负荷!$C1251,检修、备用和必开!$A:$A,0))</f>
        <v/>
      </c>
      <c r="AA1251" s="80">
        <f>94492.4-V1251-Z1251</f>
        <v/>
      </c>
      <c r="AB1251" s="80" t="n">
        <v>410.4</v>
      </c>
      <c r="AC1251" s="80" t="n">
        <v>459.25</v>
      </c>
      <c r="AD1251" s="83">
        <f>C1251+D1251</f>
        <v/>
      </c>
      <c r="AE1251" s="82">
        <f>N1251-E1251</f>
        <v/>
      </c>
      <c r="AF1251" s="82">
        <f>O1251-F1251</f>
        <v/>
      </c>
      <c r="AG1251" s="82">
        <f>P1251-G1251</f>
        <v/>
      </c>
      <c r="AH1251" s="82">
        <f>Q1251-H1251</f>
        <v/>
      </c>
      <c r="AI1251" s="82">
        <f>R1251-I1251</f>
        <v/>
      </c>
      <c r="AJ1251" s="82">
        <f>S1251-J1251</f>
        <v/>
      </c>
      <c r="AK1251" s="80">
        <f>INDEX(检修、备用和必开!I:I,MATCH(统调负荷!$C1251,检修、备用和必开!$A:$A,0))</f>
        <v/>
      </c>
    </row>
    <row r="1252" ht="13.8" customHeight="1">
      <c r="A1252" s="80">
        <f>WEEKDAY(C1252,2)</f>
        <v/>
      </c>
      <c r="B1252" s="80">
        <f>HOUR(D1252)</f>
        <v/>
      </c>
      <c r="D1252" s="75" t="n"/>
      <c r="E1252" s="80" t="n"/>
      <c r="F1252" s="80" t="n"/>
      <c r="G1252" s="80" t="n"/>
      <c r="H1252" s="80" t="n"/>
      <c r="I1252" s="80" t="n"/>
      <c r="J1252" s="80" t="n"/>
      <c r="K1252" s="80">
        <f>F1252-Y1252</f>
        <v/>
      </c>
      <c r="L1252" s="82">
        <f>AA1252/(K1252+W1252)</f>
        <v/>
      </c>
      <c r="M1252" s="75" t="n">
        <v>0.02083333333333333</v>
      </c>
      <c r="N1252" s="80" t="n">
        <v>86599.10000000001</v>
      </c>
      <c r="O1252" s="80" t="n">
        <v>47324.64</v>
      </c>
      <c r="P1252" s="80" t="n">
        <v>14113.2</v>
      </c>
      <c r="Q1252" s="80" t="n">
        <v>20130.7</v>
      </c>
      <c r="R1252" s="80" t="n">
        <v>6220.5</v>
      </c>
      <c r="S1252" s="80" t="n">
        <v>-1189.94</v>
      </c>
      <c r="T1252" s="80">
        <f>O1252-Y1252</f>
        <v/>
      </c>
      <c r="U1252" s="82">
        <f>AA1252/(T1252+X1252)</f>
        <v/>
      </c>
      <c r="V1252" s="80">
        <f>INDEX(检修、备用和必开!B:B,MATCH(统调负荷!$C1252,检修、备用和必开!$A:$A,0))</f>
        <v/>
      </c>
      <c r="W1252" s="80">
        <f>INDEX(检修、备用和必开!C:C,MATCH(统调负荷!$C1252,检修、备用和必开!$A:$A,0))</f>
        <v/>
      </c>
      <c r="X1252" s="80">
        <f>INDEX(检修、备用和必开!D:D,MATCH(统调负荷!$C1252,检修、备用和必开!$A:$A,0))</f>
        <v/>
      </c>
      <c r="Y1252" s="80">
        <f>INDEX(检修、备用和必开!E:E,MATCH(统调负荷!$C1252,检修、备用和必开!$A:$A,0))</f>
        <v/>
      </c>
      <c r="Z1252" s="80">
        <f>INDEX(检修、备用和必开!F:F,MATCH(统调负荷!$C1252,检修、备用和必开!$A:$A,0))</f>
        <v/>
      </c>
      <c r="AA1252" s="80">
        <f>94492.4-V1252-Z1252</f>
        <v/>
      </c>
      <c r="AB1252" s="80" t="n">
        <v>384.07</v>
      </c>
      <c r="AC1252" s="80" t="n">
        <v>410.27</v>
      </c>
      <c r="AD1252" s="83">
        <f>C1252+D1252</f>
        <v/>
      </c>
      <c r="AE1252" s="82">
        <f>N1252-E1252</f>
        <v/>
      </c>
      <c r="AF1252" s="82">
        <f>O1252-F1252</f>
        <v/>
      </c>
      <c r="AG1252" s="82">
        <f>P1252-G1252</f>
        <v/>
      </c>
      <c r="AH1252" s="82">
        <f>Q1252-H1252</f>
        <v/>
      </c>
      <c r="AI1252" s="82">
        <f>R1252-I1252</f>
        <v/>
      </c>
      <c r="AJ1252" s="82">
        <f>S1252-J1252</f>
        <v/>
      </c>
      <c r="AK1252" s="80">
        <f>INDEX(检修、备用和必开!I:I,MATCH(统调负荷!$C1252,检修、备用和必开!$A:$A,0))</f>
        <v/>
      </c>
    </row>
    <row r="1253" ht="13.8" customHeight="1">
      <c r="A1253" s="80">
        <f>WEEKDAY(C1253,2)</f>
        <v/>
      </c>
      <c r="B1253" s="80">
        <f>HOUR(D1253)</f>
        <v/>
      </c>
      <c r="D1253" s="75" t="n"/>
      <c r="E1253" s="80" t="n"/>
      <c r="F1253" s="80" t="n"/>
      <c r="G1253" s="80" t="n"/>
      <c r="H1253" s="80" t="n"/>
      <c r="I1253" s="80" t="n"/>
      <c r="J1253" s="80" t="n"/>
      <c r="K1253" s="80">
        <f>F1253-Y1253</f>
        <v/>
      </c>
      <c r="L1253" s="82">
        <f>AA1253/(K1253+W1253)</f>
        <v/>
      </c>
      <c r="M1253" s="75" t="n">
        <v>0.03125</v>
      </c>
      <c r="N1253" s="80" t="n">
        <v>85004.2</v>
      </c>
      <c r="O1253" s="80" t="n">
        <v>45823.48</v>
      </c>
      <c r="P1253" s="80" t="n">
        <v>14013.5</v>
      </c>
      <c r="Q1253" s="80" t="n">
        <v>20085.1</v>
      </c>
      <c r="R1253" s="80" t="n">
        <v>6315.92</v>
      </c>
      <c r="S1253" s="80" t="n">
        <v>-1233.8</v>
      </c>
      <c r="T1253" s="80">
        <f>O1253-Y1253</f>
        <v/>
      </c>
      <c r="U1253" s="82">
        <f>AA1253/(T1253+X1253)</f>
        <v/>
      </c>
      <c r="V1253" s="80">
        <f>INDEX(检修、备用和必开!B:B,MATCH(统调负荷!$C1253,检修、备用和必开!$A:$A,0))</f>
        <v/>
      </c>
      <c r="W1253" s="80">
        <f>INDEX(检修、备用和必开!C:C,MATCH(统调负荷!$C1253,检修、备用和必开!$A:$A,0))</f>
        <v/>
      </c>
      <c r="X1253" s="80">
        <f>INDEX(检修、备用和必开!D:D,MATCH(统调负荷!$C1253,检修、备用和必开!$A:$A,0))</f>
        <v/>
      </c>
      <c r="Y1253" s="80">
        <f>INDEX(检修、备用和必开!E:E,MATCH(统调负荷!$C1253,检修、备用和必开!$A:$A,0))</f>
        <v/>
      </c>
      <c r="Z1253" s="80">
        <f>INDEX(检修、备用和必开!F:F,MATCH(统调负荷!$C1253,检修、备用和必开!$A:$A,0))</f>
        <v/>
      </c>
      <c r="AA1253" s="80">
        <f>94492.4-V1253-Z1253</f>
        <v/>
      </c>
      <c r="AB1253" s="80" t="n">
        <v>376.27</v>
      </c>
      <c r="AC1253" s="80" t="n">
        <v>375.99</v>
      </c>
      <c r="AD1253" s="83">
        <f>C1253+D1253</f>
        <v/>
      </c>
      <c r="AE1253" s="82">
        <f>N1253-E1253</f>
        <v/>
      </c>
      <c r="AF1253" s="82">
        <f>O1253-F1253</f>
        <v/>
      </c>
      <c r="AG1253" s="82">
        <f>P1253-G1253</f>
        <v/>
      </c>
      <c r="AH1253" s="82">
        <f>Q1253-H1253</f>
        <v/>
      </c>
      <c r="AI1253" s="82">
        <f>R1253-I1253</f>
        <v/>
      </c>
      <c r="AJ1253" s="82">
        <f>S1253-J1253</f>
        <v/>
      </c>
      <c r="AK1253" s="80">
        <f>INDEX(检修、备用和必开!I:I,MATCH(统调负荷!$C1253,检修、备用和必开!$A:$A,0))</f>
        <v/>
      </c>
    </row>
    <row r="1254" ht="13.8" customHeight="1">
      <c r="A1254" s="80">
        <f>WEEKDAY(C1254,2)</f>
        <v/>
      </c>
      <c r="B1254" s="80">
        <f>HOUR(D1254)</f>
        <v/>
      </c>
      <c r="D1254" s="75" t="n"/>
      <c r="E1254" s="80" t="n"/>
      <c r="F1254" s="80" t="n"/>
      <c r="G1254" s="80" t="n"/>
      <c r="H1254" s="80" t="n"/>
      <c r="I1254" s="80" t="n"/>
      <c r="J1254" s="80" t="n"/>
      <c r="K1254" s="80">
        <f>F1254-Y1254</f>
        <v/>
      </c>
      <c r="L1254" s="82">
        <f>AA1254/(K1254+W1254)</f>
        <v/>
      </c>
      <c r="M1254" s="75" t="n">
        <v>0.04166666666666666</v>
      </c>
      <c r="N1254" s="80" t="n">
        <v>82720.10000000001</v>
      </c>
      <c r="O1254" s="80" t="n">
        <v>43205.69</v>
      </c>
      <c r="P1254" s="80" t="n">
        <v>14229.1</v>
      </c>
      <c r="Q1254" s="80" t="n">
        <v>20233.7</v>
      </c>
      <c r="R1254" s="80" t="n">
        <v>6233.16</v>
      </c>
      <c r="S1254" s="80" t="n">
        <v>-1181.55</v>
      </c>
      <c r="T1254" s="80">
        <f>O1254-Y1254</f>
        <v/>
      </c>
      <c r="U1254" s="82">
        <f>AA1254/(T1254+X1254)</f>
        <v/>
      </c>
      <c r="V1254" s="80">
        <f>INDEX(检修、备用和必开!B:B,MATCH(统调负荷!$C1254,检修、备用和必开!$A:$A,0))</f>
        <v/>
      </c>
      <c r="W1254" s="80">
        <f>INDEX(检修、备用和必开!C:C,MATCH(统调负荷!$C1254,检修、备用和必开!$A:$A,0))</f>
        <v/>
      </c>
      <c r="X1254" s="80">
        <f>INDEX(检修、备用和必开!D:D,MATCH(统调负荷!$C1254,检修、备用和必开!$A:$A,0))</f>
        <v/>
      </c>
      <c r="Y1254" s="80">
        <f>INDEX(检修、备用和必开!E:E,MATCH(统调负荷!$C1254,检修、备用和必开!$A:$A,0))</f>
        <v/>
      </c>
      <c r="Z1254" s="80">
        <f>INDEX(检修、备用和必开!F:F,MATCH(统调负荷!$C1254,检修、备用和必开!$A:$A,0))</f>
        <v/>
      </c>
      <c r="AA1254" s="80">
        <f>94492.4-V1254-Z1254</f>
        <v/>
      </c>
      <c r="AB1254" s="80" t="n">
        <v>356.07</v>
      </c>
      <c r="AC1254" s="80" t="n">
        <v>355.76</v>
      </c>
      <c r="AD1254" s="83">
        <f>C1254+D1254</f>
        <v/>
      </c>
      <c r="AE1254" s="82">
        <f>N1254-E1254</f>
        <v/>
      </c>
      <c r="AF1254" s="82">
        <f>O1254-F1254</f>
        <v/>
      </c>
      <c r="AG1254" s="82">
        <f>P1254-G1254</f>
        <v/>
      </c>
      <c r="AH1254" s="82">
        <f>Q1254-H1254</f>
        <v/>
      </c>
      <c r="AI1254" s="82">
        <f>R1254-I1254</f>
        <v/>
      </c>
      <c r="AJ1254" s="82">
        <f>S1254-J1254</f>
        <v/>
      </c>
      <c r="AK1254" s="80">
        <f>INDEX(检修、备用和必开!I:I,MATCH(统调负荷!$C1254,检修、备用和必开!$A:$A,0))</f>
        <v/>
      </c>
    </row>
    <row r="1255" ht="13.8" customHeight="1">
      <c r="A1255" s="80">
        <f>WEEKDAY(C1255,2)</f>
        <v/>
      </c>
      <c r="B1255" s="80">
        <f>HOUR(D1255)</f>
        <v/>
      </c>
      <c r="D1255" s="75" t="n"/>
      <c r="E1255" s="80" t="n"/>
      <c r="F1255" s="80" t="n"/>
      <c r="G1255" s="80" t="n"/>
      <c r="H1255" s="80" t="n"/>
      <c r="I1255" s="80" t="n"/>
      <c r="J1255" s="80" t="n"/>
      <c r="K1255" s="80">
        <f>F1255-Y1255</f>
        <v/>
      </c>
      <c r="L1255" s="82">
        <f>AA1255/(K1255+W1255)</f>
        <v/>
      </c>
      <c r="M1255" s="75" t="n">
        <v>0.05208333333333334</v>
      </c>
      <c r="N1255" s="80" t="n">
        <v>81126.10000000001</v>
      </c>
      <c r="O1255" s="80" t="n">
        <v>41729.06</v>
      </c>
      <c r="P1255" s="80" t="n">
        <v>14118.7</v>
      </c>
      <c r="Q1255" s="80" t="n">
        <v>20195</v>
      </c>
      <c r="R1255" s="80" t="n">
        <v>6273.37</v>
      </c>
      <c r="S1255" s="80" t="n">
        <v>-1190.03</v>
      </c>
      <c r="T1255" s="80">
        <f>O1255-Y1255</f>
        <v/>
      </c>
      <c r="U1255" s="82">
        <f>AA1255/(T1255+X1255)</f>
        <v/>
      </c>
      <c r="V1255" s="80">
        <f>INDEX(检修、备用和必开!B:B,MATCH(统调负荷!$C1255,检修、备用和必开!$A:$A,0))</f>
        <v/>
      </c>
      <c r="W1255" s="80">
        <f>INDEX(检修、备用和必开!C:C,MATCH(统调负荷!$C1255,检修、备用和必开!$A:$A,0))</f>
        <v/>
      </c>
      <c r="X1255" s="80">
        <f>INDEX(检修、备用和必开!D:D,MATCH(统调负荷!$C1255,检修、备用和必开!$A:$A,0))</f>
        <v/>
      </c>
      <c r="Y1255" s="80">
        <f>INDEX(检修、备用和必开!E:E,MATCH(统调负荷!$C1255,检修、备用和必开!$A:$A,0))</f>
        <v/>
      </c>
      <c r="Z1255" s="80">
        <f>INDEX(检修、备用和必开!F:F,MATCH(统调负荷!$C1255,检修、备用和必开!$A:$A,0))</f>
        <v/>
      </c>
      <c r="AA1255" s="80">
        <f>94492.4-V1255-Z1255</f>
        <v/>
      </c>
      <c r="AB1255" s="80" t="n">
        <v>352.81</v>
      </c>
      <c r="AC1255" s="80" t="n">
        <v>346.6</v>
      </c>
      <c r="AD1255" s="83">
        <f>C1255+D1255</f>
        <v/>
      </c>
      <c r="AE1255" s="82">
        <f>N1255-E1255</f>
        <v/>
      </c>
      <c r="AF1255" s="82">
        <f>O1255-F1255</f>
        <v/>
      </c>
      <c r="AG1255" s="82">
        <f>P1255-G1255</f>
        <v/>
      </c>
      <c r="AH1255" s="82">
        <f>Q1255-H1255</f>
        <v/>
      </c>
      <c r="AI1255" s="82">
        <f>R1255-I1255</f>
        <v/>
      </c>
      <c r="AJ1255" s="82">
        <f>S1255-J1255</f>
        <v/>
      </c>
      <c r="AK1255" s="80">
        <f>INDEX(检修、备用和必开!I:I,MATCH(统调负荷!$C1255,检修、备用和必开!$A:$A,0))</f>
        <v/>
      </c>
    </row>
    <row r="1256" ht="13.8" customHeight="1">
      <c r="A1256" s="80">
        <f>WEEKDAY(C1256,2)</f>
        <v/>
      </c>
      <c r="B1256" s="80">
        <f>HOUR(D1256)</f>
        <v/>
      </c>
      <c r="D1256" s="75" t="n"/>
      <c r="E1256" s="80" t="n"/>
      <c r="F1256" s="80" t="n"/>
      <c r="G1256" s="80" t="n"/>
      <c r="H1256" s="80" t="n"/>
      <c r="I1256" s="80" t="n"/>
      <c r="J1256" s="80" t="n"/>
      <c r="K1256" s="80">
        <f>F1256-Y1256</f>
        <v/>
      </c>
      <c r="L1256" s="82">
        <f>AA1256/(K1256+W1256)</f>
        <v/>
      </c>
      <c r="M1256" s="75" t="n">
        <v>0.0625</v>
      </c>
      <c r="N1256" s="80" t="n">
        <v>79715.3</v>
      </c>
      <c r="O1256" s="80" t="n">
        <v>40782.66</v>
      </c>
      <c r="P1256" s="80" t="n">
        <v>14021.1</v>
      </c>
      <c r="Q1256" s="80" t="n">
        <v>19796.3</v>
      </c>
      <c r="R1256" s="80" t="n">
        <v>6277.18</v>
      </c>
      <c r="S1256" s="80" t="n">
        <v>-1161.94</v>
      </c>
      <c r="T1256" s="80">
        <f>O1256-Y1256</f>
        <v/>
      </c>
      <c r="U1256" s="82">
        <f>AA1256/(T1256+X1256)</f>
        <v/>
      </c>
      <c r="V1256" s="80">
        <f>INDEX(检修、备用和必开!B:B,MATCH(统调负荷!$C1256,检修、备用和必开!$A:$A,0))</f>
        <v/>
      </c>
      <c r="W1256" s="80">
        <f>INDEX(检修、备用和必开!C:C,MATCH(统调负荷!$C1256,检修、备用和必开!$A:$A,0))</f>
        <v/>
      </c>
      <c r="X1256" s="80">
        <f>INDEX(检修、备用和必开!D:D,MATCH(统调负荷!$C1256,检修、备用和必开!$A:$A,0))</f>
        <v/>
      </c>
      <c r="Y1256" s="80">
        <f>INDEX(检修、备用和必开!E:E,MATCH(统调负荷!$C1256,检修、备用和必开!$A:$A,0))</f>
        <v/>
      </c>
      <c r="Z1256" s="80">
        <f>INDEX(检修、备用和必开!F:F,MATCH(统调负荷!$C1256,检修、备用和必开!$A:$A,0))</f>
        <v/>
      </c>
      <c r="AA1256" s="80">
        <f>94492.4-V1256-Z1256</f>
        <v/>
      </c>
      <c r="AB1256" s="80" t="n">
        <v>346.9</v>
      </c>
      <c r="AC1256" s="80" t="n">
        <v>346.6</v>
      </c>
      <c r="AD1256" s="83">
        <f>C1256+D1256</f>
        <v/>
      </c>
      <c r="AE1256" s="82">
        <f>N1256-E1256</f>
        <v/>
      </c>
      <c r="AF1256" s="82">
        <f>O1256-F1256</f>
        <v/>
      </c>
      <c r="AG1256" s="82">
        <f>P1256-G1256</f>
        <v/>
      </c>
      <c r="AH1256" s="82">
        <f>Q1256-H1256</f>
        <v/>
      </c>
      <c r="AI1256" s="82">
        <f>R1256-I1256</f>
        <v/>
      </c>
      <c r="AJ1256" s="82">
        <f>S1256-J1256</f>
        <v/>
      </c>
      <c r="AK1256" s="80">
        <f>INDEX(检修、备用和必开!I:I,MATCH(统调负荷!$C1256,检修、备用和必开!$A:$A,0))</f>
        <v/>
      </c>
    </row>
    <row r="1257" ht="13.8" customHeight="1">
      <c r="A1257" s="80">
        <f>WEEKDAY(C1257,2)</f>
        <v/>
      </c>
      <c r="B1257" s="80">
        <f>HOUR(D1257)</f>
        <v/>
      </c>
      <c r="D1257" s="75" t="n"/>
      <c r="E1257" s="80" t="n"/>
      <c r="F1257" s="80" t="n"/>
      <c r="G1257" s="80" t="n"/>
      <c r="H1257" s="80" t="n"/>
      <c r="I1257" s="80" t="n"/>
      <c r="J1257" s="80" t="n"/>
      <c r="K1257" s="80">
        <f>F1257-Y1257</f>
        <v/>
      </c>
      <c r="L1257" s="82">
        <f>AA1257/(K1257+W1257)</f>
        <v/>
      </c>
      <c r="M1257" s="75" t="n">
        <v>0.07291666666666667</v>
      </c>
      <c r="N1257" s="80" t="n">
        <v>78743.7</v>
      </c>
      <c r="O1257" s="80" t="n">
        <v>40086.33</v>
      </c>
      <c r="P1257" s="80" t="n">
        <v>14111.2</v>
      </c>
      <c r="Q1257" s="80" t="n">
        <v>19397.8</v>
      </c>
      <c r="R1257" s="80" t="n">
        <v>6318.15</v>
      </c>
      <c r="S1257" s="80" t="n">
        <v>-1169.78</v>
      </c>
      <c r="T1257" s="80">
        <f>O1257-Y1257</f>
        <v/>
      </c>
      <c r="U1257" s="82">
        <f>AA1257/(T1257+X1257)</f>
        <v/>
      </c>
      <c r="V1257" s="80">
        <f>INDEX(检修、备用和必开!B:B,MATCH(统调负荷!$C1257,检修、备用和必开!$A:$A,0))</f>
        <v/>
      </c>
      <c r="W1257" s="80">
        <f>INDEX(检修、备用和必开!C:C,MATCH(统调负荷!$C1257,检修、备用和必开!$A:$A,0))</f>
        <v/>
      </c>
      <c r="X1257" s="80">
        <f>INDEX(检修、备用和必开!D:D,MATCH(统调负荷!$C1257,检修、备用和必开!$A:$A,0))</f>
        <v/>
      </c>
      <c r="Y1257" s="80">
        <f>INDEX(检修、备用和必开!E:E,MATCH(统调负荷!$C1257,检修、备用和必开!$A:$A,0))</f>
        <v/>
      </c>
      <c r="Z1257" s="80">
        <f>INDEX(检修、备用和必开!F:F,MATCH(统调负荷!$C1257,检修、备用和必开!$A:$A,0))</f>
        <v/>
      </c>
      <c r="AA1257" s="80">
        <f>94492.4-V1257-Z1257</f>
        <v/>
      </c>
      <c r="AB1257" s="80" t="n">
        <v>346.9</v>
      </c>
      <c r="AC1257" s="80" t="n">
        <v>336.8</v>
      </c>
      <c r="AD1257" s="83">
        <f>C1257+D1257</f>
        <v/>
      </c>
      <c r="AE1257" s="82">
        <f>N1257-E1257</f>
        <v/>
      </c>
      <c r="AF1257" s="82">
        <f>O1257-F1257</f>
        <v/>
      </c>
      <c r="AG1257" s="82">
        <f>P1257-G1257</f>
        <v/>
      </c>
      <c r="AH1257" s="82">
        <f>Q1257-H1257</f>
        <v/>
      </c>
      <c r="AI1257" s="82">
        <f>R1257-I1257</f>
        <v/>
      </c>
      <c r="AJ1257" s="82">
        <f>S1257-J1257</f>
        <v/>
      </c>
      <c r="AK1257" s="80">
        <f>INDEX(检修、备用和必开!I:I,MATCH(统调负荷!$C1257,检修、备用和必开!$A:$A,0))</f>
        <v/>
      </c>
    </row>
    <row r="1258" ht="13.8" customHeight="1">
      <c r="A1258" s="80">
        <f>WEEKDAY(C1258,2)</f>
        <v/>
      </c>
      <c r="B1258" s="80">
        <f>HOUR(D1258)</f>
        <v/>
      </c>
      <c r="D1258" s="75" t="n"/>
      <c r="E1258" s="80" t="n"/>
      <c r="F1258" s="80" t="n"/>
      <c r="G1258" s="80" t="n"/>
      <c r="H1258" s="80" t="n"/>
      <c r="I1258" s="80" t="n"/>
      <c r="J1258" s="80" t="n"/>
      <c r="K1258" s="80">
        <f>F1258-Y1258</f>
        <v/>
      </c>
      <c r="L1258" s="82">
        <f>AA1258/(K1258+W1258)</f>
        <v/>
      </c>
      <c r="M1258" s="75" t="n">
        <v>0.08333333333333333</v>
      </c>
      <c r="N1258" s="80" t="n">
        <v>77154.60000000001</v>
      </c>
      <c r="O1258" s="80" t="n">
        <v>39277.62</v>
      </c>
      <c r="P1258" s="80" t="n">
        <v>13395.7</v>
      </c>
      <c r="Q1258" s="80" t="n">
        <v>19453.3</v>
      </c>
      <c r="R1258" s="80" t="n">
        <v>6267.9</v>
      </c>
      <c r="S1258" s="80" t="n">
        <v>-1239.92</v>
      </c>
      <c r="T1258" s="80">
        <f>O1258-Y1258</f>
        <v/>
      </c>
      <c r="U1258" s="82">
        <f>AA1258/(T1258+X1258)</f>
        <v/>
      </c>
      <c r="V1258" s="80">
        <f>INDEX(检修、备用和必开!B:B,MATCH(统调负荷!$C1258,检修、备用和必开!$A:$A,0))</f>
        <v/>
      </c>
      <c r="W1258" s="80">
        <f>INDEX(检修、备用和必开!C:C,MATCH(统调负荷!$C1258,检修、备用和必开!$A:$A,0))</f>
        <v/>
      </c>
      <c r="X1258" s="80">
        <f>INDEX(检修、备用和必开!D:D,MATCH(统调负荷!$C1258,检修、备用和必开!$A:$A,0))</f>
        <v/>
      </c>
      <c r="Y1258" s="80">
        <f>INDEX(检修、备用和必开!E:E,MATCH(统调负荷!$C1258,检修、备用和必开!$A:$A,0))</f>
        <v/>
      </c>
      <c r="Z1258" s="80">
        <f>INDEX(检修、备用和必开!F:F,MATCH(统调负荷!$C1258,检修、备用和必开!$A:$A,0))</f>
        <v/>
      </c>
      <c r="AA1258" s="80">
        <f>94492.4-V1258-Z1258</f>
        <v/>
      </c>
      <c r="AB1258" s="80" t="n">
        <v>346.01</v>
      </c>
      <c r="AC1258" s="80" t="n">
        <v>332.84</v>
      </c>
      <c r="AD1258" s="83">
        <f>C1258+D1258</f>
        <v/>
      </c>
      <c r="AE1258" s="82">
        <f>N1258-E1258</f>
        <v/>
      </c>
      <c r="AF1258" s="82">
        <f>O1258-F1258</f>
        <v/>
      </c>
      <c r="AG1258" s="82">
        <f>P1258-G1258</f>
        <v/>
      </c>
      <c r="AH1258" s="82">
        <f>Q1258-H1258</f>
        <v/>
      </c>
      <c r="AI1258" s="82">
        <f>R1258-I1258</f>
        <v/>
      </c>
      <c r="AJ1258" s="82">
        <f>S1258-J1258</f>
        <v/>
      </c>
      <c r="AK1258" s="80">
        <f>INDEX(检修、备用和必开!I:I,MATCH(统调负荷!$C1258,检修、备用和必开!$A:$A,0))</f>
        <v/>
      </c>
    </row>
    <row r="1259" ht="13.8" customHeight="1">
      <c r="A1259" s="80">
        <f>WEEKDAY(C1259,2)</f>
        <v/>
      </c>
      <c r="B1259" s="80">
        <f>HOUR(D1259)</f>
        <v/>
      </c>
      <c r="D1259" s="75" t="n"/>
      <c r="E1259" s="80" t="n"/>
      <c r="F1259" s="80" t="n"/>
      <c r="G1259" s="80" t="n"/>
      <c r="H1259" s="80" t="n"/>
      <c r="I1259" s="80" t="n"/>
      <c r="J1259" s="80" t="n"/>
      <c r="K1259" s="80">
        <f>F1259-Y1259</f>
        <v/>
      </c>
      <c r="L1259" s="82">
        <f>AA1259/(K1259+W1259)</f>
        <v/>
      </c>
      <c r="M1259" s="75" t="n">
        <v>0.09375</v>
      </c>
      <c r="N1259" s="80" t="n">
        <v>76492.39999999999</v>
      </c>
      <c r="O1259" s="80" t="n">
        <v>38447.86</v>
      </c>
      <c r="P1259" s="80" t="n">
        <v>13478.1</v>
      </c>
      <c r="Q1259" s="80" t="n">
        <v>19530.5</v>
      </c>
      <c r="R1259" s="80" t="n">
        <v>6246.94</v>
      </c>
      <c r="S1259" s="80" t="n">
        <v>-1211</v>
      </c>
      <c r="T1259" s="80">
        <f>O1259-Y1259</f>
        <v/>
      </c>
      <c r="U1259" s="82">
        <f>AA1259/(T1259+X1259)</f>
        <v/>
      </c>
      <c r="V1259" s="80">
        <f>INDEX(检修、备用和必开!B:B,MATCH(统调负荷!$C1259,检修、备用和必开!$A:$A,0))</f>
        <v/>
      </c>
      <c r="W1259" s="80">
        <f>INDEX(检修、备用和必开!C:C,MATCH(统调负荷!$C1259,检修、备用和必开!$A:$A,0))</f>
        <v/>
      </c>
      <c r="X1259" s="80">
        <f>INDEX(检修、备用和必开!D:D,MATCH(统调负荷!$C1259,检修、备用和必开!$A:$A,0))</f>
        <v/>
      </c>
      <c r="Y1259" s="80">
        <f>INDEX(检修、备用和必开!E:E,MATCH(统调负荷!$C1259,检修、备用和必开!$A:$A,0))</f>
        <v/>
      </c>
      <c r="Z1259" s="80">
        <f>INDEX(检修、备用和必开!F:F,MATCH(统调负荷!$C1259,检修、备用和必开!$A:$A,0))</f>
        <v/>
      </c>
      <c r="AA1259" s="80">
        <f>94492.4-V1259-Z1259</f>
        <v/>
      </c>
      <c r="AB1259" s="80" t="n">
        <v>342.03</v>
      </c>
      <c r="AC1259" s="80" t="n">
        <v>330.88</v>
      </c>
      <c r="AD1259" s="83">
        <f>C1259+D1259</f>
        <v/>
      </c>
      <c r="AE1259" s="82">
        <f>N1259-E1259</f>
        <v/>
      </c>
      <c r="AF1259" s="82">
        <f>O1259-F1259</f>
        <v/>
      </c>
      <c r="AG1259" s="82">
        <f>P1259-G1259</f>
        <v/>
      </c>
      <c r="AH1259" s="82">
        <f>Q1259-H1259</f>
        <v/>
      </c>
      <c r="AI1259" s="82">
        <f>R1259-I1259</f>
        <v/>
      </c>
      <c r="AJ1259" s="82">
        <f>S1259-J1259</f>
        <v/>
      </c>
      <c r="AK1259" s="80">
        <f>INDEX(检修、备用和必开!I:I,MATCH(统调负荷!$C1259,检修、备用和必开!$A:$A,0))</f>
        <v/>
      </c>
    </row>
    <row r="1260" ht="13.8" customHeight="1">
      <c r="A1260" s="80">
        <f>WEEKDAY(C1260,2)</f>
        <v/>
      </c>
      <c r="B1260" s="80">
        <f>HOUR(D1260)</f>
        <v/>
      </c>
      <c r="D1260" s="75" t="n"/>
      <c r="E1260" s="80" t="n"/>
      <c r="F1260" s="80" t="n"/>
      <c r="G1260" s="80" t="n"/>
      <c r="H1260" s="80" t="n"/>
      <c r="I1260" s="80" t="n"/>
      <c r="J1260" s="80" t="n"/>
      <c r="K1260" s="80">
        <f>F1260-Y1260</f>
        <v/>
      </c>
      <c r="L1260" s="82">
        <f>AA1260/(K1260+W1260)</f>
        <v/>
      </c>
      <c r="M1260" s="75" t="n">
        <v>0.1041666666666667</v>
      </c>
      <c r="N1260" s="80" t="n">
        <v>75582</v>
      </c>
      <c r="O1260" s="80" t="n">
        <v>38044.5</v>
      </c>
      <c r="P1260" s="80" t="n">
        <v>13306.6</v>
      </c>
      <c r="Q1260" s="80" t="n">
        <v>19241</v>
      </c>
      <c r="R1260" s="80" t="n">
        <v>6173.81</v>
      </c>
      <c r="S1260" s="80" t="n">
        <v>-1183.91</v>
      </c>
      <c r="T1260" s="80">
        <f>O1260-Y1260</f>
        <v/>
      </c>
      <c r="U1260" s="82">
        <f>AA1260/(T1260+X1260)</f>
        <v/>
      </c>
      <c r="V1260" s="80">
        <f>INDEX(检修、备用和必开!B:B,MATCH(统调负荷!$C1260,检修、备用和必开!$A:$A,0))</f>
        <v/>
      </c>
      <c r="W1260" s="80">
        <f>INDEX(检修、备用和必开!C:C,MATCH(统调负荷!$C1260,检修、备用和必开!$A:$A,0))</f>
        <v/>
      </c>
      <c r="X1260" s="80">
        <f>INDEX(检修、备用和必开!D:D,MATCH(统调负荷!$C1260,检修、备用和必开!$A:$A,0))</f>
        <v/>
      </c>
      <c r="Y1260" s="80">
        <f>INDEX(检修、备用和必开!E:E,MATCH(统调负荷!$C1260,检修、备用和必开!$A:$A,0))</f>
        <v/>
      </c>
      <c r="Z1260" s="80">
        <f>INDEX(检修、备用和必开!F:F,MATCH(统调负荷!$C1260,检修、备用和必开!$A:$A,0))</f>
        <v/>
      </c>
      <c r="AA1260" s="80">
        <f>94492.4-V1260-Z1260</f>
        <v/>
      </c>
      <c r="AB1260" s="80" t="n">
        <v>337.15</v>
      </c>
      <c r="AC1260" s="80" t="n">
        <v>317.15</v>
      </c>
      <c r="AD1260" s="83">
        <f>C1260+D1260</f>
        <v/>
      </c>
      <c r="AE1260" s="82">
        <f>N1260-E1260</f>
        <v/>
      </c>
      <c r="AF1260" s="82">
        <f>O1260-F1260</f>
        <v/>
      </c>
      <c r="AG1260" s="82">
        <f>P1260-G1260</f>
        <v/>
      </c>
      <c r="AH1260" s="82">
        <f>Q1260-H1260</f>
        <v/>
      </c>
      <c r="AI1260" s="82">
        <f>R1260-I1260</f>
        <v/>
      </c>
      <c r="AJ1260" s="82">
        <f>S1260-J1260</f>
        <v/>
      </c>
      <c r="AK1260" s="80">
        <f>INDEX(检修、备用和必开!I:I,MATCH(统调负荷!$C1260,检修、备用和必开!$A:$A,0))</f>
        <v/>
      </c>
    </row>
    <row r="1261" ht="13.8" customHeight="1">
      <c r="A1261" s="80">
        <f>WEEKDAY(C1261,2)</f>
        <v/>
      </c>
      <c r="B1261" s="80">
        <f>HOUR(D1261)</f>
        <v/>
      </c>
      <c r="D1261" s="75" t="n"/>
      <c r="E1261" s="80" t="n"/>
      <c r="F1261" s="80" t="n"/>
      <c r="G1261" s="80" t="n"/>
      <c r="H1261" s="80" t="n"/>
      <c r="I1261" s="80" t="n"/>
      <c r="J1261" s="80" t="n"/>
      <c r="K1261" s="80">
        <f>F1261-Y1261</f>
        <v/>
      </c>
      <c r="L1261" s="82">
        <f>AA1261/(K1261+W1261)</f>
        <v/>
      </c>
      <c r="M1261" s="75" t="n">
        <v>0.1145833333333333</v>
      </c>
      <c r="N1261" s="80" t="n">
        <v>74794.3</v>
      </c>
      <c r="O1261" s="80" t="n">
        <v>37070.7</v>
      </c>
      <c r="P1261" s="80" t="n">
        <v>13380</v>
      </c>
      <c r="Q1261" s="80" t="n">
        <v>19314</v>
      </c>
      <c r="R1261" s="80" t="n">
        <v>6187.32</v>
      </c>
      <c r="S1261" s="80" t="n">
        <v>-1157.72</v>
      </c>
      <c r="T1261" s="80">
        <f>O1261-Y1261</f>
        <v/>
      </c>
      <c r="U1261" s="82">
        <f>AA1261/(T1261+X1261)</f>
        <v/>
      </c>
      <c r="V1261" s="80">
        <f>INDEX(检修、备用和必开!B:B,MATCH(统调负荷!$C1261,检修、备用和必开!$A:$A,0))</f>
        <v/>
      </c>
      <c r="W1261" s="80">
        <f>INDEX(检修、备用和必开!C:C,MATCH(统调负荷!$C1261,检修、备用和必开!$A:$A,0))</f>
        <v/>
      </c>
      <c r="X1261" s="80">
        <f>INDEX(检修、备用和必开!D:D,MATCH(统调负荷!$C1261,检修、备用和必开!$A:$A,0))</f>
        <v/>
      </c>
      <c r="Y1261" s="80">
        <f>INDEX(检修、备用和必开!E:E,MATCH(统调负荷!$C1261,检修、备用和必开!$A:$A,0))</f>
        <v/>
      </c>
      <c r="Z1261" s="80">
        <f>INDEX(检修、备用和必开!F:F,MATCH(统调负荷!$C1261,检修、备用和必开!$A:$A,0))</f>
        <v/>
      </c>
      <c r="AA1261" s="80">
        <f>94492.4-V1261-Z1261</f>
        <v/>
      </c>
      <c r="AB1261" s="80" t="n">
        <v>328.37</v>
      </c>
      <c r="AC1261" s="80" t="n">
        <v>312.23</v>
      </c>
      <c r="AD1261" s="83">
        <f>C1261+D1261</f>
        <v/>
      </c>
      <c r="AE1261" s="82">
        <f>N1261-E1261</f>
        <v/>
      </c>
      <c r="AF1261" s="82">
        <f>O1261-F1261</f>
        <v/>
      </c>
      <c r="AG1261" s="82">
        <f>P1261-G1261</f>
        <v/>
      </c>
      <c r="AH1261" s="82">
        <f>Q1261-H1261</f>
        <v/>
      </c>
      <c r="AI1261" s="82">
        <f>R1261-I1261</f>
        <v/>
      </c>
      <c r="AJ1261" s="82">
        <f>S1261-J1261</f>
        <v/>
      </c>
      <c r="AK1261" s="80">
        <f>INDEX(检修、备用和必开!I:I,MATCH(统调负荷!$C1261,检修、备用和必开!$A:$A,0))</f>
        <v/>
      </c>
    </row>
    <row r="1262" ht="13.8" customHeight="1">
      <c r="A1262" s="80">
        <f>WEEKDAY(C1262,2)</f>
        <v/>
      </c>
      <c r="B1262" s="80">
        <f>HOUR(D1262)</f>
        <v/>
      </c>
      <c r="D1262" s="75" t="n"/>
      <c r="E1262" s="80" t="n"/>
      <c r="F1262" s="80" t="n"/>
      <c r="G1262" s="80" t="n"/>
      <c r="H1262" s="80" t="n"/>
      <c r="I1262" s="80" t="n"/>
      <c r="J1262" s="80" t="n"/>
      <c r="K1262" s="80">
        <f>F1262-Y1262</f>
        <v/>
      </c>
      <c r="L1262" s="82">
        <f>AA1262/(K1262+W1262)</f>
        <v/>
      </c>
      <c r="M1262" s="75" t="n">
        <v>0.125</v>
      </c>
      <c r="N1262" s="80" t="n">
        <v>74268</v>
      </c>
      <c r="O1262" s="80" t="n">
        <v>36610.08</v>
      </c>
      <c r="P1262" s="80" t="n">
        <v>13400.5</v>
      </c>
      <c r="Q1262" s="80" t="n">
        <v>19198.2</v>
      </c>
      <c r="R1262" s="80" t="n">
        <v>6207.52</v>
      </c>
      <c r="S1262" s="80" t="n">
        <v>-1148.3</v>
      </c>
      <c r="T1262" s="80">
        <f>O1262-Y1262</f>
        <v/>
      </c>
      <c r="U1262" s="82">
        <f>AA1262/(T1262+X1262)</f>
        <v/>
      </c>
      <c r="V1262" s="80">
        <f>INDEX(检修、备用和必开!B:B,MATCH(统调负荷!$C1262,检修、备用和必开!$A:$A,0))</f>
        <v/>
      </c>
      <c r="W1262" s="80">
        <f>INDEX(检修、备用和必开!C:C,MATCH(统调负荷!$C1262,检修、备用和必开!$A:$A,0))</f>
        <v/>
      </c>
      <c r="X1262" s="80">
        <f>INDEX(检修、备用和必开!D:D,MATCH(统调负荷!$C1262,检修、备用和必开!$A:$A,0))</f>
        <v/>
      </c>
      <c r="Y1262" s="80">
        <f>INDEX(检修、备用和必开!E:E,MATCH(统调负荷!$C1262,检修、备用和必开!$A:$A,0))</f>
        <v/>
      </c>
      <c r="Z1262" s="80">
        <f>INDEX(检修、备用和必开!F:F,MATCH(统调负荷!$C1262,检修、备用和必开!$A:$A,0))</f>
        <v/>
      </c>
      <c r="AA1262" s="80">
        <f>94492.4-V1262-Z1262</f>
        <v/>
      </c>
      <c r="AB1262" s="80" t="n">
        <v>326.3</v>
      </c>
      <c r="AC1262" s="80" t="n">
        <v>308.28</v>
      </c>
      <c r="AD1262" s="83">
        <f>C1262+D1262</f>
        <v/>
      </c>
      <c r="AE1262" s="82">
        <f>N1262-E1262</f>
        <v/>
      </c>
      <c r="AF1262" s="82">
        <f>O1262-F1262</f>
        <v/>
      </c>
      <c r="AG1262" s="82">
        <f>P1262-G1262</f>
        <v/>
      </c>
      <c r="AH1262" s="82">
        <f>Q1262-H1262</f>
        <v/>
      </c>
      <c r="AI1262" s="82">
        <f>R1262-I1262</f>
        <v/>
      </c>
      <c r="AJ1262" s="82">
        <f>S1262-J1262</f>
        <v/>
      </c>
      <c r="AK1262" s="80">
        <f>INDEX(检修、备用和必开!I:I,MATCH(统调负荷!$C1262,检修、备用和必开!$A:$A,0))</f>
        <v/>
      </c>
    </row>
    <row r="1263" ht="13.8" customHeight="1">
      <c r="A1263" s="80">
        <f>WEEKDAY(C1263,2)</f>
        <v/>
      </c>
      <c r="B1263" s="80">
        <f>HOUR(D1263)</f>
        <v/>
      </c>
      <c r="D1263" s="75" t="n"/>
      <c r="E1263" s="80" t="n"/>
      <c r="F1263" s="80" t="n"/>
      <c r="G1263" s="80" t="n"/>
      <c r="H1263" s="80" t="n"/>
      <c r="I1263" s="80" t="n"/>
      <c r="J1263" s="80" t="n"/>
      <c r="K1263" s="80">
        <f>F1263-Y1263</f>
        <v/>
      </c>
      <c r="L1263" s="82">
        <f>AA1263/(K1263+W1263)</f>
        <v/>
      </c>
      <c r="M1263" s="75" t="n">
        <v>0.1354166666666667</v>
      </c>
      <c r="N1263" s="80" t="n">
        <v>73546.60000000001</v>
      </c>
      <c r="O1263" s="80" t="n">
        <v>36144.55</v>
      </c>
      <c r="P1263" s="80" t="n">
        <v>13371.4</v>
      </c>
      <c r="Q1263" s="80" t="n">
        <v>19049.1</v>
      </c>
      <c r="R1263" s="80" t="n">
        <v>6132.35</v>
      </c>
      <c r="S1263" s="80" t="n">
        <v>-1150.8</v>
      </c>
      <c r="T1263" s="80">
        <f>O1263-Y1263</f>
        <v/>
      </c>
      <c r="U1263" s="82">
        <f>AA1263/(T1263+X1263)</f>
        <v/>
      </c>
      <c r="V1263" s="80">
        <f>INDEX(检修、备用和必开!B:B,MATCH(统调负荷!$C1263,检修、备用和必开!$A:$A,0))</f>
        <v/>
      </c>
      <c r="W1263" s="80">
        <f>INDEX(检修、备用和必开!C:C,MATCH(统调负荷!$C1263,检修、备用和必开!$A:$A,0))</f>
        <v/>
      </c>
      <c r="X1263" s="80">
        <f>INDEX(检修、备用和必开!D:D,MATCH(统调负荷!$C1263,检修、备用和必开!$A:$A,0))</f>
        <v/>
      </c>
      <c r="Y1263" s="80">
        <f>INDEX(检修、备用和必开!E:E,MATCH(统调负荷!$C1263,检修、备用和必开!$A:$A,0))</f>
        <v/>
      </c>
      <c r="Z1263" s="80">
        <f>INDEX(检修、备用和必开!F:F,MATCH(统调负荷!$C1263,检修、备用和必开!$A:$A,0))</f>
        <v/>
      </c>
      <c r="AA1263" s="80">
        <f>94492.4-V1263-Z1263</f>
        <v/>
      </c>
      <c r="AB1263" s="80" t="n">
        <v>322.47</v>
      </c>
      <c r="AC1263" s="80" t="n">
        <v>306.16</v>
      </c>
      <c r="AD1263" s="83">
        <f>C1263+D1263</f>
        <v/>
      </c>
      <c r="AE1263" s="82">
        <f>N1263-E1263</f>
        <v/>
      </c>
      <c r="AF1263" s="82">
        <f>O1263-F1263</f>
        <v/>
      </c>
      <c r="AG1263" s="82">
        <f>P1263-G1263</f>
        <v/>
      </c>
      <c r="AH1263" s="82">
        <f>Q1263-H1263</f>
        <v/>
      </c>
      <c r="AI1263" s="82">
        <f>R1263-I1263</f>
        <v/>
      </c>
      <c r="AJ1263" s="82">
        <f>S1263-J1263</f>
        <v/>
      </c>
      <c r="AK1263" s="80">
        <f>INDEX(检修、备用和必开!I:I,MATCH(统调负荷!$C1263,检修、备用和必开!$A:$A,0))</f>
        <v/>
      </c>
    </row>
    <row r="1264" ht="13.8" customHeight="1">
      <c r="A1264" s="80">
        <f>WEEKDAY(C1264,2)</f>
        <v/>
      </c>
      <c r="B1264" s="80">
        <f>HOUR(D1264)</f>
        <v/>
      </c>
      <c r="D1264" s="75" t="n"/>
      <c r="E1264" s="80" t="n"/>
      <c r="F1264" s="80" t="n"/>
      <c r="G1264" s="80" t="n"/>
      <c r="H1264" s="80" t="n"/>
      <c r="I1264" s="80" t="n"/>
      <c r="J1264" s="80" t="n"/>
      <c r="K1264" s="80">
        <f>F1264-Y1264</f>
        <v/>
      </c>
      <c r="L1264" s="82">
        <f>AA1264/(K1264+W1264)</f>
        <v/>
      </c>
      <c r="M1264" s="75" t="n">
        <v>0.1458333333333333</v>
      </c>
      <c r="N1264" s="80" t="n">
        <v>72935.3</v>
      </c>
      <c r="O1264" s="80" t="n">
        <v>35854.46</v>
      </c>
      <c r="P1264" s="80" t="n">
        <v>13392.9</v>
      </c>
      <c r="Q1264" s="80" t="n">
        <v>18724.5</v>
      </c>
      <c r="R1264" s="80" t="n">
        <v>6091.21</v>
      </c>
      <c r="S1264" s="80" t="n">
        <v>-1127.77</v>
      </c>
      <c r="T1264" s="80">
        <f>O1264-Y1264</f>
        <v/>
      </c>
      <c r="U1264" s="82">
        <f>AA1264/(T1264+X1264)</f>
        <v/>
      </c>
      <c r="V1264" s="80">
        <f>INDEX(检修、备用和必开!B:B,MATCH(统调负荷!$C1264,检修、备用和必开!$A:$A,0))</f>
        <v/>
      </c>
      <c r="W1264" s="80">
        <f>INDEX(检修、备用和必开!C:C,MATCH(统调负荷!$C1264,检修、备用和必开!$A:$A,0))</f>
        <v/>
      </c>
      <c r="X1264" s="80">
        <f>INDEX(检修、备用和必开!D:D,MATCH(统调负荷!$C1264,检修、备用和必开!$A:$A,0))</f>
        <v/>
      </c>
      <c r="Y1264" s="80">
        <f>INDEX(检修、备用和必开!E:E,MATCH(统调负荷!$C1264,检修、备用和必开!$A:$A,0))</f>
        <v/>
      </c>
      <c r="Z1264" s="80">
        <f>INDEX(检修、备用和必开!F:F,MATCH(统调负荷!$C1264,检修、备用和必开!$A:$A,0))</f>
        <v/>
      </c>
      <c r="AA1264" s="80">
        <f>94492.4-V1264-Z1264</f>
        <v/>
      </c>
      <c r="AB1264" s="80" t="n">
        <v>316.41</v>
      </c>
      <c r="AC1264" s="80" t="n">
        <v>306.16</v>
      </c>
      <c r="AD1264" s="83">
        <f>C1264+D1264</f>
        <v/>
      </c>
      <c r="AE1264" s="82">
        <f>N1264-E1264</f>
        <v/>
      </c>
      <c r="AF1264" s="82">
        <f>O1264-F1264</f>
        <v/>
      </c>
      <c r="AG1264" s="82">
        <f>P1264-G1264</f>
        <v/>
      </c>
      <c r="AH1264" s="82">
        <f>Q1264-H1264</f>
        <v/>
      </c>
      <c r="AI1264" s="82">
        <f>R1264-I1264</f>
        <v/>
      </c>
      <c r="AJ1264" s="82">
        <f>S1264-J1264</f>
        <v/>
      </c>
      <c r="AK1264" s="80">
        <f>INDEX(检修、备用和必开!I:I,MATCH(统调负荷!$C1264,检修、备用和必开!$A:$A,0))</f>
        <v/>
      </c>
    </row>
    <row r="1265" ht="13.8" customHeight="1">
      <c r="A1265" s="80">
        <f>WEEKDAY(C1265,2)</f>
        <v/>
      </c>
      <c r="B1265" s="80">
        <f>HOUR(D1265)</f>
        <v/>
      </c>
      <c r="D1265" s="75" t="n"/>
      <c r="E1265" s="80" t="n"/>
      <c r="F1265" s="80" t="n"/>
      <c r="G1265" s="80" t="n"/>
      <c r="H1265" s="80" t="n"/>
      <c r="I1265" s="80" t="n"/>
      <c r="J1265" s="80" t="n"/>
      <c r="K1265" s="80">
        <f>F1265-Y1265</f>
        <v/>
      </c>
      <c r="L1265" s="82">
        <f>AA1265/(K1265+W1265)</f>
        <v/>
      </c>
      <c r="M1265" s="75" t="n">
        <v>0.15625</v>
      </c>
      <c r="N1265" s="80" t="n">
        <v>72226.3</v>
      </c>
      <c r="O1265" s="80" t="n">
        <v>35697.42</v>
      </c>
      <c r="P1265" s="80" t="n">
        <v>13328.4</v>
      </c>
      <c r="Q1265" s="80" t="n">
        <v>18285</v>
      </c>
      <c r="R1265" s="80" t="n">
        <v>6043.06</v>
      </c>
      <c r="S1265" s="80" t="n">
        <v>-1127.58</v>
      </c>
      <c r="T1265" s="80">
        <f>O1265-Y1265</f>
        <v/>
      </c>
      <c r="U1265" s="82">
        <f>AA1265/(T1265+X1265)</f>
        <v/>
      </c>
      <c r="V1265" s="80">
        <f>INDEX(检修、备用和必开!B:B,MATCH(统调负荷!$C1265,检修、备用和必开!$A:$A,0))</f>
        <v/>
      </c>
      <c r="W1265" s="80">
        <f>INDEX(检修、备用和必开!C:C,MATCH(统调负荷!$C1265,检修、备用和必开!$A:$A,0))</f>
        <v/>
      </c>
      <c r="X1265" s="80">
        <f>INDEX(检修、备用和必开!D:D,MATCH(统调负荷!$C1265,检修、备用和必开!$A:$A,0))</f>
        <v/>
      </c>
      <c r="Y1265" s="80">
        <f>INDEX(检修、备用和必开!E:E,MATCH(统调负荷!$C1265,检修、备用和必开!$A:$A,0))</f>
        <v/>
      </c>
      <c r="Z1265" s="80">
        <f>INDEX(检修、备用和必开!F:F,MATCH(统调负荷!$C1265,检修、备用和必开!$A:$A,0))</f>
        <v/>
      </c>
      <c r="AA1265" s="80">
        <f>94492.4-V1265-Z1265</f>
        <v/>
      </c>
      <c r="AB1265" s="80" t="n">
        <v>316.41</v>
      </c>
      <c r="AC1265" s="80" t="n">
        <v>302.51</v>
      </c>
      <c r="AD1265" s="83">
        <f>C1265+D1265</f>
        <v/>
      </c>
      <c r="AE1265" s="82">
        <f>N1265-E1265</f>
        <v/>
      </c>
      <c r="AF1265" s="82">
        <f>O1265-F1265</f>
        <v/>
      </c>
      <c r="AG1265" s="82">
        <f>P1265-G1265</f>
        <v/>
      </c>
      <c r="AH1265" s="82">
        <f>Q1265-H1265</f>
        <v/>
      </c>
      <c r="AI1265" s="82">
        <f>R1265-I1265</f>
        <v/>
      </c>
      <c r="AJ1265" s="82">
        <f>S1265-J1265</f>
        <v/>
      </c>
      <c r="AK1265" s="80">
        <f>INDEX(检修、备用和必开!I:I,MATCH(统调负荷!$C1265,检修、备用和必开!$A:$A,0))</f>
        <v/>
      </c>
    </row>
    <row r="1266" ht="13.8" customHeight="1">
      <c r="A1266" s="80">
        <f>WEEKDAY(C1266,2)</f>
        <v/>
      </c>
      <c r="B1266" s="80">
        <f>HOUR(D1266)</f>
        <v/>
      </c>
      <c r="D1266" s="75" t="n"/>
      <c r="E1266" s="80" t="n"/>
      <c r="F1266" s="80" t="n"/>
      <c r="G1266" s="80" t="n"/>
      <c r="H1266" s="80" t="n"/>
      <c r="I1266" s="80" t="n"/>
      <c r="J1266" s="80" t="n"/>
      <c r="K1266" s="80">
        <f>F1266-Y1266</f>
        <v/>
      </c>
      <c r="L1266" s="82">
        <f>AA1266/(K1266+W1266)</f>
        <v/>
      </c>
      <c r="M1266" s="75" t="n">
        <v>0.1666666666666667</v>
      </c>
      <c r="N1266" s="80" t="n">
        <v>71874</v>
      </c>
      <c r="O1266" s="80" t="n">
        <v>35428.08</v>
      </c>
      <c r="P1266" s="80" t="n">
        <v>13204.2</v>
      </c>
      <c r="Q1266" s="80" t="n">
        <v>18234</v>
      </c>
      <c r="R1266" s="80" t="n">
        <v>6110.57</v>
      </c>
      <c r="S1266" s="80" t="n">
        <v>-1102.85</v>
      </c>
      <c r="T1266" s="80">
        <f>O1266-Y1266</f>
        <v/>
      </c>
      <c r="U1266" s="82">
        <f>AA1266/(T1266+X1266)</f>
        <v/>
      </c>
      <c r="V1266" s="80">
        <f>INDEX(检修、备用和必开!B:B,MATCH(统调负荷!$C1266,检修、备用和必开!$A:$A,0))</f>
        <v/>
      </c>
      <c r="W1266" s="80">
        <f>INDEX(检修、备用和必开!C:C,MATCH(统调负荷!$C1266,检修、备用和必开!$A:$A,0))</f>
        <v/>
      </c>
      <c r="X1266" s="80">
        <f>INDEX(检修、备用和必开!D:D,MATCH(统调负荷!$C1266,检修、备用和必开!$A:$A,0))</f>
        <v/>
      </c>
      <c r="Y1266" s="80">
        <f>INDEX(检修、备用和必开!E:E,MATCH(统调负荷!$C1266,检修、备用和必开!$A:$A,0))</f>
        <v/>
      </c>
      <c r="Z1266" s="80">
        <f>INDEX(检修、备用和必开!F:F,MATCH(统调负荷!$C1266,检修、备用和必开!$A:$A,0))</f>
        <v/>
      </c>
      <c r="AA1266" s="80">
        <f>94492.4-V1266-Z1266</f>
        <v/>
      </c>
      <c r="AB1266" s="80" t="n">
        <v>317.54</v>
      </c>
      <c r="AC1266" s="80" t="n">
        <v>305.47</v>
      </c>
      <c r="AD1266" s="83">
        <f>C1266+D1266</f>
        <v/>
      </c>
      <c r="AE1266" s="82">
        <f>N1266-E1266</f>
        <v/>
      </c>
      <c r="AF1266" s="82">
        <f>O1266-F1266</f>
        <v/>
      </c>
      <c r="AG1266" s="82">
        <f>P1266-G1266</f>
        <v/>
      </c>
      <c r="AH1266" s="82">
        <f>Q1266-H1266</f>
        <v/>
      </c>
      <c r="AI1266" s="82">
        <f>R1266-I1266</f>
        <v/>
      </c>
      <c r="AJ1266" s="82">
        <f>S1266-J1266</f>
        <v/>
      </c>
      <c r="AK1266" s="80">
        <f>INDEX(检修、备用和必开!I:I,MATCH(统调负荷!$C1266,检修、备用和必开!$A:$A,0))</f>
        <v/>
      </c>
    </row>
    <row r="1267" ht="13.8" customHeight="1">
      <c r="A1267" s="80">
        <f>WEEKDAY(C1267,2)</f>
        <v/>
      </c>
      <c r="B1267" s="80">
        <f>HOUR(D1267)</f>
        <v/>
      </c>
      <c r="D1267" s="75" t="n"/>
      <c r="E1267" s="80" t="n"/>
      <c r="F1267" s="80" t="n"/>
      <c r="G1267" s="80" t="n"/>
      <c r="H1267" s="80" t="n"/>
      <c r="I1267" s="80" t="n"/>
      <c r="J1267" s="80" t="n"/>
      <c r="K1267" s="80">
        <f>F1267-Y1267</f>
        <v/>
      </c>
      <c r="L1267" s="82">
        <f>AA1267/(K1267+W1267)</f>
        <v/>
      </c>
      <c r="M1267" s="75" t="n">
        <v>0.1770833333333333</v>
      </c>
      <c r="N1267" s="80" t="n">
        <v>71718.3</v>
      </c>
      <c r="O1267" s="80" t="n">
        <v>35306.9</v>
      </c>
      <c r="P1267" s="80" t="n">
        <v>13220.2</v>
      </c>
      <c r="Q1267" s="80" t="n">
        <v>18176.1</v>
      </c>
      <c r="R1267" s="80" t="n">
        <v>6122.94</v>
      </c>
      <c r="S1267" s="80" t="n">
        <v>-1107.84</v>
      </c>
      <c r="T1267" s="80">
        <f>O1267-Y1267</f>
        <v/>
      </c>
      <c r="U1267" s="82">
        <f>AA1267/(T1267+X1267)</f>
        <v/>
      </c>
      <c r="V1267" s="80">
        <f>INDEX(检修、备用和必开!B:B,MATCH(统调负荷!$C1267,检修、备用和必开!$A:$A,0))</f>
        <v/>
      </c>
      <c r="W1267" s="80">
        <f>INDEX(检修、备用和必开!C:C,MATCH(统调负荷!$C1267,检修、备用和必开!$A:$A,0))</f>
        <v/>
      </c>
      <c r="X1267" s="80">
        <f>INDEX(检修、备用和必开!D:D,MATCH(统调负荷!$C1267,检修、备用和必开!$A:$A,0))</f>
        <v/>
      </c>
      <c r="Y1267" s="80">
        <f>INDEX(检修、备用和必开!E:E,MATCH(统调负荷!$C1267,检修、备用和必开!$A:$A,0))</f>
        <v/>
      </c>
      <c r="Z1267" s="80">
        <f>INDEX(检修、备用和必开!F:F,MATCH(统调负荷!$C1267,检修、备用和必开!$A:$A,0))</f>
        <v/>
      </c>
      <c r="AA1267" s="80">
        <f>94492.4-V1267-Z1267</f>
        <v/>
      </c>
      <c r="AB1267" s="80" t="n">
        <v>314.56</v>
      </c>
      <c r="AC1267" s="80" t="n">
        <v>300.41</v>
      </c>
      <c r="AD1267" s="83">
        <f>C1267+D1267</f>
        <v/>
      </c>
      <c r="AE1267" s="82">
        <f>N1267-E1267</f>
        <v/>
      </c>
      <c r="AF1267" s="82">
        <f>O1267-F1267</f>
        <v/>
      </c>
      <c r="AG1267" s="82">
        <f>P1267-G1267</f>
        <v/>
      </c>
      <c r="AH1267" s="82">
        <f>Q1267-H1267</f>
        <v/>
      </c>
      <c r="AI1267" s="82">
        <f>R1267-I1267</f>
        <v/>
      </c>
      <c r="AJ1267" s="82">
        <f>S1267-J1267</f>
        <v/>
      </c>
      <c r="AK1267" s="80">
        <f>INDEX(检修、备用和必开!I:I,MATCH(统调负荷!$C1267,检修、备用和必开!$A:$A,0))</f>
        <v/>
      </c>
    </row>
    <row r="1268" ht="13.8" customHeight="1">
      <c r="A1268" s="80">
        <f>WEEKDAY(C1268,2)</f>
        <v/>
      </c>
      <c r="B1268" s="80">
        <f>HOUR(D1268)</f>
        <v/>
      </c>
      <c r="D1268" s="75" t="n"/>
      <c r="E1268" s="80" t="n"/>
      <c r="F1268" s="80" t="n"/>
      <c r="G1268" s="80" t="n"/>
      <c r="H1268" s="80" t="n"/>
      <c r="I1268" s="80" t="n"/>
      <c r="J1268" s="80" t="n"/>
      <c r="K1268" s="80">
        <f>F1268-Y1268</f>
        <v/>
      </c>
      <c r="L1268" s="82">
        <f>AA1268/(K1268+W1268)</f>
        <v/>
      </c>
      <c r="M1268" s="75" t="n">
        <v>0.1875</v>
      </c>
      <c r="N1268" s="80" t="n">
        <v>70873.89999999999</v>
      </c>
      <c r="O1268" s="80" t="n">
        <v>34763.56</v>
      </c>
      <c r="P1268" s="80" t="n">
        <v>12760.3</v>
      </c>
      <c r="Q1268" s="80" t="n">
        <v>18321.5</v>
      </c>
      <c r="R1268" s="80" t="n">
        <v>6141.86</v>
      </c>
      <c r="S1268" s="80" t="n">
        <v>-1113.32</v>
      </c>
      <c r="T1268" s="80">
        <f>O1268-Y1268</f>
        <v/>
      </c>
      <c r="U1268" s="82">
        <f>AA1268/(T1268+X1268)</f>
        <v/>
      </c>
      <c r="V1268" s="80">
        <f>INDEX(检修、备用和必开!B:B,MATCH(统调负荷!$C1268,检修、备用和必开!$A:$A,0))</f>
        <v/>
      </c>
      <c r="W1268" s="80">
        <f>INDEX(检修、备用和必开!C:C,MATCH(统调负荷!$C1268,检修、备用和必开!$A:$A,0))</f>
        <v/>
      </c>
      <c r="X1268" s="80">
        <f>INDEX(检修、备用和必开!D:D,MATCH(统调负荷!$C1268,检修、备用和必开!$A:$A,0))</f>
        <v/>
      </c>
      <c r="Y1268" s="80">
        <f>INDEX(检修、备用和必开!E:E,MATCH(统调负荷!$C1268,检修、备用和必开!$A:$A,0))</f>
        <v/>
      </c>
      <c r="Z1268" s="80">
        <f>INDEX(检修、备用和必开!F:F,MATCH(统调负荷!$C1268,检修、备用和必开!$A:$A,0))</f>
        <v/>
      </c>
      <c r="AA1268" s="80">
        <f>94492.4-V1268-Z1268</f>
        <v/>
      </c>
      <c r="AB1268" s="80" t="n">
        <v>315.56</v>
      </c>
      <c r="AC1268" s="80" t="n">
        <v>305.34</v>
      </c>
      <c r="AD1268" s="83">
        <f>C1268+D1268</f>
        <v/>
      </c>
      <c r="AE1268" s="82">
        <f>N1268-E1268</f>
        <v/>
      </c>
      <c r="AF1268" s="82">
        <f>O1268-F1268</f>
        <v/>
      </c>
      <c r="AG1268" s="82">
        <f>P1268-G1268</f>
        <v/>
      </c>
      <c r="AH1268" s="82">
        <f>Q1268-H1268</f>
        <v/>
      </c>
      <c r="AI1268" s="82">
        <f>R1268-I1268</f>
        <v/>
      </c>
      <c r="AJ1268" s="82">
        <f>S1268-J1268</f>
        <v/>
      </c>
      <c r="AK1268" s="80">
        <f>INDEX(检修、备用和必开!I:I,MATCH(统调负荷!$C1268,检修、备用和必开!$A:$A,0))</f>
        <v/>
      </c>
    </row>
    <row r="1269" ht="13.8" customHeight="1">
      <c r="A1269" s="80">
        <f>WEEKDAY(C1269,2)</f>
        <v/>
      </c>
      <c r="B1269" s="80">
        <f>HOUR(D1269)</f>
        <v/>
      </c>
      <c r="D1269" s="75" t="n"/>
      <c r="E1269" s="80" t="n"/>
      <c r="F1269" s="80" t="n"/>
      <c r="G1269" s="80" t="n"/>
      <c r="H1269" s="80" t="n"/>
      <c r="I1269" s="80" t="n"/>
      <c r="J1269" s="80" t="n"/>
      <c r="K1269" s="80">
        <f>F1269-Y1269</f>
        <v/>
      </c>
      <c r="L1269" s="82">
        <f>AA1269/(K1269+W1269)</f>
        <v/>
      </c>
      <c r="M1269" s="75" t="n">
        <v>0.1979166666666667</v>
      </c>
      <c r="N1269" s="80" t="n">
        <v>71062.3</v>
      </c>
      <c r="O1269" s="80" t="n">
        <v>34682.73</v>
      </c>
      <c r="P1269" s="80" t="n">
        <v>12853.5</v>
      </c>
      <c r="Q1269" s="80" t="n">
        <v>18465.4</v>
      </c>
      <c r="R1269" s="80" t="n">
        <v>6173.86</v>
      </c>
      <c r="S1269" s="80" t="n">
        <v>-1113.19</v>
      </c>
      <c r="T1269" s="80">
        <f>O1269-Y1269</f>
        <v/>
      </c>
      <c r="U1269" s="82">
        <f>AA1269/(T1269+X1269)</f>
        <v/>
      </c>
      <c r="V1269" s="80">
        <f>INDEX(检修、备用和必开!B:B,MATCH(统调负荷!$C1269,检修、备用和必开!$A:$A,0))</f>
        <v/>
      </c>
      <c r="W1269" s="80">
        <f>INDEX(检修、备用和必开!C:C,MATCH(统调负荷!$C1269,检修、备用和必开!$A:$A,0))</f>
        <v/>
      </c>
      <c r="X1269" s="80">
        <f>INDEX(检修、备用和必开!D:D,MATCH(统调负荷!$C1269,检修、备用和必开!$A:$A,0))</f>
        <v/>
      </c>
      <c r="Y1269" s="80">
        <f>INDEX(检修、备用和必开!E:E,MATCH(统调负荷!$C1269,检修、备用和必开!$A:$A,0))</f>
        <v/>
      </c>
      <c r="Z1269" s="80">
        <f>INDEX(检修、备用和必开!F:F,MATCH(统调负荷!$C1269,检修、备用和必开!$A:$A,0))</f>
        <v/>
      </c>
      <c r="AA1269" s="80">
        <f>94492.4-V1269-Z1269</f>
        <v/>
      </c>
      <c r="AB1269" s="80" t="n">
        <v>310.61</v>
      </c>
      <c r="AC1269" s="80" t="n">
        <v>297.77</v>
      </c>
      <c r="AD1269" s="83">
        <f>C1269+D1269</f>
        <v/>
      </c>
      <c r="AE1269" s="82">
        <f>N1269-E1269</f>
        <v/>
      </c>
      <c r="AF1269" s="82">
        <f>O1269-F1269</f>
        <v/>
      </c>
      <c r="AG1269" s="82">
        <f>P1269-G1269</f>
        <v/>
      </c>
      <c r="AH1269" s="82">
        <f>Q1269-H1269</f>
        <v/>
      </c>
      <c r="AI1269" s="82">
        <f>R1269-I1269</f>
        <v/>
      </c>
      <c r="AJ1269" s="82">
        <f>S1269-J1269</f>
        <v/>
      </c>
      <c r="AK1269" s="80">
        <f>INDEX(检修、备用和必开!I:I,MATCH(统调负荷!$C1269,检修、备用和必开!$A:$A,0))</f>
        <v/>
      </c>
    </row>
    <row r="1270" ht="13.8" customHeight="1">
      <c r="A1270" s="80">
        <f>WEEKDAY(C1270,2)</f>
        <v/>
      </c>
      <c r="B1270" s="80">
        <f>HOUR(D1270)</f>
        <v/>
      </c>
      <c r="D1270" s="75" t="n"/>
      <c r="E1270" s="80" t="n"/>
      <c r="F1270" s="80" t="n"/>
      <c r="G1270" s="80" t="n"/>
      <c r="H1270" s="80" t="n"/>
      <c r="I1270" s="80" t="n"/>
      <c r="J1270" s="80" t="n"/>
      <c r="K1270" s="80">
        <f>F1270-Y1270</f>
        <v/>
      </c>
      <c r="L1270" s="82">
        <f>AA1270/(K1270+W1270)</f>
        <v/>
      </c>
      <c r="M1270" s="75" t="n">
        <v>0.2083333333333333</v>
      </c>
      <c r="N1270" s="80" t="n">
        <v>70894.89999999999</v>
      </c>
      <c r="O1270" s="80" t="n">
        <v>34875.04</v>
      </c>
      <c r="P1270" s="80" t="n">
        <v>12815.1</v>
      </c>
      <c r="Q1270" s="80" t="n">
        <v>18147.8</v>
      </c>
      <c r="R1270" s="80" t="n">
        <v>6192.24</v>
      </c>
      <c r="S1270" s="80" t="n">
        <v>-1135.28</v>
      </c>
      <c r="T1270" s="80">
        <f>O1270-Y1270</f>
        <v/>
      </c>
      <c r="U1270" s="82">
        <f>AA1270/(T1270+X1270)</f>
        <v/>
      </c>
      <c r="V1270" s="80">
        <f>INDEX(检修、备用和必开!B:B,MATCH(统调负荷!$C1270,检修、备用和必开!$A:$A,0))</f>
        <v/>
      </c>
      <c r="W1270" s="80">
        <f>INDEX(检修、备用和必开!C:C,MATCH(统调负荷!$C1270,检修、备用和必开!$A:$A,0))</f>
        <v/>
      </c>
      <c r="X1270" s="80">
        <f>INDEX(检修、备用和必开!D:D,MATCH(统调负荷!$C1270,检修、备用和必开!$A:$A,0))</f>
        <v/>
      </c>
      <c r="Y1270" s="80">
        <f>INDEX(检修、备用和必开!E:E,MATCH(统调负荷!$C1270,检修、备用和必开!$A:$A,0))</f>
        <v/>
      </c>
      <c r="Z1270" s="80">
        <f>INDEX(检修、备用和必开!F:F,MATCH(统调负荷!$C1270,检修、备用和必开!$A:$A,0))</f>
        <v/>
      </c>
      <c r="AA1270" s="80">
        <f>94492.4-V1270-Z1270</f>
        <v/>
      </c>
      <c r="AB1270" s="80" t="n">
        <v>310.61</v>
      </c>
      <c r="AC1270" s="80" t="n">
        <v>302.38</v>
      </c>
      <c r="AD1270" s="83">
        <f>C1270+D1270</f>
        <v/>
      </c>
      <c r="AE1270" s="82">
        <f>N1270-E1270</f>
        <v/>
      </c>
      <c r="AF1270" s="82">
        <f>O1270-F1270</f>
        <v/>
      </c>
      <c r="AG1270" s="82">
        <f>P1270-G1270</f>
        <v/>
      </c>
      <c r="AH1270" s="82">
        <f>Q1270-H1270</f>
        <v/>
      </c>
      <c r="AI1270" s="82">
        <f>R1270-I1270</f>
        <v/>
      </c>
      <c r="AJ1270" s="82">
        <f>S1270-J1270</f>
        <v/>
      </c>
      <c r="AK1270" s="80">
        <f>INDEX(检修、备用和必开!I:I,MATCH(统调负荷!$C1270,检修、备用和必开!$A:$A,0))</f>
        <v/>
      </c>
    </row>
    <row r="1271" ht="13.8" customHeight="1">
      <c r="A1271" s="80">
        <f>WEEKDAY(C1271,2)</f>
        <v/>
      </c>
      <c r="B1271" s="80">
        <f>HOUR(D1271)</f>
        <v/>
      </c>
      <c r="D1271" s="75" t="n"/>
      <c r="E1271" s="80" t="n"/>
      <c r="F1271" s="80" t="n"/>
      <c r="G1271" s="80" t="n"/>
      <c r="H1271" s="80" t="n"/>
      <c r="I1271" s="80" t="n"/>
      <c r="J1271" s="80" t="n"/>
      <c r="K1271" s="80">
        <f>F1271-Y1271</f>
        <v/>
      </c>
      <c r="L1271" s="82">
        <f>AA1271/(K1271+W1271)</f>
        <v/>
      </c>
      <c r="M1271" s="75" t="n">
        <v>0.21875</v>
      </c>
      <c r="N1271" s="80" t="n">
        <v>71399.89999999999</v>
      </c>
      <c r="O1271" s="80" t="n">
        <v>35113.67</v>
      </c>
      <c r="P1271" s="80" t="n">
        <v>13086</v>
      </c>
      <c r="Q1271" s="80" t="n">
        <v>18136.5</v>
      </c>
      <c r="R1271" s="80" t="n">
        <v>6219.56</v>
      </c>
      <c r="S1271" s="80" t="n">
        <v>-1155.83</v>
      </c>
      <c r="T1271" s="80">
        <f>O1271-Y1271</f>
        <v/>
      </c>
      <c r="U1271" s="82">
        <f>AA1271/(T1271+X1271)</f>
        <v/>
      </c>
      <c r="V1271" s="80">
        <f>INDEX(检修、备用和必开!B:B,MATCH(统调负荷!$C1271,检修、备用和必开!$A:$A,0))</f>
        <v/>
      </c>
      <c r="W1271" s="80">
        <f>INDEX(检修、备用和必开!C:C,MATCH(统调负荷!$C1271,检修、备用和必开!$A:$A,0))</f>
        <v/>
      </c>
      <c r="X1271" s="80">
        <f>INDEX(检修、备用和必开!D:D,MATCH(统调负荷!$C1271,检修、备用和必开!$A:$A,0))</f>
        <v/>
      </c>
      <c r="Y1271" s="80">
        <f>INDEX(检修、备用和必开!E:E,MATCH(统调负荷!$C1271,检修、备用和必开!$A:$A,0))</f>
        <v/>
      </c>
      <c r="Z1271" s="80">
        <f>INDEX(检修、备用和必开!F:F,MATCH(统调负荷!$C1271,检修、备用和必开!$A:$A,0))</f>
        <v/>
      </c>
      <c r="AA1271" s="80">
        <f>94492.4-V1271-Z1271</f>
        <v/>
      </c>
      <c r="AB1271" s="80" t="n">
        <v>313.59</v>
      </c>
      <c r="AC1271" s="80" t="n">
        <v>301.71</v>
      </c>
      <c r="AD1271" s="83">
        <f>C1271+D1271</f>
        <v/>
      </c>
      <c r="AE1271" s="82">
        <f>N1271-E1271</f>
        <v/>
      </c>
      <c r="AF1271" s="82">
        <f>O1271-F1271</f>
        <v/>
      </c>
      <c r="AG1271" s="82">
        <f>P1271-G1271</f>
        <v/>
      </c>
      <c r="AH1271" s="82">
        <f>Q1271-H1271</f>
        <v/>
      </c>
      <c r="AI1271" s="82">
        <f>R1271-I1271</f>
        <v/>
      </c>
      <c r="AJ1271" s="82">
        <f>S1271-J1271</f>
        <v/>
      </c>
      <c r="AK1271" s="80">
        <f>INDEX(检修、备用和必开!I:I,MATCH(统调负荷!$C1271,检修、备用和必开!$A:$A,0))</f>
        <v/>
      </c>
    </row>
    <row r="1272" ht="13.8" customHeight="1">
      <c r="A1272" s="80">
        <f>WEEKDAY(C1272,2)</f>
        <v/>
      </c>
      <c r="B1272" s="80">
        <f>HOUR(D1272)</f>
        <v/>
      </c>
      <c r="D1272" s="75" t="n"/>
      <c r="E1272" s="80" t="n"/>
      <c r="F1272" s="80" t="n"/>
      <c r="G1272" s="80" t="n"/>
      <c r="H1272" s="80" t="n"/>
      <c r="I1272" s="80" t="n"/>
      <c r="J1272" s="80" t="n"/>
      <c r="K1272" s="80">
        <f>F1272-Y1272</f>
        <v/>
      </c>
      <c r="L1272" s="82">
        <f>AA1272/(K1272+W1272)</f>
        <v/>
      </c>
      <c r="M1272" s="75" t="n">
        <v>0.2291666666666667</v>
      </c>
      <c r="N1272" s="80" t="n">
        <v>71564.3</v>
      </c>
      <c r="O1272" s="80" t="n">
        <v>35272.09</v>
      </c>
      <c r="P1272" s="80" t="n">
        <v>12866.8</v>
      </c>
      <c r="Q1272" s="80" t="n">
        <v>18342.1</v>
      </c>
      <c r="R1272" s="80" t="n">
        <v>6225.62</v>
      </c>
      <c r="S1272" s="80" t="n">
        <v>-1142.31</v>
      </c>
      <c r="T1272" s="80">
        <f>O1272-Y1272</f>
        <v/>
      </c>
      <c r="U1272" s="82">
        <f>AA1272/(T1272+X1272)</f>
        <v/>
      </c>
      <c r="V1272" s="80">
        <f>INDEX(检修、备用和必开!B:B,MATCH(统调负荷!$C1272,检修、备用和必开!$A:$A,0))</f>
        <v/>
      </c>
      <c r="W1272" s="80">
        <f>INDEX(检修、备用和必开!C:C,MATCH(统调负荷!$C1272,检修、备用和必开!$A:$A,0))</f>
        <v/>
      </c>
      <c r="X1272" s="80">
        <f>INDEX(检修、备用和必开!D:D,MATCH(统调负荷!$C1272,检修、备用和必开!$A:$A,0))</f>
        <v/>
      </c>
      <c r="Y1272" s="80">
        <f>INDEX(检修、备用和必开!E:E,MATCH(统调负荷!$C1272,检修、备用和必开!$A:$A,0))</f>
        <v/>
      </c>
      <c r="Z1272" s="80">
        <f>INDEX(检修、备用和必开!F:F,MATCH(统调负荷!$C1272,检修、备用和必开!$A:$A,0))</f>
        <v/>
      </c>
      <c r="AA1272" s="80">
        <f>94492.4-V1272-Z1272</f>
        <v/>
      </c>
      <c r="AB1272" s="80" t="n">
        <v>315.69</v>
      </c>
      <c r="AC1272" s="80" t="n">
        <v>302.53</v>
      </c>
      <c r="AD1272" s="83">
        <f>C1272+D1272</f>
        <v/>
      </c>
      <c r="AE1272" s="82">
        <f>N1272-E1272</f>
        <v/>
      </c>
      <c r="AF1272" s="82">
        <f>O1272-F1272</f>
        <v/>
      </c>
      <c r="AG1272" s="82">
        <f>P1272-G1272</f>
        <v/>
      </c>
      <c r="AH1272" s="82">
        <f>Q1272-H1272</f>
        <v/>
      </c>
      <c r="AI1272" s="82">
        <f>R1272-I1272</f>
        <v/>
      </c>
      <c r="AJ1272" s="82">
        <f>S1272-J1272</f>
        <v/>
      </c>
      <c r="AK1272" s="80">
        <f>INDEX(检修、备用和必开!I:I,MATCH(统调负荷!$C1272,检修、备用和必开!$A:$A,0))</f>
        <v/>
      </c>
    </row>
    <row r="1273" ht="13.8" customHeight="1">
      <c r="A1273" s="80">
        <f>WEEKDAY(C1273,2)</f>
        <v/>
      </c>
      <c r="B1273" s="80">
        <f>HOUR(D1273)</f>
        <v/>
      </c>
      <c r="D1273" s="75" t="n"/>
      <c r="E1273" s="80" t="n"/>
      <c r="F1273" s="80" t="n"/>
      <c r="G1273" s="80" t="n"/>
      <c r="H1273" s="80" t="n"/>
      <c r="I1273" s="80" t="n"/>
      <c r="J1273" s="80" t="n"/>
      <c r="K1273" s="80">
        <f>F1273-Y1273</f>
        <v/>
      </c>
      <c r="L1273" s="82">
        <f>AA1273/(K1273+W1273)</f>
        <v/>
      </c>
      <c r="M1273" s="75" t="n">
        <v>0.2395833333333333</v>
      </c>
      <c r="N1273" s="80" t="n">
        <v>72756.8</v>
      </c>
      <c r="O1273" s="80" t="n">
        <v>36433.19</v>
      </c>
      <c r="P1273" s="80" t="n">
        <v>12778.8</v>
      </c>
      <c r="Q1273" s="80" t="n">
        <v>18299.6</v>
      </c>
      <c r="R1273" s="80" t="n">
        <v>6269.33</v>
      </c>
      <c r="S1273" s="80" t="n">
        <v>-1024.12</v>
      </c>
      <c r="T1273" s="80">
        <f>O1273-Y1273</f>
        <v/>
      </c>
      <c r="U1273" s="82">
        <f>AA1273/(T1273+X1273)</f>
        <v/>
      </c>
      <c r="V1273" s="80">
        <f>INDEX(检修、备用和必开!B:B,MATCH(统调负荷!$C1273,检修、备用和必开!$A:$A,0))</f>
        <v/>
      </c>
      <c r="W1273" s="80">
        <f>INDEX(检修、备用和必开!C:C,MATCH(统调负荷!$C1273,检修、备用和必开!$A:$A,0))</f>
        <v/>
      </c>
      <c r="X1273" s="80">
        <f>INDEX(检修、备用和必开!D:D,MATCH(统调负荷!$C1273,检修、备用和必开!$A:$A,0))</f>
        <v/>
      </c>
      <c r="Y1273" s="80">
        <f>INDEX(检修、备用和必开!E:E,MATCH(统调负荷!$C1273,检修、备用和必开!$A:$A,0))</f>
        <v/>
      </c>
      <c r="Z1273" s="80">
        <f>INDEX(检修、备用和必开!F:F,MATCH(统调负荷!$C1273,检修、备用和必开!$A:$A,0))</f>
        <v/>
      </c>
      <c r="AA1273" s="80">
        <f>94492.4-V1273-Z1273</f>
        <v/>
      </c>
      <c r="AB1273" s="80" t="n">
        <v>317.54</v>
      </c>
      <c r="AC1273" s="80" t="n">
        <v>317.15</v>
      </c>
      <c r="AD1273" s="83">
        <f>C1273+D1273</f>
        <v/>
      </c>
      <c r="AE1273" s="82">
        <f>N1273-E1273</f>
        <v/>
      </c>
      <c r="AF1273" s="82">
        <f>O1273-F1273</f>
        <v/>
      </c>
      <c r="AG1273" s="82">
        <f>P1273-G1273</f>
        <v/>
      </c>
      <c r="AH1273" s="82">
        <f>Q1273-H1273</f>
        <v/>
      </c>
      <c r="AI1273" s="82">
        <f>R1273-I1273</f>
        <v/>
      </c>
      <c r="AJ1273" s="82">
        <f>S1273-J1273</f>
        <v/>
      </c>
      <c r="AK1273" s="80">
        <f>INDEX(检修、备用和必开!I:I,MATCH(统调负荷!$C1273,检修、备用和必开!$A:$A,0))</f>
        <v/>
      </c>
    </row>
    <row r="1274" ht="13.8" customHeight="1">
      <c r="A1274" s="80">
        <f>WEEKDAY(C1274,2)</f>
        <v/>
      </c>
      <c r="B1274" s="80">
        <f>HOUR(D1274)</f>
        <v/>
      </c>
      <c r="D1274" s="75" t="n"/>
      <c r="E1274" s="80" t="n"/>
      <c r="F1274" s="80" t="n"/>
      <c r="G1274" s="80" t="n"/>
      <c r="H1274" s="80" t="n"/>
      <c r="I1274" s="80" t="n"/>
      <c r="J1274" s="80" t="n"/>
      <c r="K1274" s="80">
        <f>F1274-Y1274</f>
        <v/>
      </c>
      <c r="L1274" s="82">
        <f>AA1274/(K1274+W1274)</f>
        <v/>
      </c>
      <c r="M1274" s="75" t="n">
        <v>0.25</v>
      </c>
      <c r="N1274" s="80" t="n">
        <v>73418.89999999999</v>
      </c>
      <c r="O1274" s="80" t="n">
        <v>36424.02</v>
      </c>
      <c r="P1274" s="80" t="n">
        <v>13194.2</v>
      </c>
      <c r="Q1274" s="80" t="n">
        <v>18521.4</v>
      </c>
      <c r="R1274" s="80" t="n">
        <v>6311.13</v>
      </c>
      <c r="S1274" s="80" t="n">
        <v>-1031.85</v>
      </c>
      <c r="T1274" s="80">
        <f>O1274-Y1274</f>
        <v/>
      </c>
      <c r="U1274" s="82">
        <f>AA1274/(T1274+X1274)</f>
        <v/>
      </c>
      <c r="V1274" s="80">
        <f>INDEX(检修、备用和必开!B:B,MATCH(统调负荷!$C1274,检修、备用和必开!$A:$A,0))</f>
        <v/>
      </c>
      <c r="W1274" s="80">
        <f>INDEX(检修、备用和必开!C:C,MATCH(统调负荷!$C1274,检修、备用和必开!$A:$A,0))</f>
        <v/>
      </c>
      <c r="X1274" s="80">
        <f>INDEX(检修、备用和必开!D:D,MATCH(统调负荷!$C1274,检修、备用和必开!$A:$A,0))</f>
        <v/>
      </c>
      <c r="Y1274" s="80">
        <f>INDEX(检修、备用和必开!E:E,MATCH(统调负荷!$C1274,检修、备用和必开!$A:$A,0))</f>
        <v/>
      </c>
      <c r="Z1274" s="80">
        <f>INDEX(检修、备用和必开!F:F,MATCH(统调负荷!$C1274,检修、备用和必开!$A:$A,0))</f>
        <v/>
      </c>
      <c r="AA1274" s="80">
        <f>94492.4-V1274-Z1274</f>
        <v/>
      </c>
      <c r="AB1274" s="80" t="n">
        <v>325.42</v>
      </c>
      <c r="AC1274" s="80" t="n">
        <v>305.34</v>
      </c>
      <c r="AD1274" s="83">
        <f>C1274+D1274</f>
        <v/>
      </c>
      <c r="AE1274" s="82">
        <f>N1274-E1274</f>
        <v/>
      </c>
      <c r="AF1274" s="82">
        <f>O1274-F1274</f>
        <v/>
      </c>
      <c r="AG1274" s="82">
        <f>P1274-G1274</f>
        <v/>
      </c>
      <c r="AH1274" s="82">
        <f>Q1274-H1274</f>
        <v/>
      </c>
      <c r="AI1274" s="82">
        <f>R1274-I1274</f>
        <v/>
      </c>
      <c r="AJ1274" s="82">
        <f>S1274-J1274</f>
        <v/>
      </c>
      <c r="AK1274" s="80">
        <f>INDEX(检修、备用和必开!I:I,MATCH(统调负荷!$C1274,检修、备用和必开!$A:$A,0))</f>
        <v/>
      </c>
    </row>
    <row r="1275" ht="13.8" customHeight="1">
      <c r="A1275" s="80">
        <f>WEEKDAY(C1275,2)</f>
        <v/>
      </c>
      <c r="B1275" s="80">
        <f>HOUR(D1275)</f>
        <v/>
      </c>
      <c r="D1275" s="75" t="n"/>
      <c r="E1275" s="80" t="n"/>
      <c r="F1275" s="80" t="n"/>
      <c r="G1275" s="80" t="n"/>
      <c r="H1275" s="80" t="n"/>
      <c r="I1275" s="80" t="n"/>
      <c r="J1275" s="80" t="n"/>
      <c r="K1275" s="80">
        <f>F1275-Y1275</f>
        <v/>
      </c>
      <c r="L1275" s="82">
        <f>AA1275/(K1275+W1275)</f>
        <v/>
      </c>
      <c r="M1275" s="75" t="n">
        <v>0.2604166666666667</v>
      </c>
      <c r="N1275" s="80" t="n">
        <v>75307.5</v>
      </c>
      <c r="O1275" s="80" t="n">
        <v>38081.35</v>
      </c>
      <c r="P1275" s="80" t="n">
        <v>13482.4</v>
      </c>
      <c r="Q1275" s="80" t="n">
        <v>18445.8</v>
      </c>
      <c r="R1275" s="80" t="n">
        <v>6302.21</v>
      </c>
      <c r="S1275" s="80" t="n">
        <v>-1004.26</v>
      </c>
      <c r="T1275" s="80">
        <f>O1275-Y1275</f>
        <v/>
      </c>
      <c r="U1275" s="82">
        <f>AA1275/(T1275+X1275)</f>
        <v/>
      </c>
      <c r="V1275" s="80">
        <f>INDEX(检修、备用和必开!B:B,MATCH(统调负荷!$C1275,检修、备用和必开!$A:$A,0))</f>
        <v/>
      </c>
      <c r="W1275" s="80">
        <f>INDEX(检修、备用和必开!C:C,MATCH(统调负荷!$C1275,检修、备用和必开!$A:$A,0))</f>
        <v/>
      </c>
      <c r="X1275" s="80">
        <f>INDEX(检修、备用和必开!D:D,MATCH(统调负荷!$C1275,检修、备用和必开!$A:$A,0))</f>
        <v/>
      </c>
      <c r="Y1275" s="80">
        <f>INDEX(检修、备用和必开!E:E,MATCH(统调负荷!$C1275,检修、备用和必开!$A:$A,0))</f>
        <v/>
      </c>
      <c r="Z1275" s="80">
        <f>INDEX(检修、备用和必开!F:F,MATCH(统调负荷!$C1275,检修、备用和必开!$A:$A,0))</f>
        <v/>
      </c>
      <c r="AA1275" s="80">
        <f>94492.4-V1275-Z1275</f>
        <v/>
      </c>
      <c r="AB1275" s="80" t="n">
        <v>331.19</v>
      </c>
      <c r="AC1275" s="80" t="n">
        <v>327</v>
      </c>
      <c r="AD1275" s="83">
        <f>C1275+D1275</f>
        <v/>
      </c>
      <c r="AE1275" s="82">
        <f>N1275-E1275</f>
        <v/>
      </c>
      <c r="AF1275" s="82">
        <f>O1275-F1275</f>
        <v/>
      </c>
      <c r="AG1275" s="82">
        <f>P1275-G1275</f>
        <v/>
      </c>
      <c r="AH1275" s="82">
        <f>Q1275-H1275</f>
        <v/>
      </c>
      <c r="AI1275" s="82">
        <f>R1275-I1275</f>
        <v/>
      </c>
      <c r="AJ1275" s="82">
        <f>S1275-J1275</f>
        <v/>
      </c>
      <c r="AK1275" s="80">
        <f>INDEX(检修、备用和必开!I:I,MATCH(统调负荷!$C1275,检修、备用和必开!$A:$A,0))</f>
        <v/>
      </c>
    </row>
    <row r="1276" ht="13.8" customHeight="1">
      <c r="A1276" s="80">
        <f>WEEKDAY(C1276,2)</f>
        <v/>
      </c>
      <c r="B1276" s="80">
        <f>HOUR(D1276)</f>
        <v/>
      </c>
      <c r="D1276" s="75" t="n"/>
      <c r="E1276" s="80" t="n"/>
      <c r="F1276" s="80" t="n"/>
      <c r="G1276" s="80" t="n"/>
      <c r="H1276" s="80" t="n"/>
      <c r="I1276" s="80" t="n"/>
      <c r="J1276" s="80" t="n"/>
      <c r="K1276" s="80">
        <f>F1276-Y1276</f>
        <v/>
      </c>
      <c r="L1276" s="82">
        <f>AA1276/(K1276+W1276)</f>
        <v/>
      </c>
      <c r="M1276" s="75" t="n">
        <v>0.2708333333333333</v>
      </c>
      <c r="N1276" s="80" t="n">
        <v>76619.39999999999</v>
      </c>
      <c r="O1276" s="80" t="n">
        <v>39004.32</v>
      </c>
      <c r="P1276" s="80" t="n">
        <v>12969.6</v>
      </c>
      <c r="Q1276" s="80" t="n">
        <v>19449.2</v>
      </c>
      <c r="R1276" s="80" t="n">
        <v>6332.28</v>
      </c>
      <c r="S1276" s="80" t="n">
        <v>-1136</v>
      </c>
      <c r="T1276" s="80">
        <f>O1276-Y1276</f>
        <v/>
      </c>
      <c r="U1276" s="82">
        <f>AA1276/(T1276+X1276)</f>
        <v/>
      </c>
      <c r="V1276" s="80">
        <f>INDEX(检修、备用和必开!B:B,MATCH(统调负荷!$C1276,检修、备用和必开!$A:$A,0))</f>
        <v/>
      </c>
      <c r="W1276" s="80">
        <f>INDEX(检修、备用和必开!C:C,MATCH(统调负荷!$C1276,检修、备用和必开!$A:$A,0))</f>
        <v/>
      </c>
      <c r="X1276" s="80">
        <f>INDEX(检修、备用和必开!D:D,MATCH(统调负荷!$C1276,检修、备用和必开!$A:$A,0))</f>
        <v/>
      </c>
      <c r="Y1276" s="80">
        <f>INDEX(检修、备用和必开!E:E,MATCH(统调负荷!$C1276,检修、备用和必开!$A:$A,0))</f>
        <v/>
      </c>
      <c r="Z1276" s="80">
        <f>INDEX(检修、备用和必开!F:F,MATCH(统调负荷!$C1276,检修、备用和必开!$A:$A,0))</f>
        <v/>
      </c>
      <c r="AA1276" s="80">
        <f>94492.4-V1276-Z1276</f>
        <v/>
      </c>
      <c r="AB1276" s="80" t="n">
        <v>342.03</v>
      </c>
      <c r="AC1276" s="80" t="n">
        <v>327</v>
      </c>
      <c r="AD1276" s="83">
        <f>C1276+D1276</f>
        <v/>
      </c>
      <c r="AE1276" s="82">
        <f>N1276-E1276</f>
        <v/>
      </c>
      <c r="AF1276" s="82">
        <f>O1276-F1276</f>
        <v/>
      </c>
      <c r="AG1276" s="82">
        <f>P1276-G1276</f>
        <v/>
      </c>
      <c r="AH1276" s="82">
        <f>Q1276-H1276</f>
        <v/>
      </c>
      <c r="AI1276" s="82">
        <f>R1276-I1276</f>
        <v/>
      </c>
      <c r="AJ1276" s="82">
        <f>S1276-J1276</f>
        <v/>
      </c>
      <c r="AK1276" s="80">
        <f>INDEX(检修、备用和必开!I:I,MATCH(统调负荷!$C1276,检修、备用和必开!$A:$A,0))</f>
        <v/>
      </c>
    </row>
    <row r="1277" ht="13.8" customHeight="1">
      <c r="A1277" s="80">
        <f>WEEKDAY(C1277,2)</f>
        <v/>
      </c>
      <c r="B1277" s="80">
        <f>HOUR(D1277)</f>
        <v/>
      </c>
      <c r="D1277" s="75" t="n"/>
      <c r="E1277" s="80" t="n"/>
      <c r="F1277" s="80" t="n"/>
      <c r="G1277" s="80" t="n"/>
      <c r="H1277" s="80" t="n"/>
      <c r="I1277" s="80" t="n"/>
      <c r="J1277" s="80" t="n"/>
      <c r="K1277" s="80">
        <f>F1277-Y1277</f>
        <v/>
      </c>
      <c r="L1277" s="82">
        <f>AA1277/(K1277+W1277)</f>
        <v/>
      </c>
      <c r="M1277" s="75" t="n">
        <v>0.28125</v>
      </c>
      <c r="N1277" s="80" t="n">
        <v>78596.60000000001</v>
      </c>
      <c r="O1277" s="80" t="n">
        <v>41327.96</v>
      </c>
      <c r="P1277" s="80" t="n">
        <v>12727.9</v>
      </c>
      <c r="Q1277" s="80" t="n">
        <v>19412.8</v>
      </c>
      <c r="R1277" s="80" t="n">
        <v>6374.83</v>
      </c>
      <c r="S1277" s="80" t="n">
        <v>-1246.89</v>
      </c>
      <c r="T1277" s="80">
        <f>O1277-Y1277</f>
        <v/>
      </c>
      <c r="U1277" s="82">
        <f>AA1277/(T1277+X1277)</f>
        <v/>
      </c>
      <c r="V1277" s="80">
        <f>INDEX(检修、备用和必开!B:B,MATCH(统调负荷!$C1277,检修、备用和必开!$A:$A,0))</f>
        <v/>
      </c>
      <c r="W1277" s="80">
        <f>INDEX(检修、备用和必开!C:C,MATCH(统调负荷!$C1277,检修、备用和必开!$A:$A,0))</f>
        <v/>
      </c>
      <c r="X1277" s="80">
        <f>INDEX(检修、备用和必开!D:D,MATCH(统调负荷!$C1277,检修、备用和必开!$A:$A,0))</f>
        <v/>
      </c>
      <c r="Y1277" s="80">
        <f>INDEX(检修、备用和必开!E:E,MATCH(统调负荷!$C1277,检修、备用和必开!$A:$A,0))</f>
        <v/>
      </c>
      <c r="Z1277" s="80">
        <f>INDEX(检修、备用和必开!F:F,MATCH(统调负荷!$C1277,检修、备用和必开!$A:$A,0))</f>
        <v/>
      </c>
      <c r="AA1277" s="80">
        <f>94492.4-V1277-Z1277</f>
        <v/>
      </c>
      <c r="AB1277" s="80" t="n">
        <v>356.65</v>
      </c>
      <c r="AC1277" s="80" t="n">
        <v>365.96</v>
      </c>
      <c r="AD1277" s="83">
        <f>C1277+D1277</f>
        <v/>
      </c>
      <c r="AE1277" s="82">
        <f>N1277-E1277</f>
        <v/>
      </c>
      <c r="AF1277" s="82">
        <f>O1277-F1277</f>
        <v/>
      </c>
      <c r="AG1277" s="82">
        <f>P1277-G1277</f>
        <v/>
      </c>
      <c r="AH1277" s="82">
        <f>Q1277-H1277</f>
        <v/>
      </c>
      <c r="AI1277" s="82">
        <f>R1277-I1277</f>
        <v/>
      </c>
      <c r="AJ1277" s="82">
        <f>S1277-J1277</f>
        <v/>
      </c>
      <c r="AK1277" s="80">
        <f>INDEX(检修、备用和必开!I:I,MATCH(统调负荷!$C1277,检修、备用和必开!$A:$A,0))</f>
        <v/>
      </c>
    </row>
    <row r="1278" ht="13.8" customHeight="1">
      <c r="A1278" s="80">
        <f>WEEKDAY(C1278,2)</f>
        <v/>
      </c>
      <c r="B1278" s="80">
        <f>HOUR(D1278)</f>
        <v/>
      </c>
      <c r="D1278" s="75" t="n"/>
      <c r="E1278" s="80" t="n"/>
      <c r="F1278" s="80" t="n"/>
      <c r="G1278" s="80" t="n"/>
      <c r="H1278" s="80" t="n"/>
      <c r="I1278" s="80" t="n"/>
      <c r="J1278" s="80" t="n"/>
      <c r="K1278" s="80">
        <f>F1278-Y1278</f>
        <v/>
      </c>
      <c r="L1278" s="82">
        <f>AA1278/(K1278+W1278)</f>
        <v/>
      </c>
      <c r="M1278" s="75" t="n">
        <v>0.2916666666666667</v>
      </c>
      <c r="N1278" s="80" t="n">
        <v>80256.10000000001</v>
      </c>
      <c r="O1278" s="80" t="n">
        <v>42217.26</v>
      </c>
      <c r="P1278" s="80" t="n">
        <v>12945.9</v>
      </c>
      <c r="Q1278" s="80" t="n">
        <v>19867</v>
      </c>
      <c r="R1278" s="80" t="n">
        <v>6450.42</v>
      </c>
      <c r="S1278" s="80" t="n">
        <v>-1224.48</v>
      </c>
      <c r="T1278" s="80">
        <f>O1278-Y1278</f>
        <v/>
      </c>
      <c r="U1278" s="82">
        <f>AA1278/(T1278+X1278)</f>
        <v/>
      </c>
      <c r="V1278" s="80">
        <f>INDEX(检修、备用和必开!B:B,MATCH(统调负荷!$C1278,检修、备用和必开!$A:$A,0))</f>
        <v/>
      </c>
      <c r="W1278" s="80">
        <f>INDEX(检修、备用和必开!C:C,MATCH(统调负荷!$C1278,检修、备用和必开!$A:$A,0))</f>
        <v/>
      </c>
      <c r="X1278" s="80">
        <f>INDEX(检修、备用和必开!D:D,MATCH(统调负荷!$C1278,检修、备用和必开!$A:$A,0))</f>
        <v/>
      </c>
      <c r="Y1278" s="80">
        <f>INDEX(检修、备用和必开!E:E,MATCH(统调负荷!$C1278,检修、备用和必开!$A:$A,0))</f>
        <v/>
      </c>
      <c r="Z1278" s="80">
        <f>INDEX(检修、备用和必开!F:F,MATCH(统调负荷!$C1278,检修、备用和必开!$A:$A,0))</f>
        <v/>
      </c>
      <c r="AA1278" s="80">
        <f>94492.4-V1278-Z1278</f>
        <v/>
      </c>
      <c r="AB1278" s="80" t="n">
        <v>357.63</v>
      </c>
      <c r="AC1278" s="80" t="n">
        <v>346.97</v>
      </c>
      <c r="AD1278" s="83">
        <f>C1278+D1278</f>
        <v/>
      </c>
      <c r="AE1278" s="82">
        <f>N1278-E1278</f>
        <v/>
      </c>
      <c r="AF1278" s="82">
        <f>O1278-F1278</f>
        <v/>
      </c>
      <c r="AG1278" s="82">
        <f>P1278-G1278</f>
        <v/>
      </c>
      <c r="AH1278" s="82">
        <f>Q1278-H1278</f>
        <v/>
      </c>
      <c r="AI1278" s="82">
        <f>R1278-I1278</f>
        <v/>
      </c>
      <c r="AJ1278" s="82">
        <f>S1278-J1278</f>
        <v/>
      </c>
      <c r="AK1278" s="80">
        <f>INDEX(检修、备用和必开!I:I,MATCH(统调负荷!$C1278,检修、备用和必开!$A:$A,0))</f>
        <v/>
      </c>
    </row>
    <row r="1279" ht="13.8" customHeight="1">
      <c r="A1279" s="80">
        <f>WEEKDAY(C1279,2)</f>
        <v/>
      </c>
      <c r="B1279" s="80">
        <f>HOUR(D1279)</f>
        <v/>
      </c>
      <c r="D1279" s="75" t="n"/>
      <c r="E1279" s="80" t="n"/>
      <c r="F1279" s="80" t="n"/>
      <c r="G1279" s="80" t="n"/>
      <c r="H1279" s="80" t="n"/>
      <c r="I1279" s="80" t="n"/>
      <c r="J1279" s="80" t="n"/>
      <c r="K1279" s="80">
        <f>F1279-Y1279</f>
        <v/>
      </c>
      <c r="L1279" s="82">
        <f>AA1279/(K1279+W1279)</f>
        <v/>
      </c>
      <c r="M1279" s="75" t="n">
        <v>0.3020833333333333</v>
      </c>
      <c r="N1279" s="80" t="n">
        <v>83166.3</v>
      </c>
      <c r="O1279" s="80" t="n">
        <v>43697.17</v>
      </c>
      <c r="P1279" s="80" t="n">
        <v>13482.4</v>
      </c>
      <c r="Q1279" s="80" t="n">
        <v>20602.6</v>
      </c>
      <c r="R1279" s="80" t="n">
        <v>6561.29</v>
      </c>
      <c r="S1279" s="80" t="n">
        <v>-1177.16</v>
      </c>
      <c r="T1279" s="80">
        <f>O1279-Y1279</f>
        <v/>
      </c>
      <c r="U1279" s="82">
        <f>AA1279/(T1279+X1279)</f>
        <v/>
      </c>
      <c r="V1279" s="80">
        <f>INDEX(检修、备用和必开!B:B,MATCH(统调负荷!$C1279,检修、备用和必开!$A:$A,0))</f>
        <v/>
      </c>
      <c r="W1279" s="80">
        <f>INDEX(检修、备用和必开!C:C,MATCH(统调负荷!$C1279,检修、备用和必开!$A:$A,0))</f>
        <v/>
      </c>
      <c r="X1279" s="80">
        <f>INDEX(检修、备用和必开!D:D,MATCH(统调负荷!$C1279,检修、备用和必开!$A:$A,0))</f>
        <v/>
      </c>
      <c r="Y1279" s="80">
        <f>INDEX(检修、备用和必开!E:E,MATCH(统调负荷!$C1279,检修、备用和必开!$A:$A,0))</f>
        <v/>
      </c>
      <c r="Z1279" s="80">
        <f>INDEX(检修、备用和必开!F:F,MATCH(统调负荷!$C1279,检修、备用和必开!$A:$A,0))</f>
        <v/>
      </c>
      <c r="AA1279" s="80">
        <f>94492.4-V1279-Z1279</f>
        <v/>
      </c>
      <c r="AB1279" s="80" t="n">
        <v>366.41</v>
      </c>
      <c r="AC1279" s="80" t="n">
        <v>355.53</v>
      </c>
      <c r="AD1279" s="83">
        <f>C1279+D1279</f>
        <v/>
      </c>
      <c r="AE1279" s="82">
        <f>N1279-E1279</f>
        <v/>
      </c>
      <c r="AF1279" s="82">
        <f>O1279-F1279</f>
        <v/>
      </c>
      <c r="AG1279" s="82">
        <f>P1279-G1279</f>
        <v/>
      </c>
      <c r="AH1279" s="82">
        <f>Q1279-H1279</f>
        <v/>
      </c>
      <c r="AI1279" s="82">
        <f>R1279-I1279</f>
        <v/>
      </c>
      <c r="AJ1279" s="82">
        <f>S1279-J1279</f>
        <v/>
      </c>
      <c r="AK1279" s="80">
        <f>INDEX(检修、备用和必开!I:I,MATCH(统调负荷!$C1279,检修、备用和必开!$A:$A,0))</f>
        <v/>
      </c>
    </row>
    <row r="1280" ht="13.8" customHeight="1">
      <c r="A1280" s="80">
        <f>WEEKDAY(C1280,2)</f>
        <v/>
      </c>
      <c r="B1280" s="80">
        <f>HOUR(D1280)</f>
        <v/>
      </c>
      <c r="D1280" s="75" t="n"/>
      <c r="E1280" s="80" t="n"/>
      <c r="F1280" s="80" t="n"/>
      <c r="G1280" s="80" t="n"/>
      <c r="H1280" s="80" t="n"/>
      <c r="I1280" s="80" t="n"/>
      <c r="J1280" s="80" t="n"/>
      <c r="K1280" s="80">
        <f>F1280-Y1280</f>
        <v/>
      </c>
      <c r="L1280" s="82">
        <f>AA1280/(K1280+W1280)</f>
        <v/>
      </c>
      <c r="M1280" s="75" t="n">
        <v>0.3125</v>
      </c>
      <c r="N1280" s="80" t="n">
        <v>85073.3</v>
      </c>
      <c r="O1280" s="80" t="n">
        <v>44317.66</v>
      </c>
      <c r="P1280" s="80" t="n">
        <v>13861.6</v>
      </c>
      <c r="Q1280" s="80" t="n">
        <v>21468.8</v>
      </c>
      <c r="R1280" s="80" t="n">
        <v>6614</v>
      </c>
      <c r="S1280" s="80" t="n">
        <v>-1188.76</v>
      </c>
      <c r="T1280" s="80">
        <f>O1280-Y1280</f>
        <v/>
      </c>
      <c r="U1280" s="82">
        <f>AA1280/(T1280+X1280)</f>
        <v/>
      </c>
      <c r="V1280" s="80">
        <f>INDEX(检修、备用和必开!B:B,MATCH(统调负荷!$C1280,检修、备用和必开!$A:$A,0))</f>
        <v/>
      </c>
      <c r="W1280" s="80">
        <f>INDEX(检修、备用和必开!C:C,MATCH(统调负荷!$C1280,检修、备用和必开!$A:$A,0))</f>
        <v/>
      </c>
      <c r="X1280" s="80">
        <f>INDEX(检修、备用和必开!D:D,MATCH(统调负荷!$C1280,检修、备用和必开!$A:$A,0))</f>
        <v/>
      </c>
      <c r="Y1280" s="80">
        <f>INDEX(检修、备用和必开!E:E,MATCH(统调负荷!$C1280,检修、备用和必开!$A:$A,0))</f>
        <v/>
      </c>
      <c r="Z1280" s="80">
        <f>INDEX(检修、备用和必开!F:F,MATCH(统调负荷!$C1280,检修、备用和必开!$A:$A,0))</f>
        <v/>
      </c>
      <c r="AA1280" s="80">
        <f>94492.4-V1280-Z1280</f>
        <v/>
      </c>
      <c r="AB1280" s="80" t="n">
        <v>364</v>
      </c>
      <c r="AC1280" s="80" t="n">
        <v>355.92</v>
      </c>
      <c r="AD1280" s="83">
        <f>C1280+D1280</f>
        <v/>
      </c>
      <c r="AE1280" s="82">
        <f>N1280-E1280</f>
        <v/>
      </c>
      <c r="AF1280" s="82">
        <f>O1280-F1280</f>
        <v/>
      </c>
      <c r="AG1280" s="82">
        <f>P1280-G1280</f>
        <v/>
      </c>
      <c r="AH1280" s="82">
        <f>Q1280-H1280</f>
        <v/>
      </c>
      <c r="AI1280" s="82">
        <f>R1280-I1280</f>
        <v/>
      </c>
      <c r="AJ1280" s="82">
        <f>S1280-J1280</f>
        <v/>
      </c>
      <c r="AK1280" s="80">
        <f>INDEX(检修、备用和必开!I:I,MATCH(统调负荷!$C1280,检修、备用和必开!$A:$A,0))</f>
        <v/>
      </c>
    </row>
    <row r="1281" ht="13.8" customHeight="1">
      <c r="A1281" s="80">
        <f>WEEKDAY(C1281,2)</f>
        <v/>
      </c>
      <c r="B1281" s="80">
        <f>HOUR(D1281)</f>
        <v/>
      </c>
      <c r="D1281" s="75" t="n"/>
      <c r="E1281" s="80" t="n"/>
      <c r="F1281" s="80" t="n"/>
      <c r="G1281" s="80" t="n"/>
      <c r="H1281" s="80" t="n"/>
      <c r="I1281" s="80" t="n"/>
      <c r="J1281" s="80" t="n"/>
      <c r="K1281" s="80">
        <f>F1281-Y1281</f>
        <v/>
      </c>
      <c r="L1281" s="82">
        <f>AA1281/(K1281+W1281)</f>
        <v/>
      </c>
      <c r="M1281" s="75" t="n">
        <v>0.3229166666666667</v>
      </c>
      <c r="N1281" s="80" t="n">
        <v>86859.3</v>
      </c>
      <c r="O1281" s="80" t="n">
        <v>45544.75</v>
      </c>
      <c r="P1281" s="80" t="n">
        <v>14351.8</v>
      </c>
      <c r="Q1281" s="80" t="n">
        <v>21445</v>
      </c>
      <c r="R1281" s="80" t="n">
        <v>6733.8</v>
      </c>
      <c r="S1281" s="80" t="n">
        <v>-1216.05</v>
      </c>
      <c r="T1281" s="80">
        <f>O1281-Y1281</f>
        <v/>
      </c>
      <c r="U1281" s="82">
        <f>AA1281/(T1281+X1281)</f>
        <v/>
      </c>
      <c r="V1281" s="80">
        <f>INDEX(检修、备用和必开!B:B,MATCH(统调负荷!$C1281,检修、备用和必开!$A:$A,0))</f>
        <v/>
      </c>
      <c r="W1281" s="80">
        <f>INDEX(检修、备用和必开!C:C,MATCH(统调负荷!$C1281,检修、备用和必开!$A:$A,0))</f>
        <v/>
      </c>
      <c r="X1281" s="80">
        <f>INDEX(检修、备用和必开!D:D,MATCH(统调负荷!$C1281,检修、备用和必开!$A:$A,0))</f>
        <v/>
      </c>
      <c r="Y1281" s="80">
        <f>INDEX(检修、备用和必开!E:E,MATCH(统调负荷!$C1281,检修、备用和必开!$A:$A,0))</f>
        <v/>
      </c>
      <c r="Z1281" s="80">
        <f>INDEX(检修、备用和必开!F:F,MATCH(统调负荷!$C1281,检修、备用和必开!$A:$A,0))</f>
        <v/>
      </c>
      <c r="AA1281" s="80">
        <f>94492.4-V1281-Z1281</f>
        <v/>
      </c>
      <c r="AB1281" s="80" t="n">
        <v>366.41</v>
      </c>
      <c r="AC1281" s="80" t="n">
        <v>366.14</v>
      </c>
      <c r="AD1281" s="83">
        <f>C1281+D1281</f>
        <v/>
      </c>
      <c r="AE1281" s="82">
        <f>N1281-E1281</f>
        <v/>
      </c>
      <c r="AF1281" s="82">
        <f>O1281-F1281</f>
        <v/>
      </c>
      <c r="AG1281" s="82">
        <f>P1281-G1281</f>
        <v/>
      </c>
      <c r="AH1281" s="82">
        <f>Q1281-H1281</f>
        <v/>
      </c>
      <c r="AI1281" s="82">
        <f>R1281-I1281</f>
        <v/>
      </c>
      <c r="AJ1281" s="82">
        <f>S1281-J1281</f>
        <v/>
      </c>
      <c r="AK1281" s="80">
        <f>INDEX(检修、备用和必开!I:I,MATCH(统调负荷!$C1281,检修、备用和必开!$A:$A,0))</f>
        <v/>
      </c>
    </row>
    <row r="1282" ht="13.8" customHeight="1">
      <c r="A1282" s="80">
        <f>WEEKDAY(C1282,2)</f>
        <v/>
      </c>
      <c r="B1282" s="80">
        <f>HOUR(D1282)</f>
        <v/>
      </c>
      <c r="D1282" s="75" t="n"/>
      <c r="E1282" s="80" t="n"/>
      <c r="F1282" s="80" t="n"/>
      <c r="G1282" s="80" t="n"/>
      <c r="H1282" s="80" t="n"/>
      <c r="I1282" s="80" t="n"/>
      <c r="J1282" s="80" t="n"/>
      <c r="K1282" s="80">
        <f>F1282-Y1282</f>
        <v/>
      </c>
      <c r="L1282" s="82">
        <f>AA1282/(K1282+W1282)</f>
        <v/>
      </c>
      <c r="M1282" s="75" t="n">
        <v>0.3333333333333333</v>
      </c>
      <c r="N1282" s="80" t="n">
        <v>90403.60000000001</v>
      </c>
      <c r="O1282" s="80" t="n">
        <v>46477.6</v>
      </c>
      <c r="P1282" s="80" t="n">
        <v>15034.4</v>
      </c>
      <c r="Q1282" s="80" t="n">
        <v>23374</v>
      </c>
      <c r="R1282" s="80" t="n">
        <v>6847.21</v>
      </c>
      <c r="S1282" s="80" t="n">
        <v>-1329.61</v>
      </c>
      <c r="T1282" s="80">
        <f>O1282-Y1282</f>
        <v/>
      </c>
      <c r="U1282" s="82">
        <f>AA1282/(T1282+X1282)</f>
        <v/>
      </c>
      <c r="V1282" s="80">
        <f>INDEX(检修、备用和必开!B:B,MATCH(统调负荷!$C1282,检修、备用和必开!$A:$A,0))</f>
        <v/>
      </c>
      <c r="W1282" s="80">
        <f>INDEX(检修、备用和必开!C:C,MATCH(统调负荷!$C1282,检修、备用和必开!$A:$A,0))</f>
        <v/>
      </c>
      <c r="X1282" s="80">
        <f>INDEX(检修、备用和必开!D:D,MATCH(统调负荷!$C1282,检修、备用和必开!$A:$A,0))</f>
        <v/>
      </c>
      <c r="Y1282" s="80">
        <f>INDEX(检修、备用和必开!E:E,MATCH(统调负荷!$C1282,检修、备用和必开!$A:$A,0))</f>
        <v/>
      </c>
      <c r="Z1282" s="80">
        <f>INDEX(检修、备用和必开!F:F,MATCH(统调负荷!$C1282,检修、备用和必开!$A:$A,0))</f>
        <v/>
      </c>
      <c r="AA1282" s="80">
        <f>94492.4-V1282-Z1282</f>
        <v/>
      </c>
      <c r="AB1282" s="80" t="n">
        <v>356.6</v>
      </c>
      <c r="AC1282" s="80" t="n">
        <v>374.32</v>
      </c>
      <c r="AD1282" s="83">
        <f>C1282+D1282</f>
        <v/>
      </c>
      <c r="AE1282" s="82">
        <f>N1282-E1282</f>
        <v/>
      </c>
      <c r="AF1282" s="82">
        <f>O1282-F1282</f>
        <v/>
      </c>
      <c r="AG1282" s="82">
        <f>P1282-G1282</f>
        <v/>
      </c>
      <c r="AH1282" s="82">
        <f>Q1282-H1282</f>
        <v/>
      </c>
      <c r="AI1282" s="82">
        <f>R1282-I1282</f>
        <v/>
      </c>
      <c r="AJ1282" s="82">
        <f>S1282-J1282</f>
        <v/>
      </c>
      <c r="AK1282" s="80">
        <f>INDEX(检修、备用和必开!I:I,MATCH(统调负荷!$C1282,检修、备用和必开!$A:$A,0))</f>
        <v/>
      </c>
    </row>
    <row r="1283" ht="13.8" customHeight="1">
      <c r="A1283" s="80">
        <f>WEEKDAY(C1283,2)</f>
        <v/>
      </c>
      <c r="B1283" s="80">
        <f>HOUR(D1283)</f>
        <v/>
      </c>
      <c r="D1283" s="75" t="n"/>
      <c r="E1283" s="80" t="n"/>
      <c r="F1283" s="80" t="n"/>
      <c r="G1283" s="80" t="n"/>
      <c r="H1283" s="80" t="n"/>
      <c r="I1283" s="80" t="n"/>
      <c r="J1283" s="80" t="n"/>
      <c r="K1283" s="80">
        <f>F1283-Y1283</f>
        <v/>
      </c>
      <c r="L1283" s="82">
        <f>AA1283/(K1283+W1283)</f>
        <v/>
      </c>
      <c r="M1283" s="75" t="n">
        <v>0.34375</v>
      </c>
      <c r="N1283" s="80" t="n">
        <v>95031</v>
      </c>
      <c r="O1283" s="80" t="n">
        <v>48894.88</v>
      </c>
      <c r="P1283" s="80" t="n">
        <v>16055.4</v>
      </c>
      <c r="Q1283" s="80" t="n">
        <v>24381.2</v>
      </c>
      <c r="R1283" s="80" t="n">
        <v>7115.37</v>
      </c>
      <c r="S1283" s="80" t="n">
        <v>-1415.85</v>
      </c>
      <c r="T1283" s="80">
        <f>O1283-Y1283</f>
        <v/>
      </c>
      <c r="U1283" s="82">
        <f>AA1283/(T1283+X1283)</f>
        <v/>
      </c>
      <c r="V1283" s="80">
        <f>INDEX(检修、备用和必开!B:B,MATCH(统调负荷!$C1283,检修、备用和必开!$A:$A,0))</f>
        <v/>
      </c>
      <c r="W1283" s="80">
        <f>INDEX(检修、备用和必开!C:C,MATCH(统调负荷!$C1283,检修、备用和必开!$A:$A,0))</f>
        <v/>
      </c>
      <c r="X1283" s="80">
        <f>INDEX(检修、备用和必开!D:D,MATCH(统调负荷!$C1283,检修、备用和必开!$A:$A,0))</f>
        <v/>
      </c>
      <c r="Y1283" s="80">
        <f>INDEX(检修、备用和必开!E:E,MATCH(统调负荷!$C1283,检修、备用和必开!$A:$A,0))</f>
        <v/>
      </c>
      <c r="Z1283" s="80">
        <f>INDEX(检修、备用和必开!F:F,MATCH(统调负荷!$C1283,检修、备用和必开!$A:$A,0))</f>
        <v/>
      </c>
      <c r="AA1283" s="80">
        <f>94492.4-V1283-Z1283</f>
        <v/>
      </c>
      <c r="AB1283" s="80" t="n">
        <v>415.07</v>
      </c>
      <c r="AC1283" s="80" t="n">
        <v>534.3</v>
      </c>
      <c r="AD1283" s="83">
        <f>C1283+D1283</f>
        <v/>
      </c>
      <c r="AE1283" s="82">
        <f>N1283-E1283</f>
        <v/>
      </c>
      <c r="AF1283" s="82">
        <f>O1283-F1283</f>
        <v/>
      </c>
      <c r="AG1283" s="82">
        <f>P1283-G1283</f>
        <v/>
      </c>
      <c r="AH1283" s="82">
        <f>Q1283-H1283</f>
        <v/>
      </c>
      <c r="AI1283" s="82">
        <f>R1283-I1283</f>
        <v/>
      </c>
      <c r="AJ1283" s="82">
        <f>S1283-J1283</f>
        <v/>
      </c>
      <c r="AK1283" s="80">
        <f>INDEX(检修、备用和必开!I:I,MATCH(统调负荷!$C1283,检修、备用和必开!$A:$A,0))</f>
        <v/>
      </c>
    </row>
    <row r="1284" ht="13.8" customHeight="1">
      <c r="A1284" s="80">
        <f>WEEKDAY(C1284,2)</f>
        <v/>
      </c>
      <c r="B1284" s="80">
        <f>HOUR(D1284)</f>
        <v/>
      </c>
      <c r="D1284" s="75" t="n"/>
      <c r="E1284" s="80" t="n"/>
      <c r="F1284" s="80" t="n"/>
      <c r="G1284" s="80" t="n"/>
      <c r="H1284" s="80" t="n"/>
      <c r="I1284" s="80" t="n"/>
      <c r="J1284" s="80" t="n"/>
      <c r="K1284" s="80">
        <f>F1284-Y1284</f>
        <v/>
      </c>
      <c r="L1284" s="82">
        <f>AA1284/(K1284+W1284)</f>
        <v/>
      </c>
      <c r="M1284" s="75" t="n">
        <v>0.3541666666666667</v>
      </c>
      <c r="N1284" s="80" t="n">
        <v>97184.60000000001</v>
      </c>
      <c r="O1284" s="80" t="n">
        <v>50293.13</v>
      </c>
      <c r="P1284" s="80" t="n">
        <v>16311.7</v>
      </c>
      <c r="Q1284" s="80" t="n">
        <v>24674.4</v>
      </c>
      <c r="R1284" s="80" t="n">
        <v>7268.85</v>
      </c>
      <c r="S1284" s="80" t="n">
        <v>-1363.48</v>
      </c>
      <c r="T1284" s="80">
        <f>O1284-Y1284</f>
        <v/>
      </c>
      <c r="U1284" s="82">
        <f>AA1284/(T1284+X1284)</f>
        <v/>
      </c>
      <c r="V1284" s="80">
        <f>INDEX(检修、备用和必开!B:B,MATCH(统调负荷!$C1284,检修、备用和必开!$A:$A,0))</f>
        <v/>
      </c>
      <c r="W1284" s="80">
        <f>INDEX(检修、备用和必开!C:C,MATCH(统调负荷!$C1284,检修、备用和必开!$A:$A,0))</f>
        <v/>
      </c>
      <c r="X1284" s="80">
        <f>INDEX(检修、备用和必开!D:D,MATCH(统调负荷!$C1284,检修、备用和必开!$A:$A,0))</f>
        <v/>
      </c>
      <c r="Y1284" s="80">
        <f>INDEX(检修、备用和必开!E:E,MATCH(统调负荷!$C1284,检修、备用和必开!$A:$A,0))</f>
        <v/>
      </c>
      <c r="Z1284" s="80">
        <f>INDEX(检修、备用和必开!F:F,MATCH(统调负荷!$C1284,检修、备用和必开!$A:$A,0))</f>
        <v/>
      </c>
      <c r="AA1284" s="80">
        <f>94492.4-V1284-Z1284</f>
        <v/>
      </c>
      <c r="AB1284" s="80" t="n">
        <v>426.79</v>
      </c>
      <c r="AC1284" s="80" t="n">
        <v>731.34</v>
      </c>
      <c r="AD1284" s="83">
        <f>C1284+D1284</f>
        <v/>
      </c>
      <c r="AE1284" s="82">
        <f>N1284-E1284</f>
        <v/>
      </c>
      <c r="AF1284" s="82">
        <f>O1284-F1284</f>
        <v/>
      </c>
      <c r="AG1284" s="82">
        <f>P1284-G1284</f>
        <v/>
      </c>
      <c r="AH1284" s="82">
        <f>Q1284-H1284</f>
        <v/>
      </c>
      <c r="AI1284" s="82">
        <f>R1284-I1284</f>
        <v/>
      </c>
      <c r="AJ1284" s="82">
        <f>S1284-J1284</f>
        <v/>
      </c>
      <c r="AK1284" s="80">
        <f>INDEX(检修、备用和必开!I:I,MATCH(统调负荷!$C1284,检修、备用和必开!$A:$A,0))</f>
        <v/>
      </c>
    </row>
    <row r="1285" ht="13.8" customHeight="1">
      <c r="A1285" s="80">
        <f>WEEKDAY(C1285,2)</f>
        <v/>
      </c>
      <c r="B1285" s="80">
        <f>HOUR(D1285)</f>
        <v/>
      </c>
      <c r="D1285" s="75" t="n"/>
      <c r="E1285" s="80" t="n"/>
      <c r="F1285" s="80" t="n"/>
      <c r="G1285" s="80" t="n"/>
      <c r="H1285" s="80" t="n"/>
      <c r="I1285" s="80" t="n"/>
      <c r="J1285" s="80" t="n"/>
      <c r="K1285" s="80">
        <f>F1285-Y1285</f>
        <v/>
      </c>
      <c r="L1285" s="82">
        <f>AA1285/(K1285+W1285)</f>
        <v/>
      </c>
      <c r="M1285" s="75" t="n">
        <v>0.3645833333333333</v>
      </c>
      <c r="N1285" s="80" t="n">
        <v>98420.7</v>
      </c>
      <c r="O1285" s="80" t="n">
        <v>50927.09</v>
      </c>
      <c r="P1285" s="80" t="n">
        <v>16469.5</v>
      </c>
      <c r="Q1285" s="80" t="n">
        <v>25023.2</v>
      </c>
      <c r="R1285" s="80" t="n">
        <v>7406.25</v>
      </c>
      <c r="S1285" s="80" t="n">
        <v>-1405.34</v>
      </c>
      <c r="T1285" s="80">
        <f>O1285-Y1285</f>
        <v/>
      </c>
      <c r="U1285" s="82">
        <f>AA1285/(T1285+X1285)</f>
        <v/>
      </c>
      <c r="V1285" s="80">
        <f>INDEX(检修、备用和必开!B:B,MATCH(统调负荷!$C1285,检修、备用和必开!$A:$A,0))</f>
        <v/>
      </c>
      <c r="W1285" s="80">
        <f>INDEX(检修、备用和必开!C:C,MATCH(统调负荷!$C1285,检修、备用和必开!$A:$A,0))</f>
        <v/>
      </c>
      <c r="X1285" s="80">
        <f>INDEX(检修、备用和必开!D:D,MATCH(统调负荷!$C1285,检修、备用和必开!$A:$A,0))</f>
        <v/>
      </c>
      <c r="Y1285" s="80">
        <f>INDEX(检修、备用和必开!E:E,MATCH(统调负荷!$C1285,检修、备用和必开!$A:$A,0))</f>
        <v/>
      </c>
      <c r="Z1285" s="80">
        <f>INDEX(检修、备用和必开!F:F,MATCH(统调负荷!$C1285,检修、备用和必开!$A:$A,0))</f>
        <v/>
      </c>
      <c r="AA1285" s="80">
        <f>94492.4-V1285-Z1285</f>
        <v/>
      </c>
      <c r="AB1285" s="80" t="n">
        <v>438.25</v>
      </c>
      <c r="AC1285" s="80" t="n">
        <v>726.2</v>
      </c>
      <c r="AD1285" s="83">
        <f>C1285+D1285</f>
        <v/>
      </c>
      <c r="AE1285" s="82">
        <f>N1285-E1285</f>
        <v/>
      </c>
      <c r="AF1285" s="82">
        <f>O1285-F1285</f>
        <v/>
      </c>
      <c r="AG1285" s="82">
        <f>P1285-G1285</f>
        <v/>
      </c>
      <c r="AH1285" s="82">
        <f>Q1285-H1285</f>
        <v/>
      </c>
      <c r="AI1285" s="82">
        <f>R1285-I1285</f>
        <v/>
      </c>
      <c r="AJ1285" s="82">
        <f>S1285-J1285</f>
        <v/>
      </c>
      <c r="AK1285" s="80">
        <f>INDEX(检修、备用和必开!I:I,MATCH(统调负荷!$C1285,检修、备用和必开!$A:$A,0))</f>
        <v/>
      </c>
    </row>
    <row r="1286" ht="13.8" customHeight="1">
      <c r="A1286" s="80">
        <f>WEEKDAY(C1286,2)</f>
        <v/>
      </c>
      <c r="B1286" s="80">
        <f>HOUR(D1286)</f>
        <v/>
      </c>
      <c r="D1286" s="75" t="n"/>
      <c r="E1286" s="80" t="n"/>
      <c r="F1286" s="80" t="n"/>
      <c r="G1286" s="80" t="n"/>
      <c r="H1286" s="80" t="n"/>
      <c r="I1286" s="80" t="n"/>
      <c r="J1286" s="80" t="n"/>
      <c r="K1286" s="80">
        <f>F1286-Y1286</f>
        <v/>
      </c>
      <c r="L1286" s="82">
        <f>AA1286/(K1286+W1286)</f>
        <v/>
      </c>
      <c r="M1286" s="75" t="n">
        <v>0.375</v>
      </c>
      <c r="N1286" s="80" t="n">
        <v>99727.60000000001</v>
      </c>
      <c r="O1286" s="80" t="n">
        <v>51316.18</v>
      </c>
      <c r="P1286" s="80" t="n">
        <v>16697.9</v>
      </c>
      <c r="Q1286" s="80" t="n">
        <v>25169.3</v>
      </c>
      <c r="R1286" s="80" t="n">
        <v>7904.04</v>
      </c>
      <c r="S1286" s="80" t="n">
        <v>-1359.82</v>
      </c>
      <c r="T1286" s="80">
        <f>O1286-Y1286</f>
        <v/>
      </c>
      <c r="U1286" s="82">
        <f>AA1286/(T1286+X1286)</f>
        <v/>
      </c>
      <c r="V1286" s="80">
        <f>INDEX(检修、备用和必开!B:B,MATCH(统调负荷!$C1286,检修、备用和必开!$A:$A,0))</f>
        <v/>
      </c>
      <c r="W1286" s="80">
        <f>INDEX(检修、备用和必开!C:C,MATCH(统调负荷!$C1286,检修、备用和必开!$A:$A,0))</f>
        <v/>
      </c>
      <c r="X1286" s="80">
        <f>INDEX(检修、备用和必开!D:D,MATCH(统调负荷!$C1286,检修、备用和必开!$A:$A,0))</f>
        <v/>
      </c>
      <c r="Y1286" s="80">
        <f>INDEX(检修、备用和必开!E:E,MATCH(统调负荷!$C1286,检修、备用和必开!$A:$A,0))</f>
        <v/>
      </c>
      <c r="Z1286" s="80">
        <f>INDEX(检修、备用和必开!F:F,MATCH(统调负荷!$C1286,检修、备用和必开!$A:$A,0))</f>
        <v/>
      </c>
      <c r="AA1286" s="80">
        <f>94492.4-V1286-Z1286</f>
        <v/>
      </c>
      <c r="AB1286" s="80" t="n">
        <v>434.9</v>
      </c>
      <c r="AC1286" s="80" t="n">
        <v>729.11</v>
      </c>
      <c r="AD1286" s="83">
        <f>C1286+D1286</f>
        <v/>
      </c>
      <c r="AE1286" s="82">
        <f>N1286-E1286</f>
        <v/>
      </c>
      <c r="AF1286" s="82">
        <f>O1286-F1286</f>
        <v/>
      </c>
      <c r="AG1286" s="82">
        <f>P1286-G1286</f>
        <v/>
      </c>
      <c r="AH1286" s="82">
        <f>Q1286-H1286</f>
        <v/>
      </c>
      <c r="AI1286" s="82">
        <f>R1286-I1286</f>
        <v/>
      </c>
      <c r="AJ1286" s="82">
        <f>S1286-J1286</f>
        <v/>
      </c>
      <c r="AK1286" s="80">
        <f>INDEX(检修、备用和必开!I:I,MATCH(统调负荷!$C1286,检修、备用和必开!$A:$A,0))</f>
        <v/>
      </c>
    </row>
    <row r="1287" ht="13.8" customHeight="1">
      <c r="A1287" s="80">
        <f>WEEKDAY(C1287,2)</f>
        <v/>
      </c>
      <c r="B1287" s="80">
        <f>HOUR(D1287)</f>
        <v/>
      </c>
      <c r="D1287" s="75" t="n"/>
      <c r="E1287" s="80" t="n"/>
      <c r="F1287" s="80" t="n"/>
      <c r="G1287" s="80" t="n"/>
      <c r="H1287" s="80" t="n"/>
      <c r="I1287" s="80" t="n"/>
      <c r="J1287" s="80" t="n"/>
      <c r="K1287" s="80">
        <f>F1287-Y1287</f>
        <v/>
      </c>
      <c r="L1287" s="82">
        <f>AA1287/(K1287+W1287)</f>
        <v/>
      </c>
      <c r="M1287" s="75" t="n">
        <v>0.3854166666666667</v>
      </c>
      <c r="N1287" s="80" t="n">
        <v>100680</v>
      </c>
      <c r="O1287" s="80" t="n">
        <v>52400.95</v>
      </c>
      <c r="P1287" s="80" t="n">
        <v>16440.8</v>
      </c>
      <c r="Q1287" s="80" t="n">
        <v>24891.1</v>
      </c>
      <c r="R1287" s="80" t="n">
        <v>8268.09</v>
      </c>
      <c r="S1287" s="80" t="n">
        <v>-1320.94</v>
      </c>
      <c r="T1287" s="80">
        <f>O1287-Y1287</f>
        <v/>
      </c>
      <c r="U1287" s="82">
        <f>AA1287/(T1287+X1287)</f>
        <v/>
      </c>
      <c r="V1287" s="80">
        <f>INDEX(检修、备用和必开!B:B,MATCH(统调负荷!$C1287,检修、备用和必开!$A:$A,0))</f>
        <v/>
      </c>
      <c r="W1287" s="80">
        <f>INDEX(检修、备用和必开!C:C,MATCH(统调负荷!$C1287,检修、备用和必开!$A:$A,0))</f>
        <v/>
      </c>
      <c r="X1287" s="80">
        <f>INDEX(检修、备用和必开!D:D,MATCH(统调负荷!$C1287,检修、备用和必开!$A:$A,0))</f>
        <v/>
      </c>
      <c r="Y1287" s="80">
        <f>INDEX(检修、备用和必开!E:E,MATCH(统调负荷!$C1287,检修、备用和必开!$A:$A,0))</f>
        <v/>
      </c>
      <c r="Z1287" s="80">
        <f>INDEX(检修、备用和必开!F:F,MATCH(统调负荷!$C1287,检修、备用和必开!$A:$A,0))</f>
        <v/>
      </c>
      <c r="AA1287" s="80">
        <f>94492.4-V1287-Z1287</f>
        <v/>
      </c>
      <c r="AB1287" s="80" t="n">
        <v>521.62</v>
      </c>
      <c r="AC1287" s="80" t="n">
        <v>728.55</v>
      </c>
      <c r="AD1287" s="83">
        <f>C1287+D1287</f>
        <v/>
      </c>
      <c r="AE1287" s="82">
        <f>N1287-E1287</f>
        <v/>
      </c>
      <c r="AF1287" s="82">
        <f>O1287-F1287</f>
        <v/>
      </c>
      <c r="AG1287" s="82">
        <f>P1287-G1287</f>
        <v/>
      </c>
      <c r="AH1287" s="82">
        <f>Q1287-H1287</f>
        <v/>
      </c>
      <c r="AI1287" s="82">
        <f>R1287-I1287</f>
        <v/>
      </c>
      <c r="AJ1287" s="82">
        <f>S1287-J1287</f>
        <v/>
      </c>
      <c r="AK1287" s="80">
        <f>INDEX(检修、备用和必开!I:I,MATCH(统调负荷!$C1287,检修、备用和必开!$A:$A,0))</f>
        <v/>
      </c>
    </row>
    <row r="1288" ht="13.8" customHeight="1">
      <c r="A1288" s="80">
        <f>WEEKDAY(C1288,2)</f>
        <v/>
      </c>
      <c r="B1288" s="80">
        <f>HOUR(D1288)</f>
        <v/>
      </c>
      <c r="D1288" s="75" t="n"/>
      <c r="E1288" s="80" t="n"/>
      <c r="F1288" s="80" t="n"/>
      <c r="G1288" s="80" t="n"/>
      <c r="H1288" s="80" t="n"/>
      <c r="I1288" s="80" t="n"/>
      <c r="J1288" s="80" t="n"/>
      <c r="K1288" s="80">
        <f>F1288-Y1288</f>
        <v/>
      </c>
      <c r="L1288" s="82">
        <f>AA1288/(K1288+W1288)</f>
        <v/>
      </c>
      <c r="M1288" s="75" t="n">
        <v>0.3958333333333333</v>
      </c>
      <c r="N1288" s="80" t="n">
        <v>100777</v>
      </c>
      <c r="O1288" s="80" t="n">
        <v>52540.72</v>
      </c>
      <c r="P1288" s="80" t="n">
        <v>16237</v>
      </c>
      <c r="Q1288" s="80" t="n">
        <v>24911.6</v>
      </c>
      <c r="R1288" s="80" t="n">
        <v>8527.49</v>
      </c>
      <c r="S1288" s="80" t="n">
        <v>-1439.81</v>
      </c>
      <c r="T1288" s="80">
        <f>O1288-Y1288</f>
        <v/>
      </c>
      <c r="U1288" s="82">
        <f>AA1288/(T1288+X1288)</f>
        <v/>
      </c>
      <c r="V1288" s="80">
        <f>INDEX(检修、备用和必开!B:B,MATCH(统调负荷!$C1288,检修、备用和必开!$A:$A,0))</f>
        <v/>
      </c>
      <c r="W1288" s="80">
        <f>INDEX(检修、备用和必开!C:C,MATCH(统调负荷!$C1288,检修、备用和必开!$A:$A,0))</f>
        <v/>
      </c>
      <c r="X1288" s="80">
        <f>INDEX(检修、备用和必开!D:D,MATCH(统调负荷!$C1288,检修、备用和必开!$A:$A,0))</f>
        <v/>
      </c>
      <c r="Y1288" s="80">
        <f>INDEX(检修、备用和必开!E:E,MATCH(统调负荷!$C1288,检修、备用和必开!$A:$A,0))</f>
        <v/>
      </c>
      <c r="Z1288" s="80">
        <f>INDEX(检修、备用和必开!F:F,MATCH(统调负荷!$C1288,检修、备用和必开!$A:$A,0))</f>
        <v/>
      </c>
      <c r="AA1288" s="80">
        <f>94492.4-V1288-Z1288</f>
        <v/>
      </c>
      <c r="AB1288" s="80" t="n">
        <v>451.25</v>
      </c>
      <c r="AC1288" s="80" t="n">
        <v>802.53</v>
      </c>
      <c r="AD1288" s="83">
        <f>C1288+D1288</f>
        <v/>
      </c>
      <c r="AE1288" s="82">
        <f>N1288-E1288</f>
        <v/>
      </c>
      <c r="AF1288" s="82">
        <f>O1288-F1288</f>
        <v/>
      </c>
      <c r="AG1288" s="82">
        <f>P1288-G1288</f>
        <v/>
      </c>
      <c r="AH1288" s="82">
        <f>Q1288-H1288</f>
        <v/>
      </c>
      <c r="AI1288" s="82">
        <f>R1288-I1288</f>
        <v/>
      </c>
      <c r="AJ1288" s="82">
        <f>S1288-J1288</f>
        <v/>
      </c>
      <c r="AK1288" s="80">
        <f>INDEX(检修、备用和必开!I:I,MATCH(统调负荷!$C1288,检修、备用和必开!$A:$A,0))</f>
        <v/>
      </c>
    </row>
    <row r="1289" ht="13.8" customHeight="1">
      <c r="A1289" s="80">
        <f>WEEKDAY(C1289,2)</f>
        <v/>
      </c>
      <c r="B1289" s="80">
        <f>HOUR(D1289)</f>
        <v/>
      </c>
      <c r="D1289" s="75" t="n"/>
      <c r="E1289" s="80" t="n"/>
      <c r="F1289" s="80" t="n"/>
      <c r="G1289" s="80" t="n"/>
      <c r="H1289" s="80" t="n"/>
      <c r="I1289" s="80" t="n"/>
      <c r="J1289" s="80" t="n"/>
      <c r="K1289" s="80">
        <f>F1289-Y1289</f>
        <v/>
      </c>
      <c r="L1289" s="82">
        <f>AA1289/(K1289+W1289)</f>
        <v/>
      </c>
      <c r="M1289" s="75" t="n">
        <v>0.40625</v>
      </c>
      <c r="N1289" s="80" t="n">
        <v>100558</v>
      </c>
      <c r="O1289" s="80" t="n">
        <v>51808.96</v>
      </c>
      <c r="P1289" s="80" t="n">
        <v>16561.4</v>
      </c>
      <c r="Q1289" s="80" t="n">
        <v>24741.1</v>
      </c>
      <c r="R1289" s="80" t="n">
        <v>8830.51</v>
      </c>
      <c r="S1289" s="80" t="n">
        <v>-1383.97</v>
      </c>
      <c r="T1289" s="80">
        <f>O1289-Y1289</f>
        <v/>
      </c>
      <c r="U1289" s="82">
        <f>AA1289/(T1289+X1289)</f>
        <v/>
      </c>
      <c r="V1289" s="80">
        <f>INDEX(检修、备用和必开!B:B,MATCH(统调负荷!$C1289,检修、备用和必开!$A:$A,0))</f>
        <v/>
      </c>
      <c r="W1289" s="80">
        <f>INDEX(检修、备用和必开!C:C,MATCH(统调负荷!$C1289,检修、备用和必开!$A:$A,0))</f>
        <v/>
      </c>
      <c r="X1289" s="80">
        <f>INDEX(检修、备用和必开!D:D,MATCH(统调负荷!$C1289,检修、备用和必开!$A:$A,0))</f>
        <v/>
      </c>
      <c r="Y1289" s="80">
        <f>INDEX(检修、备用和必开!E:E,MATCH(统调负荷!$C1289,检修、备用和必开!$A:$A,0))</f>
        <v/>
      </c>
      <c r="Z1289" s="80">
        <f>INDEX(检修、备用和必开!F:F,MATCH(统调负荷!$C1289,检修、备用和必开!$A:$A,0))</f>
        <v/>
      </c>
      <c r="AA1289" s="80">
        <f>94492.4-V1289-Z1289</f>
        <v/>
      </c>
      <c r="AB1289" s="80" t="n">
        <v>451.4</v>
      </c>
      <c r="AC1289" s="80" t="n">
        <v>785</v>
      </c>
      <c r="AD1289" s="83">
        <f>C1289+D1289</f>
        <v/>
      </c>
      <c r="AE1289" s="82">
        <f>N1289-E1289</f>
        <v/>
      </c>
      <c r="AF1289" s="82">
        <f>O1289-F1289</f>
        <v/>
      </c>
      <c r="AG1289" s="82">
        <f>P1289-G1289</f>
        <v/>
      </c>
      <c r="AH1289" s="82">
        <f>Q1289-H1289</f>
        <v/>
      </c>
      <c r="AI1289" s="82">
        <f>R1289-I1289</f>
        <v/>
      </c>
      <c r="AJ1289" s="82">
        <f>S1289-J1289</f>
        <v/>
      </c>
      <c r="AK1289" s="80">
        <f>INDEX(检修、备用和必开!I:I,MATCH(统调负荷!$C1289,检修、备用和必开!$A:$A,0))</f>
        <v/>
      </c>
    </row>
    <row r="1290" ht="13.8" customHeight="1">
      <c r="A1290" s="80">
        <f>WEEKDAY(C1290,2)</f>
        <v/>
      </c>
      <c r="B1290" s="80">
        <f>HOUR(D1290)</f>
        <v/>
      </c>
      <c r="D1290" s="75" t="n"/>
      <c r="E1290" s="80" t="n"/>
      <c r="F1290" s="80" t="n"/>
      <c r="G1290" s="80" t="n"/>
      <c r="H1290" s="80" t="n"/>
      <c r="I1290" s="80" t="n"/>
      <c r="J1290" s="80" t="n"/>
      <c r="K1290" s="80">
        <f>F1290-Y1290</f>
        <v/>
      </c>
      <c r="L1290" s="82">
        <f>AA1290/(K1290+W1290)</f>
        <v/>
      </c>
      <c r="M1290" s="75" t="n">
        <v>0.4166666666666667</v>
      </c>
      <c r="N1290" s="80" t="n">
        <v>99859.10000000001</v>
      </c>
      <c r="O1290" s="80" t="n">
        <v>51480.33</v>
      </c>
      <c r="P1290" s="80" t="n">
        <v>16370.3</v>
      </c>
      <c r="Q1290" s="80" t="n">
        <v>24235.3</v>
      </c>
      <c r="R1290" s="80" t="n">
        <v>9199.24</v>
      </c>
      <c r="S1290" s="80" t="n">
        <v>-1426.07</v>
      </c>
      <c r="T1290" s="80">
        <f>O1290-Y1290</f>
        <v/>
      </c>
      <c r="U1290" s="82">
        <f>AA1290/(T1290+X1290)</f>
        <v/>
      </c>
      <c r="V1290" s="80">
        <f>INDEX(检修、备用和必开!B:B,MATCH(统调负荷!$C1290,检修、备用和必开!$A:$A,0))</f>
        <v/>
      </c>
      <c r="W1290" s="80">
        <f>INDEX(检修、备用和必开!C:C,MATCH(统调负荷!$C1290,检修、备用和必开!$A:$A,0))</f>
        <v/>
      </c>
      <c r="X1290" s="80">
        <f>INDEX(检修、备用和必开!D:D,MATCH(统调负荷!$C1290,检修、备用和必开!$A:$A,0))</f>
        <v/>
      </c>
      <c r="Y1290" s="80">
        <f>INDEX(检修、备用和必开!E:E,MATCH(统调负荷!$C1290,检修、备用和必开!$A:$A,0))</f>
        <v/>
      </c>
      <c r="Z1290" s="80">
        <f>INDEX(检修、备用和必开!F:F,MATCH(统调负荷!$C1290,检修、备用和必开!$A:$A,0))</f>
        <v/>
      </c>
      <c r="AA1290" s="80">
        <f>94492.4-V1290-Z1290</f>
        <v/>
      </c>
      <c r="AB1290" s="80" t="n">
        <v>443.33</v>
      </c>
      <c r="AC1290" s="80" t="n">
        <v>708.92</v>
      </c>
      <c r="AD1290" s="83">
        <f>C1290+D1290</f>
        <v/>
      </c>
      <c r="AE1290" s="82">
        <f>N1290-E1290</f>
        <v/>
      </c>
      <c r="AF1290" s="82">
        <f>O1290-F1290</f>
        <v/>
      </c>
      <c r="AG1290" s="82">
        <f>P1290-G1290</f>
        <v/>
      </c>
      <c r="AH1290" s="82">
        <f>Q1290-H1290</f>
        <v/>
      </c>
      <c r="AI1290" s="82">
        <f>R1290-I1290</f>
        <v/>
      </c>
      <c r="AJ1290" s="82">
        <f>S1290-J1290</f>
        <v/>
      </c>
      <c r="AK1290" s="80">
        <f>INDEX(检修、备用和必开!I:I,MATCH(统调负荷!$C1290,检修、备用和必开!$A:$A,0))</f>
        <v/>
      </c>
    </row>
    <row r="1291" ht="13.8" customHeight="1">
      <c r="A1291" s="80">
        <f>WEEKDAY(C1291,2)</f>
        <v/>
      </c>
      <c r="B1291" s="80">
        <f>HOUR(D1291)</f>
        <v/>
      </c>
      <c r="D1291" s="75" t="n"/>
      <c r="E1291" s="80" t="n"/>
      <c r="F1291" s="80" t="n"/>
      <c r="G1291" s="80" t="n"/>
      <c r="H1291" s="80" t="n"/>
      <c r="I1291" s="80" t="n"/>
      <c r="J1291" s="80" t="n"/>
      <c r="K1291" s="80">
        <f>F1291-Y1291</f>
        <v/>
      </c>
      <c r="L1291" s="82">
        <f>AA1291/(K1291+W1291)</f>
        <v/>
      </c>
      <c r="M1291" s="75" t="n">
        <v>0.4270833333333333</v>
      </c>
      <c r="N1291" s="80" t="n">
        <v>97966.10000000001</v>
      </c>
      <c r="O1291" s="80" t="n">
        <v>49942.88</v>
      </c>
      <c r="P1291" s="80" t="n">
        <v>15933</v>
      </c>
      <c r="Q1291" s="80" t="n">
        <v>23944</v>
      </c>
      <c r="R1291" s="80" t="n">
        <v>9528.16</v>
      </c>
      <c r="S1291" s="80" t="n">
        <v>-1381.94</v>
      </c>
      <c r="T1291" s="80">
        <f>O1291-Y1291</f>
        <v/>
      </c>
      <c r="U1291" s="82">
        <f>AA1291/(T1291+X1291)</f>
        <v/>
      </c>
      <c r="V1291" s="80">
        <f>INDEX(检修、备用和必开!B:B,MATCH(统调负荷!$C1291,检修、备用和必开!$A:$A,0))</f>
        <v/>
      </c>
      <c r="W1291" s="80">
        <f>INDEX(检修、备用和必开!C:C,MATCH(统调负荷!$C1291,检修、备用和必开!$A:$A,0))</f>
        <v/>
      </c>
      <c r="X1291" s="80">
        <f>INDEX(检修、备用和必开!D:D,MATCH(统调负荷!$C1291,检修、备用和必开!$A:$A,0))</f>
        <v/>
      </c>
      <c r="Y1291" s="80">
        <f>INDEX(检修、备用和必开!E:E,MATCH(统调负荷!$C1291,检修、备用和必开!$A:$A,0))</f>
        <v/>
      </c>
      <c r="Z1291" s="80">
        <f>INDEX(检修、备用和必开!F:F,MATCH(统调负荷!$C1291,检修、备用和必开!$A:$A,0))</f>
        <v/>
      </c>
      <c r="AA1291" s="80">
        <f>94492.4-V1291-Z1291</f>
        <v/>
      </c>
      <c r="AB1291" s="80" t="n">
        <v>388.38</v>
      </c>
      <c r="AC1291" s="80" t="n">
        <v>398.17</v>
      </c>
      <c r="AD1291" s="83">
        <f>C1291+D1291</f>
        <v/>
      </c>
      <c r="AE1291" s="82">
        <f>N1291-E1291</f>
        <v/>
      </c>
      <c r="AF1291" s="82">
        <f>O1291-F1291</f>
        <v/>
      </c>
      <c r="AG1291" s="82">
        <f>P1291-G1291</f>
        <v/>
      </c>
      <c r="AH1291" s="82">
        <f>Q1291-H1291</f>
        <v/>
      </c>
      <c r="AI1291" s="82">
        <f>R1291-I1291</f>
        <v/>
      </c>
      <c r="AJ1291" s="82">
        <f>S1291-J1291</f>
        <v/>
      </c>
      <c r="AK1291" s="80">
        <f>INDEX(检修、备用和必开!I:I,MATCH(统调负荷!$C1291,检修、备用和必开!$A:$A,0))</f>
        <v/>
      </c>
    </row>
    <row r="1292" ht="13.8" customHeight="1">
      <c r="A1292" s="80">
        <f>WEEKDAY(C1292,2)</f>
        <v/>
      </c>
      <c r="B1292" s="80">
        <f>HOUR(D1292)</f>
        <v/>
      </c>
      <c r="D1292" s="75" t="n"/>
      <c r="E1292" s="80" t="n"/>
      <c r="F1292" s="80" t="n"/>
      <c r="G1292" s="80" t="n"/>
      <c r="H1292" s="80" t="n"/>
      <c r="I1292" s="80" t="n"/>
      <c r="J1292" s="80" t="n"/>
      <c r="K1292" s="80">
        <f>F1292-Y1292</f>
        <v/>
      </c>
      <c r="L1292" s="82">
        <f>AA1292/(K1292+W1292)</f>
        <v/>
      </c>
      <c r="M1292" s="75" t="n">
        <v>0.4375</v>
      </c>
      <c r="N1292" s="80" t="n">
        <v>98189.60000000001</v>
      </c>
      <c r="O1292" s="80" t="n">
        <v>49648.8</v>
      </c>
      <c r="P1292" s="80" t="n">
        <v>16206.7</v>
      </c>
      <c r="Q1292" s="80" t="n">
        <v>23856.8</v>
      </c>
      <c r="R1292" s="80" t="n">
        <v>9886.950000000001</v>
      </c>
      <c r="S1292" s="80" t="n">
        <v>-1409.65</v>
      </c>
      <c r="T1292" s="80">
        <f>O1292-Y1292</f>
        <v/>
      </c>
      <c r="U1292" s="82">
        <f>AA1292/(T1292+X1292)</f>
        <v/>
      </c>
      <c r="V1292" s="80">
        <f>INDEX(检修、备用和必开!B:B,MATCH(统调负荷!$C1292,检修、备用和必开!$A:$A,0))</f>
        <v/>
      </c>
      <c r="W1292" s="80">
        <f>INDEX(检修、备用和必开!C:C,MATCH(统调负荷!$C1292,检修、备用和必开!$A:$A,0))</f>
        <v/>
      </c>
      <c r="X1292" s="80">
        <f>INDEX(检修、备用和必开!D:D,MATCH(统调负荷!$C1292,检修、备用和必开!$A:$A,0))</f>
        <v/>
      </c>
      <c r="Y1292" s="80">
        <f>INDEX(检修、备用和必开!E:E,MATCH(统调负荷!$C1292,检修、备用和必开!$A:$A,0))</f>
        <v/>
      </c>
      <c r="Z1292" s="80">
        <f>INDEX(检修、备用和必开!F:F,MATCH(统调负荷!$C1292,检修、备用和必开!$A:$A,0))</f>
        <v/>
      </c>
      <c r="AA1292" s="80">
        <f>94492.4-V1292-Z1292</f>
        <v/>
      </c>
      <c r="AB1292" s="80" t="n">
        <v>393.2</v>
      </c>
      <c r="AC1292" s="80" t="n">
        <v>386.25</v>
      </c>
      <c r="AD1292" s="83">
        <f>C1292+D1292</f>
        <v/>
      </c>
      <c r="AE1292" s="82">
        <f>N1292-E1292</f>
        <v/>
      </c>
      <c r="AF1292" s="82">
        <f>O1292-F1292</f>
        <v/>
      </c>
      <c r="AG1292" s="82">
        <f>P1292-G1292</f>
        <v/>
      </c>
      <c r="AH1292" s="82">
        <f>Q1292-H1292</f>
        <v/>
      </c>
      <c r="AI1292" s="82">
        <f>R1292-I1292</f>
        <v/>
      </c>
      <c r="AJ1292" s="82">
        <f>S1292-J1292</f>
        <v/>
      </c>
      <c r="AK1292" s="80">
        <f>INDEX(检修、备用和必开!I:I,MATCH(统调负荷!$C1292,检修、备用和必开!$A:$A,0))</f>
        <v/>
      </c>
    </row>
    <row r="1293" ht="13.8" customHeight="1">
      <c r="A1293" s="80">
        <f>WEEKDAY(C1293,2)</f>
        <v/>
      </c>
      <c r="B1293" s="80">
        <f>HOUR(D1293)</f>
        <v/>
      </c>
      <c r="D1293" s="75" t="n"/>
      <c r="E1293" s="80" t="n"/>
      <c r="F1293" s="80" t="n"/>
      <c r="G1293" s="80" t="n"/>
      <c r="H1293" s="80" t="n"/>
      <c r="I1293" s="80" t="n"/>
      <c r="J1293" s="80" t="n"/>
      <c r="K1293" s="80">
        <f>F1293-Y1293</f>
        <v/>
      </c>
      <c r="L1293" s="82">
        <f>AA1293/(K1293+W1293)</f>
        <v/>
      </c>
      <c r="M1293" s="75" t="n">
        <v>0.4479166666666667</v>
      </c>
      <c r="N1293" s="80" t="n">
        <v>97982.39999999999</v>
      </c>
      <c r="O1293" s="80" t="n">
        <v>49168.8</v>
      </c>
      <c r="P1293" s="80" t="n">
        <v>16429.7</v>
      </c>
      <c r="Q1293" s="80" t="n">
        <v>23707.4</v>
      </c>
      <c r="R1293" s="80" t="n">
        <v>10072.5</v>
      </c>
      <c r="S1293" s="80" t="n">
        <v>-1396</v>
      </c>
      <c r="T1293" s="80">
        <f>O1293-Y1293</f>
        <v/>
      </c>
      <c r="U1293" s="82">
        <f>AA1293/(T1293+X1293)</f>
        <v/>
      </c>
      <c r="V1293" s="80">
        <f>INDEX(检修、备用和必开!B:B,MATCH(统调负荷!$C1293,检修、备用和必开!$A:$A,0))</f>
        <v/>
      </c>
      <c r="W1293" s="80">
        <f>INDEX(检修、备用和必开!C:C,MATCH(统调负荷!$C1293,检修、备用和必开!$A:$A,0))</f>
        <v/>
      </c>
      <c r="X1293" s="80">
        <f>INDEX(检修、备用和必开!D:D,MATCH(统调负荷!$C1293,检修、备用和必开!$A:$A,0))</f>
        <v/>
      </c>
      <c r="Y1293" s="80">
        <f>INDEX(检修、备用和必开!E:E,MATCH(统调负荷!$C1293,检修、备用和必开!$A:$A,0))</f>
        <v/>
      </c>
      <c r="Z1293" s="80">
        <f>INDEX(检修、备用和必开!F:F,MATCH(统调负荷!$C1293,检修、备用和必开!$A:$A,0))</f>
        <v/>
      </c>
      <c r="AA1293" s="80">
        <f>94492.4-V1293-Z1293</f>
        <v/>
      </c>
      <c r="AB1293" s="80" t="n">
        <v>382.34</v>
      </c>
      <c r="AC1293" s="80" t="n">
        <v>385.13</v>
      </c>
      <c r="AD1293" s="83">
        <f>C1293+D1293</f>
        <v/>
      </c>
      <c r="AE1293" s="82">
        <f>N1293-E1293</f>
        <v/>
      </c>
      <c r="AF1293" s="82">
        <f>O1293-F1293</f>
        <v/>
      </c>
      <c r="AG1293" s="82">
        <f>P1293-G1293</f>
        <v/>
      </c>
      <c r="AH1293" s="82">
        <f>Q1293-H1293</f>
        <v/>
      </c>
      <c r="AI1293" s="82">
        <f>R1293-I1293</f>
        <v/>
      </c>
      <c r="AJ1293" s="82">
        <f>S1293-J1293</f>
        <v/>
      </c>
      <c r="AK1293" s="80">
        <f>INDEX(检修、备用和必开!I:I,MATCH(统调负荷!$C1293,检修、备用和必开!$A:$A,0))</f>
        <v/>
      </c>
    </row>
    <row r="1294" ht="13.8" customHeight="1">
      <c r="A1294" s="80">
        <f>WEEKDAY(C1294,2)</f>
        <v/>
      </c>
      <c r="B1294" s="80">
        <f>HOUR(D1294)</f>
        <v/>
      </c>
      <c r="D1294" s="75" t="n"/>
      <c r="E1294" s="80" t="n"/>
      <c r="F1294" s="80" t="n"/>
      <c r="G1294" s="80" t="n"/>
      <c r="H1294" s="80" t="n"/>
      <c r="I1294" s="80" t="n"/>
      <c r="J1294" s="80" t="n"/>
      <c r="K1294" s="80">
        <f>F1294-Y1294</f>
        <v/>
      </c>
      <c r="L1294" s="82">
        <f>AA1294/(K1294+W1294)</f>
        <v/>
      </c>
      <c r="M1294" s="75" t="n">
        <v>0.4583333333333333</v>
      </c>
      <c r="N1294" s="80" t="n">
        <v>97393.3</v>
      </c>
      <c r="O1294" s="80" t="n">
        <v>50504.09</v>
      </c>
      <c r="P1294" s="80" t="n">
        <v>14467.5</v>
      </c>
      <c r="Q1294" s="80" t="n">
        <v>23571.3</v>
      </c>
      <c r="R1294" s="80" t="n">
        <v>10272.6</v>
      </c>
      <c r="S1294" s="80" t="n">
        <v>-1422.19</v>
      </c>
      <c r="T1294" s="80">
        <f>O1294-Y1294</f>
        <v/>
      </c>
      <c r="U1294" s="82">
        <f>AA1294/(T1294+X1294)</f>
        <v/>
      </c>
      <c r="V1294" s="80">
        <f>INDEX(检修、备用和必开!B:B,MATCH(统调负荷!$C1294,检修、备用和必开!$A:$A,0))</f>
        <v/>
      </c>
      <c r="W1294" s="80">
        <f>INDEX(检修、备用和必开!C:C,MATCH(统调负荷!$C1294,检修、备用和必开!$A:$A,0))</f>
        <v/>
      </c>
      <c r="X1294" s="80">
        <f>INDEX(检修、备用和必开!D:D,MATCH(统调负荷!$C1294,检修、备用和必开!$A:$A,0))</f>
        <v/>
      </c>
      <c r="Y1294" s="80">
        <f>INDEX(检修、备用和必开!E:E,MATCH(统调负荷!$C1294,检修、备用和必开!$A:$A,0))</f>
        <v/>
      </c>
      <c r="Z1294" s="80">
        <f>INDEX(检修、备用和必开!F:F,MATCH(统调负荷!$C1294,检修、备用和必开!$A:$A,0))</f>
        <v/>
      </c>
      <c r="AA1294" s="80">
        <f>94492.4-V1294-Z1294</f>
        <v/>
      </c>
      <c r="AB1294" s="80" t="n">
        <v>406.84</v>
      </c>
      <c r="AC1294" s="80" t="n">
        <v>486.16</v>
      </c>
      <c r="AD1294" s="83">
        <f>C1294+D1294</f>
        <v/>
      </c>
      <c r="AE1294" s="82">
        <f>N1294-E1294</f>
        <v/>
      </c>
      <c r="AF1294" s="82">
        <f>O1294-F1294</f>
        <v/>
      </c>
      <c r="AG1294" s="82">
        <f>P1294-G1294</f>
        <v/>
      </c>
      <c r="AH1294" s="82">
        <f>Q1294-H1294</f>
        <v/>
      </c>
      <c r="AI1294" s="82">
        <f>R1294-I1294</f>
        <v/>
      </c>
      <c r="AJ1294" s="82">
        <f>S1294-J1294</f>
        <v/>
      </c>
      <c r="AK1294" s="80">
        <f>INDEX(检修、备用和必开!I:I,MATCH(统调负荷!$C1294,检修、备用和必开!$A:$A,0))</f>
        <v/>
      </c>
    </row>
    <row r="1295" ht="13.8" customHeight="1">
      <c r="A1295" s="80">
        <f>WEEKDAY(C1295,2)</f>
        <v/>
      </c>
      <c r="B1295" s="80">
        <f>HOUR(D1295)</f>
        <v/>
      </c>
      <c r="D1295" s="75" t="n"/>
      <c r="E1295" s="80" t="n"/>
      <c r="F1295" s="80" t="n"/>
      <c r="G1295" s="80" t="n"/>
      <c r="H1295" s="80" t="n"/>
      <c r="I1295" s="80" t="n"/>
      <c r="J1295" s="80" t="n"/>
      <c r="K1295" s="80">
        <f>F1295-Y1295</f>
        <v/>
      </c>
      <c r="L1295" s="82">
        <f>AA1295/(K1295+W1295)</f>
        <v/>
      </c>
      <c r="M1295" s="75" t="n">
        <v>0.46875</v>
      </c>
      <c r="N1295" s="80" t="n">
        <v>97701</v>
      </c>
      <c r="O1295" s="80" t="n">
        <v>50538.26</v>
      </c>
      <c r="P1295" s="80" t="n">
        <v>14749.5</v>
      </c>
      <c r="Q1295" s="80" t="n">
        <v>23229</v>
      </c>
      <c r="R1295" s="80" t="n">
        <v>10560</v>
      </c>
      <c r="S1295" s="80" t="n">
        <v>-1375.76</v>
      </c>
      <c r="T1295" s="80">
        <f>O1295-Y1295</f>
        <v/>
      </c>
      <c r="U1295" s="82">
        <f>AA1295/(T1295+X1295)</f>
        <v/>
      </c>
      <c r="V1295" s="80">
        <f>INDEX(检修、备用和必开!B:B,MATCH(统调负荷!$C1295,检修、备用和必开!$A:$A,0))</f>
        <v/>
      </c>
      <c r="W1295" s="80">
        <f>INDEX(检修、备用和必开!C:C,MATCH(统调负荷!$C1295,检修、备用和必开!$A:$A,0))</f>
        <v/>
      </c>
      <c r="X1295" s="80">
        <f>INDEX(检修、备用和必开!D:D,MATCH(统调负荷!$C1295,检修、备用和必开!$A:$A,0))</f>
        <v/>
      </c>
      <c r="Y1295" s="80">
        <f>INDEX(检修、备用和必开!E:E,MATCH(统调负荷!$C1295,检修、备用和必开!$A:$A,0))</f>
        <v/>
      </c>
      <c r="Z1295" s="80">
        <f>INDEX(检修、备用和必开!F:F,MATCH(统调负荷!$C1295,检修、备用和必开!$A:$A,0))</f>
        <v/>
      </c>
      <c r="AA1295" s="80">
        <f>94492.4-V1295-Z1295</f>
        <v/>
      </c>
      <c r="AB1295" s="80" t="n">
        <v>425.91</v>
      </c>
      <c r="AC1295" s="80" t="n">
        <v>458.11</v>
      </c>
      <c r="AD1295" s="83">
        <f>C1295+D1295</f>
        <v/>
      </c>
      <c r="AE1295" s="82">
        <f>N1295-E1295</f>
        <v/>
      </c>
      <c r="AF1295" s="82">
        <f>O1295-F1295</f>
        <v/>
      </c>
      <c r="AG1295" s="82">
        <f>P1295-G1295</f>
        <v/>
      </c>
      <c r="AH1295" s="82">
        <f>Q1295-H1295</f>
        <v/>
      </c>
      <c r="AI1295" s="82">
        <f>R1295-I1295</f>
        <v/>
      </c>
      <c r="AJ1295" s="82">
        <f>S1295-J1295</f>
        <v/>
      </c>
      <c r="AK1295" s="80">
        <f>INDEX(检修、备用和必开!I:I,MATCH(统调负荷!$C1295,检修、备用和必开!$A:$A,0))</f>
        <v/>
      </c>
    </row>
    <row r="1296" ht="13.8" customHeight="1">
      <c r="A1296" s="80">
        <f>WEEKDAY(C1296,2)</f>
        <v/>
      </c>
      <c r="B1296" s="80">
        <f>HOUR(D1296)</f>
        <v/>
      </c>
      <c r="D1296" s="75" t="n"/>
      <c r="E1296" s="80" t="n"/>
      <c r="F1296" s="80" t="n"/>
      <c r="G1296" s="80" t="n"/>
      <c r="H1296" s="80" t="n"/>
      <c r="I1296" s="80" t="n"/>
      <c r="J1296" s="80" t="n"/>
      <c r="K1296" s="80">
        <f>F1296-Y1296</f>
        <v/>
      </c>
      <c r="L1296" s="82">
        <f>AA1296/(K1296+W1296)</f>
        <v/>
      </c>
      <c r="M1296" s="75" t="n">
        <v>0.4791666666666667</v>
      </c>
      <c r="N1296" s="80" t="n">
        <v>95579.60000000001</v>
      </c>
      <c r="O1296" s="80" t="n">
        <v>50102.02</v>
      </c>
      <c r="P1296" s="80" t="n">
        <v>14006.9</v>
      </c>
      <c r="Q1296" s="80" t="n">
        <v>22131.8</v>
      </c>
      <c r="R1296" s="80" t="n">
        <v>10730.6</v>
      </c>
      <c r="S1296" s="80" t="n">
        <v>-1391.72</v>
      </c>
      <c r="T1296" s="80">
        <f>O1296-Y1296</f>
        <v/>
      </c>
      <c r="U1296" s="82">
        <f>AA1296/(T1296+X1296)</f>
        <v/>
      </c>
      <c r="V1296" s="80">
        <f>INDEX(检修、备用和必开!B:B,MATCH(统调负荷!$C1296,检修、备用和必开!$A:$A,0))</f>
        <v/>
      </c>
      <c r="W1296" s="80">
        <f>INDEX(检修、备用和必开!C:C,MATCH(统调负荷!$C1296,检修、备用和必开!$A:$A,0))</f>
        <v/>
      </c>
      <c r="X1296" s="80">
        <f>INDEX(检修、备用和必开!D:D,MATCH(统调负荷!$C1296,检修、备用和必开!$A:$A,0))</f>
        <v/>
      </c>
      <c r="Y1296" s="80">
        <f>INDEX(检修、备用和必开!E:E,MATCH(统调负荷!$C1296,检修、备用和必开!$A:$A,0))</f>
        <v/>
      </c>
      <c r="Z1296" s="80">
        <f>INDEX(检修、备用和必开!F:F,MATCH(统调负荷!$C1296,检修、备用和必开!$A:$A,0))</f>
        <v/>
      </c>
      <c r="AA1296" s="80">
        <f>94492.4-V1296-Z1296</f>
        <v/>
      </c>
      <c r="AB1296" s="80" t="n">
        <v>367.16</v>
      </c>
      <c r="AC1296" s="80" t="n">
        <v>412.6</v>
      </c>
      <c r="AD1296" s="83">
        <f>C1296+D1296</f>
        <v/>
      </c>
      <c r="AE1296" s="82">
        <f>N1296-E1296</f>
        <v/>
      </c>
      <c r="AF1296" s="82">
        <f>O1296-F1296</f>
        <v/>
      </c>
      <c r="AG1296" s="82">
        <f>P1296-G1296</f>
        <v/>
      </c>
      <c r="AH1296" s="82">
        <f>Q1296-H1296</f>
        <v/>
      </c>
      <c r="AI1296" s="82">
        <f>R1296-I1296</f>
        <v/>
      </c>
      <c r="AJ1296" s="82">
        <f>S1296-J1296</f>
        <v/>
      </c>
      <c r="AK1296" s="80">
        <f>INDEX(检修、备用和必开!I:I,MATCH(统调负荷!$C1296,检修、备用和必开!$A:$A,0))</f>
        <v/>
      </c>
    </row>
    <row r="1297" ht="13.8" customHeight="1">
      <c r="A1297" s="80">
        <f>WEEKDAY(C1297,2)</f>
        <v/>
      </c>
      <c r="B1297" s="80">
        <f>HOUR(D1297)</f>
        <v/>
      </c>
      <c r="D1297" s="75" t="n"/>
      <c r="E1297" s="80" t="n"/>
      <c r="F1297" s="80" t="n"/>
      <c r="G1297" s="80" t="n"/>
      <c r="H1297" s="80" t="n"/>
      <c r="I1297" s="80" t="n"/>
      <c r="J1297" s="80" t="n"/>
      <c r="K1297" s="80">
        <f>F1297-Y1297</f>
        <v/>
      </c>
      <c r="L1297" s="82">
        <f>AA1297/(K1297+W1297)</f>
        <v/>
      </c>
      <c r="M1297" s="75" t="n">
        <v>0.4895833333333333</v>
      </c>
      <c r="N1297" s="80" t="n">
        <v>93018.89999999999</v>
      </c>
      <c r="O1297" s="80" t="n">
        <v>49288.69</v>
      </c>
      <c r="P1297" s="80" t="n">
        <v>12885.1</v>
      </c>
      <c r="Q1297" s="80" t="n">
        <v>21364.9</v>
      </c>
      <c r="R1297" s="80" t="n">
        <v>10829.8</v>
      </c>
      <c r="S1297" s="80" t="n">
        <v>-1349.59</v>
      </c>
      <c r="T1297" s="80">
        <f>O1297-Y1297</f>
        <v/>
      </c>
      <c r="U1297" s="82">
        <f>AA1297/(T1297+X1297)</f>
        <v/>
      </c>
      <c r="V1297" s="80">
        <f>INDEX(检修、备用和必开!B:B,MATCH(统调负荷!$C1297,检修、备用和必开!$A:$A,0))</f>
        <v/>
      </c>
      <c r="W1297" s="80">
        <f>INDEX(检修、备用和必开!C:C,MATCH(统调负荷!$C1297,检修、备用和必开!$A:$A,0))</f>
        <v/>
      </c>
      <c r="X1297" s="80">
        <f>INDEX(检修、备用和必开!D:D,MATCH(统调负荷!$C1297,检修、备用和必开!$A:$A,0))</f>
        <v/>
      </c>
      <c r="Y1297" s="80">
        <f>INDEX(检修、备用和必开!E:E,MATCH(统调负荷!$C1297,检修、备用和必开!$A:$A,0))</f>
        <v/>
      </c>
      <c r="Z1297" s="80">
        <f>INDEX(检修、备用和必开!F:F,MATCH(统调负荷!$C1297,检修、备用和必开!$A:$A,0))</f>
        <v/>
      </c>
      <c r="AA1297" s="80">
        <f>94492.4-V1297-Z1297</f>
        <v/>
      </c>
      <c r="AB1297" s="80" t="n">
        <v>363.09</v>
      </c>
      <c r="AC1297" s="80" t="n">
        <v>374.62</v>
      </c>
      <c r="AD1297" s="83">
        <f>C1297+D1297</f>
        <v/>
      </c>
      <c r="AE1297" s="82">
        <f>N1297-E1297</f>
        <v/>
      </c>
      <c r="AF1297" s="82">
        <f>O1297-F1297</f>
        <v/>
      </c>
      <c r="AG1297" s="82">
        <f>P1297-G1297</f>
        <v/>
      </c>
      <c r="AH1297" s="82">
        <f>Q1297-H1297</f>
        <v/>
      </c>
      <c r="AI1297" s="82">
        <f>R1297-I1297</f>
        <v/>
      </c>
      <c r="AJ1297" s="82">
        <f>S1297-J1297</f>
        <v/>
      </c>
      <c r="AK1297" s="80">
        <f>INDEX(检修、备用和必开!I:I,MATCH(统调负荷!$C1297,检修、备用和必开!$A:$A,0))</f>
        <v/>
      </c>
    </row>
    <row r="1298" ht="13.8" customHeight="1">
      <c r="A1298" s="80">
        <f>WEEKDAY(C1298,2)</f>
        <v/>
      </c>
      <c r="B1298" s="80">
        <f>HOUR(D1298)</f>
        <v/>
      </c>
      <c r="D1298" s="75" t="n"/>
      <c r="E1298" s="80" t="n"/>
      <c r="F1298" s="80" t="n"/>
      <c r="G1298" s="80" t="n"/>
      <c r="H1298" s="80" t="n"/>
      <c r="I1298" s="80" t="n"/>
      <c r="J1298" s="80" t="n"/>
      <c r="K1298" s="80">
        <f>F1298-Y1298</f>
        <v/>
      </c>
      <c r="L1298" s="82">
        <f>AA1298/(K1298+W1298)</f>
        <v/>
      </c>
      <c r="M1298" s="75" t="n">
        <v>0.5</v>
      </c>
      <c r="N1298" s="80" t="n">
        <v>87203.5</v>
      </c>
      <c r="O1298" s="80" t="n">
        <v>45907.27</v>
      </c>
      <c r="P1298" s="80" t="n">
        <v>12593</v>
      </c>
      <c r="Q1298" s="80" t="n">
        <v>19078.8</v>
      </c>
      <c r="R1298" s="80" t="n">
        <v>11018.7</v>
      </c>
      <c r="S1298" s="80" t="n">
        <v>-1394.27</v>
      </c>
      <c r="T1298" s="80">
        <f>O1298-Y1298</f>
        <v/>
      </c>
      <c r="U1298" s="82">
        <f>AA1298/(T1298+X1298)</f>
        <v/>
      </c>
      <c r="V1298" s="80">
        <f>INDEX(检修、备用和必开!B:B,MATCH(统调负荷!$C1298,检修、备用和必开!$A:$A,0))</f>
        <v/>
      </c>
      <c r="W1298" s="80">
        <f>INDEX(检修、备用和必开!C:C,MATCH(统调负荷!$C1298,检修、备用和必开!$A:$A,0))</f>
        <v/>
      </c>
      <c r="X1298" s="80">
        <f>INDEX(检修、备用和必开!D:D,MATCH(统调负荷!$C1298,检修、备用和必开!$A:$A,0))</f>
        <v/>
      </c>
      <c r="Y1298" s="80">
        <f>INDEX(检修、备用和必开!E:E,MATCH(统调负荷!$C1298,检修、备用和必开!$A:$A,0))</f>
        <v/>
      </c>
      <c r="Z1298" s="80">
        <f>INDEX(检修、备用和必开!F:F,MATCH(统调负荷!$C1298,检修、备用和必开!$A:$A,0))</f>
        <v/>
      </c>
      <c r="AA1298" s="80">
        <f>94492.4-V1298-Z1298</f>
        <v/>
      </c>
      <c r="AB1298" s="80" t="n">
        <v>328.03</v>
      </c>
      <c r="AC1298" s="80" t="n">
        <v>316.42</v>
      </c>
      <c r="AD1298" s="83">
        <f>C1298+D1298</f>
        <v/>
      </c>
      <c r="AE1298" s="82">
        <f>N1298-E1298</f>
        <v/>
      </c>
      <c r="AF1298" s="82">
        <f>O1298-F1298</f>
        <v/>
      </c>
      <c r="AG1298" s="82">
        <f>P1298-G1298</f>
        <v/>
      </c>
      <c r="AH1298" s="82">
        <f>Q1298-H1298</f>
        <v/>
      </c>
      <c r="AI1298" s="82">
        <f>R1298-I1298</f>
        <v/>
      </c>
      <c r="AJ1298" s="82">
        <f>S1298-J1298</f>
        <v/>
      </c>
      <c r="AK1298" s="80">
        <f>INDEX(检修、备用和必开!I:I,MATCH(统调负荷!$C1298,检修、备用和必开!$A:$A,0))</f>
        <v/>
      </c>
    </row>
    <row r="1299" ht="13.8" customHeight="1">
      <c r="A1299" s="80">
        <f>WEEKDAY(C1299,2)</f>
        <v/>
      </c>
      <c r="B1299" s="80">
        <f>HOUR(D1299)</f>
        <v/>
      </c>
      <c r="D1299" s="75" t="n"/>
      <c r="E1299" s="80" t="n"/>
      <c r="F1299" s="80" t="n"/>
      <c r="G1299" s="80" t="n"/>
      <c r="H1299" s="80" t="n"/>
      <c r="I1299" s="80" t="n"/>
      <c r="J1299" s="80" t="n"/>
      <c r="K1299" s="80">
        <f>F1299-Y1299</f>
        <v/>
      </c>
      <c r="L1299" s="82">
        <f>AA1299/(K1299+W1299)</f>
        <v/>
      </c>
      <c r="M1299" s="75" t="n">
        <v>0.5104166666666666</v>
      </c>
      <c r="N1299" s="80" t="n">
        <v>88032.3</v>
      </c>
      <c r="O1299" s="80" t="n">
        <v>47067.07</v>
      </c>
      <c r="P1299" s="80" t="n">
        <v>11521.1</v>
      </c>
      <c r="Q1299" s="80" t="n">
        <v>19594.9</v>
      </c>
      <c r="R1299" s="80" t="n">
        <v>11218.1</v>
      </c>
      <c r="S1299" s="80" t="n">
        <v>-1368.87</v>
      </c>
      <c r="T1299" s="80">
        <f>O1299-Y1299</f>
        <v/>
      </c>
      <c r="U1299" s="82">
        <f>AA1299/(T1299+X1299)</f>
        <v/>
      </c>
      <c r="V1299" s="80">
        <f>INDEX(检修、备用和必开!B:B,MATCH(统调负荷!$C1299,检修、备用和必开!$A:$A,0))</f>
        <v/>
      </c>
      <c r="W1299" s="80">
        <f>INDEX(检修、备用和必开!C:C,MATCH(统调负荷!$C1299,检修、备用和必开!$A:$A,0))</f>
        <v/>
      </c>
      <c r="X1299" s="80">
        <f>INDEX(检修、备用和必开!D:D,MATCH(统调负荷!$C1299,检修、备用和必开!$A:$A,0))</f>
        <v/>
      </c>
      <c r="Y1299" s="80">
        <f>INDEX(检修、备用和必开!E:E,MATCH(统调负荷!$C1299,检修、备用和必开!$A:$A,0))</f>
        <v/>
      </c>
      <c r="Z1299" s="80">
        <f>INDEX(检修、备用和必开!F:F,MATCH(统调负荷!$C1299,检修、备用和必开!$A:$A,0))</f>
        <v/>
      </c>
      <c r="AA1299" s="80">
        <f>94492.4-V1299-Z1299</f>
        <v/>
      </c>
      <c r="AB1299" s="80" t="n">
        <v>336.86</v>
      </c>
      <c r="AC1299" s="80" t="n">
        <v>355.7</v>
      </c>
      <c r="AD1299" s="83">
        <f>C1299+D1299</f>
        <v/>
      </c>
      <c r="AE1299" s="82">
        <f>N1299-E1299</f>
        <v/>
      </c>
      <c r="AF1299" s="82">
        <f>O1299-F1299</f>
        <v/>
      </c>
      <c r="AG1299" s="82">
        <f>P1299-G1299</f>
        <v/>
      </c>
      <c r="AH1299" s="82">
        <f>Q1299-H1299</f>
        <v/>
      </c>
      <c r="AI1299" s="82">
        <f>R1299-I1299</f>
        <v/>
      </c>
      <c r="AJ1299" s="82">
        <f>S1299-J1299</f>
        <v/>
      </c>
      <c r="AK1299" s="80">
        <f>INDEX(检修、备用和必开!I:I,MATCH(统调负荷!$C1299,检修、备用和必开!$A:$A,0))</f>
        <v/>
      </c>
    </row>
    <row r="1300" ht="13.8" customHeight="1">
      <c r="A1300" s="80">
        <f>WEEKDAY(C1300,2)</f>
        <v/>
      </c>
      <c r="B1300" s="80">
        <f>HOUR(D1300)</f>
        <v/>
      </c>
      <c r="D1300" s="75" t="n"/>
      <c r="E1300" s="80" t="n"/>
      <c r="F1300" s="80" t="n"/>
      <c r="G1300" s="80" t="n"/>
      <c r="H1300" s="80" t="n"/>
      <c r="I1300" s="80" t="n"/>
      <c r="J1300" s="80" t="n"/>
      <c r="K1300" s="80">
        <f>F1300-Y1300</f>
        <v/>
      </c>
      <c r="L1300" s="82">
        <f>AA1300/(K1300+W1300)</f>
        <v/>
      </c>
      <c r="M1300" s="75" t="n">
        <v>0.5208333333333334</v>
      </c>
      <c r="N1300" s="80" t="n">
        <v>86911.8</v>
      </c>
      <c r="O1300" s="80" t="n">
        <v>46697.69</v>
      </c>
      <c r="P1300" s="80" t="n">
        <v>11412.6</v>
      </c>
      <c r="Q1300" s="80" t="n">
        <v>18925.6</v>
      </c>
      <c r="R1300" s="80" t="n">
        <v>11199.2</v>
      </c>
      <c r="S1300" s="80" t="n">
        <v>-1323.29</v>
      </c>
      <c r="T1300" s="80">
        <f>O1300-Y1300</f>
        <v/>
      </c>
      <c r="U1300" s="82">
        <f>AA1300/(T1300+X1300)</f>
        <v/>
      </c>
      <c r="V1300" s="80">
        <f>INDEX(检修、备用和必开!B:B,MATCH(统调负荷!$C1300,检修、备用和必开!$A:$A,0))</f>
        <v/>
      </c>
      <c r="W1300" s="80">
        <f>INDEX(检修、备用和必开!C:C,MATCH(统调负荷!$C1300,检修、备用和必开!$A:$A,0))</f>
        <v/>
      </c>
      <c r="X1300" s="80">
        <f>INDEX(检修、备用和必开!D:D,MATCH(统调负荷!$C1300,检修、备用和必开!$A:$A,0))</f>
        <v/>
      </c>
      <c r="Y1300" s="80">
        <f>INDEX(检修、备用和必开!E:E,MATCH(统调负荷!$C1300,检修、备用和必开!$A:$A,0))</f>
        <v/>
      </c>
      <c r="Z1300" s="80">
        <f>INDEX(检修、备用和必开!F:F,MATCH(统调负荷!$C1300,检修、备用和必开!$A:$A,0))</f>
        <v/>
      </c>
      <c r="AA1300" s="80">
        <f>94492.4-V1300-Z1300</f>
        <v/>
      </c>
      <c r="AB1300" s="80" t="n">
        <v>331.74</v>
      </c>
      <c r="AC1300" s="80" t="n">
        <v>383.65</v>
      </c>
      <c r="AD1300" s="83">
        <f>C1300+D1300</f>
        <v/>
      </c>
      <c r="AE1300" s="82">
        <f>N1300-E1300</f>
        <v/>
      </c>
      <c r="AF1300" s="82">
        <f>O1300-F1300</f>
        <v/>
      </c>
      <c r="AG1300" s="82">
        <f>P1300-G1300</f>
        <v/>
      </c>
      <c r="AH1300" s="82">
        <f>Q1300-H1300</f>
        <v/>
      </c>
      <c r="AI1300" s="82">
        <f>R1300-I1300</f>
        <v/>
      </c>
      <c r="AJ1300" s="82">
        <f>S1300-J1300</f>
        <v/>
      </c>
      <c r="AK1300" s="80">
        <f>INDEX(检修、备用和必开!I:I,MATCH(统调负荷!$C1300,检修、备用和必开!$A:$A,0))</f>
        <v/>
      </c>
    </row>
    <row r="1301" ht="13.8" customHeight="1">
      <c r="A1301" s="80">
        <f>WEEKDAY(C1301,2)</f>
        <v/>
      </c>
      <c r="B1301" s="80">
        <f>HOUR(D1301)</f>
        <v/>
      </c>
      <c r="D1301" s="75" t="n"/>
      <c r="E1301" s="80" t="n"/>
      <c r="F1301" s="80" t="n"/>
      <c r="G1301" s="80" t="n"/>
      <c r="H1301" s="80" t="n"/>
      <c r="I1301" s="80" t="n"/>
      <c r="J1301" s="80" t="n"/>
      <c r="K1301" s="80">
        <f>F1301-Y1301</f>
        <v/>
      </c>
      <c r="L1301" s="82">
        <f>AA1301/(K1301+W1301)</f>
        <v/>
      </c>
      <c r="M1301" s="75" t="n">
        <v>0.53125</v>
      </c>
      <c r="N1301" s="80" t="n">
        <v>86662.89999999999</v>
      </c>
      <c r="O1301" s="80" t="n">
        <v>46021.91</v>
      </c>
      <c r="P1301" s="80" t="n">
        <v>11608.7</v>
      </c>
      <c r="Q1301" s="80" t="n">
        <v>19135.2</v>
      </c>
      <c r="R1301" s="80" t="n">
        <v>11276.8</v>
      </c>
      <c r="S1301" s="80" t="n">
        <v>-1379.71</v>
      </c>
      <c r="T1301" s="80">
        <f>O1301-Y1301</f>
        <v/>
      </c>
      <c r="U1301" s="82">
        <f>AA1301/(T1301+X1301)</f>
        <v/>
      </c>
      <c r="V1301" s="80">
        <f>INDEX(检修、备用和必开!B:B,MATCH(统调负荷!$C1301,检修、备用和必开!$A:$A,0))</f>
        <v/>
      </c>
      <c r="W1301" s="80">
        <f>INDEX(检修、备用和必开!C:C,MATCH(统调负荷!$C1301,检修、备用和必开!$A:$A,0))</f>
        <v/>
      </c>
      <c r="X1301" s="80">
        <f>INDEX(检修、备用和必开!D:D,MATCH(统调负荷!$C1301,检修、备用和必开!$A:$A,0))</f>
        <v/>
      </c>
      <c r="Y1301" s="80">
        <f>INDEX(检修、备用和必开!E:E,MATCH(统调负荷!$C1301,检修、备用和必开!$A:$A,0))</f>
        <v/>
      </c>
      <c r="Z1301" s="80">
        <f>INDEX(检修、备用和必开!F:F,MATCH(统调负荷!$C1301,检修、备用和必开!$A:$A,0))</f>
        <v/>
      </c>
      <c r="AA1301" s="80">
        <f>94492.4-V1301-Z1301</f>
        <v/>
      </c>
      <c r="AB1301" s="80" t="n">
        <v>329.96</v>
      </c>
      <c r="AC1301" s="80" t="n">
        <v>346.28</v>
      </c>
      <c r="AD1301" s="83">
        <f>C1301+D1301</f>
        <v/>
      </c>
      <c r="AE1301" s="82">
        <f>N1301-E1301</f>
        <v/>
      </c>
      <c r="AF1301" s="82">
        <f>O1301-F1301</f>
        <v/>
      </c>
      <c r="AG1301" s="82">
        <f>P1301-G1301</f>
        <v/>
      </c>
      <c r="AH1301" s="82">
        <f>Q1301-H1301</f>
        <v/>
      </c>
      <c r="AI1301" s="82">
        <f>R1301-I1301</f>
        <v/>
      </c>
      <c r="AJ1301" s="82">
        <f>S1301-J1301</f>
        <v/>
      </c>
      <c r="AK1301" s="80">
        <f>INDEX(检修、备用和必开!I:I,MATCH(统调负荷!$C1301,检修、备用和必开!$A:$A,0))</f>
        <v/>
      </c>
    </row>
    <row r="1302" ht="13.8" customHeight="1">
      <c r="A1302" s="80">
        <f>WEEKDAY(C1302,2)</f>
        <v/>
      </c>
      <c r="B1302" s="80">
        <f>HOUR(D1302)</f>
        <v/>
      </c>
      <c r="D1302" s="75" t="n"/>
      <c r="E1302" s="80" t="n"/>
      <c r="F1302" s="80" t="n"/>
      <c r="G1302" s="80" t="n"/>
      <c r="H1302" s="80" t="n"/>
      <c r="I1302" s="80" t="n"/>
      <c r="J1302" s="80" t="n"/>
      <c r="K1302" s="80">
        <f>F1302-Y1302</f>
        <v/>
      </c>
      <c r="L1302" s="82">
        <f>AA1302/(K1302+W1302)</f>
        <v/>
      </c>
      <c r="M1302" s="75" t="n">
        <v>0.5416666666666666</v>
      </c>
      <c r="N1302" s="80" t="n">
        <v>86255</v>
      </c>
      <c r="O1302" s="80" t="n">
        <v>46256.27</v>
      </c>
      <c r="P1302" s="80" t="n">
        <v>11427.2</v>
      </c>
      <c r="Q1302" s="80" t="n">
        <v>18587.6</v>
      </c>
      <c r="R1302" s="80" t="n">
        <v>11408.8</v>
      </c>
      <c r="S1302" s="80" t="n">
        <v>-1424.87</v>
      </c>
      <c r="T1302" s="80">
        <f>O1302-Y1302</f>
        <v/>
      </c>
      <c r="U1302" s="82">
        <f>AA1302/(T1302+X1302)</f>
        <v/>
      </c>
      <c r="V1302" s="80">
        <f>INDEX(检修、备用和必开!B:B,MATCH(统调负荷!$C1302,检修、备用和必开!$A:$A,0))</f>
        <v/>
      </c>
      <c r="W1302" s="80">
        <f>INDEX(检修、备用和必开!C:C,MATCH(统调负荷!$C1302,检修、备用和必开!$A:$A,0))</f>
        <v/>
      </c>
      <c r="X1302" s="80">
        <f>INDEX(检修、备用和必开!D:D,MATCH(统调负荷!$C1302,检修、备用和必开!$A:$A,0))</f>
        <v/>
      </c>
      <c r="Y1302" s="80">
        <f>INDEX(检修、备用和必开!E:E,MATCH(统调负荷!$C1302,检修、备用和必开!$A:$A,0))</f>
        <v/>
      </c>
      <c r="Z1302" s="80">
        <f>INDEX(检修、备用和必开!F:F,MATCH(统调负荷!$C1302,检修、备用和必开!$A:$A,0))</f>
        <v/>
      </c>
      <c r="AA1302" s="80">
        <f>94492.4-V1302-Z1302</f>
        <v/>
      </c>
      <c r="AB1302" s="80" t="n">
        <v>326.5</v>
      </c>
      <c r="AC1302" s="80" t="n">
        <v>356.45</v>
      </c>
      <c r="AD1302" s="83">
        <f>C1302+D1302</f>
        <v/>
      </c>
      <c r="AE1302" s="82">
        <f>N1302-E1302</f>
        <v/>
      </c>
      <c r="AF1302" s="82">
        <f>O1302-F1302</f>
        <v/>
      </c>
      <c r="AG1302" s="82">
        <f>P1302-G1302</f>
        <v/>
      </c>
      <c r="AH1302" s="82">
        <f>Q1302-H1302</f>
        <v/>
      </c>
      <c r="AI1302" s="82">
        <f>R1302-I1302</f>
        <v/>
      </c>
      <c r="AJ1302" s="82">
        <f>S1302-J1302</f>
        <v/>
      </c>
      <c r="AK1302" s="80">
        <f>INDEX(检修、备用和必开!I:I,MATCH(统调负荷!$C1302,检修、备用和必开!$A:$A,0))</f>
        <v/>
      </c>
    </row>
    <row r="1303" ht="13.8" customHeight="1">
      <c r="A1303" s="80">
        <f>WEEKDAY(C1303,2)</f>
        <v/>
      </c>
      <c r="B1303" s="80">
        <f>HOUR(D1303)</f>
        <v/>
      </c>
      <c r="D1303" s="75" t="n"/>
      <c r="E1303" s="80" t="n"/>
      <c r="F1303" s="80" t="n"/>
      <c r="G1303" s="80" t="n"/>
      <c r="H1303" s="80" t="n"/>
      <c r="I1303" s="80" t="n"/>
      <c r="J1303" s="80" t="n"/>
      <c r="K1303" s="80">
        <f>F1303-Y1303</f>
        <v/>
      </c>
      <c r="L1303" s="82">
        <f>AA1303/(K1303+W1303)</f>
        <v/>
      </c>
      <c r="M1303" s="75" t="n">
        <v>0.5520833333333334</v>
      </c>
      <c r="N1303" s="80" t="n">
        <v>87294</v>
      </c>
      <c r="O1303" s="80" t="n">
        <v>46756.66</v>
      </c>
      <c r="P1303" s="80" t="n">
        <v>10990.6</v>
      </c>
      <c r="Q1303" s="80" t="n">
        <v>19616.3</v>
      </c>
      <c r="R1303" s="80" t="n">
        <v>11282.8</v>
      </c>
      <c r="S1303" s="80" t="n">
        <v>-1352.36</v>
      </c>
      <c r="T1303" s="80">
        <f>O1303-Y1303</f>
        <v/>
      </c>
      <c r="U1303" s="82">
        <f>AA1303/(T1303+X1303)</f>
        <v/>
      </c>
      <c r="V1303" s="80">
        <f>INDEX(检修、备用和必开!B:B,MATCH(统调负荷!$C1303,检修、备用和必开!$A:$A,0))</f>
        <v/>
      </c>
      <c r="W1303" s="80">
        <f>INDEX(检修、备用和必开!C:C,MATCH(统调负荷!$C1303,检修、备用和必开!$A:$A,0))</f>
        <v/>
      </c>
      <c r="X1303" s="80">
        <f>INDEX(检修、备用和必开!D:D,MATCH(统调负荷!$C1303,检修、备用和必开!$A:$A,0))</f>
        <v/>
      </c>
      <c r="Y1303" s="80">
        <f>INDEX(检修、备用和必开!E:E,MATCH(统调负荷!$C1303,检修、备用和必开!$A:$A,0))</f>
        <v/>
      </c>
      <c r="Z1303" s="80">
        <f>INDEX(检修、备用和必开!F:F,MATCH(统调负荷!$C1303,检修、备用和必开!$A:$A,0))</f>
        <v/>
      </c>
      <c r="AA1303" s="80">
        <f>94492.4-V1303-Z1303</f>
        <v/>
      </c>
      <c r="AB1303" s="80" t="n">
        <v>325.38</v>
      </c>
      <c r="AC1303" s="80" t="n">
        <v>347.16</v>
      </c>
      <c r="AD1303" s="83">
        <f>C1303+D1303</f>
        <v/>
      </c>
      <c r="AE1303" s="82">
        <f>N1303-E1303</f>
        <v/>
      </c>
      <c r="AF1303" s="82">
        <f>O1303-F1303</f>
        <v/>
      </c>
      <c r="AG1303" s="82">
        <f>P1303-G1303</f>
        <v/>
      </c>
      <c r="AH1303" s="82">
        <f>Q1303-H1303</f>
        <v/>
      </c>
      <c r="AI1303" s="82">
        <f>R1303-I1303</f>
        <v/>
      </c>
      <c r="AJ1303" s="82">
        <f>S1303-J1303</f>
        <v/>
      </c>
      <c r="AK1303" s="80">
        <f>INDEX(检修、备用和必开!I:I,MATCH(统调负荷!$C1303,检修、备用和必开!$A:$A,0))</f>
        <v/>
      </c>
    </row>
    <row r="1304" ht="13.8" customHeight="1">
      <c r="A1304" s="80">
        <f>WEEKDAY(C1304,2)</f>
        <v/>
      </c>
      <c r="B1304" s="80">
        <f>HOUR(D1304)</f>
        <v/>
      </c>
      <c r="D1304" s="75" t="n"/>
      <c r="E1304" s="80" t="n"/>
      <c r="F1304" s="80" t="n"/>
      <c r="G1304" s="80" t="n"/>
      <c r="H1304" s="80" t="n"/>
      <c r="I1304" s="80" t="n"/>
      <c r="J1304" s="80" t="n"/>
      <c r="K1304" s="80">
        <f>F1304-Y1304</f>
        <v/>
      </c>
      <c r="L1304" s="82">
        <f>AA1304/(K1304+W1304)</f>
        <v/>
      </c>
      <c r="M1304" s="75" t="n">
        <v>0.5625</v>
      </c>
      <c r="N1304" s="80" t="n">
        <v>89033.3</v>
      </c>
      <c r="O1304" s="80" t="n">
        <v>48016.01</v>
      </c>
      <c r="P1304" s="80" t="n">
        <v>11205.9</v>
      </c>
      <c r="Q1304" s="80" t="n">
        <v>20138.6</v>
      </c>
      <c r="R1304" s="80" t="n">
        <v>11015.9</v>
      </c>
      <c r="S1304" s="80" t="n">
        <v>-1343.11</v>
      </c>
      <c r="T1304" s="80">
        <f>O1304-Y1304</f>
        <v/>
      </c>
      <c r="U1304" s="82">
        <f>AA1304/(T1304+X1304)</f>
        <v/>
      </c>
      <c r="V1304" s="80">
        <f>INDEX(检修、备用和必开!B:B,MATCH(统调负荷!$C1304,检修、备用和必开!$A:$A,0))</f>
        <v/>
      </c>
      <c r="W1304" s="80">
        <f>INDEX(检修、备用和必开!C:C,MATCH(统调负荷!$C1304,检修、备用和必开!$A:$A,0))</f>
        <v/>
      </c>
      <c r="X1304" s="80">
        <f>INDEX(检修、备用和必开!D:D,MATCH(统调负荷!$C1304,检修、备用和必开!$A:$A,0))</f>
        <v/>
      </c>
      <c r="Y1304" s="80">
        <f>INDEX(检修、备用和必开!E:E,MATCH(统调负荷!$C1304,检修、备用和必开!$A:$A,0))</f>
        <v/>
      </c>
      <c r="Z1304" s="80">
        <f>INDEX(检修、备用和必开!F:F,MATCH(统调负荷!$C1304,检修、备用和必开!$A:$A,0))</f>
        <v/>
      </c>
      <c r="AA1304" s="80">
        <f>94492.4-V1304-Z1304</f>
        <v/>
      </c>
      <c r="AB1304" s="80" t="n">
        <v>341.44</v>
      </c>
      <c r="AC1304" s="80" t="n">
        <v>443.51</v>
      </c>
      <c r="AD1304" s="83">
        <f>C1304+D1304</f>
        <v/>
      </c>
      <c r="AE1304" s="82">
        <f>N1304-E1304</f>
        <v/>
      </c>
      <c r="AF1304" s="82">
        <f>O1304-F1304</f>
        <v/>
      </c>
      <c r="AG1304" s="82">
        <f>P1304-G1304</f>
        <v/>
      </c>
      <c r="AH1304" s="82">
        <f>Q1304-H1304</f>
        <v/>
      </c>
      <c r="AI1304" s="82">
        <f>R1304-I1304</f>
        <v/>
      </c>
      <c r="AJ1304" s="82">
        <f>S1304-J1304</f>
        <v/>
      </c>
      <c r="AK1304" s="80">
        <f>INDEX(检修、备用和必开!I:I,MATCH(统调负荷!$C1304,检修、备用和必开!$A:$A,0))</f>
        <v/>
      </c>
    </row>
    <row r="1305" ht="13.8" customHeight="1">
      <c r="A1305" s="80">
        <f>WEEKDAY(C1305,2)</f>
        <v/>
      </c>
      <c r="B1305" s="80">
        <f>HOUR(D1305)</f>
        <v/>
      </c>
      <c r="D1305" s="75" t="n"/>
      <c r="E1305" s="80" t="n"/>
      <c r="F1305" s="80" t="n"/>
      <c r="G1305" s="80" t="n"/>
      <c r="H1305" s="80" t="n"/>
      <c r="I1305" s="80" t="n"/>
      <c r="J1305" s="80" t="n"/>
      <c r="K1305" s="80">
        <f>F1305-Y1305</f>
        <v/>
      </c>
      <c r="L1305" s="82">
        <f>AA1305/(K1305+W1305)</f>
        <v/>
      </c>
      <c r="M1305" s="75" t="n">
        <v>0.5729166666666666</v>
      </c>
      <c r="N1305" s="80" t="n">
        <v>91705.5</v>
      </c>
      <c r="O1305" s="80" t="n">
        <v>49992.56</v>
      </c>
      <c r="P1305" s="80" t="n">
        <v>10708.2</v>
      </c>
      <c r="Q1305" s="80" t="n">
        <v>21498.6</v>
      </c>
      <c r="R1305" s="80" t="n">
        <v>10874.7</v>
      </c>
      <c r="S1305" s="80" t="n">
        <v>-1368.56</v>
      </c>
      <c r="T1305" s="80">
        <f>O1305-Y1305</f>
        <v/>
      </c>
      <c r="U1305" s="82">
        <f>AA1305/(T1305+X1305)</f>
        <v/>
      </c>
      <c r="V1305" s="80">
        <f>INDEX(检修、备用和必开!B:B,MATCH(统调负荷!$C1305,检修、备用和必开!$A:$A,0))</f>
        <v/>
      </c>
      <c r="W1305" s="80">
        <f>INDEX(检修、备用和必开!C:C,MATCH(统调负荷!$C1305,检修、备用和必开!$A:$A,0))</f>
        <v/>
      </c>
      <c r="X1305" s="80">
        <f>INDEX(检修、备用和必开!D:D,MATCH(统调负荷!$C1305,检修、备用和必开!$A:$A,0))</f>
        <v/>
      </c>
      <c r="Y1305" s="80">
        <f>INDEX(检修、备用和必开!E:E,MATCH(统调负荷!$C1305,检修、备用和必开!$A:$A,0))</f>
        <v/>
      </c>
      <c r="Z1305" s="80">
        <f>INDEX(检修、备用和必开!F:F,MATCH(统调负荷!$C1305,检修、备用和必开!$A:$A,0))</f>
        <v/>
      </c>
      <c r="AA1305" s="80">
        <f>94492.4-V1305-Z1305</f>
        <v/>
      </c>
      <c r="AB1305" s="80" t="n">
        <v>372.28</v>
      </c>
      <c r="AC1305" s="80" t="n">
        <v>479.54</v>
      </c>
      <c r="AD1305" s="83">
        <f>C1305+D1305</f>
        <v/>
      </c>
      <c r="AE1305" s="82">
        <f>N1305-E1305</f>
        <v/>
      </c>
      <c r="AF1305" s="82">
        <f>O1305-F1305</f>
        <v/>
      </c>
      <c r="AG1305" s="82">
        <f>P1305-G1305</f>
        <v/>
      </c>
      <c r="AH1305" s="82">
        <f>Q1305-H1305</f>
        <v/>
      </c>
      <c r="AI1305" s="82">
        <f>R1305-I1305</f>
        <v/>
      </c>
      <c r="AJ1305" s="82">
        <f>S1305-J1305</f>
        <v/>
      </c>
      <c r="AK1305" s="80">
        <f>INDEX(检修、备用和必开!I:I,MATCH(统调负荷!$C1305,检修、备用和必开!$A:$A,0))</f>
        <v/>
      </c>
    </row>
    <row r="1306" ht="13.8" customHeight="1">
      <c r="A1306" s="80">
        <f>WEEKDAY(C1306,2)</f>
        <v/>
      </c>
      <c r="B1306" s="80">
        <f>HOUR(D1306)</f>
        <v/>
      </c>
      <c r="D1306" s="75" t="n"/>
      <c r="E1306" s="80" t="n"/>
      <c r="F1306" s="80" t="n"/>
      <c r="G1306" s="80" t="n"/>
      <c r="H1306" s="80" t="n"/>
      <c r="I1306" s="80" t="n"/>
      <c r="J1306" s="80" t="n"/>
      <c r="K1306" s="80">
        <f>F1306-Y1306</f>
        <v/>
      </c>
      <c r="L1306" s="82">
        <f>AA1306/(K1306+W1306)</f>
        <v/>
      </c>
      <c r="M1306" s="75" t="n">
        <v>0.5833333333333334</v>
      </c>
      <c r="N1306" s="80" t="n">
        <v>91838.60000000001</v>
      </c>
      <c r="O1306" s="80" t="n">
        <v>49997.47</v>
      </c>
      <c r="P1306" s="80" t="n">
        <v>11075</v>
      </c>
      <c r="Q1306" s="80" t="n">
        <v>21345.9</v>
      </c>
      <c r="R1306" s="80" t="n">
        <v>10806.8</v>
      </c>
      <c r="S1306" s="80" t="n">
        <v>-1386.57</v>
      </c>
      <c r="T1306" s="80">
        <f>O1306-Y1306</f>
        <v/>
      </c>
      <c r="U1306" s="82">
        <f>AA1306/(T1306+X1306)</f>
        <v/>
      </c>
      <c r="V1306" s="80">
        <f>INDEX(检修、备用和必开!B:B,MATCH(统调负荷!$C1306,检修、备用和必开!$A:$A,0))</f>
        <v/>
      </c>
      <c r="W1306" s="80">
        <f>INDEX(检修、备用和必开!C:C,MATCH(统调负荷!$C1306,检修、备用和必开!$A:$A,0))</f>
        <v/>
      </c>
      <c r="X1306" s="80">
        <f>INDEX(检修、备用和必开!D:D,MATCH(统调负荷!$C1306,检修、备用和必开!$A:$A,0))</f>
        <v/>
      </c>
      <c r="Y1306" s="80">
        <f>INDEX(检修、备用和必开!E:E,MATCH(统调负荷!$C1306,检修、备用和必开!$A:$A,0))</f>
        <v/>
      </c>
      <c r="Z1306" s="80">
        <f>INDEX(检修、备用和必开!F:F,MATCH(统调负荷!$C1306,检修、备用和必开!$A:$A,0))</f>
        <v/>
      </c>
      <c r="AA1306" s="80">
        <f>94492.4-V1306-Z1306</f>
        <v/>
      </c>
      <c r="AB1306" s="80" t="n">
        <v>369.18</v>
      </c>
      <c r="AC1306" s="80" t="n">
        <v>415.17</v>
      </c>
      <c r="AD1306" s="83">
        <f>C1306+D1306</f>
        <v/>
      </c>
      <c r="AE1306" s="82">
        <f>N1306-E1306</f>
        <v/>
      </c>
      <c r="AF1306" s="82">
        <f>O1306-F1306</f>
        <v/>
      </c>
      <c r="AG1306" s="82">
        <f>P1306-G1306</f>
        <v/>
      </c>
      <c r="AH1306" s="82">
        <f>Q1306-H1306</f>
        <v/>
      </c>
      <c r="AI1306" s="82">
        <f>R1306-I1306</f>
        <v/>
      </c>
      <c r="AJ1306" s="82">
        <f>S1306-J1306</f>
        <v/>
      </c>
      <c r="AK1306" s="80">
        <f>INDEX(检修、备用和必开!I:I,MATCH(统调负荷!$C1306,检修、备用和必开!$A:$A,0))</f>
        <v/>
      </c>
    </row>
    <row r="1307" ht="13.8" customHeight="1">
      <c r="A1307" s="80">
        <f>WEEKDAY(C1307,2)</f>
        <v/>
      </c>
      <c r="B1307" s="80">
        <f>HOUR(D1307)</f>
        <v/>
      </c>
      <c r="D1307" s="75" t="n"/>
      <c r="E1307" s="80" t="n"/>
      <c r="F1307" s="80" t="n"/>
      <c r="G1307" s="80" t="n"/>
      <c r="H1307" s="80" t="n"/>
      <c r="I1307" s="80" t="n"/>
      <c r="J1307" s="80" t="n"/>
      <c r="K1307" s="80">
        <f>F1307-Y1307</f>
        <v/>
      </c>
      <c r="L1307" s="82">
        <f>AA1307/(K1307+W1307)</f>
        <v/>
      </c>
      <c r="M1307" s="75" t="n">
        <v>0.59375</v>
      </c>
      <c r="N1307" s="80" t="n">
        <v>90865.2</v>
      </c>
      <c r="O1307" s="80" t="n">
        <v>49313.88</v>
      </c>
      <c r="P1307" s="80" t="n">
        <v>10937.9</v>
      </c>
      <c r="Q1307" s="80" t="n">
        <v>21422.7</v>
      </c>
      <c r="R1307" s="80" t="n">
        <v>10545.8</v>
      </c>
      <c r="S1307" s="80" t="n">
        <v>-1355.08</v>
      </c>
      <c r="T1307" s="80">
        <f>O1307-Y1307</f>
        <v/>
      </c>
      <c r="U1307" s="82">
        <f>AA1307/(T1307+X1307)</f>
        <v/>
      </c>
      <c r="V1307" s="80">
        <f>INDEX(检修、备用和必开!B:B,MATCH(统调负荷!$C1307,检修、备用和必开!$A:$A,0))</f>
        <v/>
      </c>
      <c r="W1307" s="80">
        <f>INDEX(检修、备用和必开!C:C,MATCH(统调负荷!$C1307,检修、备用和必开!$A:$A,0))</f>
        <v/>
      </c>
      <c r="X1307" s="80">
        <f>INDEX(检修、备用和必开!D:D,MATCH(统调负荷!$C1307,检修、备用和必开!$A:$A,0))</f>
        <v/>
      </c>
      <c r="Y1307" s="80">
        <f>INDEX(检修、备用和必开!E:E,MATCH(统调负荷!$C1307,检修、备用和必开!$A:$A,0))</f>
        <v/>
      </c>
      <c r="Z1307" s="80">
        <f>INDEX(检修、备用和必开!F:F,MATCH(统调负荷!$C1307,检修、备用和必开!$A:$A,0))</f>
        <v/>
      </c>
      <c r="AA1307" s="80">
        <f>94492.4-V1307-Z1307</f>
        <v/>
      </c>
      <c r="AB1307" s="80" t="n">
        <v>360.77</v>
      </c>
      <c r="AC1307" s="80" t="n">
        <v>394.77</v>
      </c>
      <c r="AD1307" s="83">
        <f>C1307+D1307</f>
        <v/>
      </c>
      <c r="AE1307" s="82">
        <f>N1307-E1307</f>
        <v/>
      </c>
      <c r="AF1307" s="82">
        <f>O1307-F1307</f>
        <v/>
      </c>
      <c r="AG1307" s="82">
        <f>P1307-G1307</f>
        <v/>
      </c>
      <c r="AH1307" s="82">
        <f>Q1307-H1307</f>
        <v/>
      </c>
      <c r="AI1307" s="82">
        <f>R1307-I1307</f>
        <v/>
      </c>
      <c r="AJ1307" s="82">
        <f>S1307-J1307</f>
        <v/>
      </c>
      <c r="AK1307" s="80">
        <f>INDEX(检修、备用和必开!I:I,MATCH(统调负荷!$C1307,检修、备用和必开!$A:$A,0))</f>
        <v/>
      </c>
    </row>
    <row r="1308" ht="13.8" customHeight="1">
      <c r="A1308" s="80">
        <f>WEEKDAY(C1308,2)</f>
        <v/>
      </c>
      <c r="B1308" s="80">
        <f>HOUR(D1308)</f>
        <v/>
      </c>
      <c r="D1308" s="75" t="n"/>
      <c r="E1308" s="80" t="n"/>
      <c r="F1308" s="80" t="n"/>
      <c r="G1308" s="80" t="n"/>
      <c r="H1308" s="80" t="n"/>
      <c r="I1308" s="80" t="n"/>
      <c r="J1308" s="80" t="n"/>
      <c r="K1308" s="80">
        <f>F1308-Y1308</f>
        <v/>
      </c>
      <c r="L1308" s="82">
        <f>AA1308/(K1308+W1308)</f>
        <v/>
      </c>
      <c r="M1308" s="75" t="n">
        <v>0.6041666666666666</v>
      </c>
      <c r="N1308" s="80" t="n">
        <v>91063.89999999999</v>
      </c>
      <c r="O1308" s="80" t="n">
        <v>49579.62</v>
      </c>
      <c r="P1308" s="80" t="n">
        <v>11313.2</v>
      </c>
      <c r="Q1308" s="80" t="n">
        <v>21275.5</v>
      </c>
      <c r="R1308" s="80" t="n">
        <v>10231.9</v>
      </c>
      <c r="S1308" s="80" t="n">
        <v>-1336.32</v>
      </c>
      <c r="T1308" s="80">
        <f>O1308-Y1308</f>
        <v/>
      </c>
      <c r="U1308" s="82">
        <f>AA1308/(T1308+X1308)</f>
        <v/>
      </c>
      <c r="V1308" s="80">
        <f>INDEX(检修、备用和必开!B:B,MATCH(统调负荷!$C1308,检修、备用和必开!$A:$A,0))</f>
        <v/>
      </c>
      <c r="W1308" s="80">
        <f>INDEX(检修、备用和必开!C:C,MATCH(统调负荷!$C1308,检修、备用和必开!$A:$A,0))</f>
        <v/>
      </c>
      <c r="X1308" s="80">
        <f>INDEX(检修、备用和必开!D:D,MATCH(统调负荷!$C1308,检修、备用和必开!$A:$A,0))</f>
        <v/>
      </c>
      <c r="Y1308" s="80">
        <f>INDEX(检修、备用和必开!E:E,MATCH(统调负荷!$C1308,检修、备用和必开!$A:$A,0))</f>
        <v/>
      </c>
      <c r="Z1308" s="80">
        <f>INDEX(检修、备用和必开!F:F,MATCH(统调负荷!$C1308,检修、备用和必开!$A:$A,0))</f>
        <v/>
      </c>
      <c r="AA1308" s="80">
        <f>94492.4-V1308-Z1308</f>
        <v/>
      </c>
      <c r="AB1308" s="80" t="n">
        <v>358.62</v>
      </c>
      <c r="AC1308" s="80" t="n">
        <v>414.33</v>
      </c>
      <c r="AD1308" s="83">
        <f>C1308+D1308</f>
        <v/>
      </c>
      <c r="AE1308" s="82">
        <f>N1308-E1308</f>
        <v/>
      </c>
      <c r="AF1308" s="82">
        <f>O1308-F1308</f>
        <v/>
      </c>
      <c r="AG1308" s="82">
        <f>P1308-G1308</f>
        <v/>
      </c>
      <c r="AH1308" s="82">
        <f>Q1308-H1308</f>
        <v/>
      </c>
      <c r="AI1308" s="82">
        <f>R1308-I1308</f>
        <v/>
      </c>
      <c r="AJ1308" s="82">
        <f>S1308-J1308</f>
        <v/>
      </c>
      <c r="AK1308" s="80">
        <f>INDEX(检修、备用和必开!I:I,MATCH(统调负荷!$C1308,检修、备用和必开!$A:$A,0))</f>
        <v/>
      </c>
    </row>
    <row r="1309" ht="13.8" customHeight="1">
      <c r="A1309" s="80">
        <f>WEEKDAY(C1309,2)</f>
        <v/>
      </c>
      <c r="B1309" s="80">
        <f>HOUR(D1309)</f>
        <v/>
      </c>
      <c r="D1309" s="75" t="n"/>
      <c r="E1309" s="80" t="n"/>
      <c r="F1309" s="80" t="n"/>
      <c r="G1309" s="80" t="n"/>
      <c r="H1309" s="80" t="n"/>
      <c r="I1309" s="80" t="n"/>
      <c r="J1309" s="80" t="n"/>
      <c r="K1309" s="80">
        <f>F1309-Y1309</f>
        <v/>
      </c>
      <c r="L1309" s="82">
        <f>AA1309/(K1309+W1309)</f>
        <v/>
      </c>
      <c r="M1309" s="75" t="n">
        <v>0.6145833333333334</v>
      </c>
      <c r="N1309" s="80" t="n">
        <v>91531.60000000001</v>
      </c>
      <c r="O1309" s="80" t="n">
        <v>49762.53</v>
      </c>
      <c r="P1309" s="80" t="n">
        <v>12129.5</v>
      </c>
      <c r="Q1309" s="80" t="n">
        <v>21044.5</v>
      </c>
      <c r="R1309" s="80" t="n">
        <v>9987.120000000001</v>
      </c>
      <c r="S1309" s="80" t="n">
        <v>-1392.05</v>
      </c>
      <c r="T1309" s="80">
        <f>O1309-Y1309</f>
        <v/>
      </c>
      <c r="U1309" s="82">
        <f>AA1309/(T1309+X1309)</f>
        <v/>
      </c>
      <c r="V1309" s="80">
        <f>INDEX(检修、备用和必开!B:B,MATCH(统调负荷!$C1309,检修、备用和必开!$A:$A,0))</f>
        <v/>
      </c>
      <c r="W1309" s="80">
        <f>INDEX(检修、备用和必开!C:C,MATCH(统调负荷!$C1309,检修、备用和必开!$A:$A,0))</f>
        <v/>
      </c>
      <c r="X1309" s="80">
        <f>INDEX(检修、备用和必开!D:D,MATCH(统调负荷!$C1309,检修、备用和必开!$A:$A,0))</f>
        <v/>
      </c>
      <c r="Y1309" s="80">
        <f>INDEX(检修、备用和必开!E:E,MATCH(统调负荷!$C1309,检修、备用和必开!$A:$A,0))</f>
        <v/>
      </c>
      <c r="Z1309" s="80">
        <f>INDEX(检修、备用和必开!F:F,MATCH(统调负荷!$C1309,检修、备用和必开!$A:$A,0))</f>
        <v/>
      </c>
      <c r="AA1309" s="80">
        <f>94492.4-V1309-Z1309</f>
        <v/>
      </c>
      <c r="AB1309" s="80" t="n">
        <v>357.56</v>
      </c>
      <c r="AC1309" s="80" t="n">
        <v>404.66</v>
      </c>
      <c r="AD1309" s="83">
        <f>C1309+D1309</f>
        <v/>
      </c>
      <c r="AE1309" s="82">
        <f>N1309-E1309</f>
        <v/>
      </c>
      <c r="AF1309" s="82">
        <f>O1309-F1309</f>
        <v/>
      </c>
      <c r="AG1309" s="82">
        <f>P1309-G1309</f>
        <v/>
      </c>
      <c r="AH1309" s="82">
        <f>Q1309-H1309</f>
        <v/>
      </c>
      <c r="AI1309" s="82">
        <f>R1309-I1309</f>
        <v/>
      </c>
      <c r="AJ1309" s="82">
        <f>S1309-J1309</f>
        <v/>
      </c>
      <c r="AK1309" s="80">
        <f>INDEX(检修、备用和必开!I:I,MATCH(统调负荷!$C1309,检修、备用和必开!$A:$A,0))</f>
        <v/>
      </c>
    </row>
    <row r="1310" ht="13.8" customHeight="1">
      <c r="A1310" s="80">
        <f>WEEKDAY(C1310,2)</f>
        <v/>
      </c>
      <c r="B1310" s="80">
        <f>HOUR(D1310)</f>
        <v/>
      </c>
      <c r="D1310" s="75" t="n"/>
      <c r="E1310" s="80" t="n"/>
      <c r="F1310" s="80" t="n"/>
      <c r="G1310" s="80" t="n"/>
      <c r="H1310" s="80" t="n"/>
      <c r="I1310" s="80" t="n"/>
      <c r="J1310" s="80" t="n"/>
      <c r="K1310" s="80">
        <f>F1310-Y1310</f>
        <v/>
      </c>
      <c r="L1310" s="82">
        <f>AA1310/(K1310+W1310)</f>
        <v/>
      </c>
      <c r="M1310" s="75" t="n">
        <v>0.625</v>
      </c>
      <c r="N1310" s="80" t="n">
        <v>92602.8</v>
      </c>
      <c r="O1310" s="80" t="n">
        <v>50995</v>
      </c>
      <c r="P1310" s="80" t="n">
        <v>12282.5</v>
      </c>
      <c r="Q1310" s="80" t="n">
        <v>21041</v>
      </c>
      <c r="R1310" s="80" t="n">
        <v>9630.950000000001</v>
      </c>
      <c r="S1310" s="80" t="n">
        <v>-1346.65</v>
      </c>
      <c r="T1310" s="80">
        <f>O1310-Y1310</f>
        <v/>
      </c>
      <c r="U1310" s="82">
        <f>AA1310/(T1310+X1310)</f>
        <v/>
      </c>
      <c r="V1310" s="80">
        <f>INDEX(检修、备用和必开!B:B,MATCH(统调负荷!$C1310,检修、备用和必开!$A:$A,0))</f>
        <v/>
      </c>
      <c r="W1310" s="80">
        <f>INDEX(检修、备用和必开!C:C,MATCH(统调负荷!$C1310,检修、备用和必开!$A:$A,0))</f>
        <v/>
      </c>
      <c r="X1310" s="80">
        <f>INDEX(检修、备用和必开!D:D,MATCH(统调负荷!$C1310,检修、备用和必开!$A:$A,0))</f>
        <v/>
      </c>
      <c r="Y1310" s="80">
        <f>INDEX(检修、备用和必开!E:E,MATCH(统调负荷!$C1310,检修、备用和必开!$A:$A,0))</f>
        <v/>
      </c>
      <c r="Z1310" s="80">
        <f>INDEX(检修、备用和必开!F:F,MATCH(统调负荷!$C1310,检修、备用和必开!$A:$A,0))</f>
        <v/>
      </c>
      <c r="AA1310" s="80">
        <f>94492.4-V1310-Z1310</f>
        <v/>
      </c>
      <c r="AB1310" s="80" t="n">
        <v>360.91</v>
      </c>
      <c r="AC1310" s="80" t="n">
        <v>414.44</v>
      </c>
      <c r="AD1310" s="83">
        <f>C1310+D1310</f>
        <v/>
      </c>
      <c r="AE1310" s="82">
        <f>N1310-E1310</f>
        <v/>
      </c>
      <c r="AF1310" s="82">
        <f>O1310-F1310</f>
        <v/>
      </c>
      <c r="AG1310" s="82">
        <f>P1310-G1310</f>
        <v/>
      </c>
      <c r="AH1310" s="82">
        <f>Q1310-H1310</f>
        <v/>
      </c>
      <c r="AI1310" s="82">
        <f>R1310-I1310</f>
        <v/>
      </c>
      <c r="AJ1310" s="82">
        <f>S1310-J1310</f>
        <v/>
      </c>
      <c r="AK1310" s="80">
        <f>INDEX(检修、备用和必开!I:I,MATCH(统调负荷!$C1310,检修、备用和必开!$A:$A,0))</f>
        <v/>
      </c>
    </row>
    <row r="1311" ht="13.8" customHeight="1">
      <c r="A1311" s="80">
        <f>WEEKDAY(C1311,2)</f>
        <v/>
      </c>
      <c r="B1311" s="80">
        <f>HOUR(D1311)</f>
        <v/>
      </c>
      <c r="D1311" s="75" t="n"/>
      <c r="E1311" s="80" t="n"/>
      <c r="F1311" s="80" t="n"/>
      <c r="G1311" s="80" t="n"/>
      <c r="H1311" s="80" t="n"/>
      <c r="I1311" s="80" t="n"/>
      <c r="J1311" s="80" t="n"/>
      <c r="K1311" s="80">
        <f>F1311-Y1311</f>
        <v/>
      </c>
      <c r="L1311" s="82">
        <f>AA1311/(K1311+W1311)</f>
        <v/>
      </c>
      <c r="M1311" s="75" t="n">
        <v>0.6354166666666666</v>
      </c>
      <c r="N1311" s="80" t="n">
        <v>92685.60000000001</v>
      </c>
      <c r="O1311" s="80" t="n">
        <v>51301.22</v>
      </c>
      <c r="P1311" s="80" t="n">
        <v>12972.9</v>
      </c>
      <c r="Q1311" s="80" t="n">
        <v>20436.2</v>
      </c>
      <c r="R1311" s="80" t="n">
        <v>9307.780000000001</v>
      </c>
      <c r="S1311" s="80" t="n">
        <v>-1332.5</v>
      </c>
      <c r="T1311" s="80">
        <f>O1311-Y1311</f>
        <v/>
      </c>
      <c r="U1311" s="82">
        <f>AA1311/(T1311+X1311)</f>
        <v/>
      </c>
      <c r="V1311" s="80">
        <f>INDEX(检修、备用和必开!B:B,MATCH(统调负荷!$C1311,检修、备用和必开!$A:$A,0))</f>
        <v/>
      </c>
      <c r="W1311" s="80">
        <f>INDEX(检修、备用和必开!C:C,MATCH(统调负荷!$C1311,检修、备用和必开!$A:$A,0))</f>
        <v/>
      </c>
      <c r="X1311" s="80">
        <f>INDEX(检修、备用和必开!D:D,MATCH(统调负荷!$C1311,检修、备用和必开!$A:$A,0))</f>
        <v/>
      </c>
      <c r="Y1311" s="80">
        <f>INDEX(检修、备用和必开!E:E,MATCH(统调负荷!$C1311,检修、备用和必开!$A:$A,0))</f>
        <v/>
      </c>
      <c r="Z1311" s="80">
        <f>INDEX(检修、备用和必开!F:F,MATCH(统调负荷!$C1311,检修、备用和必开!$A:$A,0))</f>
        <v/>
      </c>
      <c r="AA1311" s="80">
        <f>94492.4-V1311-Z1311</f>
        <v/>
      </c>
      <c r="AB1311" s="80" t="n">
        <v>362.61</v>
      </c>
      <c r="AC1311" s="80" t="n">
        <v>547.73</v>
      </c>
      <c r="AD1311" s="83">
        <f>C1311+D1311</f>
        <v/>
      </c>
      <c r="AE1311" s="82">
        <f>N1311-E1311</f>
        <v/>
      </c>
      <c r="AF1311" s="82">
        <f>O1311-F1311</f>
        <v/>
      </c>
      <c r="AG1311" s="82">
        <f>P1311-G1311</f>
        <v/>
      </c>
      <c r="AH1311" s="82">
        <f>Q1311-H1311</f>
        <v/>
      </c>
      <c r="AI1311" s="82">
        <f>R1311-I1311</f>
        <v/>
      </c>
      <c r="AJ1311" s="82">
        <f>S1311-J1311</f>
        <v/>
      </c>
      <c r="AK1311" s="80">
        <f>INDEX(检修、备用和必开!I:I,MATCH(统调负荷!$C1311,检修、备用和必开!$A:$A,0))</f>
        <v/>
      </c>
    </row>
    <row r="1312" ht="13.8" customHeight="1">
      <c r="A1312" s="80">
        <f>WEEKDAY(C1312,2)</f>
        <v/>
      </c>
      <c r="B1312" s="80">
        <f>HOUR(D1312)</f>
        <v/>
      </c>
      <c r="D1312" s="75" t="n"/>
      <c r="E1312" s="80" t="n"/>
      <c r="F1312" s="80" t="n"/>
      <c r="G1312" s="80" t="n"/>
      <c r="H1312" s="80" t="n"/>
      <c r="I1312" s="80" t="n"/>
      <c r="J1312" s="80" t="n"/>
      <c r="K1312" s="80">
        <f>F1312-Y1312</f>
        <v/>
      </c>
      <c r="L1312" s="82">
        <f>AA1312/(K1312+W1312)</f>
        <v/>
      </c>
      <c r="M1312" s="75" t="n">
        <v>0.6458333333333334</v>
      </c>
      <c r="N1312" s="80" t="n">
        <v>93742.89999999999</v>
      </c>
      <c r="O1312" s="80" t="n">
        <v>52130.18</v>
      </c>
      <c r="P1312" s="80" t="n">
        <v>13490.8</v>
      </c>
      <c r="Q1312" s="80" t="n">
        <v>20371.6</v>
      </c>
      <c r="R1312" s="80" t="n">
        <v>9161.91</v>
      </c>
      <c r="S1312" s="80" t="n">
        <v>-1411.59</v>
      </c>
      <c r="T1312" s="80">
        <f>O1312-Y1312</f>
        <v/>
      </c>
      <c r="U1312" s="82">
        <f>AA1312/(T1312+X1312)</f>
        <v/>
      </c>
      <c r="V1312" s="80">
        <f>INDEX(检修、备用和必开!B:B,MATCH(统调负荷!$C1312,检修、备用和必开!$A:$A,0))</f>
        <v/>
      </c>
      <c r="W1312" s="80">
        <f>INDEX(检修、备用和必开!C:C,MATCH(统调负荷!$C1312,检修、备用和必开!$A:$A,0))</f>
        <v/>
      </c>
      <c r="X1312" s="80">
        <f>INDEX(检修、备用和必开!D:D,MATCH(统调负荷!$C1312,检修、备用和必开!$A:$A,0))</f>
        <v/>
      </c>
      <c r="Y1312" s="80">
        <f>INDEX(检修、备用和必开!E:E,MATCH(统调负荷!$C1312,检修、备用和必开!$A:$A,0))</f>
        <v/>
      </c>
      <c r="Z1312" s="80">
        <f>INDEX(检修、备用和必开!F:F,MATCH(统调负荷!$C1312,检修、备用和必开!$A:$A,0))</f>
        <v/>
      </c>
      <c r="AA1312" s="80">
        <f>94492.4-V1312-Z1312</f>
        <v/>
      </c>
      <c r="AB1312" s="80" t="n">
        <v>364.28</v>
      </c>
      <c r="AC1312" s="80" t="n">
        <v>457.6</v>
      </c>
      <c r="AD1312" s="83">
        <f>C1312+D1312</f>
        <v/>
      </c>
      <c r="AE1312" s="82">
        <f>N1312-E1312</f>
        <v/>
      </c>
      <c r="AF1312" s="82">
        <f>O1312-F1312</f>
        <v/>
      </c>
      <c r="AG1312" s="82">
        <f>P1312-G1312</f>
        <v/>
      </c>
      <c r="AH1312" s="82">
        <f>Q1312-H1312</f>
        <v/>
      </c>
      <c r="AI1312" s="82">
        <f>R1312-I1312</f>
        <v/>
      </c>
      <c r="AJ1312" s="82">
        <f>S1312-J1312</f>
        <v/>
      </c>
      <c r="AK1312" s="80">
        <f>INDEX(检修、备用和必开!I:I,MATCH(统调负荷!$C1312,检修、备用和必开!$A:$A,0))</f>
        <v/>
      </c>
    </row>
    <row r="1313" ht="13.8" customHeight="1">
      <c r="A1313" s="80">
        <f>WEEKDAY(C1313,2)</f>
        <v/>
      </c>
      <c r="B1313" s="80">
        <f>HOUR(D1313)</f>
        <v/>
      </c>
      <c r="D1313" s="75" t="n"/>
      <c r="E1313" s="80" t="n"/>
      <c r="F1313" s="80" t="n"/>
      <c r="G1313" s="80" t="n"/>
      <c r="H1313" s="80" t="n"/>
      <c r="I1313" s="80" t="n"/>
      <c r="J1313" s="80" t="n"/>
      <c r="K1313" s="80">
        <f>F1313-Y1313</f>
        <v/>
      </c>
      <c r="L1313" s="82">
        <f>AA1313/(K1313+W1313)</f>
        <v/>
      </c>
      <c r="M1313" s="75" t="n">
        <v>0.65625</v>
      </c>
      <c r="N1313" s="80" t="n">
        <v>95024.39999999999</v>
      </c>
      <c r="O1313" s="80" t="n">
        <v>52828.56</v>
      </c>
      <c r="P1313" s="80" t="n">
        <v>14095.6</v>
      </c>
      <c r="Q1313" s="80" t="n">
        <v>20585.4</v>
      </c>
      <c r="R1313" s="80" t="n">
        <v>8895.24</v>
      </c>
      <c r="S1313" s="80" t="n">
        <v>-1380.4</v>
      </c>
      <c r="T1313" s="80">
        <f>O1313-Y1313</f>
        <v/>
      </c>
      <c r="U1313" s="82">
        <f>AA1313/(T1313+X1313)</f>
        <v/>
      </c>
      <c r="V1313" s="80">
        <f>INDEX(检修、备用和必开!B:B,MATCH(统调负荷!$C1313,检修、备用和必开!$A:$A,0))</f>
        <v/>
      </c>
      <c r="W1313" s="80">
        <f>INDEX(检修、备用和必开!C:C,MATCH(统调负荷!$C1313,检修、备用和必开!$A:$A,0))</f>
        <v/>
      </c>
      <c r="X1313" s="80">
        <f>INDEX(检修、备用和必开!D:D,MATCH(统调负荷!$C1313,检修、备用和必开!$A:$A,0))</f>
        <v/>
      </c>
      <c r="Y1313" s="80">
        <f>INDEX(检修、备用和必开!E:E,MATCH(统调负荷!$C1313,检修、备用和必开!$A:$A,0))</f>
        <v/>
      </c>
      <c r="Z1313" s="80">
        <f>INDEX(检修、备用和必开!F:F,MATCH(统调负荷!$C1313,检修、备用和必开!$A:$A,0))</f>
        <v/>
      </c>
      <c r="AA1313" s="80">
        <f>94492.4-V1313-Z1313</f>
        <v/>
      </c>
      <c r="AB1313" s="80" t="n">
        <v>367.07</v>
      </c>
      <c r="AC1313" s="80" t="n">
        <v>479.71</v>
      </c>
      <c r="AD1313" s="83">
        <f>C1313+D1313</f>
        <v/>
      </c>
      <c r="AE1313" s="82">
        <f>N1313-E1313</f>
        <v/>
      </c>
      <c r="AF1313" s="82">
        <f>O1313-F1313</f>
        <v/>
      </c>
      <c r="AG1313" s="82">
        <f>P1313-G1313</f>
        <v/>
      </c>
      <c r="AH1313" s="82">
        <f>Q1313-H1313</f>
        <v/>
      </c>
      <c r="AI1313" s="82">
        <f>R1313-I1313</f>
        <v/>
      </c>
      <c r="AJ1313" s="82">
        <f>S1313-J1313</f>
        <v/>
      </c>
      <c r="AK1313" s="80">
        <f>INDEX(检修、备用和必开!I:I,MATCH(统调负荷!$C1313,检修、备用和必开!$A:$A,0))</f>
        <v/>
      </c>
    </row>
    <row r="1314" ht="13.8" customHeight="1">
      <c r="A1314" s="80">
        <f>WEEKDAY(C1314,2)</f>
        <v/>
      </c>
      <c r="B1314" s="80">
        <f>HOUR(D1314)</f>
        <v/>
      </c>
      <c r="D1314" s="75" t="n"/>
      <c r="E1314" s="80" t="n"/>
      <c r="F1314" s="80" t="n"/>
      <c r="G1314" s="80" t="n"/>
      <c r="H1314" s="80" t="n"/>
      <c r="I1314" s="80" t="n"/>
      <c r="J1314" s="80" t="n"/>
      <c r="K1314" s="80">
        <f>F1314-Y1314</f>
        <v/>
      </c>
      <c r="L1314" s="82">
        <f>AA1314/(K1314+W1314)</f>
        <v/>
      </c>
      <c r="M1314" s="75" t="n">
        <v>0.6666666666666666</v>
      </c>
      <c r="N1314" s="80" t="n">
        <v>96454.5</v>
      </c>
      <c r="O1314" s="80" t="n">
        <v>53903.59</v>
      </c>
      <c r="P1314" s="80" t="n">
        <v>14722.5</v>
      </c>
      <c r="Q1314" s="80" t="n">
        <v>20534.7</v>
      </c>
      <c r="R1314" s="80" t="n">
        <v>8628.27</v>
      </c>
      <c r="S1314" s="80" t="n">
        <v>-1334.56</v>
      </c>
      <c r="T1314" s="80">
        <f>O1314-Y1314</f>
        <v/>
      </c>
      <c r="U1314" s="82">
        <f>AA1314/(T1314+X1314)</f>
        <v/>
      </c>
      <c r="V1314" s="80">
        <f>INDEX(检修、备用和必开!B:B,MATCH(统调负荷!$C1314,检修、备用和必开!$A:$A,0))</f>
        <v/>
      </c>
      <c r="W1314" s="80">
        <f>INDEX(检修、备用和必开!C:C,MATCH(统调负荷!$C1314,检修、备用和必开!$A:$A,0))</f>
        <v/>
      </c>
      <c r="X1314" s="80">
        <f>INDEX(检修、备用和必开!D:D,MATCH(统调负荷!$C1314,检修、备用和必开!$A:$A,0))</f>
        <v/>
      </c>
      <c r="Y1314" s="80">
        <f>INDEX(检修、备用和必开!E:E,MATCH(统调负荷!$C1314,检修、备用和必开!$A:$A,0))</f>
        <v/>
      </c>
      <c r="Z1314" s="80">
        <f>INDEX(检修、备用和必开!F:F,MATCH(统调负荷!$C1314,检修、备用和必开!$A:$A,0))</f>
        <v/>
      </c>
      <c r="AA1314" s="80">
        <f>94492.4-V1314-Z1314</f>
        <v/>
      </c>
      <c r="AB1314" s="80" t="n">
        <v>379.74</v>
      </c>
      <c r="AC1314" s="80" t="n">
        <v>434.84</v>
      </c>
      <c r="AD1314" s="83">
        <f>C1314+D1314</f>
        <v/>
      </c>
      <c r="AE1314" s="82">
        <f>N1314-E1314</f>
        <v/>
      </c>
      <c r="AF1314" s="82">
        <f>O1314-F1314</f>
        <v/>
      </c>
      <c r="AG1314" s="82">
        <f>P1314-G1314</f>
        <v/>
      </c>
      <c r="AH1314" s="82">
        <f>Q1314-H1314</f>
        <v/>
      </c>
      <c r="AI1314" s="82">
        <f>R1314-I1314</f>
        <v/>
      </c>
      <c r="AJ1314" s="82">
        <f>S1314-J1314</f>
        <v/>
      </c>
      <c r="AK1314" s="80">
        <f>INDEX(检修、备用和必开!I:I,MATCH(统调负荷!$C1314,检修、备用和必开!$A:$A,0))</f>
        <v/>
      </c>
    </row>
    <row r="1315" ht="13.8" customHeight="1">
      <c r="A1315" s="80">
        <f>WEEKDAY(C1315,2)</f>
        <v/>
      </c>
      <c r="B1315" s="80">
        <f>HOUR(D1315)</f>
        <v/>
      </c>
      <c r="D1315" s="75" t="n"/>
      <c r="E1315" s="80" t="n"/>
      <c r="F1315" s="80" t="n"/>
      <c r="G1315" s="80" t="n"/>
      <c r="H1315" s="80" t="n"/>
      <c r="I1315" s="80" t="n"/>
      <c r="J1315" s="80" t="n"/>
      <c r="K1315" s="80">
        <f>F1315-Y1315</f>
        <v/>
      </c>
      <c r="L1315" s="82">
        <f>AA1315/(K1315+W1315)</f>
        <v/>
      </c>
      <c r="M1315" s="75" t="n">
        <v>0.6770833333333334</v>
      </c>
      <c r="N1315" s="80" t="n">
        <v>97919.39999999999</v>
      </c>
      <c r="O1315" s="80" t="n">
        <v>54638.43</v>
      </c>
      <c r="P1315" s="80" t="n">
        <v>15410.2</v>
      </c>
      <c r="Q1315" s="80" t="n">
        <v>21040.3</v>
      </c>
      <c r="R1315" s="80" t="n">
        <v>8232.719999999999</v>
      </c>
      <c r="S1315" s="80" t="n">
        <v>-1402.25</v>
      </c>
      <c r="T1315" s="80">
        <f>O1315-Y1315</f>
        <v/>
      </c>
      <c r="U1315" s="82">
        <f>AA1315/(T1315+X1315)</f>
        <v/>
      </c>
      <c r="V1315" s="80">
        <f>INDEX(检修、备用和必开!B:B,MATCH(统调负荷!$C1315,检修、备用和必开!$A:$A,0))</f>
        <v/>
      </c>
      <c r="W1315" s="80">
        <f>INDEX(检修、备用和必开!C:C,MATCH(统调负荷!$C1315,检修、备用和必开!$A:$A,0))</f>
        <v/>
      </c>
      <c r="X1315" s="80">
        <f>INDEX(检修、备用和必开!D:D,MATCH(统调负荷!$C1315,检修、备用和必开!$A:$A,0))</f>
        <v/>
      </c>
      <c r="Y1315" s="80">
        <f>INDEX(检修、备用和必开!E:E,MATCH(统调负荷!$C1315,检修、备用和必开!$A:$A,0))</f>
        <v/>
      </c>
      <c r="Z1315" s="80">
        <f>INDEX(检修、备用和必开!F:F,MATCH(统调负荷!$C1315,检修、备用和必开!$A:$A,0))</f>
        <v/>
      </c>
      <c r="AA1315" s="80">
        <f>94492.4-V1315-Z1315</f>
        <v/>
      </c>
      <c r="AB1315" s="80" t="n">
        <v>374.28</v>
      </c>
      <c r="AC1315" s="80" t="n">
        <v>423.37</v>
      </c>
      <c r="AD1315" s="83">
        <f>C1315+D1315</f>
        <v/>
      </c>
      <c r="AE1315" s="82">
        <f>N1315-E1315</f>
        <v/>
      </c>
      <c r="AF1315" s="82">
        <f>O1315-F1315</f>
        <v/>
      </c>
      <c r="AG1315" s="82">
        <f>P1315-G1315</f>
        <v/>
      </c>
      <c r="AH1315" s="82">
        <f>Q1315-H1315</f>
        <v/>
      </c>
      <c r="AI1315" s="82">
        <f>R1315-I1315</f>
        <v/>
      </c>
      <c r="AJ1315" s="82">
        <f>S1315-J1315</f>
        <v/>
      </c>
      <c r="AK1315" s="80">
        <f>INDEX(检修、备用和必开!I:I,MATCH(统调负荷!$C1315,检修、备用和必开!$A:$A,0))</f>
        <v/>
      </c>
    </row>
    <row r="1316" ht="13.8" customHeight="1">
      <c r="A1316" s="80">
        <f>WEEKDAY(C1316,2)</f>
        <v/>
      </c>
      <c r="B1316" s="80">
        <f>HOUR(D1316)</f>
        <v/>
      </c>
      <c r="D1316" s="75" t="n"/>
      <c r="E1316" s="80" t="n"/>
      <c r="F1316" s="80" t="n"/>
      <c r="G1316" s="80" t="n"/>
      <c r="H1316" s="80" t="n"/>
      <c r="I1316" s="80" t="n"/>
      <c r="J1316" s="80" t="n"/>
      <c r="K1316" s="80">
        <f>F1316-Y1316</f>
        <v/>
      </c>
      <c r="L1316" s="82">
        <f>AA1316/(K1316+W1316)</f>
        <v/>
      </c>
      <c r="M1316" s="75" t="n">
        <v>0.6875</v>
      </c>
      <c r="N1316" s="80" t="n">
        <v>99093.60000000001</v>
      </c>
      <c r="O1316" s="80" t="n">
        <v>55978.16</v>
      </c>
      <c r="P1316" s="80" t="n">
        <v>15036.1</v>
      </c>
      <c r="Q1316" s="80" t="n">
        <v>21434.3</v>
      </c>
      <c r="R1316" s="80" t="n">
        <v>8002.06</v>
      </c>
      <c r="S1316" s="80" t="n">
        <v>-1357.02</v>
      </c>
      <c r="T1316" s="80">
        <f>O1316-Y1316</f>
        <v/>
      </c>
      <c r="U1316" s="82">
        <f>AA1316/(T1316+X1316)</f>
        <v/>
      </c>
      <c r="V1316" s="80">
        <f>INDEX(检修、备用和必开!B:B,MATCH(统调负荷!$C1316,检修、备用和必开!$A:$A,0))</f>
        <v/>
      </c>
      <c r="W1316" s="80">
        <f>INDEX(检修、备用和必开!C:C,MATCH(统调负荷!$C1316,检修、备用和必开!$A:$A,0))</f>
        <v/>
      </c>
      <c r="X1316" s="80">
        <f>INDEX(检修、备用和必开!D:D,MATCH(统调负荷!$C1316,检修、备用和必开!$A:$A,0))</f>
        <v/>
      </c>
      <c r="Y1316" s="80">
        <f>INDEX(检修、备用和必开!E:E,MATCH(统调负荷!$C1316,检修、备用和必开!$A:$A,0))</f>
        <v/>
      </c>
      <c r="Z1316" s="80">
        <f>INDEX(检修、备用和必开!F:F,MATCH(统调负荷!$C1316,检修、备用和必开!$A:$A,0))</f>
        <v/>
      </c>
      <c r="AA1316" s="80">
        <f>94492.4-V1316-Z1316</f>
        <v/>
      </c>
      <c r="AB1316" s="80" t="n">
        <v>470.02</v>
      </c>
      <c r="AC1316" s="80" t="n">
        <v>476.85</v>
      </c>
      <c r="AD1316" s="83">
        <f>C1316+D1316</f>
        <v/>
      </c>
      <c r="AE1316" s="82">
        <f>N1316-E1316</f>
        <v/>
      </c>
      <c r="AF1316" s="82">
        <f>O1316-F1316</f>
        <v/>
      </c>
      <c r="AG1316" s="82">
        <f>P1316-G1316</f>
        <v/>
      </c>
      <c r="AH1316" s="82">
        <f>Q1316-H1316</f>
        <v/>
      </c>
      <c r="AI1316" s="82">
        <f>R1316-I1316</f>
        <v/>
      </c>
      <c r="AJ1316" s="82">
        <f>S1316-J1316</f>
        <v/>
      </c>
      <c r="AK1316" s="80">
        <f>INDEX(检修、备用和必开!I:I,MATCH(统调负荷!$C1316,检修、备用和必开!$A:$A,0))</f>
        <v/>
      </c>
    </row>
    <row r="1317" ht="13.8" customHeight="1">
      <c r="A1317" s="80">
        <f>WEEKDAY(C1317,2)</f>
        <v/>
      </c>
      <c r="B1317" s="80">
        <f>HOUR(D1317)</f>
        <v/>
      </c>
      <c r="D1317" s="75" t="n"/>
      <c r="E1317" s="80" t="n"/>
      <c r="F1317" s="80" t="n"/>
      <c r="G1317" s="80" t="n"/>
      <c r="H1317" s="80" t="n"/>
      <c r="I1317" s="80" t="n"/>
      <c r="J1317" s="80" t="n"/>
      <c r="K1317" s="80">
        <f>F1317-Y1317</f>
        <v/>
      </c>
      <c r="L1317" s="82">
        <f>AA1317/(K1317+W1317)</f>
        <v/>
      </c>
      <c r="M1317" s="75" t="n">
        <v>0.6979166666666666</v>
      </c>
      <c r="N1317" s="80" t="n">
        <v>100617</v>
      </c>
      <c r="O1317" s="80" t="n">
        <v>56159.54</v>
      </c>
      <c r="P1317" s="80" t="n">
        <v>15368.2</v>
      </c>
      <c r="Q1317" s="80" t="n">
        <v>22805.7</v>
      </c>
      <c r="R1317" s="80" t="n">
        <v>7644.12</v>
      </c>
      <c r="S1317" s="80" t="n">
        <v>-1360.56</v>
      </c>
      <c r="T1317" s="80">
        <f>O1317-Y1317</f>
        <v/>
      </c>
      <c r="U1317" s="82">
        <f>AA1317/(T1317+X1317)</f>
        <v/>
      </c>
      <c r="V1317" s="80">
        <f>INDEX(检修、备用和必开!B:B,MATCH(统调负荷!$C1317,检修、备用和必开!$A:$A,0))</f>
        <v/>
      </c>
      <c r="W1317" s="80">
        <f>INDEX(检修、备用和必开!C:C,MATCH(统调负荷!$C1317,检修、备用和必开!$A:$A,0))</f>
        <v/>
      </c>
      <c r="X1317" s="80">
        <f>INDEX(检修、备用和必开!D:D,MATCH(统调负荷!$C1317,检修、备用和必开!$A:$A,0))</f>
        <v/>
      </c>
      <c r="Y1317" s="80">
        <f>INDEX(检修、备用和必开!E:E,MATCH(统调负荷!$C1317,检修、备用和必开!$A:$A,0))</f>
        <v/>
      </c>
      <c r="Z1317" s="80">
        <f>INDEX(检修、备用和必开!F:F,MATCH(统调负荷!$C1317,检修、备用和必开!$A:$A,0))</f>
        <v/>
      </c>
      <c r="AA1317" s="80">
        <f>94492.4-V1317-Z1317</f>
        <v/>
      </c>
      <c r="AB1317" s="80" t="n">
        <v>502.12</v>
      </c>
      <c r="AC1317" s="80" t="n">
        <v>421.75</v>
      </c>
      <c r="AD1317" s="83">
        <f>C1317+D1317</f>
        <v/>
      </c>
      <c r="AE1317" s="82">
        <f>N1317-E1317</f>
        <v/>
      </c>
      <c r="AF1317" s="82">
        <f>O1317-F1317</f>
        <v/>
      </c>
      <c r="AG1317" s="82">
        <f>P1317-G1317</f>
        <v/>
      </c>
      <c r="AH1317" s="82">
        <f>Q1317-H1317</f>
        <v/>
      </c>
      <c r="AI1317" s="82">
        <f>R1317-I1317</f>
        <v/>
      </c>
      <c r="AJ1317" s="82">
        <f>S1317-J1317</f>
        <v/>
      </c>
      <c r="AK1317" s="80">
        <f>INDEX(检修、备用和必开!I:I,MATCH(统调负荷!$C1317,检修、备用和必开!$A:$A,0))</f>
        <v/>
      </c>
    </row>
    <row r="1318" ht="13.8" customHeight="1">
      <c r="A1318" s="80">
        <f>WEEKDAY(C1318,2)</f>
        <v/>
      </c>
      <c r="B1318" s="80">
        <f>HOUR(D1318)</f>
        <v/>
      </c>
      <c r="D1318" s="75" t="n"/>
      <c r="E1318" s="80" t="n"/>
      <c r="F1318" s="80" t="n"/>
      <c r="G1318" s="80" t="n"/>
      <c r="H1318" s="80" t="n"/>
      <c r="I1318" s="80" t="n"/>
      <c r="J1318" s="80" t="n"/>
      <c r="K1318" s="80">
        <f>F1318-Y1318</f>
        <v/>
      </c>
      <c r="L1318" s="82">
        <f>AA1318/(K1318+W1318)</f>
        <v/>
      </c>
      <c r="M1318" s="75" t="n">
        <v>0.7083333333333334</v>
      </c>
      <c r="N1318" s="80" t="n">
        <v>101561</v>
      </c>
      <c r="O1318" s="80" t="n">
        <v>56032</v>
      </c>
      <c r="P1318" s="80" t="n">
        <v>16292.5</v>
      </c>
      <c r="Q1318" s="80" t="n">
        <v>23200.4</v>
      </c>
      <c r="R1318" s="80" t="n">
        <v>7380.32</v>
      </c>
      <c r="S1318" s="80" t="n">
        <v>-1344.22</v>
      </c>
      <c r="T1318" s="80">
        <f>O1318-Y1318</f>
        <v/>
      </c>
      <c r="U1318" s="82">
        <f>AA1318/(T1318+X1318)</f>
        <v/>
      </c>
      <c r="V1318" s="80">
        <f>INDEX(检修、备用和必开!B:B,MATCH(统调负荷!$C1318,检修、备用和必开!$A:$A,0))</f>
        <v/>
      </c>
      <c r="W1318" s="80">
        <f>INDEX(检修、备用和必开!C:C,MATCH(统调负荷!$C1318,检修、备用和必开!$A:$A,0))</f>
        <v/>
      </c>
      <c r="X1318" s="80">
        <f>INDEX(检修、备用和必开!D:D,MATCH(统调负荷!$C1318,检修、备用和必开!$A:$A,0))</f>
        <v/>
      </c>
      <c r="Y1318" s="80">
        <f>INDEX(检修、备用和必开!E:E,MATCH(统调负荷!$C1318,检修、备用和必开!$A:$A,0))</f>
        <v/>
      </c>
      <c r="Z1318" s="80">
        <f>INDEX(检修、备用和必开!F:F,MATCH(统调负荷!$C1318,检修、备用和必开!$A:$A,0))</f>
        <v/>
      </c>
      <c r="AA1318" s="80">
        <f>94492.4-V1318-Z1318</f>
        <v/>
      </c>
      <c r="AB1318" s="80" t="n">
        <v>548.87</v>
      </c>
      <c r="AC1318" s="80" t="n">
        <v>424.12</v>
      </c>
      <c r="AD1318" s="83">
        <f>C1318+D1318</f>
        <v/>
      </c>
      <c r="AE1318" s="82">
        <f>N1318-E1318</f>
        <v/>
      </c>
      <c r="AF1318" s="82">
        <f>O1318-F1318</f>
        <v/>
      </c>
      <c r="AG1318" s="82">
        <f>P1318-G1318</f>
        <v/>
      </c>
      <c r="AH1318" s="82">
        <f>Q1318-H1318</f>
        <v/>
      </c>
      <c r="AI1318" s="82">
        <f>R1318-I1318</f>
        <v/>
      </c>
      <c r="AJ1318" s="82">
        <f>S1318-J1318</f>
        <v/>
      </c>
      <c r="AK1318" s="80">
        <f>INDEX(检修、备用和必开!I:I,MATCH(统调负荷!$C1318,检修、备用和必开!$A:$A,0))</f>
        <v/>
      </c>
    </row>
    <row r="1319" ht="13.8" customHeight="1">
      <c r="A1319" s="80">
        <f>WEEKDAY(C1319,2)</f>
        <v/>
      </c>
      <c r="B1319" s="80">
        <f>HOUR(D1319)</f>
        <v/>
      </c>
      <c r="D1319" s="75" t="n"/>
      <c r="E1319" s="80" t="n"/>
      <c r="F1319" s="80" t="n"/>
      <c r="G1319" s="80" t="n"/>
      <c r="H1319" s="80" t="n"/>
      <c r="I1319" s="80" t="n"/>
      <c r="J1319" s="80" t="n"/>
      <c r="K1319" s="80">
        <f>F1319-Y1319</f>
        <v/>
      </c>
      <c r="L1319" s="82">
        <f>AA1319/(K1319+W1319)</f>
        <v/>
      </c>
      <c r="M1319" s="75" t="n">
        <v>0.71875</v>
      </c>
      <c r="N1319" s="80" t="n">
        <v>102814</v>
      </c>
      <c r="O1319" s="80" t="n">
        <v>56001.58</v>
      </c>
      <c r="P1319" s="80" t="n">
        <v>17558.3</v>
      </c>
      <c r="Q1319" s="80" t="n">
        <v>23505.1</v>
      </c>
      <c r="R1319" s="80" t="n">
        <v>7101.83</v>
      </c>
      <c r="S1319" s="80" t="n">
        <v>-1352.81</v>
      </c>
      <c r="T1319" s="80">
        <f>O1319-Y1319</f>
        <v/>
      </c>
      <c r="U1319" s="82">
        <f>AA1319/(T1319+X1319)</f>
        <v/>
      </c>
      <c r="V1319" s="80">
        <f>INDEX(检修、备用和必开!B:B,MATCH(统调负荷!$C1319,检修、备用和必开!$A:$A,0))</f>
        <v/>
      </c>
      <c r="W1319" s="80">
        <f>INDEX(检修、备用和必开!C:C,MATCH(统调负荷!$C1319,检修、备用和必开!$A:$A,0))</f>
        <v/>
      </c>
      <c r="X1319" s="80">
        <f>INDEX(检修、备用和必开!D:D,MATCH(统调负荷!$C1319,检修、备用和必开!$A:$A,0))</f>
        <v/>
      </c>
      <c r="Y1319" s="80">
        <f>INDEX(检修、备用和必开!E:E,MATCH(统调负荷!$C1319,检修、备用和必开!$A:$A,0))</f>
        <v/>
      </c>
      <c r="Z1319" s="80">
        <f>INDEX(检修、备用和必开!F:F,MATCH(统调负荷!$C1319,检修、备用和必开!$A:$A,0))</f>
        <v/>
      </c>
      <c r="AA1319" s="80">
        <f>94492.4-V1319-Z1319</f>
        <v/>
      </c>
      <c r="AB1319" s="80" t="n">
        <v>480.48</v>
      </c>
      <c r="AC1319" s="80" t="n">
        <v>396.48</v>
      </c>
      <c r="AD1319" s="83">
        <f>C1319+D1319</f>
        <v/>
      </c>
      <c r="AE1319" s="82">
        <f>N1319-E1319</f>
        <v/>
      </c>
      <c r="AF1319" s="82">
        <f>O1319-F1319</f>
        <v/>
      </c>
      <c r="AG1319" s="82">
        <f>P1319-G1319</f>
        <v/>
      </c>
      <c r="AH1319" s="82">
        <f>Q1319-H1319</f>
        <v/>
      </c>
      <c r="AI1319" s="82">
        <f>R1319-I1319</f>
        <v/>
      </c>
      <c r="AJ1319" s="82">
        <f>S1319-J1319</f>
        <v/>
      </c>
      <c r="AK1319" s="80">
        <f>INDEX(检修、备用和必开!I:I,MATCH(统调负荷!$C1319,检修、备用和必开!$A:$A,0))</f>
        <v/>
      </c>
    </row>
    <row r="1320" ht="13.8" customHeight="1">
      <c r="A1320" s="80">
        <f>WEEKDAY(C1320,2)</f>
        <v/>
      </c>
      <c r="B1320" s="80">
        <f>HOUR(D1320)</f>
        <v/>
      </c>
      <c r="D1320" s="75" t="n"/>
      <c r="E1320" s="80" t="n"/>
      <c r="F1320" s="80" t="n"/>
      <c r="G1320" s="80" t="n"/>
      <c r="H1320" s="80" t="n"/>
      <c r="I1320" s="80" t="n"/>
      <c r="J1320" s="80" t="n"/>
      <c r="K1320" s="80">
        <f>F1320-Y1320</f>
        <v/>
      </c>
      <c r="L1320" s="82">
        <f>AA1320/(K1320+W1320)</f>
        <v/>
      </c>
      <c r="M1320" s="75" t="n">
        <v>0.7291666666666666</v>
      </c>
      <c r="N1320" s="80" t="n">
        <v>101772</v>
      </c>
      <c r="O1320" s="80" t="n">
        <v>55300.68</v>
      </c>
      <c r="P1320" s="80" t="n">
        <v>17759.8</v>
      </c>
      <c r="Q1320" s="80" t="n">
        <v>23272.9</v>
      </c>
      <c r="R1320" s="80" t="n">
        <v>6860.75</v>
      </c>
      <c r="S1320" s="80" t="n">
        <v>-1422.13</v>
      </c>
      <c r="T1320" s="80">
        <f>O1320-Y1320</f>
        <v/>
      </c>
      <c r="U1320" s="82">
        <f>AA1320/(T1320+X1320)</f>
        <v/>
      </c>
      <c r="V1320" s="80">
        <f>INDEX(检修、备用和必开!B:B,MATCH(统调负荷!$C1320,检修、备用和必开!$A:$A,0))</f>
        <v/>
      </c>
      <c r="W1320" s="80">
        <f>INDEX(检修、备用和必开!C:C,MATCH(统调负荷!$C1320,检修、备用和必开!$A:$A,0))</f>
        <v/>
      </c>
      <c r="X1320" s="80">
        <f>INDEX(检修、备用和必开!D:D,MATCH(统调负荷!$C1320,检修、备用和必开!$A:$A,0))</f>
        <v/>
      </c>
      <c r="Y1320" s="80">
        <f>INDEX(检修、备用和必开!E:E,MATCH(统调负荷!$C1320,检修、备用和必开!$A:$A,0))</f>
        <v/>
      </c>
      <c r="Z1320" s="80">
        <f>INDEX(检修、备用和必开!F:F,MATCH(统调负荷!$C1320,检修、备用和必开!$A:$A,0))</f>
        <v/>
      </c>
      <c r="AA1320" s="80">
        <f>94492.4-V1320-Z1320</f>
        <v/>
      </c>
      <c r="AB1320" s="80" t="n">
        <v>398.42</v>
      </c>
      <c r="AC1320" s="80" t="n">
        <v>371.7</v>
      </c>
      <c r="AD1320" s="83">
        <f>C1320+D1320</f>
        <v/>
      </c>
      <c r="AE1320" s="82">
        <f>N1320-E1320</f>
        <v/>
      </c>
      <c r="AF1320" s="82">
        <f>O1320-F1320</f>
        <v/>
      </c>
      <c r="AG1320" s="82">
        <f>P1320-G1320</f>
        <v/>
      </c>
      <c r="AH1320" s="82">
        <f>Q1320-H1320</f>
        <v/>
      </c>
      <c r="AI1320" s="82">
        <f>R1320-I1320</f>
        <v/>
      </c>
      <c r="AJ1320" s="82">
        <f>S1320-J1320</f>
        <v/>
      </c>
      <c r="AK1320" s="80">
        <f>INDEX(检修、备用和必开!I:I,MATCH(统调负荷!$C1320,检修、备用和必开!$A:$A,0))</f>
        <v/>
      </c>
    </row>
    <row r="1321" ht="13.8" customHeight="1">
      <c r="A1321" s="80">
        <f>WEEKDAY(C1321,2)</f>
        <v/>
      </c>
      <c r="B1321" s="80">
        <f>HOUR(D1321)</f>
        <v/>
      </c>
      <c r="D1321" s="75" t="n"/>
      <c r="E1321" s="80" t="n"/>
      <c r="F1321" s="80" t="n"/>
      <c r="G1321" s="80" t="n"/>
      <c r="H1321" s="80" t="n"/>
      <c r="I1321" s="80" t="n"/>
      <c r="J1321" s="80" t="n"/>
      <c r="K1321" s="80">
        <f>F1321-Y1321</f>
        <v/>
      </c>
      <c r="L1321" s="82">
        <f>AA1321/(K1321+W1321)</f>
        <v/>
      </c>
      <c r="M1321" s="75" t="n">
        <v>0.7395833333333334</v>
      </c>
      <c r="N1321" s="80" t="n">
        <v>102248</v>
      </c>
      <c r="O1321" s="80" t="n">
        <v>55154.56</v>
      </c>
      <c r="P1321" s="80" t="n">
        <v>18560.6</v>
      </c>
      <c r="Q1321" s="80" t="n">
        <v>23411</v>
      </c>
      <c r="R1321" s="80" t="n">
        <v>6619</v>
      </c>
      <c r="S1321" s="80" t="n">
        <v>-1497.16</v>
      </c>
      <c r="T1321" s="80">
        <f>O1321-Y1321</f>
        <v/>
      </c>
      <c r="U1321" s="82">
        <f>AA1321/(T1321+X1321)</f>
        <v/>
      </c>
      <c r="V1321" s="80">
        <f>INDEX(检修、备用和必开!B:B,MATCH(统调负荷!$C1321,检修、备用和必开!$A:$A,0))</f>
        <v/>
      </c>
      <c r="W1321" s="80">
        <f>INDEX(检修、备用和必开!C:C,MATCH(统调负荷!$C1321,检修、备用和必开!$A:$A,0))</f>
        <v/>
      </c>
      <c r="X1321" s="80">
        <f>INDEX(检修、备用和必开!D:D,MATCH(统调负荷!$C1321,检修、备用和必开!$A:$A,0))</f>
        <v/>
      </c>
      <c r="Y1321" s="80">
        <f>INDEX(检修、备用和必开!E:E,MATCH(统调负荷!$C1321,检修、备用和必开!$A:$A,0))</f>
        <v/>
      </c>
      <c r="Z1321" s="80">
        <f>INDEX(检修、备用和必开!F:F,MATCH(统调负荷!$C1321,检修、备用和必开!$A:$A,0))</f>
        <v/>
      </c>
      <c r="AA1321" s="80">
        <f>94492.4-V1321-Z1321</f>
        <v/>
      </c>
      <c r="AB1321" s="80" t="n">
        <v>361.62</v>
      </c>
      <c r="AC1321" s="80" t="n">
        <v>380.9</v>
      </c>
      <c r="AD1321" s="83">
        <f>C1321+D1321</f>
        <v/>
      </c>
      <c r="AE1321" s="82">
        <f>N1321-E1321</f>
        <v/>
      </c>
      <c r="AF1321" s="82">
        <f>O1321-F1321</f>
        <v/>
      </c>
      <c r="AG1321" s="82">
        <f>P1321-G1321</f>
        <v/>
      </c>
      <c r="AH1321" s="82">
        <f>Q1321-H1321</f>
        <v/>
      </c>
      <c r="AI1321" s="82">
        <f>R1321-I1321</f>
        <v/>
      </c>
      <c r="AJ1321" s="82">
        <f>S1321-J1321</f>
        <v/>
      </c>
      <c r="AK1321" s="80">
        <f>INDEX(检修、备用和必开!I:I,MATCH(统调负荷!$C1321,检修、备用和必开!$A:$A,0))</f>
        <v/>
      </c>
    </row>
    <row r="1322" ht="13.8" customHeight="1">
      <c r="A1322" s="80">
        <f>WEEKDAY(C1322,2)</f>
        <v/>
      </c>
      <c r="B1322" s="80">
        <f>HOUR(D1322)</f>
        <v/>
      </c>
      <c r="D1322" s="75" t="n"/>
      <c r="E1322" s="80" t="n"/>
      <c r="F1322" s="80" t="n"/>
      <c r="G1322" s="80" t="n"/>
      <c r="H1322" s="80" t="n"/>
      <c r="I1322" s="80" t="n"/>
      <c r="J1322" s="80" t="n"/>
      <c r="K1322" s="80">
        <f>F1322-Y1322</f>
        <v/>
      </c>
      <c r="L1322" s="82">
        <f>AA1322/(K1322+W1322)</f>
        <v/>
      </c>
      <c r="M1322" s="75" t="n">
        <v>0.75</v>
      </c>
      <c r="N1322" s="80" t="n">
        <v>103622</v>
      </c>
      <c r="O1322" s="80" t="n">
        <v>56055.04</v>
      </c>
      <c r="P1322" s="80" t="n">
        <v>19052</v>
      </c>
      <c r="Q1322" s="80" t="n">
        <v>23407.1</v>
      </c>
      <c r="R1322" s="80" t="n">
        <v>6583.1</v>
      </c>
      <c r="S1322" s="80" t="n">
        <v>-1475.24</v>
      </c>
      <c r="T1322" s="80">
        <f>O1322-Y1322</f>
        <v/>
      </c>
      <c r="U1322" s="82">
        <f>AA1322/(T1322+X1322)</f>
        <v/>
      </c>
      <c r="V1322" s="80">
        <f>INDEX(检修、备用和必开!B:B,MATCH(统调负荷!$C1322,检修、备用和必开!$A:$A,0))</f>
        <v/>
      </c>
      <c r="W1322" s="80">
        <f>INDEX(检修、备用和必开!C:C,MATCH(统调负荷!$C1322,检修、备用和必开!$A:$A,0))</f>
        <v/>
      </c>
      <c r="X1322" s="80">
        <f>INDEX(检修、备用和必开!D:D,MATCH(统调负荷!$C1322,检修、备用和必开!$A:$A,0))</f>
        <v/>
      </c>
      <c r="Y1322" s="80">
        <f>INDEX(检修、备用和必开!E:E,MATCH(统调负荷!$C1322,检修、备用和必开!$A:$A,0))</f>
        <v/>
      </c>
      <c r="Z1322" s="80">
        <f>INDEX(检修、备用和必开!F:F,MATCH(统调负荷!$C1322,检修、备用和必开!$A:$A,0))</f>
        <v/>
      </c>
      <c r="AA1322" s="80">
        <f>94492.4-V1322-Z1322</f>
        <v/>
      </c>
      <c r="AB1322" s="80" t="n">
        <v>375.05</v>
      </c>
      <c r="AC1322" s="80" t="n">
        <v>413.59</v>
      </c>
      <c r="AD1322" s="83">
        <f>C1322+D1322</f>
        <v/>
      </c>
      <c r="AE1322" s="82">
        <f>N1322-E1322</f>
        <v/>
      </c>
      <c r="AF1322" s="82">
        <f>O1322-F1322</f>
        <v/>
      </c>
      <c r="AG1322" s="82">
        <f>P1322-G1322</f>
        <v/>
      </c>
      <c r="AH1322" s="82">
        <f>Q1322-H1322</f>
        <v/>
      </c>
      <c r="AI1322" s="82">
        <f>R1322-I1322</f>
        <v/>
      </c>
      <c r="AJ1322" s="82">
        <f>S1322-J1322</f>
        <v/>
      </c>
      <c r="AK1322" s="80">
        <f>INDEX(检修、备用和必开!I:I,MATCH(统调负荷!$C1322,检修、备用和必开!$A:$A,0))</f>
        <v/>
      </c>
    </row>
    <row r="1323" ht="13.8" customHeight="1">
      <c r="A1323" s="80">
        <f>WEEKDAY(C1323,2)</f>
        <v/>
      </c>
      <c r="B1323" s="80">
        <f>HOUR(D1323)</f>
        <v/>
      </c>
      <c r="D1323" s="75" t="n"/>
      <c r="E1323" s="80" t="n"/>
      <c r="F1323" s="80" t="n"/>
      <c r="G1323" s="80" t="n"/>
      <c r="H1323" s="80" t="n"/>
      <c r="I1323" s="80" t="n"/>
      <c r="J1323" s="80" t="n"/>
      <c r="K1323" s="80">
        <f>F1323-Y1323</f>
        <v/>
      </c>
      <c r="L1323" s="82">
        <f>AA1323/(K1323+W1323)</f>
        <v/>
      </c>
      <c r="M1323" s="75" t="n">
        <v>0.7604166666666666</v>
      </c>
      <c r="N1323" s="80" t="n">
        <v>106160</v>
      </c>
      <c r="O1323" s="80" t="n">
        <v>58451.5</v>
      </c>
      <c r="P1323" s="80" t="n">
        <v>19126.8</v>
      </c>
      <c r="Q1323" s="80" t="n">
        <v>23428.5</v>
      </c>
      <c r="R1323" s="80" t="n">
        <v>6547.53</v>
      </c>
      <c r="S1323" s="80" t="n">
        <v>-1394.33</v>
      </c>
      <c r="T1323" s="80">
        <f>O1323-Y1323</f>
        <v/>
      </c>
      <c r="U1323" s="82">
        <f>AA1323/(T1323+X1323)</f>
        <v/>
      </c>
      <c r="V1323" s="80">
        <f>INDEX(检修、备用和必开!B:B,MATCH(统调负荷!$C1323,检修、备用和必开!$A:$A,0))</f>
        <v/>
      </c>
      <c r="W1323" s="80">
        <f>INDEX(检修、备用和必开!C:C,MATCH(统调负荷!$C1323,检修、备用和必开!$A:$A,0))</f>
        <v/>
      </c>
      <c r="X1323" s="80">
        <f>INDEX(检修、备用和必开!D:D,MATCH(统调负荷!$C1323,检修、备用和必开!$A:$A,0))</f>
        <v/>
      </c>
      <c r="Y1323" s="80">
        <f>INDEX(检修、备用和必开!E:E,MATCH(统调负荷!$C1323,检修、备用和必开!$A:$A,0))</f>
        <v/>
      </c>
      <c r="Z1323" s="80">
        <f>INDEX(检修、备用和必开!F:F,MATCH(统调负荷!$C1323,检修、备用和必开!$A:$A,0))</f>
        <v/>
      </c>
      <c r="AA1323" s="80">
        <f>94492.4-V1323-Z1323</f>
        <v/>
      </c>
      <c r="AB1323" s="80" t="n">
        <v>432.96</v>
      </c>
      <c r="AC1323" s="80" t="n">
        <v>536.8099999999999</v>
      </c>
      <c r="AD1323" s="83">
        <f>C1323+D1323</f>
        <v/>
      </c>
      <c r="AE1323" s="82">
        <f>N1323-E1323</f>
        <v/>
      </c>
      <c r="AF1323" s="82">
        <f>O1323-F1323</f>
        <v/>
      </c>
      <c r="AG1323" s="82">
        <f>P1323-G1323</f>
        <v/>
      </c>
      <c r="AH1323" s="82">
        <f>Q1323-H1323</f>
        <v/>
      </c>
      <c r="AI1323" s="82">
        <f>R1323-I1323</f>
        <v/>
      </c>
      <c r="AJ1323" s="82">
        <f>S1323-J1323</f>
        <v/>
      </c>
      <c r="AK1323" s="80">
        <f>INDEX(检修、备用和必开!I:I,MATCH(统调负荷!$C1323,检修、备用和必开!$A:$A,0))</f>
        <v/>
      </c>
    </row>
    <row r="1324" ht="13.8" customHeight="1">
      <c r="A1324" s="80">
        <f>WEEKDAY(C1324,2)</f>
        <v/>
      </c>
      <c r="B1324" s="80">
        <f>HOUR(D1324)</f>
        <v/>
      </c>
      <c r="D1324" s="75" t="n"/>
      <c r="E1324" s="80" t="n"/>
      <c r="F1324" s="80" t="n"/>
      <c r="G1324" s="80" t="n"/>
      <c r="H1324" s="80" t="n"/>
      <c r="I1324" s="80" t="n"/>
      <c r="J1324" s="80" t="n"/>
      <c r="K1324" s="80">
        <f>F1324-Y1324</f>
        <v/>
      </c>
      <c r="L1324" s="82">
        <f>AA1324/(K1324+W1324)</f>
        <v/>
      </c>
      <c r="M1324" s="75" t="n">
        <v>0.7708333333333334</v>
      </c>
      <c r="N1324" s="80" t="n">
        <v>107640</v>
      </c>
      <c r="O1324" s="80" t="n">
        <v>59780.36</v>
      </c>
      <c r="P1324" s="80" t="n">
        <v>19730.6</v>
      </c>
      <c r="Q1324" s="80" t="n">
        <v>22897</v>
      </c>
      <c r="R1324" s="80" t="n">
        <v>6538.78</v>
      </c>
      <c r="S1324" s="80" t="n">
        <v>-1306.74</v>
      </c>
      <c r="T1324" s="80">
        <f>O1324-Y1324</f>
        <v/>
      </c>
      <c r="U1324" s="82">
        <f>AA1324/(T1324+X1324)</f>
        <v/>
      </c>
      <c r="V1324" s="80">
        <f>INDEX(检修、备用和必开!B:B,MATCH(统调负荷!$C1324,检修、备用和必开!$A:$A,0))</f>
        <v/>
      </c>
      <c r="W1324" s="80">
        <f>INDEX(检修、备用和必开!C:C,MATCH(统调负荷!$C1324,检修、备用和必开!$A:$A,0))</f>
        <v/>
      </c>
      <c r="X1324" s="80">
        <f>INDEX(检修、备用和必开!D:D,MATCH(统调负荷!$C1324,检修、备用和必开!$A:$A,0))</f>
        <v/>
      </c>
      <c r="Y1324" s="80">
        <f>INDEX(检修、备用和必开!E:E,MATCH(统调负荷!$C1324,检修、备用和必开!$A:$A,0))</f>
        <v/>
      </c>
      <c r="Z1324" s="80">
        <f>INDEX(检修、备用和必开!F:F,MATCH(统调负荷!$C1324,检修、备用和必开!$A:$A,0))</f>
        <v/>
      </c>
      <c r="AA1324" s="80">
        <f>94492.4-V1324-Z1324</f>
        <v/>
      </c>
      <c r="AB1324" s="80" t="n">
        <v>471.2</v>
      </c>
      <c r="AC1324" s="80" t="n">
        <v>721.01</v>
      </c>
      <c r="AD1324" s="83">
        <f>C1324+D1324</f>
        <v/>
      </c>
      <c r="AE1324" s="82">
        <f>N1324-E1324</f>
        <v/>
      </c>
      <c r="AF1324" s="82">
        <f>O1324-F1324</f>
        <v/>
      </c>
      <c r="AG1324" s="82">
        <f>P1324-G1324</f>
        <v/>
      </c>
      <c r="AH1324" s="82">
        <f>Q1324-H1324</f>
        <v/>
      </c>
      <c r="AI1324" s="82">
        <f>R1324-I1324</f>
        <v/>
      </c>
      <c r="AJ1324" s="82">
        <f>S1324-J1324</f>
        <v/>
      </c>
      <c r="AK1324" s="80">
        <f>INDEX(检修、备用和必开!I:I,MATCH(统调负荷!$C1324,检修、备用和必开!$A:$A,0))</f>
        <v/>
      </c>
    </row>
    <row r="1325" ht="13.8" customHeight="1">
      <c r="A1325" s="80">
        <f>WEEKDAY(C1325,2)</f>
        <v/>
      </c>
      <c r="B1325" s="80">
        <f>HOUR(D1325)</f>
        <v/>
      </c>
      <c r="D1325" s="75" t="n"/>
      <c r="E1325" s="80" t="n"/>
      <c r="F1325" s="80" t="n"/>
      <c r="G1325" s="80" t="n"/>
      <c r="H1325" s="80" t="n"/>
      <c r="I1325" s="80" t="n"/>
      <c r="J1325" s="80" t="n"/>
      <c r="K1325" s="80">
        <f>F1325-Y1325</f>
        <v/>
      </c>
      <c r="L1325" s="82">
        <f>AA1325/(K1325+W1325)</f>
        <v/>
      </c>
      <c r="M1325" s="75" t="n">
        <v>0.78125</v>
      </c>
      <c r="N1325" s="80" t="n">
        <v>108180</v>
      </c>
      <c r="O1325" s="80" t="n">
        <v>60286.56</v>
      </c>
      <c r="P1325" s="80" t="n">
        <v>19918.2</v>
      </c>
      <c r="Q1325" s="80" t="n">
        <v>22812.7</v>
      </c>
      <c r="R1325" s="80" t="n">
        <v>6539.91</v>
      </c>
      <c r="S1325" s="80" t="n">
        <v>-1377.37</v>
      </c>
      <c r="T1325" s="80">
        <f>O1325-Y1325</f>
        <v/>
      </c>
      <c r="U1325" s="82">
        <f>AA1325/(T1325+X1325)</f>
        <v/>
      </c>
      <c r="V1325" s="80">
        <f>INDEX(检修、备用和必开!B:B,MATCH(统调负荷!$C1325,检修、备用和必开!$A:$A,0))</f>
        <v/>
      </c>
      <c r="W1325" s="80">
        <f>INDEX(检修、备用和必开!C:C,MATCH(统调负荷!$C1325,检修、备用和必开!$A:$A,0))</f>
        <v/>
      </c>
      <c r="X1325" s="80">
        <f>INDEX(检修、备用和必开!D:D,MATCH(统调负荷!$C1325,检修、备用和必开!$A:$A,0))</f>
        <v/>
      </c>
      <c r="Y1325" s="80">
        <f>INDEX(检修、备用和必开!E:E,MATCH(统调负荷!$C1325,检修、备用和必开!$A:$A,0))</f>
        <v/>
      </c>
      <c r="Z1325" s="80">
        <f>INDEX(检修、备用和必开!F:F,MATCH(统调负荷!$C1325,检修、备用和必开!$A:$A,0))</f>
        <v/>
      </c>
      <c r="AA1325" s="80">
        <f>94492.4-V1325-Z1325</f>
        <v/>
      </c>
      <c r="AB1325" s="80" t="n">
        <v>467.1</v>
      </c>
      <c r="AC1325" s="80" t="n">
        <v>721.4299999999999</v>
      </c>
      <c r="AD1325" s="83">
        <f>C1325+D1325</f>
        <v/>
      </c>
      <c r="AE1325" s="82">
        <f>N1325-E1325</f>
        <v/>
      </c>
      <c r="AF1325" s="82">
        <f>O1325-F1325</f>
        <v/>
      </c>
      <c r="AG1325" s="82">
        <f>P1325-G1325</f>
        <v/>
      </c>
      <c r="AH1325" s="82">
        <f>Q1325-H1325</f>
        <v/>
      </c>
      <c r="AI1325" s="82">
        <f>R1325-I1325</f>
        <v/>
      </c>
      <c r="AJ1325" s="82">
        <f>S1325-J1325</f>
        <v/>
      </c>
      <c r="AK1325" s="80">
        <f>INDEX(检修、备用和必开!I:I,MATCH(统调负荷!$C1325,检修、备用和必开!$A:$A,0))</f>
        <v/>
      </c>
    </row>
    <row r="1326" ht="13.8" customHeight="1">
      <c r="A1326" s="80">
        <f>WEEKDAY(C1326,2)</f>
        <v/>
      </c>
      <c r="B1326" s="80">
        <f>HOUR(D1326)</f>
        <v/>
      </c>
      <c r="D1326" s="75" t="n"/>
      <c r="E1326" s="80" t="n"/>
      <c r="F1326" s="80" t="n"/>
      <c r="G1326" s="80" t="n"/>
      <c r="H1326" s="80" t="n"/>
      <c r="I1326" s="80" t="n"/>
      <c r="J1326" s="80" t="n"/>
      <c r="K1326" s="80">
        <f>F1326-Y1326</f>
        <v/>
      </c>
      <c r="L1326" s="82">
        <f>AA1326/(K1326+W1326)</f>
        <v/>
      </c>
      <c r="M1326" s="75" t="n">
        <v>0.7916666666666666</v>
      </c>
      <c r="N1326" s="80" t="n">
        <v>107907</v>
      </c>
      <c r="O1326" s="80" t="n">
        <v>59916.24</v>
      </c>
      <c r="P1326" s="80" t="n">
        <v>19837.9</v>
      </c>
      <c r="Q1326" s="80" t="n">
        <v>22857.5</v>
      </c>
      <c r="R1326" s="80" t="n">
        <v>6583.79</v>
      </c>
      <c r="S1326" s="80" t="n">
        <v>-1288.43</v>
      </c>
      <c r="T1326" s="80">
        <f>O1326-Y1326</f>
        <v/>
      </c>
      <c r="U1326" s="82">
        <f>AA1326/(T1326+X1326)</f>
        <v/>
      </c>
      <c r="V1326" s="80">
        <f>INDEX(检修、备用和必开!B:B,MATCH(统调负荷!$C1326,检修、备用和必开!$A:$A,0))</f>
        <v/>
      </c>
      <c r="W1326" s="80">
        <f>INDEX(检修、备用和必开!C:C,MATCH(统调负荷!$C1326,检修、备用和必开!$A:$A,0))</f>
        <v/>
      </c>
      <c r="X1326" s="80">
        <f>INDEX(检修、备用和必开!D:D,MATCH(统调负荷!$C1326,检修、备用和必开!$A:$A,0))</f>
        <v/>
      </c>
      <c r="Y1326" s="80">
        <f>INDEX(检修、备用和必开!E:E,MATCH(统调负荷!$C1326,检修、备用和必开!$A:$A,0))</f>
        <v/>
      </c>
      <c r="Z1326" s="80">
        <f>INDEX(检修、备用和必开!F:F,MATCH(统调负荷!$C1326,检修、备用和必开!$A:$A,0))</f>
        <v/>
      </c>
      <c r="AA1326" s="80">
        <f>94492.4-V1326-Z1326</f>
        <v/>
      </c>
      <c r="AB1326" s="80" t="n">
        <v>444.73</v>
      </c>
      <c r="AC1326" s="80" t="n">
        <v>493.84</v>
      </c>
      <c r="AD1326" s="83">
        <f>C1326+D1326</f>
        <v/>
      </c>
      <c r="AE1326" s="82">
        <f>N1326-E1326</f>
        <v/>
      </c>
      <c r="AF1326" s="82">
        <f>O1326-F1326</f>
        <v/>
      </c>
      <c r="AG1326" s="82">
        <f>P1326-G1326</f>
        <v/>
      </c>
      <c r="AH1326" s="82">
        <f>Q1326-H1326</f>
        <v/>
      </c>
      <c r="AI1326" s="82">
        <f>R1326-I1326</f>
        <v/>
      </c>
      <c r="AJ1326" s="82">
        <f>S1326-J1326</f>
        <v/>
      </c>
      <c r="AK1326" s="80">
        <f>INDEX(检修、备用和必开!I:I,MATCH(统调负荷!$C1326,检修、备用和必开!$A:$A,0))</f>
        <v/>
      </c>
    </row>
    <row r="1327" ht="13.8" customHeight="1">
      <c r="A1327" s="80">
        <f>WEEKDAY(C1327,2)</f>
        <v/>
      </c>
      <c r="B1327" s="80">
        <f>HOUR(D1327)</f>
        <v/>
      </c>
      <c r="D1327" s="75" t="n"/>
      <c r="E1327" s="80" t="n"/>
      <c r="F1327" s="80" t="n"/>
      <c r="G1327" s="80" t="n"/>
      <c r="H1327" s="80" t="n"/>
      <c r="I1327" s="80" t="n"/>
      <c r="J1327" s="80" t="n"/>
      <c r="K1327" s="80">
        <f>F1327-Y1327</f>
        <v/>
      </c>
      <c r="L1327" s="82">
        <f>AA1327/(K1327+W1327)</f>
        <v/>
      </c>
      <c r="M1327" s="75" t="n">
        <v>0.8020833333333334</v>
      </c>
      <c r="N1327" s="80" t="n">
        <v>109567</v>
      </c>
      <c r="O1327" s="80" t="n">
        <v>61164.09</v>
      </c>
      <c r="P1327" s="80" t="n">
        <v>19782.3</v>
      </c>
      <c r="Q1327" s="80" t="n">
        <v>23147.4</v>
      </c>
      <c r="R1327" s="80" t="n">
        <v>6882.19</v>
      </c>
      <c r="S1327" s="80" t="n">
        <v>-1408.98</v>
      </c>
      <c r="T1327" s="80">
        <f>O1327-Y1327</f>
        <v/>
      </c>
      <c r="U1327" s="82">
        <f>AA1327/(T1327+X1327)</f>
        <v/>
      </c>
      <c r="V1327" s="80">
        <f>INDEX(检修、备用和必开!B:B,MATCH(统调负荷!$C1327,检修、备用和必开!$A:$A,0))</f>
        <v/>
      </c>
      <c r="W1327" s="80">
        <f>INDEX(检修、备用和必开!C:C,MATCH(统调负荷!$C1327,检修、备用和必开!$A:$A,0))</f>
        <v/>
      </c>
      <c r="X1327" s="80">
        <f>INDEX(检修、备用和必开!D:D,MATCH(统调负荷!$C1327,检修、备用和必开!$A:$A,0))</f>
        <v/>
      </c>
      <c r="Y1327" s="80">
        <f>INDEX(检修、备用和必开!E:E,MATCH(统调负荷!$C1327,检修、备用和必开!$A:$A,0))</f>
        <v/>
      </c>
      <c r="Z1327" s="80">
        <f>INDEX(检修、备用和必开!F:F,MATCH(统调负荷!$C1327,检修、备用和必开!$A:$A,0))</f>
        <v/>
      </c>
      <c r="AA1327" s="80">
        <f>94492.4-V1327-Z1327</f>
        <v/>
      </c>
      <c r="AB1327" s="80" t="n">
        <v>489.32</v>
      </c>
      <c r="AC1327" s="80" t="n">
        <v>719.84</v>
      </c>
      <c r="AD1327" s="83">
        <f>C1327+D1327</f>
        <v/>
      </c>
      <c r="AE1327" s="82">
        <f>N1327-E1327</f>
        <v/>
      </c>
      <c r="AF1327" s="82">
        <f>O1327-F1327</f>
        <v/>
      </c>
      <c r="AG1327" s="82">
        <f>P1327-G1327</f>
        <v/>
      </c>
      <c r="AH1327" s="82">
        <f>Q1327-H1327</f>
        <v/>
      </c>
      <c r="AI1327" s="82">
        <f>R1327-I1327</f>
        <v/>
      </c>
      <c r="AJ1327" s="82">
        <f>S1327-J1327</f>
        <v/>
      </c>
      <c r="AK1327" s="80">
        <f>INDEX(检修、备用和必开!I:I,MATCH(统调负荷!$C1327,检修、备用和必开!$A:$A,0))</f>
        <v/>
      </c>
    </row>
    <row r="1328" ht="13.8" customHeight="1">
      <c r="A1328" s="80">
        <f>WEEKDAY(C1328,2)</f>
        <v/>
      </c>
      <c r="B1328" s="80">
        <f>HOUR(D1328)</f>
        <v/>
      </c>
      <c r="D1328" s="75" t="n"/>
      <c r="E1328" s="80" t="n"/>
      <c r="F1328" s="80" t="n"/>
      <c r="G1328" s="80" t="n"/>
      <c r="H1328" s="80" t="n"/>
      <c r="I1328" s="80" t="n"/>
      <c r="J1328" s="80" t="n"/>
      <c r="K1328" s="80">
        <f>F1328-Y1328</f>
        <v/>
      </c>
      <c r="L1328" s="82">
        <f>AA1328/(K1328+W1328)</f>
        <v/>
      </c>
      <c r="M1328" s="75" t="n">
        <v>0.8125</v>
      </c>
      <c r="N1328" s="80" t="n">
        <v>109592</v>
      </c>
      <c r="O1328" s="80" t="n">
        <v>60923.97</v>
      </c>
      <c r="P1328" s="80" t="n">
        <v>19935.7</v>
      </c>
      <c r="Q1328" s="80" t="n">
        <v>23120.6</v>
      </c>
      <c r="R1328" s="80" t="n">
        <v>6945.07</v>
      </c>
      <c r="S1328" s="80" t="n">
        <v>-1333.34</v>
      </c>
      <c r="T1328" s="80">
        <f>O1328-Y1328</f>
        <v/>
      </c>
      <c r="U1328" s="82">
        <f>AA1328/(T1328+X1328)</f>
        <v/>
      </c>
      <c r="V1328" s="80">
        <f>INDEX(检修、备用和必开!B:B,MATCH(统调负荷!$C1328,检修、备用和必开!$A:$A,0))</f>
        <v/>
      </c>
      <c r="W1328" s="80">
        <f>INDEX(检修、备用和必开!C:C,MATCH(统调负荷!$C1328,检修、备用和必开!$A:$A,0))</f>
        <v/>
      </c>
      <c r="X1328" s="80">
        <f>INDEX(检修、备用和必开!D:D,MATCH(统调负荷!$C1328,检修、备用和必开!$A:$A,0))</f>
        <v/>
      </c>
      <c r="Y1328" s="80">
        <f>INDEX(检修、备用和必开!E:E,MATCH(统调负荷!$C1328,检修、备用和必开!$A:$A,0))</f>
        <v/>
      </c>
      <c r="Z1328" s="80">
        <f>INDEX(检修、备用和必开!F:F,MATCH(统调负荷!$C1328,检修、备用和必开!$A:$A,0))</f>
        <v/>
      </c>
      <c r="AA1328" s="80">
        <f>94492.4-V1328-Z1328</f>
        <v/>
      </c>
      <c r="AB1328" s="80" t="n">
        <v>489.28</v>
      </c>
      <c r="AC1328" s="80" t="n">
        <v>500.36</v>
      </c>
      <c r="AD1328" s="83">
        <f>C1328+D1328</f>
        <v/>
      </c>
      <c r="AE1328" s="82">
        <f>N1328-E1328</f>
        <v/>
      </c>
      <c r="AF1328" s="82">
        <f>O1328-F1328</f>
        <v/>
      </c>
      <c r="AG1328" s="82">
        <f>P1328-G1328</f>
        <v/>
      </c>
      <c r="AH1328" s="82">
        <f>Q1328-H1328</f>
        <v/>
      </c>
      <c r="AI1328" s="82">
        <f>R1328-I1328</f>
        <v/>
      </c>
      <c r="AJ1328" s="82">
        <f>S1328-J1328</f>
        <v/>
      </c>
      <c r="AK1328" s="80">
        <f>INDEX(检修、备用和必开!I:I,MATCH(统调负荷!$C1328,检修、备用和必开!$A:$A,0))</f>
        <v/>
      </c>
    </row>
    <row r="1329" ht="13.8" customHeight="1">
      <c r="A1329" s="80">
        <f>WEEKDAY(C1329,2)</f>
        <v/>
      </c>
      <c r="B1329" s="80">
        <f>HOUR(D1329)</f>
        <v/>
      </c>
      <c r="D1329" s="75" t="n"/>
      <c r="E1329" s="80" t="n"/>
      <c r="F1329" s="80" t="n"/>
      <c r="G1329" s="80" t="n"/>
      <c r="H1329" s="80" t="n"/>
      <c r="I1329" s="80" t="n"/>
      <c r="J1329" s="80" t="n"/>
      <c r="K1329" s="80">
        <f>F1329-Y1329</f>
        <v/>
      </c>
      <c r="L1329" s="82">
        <f>AA1329/(K1329+W1329)</f>
        <v/>
      </c>
      <c r="M1329" s="75" t="n">
        <v>0.8229166666666666</v>
      </c>
      <c r="N1329" s="80" t="n">
        <v>108941</v>
      </c>
      <c r="O1329" s="80" t="n">
        <v>60584.49</v>
      </c>
      <c r="P1329" s="80" t="n">
        <v>19727.5</v>
      </c>
      <c r="Q1329" s="80" t="n">
        <v>22872.6</v>
      </c>
      <c r="R1329" s="80" t="n">
        <v>7115.15</v>
      </c>
      <c r="S1329" s="80" t="n">
        <v>-1358.74</v>
      </c>
      <c r="T1329" s="80">
        <f>O1329-Y1329</f>
        <v/>
      </c>
      <c r="U1329" s="82">
        <f>AA1329/(T1329+X1329)</f>
        <v/>
      </c>
      <c r="V1329" s="80">
        <f>INDEX(检修、备用和必开!B:B,MATCH(统调负荷!$C1329,检修、备用和必开!$A:$A,0))</f>
        <v/>
      </c>
      <c r="W1329" s="80">
        <f>INDEX(检修、备用和必开!C:C,MATCH(统调负荷!$C1329,检修、备用和必开!$A:$A,0))</f>
        <v/>
      </c>
      <c r="X1329" s="80">
        <f>INDEX(检修、备用和必开!D:D,MATCH(统调负荷!$C1329,检修、备用和必开!$A:$A,0))</f>
        <v/>
      </c>
      <c r="Y1329" s="80">
        <f>INDEX(检修、备用和必开!E:E,MATCH(统调负荷!$C1329,检修、备用和必开!$A:$A,0))</f>
        <v/>
      </c>
      <c r="Z1329" s="80">
        <f>INDEX(检修、备用和必开!F:F,MATCH(统调负荷!$C1329,检修、备用和必开!$A:$A,0))</f>
        <v/>
      </c>
      <c r="AA1329" s="80">
        <f>94492.4-V1329-Z1329</f>
        <v/>
      </c>
      <c r="AB1329" s="80" t="n">
        <v>443.69</v>
      </c>
      <c r="AC1329" s="80" t="n">
        <v>548.61</v>
      </c>
      <c r="AD1329" s="83">
        <f>C1329+D1329</f>
        <v/>
      </c>
      <c r="AE1329" s="82">
        <f>N1329-E1329</f>
        <v/>
      </c>
      <c r="AF1329" s="82">
        <f>O1329-F1329</f>
        <v/>
      </c>
      <c r="AG1329" s="82">
        <f>P1329-G1329</f>
        <v/>
      </c>
      <c r="AH1329" s="82">
        <f>Q1329-H1329</f>
        <v/>
      </c>
      <c r="AI1329" s="82">
        <f>R1329-I1329</f>
        <v/>
      </c>
      <c r="AJ1329" s="82">
        <f>S1329-J1329</f>
        <v/>
      </c>
      <c r="AK1329" s="80">
        <f>INDEX(检修、备用和必开!I:I,MATCH(统调负荷!$C1329,检修、备用和必开!$A:$A,0))</f>
        <v/>
      </c>
    </row>
    <row r="1330" ht="13.8" customHeight="1">
      <c r="A1330" s="80">
        <f>WEEKDAY(C1330,2)</f>
        <v/>
      </c>
      <c r="B1330" s="80">
        <f>HOUR(D1330)</f>
        <v/>
      </c>
      <c r="D1330" s="75" t="n"/>
      <c r="E1330" s="80" t="n"/>
      <c r="F1330" s="80" t="n"/>
      <c r="G1330" s="80" t="n"/>
      <c r="H1330" s="80" t="n"/>
      <c r="I1330" s="80" t="n"/>
      <c r="J1330" s="80" t="n"/>
      <c r="K1330" s="80">
        <f>F1330-Y1330</f>
        <v/>
      </c>
      <c r="L1330" s="82">
        <f>AA1330/(K1330+W1330)</f>
        <v/>
      </c>
      <c r="M1330" s="75" t="n">
        <v>0.8333333333333334</v>
      </c>
      <c r="N1330" s="80" t="n">
        <v>107710</v>
      </c>
      <c r="O1330" s="80" t="n">
        <v>60139.07</v>
      </c>
      <c r="P1330" s="80" t="n">
        <v>19533.9</v>
      </c>
      <c r="Q1330" s="80" t="n">
        <v>22299.1</v>
      </c>
      <c r="R1330" s="80" t="n">
        <v>7177.26</v>
      </c>
      <c r="S1330" s="80" t="n">
        <v>-1439.33</v>
      </c>
      <c r="T1330" s="80">
        <f>O1330-Y1330</f>
        <v/>
      </c>
      <c r="U1330" s="82">
        <f>AA1330/(T1330+X1330)</f>
        <v/>
      </c>
      <c r="V1330" s="80">
        <f>INDEX(检修、备用和必开!B:B,MATCH(统调负荷!$C1330,检修、备用和必开!$A:$A,0))</f>
        <v/>
      </c>
      <c r="W1330" s="80">
        <f>INDEX(检修、备用和必开!C:C,MATCH(统调负荷!$C1330,检修、备用和必开!$A:$A,0))</f>
        <v/>
      </c>
      <c r="X1330" s="80">
        <f>INDEX(检修、备用和必开!D:D,MATCH(统调负荷!$C1330,检修、备用和必开!$A:$A,0))</f>
        <v/>
      </c>
      <c r="Y1330" s="80">
        <f>INDEX(检修、备用和必开!E:E,MATCH(统调负荷!$C1330,检修、备用和必开!$A:$A,0))</f>
        <v/>
      </c>
      <c r="Z1330" s="80">
        <f>INDEX(检修、备用和必开!F:F,MATCH(统调负荷!$C1330,检修、备用和必开!$A:$A,0))</f>
        <v/>
      </c>
      <c r="AA1330" s="80">
        <f>94492.4-V1330-Z1330</f>
        <v/>
      </c>
      <c r="AB1330" s="80" t="n">
        <v>425.85</v>
      </c>
      <c r="AC1330" s="80" t="n">
        <v>469.39</v>
      </c>
      <c r="AD1330" s="83">
        <f>C1330+D1330</f>
        <v/>
      </c>
      <c r="AE1330" s="82">
        <f>N1330-E1330</f>
        <v/>
      </c>
      <c r="AF1330" s="82">
        <f>O1330-F1330</f>
        <v/>
      </c>
      <c r="AG1330" s="82">
        <f>P1330-G1330</f>
        <v/>
      </c>
      <c r="AH1330" s="82">
        <f>Q1330-H1330</f>
        <v/>
      </c>
      <c r="AI1330" s="82">
        <f>R1330-I1330</f>
        <v/>
      </c>
      <c r="AJ1330" s="82">
        <f>S1330-J1330</f>
        <v/>
      </c>
      <c r="AK1330" s="80">
        <f>INDEX(检修、备用和必开!I:I,MATCH(统调负荷!$C1330,检修、备用和必开!$A:$A,0))</f>
        <v/>
      </c>
    </row>
    <row r="1331" ht="13.8" customHeight="1">
      <c r="A1331" s="80">
        <f>WEEKDAY(C1331,2)</f>
        <v/>
      </c>
      <c r="B1331" s="80">
        <f>HOUR(D1331)</f>
        <v/>
      </c>
      <c r="D1331" s="75" t="n"/>
      <c r="E1331" s="80" t="n"/>
      <c r="F1331" s="80" t="n"/>
      <c r="G1331" s="80" t="n"/>
      <c r="H1331" s="80" t="n"/>
      <c r="I1331" s="80" t="n"/>
      <c r="J1331" s="80" t="n"/>
      <c r="K1331" s="80">
        <f>F1331-Y1331</f>
        <v/>
      </c>
      <c r="L1331" s="82">
        <f>AA1331/(K1331+W1331)</f>
        <v/>
      </c>
      <c r="M1331" s="75" t="n">
        <v>0.84375</v>
      </c>
      <c r="N1331" s="80" t="n">
        <v>107551</v>
      </c>
      <c r="O1331" s="80" t="n">
        <v>60157.34</v>
      </c>
      <c r="P1331" s="80" t="n">
        <v>19654.6</v>
      </c>
      <c r="Q1331" s="80" t="n">
        <v>21987.8</v>
      </c>
      <c r="R1331" s="80" t="n">
        <v>7100.51</v>
      </c>
      <c r="S1331" s="80" t="n">
        <v>-1349.25</v>
      </c>
      <c r="T1331" s="80">
        <f>O1331-Y1331</f>
        <v/>
      </c>
      <c r="U1331" s="82">
        <f>AA1331/(T1331+X1331)</f>
        <v/>
      </c>
      <c r="V1331" s="80">
        <f>INDEX(检修、备用和必开!B:B,MATCH(统调负荷!$C1331,检修、备用和必开!$A:$A,0))</f>
        <v/>
      </c>
      <c r="W1331" s="80">
        <f>INDEX(检修、备用和必开!C:C,MATCH(统调负荷!$C1331,检修、备用和必开!$A:$A,0))</f>
        <v/>
      </c>
      <c r="X1331" s="80">
        <f>INDEX(检修、备用和必开!D:D,MATCH(统调负荷!$C1331,检修、备用和必开!$A:$A,0))</f>
        <v/>
      </c>
      <c r="Y1331" s="80">
        <f>INDEX(检修、备用和必开!E:E,MATCH(统调负荷!$C1331,检修、备用和必开!$A:$A,0))</f>
        <v/>
      </c>
      <c r="Z1331" s="80">
        <f>INDEX(检修、备用和必开!F:F,MATCH(统调负荷!$C1331,检修、备用和必开!$A:$A,0))</f>
        <v/>
      </c>
      <c r="AA1331" s="80">
        <f>94492.4-V1331-Z1331</f>
        <v/>
      </c>
      <c r="AB1331" s="80" t="n">
        <v>428.57</v>
      </c>
      <c r="AC1331" s="80" t="n">
        <v>498.77</v>
      </c>
      <c r="AD1331" s="83">
        <f>C1331+D1331</f>
        <v/>
      </c>
      <c r="AE1331" s="82">
        <f>N1331-E1331</f>
        <v/>
      </c>
      <c r="AF1331" s="82">
        <f>O1331-F1331</f>
        <v/>
      </c>
      <c r="AG1331" s="82">
        <f>P1331-G1331</f>
        <v/>
      </c>
      <c r="AH1331" s="82">
        <f>Q1331-H1331</f>
        <v/>
      </c>
      <c r="AI1331" s="82">
        <f>R1331-I1331</f>
        <v/>
      </c>
      <c r="AJ1331" s="82">
        <f>S1331-J1331</f>
        <v/>
      </c>
      <c r="AK1331" s="80">
        <f>INDEX(检修、备用和必开!I:I,MATCH(统调负荷!$C1331,检修、备用和必开!$A:$A,0))</f>
        <v/>
      </c>
    </row>
    <row r="1332" ht="13.8" customHeight="1">
      <c r="A1332" s="80">
        <f>WEEKDAY(C1332,2)</f>
        <v/>
      </c>
      <c r="B1332" s="80">
        <f>HOUR(D1332)</f>
        <v/>
      </c>
      <c r="D1332" s="75" t="n"/>
      <c r="E1332" s="80" t="n"/>
      <c r="F1332" s="80" t="n"/>
      <c r="G1332" s="80" t="n"/>
      <c r="H1332" s="80" t="n"/>
      <c r="I1332" s="80" t="n"/>
      <c r="J1332" s="80" t="n"/>
      <c r="K1332" s="80">
        <f>F1332-Y1332</f>
        <v/>
      </c>
      <c r="L1332" s="82">
        <f>AA1332/(K1332+W1332)</f>
        <v/>
      </c>
      <c r="M1332" s="75" t="n">
        <v>0.8541666666666666</v>
      </c>
      <c r="N1332" s="80" t="n">
        <v>107394</v>
      </c>
      <c r="O1332" s="80" t="n">
        <v>60060.77</v>
      </c>
      <c r="P1332" s="80" t="n">
        <v>20051.5</v>
      </c>
      <c r="Q1332" s="80" t="n">
        <v>21654.1</v>
      </c>
      <c r="R1332" s="80" t="n">
        <v>7067.35</v>
      </c>
      <c r="S1332" s="80" t="n">
        <v>-1439.72</v>
      </c>
      <c r="T1332" s="80">
        <f>O1332-Y1332</f>
        <v/>
      </c>
      <c r="U1332" s="82">
        <f>AA1332/(T1332+X1332)</f>
        <v/>
      </c>
      <c r="V1332" s="80">
        <f>INDEX(检修、备用和必开!B:B,MATCH(统调负荷!$C1332,检修、备用和必开!$A:$A,0))</f>
        <v/>
      </c>
      <c r="W1332" s="80">
        <f>INDEX(检修、备用和必开!C:C,MATCH(统调负荷!$C1332,检修、备用和必开!$A:$A,0))</f>
        <v/>
      </c>
      <c r="X1332" s="80">
        <f>INDEX(检修、备用和必开!D:D,MATCH(统调负荷!$C1332,检修、备用和必开!$A:$A,0))</f>
        <v/>
      </c>
      <c r="Y1332" s="80">
        <f>INDEX(检修、备用和必开!E:E,MATCH(统调负荷!$C1332,检修、备用和必开!$A:$A,0))</f>
        <v/>
      </c>
      <c r="Z1332" s="80">
        <f>INDEX(检修、备用和必开!F:F,MATCH(统调负荷!$C1332,检修、备用和必开!$A:$A,0))</f>
        <v/>
      </c>
      <c r="AA1332" s="80">
        <f>94492.4-V1332-Z1332</f>
        <v/>
      </c>
      <c r="AB1332" s="80" t="n">
        <v>429.08</v>
      </c>
      <c r="AC1332" s="80" t="n">
        <v>487.5</v>
      </c>
      <c r="AD1332" s="83">
        <f>C1332+D1332</f>
        <v/>
      </c>
      <c r="AE1332" s="82">
        <f>N1332-E1332</f>
        <v/>
      </c>
      <c r="AF1332" s="82">
        <f>O1332-F1332</f>
        <v/>
      </c>
      <c r="AG1332" s="82">
        <f>P1332-G1332</f>
        <v/>
      </c>
      <c r="AH1332" s="82">
        <f>Q1332-H1332</f>
        <v/>
      </c>
      <c r="AI1332" s="82">
        <f>R1332-I1332</f>
        <v/>
      </c>
      <c r="AJ1332" s="82">
        <f>S1332-J1332</f>
        <v/>
      </c>
      <c r="AK1332" s="80">
        <f>INDEX(检修、备用和必开!I:I,MATCH(统调负荷!$C1332,检修、备用和必开!$A:$A,0))</f>
        <v/>
      </c>
    </row>
    <row r="1333" ht="13.8" customHeight="1">
      <c r="A1333" s="80">
        <f>WEEKDAY(C1333,2)</f>
        <v/>
      </c>
      <c r="B1333" s="80">
        <f>HOUR(D1333)</f>
        <v/>
      </c>
      <c r="D1333" s="75" t="n"/>
      <c r="E1333" s="80" t="n"/>
      <c r="F1333" s="80" t="n"/>
      <c r="G1333" s="80" t="n"/>
      <c r="H1333" s="80" t="n"/>
      <c r="I1333" s="80" t="n"/>
      <c r="J1333" s="80" t="n"/>
      <c r="K1333" s="80">
        <f>F1333-Y1333</f>
        <v/>
      </c>
      <c r="L1333" s="82">
        <f>AA1333/(K1333+W1333)</f>
        <v/>
      </c>
      <c r="M1333" s="75" t="n">
        <v>0.8645833333333334</v>
      </c>
      <c r="N1333" s="80" t="n">
        <v>106730</v>
      </c>
      <c r="O1333" s="80" t="n">
        <v>59968.12</v>
      </c>
      <c r="P1333" s="80" t="n">
        <v>19502.3</v>
      </c>
      <c r="Q1333" s="80" t="n">
        <v>21558.7</v>
      </c>
      <c r="R1333" s="80" t="n">
        <v>7131.59</v>
      </c>
      <c r="S1333" s="80" t="n">
        <v>-1430.71</v>
      </c>
      <c r="T1333" s="80">
        <f>O1333-Y1333</f>
        <v/>
      </c>
      <c r="U1333" s="82">
        <f>AA1333/(T1333+X1333)</f>
        <v/>
      </c>
      <c r="V1333" s="80">
        <f>INDEX(检修、备用和必开!B:B,MATCH(统调负荷!$C1333,检修、备用和必开!$A:$A,0))</f>
        <v/>
      </c>
      <c r="W1333" s="80">
        <f>INDEX(检修、备用和必开!C:C,MATCH(统调负荷!$C1333,检修、备用和必开!$A:$A,0))</f>
        <v/>
      </c>
      <c r="X1333" s="80">
        <f>INDEX(检修、备用和必开!D:D,MATCH(统调负荷!$C1333,检修、备用和必开!$A:$A,0))</f>
        <v/>
      </c>
      <c r="Y1333" s="80">
        <f>INDEX(检修、备用和必开!E:E,MATCH(统调负荷!$C1333,检修、备用和必开!$A:$A,0))</f>
        <v/>
      </c>
      <c r="Z1333" s="80">
        <f>INDEX(检修、备用和必开!F:F,MATCH(统调负荷!$C1333,检修、备用和必开!$A:$A,0))</f>
        <v/>
      </c>
      <c r="AA1333" s="80">
        <f>94492.4-V1333-Z1333</f>
        <v/>
      </c>
      <c r="AB1333" s="80" t="n">
        <v>430.3</v>
      </c>
      <c r="AC1333" s="80" t="n">
        <v>486.48</v>
      </c>
      <c r="AD1333" s="83">
        <f>C1333+D1333</f>
        <v/>
      </c>
      <c r="AE1333" s="82">
        <f>N1333-E1333</f>
        <v/>
      </c>
      <c r="AF1333" s="82">
        <f>O1333-F1333</f>
        <v/>
      </c>
      <c r="AG1333" s="82">
        <f>P1333-G1333</f>
        <v/>
      </c>
      <c r="AH1333" s="82">
        <f>Q1333-H1333</f>
        <v/>
      </c>
      <c r="AI1333" s="82">
        <f>R1333-I1333</f>
        <v/>
      </c>
      <c r="AJ1333" s="82">
        <f>S1333-J1333</f>
        <v/>
      </c>
      <c r="AK1333" s="80">
        <f>INDEX(检修、备用和必开!I:I,MATCH(统调负荷!$C1333,检修、备用和必开!$A:$A,0))</f>
        <v/>
      </c>
    </row>
    <row r="1334" ht="13.8" customHeight="1">
      <c r="A1334" s="80">
        <f>WEEKDAY(C1334,2)</f>
        <v/>
      </c>
      <c r="B1334" s="80">
        <f>HOUR(D1334)</f>
        <v/>
      </c>
      <c r="D1334" s="75" t="n"/>
      <c r="E1334" s="80" t="n"/>
      <c r="F1334" s="80" t="n"/>
      <c r="G1334" s="80" t="n"/>
      <c r="H1334" s="80" t="n"/>
      <c r="I1334" s="80" t="n"/>
      <c r="J1334" s="80" t="n"/>
      <c r="K1334" s="80">
        <f>F1334-Y1334</f>
        <v/>
      </c>
      <c r="L1334" s="82">
        <f>AA1334/(K1334+W1334)</f>
        <v/>
      </c>
      <c r="M1334" s="75" t="n">
        <v>0.875</v>
      </c>
      <c r="N1334" s="80" t="n">
        <v>105518</v>
      </c>
      <c r="O1334" s="80" t="n">
        <v>59361.47</v>
      </c>
      <c r="P1334" s="80" t="n">
        <v>18889.3</v>
      </c>
      <c r="Q1334" s="80" t="n">
        <v>21632</v>
      </c>
      <c r="R1334" s="80" t="n">
        <v>7093.5</v>
      </c>
      <c r="S1334" s="80" t="n">
        <v>-1458.27</v>
      </c>
      <c r="T1334" s="80">
        <f>O1334-Y1334</f>
        <v/>
      </c>
      <c r="U1334" s="82">
        <f>AA1334/(T1334+X1334)</f>
        <v/>
      </c>
      <c r="V1334" s="80">
        <f>INDEX(检修、备用和必开!B:B,MATCH(统调负荷!$C1334,检修、备用和必开!$A:$A,0))</f>
        <v/>
      </c>
      <c r="W1334" s="80">
        <f>INDEX(检修、备用和必开!C:C,MATCH(统调负荷!$C1334,检修、备用和必开!$A:$A,0))</f>
        <v/>
      </c>
      <c r="X1334" s="80">
        <f>INDEX(检修、备用和必开!D:D,MATCH(统调负荷!$C1334,检修、备用和必开!$A:$A,0))</f>
        <v/>
      </c>
      <c r="Y1334" s="80">
        <f>INDEX(检修、备用和必开!E:E,MATCH(统调负荷!$C1334,检修、备用和必开!$A:$A,0))</f>
        <v/>
      </c>
      <c r="Z1334" s="80">
        <f>INDEX(检修、备用和必开!F:F,MATCH(统调负荷!$C1334,检修、备用和必开!$A:$A,0))</f>
        <v/>
      </c>
      <c r="AA1334" s="80">
        <f>94492.4-V1334-Z1334</f>
        <v/>
      </c>
      <c r="AB1334" s="80" t="n">
        <v>390.19</v>
      </c>
      <c r="AC1334" s="80" t="n">
        <v>447.57</v>
      </c>
      <c r="AD1334" s="83">
        <f>C1334+D1334</f>
        <v/>
      </c>
      <c r="AE1334" s="82">
        <f>N1334-E1334</f>
        <v/>
      </c>
      <c r="AF1334" s="82">
        <f>O1334-F1334</f>
        <v/>
      </c>
      <c r="AG1334" s="82">
        <f>P1334-G1334</f>
        <v/>
      </c>
      <c r="AH1334" s="82">
        <f>Q1334-H1334</f>
        <v/>
      </c>
      <c r="AI1334" s="82">
        <f>R1334-I1334</f>
        <v/>
      </c>
      <c r="AJ1334" s="82">
        <f>S1334-J1334</f>
        <v/>
      </c>
      <c r="AK1334" s="80">
        <f>INDEX(检修、备用和必开!I:I,MATCH(统调负荷!$C1334,检修、备用和必开!$A:$A,0))</f>
        <v/>
      </c>
    </row>
    <row r="1335" ht="13.8" customHeight="1">
      <c r="A1335" s="80">
        <f>WEEKDAY(C1335,2)</f>
        <v/>
      </c>
      <c r="B1335" s="80">
        <f>HOUR(D1335)</f>
        <v/>
      </c>
      <c r="D1335" s="75" t="n"/>
      <c r="E1335" s="80" t="n"/>
      <c r="F1335" s="80" t="n"/>
      <c r="G1335" s="80" t="n"/>
      <c r="H1335" s="80" t="n"/>
      <c r="I1335" s="80" t="n"/>
      <c r="J1335" s="80" t="n"/>
      <c r="K1335" s="80">
        <f>F1335-Y1335</f>
        <v/>
      </c>
      <c r="L1335" s="82">
        <f>AA1335/(K1335+W1335)</f>
        <v/>
      </c>
      <c r="M1335" s="75" t="n">
        <v>0.8854166666666666</v>
      </c>
      <c r="N1335" s="80" t="n">
        <v>104626</v>
      </c>
      <c r="O1335" s="80" t="n">
        <v>59659.28</v>
      </c>
      <c r="P1335" s="80" t="n">
        <v>18286.6</v>
      </c>
      <c r="Q1335" s="80" t="n">
        <v>21059.3</v>
      </c>
      <c r="R1335" s="80" t="n">
        <v>7021.57</v>
      </c>
      <c r="S1335" s="80" t="n">
        <v>-1400.75</v>
      </c>
      <c r="T1335" s="80">
        <f>O1335-Y1335</f>
        <v/>
      </c>
      <c r="U1335" s="82">
        <f>AA1335/(T1335+X1335)</f>
        <v/>
      </c>
      <c r="V1335" s="80">
        <f>INDEX(检修、备用和必开!B:B,MATCH(统调负荷!$C1335,检修、备用和必开!$A:$A,0))</f>
        <v/>
      </c>
      <c r="W1335" s="80">
        <f>INDEX(检修、备用和必开!C:C,MATCH(统调负荷!$C1335,检修、备用和必开!$A:$A,0))</f>
        <v/>
      </c>
      <c r="X1335" s="80">
        <f>INDEX(检修、备用和必开!D:D,MATCH(统调负荷!$C1335,检修、备用和必开!$A:$A,0))</f>
        <v/>
      </c>
      <c r="Y1335" s="80">
        <f>INDEX(检修、备用和必开!E:E,MATCH(统调负荷!$C1335,检修、备用和必开!$A:$A,0))</f>
        <v/>
      </c>
      <c r="Z1335" s="80">
        <f>INDEX(检修、备用和必开!F:F,MATCH(统调负荷!$C1335,检修、备用和必开!$A:$A,0))</f>
        <v/>
      </c>
      <c r="AA1335" s="80">
        <f>94492.4-V1335-Z1335</f>
        <v/>
      </c>
      <c r="AB1335" s="80" t="n">
        <v>405.89</v>
      </c>
      <c r="AC1335" s="80" t="n">
        <v>493.37</v>
      </c>
      <c r="AD1335" s="83">
        <f>C1335+D1335</f>
        <v/>
      </c>
      <c r="AE1335" s="82">
        <f>N1335-E1335</f>
        <v/>
      </c>
      <c r="AF1335" s="82">
        <f>O1335-F1335</f>
        <v/>
      </c>
      <c r="AG1335" s="82">
        <f>P1335-G1335</f>
        <v/>
      </c>
      <c r="AH1335" s="82">
        <f>Q1335-H1335</f>
        <v/>
      </c>
      <c r="AI1335" s="82">
        <f>R1335-I1335</f>
        <v/>
      </c>
      <c r="AJ1335" s="82">
        <f>S1335-J1335</f>
        <v/>
      </c>
      <c r="AK1335" s="80">
        <f>INDEX(检修、备用和必开!I:I,MATCH(统调负荷!$C1335,检修、备用和必开!$A:$A,0))</f>
        <v/>
      </c>
    </row>
    <row r="1336" ht="13.8" customHeight="1">
      <c r="A1336" s="80">
        <f>WEEKDAY(C1336,2)</f>
        <v/>
      </c>
      <c r="B1336" s="80">
        <f>HOUR(D1336)</f>
        <v/>
      </c>
      <c r="D1336" s="75" t="n"/>
      <c r="E1336" s="80" t="n"/>
      <c r="F1336" s="80" t="n"/>
      <c r="G1336" s="80" t="n"/>
      <c r="H1336" s="80" t="n"/>
      <c r="I1336" s="80" t="n"/>
      <c r="J1336" s="80" t="n"/>
      <c r="K1336" s="80">
        <f>F1336-Y1336</f>
        <v/>
      </c>
      <c r="L1336" s="82">
        <f>AA1336/(K1336+W1336)</f>
        <v/>
      </c>
      <c r="M1336" s="75" t="n">
        <v>0.8958333333333334</v>
      </c>
      <c r="N1336" s="80" t="n">
        <v>103349</v>
      </c>
      <c r="O1336" s="80" t="n">
        <v>59466.53</v>
      </c>
      <c r="P1336" s="80" t="n">
        <v>17642.3</v>
      </c>
      <c r="Q1336" s="80" t="n">
        <v>20648.5</v>
      </c>
      <c r="R1336" s="80" t="n">
        <v>6968.38</v>
      </c>
      <c r="S1336" s="80" t="n">
        <v>-1376.71</v>
      </c>
      <c r="T1336" s="80">
        <f>O1336-Y1336</f>
        <v/>
      </c>
      <c r="U1336" s="82">
        <f>AA1336/(T1336+X1336)</f>
        <v/>
      </c>
      <c r="V1336" s="80">
        <f>INDEX(检修、备用和必开!B:B,MATCH(统调负荷!$C1336,检修、备用和必开!$A:$A,0))</f>
        <v/>
      </c>
      <c r="W1336" s="80">
        <f>INDEX(检修、备用和必开!C:C,MATCH(统调负荷!$C1336,检修、备用和必开!$A:$A,0))</f>
        <v/>
      </c>
      <c r="X1336" s="80">
        <f>INDEX(检修、备用和必开!D:D,MATCH(统调负荷!$C1336,检修、备用和必开!$A:$A,0))</f>
        <v/>
      </c>
      <c r="Y1336" s="80">
        <f>INDEX(检修、备用和必开!E:E,MATCH(统调负荷!$C1336,检修、备用和必开!$A:$A,0))</f>
        <v/>
      </c>
      <c r="Z1336" s="80">
        <f>INDEX(检修、备用和必开!F:F,MATCH(统调负荷!$C1336,检修、备用和必开!$A:$A,0))</f>
        <v/>
      </c>
      <c r="AA1336" s="80">
        <f>94492.4-V1336-Z1336</f>
        <v/>
      </c>
      <c r="AB1336" s="80" t="n">
        <v>405.45</v>
      </c>
      <c r="AC1336" s="80" t="n">
        <v>494.37</v>
      </c>
      <c r="AD1336" s="83">
        <f>C1336+D1336</f>
        <v/>
      </c>
      <c r="AE1336" s="82">
        <f>N1336-E1336</f>
        <v/>
      </c>
      <c r="AF1336" s="82">
        <f>O1336-F1336</f>
        <v/>
      </c>
      <c r="AG1336" s="82">
        <f>P1336-G1336</f>
        <v/>
      </c>
      <c r="AH1336" s="82">
        <f>Q1336-H1336</f>
        <v/>
      </c>
      <c r="AI1336" s="82">
        <f>R1336-I1336</f>
        <v/>
      </c>
      <c r="AJ1336" s="82">
        <f>S1336-J1336</f>
        <v/>
      </c>
      <c r="AK1336" s="80">
        <f>INDEX(检修、备用和必开!I:I,MATCH(统调负荷!$C1336,检修、备用和必开!$A:$A,0))</f>
        <v/>
      </c>
    </row>
    <row r="1337" ht="13.8" customHeight="1">
      <c r="A1337" s="80">
        <f>WEEKDAY(C1337,2)</f>
        <v/>
      </c>
      <c r="B1337" s="80">
        <f>HOUR(D1337)</f>
        <v/>
      </c>
      <c r="D1337" s="75" t="n"/>
      <c r="E1337" s="80" t="n"/>
      <c r="F1337" s="80" t="n"/>
      <c r="G1337" s="80" t="n"/>
      <c r="H1337" s="80" t="n"/>
      <c r="I1337" s="80" t="n"/>
      <c r="J1337" s="80" t="n"/>
      <c r="K1337" s="80">
        <f>F1337-Y1337</f>
        <v/>
      </c>
      <c r="L1337" s="82">
        <f>AA1337/(K1337+W1337)</f>
        <v/>
      </c>
      <c r="M1337" s="75" t="n">
        <v>0.90625</v>
      </c>
      <c r="N1337" s="80" t="n">
        <v>101764</v>
      </c>
      <c r="O1337" s="80" t="n">
        <v>58519.79</v>
      </c>
      <c r="P1337" s="80" t="n">
        <v>16990.3</v>
      </c>
      <c r="Q1337" s="80" t="n">
        <v>20737.7</v>
      </c>
      <c r="R1337" s="80" t="n">
        <v>6943</v>
      </c>
      <c r="S1337" s="80" t="n">
        <v>-1426.79</v>
      </c>
      <c r="T1337" s="80">
        <f>O1337-Y1337</f>
        <v/>
      </c>
      <c r="U1337" s="82">
        <f>AA1337/(T1337+X1337)</f>
        <v/>
      </c>
      <c r="V1337" s="80">
        <f>INDEX(检修、备用和必开!B:B,MATCH(统调负荷!$C1337,检修、备用和必开!$A:$A,0))</f>
        <v/>
      </c>
      <c r="W1337" s="80">
        <f>INDEX(检修、备用和必开!C:C,MATCH(统调负荷!$C1337,检修、备用和必开!$A:$A,0))</f>
        <v/>
      </c>
      <c r="X1337" s="80">
        <f>INDEX(检修、备用和必开!D:D,MATCH(统调负荷!$C1337,检修、备用和必开!$A:$A,0))</f>
        <v/>
      </c>
      <c r="Y1337" s="80">
        <f>INDEX(检修、备用和必开!E:E,MATCH(统调负荷!$C1337,检修、备用和必开!$A:$A,0))</f>
        <v/>
      </c>
      <c r="Z1337" s="80">
        <f>INDEX(检修、备用和必开!F:F,MATCH(统调负荷!$C1337,检修、备用和必开!$A:$A,0))</f>
        <v/>
      </c>
      <c r="AA1337" s="80">
        <f>94492.4-V1337-Z1337</f>
        <v/>
      </c>
      <c r="AB1337" s="80" t="n">
        <v>384.47</v>
      </c>
      <c r="AC1337" s="80" t="n">
        <v>455.98</v>
      </c>
      <c r="AD1337" s="83">
        <f>C1337+D1337</f>
        <v/>
      </c>
      <c r="AE1337" s="82">
        <f>N1337-E1337</f>
        <v/>
      </c>
      <c r="AF1337" s="82">
        <f>O1337-F1337</f>
        <v/>
      </c>
      <c r="AG1337" s="82">
        <f>P1337-G1337</f>
        <v/>
      </c>
      <c r="AH1337" s="82">
        <f>Q1337-H1337</f>
        <v/>
      </c>
      <c r="AI1337" s="82">
        <f>R1337-I1337</f>
        <v/>
      </c>
      <c r="AJ1337" s="82">
        <f>S1337-J1337</f>
        <v/>
      </c>
      <c r="AK1337" s="80">
        <f>INDEX(检修、备用和必开!I:I,MATCH(统调负荷!$C1337,检修、备用和必开!$A:$A,0))</f>
        <v/>
      </c>
    </row>
    <row r="1338" ht="13.8" customHeight="1">
      <c r="A1338" s="80">
        <f>WEEKDAY(C1338,2)</f>
        <v/>
      </c>
      <c r="B1338" s="80">
        <f>HOUR(D1338)</f>
        <v/>
      </c>
      <c r="D1338" s="75" t="n"/>
      <c r="E1338" s="80" t="n"/>
      <c r="F1338" s="80" t="n"/>
      <c r="G1338" s="80" t="n"/>
      <c r="H1338" s="80" t="n"/>
      <c r="I1338" s="80" t="n"/>
      <c r="J1338" s="80" t="n"/>
      <c r="K1338" s="80">
        <f>F1338-Y1338</f>
        <v/>
      </c>
      <c r="L1338" s="82">
        <f>AA1338/(K1338+W1338)</f>
        <v/>
      </c>
      <c r="M1338" s="75" t="n">
        <v>0.9166666666666666</v>
      </c>
      <c r="N1338" s="80" t="n">
        <v>99397.39999999999</v>
      </c>
      <c r="O1338" s="80" t="n">
        <v>56775.25</v>
      </c>
      <c r="P1338" s="80" t="n">
        <v>17160.3</v>
      </c>
      <c r="Q1338" s="80" t="n">
        <v>19961.6</v>
      </c>
      <c r="R1338" s="80" t="n">
        <v>6920.69</v>
      </c>
      <c r="S1338" s="80" t="n">
        <v>-1420.44</v>
      </c>
      <c r="T1338" s="80">
        <f>O1338-Y1338</f>
        <v/>
      </c>
      <c r="U1338" s="82">
        <f>AA1338/(T1338+X1338)</f>
        <v/>
      </c>
      <c r="V1338" s="80">
        <f>INDEX(检修、备用和必开!B:B,MATCH(统调负荷!$C1338,检修、备用和必开!$A:$A,0))</f>
        <v/>
      </c>
      <c r="W1338" s="80">
        <f>INDEX(检修、备用和必开!C:C,MATCH(统调负荷!$C1338,检修、备用和必开!$A:$A,0))</f>
        <v/>
      </c>
      <c r="X1338" s="80">
        <f>INDEX(检修、备用和必开!D:D,MATCH(统调负荷!$C1338,检修、备用和必开!$A:$A,0))</f>
        <v/>
      </c>
      <c r="Y1338" s="80">
        <f>INDEX(检修、备用和必开!E:E,MATCH(统调负荷!$C1338,检修、备用和必开!$A:$A,0))</f>
        <v/>
      </c>
      <c r="Z1338" s="80">
        <f>INDEX(检修、备用和必开!F:F,MATCH(统调负荷!$C1338,检修、备用和必开!$A:$A,0))</f>
        <v/>
      </c>
      <c r="AA1338" s="80">
        <f>94492.4-V1338-Z1338</f>
        <v/>
      </c>
      <c r="AB1338" s="80" t="n">
        <v>386.59</v>
      </c>
      <c r="AC1338" s="80" t="n">
        <v>434.65</v>
      </c>
      <c r="AD1338" s="83">
        <f>C1338+D1338</f>
        <v/>
      </c>
      <c r="AE1338" s="82">
        <f>N1338-E1338</f>
        <v/>
      </c>
      <c r="AF1338" s="82">
        <f>O1338-F1338</f>
        <v/>
      </c>
      <c r="AG1338" s="82">
        <f>P1338-G1338</f>
        <v/>
      </c>
      <c r="AH1338" s="82">
        <f>Q1338-H1338</f>
        <v/>
      </c>
      <c r="AI1338" s="82">
        <f>R1338-I1338</f>
        <v/>
      </c>
      <c r="AJ1338" s="82">
        <f>S1338-J1338</f>
        <v/>
      </c>
      <c r="AK1338" s="80">
        <f>INDEX(检修、备用和必开!I:I,MATCH(统调负荷!$C1338,检修、备用和必开!$A:$A,0))</f>
        <v/>
      </c>
    </row>
    <row r="1339" ht="13.8" customHeight="1">
      <c r="A1339" s="80">
        <f>WEEKDAY(C1339,2)</f>
        <v/>
      </c>
      <c r="B1339" s="80">
        <f>HOUR(D1339)</f>
        <v/>
      </c>
      <c r="D1339" s="75" t="n"/>
      <c r="E1339" s="80" t="n"/>
      <c r="F1339" s="80" t="n"/>
      <c r="G1339" s="80" t="n"/>
      <c r="H1339" s="80" t="n"/>
      <c r="I1339" s="80" t="n"/>
      <c r="J1339" s="80" t="n"/>
      <c r="K1339" s="80">
        <f>F1339-Y1339</f>
        <v/>
      </c>
      <c r="L1339" s="82">
        <f>AA1339/(K1339+W1339)</f>
        <v/>
      </c>
      <c r="M1339" s="75" t="n">
        <v>0.9270833333333334</v>
      </c>
      <c r="N1339" s="80" t="n">
        <v>96968.60000000001</v>
      </c>
      <c r="O1339" s="80" t="n">
        <v>55405.86</v>
      </c>
      <c r="P1339" s="80" t="n">
        <v>15943.3</v>
      </c>
      <c r="Q1339" s="80" t="n">
        <v>20008.8</v>
      </c>
      <c r="R1339" s="80" t="n">
        <v>6969.65</v>
      </c>
      <c r="S1339" s="80" t="n">
        <v>-1359.01</v>
      </c>
      <c r="T1339" s="80">
        <f>O1339-Y1339</f>
        <v/>
      </c>
      <c r="U1339" s="82">
        <f>AA1339/(T1339+X1339)</f>
        <v/>
      </c>
      <c r="V1339" s="80">
        <f>INDEX(检修、备用和必开!B:B,MATCH(统调负荷!$C1339,检修、备用和必开!$A:$A,0))</f>
        <v/>
      </c>
      <c r="W1339" s="80">
        <f>INDEX(检修、备用和必开!C:C,MATCH(统调负荷!$C1339,检修、备用和必开!$A:$A,0))</f>
        <v/>
      </c>
      <c r="X1339" s="80">
        <f>INDEX(检修、备用和必开!D:D,MATCH(统调负荷!$C1339,检修、备用和必开!$A:$A,0))</f>
        <v/>
      </c>
      <c r="Y1339" s="80">
        <f>INDEX(检修、备用和必开!E:E,MATCH(统调负荷!$C1339,检修、备用和必开!$A:$A,0))</f>
        <v/>
      </c>
      <c r="Z1339" s="80">
        <f>INDEX(检修、备用和必开!F:F,MATCH(统调负荷!$C1339,检修、备用和必开!$A:$A,0))</f>
        <v/>
      </c>
      <c r="AA1339" s="80">
        <f>94492.4-V1339-Z1339</f>
        <v/>
      </c>
      <c r="AB1339" s="80" t="n">
        <v>385.95</v>
      </c>
      <c r="AC1339" s="80" t="n">
        <v>403.68</v>
      </c>
      <c r="AD1339" s="83">
        <f>C1339+D1339</f>
        <v/>
      </c>
      <c r="AE1339" s="82">
        <f>N1339-E1339</f>
        <v/>
      </c>
      <c r="AF1339" s="82">
        <f>O1339-F1339</f>
        <v/>
      </c>
      <c r="AG1339" s="82">
        <f>P1339-G1339</f>
        <v/>
      </c>
      <c r="AH1339" s="82">
        <f>Q1339-H1339</f>
        <v/>
      </c>
      <c r="AI1339" s="82">
        <f>R1339-I1339</f>
        <v/>
      </c>
      <c r="AJ1339" s="82">
        <f>S1339-J1339</f>
        <v/>
      </c>
      <c r="AK1339" s="80">
        <f>INDEX(检修、备用和必开!I:I,MATCH(统调负荷!$C1339,检修、备用和必开!$A:$A,0))</f>
        <v/>
      </c>
    </row>
    <row r="1340" ht="13.8" customHeight="1">
      <c r="A1340" s="80">
        <f>WEEKDAY(C1340,2)</f>
        <v/>
      </c>
      <c r="B1340" s="80">
        <f>HOUR(D1340)</f>
        <v/>
      </c>
      <c r="D1340" s="75" t="n"/>
      <c r="E1340" s="80" t="n"/>
      <c r="F1340" s="80" t="n"/>
      <c r="G1340" s="80" t="n"/>
      <c r="H1340" s="80" t="n"/>
      <c r="I1340" s="80" t="n"/>
      <c r="J1340" s="80" t="n"/>
      <c r="K1340" s="80">
        <f>F1340-Y1340</f>
        <v/>
      </c>
      <c r="L1340" s="82">
        <f>AA1340/(K1340+W1340)</f>
        <v/>
      </c>
      <c r="M1340" s="75" t="n">
        <v>0.9375</v>
      </c>
      <c r="N1340" s="80" t="n">
        <v>95003.89999999999</v>
      </c>
      <c r="O1340" s="80" t="n">
        <v>53950.54</v>
      </c>
      <c r="P1340" s="80" t="n">
        <v>16255.2</v>
      </c>
      <c r="Q1340" s="80" t="n">
        <v>19199</v>
      </c>
      <c r="R1340" s="80" t="n">
        <v>6985.08</v>
      </c>
      <c r="S1340" s="80" t="n">
        <v>-1385.92</v>
      </c>
      <c r="T1340" s="80">
        <f>O1340-Y1340</f>
        <v/>
      </c>
      <c r="U1340" s="82">
        <f>AA1340/(T1340+X1340)</f>
        <v/>
      </c>
      <c r="V1340" s="80">
        <f>INDEX(检修、备用和必开!B:B,MATCH(统调负荷!$C1340,检修、备用和必开!$A:$A,0))</f>
        <v/>
      </c>
      <c r="W1340" s="80">
        <f>INDEX(检修、备用和必开!C:C,MATCH(统调负荷!$C1340,检修、备用和必开!$A:$A,0))</f>
        <v/>
      </c>
      <c r="X1340" s="80">
        <f>INDEX(检修、备用和必开!D:D,MATCH(统调负荷!$C1340,检修、备用和必开!$A:$A,0))</f>
        <v/>
      </c>
      <c r="Y1340" s="80">
        <f>INDEX(检修、备用和必开!E:E,MATCH(统调负荷!$C1340,检修、备用和必开!$A:$A,0))</f>
        <v/>
      </c>
      <c r="Z1340" s="80">
        <f>INDEX(检修、备用和必开!F:F,MATCH(统调负荷!$C1340,检修、备用和必开!$A:$A,0))</f>
        <v/>
      </c>
      <c r="AA1340" s="80">
        <f>94492.4-V1340-Z1340</f>
        <v/>
      </c>
      <c r="AB1340" s="80" t="n">
        <v>386.74</v>
      </c>
      <c r="AC1340" s="80" t="n">
        <v>381.46</v>
      </c>
      <c r="AD1340" s="83">
        <f>C1340+D1340</f>
        <v/>
      </c>
      <c r="AE1340" s="82">
        <f>N1340-E1340</f>
        <v/>
      </c>
      <c r="AF1340" s="82">
        <f>O1340-F1340</f>
        <v/>
      </c>
      <c r="AG1340" s="82">
        <f>P1340-G1340</f>
        <v/>
      </c>
      <c r="AH1340" s="82">
        <f>Q1340-H1340</f>
        <v/>
      </c>
      <c r="AI1340" s="82">
        <f>R1340-I1340</f>
        <v/>
      </c>
      <c r="AJ1340" s="82">
        <f>S1340-J1340</f>
        <v/>
      </c>
      <c r="AK1340" s="80">
        <f>INDEX(检修、备用和必开!I:I,MATCH(统调负荷!$C1340,检修、备用和必开!$A:$A,0))</f>
        <v/>
      </c>
    </row>
    <row r="1341" ht="13.8" customHeight="1">
      <c r="A1341" s="80">
        <f>WEEKDAY(C1341,2)</f>
        <v/>
      </c>
      <c r="B1341" s="80">
        <f>HOUR(D1341)</f>
        <v/>
      </c>
      <c r="D1341" s="75" t="n"/>
      <c r="E1341" s="80" t="n"/>
      <c r="F1341" s="80" t="n"/>
      <c r="G1341" s="80" t="n"/>
      <c r="H1341" s="80" t="n"/>
      <c r="I1341" s="80" t="n"/>
      <c r="J1341" s="80" t="n"/>
      <c r="K1341" s="80">
        <f>F1341-Y1341</f>
        <v/>
      </c>
      <c r="L1341" s="82">
        <f>AA1341/(K1341+W1341)</f>
        <v/>
      </c>
      <c r="M1341" s="75" t="n">
        <v>0.9479166666666666</v>
      </c>
      <c r="N1341" s="80" t="n">
        <v>92692.39999999999</v>
      </c>
      <c r="O1341" s="80" t="n">
        <v>51706.09</v>
      </c>
      <c r="P1341" s="80" t="n">
        <v>16216.2</v>
      </c>
      <c r="Q1341" s="80" t="n">
        <v>19076.9</v>
      </c>
      <c r="R1341" s="80" t="n">
        <v>7086.6</v>
      </c>
      <c r="S1341" s="80" t="n">
        <v>-1393.39</v>
      </c>
      <c r="T1341" s="80">
        <f>O1341-Y1341</f>
        <v/>
      </c>
      <c r="U1341" s="82">
        <f>AA1341/(T1341+X1341)</f>
        <v/>
      </c>
      <c r="V1341" s="80">
        <f>INDEX(检修、备用和必开!B:B,MATCH(统调负荷!$C1341,检修、备用和必开!$A:$A,0))</f>
        <v/>
      </c>
      <c r="W1341" s="80">
        <f>INDEX(检修、备用和必开!C:C,MATCH(统调负荷!$C1341,检修、备用和必开!$A:$A,0))</f>
        <v/>
      </c>
      <c r="X1341" s="80">
        <f>INDEX(检修、备用和必开!D:D,MATCH(统调负荷!$C1341,检修、备用和必开!$A:$A,0))</f>
        <v/>
      </c>
      <c r="Y1341" s="80">
        <f>INDEX(检修、备用和必开!E:E,MATCH(统调负荷!$C1341,检修、备用和必开!$A:$A,0))</f>
        <v/>
      </c>
      <c r="Z1341" s="80">
        <f>INDEX(检修、备用和必开!F:F,MATCH(统调负荷!$C1341,检修、备用和必开!$A:$A,0))</f>
        <v/>
      </c>
      <c r="AA1341" s="80">
        <f>94492.4-V1341-Z1341</f>
        <v/>
      </c>
      <c r="AB1341" s="80" t="n">
        <v>358.7</v>
      </c>
      <c r="AC1341" s="80" t="n">
        <v>362.64</v>
      </c>
      <c r="AD1341" s="83">
        <f>C1341+D1341</f>
        <v/>
      </c>
      <c r="AE1341" s="82">
        <f>N1341-E1341</f>
        <v/>
      </c>
      <c r="AF1341" s="82">
        <f>O1341-F1341</f>
        <v/>
      </c>
      <c r="AG1341" s="82">
        <f>P1341-G1341</f>
        <v/>
      </c>
      <c r="AH1341" s="82">
        <f>Q1341-H1341</f>
        <v/>
      </c>
      <c r="AI1341" s="82">
        <f>R1341-I1341</f>
        <v/>
      </c>
      <c r="AJ1341" s="82">
        <f>S1341-J1341</f>
        <v/>
      </c>
      <c r="AK1341" s="80">
        <f>INDEX(检修、备用和必开!I:I,MATCH(统调负荷!$C1341,检修、备用和必开!$A:$A,0))</f>
        <v/>
      </c>
    </row>
    <row r="1342" ht="13.8" customHeight="1">
      <c r="A1342" s="80">
        <f>WEEKDAY(C1342,2)</f>
        <v/>
      </c>
      <c r="B1342" s="80">
        <f>HOUR(D1342)</f>
        <v/>
      </c>
      <c r="D1342" s="75" t="n"/>
      <c r="E1342" s="80" t="n"/>
      <c r="F1342" s="80" t="n"/>
      <c r="G1342" s="80" t="n"/>
      <c r="H1342" s="80" t="n"/>
      <c r="I1342" s="80" t="n"/>
      <c r="J1342" s="80" t="n"/>
      <c r="K1342" s="80">
        <f>F1342-Y1342</f>
        <v/>
      </c>
      <c r="L1342" s="82">
        <f>AA1342/(K1342+W1342)</f>
        <v/>
      </c>
      <c r="M1342" s="75" t="n">
        <v>0.9583333333333334</v>
      </c>
      <c r="N1342" s="80" t="n">
        <v>90199.8</v>
      </c>
      <c r="O1342" s="80" t="n">
        <v>49611.76</v>
      </c>
      <c r="P1342" s="80" t="n">
        <v>16419.2</v>
      </c>
      <c r="Q1342" s="80" t="n">
        <v>18501.8</v>
      </c>
      <c r="R1342" s="80" t="n">
        <v>7112.32</v>
      </c>
      <c r="S1342" s="80" t="n">
        <v>-1445.28</v>
      </c>
      <c r="T1342" s="80">
        <f>O1342-Y1342</f>
        <v/>
      </c>
      <c r="U1342" s="82">
        <f>AA1342/(T1342+X1342)</f>
        <v/>
      </c>
      <c r="V1342" s="80">
        <f>INDEX(检修、备用和必开!B:B,MATCH(统调负荷!$C1342,检修、备用和必开!$A:$A,0))</f>
        <v/>
      </c>
      <c r="W1342" s="80">
        <f>INDEX(检修、备用和必开!C:C,MATCH(统调负荷!$C1342,检修、备用和必开!$A:$A,0))</f>
        <v/>
      </c>
      <c r="X1342" s="80">
        <f>INDEX(检修、备用和必开!D:D,MATCH(统调负荷!$C1342,检修、备用和必开!$A:$A,0))</f>
        <v/>
      </c>
      <c r="Y1342" s="80">
        <f>INDEX(检修、备用和必开!E:E,MATCH(统调负荷!$C1342,检修、备用和必开!$A:$A,0))</f>
        <v/>
      </c>
      <c r="Z1342" s="80">
        <f>INDEX(检修、备用和必开!F:F,MATCH(统调负荷!$C1342,检修、备用和必开!$A:$A,0))</f>
        <v/>
      </c>
      <c r="AA1342" s="80">
        <f>94492.4-V1342-Z1342</f>
        <v/>
      </c>
      <c r="AB1342" s="80" t="n">
        <v>349.41</v>
      </c>
      <c r="AC1342" s="80" t="n">
        <v>345.21</v>
      </c>
      <c r="AD1342" s="83">
        <f>C1342+D1342</f>
        <v/>
      </c>
      <c r="AE1342" s="82">
        <f>N1342-E1342</f>
        <v/>
      </c>
      <c r="AF1342" s="82">
        <f>O1342-F1342</f>
        <v/>
      </c>
      <c r="AG1342" s="82">
        <f>P1342-G1342</f>
        <v/>
      </c>
      <c r="AH1342" s="82">
        <f>Q1342-H1342</f>
        <v/>
      </c>
      <c r="AI1342" s="82">
        <f>R1342-I1342</f>
        <v/>
      </c>
      <c r="AJ1342" s="82">
        <f>S1342-J1342</f>
        <v/>
      </c>
      <c r="AK1342" s="80">
        <f>INDEX(检修、备用和必开!I:I,MATCH(统调负荷!$C1342,检修、备用和必开!$A:$A,0))</f>
        <v/>
      </c>
    </row>
    <row r="1343" ht="13.8" customHeight="1">
      <c r="A1343" s="80">
        <f>WEEKDAY(C1343,2)</f>
        <v/>
      </c>
      <c r="B1343" s="80">
        <f>HOUR(D1343)</f>
        <v/>
      </c>
      <c r="D1343" s="75" t="n"/>
      <c r="E1343" s="80" t="n"/>
      <c r="F1343" s="80" t="n"/>
      <c r="G1343" s="80" t="n"/>
      <c r="H1343" s="80" t="n"/>
      <c r="I1343" s="80" t="n"/>
      <c r="J1343" s="80" t="n"/>
      <c r="K1343" s="80">
        <f>F1343-Y1343</f>
        <v/>
      </c>
      <c r="L1343" s="82">
        <f>AA1343/(K1343+W1343)</f>
        <v/>
      </c>
      <c r="M1343" s="75" t="n">
        <v>0.96875</v>
      </c>
      <c r="N1343" s="80" t="n">
        <v>87270.60000000001</v>
      </c>
      <c r="O1343" s="80" t="n">
        <v>48852.14</v>
      </c>
      <c r="P1343" s="80" t="n">
        <v>15918.9</v>
      </c>
      <c r="Q1343" s="80" t="n">
        <v>16881.4</v>
      </c>
      <c r="R1343" s="80" t="n">
        <v>7019.95</v>
      </c>
      <c r="S1343" s="80" t="n">
        <v>-1401.79</v>
      </c>
      <c r="T1343" s="80">
        <f>O1343-Y1343</f>
        <v/>
      </c>
      <c r="U1343" s="82">
        <f>AA1343/(T1343+X1343)</f>
        <v/>
      </c>
      <c r="V1343" s="80">
        <f>INDEX(检修、备用和必开!B:B,MATCH(统调负荷!$C1343,检修、备用和必开!$A:$A,0))</f>
        <v/>
      </c>
      <c r="W1343" s="80">
        <f>INDEX(检修、备用和必开!C:C,MATCH(统调负荷!$C1343,检修、备用和必开!$A:$A,0))</f>
        <v/>
      </c>
      <c r="X1343" s="80">
        <f>INDEX(检修、备用和必开!D:D,MATCH(统调负荷!$C1343,检修、备用和必开!$A:$A,0))</f>
        <v/>
      </c>
      <c r="Y1343" s="80">
        <f>INDEX(检修、备用和必开!E:E,MATCH(统调负荷!$C1343,检修、备用和必开!$A:$A,0))</f>
        <v/>
      </c>
      <c r="Z1343" s="80">
        <f>INDEX(检修、备用和必开!F:F,MATCH(统调负荷!$C1343,检修、备用和必开!$A:$A,0))</f>
        <v/>
      </c>
      <c r="AA1343" s="80">
        <f>94492.4-V1343-Z1343</f>
        <v/>
      </c>
      <c r="AB1343" s="80" t="n">
        <v>337.88</v>
      </c>
      <c r="AC1343" s="80" t="n">
        <v>346.13</v>
      </c>
      <c r="AD1343" s="83">
        <f>C1343+D1343</f>
        <v/>
      </c>
      <c r="AE1343" s="82">
        <f>N1343-E1343</f>
        <v/>
      </c>
      <c r="AF1343" s="82">
        <f>O1343-F1343</f>
        <v/>
      </c>
      <c r="AG1343" s="82">
        <f>P1343-G1343</f>
        <v/>
      </c>
      <c r="AH1343" s="82">
        <f>Q1343-H1343</f>
        <v/>
      </c>
      <c r="AI1343" s="82">
        <f>R1343-I1343</f>
        <v/>
      </c>
      <c r="AJ1343" s="82">
        <f>S1343-J1343</f>
        <v/>
      </c>
      <c r="AK1343" s="80">
        <f>INDEX(检修、备用和必开!I:I,MATCH(统调负荷!$C1343,检修、备用和必开!$A:$A,0))</f>
        <v/>
      </c>
    </row>
    <row r="1344" ht="13.8" customHeight="1">
      <c r="A1344" s="80">
        <f>WEEKDAY(C1344,2)</f>
        <v/>
      </c>
      <c r="B1344" s="80">
        <f>HOUR(D1344)</f>
        <v/>
      </c>
      <c r="D1344" s="75" t="n"/>
      <c r="E1344" s="80" t="n"/>
      <c r="F1344" s="80" t="n"/>
      <c r="G1344" s="80" t="n"/>
      <c r="H1344" s="80" t="n"/>
      <c r="I1344" s="80" t="n"/>
      <c r="J1344" s="80" t="n"/>
      <c r="K1344" s="80">
        <f>F1344-Y1344</f>
        <v/>
      </c>
      <c r="L1344" s="82">
        <f>AA1344/(K1344+W1344)</f>
        <v/>
      </c>
      <c r="M1344" s="75" t="n">
        <v>0.9791666666666666</v>
      </c>
      <c r="N1344" s="80" t="n">
        <v>85131.39999999999</v>
      </c>
      <c r="O1344" s="80" t="n">
        <v>46838.51</v>
      </c>
      <c r="P1344" s="80" t="n">
        <v>16620.8</v>
      </c>
      <c r="Q1344" s="80" t="n">
        <v>15983</v>
      </c>
      <c r="R1344" s="80" t="n">
        <v>7066.91</v>
      </c>
      <c r="S1344" s="80" t="n">
        <v>-1377.82</v>
      </c>
      <c r="T1344" s="80">
        <f>O1344-Y1344</f>
        <v/>
      </c>
      <c r="U1344" s="82">
        <f>AA1344/(T1344+X1344)</f>
        <v/>
      </c>
      <c r="V1344" s="80">
        <f>INDEX(检修、备用和必开!B:B,MATCH(统调负荷!$C1344,检修、备用和必开!$A:$A,0))</f>
        <v/>
      </c>
      <c r="W1344" s="80">
        <f>INDEX(检修、备用和必开!C:C,MATCH(统调负荷!$C1344,检修、备用和必开!$A:$A,0))</f>
        <v/>
      </c>
      <c r="X1344" s="80">
        <f>INDEX(检修、备用和必开!D:D,MATCH(统调负荷!$C1344,检修、备用和必开!$A:$A,0))</f>
        <v/>
      </c>
      <c r="Y1344" s="80">
        <f>INDEX(检修、备用和必开!E:E,MATCH(统调负荷!$C1344,检修、备用和必开!$A:$A,0))</f>
        <v/>
      </c>
      <c r="Z1344" s="80">
        <f>INDEX(检修、备用和必开!F:F,MATCH(统调负荷!$C1344,检修、备用和必开!$A:$A,0))</f>
        <v/>
      </c>
      <c r="AA1344" s="80">
        <f>94492.4-V1344-Z1344</f>
        <v/>
      </c>
      <c r="AB1344" s="80" t="n">
        <v>321.58</v>
      </c>
      <c r="AC1344" s="80" t="n">
        <v>316.45</v>
      </c>
      <c r="AD1344" s="83">
        <f>C1344+D1344</f>
        <v/>
      </c>
      <c r="AE1344" s="82">
        <f>N1344-E1344</f>
        <v/>
      </c>
      <c r="AF1344" s="82">
        <f>O1344-F1344</f>
        <v/>
      </c>
      <c r="AG1344" s="82">
        <f>P1344-G1344</f>
        <v/>
      </c>
      <c r="AH1344" s="82">
        <f>Q1344-H1344</f>
        <v/>
      </c>
      <c r="AI1344" s="82">
        <f>R1344-I1344</f>
        <v/>
      </c>
      <c r="AJ1344" s="82">
        <f>S1344-J1344</f>
        <v/>
      </c>
      <c r="AK1344" s="80">
        <f>INDEX(检修、备用和必开!I:I,MATCH(统调负荷!$C1344,检修、备用和必开!$A:$A,0))</f>
        <v/>
      </c>
    </row>
    <row r="1345" ht="15" customHeight="1">
      <c r="A1345" s="80">
        <f>WEEKDAY(C1345,2)</f>
        <v/>
      </c>
      <c r="B1345" s="80">
        <f>HOUR(D1345)</f>
        <v/>
      </c>
      <c r="D1345" s="75" t="n"/>
      <c r="E1345" s="80" t="n"/>
      <c r="F1345" s="80" t="n"/>
      <c r="G1345" s="80" t="n"/>
      <c r="H1345" s="80" t="n"/>
      <c r="I1345" s="80" t="n"/>
      <c r="J1345" s="80" t="n"/>
      <c r="K1345" s="80">
        <f>F1345-Y1345</f>
        <v/>
      </c>
      <c r="L1345" s="82">
        <f>AA1345/(K1345+W1345)</f>
        <v/>
      </c>
      <c r="M1345" s="75" t="n">
        <v>0.9895833333333334</v>
      </c>
      <c r="N1345" s="80" t="n">
        <v>82592.39999999999</v>
      </c>
      <c r="O1345" s="80" t="n">
        <v>44869.82</v>
      </c>
      <c r="P1345" s="80" t="n">
        <v>16662.6</v>
      </c>
      <c r="Q1345" s="80" t="n">
        <v>15275.6</v>
      </c>
      <c r="R1345" s="80" t="n">
        <v>7157.66</v>
      </c>
      <c r="S1345" s="80" t="n">
        <v>-1373.28</v>
      </c>
      <c r="T1345" s="80">
        <f>O1345-Y1345</f>
        <v/>
      </c>
      <c r="U1345" s="82">
        <f>AA1345/(T1345+X1345)</f>
        <v/>
      </c>
      <c r="V1345" s="80">
        <f>INDEX(检修、备用和必开!B:B,MATCH(统调负荷!$C1345,检修、备用和必开!$A:$A,0))</f>
        <v/>
      </c>
      <c r="W1345" s="80">
        <f>INDEX(检修、备用和必开!C:C,MATCH(统调负荷!$C1345,检修、备用和必开!$A:$A,0))</f>
        <v/>
      </c>
      <c r="X1345" s="80">
        <f>INDEX(检修、备用和必开!D:D,MATCH(统调负荷!$C1345,检修、备用和必开!$A:$A,0))</f>
        <v/>
      </c>
      <c r="Y1345" s="80">
        <f>INDEX(检修、备用和必开!E:E,MATCH(统调负荷!$C1345,检修、备用和必开!$A:$A,0))</f>
        <v/>
      </c>
      <c r="Z1345" s="80">
        <f>INDEX(检修、备用和必开!F:F,MATCH(统调负荷!$C1345,检修、备用和必开!$A:$A,0))</f>
        <v/>
      </c>
      <c r="AA1345" s="80">
        <f>94492.4-V1345-Z1345</f>
        <v/>
      </c>
      <c r="AB1345" s="80" t="n">
        <v>309.02</v>
      </c>
      <c r="AC1345" s="80" t="n">
        <v>320.26</v>
      </c>
      <c r="AD1345" s="83">
        <f>C1345+D1345</f>
        <v/>
      </c>
      <c r="AE1345" s="82">
        <f>N1345-E1345</f>
        <v/>
      </c>
      <c r="AF1345" s="82">
        <f>O1345-F1345</f>
        <v/>
      </c>
      <c r="AG1345" s="82">
        <f>P1345-G1345</f>
        <v/>
      </c>
      <c r="AH1345" s="82">
        <f>Q1345-H1345</f>
        <v/>
      </c>
      <c r="AI1345" s="82">
        <f>R1345-I1345</f>
        <v/>
      </c>
      <c r="AJ1345" s="82">
        <f>S1345-J1345</f>
        <v/>
      </c>
      <c r="AK1345" s="80">
        <f>INDEX(检修、备用和必开!I:I,MATCH(统调负荷!$C1345,检修、备用和必开!$A:$A,0))</f>
        <v/>
      </c>
    </row>
    <row r="1346" ht="13.8" customHeight="1">
      <c r="A1346" s="80">
        <f>WEEKDAY(C1346,2)</f>
        <v/>
      </c>
      <c r="B1346" s="80">
        <f>HOUR(D1346)</f>
        <v/>
      </c>
      <c r="D1346" s="75" t="n"/>
      <c r="E1346" s="80" t="n"/>
      <c r="F1346" s="80" t="n"/>
      <c r="G1346" s="80" t="n"/>
      <c r="H1346" s="80" t="n"/>
      <c r="I1346" s="80" t="n"/>
      <c r="J1346" s="80" t="n"/>
      <c r="K1346" s="80">
        <f>F1346-Y1346</f>
        <v/>
      </c>
      <c r="L1346" s="82">
        <f>AA1346/(K1346+W1346)</f>
        <v/>
      </c>
      <c r="M1346" s="75" t="n">
        <v>0</v>
      </c>
      <c r="N1346" s="80" t="n">
        <v>81451.7</v>
      </c>
      <c r="O1346" s="80" t="n">
        <v>45012.71</v>
      </c>
      <c r="P1346" s="80" t="n">
        <v>15209</v>
      </c>
      <c r="Q1346" s="80" t="n">
        <v>15521.4</v>
      </c>
      <c r="R1346" s="80" t="n">
        <v>6917.83</v>
      </c>
      <c r="S1346" s="80" t="n">
        <v>-1209.24</v>
      </c>
      <c r="T1346" s="80">
        <f>O1346-Y1346</f>
        <v/>
      </c>
      <c r="U1346" s="82">
        <f>AA1346/(T1346+X1346)</f>
        <v/>
      </c>
      <c r="V1346" s="80">
        <f>INDEX(检修、备用和必开!B:B,MATCH(统调负荷!$C1346,检修、备用和必开!$A:$A,0))</f>
        <v/>
      </c>
      <c r="W1346" s="80">
        <f>INDEX(检修、备用和必开!C:C,MATCH(统调负荷!$C1346,检修、备用和必开!$A:$A,0))</f>
        <v/>
      </c>
      <c r="X1346" s="80">
        <f>INDEX(检修、备用和必开!D:D,MATCH(统调负荷!$C1346,检修、备用和必开!$A:$A,0))</f>
        <v/>
      </c>
      <c r="Y1346" s="80">
        <f>INDEX(检修、备用和必开!E:E,MATCH(统调负荷!$C1346,检修、备用和必开!$A:$A,0))</f>
        <v/>
      </c>
      <c r="Z1346" s="80">
        <f>INDEX(检修、备用和必开!F:F,MATCH(统调负荷!$C1346,检修、备用和必开!$A:$A,0))</f>
        <v/>
      </c>
      <c r="AA1346" s="80">
        <f>94492.4-V1346-Z1346</f>
        <v/>
      </c>
      <c r="AB1346" s="80" t="n">
        <v>318.64</v>
      </c>
      <c r="AC1346" s="80" t="n">
        <v>346.15</v>
      </c>
      <c r="AD1346" s="83">
        <f>C1346+D1346</f>
        <v/>
      </c>
      <c r="AE1346" s="82">
        <f>N1346-E1346</f>
        <v/>
      </c>
      <c r="AF1346" s="82">
        <f>O1346-F1346</f>
        <v/>
      </c>
      <c r="AG1346" s="82">
        <f>P1346-G1346</f>
        <v/>
      </c>
      <c r="AH1346" s="82">
        <f>Q1346-H1346</f>
        <v/>
      </c>
      <c r="AI1346" s="82">
        <f>R1346-I1346</f>
        <v/>
      </c>
      <c r="AJ1346" s="82">
        <f>S1346-J1346</f>
        <v/>
      </c>
      <c r="AK1346" s="80">
        <f>INDEX(检修、备用和必开!I:I,MATCH(统调负荷!$C1346,检修、备用和必开!$A:$A,0))</f>
        <v/>
      </c>
    </row>
    <row r="1347" ht="13.8" customHeight="1">
      <c r="A1347" s="80">
        <f>WEEKDAY(C1347,2)</f>
        <v/>
      </c>
      <c r="B1347" s="80">
        <f>HOUR(D1347)</f>
        <v/>
      </c>
      <c r="D1347" s="75" t="n"/>
      <c r="E1347" s="80" t="n"/>
      <c r="F1347" s="80" t="n"/>
      <c r="G1347" s="80" t="n"/>
      <c r="H1347" s="80" t="n"/>
      <c r="I1347" s="80" t="n"/>
      <c r="J1347" s="80" t="n"/>
      <c r="K1347" s="80">
        <f>F1347-Y1347</f>
        <v/>
      </c>
      <c r="L1347" s="82">
        <f>AA1347/(K1347+W1347)</f>
        <v/>
      </c>
      <c r="M1347" s="75" t="n">
        <v>0.01041666666666667</v>
      </c>
      <c r="N1347" s="80" t="n">
        <v>85562.39999999999</v>
      </c>
      <c r="O1347" s="80" t="n">
        <v>50293.48</v>
      </c>
      <c r="P1347" s="80" t="n">
        <v>14175.3</v>
      </c>
      <c r="Q1347" s="80" t="n">
        <v>15761.1</v>
      </c>
      <c r="R1347" s="80" t="n">
        <v>6527.65</v>
      </c>
      <c r="S1347" s="80" t="n">
        <v>-1195.13</v>
      </c>
      <c r="T1347" s="80">
        <f>O1347-Y1347</f>
        <v/>
      </c>
      <c r="U1347" s="82">
        <f>AA1347/(T1347+X1347)</f>
        <v/>
      </c>
      <c r="V1347" s="80">
        <f>INDEX(检修、备用和必开!B:B,MATCH(统调负荷!$C1347,检修、备用和必开!$A:$A,0))</f>
        <v/>
      </c>
      <c r="W1347" s="80">
        <f>INDEX(检修、备用和必开!C:C,MATCH(统调负荷!$C1347,检修、备用和必开!$A:$A,0))</f>
        <v/>
      </c>
      <c r="X1347" s="80">
        <f>INDEX(检修、备用和必开!D:D,MATCH(统调负荷!$C1347,检修、备用和必开!$A:$A,0))</f>
        <v/>
      </c>
      <c r="Y1347" s="80">
        <f>INDEX(检修、备用和必开!E:E,MATCH(统调负荷!$C1347,检修、备用和必开!$A:$A,0))</f>
        <v/>
      </c>
      <c r="Z1347" s="80">
        <f>INDEX(检修、备用和必开!F:F,MATCH(统调负荷!$C1347,检修、备用和必开!$A:$A,0))</f>
        <v/>
      </c>
      <c r="AA1347" s="80">
        <f>94492.4-V1347-Z1347</f>
        <v/>
      </c>
      <c r="AB1347" s="80" t="n">
        <v>408.16</v>
      </c>
      <c r="AC1347" s="80" t="n">
        <v>465.05</v>
      </c>
      <c r="AD1347" s="83">
        <f>C1347+D1347</f>
        <v/>
      </c>
      <c r="AE1347" s="82">
        <f>N1347-E1347</f>
        <v/>
      </c>
      <c r="AF1347" s="82">
        <f>O1347-F1347</f>
        <v/>
      </c>
      <c r="AG1347" s="82">
        <f>P1347-G1347</f>
        <v/>
      </c>
      <c r="AH1347" s="82">
        <f>Q1347-H1347</f>
        <v/>
      </c>
      <c r="AI1347" s="82">
        <f>R1347-I1347</f>
        <v/>
      </c>
      <c r="AJ1347" s="82">
        <f>S1347-J1347</f>
        <v/>
      </c>
      <c r="AK1347" s="80">
        <f>INDEX(检修、备用和必开!I:I,MATCH(统调负荷!$C1347,检修、备用和必开!$A:$A,0))</f>
        <v/>
      </c>
    </row>
    <row r="1348" ht="13.8" customHeight="1">
      <c r="A1348" s="80">
        <f>WEEKDAY(C1348,2)</f>
        <v/>
      </c>
      <c r="B1348" s="80">
        <f>HOUR(D1348)</f>
        <v/>
      </c>
      <c r="D1348" s="75" t="n"/>
      <c r="E1348" s="80" t="n"/>
      <c r="F1348" s="80" t="n"/>
      <c r="G1348" s="80" t="n"/>
      <c r="H1348" s="80" t="n"/>
      <c r="I1348" s="80" t="n"/>
      <c r="J1348" s="80" t="n"/>
      <c r="K1348" s="80">
        <f>F1348-Y1348</f>
        <v/>
      </c>
      <c r="L1348" s="82">
        <f>AA1348/(K1348+W1348)</f>
        <v/>
      </c>
      <c r="M1348" s="75" t="n">
        <v>0.02083333333333333</v>
      </c>
      <c r="N1348" s="80" t="n">
        <v>85223.39999999999</v>
      </c>
      <c r="O1348" s="80" t="n">
        <v>49227.05</v>
      </c>
      <c r="P1348" s="80" t="n">
        <v>14501</v>
      </c>
      <c r="Q1348" s="80" t="n">
        <v>16017.1</v>
      </c>
      <c r="R1348" s="80" t="n">
        <v>6625.85</v>
      </c>
      <c r="S1348" s="80" t="n">
        <v>-1147.6</v>
      </c>
      <c r="T1348" s="80">
        <f>O1348-Y1348</f>
        <v/>
      </c>
      <c r="U1348" s="82">
        <f>AA1348/(T1348+X1348)</f>
        <v/>
      </c>
      <c r="V1348" s="80">
        <f>INDEX(检修、备用和必开!B:B,MATCH(统调负荷!$C1348,检修、备用和必开!$A:$A,0))</f>
        <v/>
      </c>
      <c r="W1348" s="80">
        <f>INDEX(检修、备用和必开!C:C,MATCH(统调负荷!$C1348,检修、备用和必开!$A:$A,0))</f>
        <v/>
      </c>
      <c r="X1348" s="80">
        <f>INDEX(检修、备用和必开!D:D,MATCH(统调负荷!$C1348,检修、备用和必开!$A:$A,0))</f>
        <v/>
      </c>
      <c r="Y1348" s="80">
        <f>INDEX(检修、备用和必开!E:E,MATCH(统调负荷!$C1348,检修、备用和必开!$A:$A,0))</f>
        <v/>
      </c>
      <c r="Z1348" s="80">
        <f>INDEX(检修、备用和必开!F:F,MATCH(统调负荷!$C1348,检修、备用和必开!$A:$A,0))</f>
        <v/>
      </c>
      <c r="AA1348" s="80">
        <f>94492.4-V1348-Z1348</f>
        <v/>
      </c>
      <c r="AB1348" s="80" t="n">
        <v>384.01</v>
      </c>
      <c r="AC1348" s="80" t="n">
        <v>364.15</v>
      </c>
      <c r="AD1348" s="83">
        <f>C1348+D1348</f>
        <v/>
      </c>
      <c r="AE1348" s="82">
        <f>N1348-E1348</f>
        <v/>
      </c>
      <c r="AF1348" s="82">
        <f>O1348-F1348</f>
        <v/>
      </c>
      <c r="AG1348" s="82">
        <f>P1348-G1348</f>
        <v/>
      </c>
      <c r="AH1348" s="82">
        <f>Q1348-H1348</f>
        <v/>
      </c>
      <c r="AI1348" s="82">
        <f>R1348-I1348</f>
        <v/>
      </c>
      <c r="AJ1348" s="82">
        <f>S1348-J1348</f>
        <v/>
      </c>
      <c r="AK1348" s="80">
        <f>INDEX(检修、备用和必开!I:I,MATCH(统调负荷!$C1348,检修、备用和必开!$A:$A,0))</f>
        <v/>
      </c>
    </row>
    <row r="1349" ht="13.8" customHeight="1">
      <c r="A1349" s="80">
        <f>WEEKDAY(C1349,2)</f>
        <v/>
      </c>
      <c r="B1349" s="80">
        <f>HOUR(D1349)</f>
        <v/>
      </c>
      <c r="D1349" s="75" t="n"/>
      <c r="E1349" s="80" t="n"/>
      <c r="F1349" s="80" t="n"/>
      <c r="G1349" s="80" t="n"/>
      <c r="H1349" s="80" t="n"/>
      <c r="I1349" s="80" t="n"/>
      <c r="J1349" s="80" t="n"/>
      <c r="K1349" s="80">
        <f>F1349-Y1349</f>
        <v/>
      </c>
      <c r="L1349" s="82">
        <f>AA1349/(K1349+W1349)</f>
        <v/>
      </c>
      <c r="M1349" s="75" t="n">
        <v>0.03125</v>
      </c>
      <c r="N1349" s="80" t="n">
        <v>83202.60000000001</v>
      </c>
      <c r="O1349" s="80" t="n">
        <v>47281.05</v>
      </c>
      <c r="P1349" s="80" t="n">
        <v>14402</v>
      </c>
      <c r="Q1349" s="80" t="n">
        <v>15917.5</v>
      </c>
      <c r="R1349" s="80" t="n">
        <v>6770.4</v>
      </c>
      <c r="S1349" s="80" t="n">
        <v>-1168.35</v>
      </c>
      <c r="T1349" s="80">
        <f>O1349-Y1349</f>
        <v/>
      </c>
      <c r="U1349" s="82">
        <f>AA1349/(T1349+X1349)</f>
        <v/>
      </c>
      <c r="V1349" s="80">
        <f>INDEX(检修、备用和必开!B:B,MATCH(统调负荷!$C1349,检修、备用和必开!$A:$A,0))</f>
        <v/>
      </c>
      <c r="W1349" s="80">
        <f>INDEX(检修、备用和必开!C:C,MATCH(统调负荷!$C1349,检修、备用和必开!$A:$A,0))</f>
        <v/>
      </c>
      <c r="X1349" s="80">
        <f>INDEX(检修、备用和必开!D:D,MATCH(统调负荷!$C1349,检修、备用和必开!$A:$A,0))</f>
        <v/>
      </c>
      <c r="Y1349" s="80">
        <f>INDEX(检修、备用和必开!E:E,MATCH(统调负荷!$C1349,检修、备用和必开!$A:$A,0))</f>
        <v/>
      </c>
      <c r="Z1349" s="80">
        <f>INDEX(检修、备用和必开!F:F,MATCH(统调负荷!$C1349,检修、备用和必开!$A:$A,0))</f>
        <v/>
      </c>
      <c r="AA1349" s="80">
        <f>94492.4-V1349-Z1349</f>
        <v/>
      </c>
      <c r="AB1349" s="80" t="n">
        <v>379.19</v>
      </c>
      <c r="AC1349" s="80" t="n">
        <v>358.98</v>
      </c>
      <c r="AD1349" s="83">
        <f>C1349+D1349</f>
        <v/>
      </c>
      <c r="AE1349" s="82">
        <f>N1349-E1349</f>
        <v/>
      </c>
      <c r="AF1349" s="82">
        <f>O1349-F1349</f>
        <v/>
      </c>
      <c r="AG1349" s="82">
        <f>P1349-G1349</f>
        <v/>
      </c>
      <c r="AH1349" s="82">
        <f>Q1349-H1349</f>
        <v/>
      </c>
      <c r="AI1349" s="82">
        <f>R1349-I1349</f>
        <v/>
      </c>
      <c r="AJ1349" s="82">
        <f>S1349-J1349</f>
        <v/>
      </c>
      <c r="AK1349" s="80">
        <f>INDEX(检修、备用和必开!I:I,MATCH(统调负荷!$C1349,检修、备用和必开!$A:$A,0))</f>
        <v/>
      </c>
    </row>
    <row r="1350" ht="13.8" customHeight="1">
      <c r="A1350" s="80">
        <f>WEEKDAY(C1350,2)</f>
        <v/>
      </c>
      <c r="B1350" s="80">
        <f>HOUR(D1350)</f>
        <v/>
      </c>
      <c r="D1350" s="75" t="n"/>
      <c r="E1350" s="80" t="n"/>
      <c r="F1350" s="80" t="n"/>
      <c r="G1350" s="80" t="n"/>
      <c r="H1350" s="80" t="n"/>
      <c r="I1350" s="80" t="n"/>
      <c r="J1350" s="80" t="n"/>
      <c r="K1350" s="80">
        <f>F1350-Y1350</f>
        <v/>
      </c>
      <c r="L1350" s="82">
        <f>AA1350/(K1350+W1350)</f>
        <v/>
      </c>
      <c r="M1350" s="75" t="n">
        <v>0.04166666666666666</v>
      </c>
      <c r="N1350" s="80" t="n">
        <v>81631.10000000001</v>
      </c>
      <c r="O1350" s="80" t="n">
        <v>45605.6</v>
      </c>
      <c r="P1350" s="80" t="n">
        <v>14441.4</v>
      </c>
      <c r="Q1350" s="80" t="n">
        <v>15838.1</v>
      </c>
      <c r="R1350" s="80" t="n">
        <v>6885.66</v>
      </c>
      <c r="S1350" s="80" t="n">
        <v>-1139.66</v>
      </c>
      <c r="T1350" s="80">
        <f>O1350-Y1350</f>
        <v/>
      </c>
      <c r="U1350" s="82">
        <f>AA1350/(T1350+X1350)</f>
        <v/>
      </c>
      <c r="V1350" s="80">
        <f>INDEX(检修、备用和必开!B:B,MATCH(统调负荷!$C1350,检修、备用和必开!$A:$A,0))</f>
        <v/>
      </c>
      <c r="W1350" s="80">
        <f>INDEX(检修、备用和必开!C:C,MATCH(统调负荷!$C1350,检修、备用和必开!$A:$A,0))</f>
        <v/>
      </c>
      <c r="X1350" s="80">
        <f>INDEX(检修、备用和必开!D:D,MATCH(统调负荷!$C1350,检修、备用和必开!$A:$A,0))</f>
        <v/>
      </c>
      <c r="Y1350" s="80">
        <f>INDEX(检修、备用和必开!E:E,MATCH(统调负荷!$C1350,检修、备用和必开!$A:$A,0))</f>
        <v/>
      </c>
      <c r="Z1350" s="80">
        <f>INDEX(检修、备用和必开!F:F,MATCH(统调负荷!$C1350,检修、备用和必开!$A:$A,0))</f>
        <v/>
      </c>
      <c r="AA1350" s="80">
        <f>94492.4-V1350-Z1350</f>
        <v/>
      </c>
      <c r="AB1350" s="80" t="n">
        <v>355.01</v>
      </c>
      <c r="AC1350" s="80" t="n">
        <v>352.75</v>
      </c>
      <c r="AD1350" s="83">
        <f>C1350+D1350</f>
        <v/>
      </c>
      <c r="AE1350" s="82">
        <f>N1350-E1350</f>
        <v/>
      </c>
      <c r="AF1350" s="82">
        <f>O1350-F1350</f>
        <v/>
      </c>
      <c r="AG1350" s="82">
        <f>P1350-G1350</f>
        <v/>
      </c>
      <c r="AH1350" s="82">
        <f>Q1350-H1350</f>
        <v/>
      </c>
      <c r="AI1350" s="82">
        <f>R1350-I1350</f>
        <v/>
      </c>
      <c r="AJ1350" s="82">
        <f>S1350-J1350</f>
        <v/>
      </c>
      <c r="AK1350" s="80">
        <f>INDEX(检修、备用和必开!I:I,MATCH(统调负荷!$C1350,检修、备用和必开!$A:$A,0))</f>
        <v/>
      </c>
    </row>
    <row r="1351" ht="13.8" customHeight="1">
      <c r="A1351" s="80">
        <f>WEEKDAY(C1351,2)</f>
        <v/>
      </c>
      <c r="B1351" s="80">
        <f>HOUR(D1351)</f>
        <v/>
      </c>
      <c r="D1351" s="75" t="n"/>
      <c r="E1351" s="80" t="n"/>
      <c r="F1351" s="80" t="n"/>
      <c r="G1351" s="80" t="n"/>
      <c r="H1351" s="80" t="n"/>
      <c r="I1351" s="80" t="n"/>
      <c r="J1351" s="80" t="n"/>
      <c r="K1351" s="80">
        <f>F1351-Y1351</f>
        <v/>
      </c>
      <c r="L1351" s="82">
        <f>AA1351/(K1351+W1351)</f>
        <v/>
      </c>
      <c r="M1351" s="75" t="n">
        <v>0.05208333333333334</v>
      </c>
      <c r="N1351" s="80" t="n">
        <v>79749</v>
      </c>
      <c r="O1351" s="80" t="n">
        <v>44561.3</v>
      </c>
      <c r="P1351" s="80" t="n">
        <v>13847</v>
      </c>
      <c r="Q1351" s="80" t="n">
        <v>15731.9</v>
      </c>
      <c r="R1351" s="80" t="n">
        <v>6797.84</v>
      </c>
      <c r="S1351" s="80" t="n">
        <v>-1189.04</v>
      </c>
      <c r="T1351" s="80">
        <f>O1351-Y1351</f>
        <v/>
      </c>
      <c r="U1351" s="82">
        <f>AA1351/(T1351+X1351)</f>
        <v/>
      </c>
      <c r="V1351" s="80">
        <f>INDEX(检修、备用和必开!B:B,MATCH(统调负荷!$C1351,检修、备用和必开!$A:$A,0))</f>
        <v/>
      </c>
      <c r="W1351" s="80">
        <f>INDEX(检修、备用和必开!C:C,MATCH(统调负荷!$C1351,检修、备用和必开!$A:$A,0))</f>
        <v/>
      </c>
      <c r="X1351" s="80">
        <f>INDEX(检修、备用和必开!D:D,MATCH(统调负荷!$C1351,检修、备用和必开!$A:$A,0))</f>
        <v/>
      </c>
      <c r="Y1351" s="80">
        <f>INDEX(检修、备用和必开!E:E,MATCH(统调负荷!$C1351,检修、备用和必开!$A:$A,0))</f>
        <v/>
      </c>
      <c r="Z1351" s="80">
        <f>INDEX(检修、备用和必开!F:F,MATCH(统调负荷!$C1351,检修、备用和必开!$A:$A,0))</f>
        <v/>
      </c>
      <c r="AA1351" s="80">
        <f>94492.4-V1351-Z1351</f>
        <v/>
      </c>
      <c r="AB1351" s="80" t="n">
        <v>349.09</v>
      </c>
      <c r="AC1351" s="80" t="n">
        <v>358.36</v>
      </c>
      <c r="AD1351" s="83">
        <f>C1351+D1351</f>
        <v/>
      </c>
      <c r="AE1351" s="82">
        <f>N1351-E1351</f>
        <v/>
      </c>
      <c r="AF1351" s="82">
        <f>O1351-F1351</f>
        <v/>
      </c>
      <c r="AG1351" s="82">
        <f>P1351-G1351</f>
        <v/>
      </c>
      <c r="AH1351" s="82">
        <f>Q1351-H1351</f>
        <v/>
      </c>
      <c r="AI1351" s="82">
        <f>R1351-I1351</f>
        <v/>
      </c>
      <c r="AJ1351" s="82">
        <f>S1351-J1351</f>
        <v/>
      </c>
      <c r="AK1351" s="80">
        <f>INDEX(检修、备用和必开!I:I,MATCH(统调负荷!$C1351,检修、备用和必开!$A:$A,0))</f>
        <v/>
      </c>
    </row>
    <row r="1352" ht="13.8" customHeight="1">
      <c r="A1352" s="80">
        <f>WEEKDAY(C1352,2)</f>
        <v/>
      </c>
      <c r="B1352" s="80">
        <f>HOUR(D1352)</f>
        <v/>
      </c>
      <c r="D1352" s="75" t="n"/>
      <c r="E1352" s="80" t="n"/>
      <c r="F1352" s="80" t="n"/>
      <c r="G1352" s="80" t="n"/>
      <c r="H1352" s="80" t="n"/>
      <c r="I1352" s="80" t="n"/>
      <c r="J1352" s="80" t="n"/>
      <c r="K1352" s="80">
        <f>F1352-Y1352</f>
        <v/>
      </c>
      <c r="L1352" s="82">
        <f>AA1352/(K1352+W1352)</f>
        <v/>
      </c>
      <c r="M1352" s="75" t="n">
        <v>0.0625</v>
      </c>
      <c r="N1352" s="80" t="n">
        <v>78542.3</v>
      </c>
      <c r="O1352" s="80" t="n">
        <v>43737.39</v>
      </c>
      <c r="P1352" s="80" t="n">
        <v>13344.5</v>
      </c>
      <c r="Q1352" s="80" t="n">
        <v>15812.9</v>
      </c>
      <c r="R1352" s="80" t="n">
        <v>6875.22</v>
      </c>
      <c r="S1352" s="80" t="n">
        <v>-1227.71</v>
      </c>
      <c r="T1352" s="80">
        <f>O1352-Y1352</f>
        <v/>
      </c>
      <c r="U1352" s="82">
        <f>AA1352/(T1352+X1352)</f>
        <v/>
      </c>
      <c r="V1352" s="80">
        <f>INDEX(检修、备用和必开!B:B,MATCH(统调负荷!$C1352,检修、备用和必开!$A:$A,0))</f>
        <v/>
      </c>
      <c r="W1352" s="80">
        <f>INDEX(检修、备用和必开!C:C,MATCH(统调负荷!$C1352,检修、备用和必开!$A:$A,0))</f>
        <v/>
      </c>
      <c r="X1352" s="80">
        <f>INDEX(检修、备用和必开!D:D,MATCH(统调负荷!$C1352,检修、备用和必开!$A:$A,0))</f>
        <v/>
      </c>
      <c r="Y1352" s="80">
        <f>INDEX(检修、备用和必开!E:E,MATCH(统调负荷!$C1352,检修、备用和必开!$A:$A,0))</f>
        <v/>
      </c>
      <c r="Z1352" s="80">
        <f>INDEX(检修、备用和必开!F:F,MATCH(统调负荷!$C1352,检修、备用和必开!$A:$A,0))</f>
        <v/>
      </c>
      <c r="AA1352" s="80">
        <f>94492.4-V1352-Z1352</f>
        <v/>
      </c>
      <c r="AB1352" s="80" t="n">
        <v>349.09</v>
      </c>
      <c r="AC1352" s="80" t="n">
        <v>347.17</v>
      </c>
      <c r="AD1352" s="83">
        <f>C1352+D1352</f>
        <v/>
      </c>
      <c r="AE1352" s="82">
        <f>N1352-E1352</f>
        <v/>
      </c>
      <c r="AF1352" s="82">
        <f>O1352-F1352</f>
        <v/>
      </c>
      <c r="AG1352" s="82">
        <f>P1352-G1352</f>
        <v/>
      </c>
      <c r="AH1352" s="82">
        <f>Q1352-H1352</f>
        <v/>
      </c>
      <c r="AI1352" s="82">
        <f>R1352-I1352</f>
        <v/>
      </c>
      <c r="AJ1352" s="82">
        <f>S1352-J1352</f>
        <v/>
      </c>
      <c r="AK1352" s="80">
        <f>INDEX(检修、备用和必开!I:I,MATCH(统调负荷!$C1352,检修、备用和必开!$A:$A,0))</f>
        <v/>
      </c>
    </row>
    <row r="1353" ht="13.8" customHeight="1">
      <c r="A1353" s="80">
        <f>WEEKDAY(C1353,2)</f>
        <v/>
      </c>
      <c r="B1353" s="80">
        <f>HOUR(D1353)</f>
        <v/>
      </c>
      <c r="D1353" s="75" t="n"/>
      <c r="E1353" s="80" t="n"/>
      <c r="F1353" s="80" t="n"/>
      <c r="G1353" s="80" t="n"/>
      <c r="H1353" s="80" t="n"/>
      <c r="I1353" s="80" t="n"/>
      <c r="J1353" s="80" t="n"/>
      <c r="K1353" s="80">
        <f>F1353-Y1353</f>
        <v/>
      </c>
      <c r="L1353" s="82">
        <f>AA1353/(K1353+W1353)</f>
        <v/>
      </c>
      <c r="M1353" s="75" t="n">
        <v>0.07291666666666667</v>
      </c>
      <c r="N1353" s="80" t="n">
        <v>77612.8</v>
      </c>
      <c r="O1353" s="80" t="n">
        <v>43008.83</v>
      </c>
      <c r="P1353" s="80" t="n">
        <v>13606.1</v>
      </c>
      <c r="Q1353" s="80" t="n">
        <v>15243.3</v>
      </c>
      <c r="R1353" s="80" t="n">
        <v>6940.98</v>
      </c>
      <c r="S1353" s="80" t="n">
        <v>-1186.41</v>
      </c>
      <c r="T1353" s="80">
        <f>O1353-Y1353</f>
        <v/>
      </c>
      <c r="U1353" s="82">
        <f>AA1353/(T1353+X1353)</f>
        <v/>
      </c>
      <c r="V1353" s="80">
        <f>INDEX(检修、备用和必开!B:B,MATCH(统调负荷!$C1353,检修、备用和必开!$A:$A,0))</f>
        <v/>
      </c>
      <c r="W1353" s="80">
        <f>INDEX(检修、备用和必开!C:C,MATCH(统调负荷!$C1353,检修、备用和必开!$A:$A,0))</f>
        <v/>
      </c>
      <c r="X1353" s="80">
        <f>INDEX(检修、备用和必开!D:D,MATCH(统调负荷!$C1353,检修、备用和必开!$A:$A,0))</f>
        <v/>
      </c>
      <c r="Y1353" s="80">
        <f>INDEX(检修、备用和必开!E:E,MATCH(统调负荷!$C1353,检修、备用和必开!$A:$A,0))</f>
        <v/>
      </c>
      <c r="Z1353" s="80">
        <f>INDEX(检修、备用和必开!F:F,MATCH(统调负荷!$C1353,检修、备用和必开!$A:$A,0))</f>
        <v/>
      </c>
      <c r="AA1353" s="80">
        <f>94492.4-V1353-Z1353</f>
        <v/>
      </c>
      <c r="AB1353" s="80" t="n">
        <v>347.12</v>
      </c>
      <c r="AC1353" s="80" t="n">
        <v>327.45</v>
      </c>
      <c r="AD1353" s="83">
        <f>C1353+D1353</f>
        <v/>
      </c>
      <c r="AE1353" s="82">
        <f>N1353-E1353</f>
        <v/>
      </c>
      <c r="AF1353" s="82">
        <f>O1353-F1353</f>
        <v/>
      </c>
      <c r="AG1353" s="82">
        <f>P1353-G1353</f>
        <v/>
      </c>
      <c r="AH1353" s="82">
        <f>Q1353-H1353</f>
        <v/>
      </c>
      <c r="AI1353" s="82">
        <f>R1353-I1353</f>
        <v/>
      </c>
      <c r="AJ1353" s="82">
        <f>S1353-J1353</f>
        <v/>
      </c>
      <c r="AK1353" s="80">
        <f>INDEX(检修、备用和必开!I:I,MATCH(统调负荷!$C1353,检修、备用和必开!$A:$A,0))</f>
        <v/>
      </c>
    </row>
    <row r="1354" ht="13.8" customHeight="1">
      <c r="A1354" s="80">
        <f>WEEKDAY(C1354,2)</f>
        <v/>
      </c>
      <c r="B1354" s="80">
        <f>HOUR(D1354)</f>
        <v/>
      </c>
      <c r="D1354" s="75" t="n"/>
      <c r="E1354" s="80" t="n"/>
      <c r="F1354" s="80" t="n"/>
      <c r="G1354" s="80" t="n"/>
      <c r="H1354" s="80" t="n"/>
      <c r="I1354" s="80" t="n"/>
      <c r="J1354" s="80" t="n"/>
      <c r="K1354" s="80">
        <f>F1354-Y1354</f>
        <v/>
      </c>
      <c r="L1354" s="82">
        <f>AA1354/(K1354+W1354)</f>
        <v/>
      </c>
      <c r="M1354" s="75" t="n">
        <v>0.08333333333333333</v>
      </c>
      <c r="N1354" s="80" t="n">
        <v>76348.5</v>
      </c>
      <c r="O1354" s="80" t="n">
        <v>41859.41</v>
      </c>
      <c r="P1354" s="80" t="n">
        <v>13120.1</v>
      </c>
      <c r="Q1354" s="80" t="n">
        <v>15538.2</v>
      </c>
      <c r="R1354" s="80" t="n">
        <v>7013.92</v>
      </c>
      <c r="S1354" s="80" t="n">
        <v>-1183.13</v>
      </c>
      <c r="T1354" s="80">
        <f>O1354-Y1354</f>
        <v/>
      </c>
      <c r="U1354" s="82">
        <f>AA1354/(T1354+X1354)</f>
        <v/>
      </c>
      <c r="V1354" s="80">
        <f>INDEX(检修、备用和必开!B:B,MATCH(统调负荷!$C1354,检修、备用和必开!$A:$A,0))</f>
        <v/>
      </c>
      <c r="W1354" s="80">
        <f>INDEX(检修、备用和必开!C:C,MATCH(统调负荷!$C1354,检修、备用和必开!$A:$A,0))</f>
        <v/>
      </c>
      <c r="X1354" s="80">
        <f>INDEX(检修、备用和必开!D:D,MATCH(统调负荷!$C1354,检修、备用和必开!$A:$A,0))</f>
        <v/>
      </c>
      <c r="Y1354" s="80">
        <f>INDEX(检修、备用和必开!E:E,MATCH(统调负荷!$C1354,检修、备用和必开!$A:$A,0))</f>
        <v/>
      </c>
      <c r="Z1354" s="80">
        <f>INDEX(检修、备用和必开!F:F,MATCH(统调负荷!$C1354,检修、备用和必开!$A:$A,0))</f>
        <v/>
      </c>
      <c r="AA1354" s="80">
        <f>94492.4-V1354-Z1354</f>
        <v/>
      </c>
      <c r="AB1354" s="80" t="n">
        <v>342.79</v>
      </c>
      <c r="AC1354" s="80" t="n">
        <v>338.54</v>
      </c>
      <c r="AD1354" s="83">
        <f>C1354+D1354</f>
        <v/>
      </c>
      <c r="AE1354" s="82">
        <f>N1354-E1354</f>
        <v/>
      </c>
      <c r="AF1354" s="82">
        <f>O1354-F1354</f>
        <v/>
      </c>
      <c r="AG1354" s="82">
        <f>P1354-G1354</f>
        <v/>
      </c>
      <c r="AH1354" s="82">
        <f>Q1354-H1354</f>
        <v/>
      </c>
      <c r="AI1354" s="82">
        <f>R1354-I1354</f>
        <v/>
      </c>
      <c r="AJ1354" s="82">
        <f>S1354-J1354</f>
        <v/>
      </c>
      <c r="AK1354" s="80">
        <f>INDEX(检修、备用和必开!I:I,MATCH(统调负荷!$C1354,检修、备用和必开!$A:$A,0))</f>
        <v/>
      </c>
    </row>
    <row r="1355" ht="13.8" customHeight="1">
      <c r="A1355" s="80">
        <f>WEEKDAY(C1355,2)</f>
        <v/>
      </c>
      <c r="B1355" s="80">
        <f>HOUR(D1355)</f>
        <v/>
      </c>
      <c r="D1355" s="75" t="n"/>
      <c r="E1355" s="80" t="n"/>
      <c r="F1355" s="80" t="n"/>
      <c r="G1355" s="80" t="n"/>
      <c r="H1355" s="80" t="n"/>
      <c r="I1355" s="80" t="n"/>
      <c r="J1355" s="80" t="n"/>
      <c r="K1355" s="80">
        <f>F1355-Y1355</f>
        <v/>
      </c>
      <c r="L1355" s="82">
        <f>AA1355/(K1355+W1355)</f>
        <v/>
      </c>
      <c r="M1355" s="75" t="n">
        <v>0.09375</v>
      </c>
      <c r="N1355" s="80" t="n">
        <v>75433.60000000001</v>
      </c>
      <c r="O1355" s="80" t="n">
        <v>40811.73</v>
      </c>
      <c r="P1355" s="80" t="n">
        <v>12758.7</v>
      </c>
      <c r="Q1355" s="80" t="n">
        <v>16012.7</v>
      </c>
      <c r="R1355" s="80" t="n">
        <v>7032.39</v>
      </c>
      <c r="S1355" s="80" t="n">
        <v>-1181.92</v>
      </c>
      <c r="T1355" s="80">
        <f>O1355-Y1355</f>
        <v/>
      </c>
      <c r="U1355" s="82">
        <f>AA1355/(T1355+X1355)</f>
        <v/>
      </c>
      <c r="V1355" s="80">
        <f>INDEX(检修、备用和必开!B:B,MATCH(统调负荷!$C1355,检修、备用和必开!$A:$A,0))</f>
        <v/>
      </c>
      <c r="W1355" s="80">
        <f>INDEX(检修、备用和必开!C:C,MATCH(统调负荷!$C1355,检修、备用和必开!$A:$A,0))</f>
        <v/>
      </c>
      <c r="X1355" s="80">
        <f>INDEX(检修、备用和必开!D:D,MATCH(统调负荷!$C1355,检修、备用和必开!$A:$A,0))</f>
        <v/>
      </c>
      <c r="Y1355" s="80">
        <f>INDEX(检修、备用和必开!E:E,MATCH(统调负荷!$C1355,检修、备用和必开!$A:$A,0))</f>
        <v/>
      </c>
      <c r="Z1355" s="80">
        <f>INDEX(检修、备用和必开!F:F,MATCH(统调负荷!$C1355,检修、备用和必开!$A:$A,0))</f>
        <v/>
      </c>
      <c r="AA1355" s="80">
        <f>94492.4-V1355-Z1355</f>
        <v/>
      </c>
      <c r="AB1355" s="80" t="n">
        <v>333.44</v>
      </c>
      <c r="AC1355" s="80" t="n">
        <v>328.94</v>
      </c>
      <c r="AD1355" s="83">
        <f>C1355+D1355</f>
        <v/>
      </c>
      <c r="AE1355" s="82">
        <f>N1355-E1355</f>
        <v/>
      </c>
      <c r="AF1355" s="82">
        <f>O1355-F1355</f>
        <v/>
      </c>
      <c r="AG1355" s="82">
        <f>P1355-G1355</f>
        <v/>
      </c>
      <c r="AH1355" s="82">
        <f>Q1355-H1355</f>
        <v/>
      </c>
      <c r="AI1355" s="82">
        <f>R1355-I1355</f>
        <v/>
      </c>
      <c r="AJ1355" s="82">
        <f>S1355-J1355</f>
        <v/>
      </c>
      <c r="AK1355" s="80">
        <f>INDEX(检修、备用和必开!I:I,MATCH(统调负荷!$C1355,检修、备用和必开!$A:$A,0))</f>
        <v/>
      </c>
    </row>
    <row r="1356" ht="13.8" customHeight="1">
      <c r="A1356" s="80">
        <f>WEEKDAY(C1356,2)</f>
        <v/>
      </c>
      <c r="B1356" s="80">
        <f>HOUR(D1356)</f>
        <v/>
      </c>
      <c r="D1356" s="75" t="n"/>
      <c r="E1356" s="80" t="n"/>
      <c r="F1356" s="80" t="n"/>
      <c r="G1356" s="80" t="n"/>
      <c r="H1356" s="80" t="n"/>
      <c r="I1356" s="80" t="n"/>
      <c r="J1356" s="80" t="n"/>
      <c r="K1356" s="80">
        <f>F1356-Y1356</f>
        <v/>
      </c>
      <c r="L1356" s="82">
        <f>AA1356/(K1356+W1356)</f>
        <v/>
      </c>
      <c r="M1356" s="75" t="n">
        <v>0.1041666666666667</v>
      </c>
      <c r="N1356" s="80" t="n">
        <v>74421.5</v>
      </c>
      <c r="O1356" s="80" t="n">
        <v>39578.82</v>
      </c>
      <c r="P1356" s="80" t="n">
        <v>12994.8</v>
      </c>
      <c r="Q1356" s="80" t="n">
        <v>15970.2</v>
      </c>
      <c r="R1356" s="80" t="n">
        <v>7065.23</v>
      </c>
      <c r="S1356" s="80" t="n">
        <v>-1187.55</v>
      </c>
      <c r="T1356" s="80">
        <f>O1356-Y1356</f>
        <v/>
      </c>
      <c r="U1356" s="82">
        <f>AA1356/(T1356+X1356)</f>
        <v/>
      </c>
      <c r="V1356" s="80">
        <f>INDEX(检修、备用和必开!B:B,MATCH(统调负荷!$C1356,检修、备用和必开!$A:$A,0))</f>
        <v/>
      </c>
      <c r="W1356" s="80">
        <f>INDEX(检修、备用和必开!C:C,MATCH(统调负荷!$C1356,检修、备用和必开!$A:$A,0))</f>
        <v/>
      </c>
      <c r="X1356" s="80">
        <f>INDEX(检修、备用和必开!D:D,MATCH(统调负荷!$C1356,检修、备用和必开!$A:$A,0))</f>
        <v/>
      </c>
      <c r="Y1356" s="80">
        <f>INDEX(检修、备用和必开!E:E,MATCH(统调负荷!$C1356,检修、备用和必开!$A:$A,0))</f>
        <v/>
      </c>
      <c r="Z1356" s="80">
        <f>INDEX(检修、备用和必开!F:F,MATCH(统调负荷!$C1356,检修、备用和必开!$A:$A,0))</f>
        <v/>
      </c>
      <c r="AA1356" s="80">
        <f>94492.4-V1356-Z1356</f>
        <v/>
      </c>
      <c r="AB1356" s="80" t="n">
        <v>329.69</v>
      </c>
      <c r="AC1356" s="80" t="n">
        <v>307.38</v>
      </c>
      <c r="AD1356" s="83">
        <f>C1356+D1356</f>
        <v/>
      </c>
      <c r="AE1356" s="82">
        <f>N1356-E1356</f>
        <v/>
      </c>
      <c r="AF1356" s="82">
        <f>O1356-F1356</f>
        <v/>
      </c>
      <c r="AG1356" s="82">
        <f>P1356-G1356</f>
        <v/>
      </c>
      <c r="AH1356" s="82">
        <f>Q1356-H1356</f>
        <v/>
      </c>
      <c r="AI1356" s="82">
        <f>R1356-I1356</f>
        <v/>
      </c>
      <c r="AJ1356" s="82">
        <f>S1356-J1356</f>
        <v/>
      </c>
      <c r="AK1356" s="80">
        <f>INDEX(检修、备用和必开!I:I,MATCH(统调负荷!$C1356,检修、备用和必开!$A:$A,0))</f>
        <v/>
      </c>
    </row>
    <row r="1357" ht="13.8" customHeight="1">
      <c r="A1357" s="80">
        <f>WEEKDAY(C1357,2)</f>
        <v/>
      </c>
      <c r="B1357" s="80">
        <f>HOUR(D1357)</f>
        <v/>
      </c>
      <c r="D1357" s="75" t="n"/>
      <c r="E1357" s="80" t="n"/>
      <c r="F1357" s="80" t="n"/>
      <c r="G1357" s="80" t="n"/>
      <c r="H1357" s="80" t="n"/>
      <c r="I1357" s="80" t="n"/>
      <c r="J1357" s="80" t="n"/>
      <c r="K1357" s="80">
        <f>F1357-Y1357</f>
        <v/>
      </c>
      <c r="L1357" s="82">
        <f>AA1357/(K1357+W1357)</f>
        <v/>
      </c>
      <c r="M1357" s="75" t="n">
        <v>0.1145833333333333</v>
      </c>
      <c r="N1357" s="80" t="n">
        <v>73317.60000000001</v>
      </c>
      <c r="O1357" s="80" t="n">
        <v>38101.74</v>
      </c>
      <c r="P1357" s="80" t="n">
        <v>13415.9</v>
      </c>
      <c r="Q1357" s="80" t="n">
        <v>15848.7</v>
      </c>
      <c r="R1357" s="80" t="n">
        <v>7110.6</v>
      </c>
      <c r="S1357" s="80" t="n">
        <v>-1159.34</v>
      </c>
      <c r="T1357" s="80">
        <f>O1357-Y1357</f>
        <v/>
      </c>
      <c r="U1357" s="82">
        <f>AA1357/(T1357+X1357)</f>
        <v/>
      </c>
      <c r="V1357" s="80">
        <f>INDEX(检修、备用和必开!B:B,MATCH(统调负荷!$C1357,检修、备用和必开!$A:$A,0))</f>
        <v/>
      </c>
      <c r="W1357" s="80">
        <f>INDEX(检修、备用和必开!C:C,MATCH(统调负荷!$C1357,检修、备用和必开!$A:$A,0))</f>
        <v/>
      </c>
      <c r="X1357" s="80">
        <f>INDEX(检修、备用和必开!D:D,MATCH(统调负荷!$C1357,检修、备用和必开!$A:$A,0))</f>
        <v/>
      </c>
      <c r="Y1357" s="80">
        <f>INDEX(检修、备用和必开!E:E,MATCH(统调负荷!$C1357,检修、备用和必开!$A:$A,0))</f>
        <v/>
      </c>
      <c r="Z1357" s="80">
        <f>INDEX(检修、备用和必开!F:F,MATCH(统调负荷!$C1357,检修、备用和必开!$A:$A,0))</f>
        <v/>
      </c>
      <c r="AA1357" s="80">
        <f>94492.4-V1357-Z1357</f>
        <v/>
      </c>
      <c r="AB1357" s="80" t="n">
        <v>315.95</v>
      </c>
      <c r="AC1357" s="80" t="n">
        <v>304.53</v>
      </c>
      <c r="AD1357" s="83">
        <f>C1357+D1357</f>
        <v/>
      </c>
      <c r="AE1357" s="82">
        <f>N1357-E1357</f>
        <v/>
      </c>
      <c r="AF1357" s="82">
        <f>O1357-F1357</f>
        <v/>
      </c>
      <c r="AG1357" s="82">
        <f>P1357-G1357</f>
        <v/>
      </c>
      <c r="AH1357" s="82">
        <f>Q1357-H1357</f>
        <v/>
      </c>
      <c r="AI1357" s="82">
        <f>R1357-I1357</f>
        <v/>
      </c>
      <c r="AJ1357" s="82">
        <f>S1357-J1357</f>
        <v/>
      </c>
      <c r="AK1357" s="80">
        <f>INDEX(检修、备用和必开!I:I,MATCH(统调负荷!$C1357,检修、备用和必开!$A:$A,0))</f>
        <v/>
      </c>
    </row>
    <row r="1358" ht="13.8" customHeight="1">
      <c r="A1358" s="80">
        <f>WEEKDAY(C1358,2)</f>
        <v/>
      </c>
      <c r="B1358" s="80">
        <f>HOUR(D1358)</f>
        <v/>
      </c>
      <c r="D1358" s="75" t="n"/>
      <c r="E1358" s="80" t="n"/>
      <c r="F1358" s="80" t="n"/>
      <c r="G1358" s="80" t="n"/>
      <c r="H1358" s="80" t="n"/>
      <c r="I1358" s="80" t="n"/>
      <c r="J1358" s="80" t="n"/>
      <c r="K1358" s="80">
        <f>F1358-Y1358</f>
        <v/>
      </c>
      <c r="L1358" s="82">
        <f>AA1358/(K1358+W1358)</f>
        <v/>
      </c>
      <c r="M1358" s="75" t="n">
        <v>0.125</v>
      </c>
      <c r="N1358" s="80" t="n">
        <v>72794.8</v>
      </c>
      <c r="O1358" s="80" t="n">
        <v>37036.57</v>
      </c>
      <c r="P1358" s="80" t="n">
        <v>14209.2</v>
      </c>
      <c r="Q1358" s="80" t="n">
        <v>15479.3</v>
      </c>
      <c r="R1358" s="80" t="n">
        <v>7233.76</v>
      </c>
      <c r="S1358" s="80" t="n">
        <v>-1164.03</v>
      </c>
      <c r="T1358" s="80">
        <f>O1358-Y1358</f>
        <v/>
      </c>
      <c r="U1358" s="82">
        <f>AA1358/(T1358+X1358)</f>
        <v/>
      </c>
      <c r="V1358" s="80">
        <f>INDEX(检修、备用和必开!B:B,MATCH(统调负荷!$C1358,检修、备用和必开!$A:$A,0))</f>
        <v/>
      </c>
      <c r="W1358" s="80">
        <f>INDEX(检修、备用和必开!C:C,MATCH(统调负荷!$C1358,检修、备用和必开!$A:$A,0))</f>
        <v/>
      </c>
      <c r="X1358" s="80">
        <f>INDEX(检修、备用和必开!D:D,MATCH(统调负荷!$C1358,检修、备用和必开!$A:$A,0))</f>
        <v/>
      </c>
      <c r="Y1358" s="80">
        <f>INDEX(检修、备用和必开!E:E,MATCH(统调负荷!$C1358,检修、备用和必开!$A:$A,0))</f>
        <v/>
      </c>
      <c r="Z1358" s="80">
        <f>INDEX(检修、备用和必开!F:F,MATCH(统调负荷!$C1358,检修、备用和必开!$A:$A,0))</f>
        <v/>
      </c>
      <c r="AA1358" s="80">
        <f>94492.4-V1358-Z1358</f>
        <v/>
      </c>
      <c r="AB1358" s="80" t="n">
        <v>311.47</v>
      </c>
      <c r="AC1358" s="80" t="n">
        <v>296.69</v>
      </c>
      <c r="AD1358" s="83">
        <f>C1358+D1358</f>
        <v/>
      </c>
      <c r="AE1358" s="82">
        <f>N1358-E1358</f>
        <v/>
      </c>
      <c r="AF1358" s="82">
        <f>O1358-F1358</f>
        <v/>
      </c>
      <c r="AG1358" s="82">
        <f>P1358-G1358</f>
        <v/>
      </c>
      <c r="AH1358" s="82">
        <f>Q1358-H1358</f>
        <v/>
      </c>
      <c r="AI1358" s="82">
        <f>R1358-I1358</f>
        <v/>
      </c>
      <c r="AJ1358" s="82">
        <f>S1358-J1358</f>
        <v/>
      </c>
      <c r="AK1358" s="80">
        <f>INDEX(检修、备用和必开!I:I,MATCH(统调负荷!$C1358,检修、备用和必开!$A:$A,0))</f>
        <v/>
      </c>
    </row>
    <row r="1359" ht="13.8" customHeight="1">
      <c r="A1359" s="80">
        <f>WEEKDAY(C1359,2)</f>
        <v/>
      </c>
      <c r="B1359" s="80">
        <f>HOUR(D1359)</f>
        <v/>
      </c>
      <c r="D1359" s="75" t="n"/>
      <c r="E1359" s="80" t="n"/>
      <c r="F1359" s="80" t="n"/>
      <c r="G1359" s="80" t="n"/>
      <c r="H1359" s="80" t="n"/>
      <c r="I1359" s="80" t="n"/>
      <c r="J1359" s="80" t="n"/>
      <c r="K1359" s="80">
        <f>F1359-Y1359</f>
        <v/>
      </c>
      <c r="L1359" s="82">
        <f>AA1359/(K1359+W1359)</f>
        <v/>
      </c>
      <c r="M1359" s="75" t="n">
        <v>0.1354166666666667</v>
      </c>
      <c r="N1359" s="80" t="n">
        <v>72162.8</v>
      </c>
      <c r="O1359" s="80" t="n">
        <v>36323.23</v>
      </c>
      <c r="P1359" s="80" t="n">
        <v>13908.4</v>
      </c>
      <c r="Q1359" s="80" t="n">
        <v>15720</v>
      </c>
      <c r="R1359" s="80" t="n">
        <v>7365.34</v>
      </c>
      <c r="S1359" s="80" t="n">
        <v>-1154.17</v>
      </c>
      <c r="T1359" s="80">
        <f>O1359-Y1359</f>
        <v/>
      </c>
      <c r="U1359" s="82">
        <f>AA1359/(T1359+X1359)</f>
        <v/>
      </c>
      <c r="V1359" s="80">
        <f>INDEX(检修、备用和必开!B:B,MATCH(统调负荷!$C1359,检修、备用和必开!$A:$A,0))</f>
        <v/>
      </c>
      <c r="W1359" s="80">
        <f>INDEX(检修、备用和必开!C:C,MATCH(统调负荷!$C1359,检修、备用和必开!$A:$A,0))</f>
        <v/>
      </c>
      <c r="X1359" s="80">
        <f>INDEX(检修、备用和必开!D:D,MATCH(统调负荷!$C1359,检修、备用和必开!$A:$A,0))</f>
        <v/>
      </c>
      <c r="Y1359" s="80">
        <f>INDEX(检修、备用和必开!E:E,MATCH(统调负荷!$C1359,检修、备用和必开!$A:$A,0))</f>
        <v/>
      </c>
      <c r="Z1359" s="80">
        <f>INDEX(检修、备用和必开!F:F,MATCH(统调负荷!$C1359,检修、备用和必开!$A:$A,0))</f>
        <v/>
      </c>
      <c r="AA1359" s="80">
        <f>94492.4-V1359-Z1359</f>
        <v/>
      </c>
      <c r="AB1359" s="80" t="n">
        <v>307.65</v>
      </c>
      <c r="AC1359" s="80" t="n">
        <v>294.87</v>
      </c>
      <c r="AD1359" s="83">
        <f>C1359+D1359</f>
        <v/>
      </c>
      <c r="AE1359" s="82">
        <f>N1359-E1359</f>
        <v/>
      </c>
      <c r="AF1359" s="82">
        <f>O1359-F1359</f>
        <v/>
      </c>
      <c r="AG1359" s="82">
        <f>P1359-G1359</f>
        <v/>
      </c>
      <c r="AH1359" s="82">
        <f>Q1359-H1359</f>
        <v/>
      </c>
      <c r="AI1359" s="82">
        <f>R1359-I1359</f>
        <v/>
      </c>
      <c r="AJ1359" s="82">
        <f>S1359-J1359</f>
        <v/>
      </c>
      <c r="AK1359" s="80">
        <f>INDEX(检修、备用和必开!I:I,MATCH(统调负荷!$C1359,检修、备用和必开!$A:$A,0))</f>
        <v/>
      </c>
    </row>
    <row r="1360" ht="13.8" customHeight="1">
      <c r="A1360" s="80">
        <f>WEEKDAY(C1360,2)</f>
        <v/>
      </c>
      <c r="B1360" s="80">
        <f>HOUR(D1360)</f>
        <v/>
      </c>
      <c r="D1360" s="75" t="n"/>
      <c r="E1360" s="80" t="n"/>
      <c r="F1360" s="80" t="n"/>
      <c r="G1360" s="80" t="n"/>
      <c r="H1360" s="80" t="n"/>
      <c r="I1360" s="80" t="n"/>
      <c r="J1360" s="80" t="n"/>
      <c r="K1360" s="80">
        <f>F1360-Y1360</f>
        <v/>
      </c>
      <c r="L1360" s="82">
        <f>AA1360/(K1360+W1360)</f>
        <v/>
      </c>
      <c r="M1360" s="75" t="n">
        <v>0.1458333333333333</v>
      </c>
      <c r="N1360" s="80" t="n">
        <v>71414.60000000001</v>
      </c>
      <c r="O1360" s="80" t="n">
        <v>35653.67</v>
      </c>
      <c r="P1360" s="80" t="n">
        <v>14321.9</v>
      </c>
      <c r="Q1360" s="80" t="n">
        <v>15202.3</v>
      </c>
      <c r="R1360" s="80" t="n">
        <v>7403.99</v>
      </c>
      <c r="S1360" s="80" t="n">
        <v>-1167.26</v>
      </c>
      <c r="T1360" s="80">
        <f>O1360-Y1360</f>
        <v/>
      </c>
      <c r="U1360" s="82">
        <f>AA1360/(T1360+X1360)</f>
        <v/>
      </c>
      <c r="V1360" s="80">
        <f>INDEX(检修、备用和必开!B:B,MATCH(统调负荷!$C1360,检修、备用和必开!$A:$A,0))</f>
        <v/>
      </c>
      <c r="W1360" s="80">
        <f>INDEX(检修、备用和必开!C:C,MATCH(统调负荷!$C1360,检修、备用和必开!$A:$A,0))</f>
        <v/>
      </c>
      <c r="X1360" s="80">
        <f>INDEX(检修、备用和必开!D:D,MATCH(统调负荷!$C1360,检修、备用和必开!$A:$A,0))</f>
        <v/>
      </c>
      <c r="Y1360" s="80">
        <f>INDEX(检修、备用和必开!E:E,MATCH(统调负荷!$C1360,检修、备用和必开!$A:$A,0))</f>
        <v/>
      </c>
      <c r="Z1360" s="80">
        <f>INDEX(检修、备用和必开!F:F,MATCH(统调负荷!$C1360,检修、备用和必开!$A:$A,0))</f>
        <v/>
      </c>
      <c r="AA1360" s="80">
        <f>94492.4-V1360-Z1360</f>
        <v/>
      </c>
      <c r="AB1360" s="80" t="n">
        <v>306.53</v>
      </c>
      <c r="AC1360" s="80" t="n">
        <v>304.76</v>
      </c>
      <c r="AD1360" s="83">
        <f>C1360+D1360</f>
        <v/>
      </c>
      <c r="AE1360" s="82">
        <f>N1360-E1360</f>
        <v/>
      </c>
      <c r="AF1360" s="82">
        <f>O1360-F1360</f>
        <v/>
      </c>
      <c r="AG1360" s="82">
        <f>P1360-G1360</f>
        <v/>
      </c>
      <c r="AH1360" s="82">
        <f>Q1360-H1360</f>
        <v/>
      </c>
      <c r="AI1360" s="82">
        <f>R1360-I1360</f>
        <v/>
      </c>
      <c r="AJ1360" s="82">
        <f>S1360-J1360</f>
        <v/>
      </c>
      <c r="AK1360" s="80">
        <f>INDEX(检修、备用和必开!I:I,MATCH(统调负荷!$C1360,检修、备用和必开!$A:$A,0))</f>
        <v/>
      </c>
    </row>
    <row r="1361" ht="13.8" customHeight="1">
      <c r="A1361" s="80">
        <f>WEEKDAY(C1361,2)</f>
        <v/>
      </c>
      <c r="B1361" s="80">
        <f>HOUR(D1361)</f>
        <v/>
      </c>
      <c r="D1361" s="75" t="n"/>
      <c r="E1361" s="80" t="n"/>
      <c r="F1361" s="80" t="n"/>
      <c r="G1361" s="80" t="n"/>
      <c r="H1361" s="80" t="n"/>
      <c r="I1361" s="80" t="n"/>
      <c r="J1361" s="80" t="n"/>
      <c r="K1361" s="80">
        <f>F1361-Y1361</f>
        <v/>
      </c>
      <c r="L1361" s="82">
        <f>AA1361/(K1361+W1361)</f>
        <v/>
      </c>
      <c r="M1361" s="75" t="n">
        <v>0.15625</v>
      </c>
      <c r="N1361" s="80" t="n">
        <v>71037.60000000001</v>
      </c>
      <c r="O1361" s="80" t="n">
        <v>34912.62</v>
      </c>
      <c r="P1361" s="80" t="n">
        <v>14058.7</v>
      </c>
      <c r="Q1361" s="80" t="n">
        <v>15808.6</v>
      </c>
      <c r="R1361" s="80" t="n">
        <v>7414.25</v>
      </c>
      <c r="S1361" s="80" t="n">
        <v>-1156.57</v>
      </c>
      <c r="T1361" s="80">
        <f>O1361-Y1361</f>
        <v/>
      </c>
      <c r="U1361" s="82">
        <f>AA1361/(T1361+X1361)</f>
        <v/>
      </c>
      <c r="V1361" s="80">
        <f>INDEX(检修、备用和必开!B:B,MATCH(统调负荷!$C1361,检修、备用和必开!$A:$A,0))</f>
        <v/>
      </c>
      <c r="W1361" s="80">
        <f>INDEX(检修、备用和必开!C:C,MATCH(统调负荷!$C1361,检修、备用和必开!$A:$A,0))</f>
        <v/>
      </c>
      <c r="X1361" s="80">
        <f>INDEX(检修、备用和必开!D:D,MATCH(统调负荷!$C1361,检修、备用和必开!$A:$A,0))</f>
        <v/>
      </c>
      <c r="Y1361" s="80">
        <f>INDEX(检修、备用和必开!E:E,MATCH(统调负荷!$C1361,检修、备用和必开!$A:$A,0))</f>
        <v/>
      </c>
      <c r="Z1361" s="80">
        <f>INDEX(检修、备用和必开!F:F,MATCH(统调负荷!$C1361,检修、备用和必开!$A:$A,0))</f>
        <v/>
      </c>
      <c r="AA1361" s="80">
        <f>94492.4-V1361-Z1361</f>
        <v/>
      </c>
      <c r="AB1361" s="80" t="n">
        <v>306.53</v>
      </c>
      <c r="AC1361" s="80" t="n">
        <v>296.67</v>
      </c>
      <c r="AD1361" s="83">
        <f>C1361+D1361</f>
        <v/>
      </c>
      <c r="AE1361" s="82">
        <f>N1361-E1361</f>
        <v/>
      </c>
      <c r="AF1361" s="82">
        <f>O1361-F1361</f>
        <v/>
      </c>
      <c r="AG1361" s="82">
        <f>P1361-G1361</f>
        <v/>
      </c>
      <c r="AH1361" s="82">
        <f>Q1361-H1361</f>
        <v/>
      </c>
      <c r="AI1361" s="82">
        <f>R1361-I1361</f>
        <v/>
      </c>
      <c r="AJ1361" s="82">
        <f>S1361-J1361</f>
        <v/>
      </c>
      <c r="AK1361" s="80">
        <f>INDEX(检修、备用和必开!I:I,MATCH(统调负荷!$C1361,检修、备用和必开!$A:$A,0))</f>
        <v/>
      </c>
    </row>
    <row r="1362" ht="13.8" customHeight="1">
      <c r="A1362" s="80">
        <f>WEEKDAY(C1362,2)</f>
        <v/>
      </c>
      <c r="B1362" s="80">
        <f>HOUR(D1362)</f>
        <v/>
      </c>
      <c r="D1362" s="75" t="n"/>
      <c r="E1362" s="80" t="n"/>
      <c r="F1362" s="80" t="n"/>
      <c r="G1362" s="80" t="n"/>
      <c r="H1362" s="80" t="n"/>
      <c r="I1362" s="80" t="n"/>
      <c r="J1362" s="80" t="n"/>
      <c r="K1362" s="80">
        <f>F1362-Y1362</f>
        <v/>
      </c>
      <c r="L1362" s="82">
        <f>AA1362/(K1362+W1362)</f>
        <v/>
      </c>
      <c r="M1362" s="75" t="n">
        <v>0.1666666666666667</v>
      </c>
      <c r="N1362" s="80" t="n">
        <v>70504.60000000001</v>
      </c>
      <c r="O1362" s="80" t="n">
        <v>34564</v>
      </c>
      <c r="P1362" s="80" t="n">
        <v>14421.4</v>
      </c>
      <c r="Q1362" s="80" t="n">
        <v>15224.5</v>
      </c>
      <c r="R1362" s="80" t="n">
        <v>7461.71</v>
      </c>
      <c r="S1362" s="80" t="n">
        <v>-1167.01</v>
      </c>
      <c r="T1362" s="80">
        <f>O1362-Y1362</f>
        <v/>
      </c>
      <c r="U1362" s="82">
        <f>AA1362/(T1362+X1362)</f>
        <v/>
      </c>
      <c r="V1362" s="80">
        <f>INDEX(检修、备用和必开!B:B,MATCH(统调负荷!$C1362,检修、备用和必开!$A:$A,0))</f>
        <v/>
      </c>
      <c r="W1362" s="80">
        <f>INDEX(检修、备用和必开!C:C,MATCH(统调负荷!$C1362,检修、备用和必开!$A:$A,0))</f>
        <v/>
      </c>
      <c r="X1362" s="80">
        <f>INDEX(检修、备用和必开!D:D,MATCH(统调负荷!$C1362,检修、备用和必开!$A:$A,0))</f>
        <v/>
      </c>
      <c r="Y1362" s="80">
        <f>INDEX(检修、备用和必开!E:E,MATCH(统调负荷!$C1362,检修、备用和必开!$A:$A,0))</f>
        <v/>
      </c>
      <c r="Z1362" s="80">
        <f>INDEX(检修、备用和必开!F:F,MATCH(统调负荷!$C1362,检修、备用和必开!$A:$A,0))</f>
        <v/>
      </c>
      <c r="AA1362" s="80">
        <f>94492.4-V1362-Z1362</f>
        <v/>
      </c>
      <c r="AB1362" s="80" t="n">
        <v>306.53</v>
      </c>
      <c r="AC1362" s="80" t="n">
        <v>291.8</v>
      </c>
      <c r="AD1362" s="83">
        <f>C1362+D1362</f>
        <v/>
      </c>
      <c r="AE1362" s="82">
        <f>N1362-E1362</f>
        <v/>
      </c>
      <c r="AF1362" s="82">
        <f>O1362-F1362</f>
        <v/>
      </c>
      <c r="AG1362" s="82">
        <f>P1362-G1362</f>
        <v/>
      </c>
      <c r="AH1362" s="82">
        <f>Q1362-H1362</f>
        <v/>
      </c>
      <c r="AI1362" s="82">
        <f>R1362-I1362</f>
        <v/>
      </c>
      <c r="AJ1362" s="82">
        <f>S1362-J1362</f>
        <v/>
      </c>
      <c r="AK1362" s="80">
        <f>INDEX(检修、备用和必开!I:I,MATCH(统调负荷!$C1362,检修、备用和必开!$A:$A,0))</f>
        <v/>
      </c>
    </row>
    <row r="1363" ht="13.8" customHeight="1">
      <c r="A1363" s="80">
        <f>WEEKDAY(C1363,2)</f>
        <v/>
      </c>
      <c r="B1363" s="80">
        <f>HOUR(D1363)</f>
        <v/>
      </c>
      <c r="D1363" s="75" t="n"/>
      <c r="E1363" s="80" t="n"/>
      <c r="F1363" s="80" t="n"/>
      <c r="G1363" s="80" t="n"/>
      <c r="H1363" s="80" t="n"/>
      <c r="I1363" s="80" t="n"/>
      <c r="J1363" s="80" t="n"/>
      <c r="K1363" s="80">
        <f>F1363-Y1363</f>
        <v/>
      </c>
      <c r="L1363" s="82">
        <f>AA1363/(K1363+W1363)</f>
        <v/>
      </c>
      <c r="M1363" s="75" t="n">
        <v>0.1770833333333333</v>
      </c>
      <c r="N1363" s="80" t="n">
        <v>70299.3</v>
      </c>
      <c r="O1363" s="80" t="n">
        <v>34256.25</v>
      </c>
      <c r="P1363" s="80" t="n">
        <v>14798.2</v>
      </c>
      <c r="Q1363" s="80" t="n">
        <v>14943.8</v>
      </c>
      <c r="R1363" s="80" t="n">
        <v>7467.26</v>
      </c>
      <c r="S1363" s="80" t="n">
        <v>-1166.21</v>
      </c>
      <c r="T1363" s="80">
        <f>O1363-Y1363</f>
        <v/>
      </c>
      <c r="U1363" s="82">
        <f>AA1363/(T1363+X1363)</f>
        <v/>
      </c>
      <c r="V1363" s="80">
        <f>INDEX(检修、备用和必开!B:B,MATCH(统调负荷!$C1363,检修、备用和必开!$A:$A,0))</f>
        <v/>
      </c>
      <c r="W1363" s="80">
        <f>INDEX(检修、备用和必开!C:C,MATCH(统调负荷!$C1363,检修、备用和必开!$A:$A,0))</f>
        <v/>
      </c>
      <c r="X1363" s="80">
        <f>INDEX(检修、备用和必开!D:D,MATCH(统调负荷!$C1363,检修、备用和必开!$A:$A,0))</f>
        <v/>
      </c>
      <c r="Y1363" s="80">
        <f>INDEX(检修、备用和必开!E:E,MATCH(统调负荷!$C1363,检修、备用和必开!$A:$A,0))</f>
        <v/>
      </c>
      <c r="Z1363" s="80">
        <f>INDEX(检修、备用和必开!F:F,MATCH(统调负荷!$C1363,检修、备用和必开!$A:$A,0))</f>
        <v/>
      </c>
      <c r="AA1363" s="80">
        <f>94492.4-V1363-Z1363</f>
        <v/>
      </c>
      <c r="AB1363" s="80" t="n">
        <v>306.53</v>
      </c>
      <c r="AC1363" s="80" t="n">
        <v>286.9</v>
      </c>
      <c r="AD1363" s="83">
        <f>C1363+D1363</f>
        <v/>
      </c>
      <c r="AE1363" s="82">
        <f>N1363-E1363</f>
        <v/>
      </c>
      <c r="AF1363" s="82">
        <f>O1363-F1363</f>
        <v/>
      </c>
      <c r="AG1363" s="82">
        <f>P1363-G1363</f>
        <v/>
      </c>
      <c r="AH1363" s="82">
        <f>Q1363-H1363</f>
        <v/>
      </c>
      <c r="AI1363" s="82">
        <f>R1363-I1363</f>
        <v/>
      </c>
      <c r="AJ1363" s="82">
        <f>S1363-J1363</f>
        <v/>
      </c>
      <c r="AK1363" s="80">
        <f>INDEX(检修、备用和必开!I:I,MATCH(统调负荷!$C1363,检修、备用和必开!$A:$A,0))</f>
        <v/>
      </c>
    </row>
    <row r="1364" ht="13.8" customHeight="1">
      <c r="A1364" s="80">
        <f>WEEKDAY(C1364,2)</f>
        <v/>
      </c>
      <c r="B1364" s="80">
        <f>HOUR(D1364)</f>
        <v/>
      </c>
      <c r="D1364" s="75" t="n"/>
      <c r="E1364" s="80" t="n"/>
      <c r="F1364" s="80" t="n"/>
      <c r="G1364" s="80" t="n"/>
      <c r="H1364" s="80" t="n"/>
      <c r="I1364" s="80" t="n"/>
      <c r="J1364" s="80" t="n"/>
      <c r="K1364" s="80">
        <f>F1364-Y1364</f>
        <v/>
      </c>
      <c r="L1364" s="82">
        <f>AA1364/(K1364+W1364)</f>
        <v/>
      </c>
      <c r="M1364" s="75" t="n">
        <v>0.1875</v>
      </c>
      <c r="N1364" s="80" t="n">
        <v>69580.10000000001</v>
      </c>
      <c r="O1364" s="80" t="n">
        <v>33157.84</v>
      </c>
      <c r="P1364" s="80" t="n">
        <v>14826.6</v>
      </c>
      <c r="Q1364" s="80" t="n">
        <v>15221.9</v>
      </c>
      <c r="R1364" s="80" t="n">
        <v>7514.62</v>
      </c>
      <c r="S1364" s="80" t="n">
        <v>-1140.86</v>
      </c>
      <c r="T1364" s="80">
        <f>O1364-Y1364</f>
        <v/>
      </c>
      <c r="U1364" s="82">
        <f>AA1364/(T1364+X1364)</f>
        <v/>
      </c>
      <c r="V1364" s="80">
        <f>INDEX(检修、备用和必开!B:B,MATCH(统调负荷!$C1364,检修、备用和必开!$A:$A,0))</f>
        <v/>
      </c>
      <c r="W1364" s="80">
        <f>INDEX(检修、备用和必开!C:C,MATCH(统调负荷!$C1364,检修、备用和必开!$A:$A,0))</f>
        <v/>
      </c>
      <c r="X1364" s="80">
        <f>INDEX(检修、备用和必开!D:D,MATCH(统调负荷!$C1364,检修、备用和必开!$A:$A,0))</f>
        <v/>
      </c>
      <c r="Y1364" s="80">
        <f>INDEX(检修、备用和必开!E:E,MATCH(统调负荷!$C1364,检修、备用和必开!$A:$A,0))</f>
        <v/>
      </c>
      <c r="Z1364" s="80">
        <f>INDEX(检修、备用和必开!F:F,MATCH(统调负荷!$C1364,检修、备用和必开!$A:$A,0))</f>
        <v/>
      </c>
      <c r="AA1364" s="80">
        <f>94492.4-V1364-Z1364</f>
        <v/>
      </c>
      <c r="AB1364" s="80" t="n">
        <v>301.73</v>
      </c>
      <c r="AC1364" s="80" t="n">
        <v>252.15</v>
      </c>
      <c r="AD1364" s="83">
        <f>C1364+D1364</f>
        <v/>
      </c>
      <c r="AE1364" s="82">
        <f>N1364-E1364</f>
        <v/>
      </c>
      <c r="AF1364" s="82">
        <f>O1364-F1364</f>
        <v/>
      </c>
      <c r="AG1364" s="82">
        <f>P1364-G1364</f>
        <v/>
      </c>
      <c r="AH1364" s="82">
        <f>Q1364-H1364</f>
        <v/>
      </c>
      <c r="AI1364" s="82">
        <f>R1364-I1364</f>
        <v/>
      </c>
      <c r="AJ1364" s="82">
        <f>S1364-J1364</f>
        <v/>
      </c>
      <c r="AK1364" s="80">
        <f>INDEX(检修、备用和必开!I:I,MATCH(统调负荷!$C1364,检修、备用和必开!$A:$A,0))</f>
        <v/>
      </c>
    </row>
    <row r="1365" ht="13.8" customHeight="1">
      <c r="A1365" s="80">
        <f>WEEKDAY(C1365,2)</f>
        <v/>
      </c>
      <c r="B1365" s="80">
        <f>HOUR(D1365)</f>
        <v/>
      </c>
      <c r="D1365" s="75" t="n"/>
      <c r="E1365" s="80" t="n"/>
      <c r="F1365" s="80" t="n"/>
      <c r="G1365" s="80" t="n"/>
      <c r="H1365" s="80" t="n"/>
      <c r="I1365" s="80" t="n"/>
      <c r="J1365" s="80" t="n"/>
      <c r="K1365" s="80">
        <f>F1365-Y1365</f>
        <v/>
      </c>
      <c r="L1365" s="82">
        <f>AA1365/(K1365+W1365)</f>
        <v/>
      </c>
      <c r="M1365" s="75" t="n">
        <v>0.1979166666666667</v>
      </c>
      <c r="N1365" s="80" t="n">
        <v>69636.10000000001</v>
      </c>
      <c r="O1365" s="80" t="n">
        <v>33076.53</v>
      </c>
      <c r="P1365" s="80" t="n">
        <v>14473.8</v>
      </c>
      <c r="Q1365" s="80" t="n">
        <v>15590.7</v>
      </c>
      <c r="R1365" s="80" t="n">
        <v>7608.1</v>
      </c>
      <c r="S1365" s="80" t="n">
        <v>-1113.03</v>
      </c>
      <c r="T1365" s="80">
        <f>O1365-Y1365</f>
        <v/>
      </c>
      <c r="U1365" s="82">
        <f>AA1365/(T1365+X1365)</f>
        <v/>
      </c>
      <c r="V1365" s="80">
        <f>INDEX(检修、备用和必开!B:B,MATCH(统调负荷!$C1365,检修、备用和必开!$A:$A,0))</f>
        <v/>
      </c>
      <c r="W1365" s="80">
        <f>INDEX(检修、备用和必开!C:C,MATCH(统调负荷!$C1365,检修、备用和必开!$A:$A,0))</f>
        <v/>
      </c>
      <c r="X1365" s="80">
        <f>INDEX(检修、备用和必开!D:D,MATCH(统调负荷!$C1365,检修、备用和必开!$A:$A,0))</f>
        <v/>
      </c>
      <c r="Y1365" s="80">
        <f>INDEX(检修、备用和必开!E:E,MATCH(统调负荷!$C1365,检修、备用和必开!$A:$A,0))</f>
        <v/>
      </c>
      <c r="Z1365" s="80">
        <f>INDEX(检修、备用和必开!F:F,MATCH(统调负荷!$C1365,检修、备用和必开!$A:$A,0))</f>
        <v/>
      </c>
      <c r="AA1365" s="80">
        <f>94492.4-V1365-Z1365</f>
        <v/>
      </c>
      <c r="AB1365" s="80" t="n">
        <v>302.03</v>
      </c>
      <c r="AC1365" s="80" t="n">
        <v>289.77</v>
      </c>
      <c r="AD1365" s="83">
        <f>C1365+D1365</f>
        <v/>
      </c>
      <c r="AE1365" s="82">
        <f>N1365-E1365</f>
        <v/>
      </c>
      <c r="AF1365" s="82">
        <f>O1365-F1365</f>
        <v/>
      </c>
      <c r="AG1365" s="82">
        <f>P1365-G1365</f>
        <v/>
      </c>
      <c r="AH1365" s="82">
        <f>Q1365-H1365</f>
        <v/>
      </c>
      <c r="AI1365" s="82">
        <f>R1365-I1365</f>
        <v/>
      </c>
      <c r="AJ1365" s="82">
        <f>S1365-J1365</f>
        <v/>
      </c>
      <c r="AK1365" s="80">
        <f>INDEX(检修、备用和必开!I:I,MATCH(统调负荷!$C1365,检修、备用和必开!$A:$A,0))</f>
        <v/>
      </c>
    </row>
    <row r="1366" ht="13.8" customHeight="1">
      <c r="A1366" s="80">
        <f>WEEKDAY(C1366,2)</f>
        <v/>
      </c>
      <c r="B1366" s="80">
        <f>HOUR(D1366)</f>
        <v/>
      </c>
      <c r="D1366" s="75" t="n"/>
      <c r="E1366" s="80" t="n"/>
      <c r="F1366" s="80" t="n"/>
      <c r="G1366" s="80" t="n"/>
      <c r="H1366" s="80" t="n"/>
      <c r="I1366" s="80" t="n"/>
      <c r="J1366" s="80" t="n"/>
      <c r="K1366" s="80">
        <f>F1366-Y1366</f>
        <v/>
      </c>
      <c r="L1366" s="82">
        <f>AA1366/(K1366+W1366)</f>
        <v/>
      </c>
      <c r="M1366" s="75" t="n">
        <v>0.2083333333333333</v>
      </c>
      <c r="N1366" s="80" t="n">
        <v>69168.60000000001</v>
      </c>
      <c r="O1366" s="80" t="n">
        <v>32653.27</v>
      </c>
      <c r="P1366" s="80" t="n">
        <v>14035.3</v>
      </c>
      <c r="Q1366" s="80" t="n">
        <v>15909.8</v>
      </c>
      <c r="R1366" s="80" t="n">
        <v>7723.28</v>
      </c>
      <c r="S1366" s="80" t="n">
        <v>-1153.05</v>
      </c>
      <c r="T1366" s="80">
        <f>O1366-Y1366</f>
        <v/>
      </c>
      <c r="U1366" s="82">
        <f>AA1366/(T1366+X1366)</f>
        <v/>
      </c>
      <c r="V1366" s="80">
        <f>INDEX(检修、备用和必开!B:B,MATCH(统调负荷!$C1366,检修、备用和必开!$A:$A,0))</f>
        <v/>
      </c>
      <c r="W1366" s="80">
        <f>INDEX(检修、备用和必开!C:C,MATCH(统调负荷!$C1366,检修、备用和必开!$A:$A,0))</f>
        <v/>
      </c>
      <c r="X1366" s="80">
        <f>INDEX(检修、备用和必开!D:D,MATCH(统调负荷!$C1366,检修、备用和必开!$A:$A,0))</f>
        <v/>
      </c>
      <c r="Y1366" s="80">
        <f>INDEX(检修、备用和必开!E:E,MATCH(统调负荷!$C1366,检修、备用和必开!$A:$A,0))</f>
        <v/>
      </c>
      <c r="Z1366" s="80">
        <f>INDEX(检修、备用和必开!F:F,MATCH(统调负荷!$C1366,检修、备用和必开!$A:$A,0))</f>
        <v/>
      </c>
      <c r="AA1366" s="80">
        <f>94492.4-V1366-Z1366</f>
        <v/>
      </c>
      <c r="AB1366" s="80" t="n">
        <v>301.58</v>
      </c>
      <c r="AC1366" s="80" t="n">
        <v>288.66</v>
      </c>
      <c r="AD1366" s="83">
        <f>C1366+D1366</f>
        <v/>
      </c>
      <c r="AE1366" s="82">
        <f>N1366-E1366</f>
        <v/>
      </c>
      <c r="AF1366" s="82">
        <f>O1366-F1366</f>
        <v/>
      </c>
      <c r="AG1366" s="82">
        <f>P1366-G1366</f>
        <v/>
      </c>
      <c r="AH1366" s="82">
        <f>Q1366-H1366</f>
        <v/>
      </c>
      <c r="AI1366" s="82">
        <f>R1366-I1366</f>
        <v/>
      </c>
      <c r="AJ1366" s="82">
        <f>S1366-J1366</f>
        <v/>
      </c>
      <c r="AK1366" s="80">
        <f>INDEX(检修、备用和必开!I:I,MATCH(统调负荷!$C1366,检修、备用和必开!$A:$A,0))</f>
        <v/>
      </c>
    </row>
    <row r="1367" ht="13.8" customHeight="1">
      <c r="A1367" s="80">
        <f>WEEKDAY(C1367,2)</f>
        <v/>
      </c>
      <c r="B1367" s="80">
        <f>HOUR(D1367)</f>
        <v/>
      </c>
      <c r="D1367" s="75" t="n"/>
      <c r="E1367" s="80" t="n"/>
      <c r="F1367" s="80" t="n"/>
      <c r="G1367" s="80" t="n"/>
      <c r="H1367" s="80" t="n"/>
      <c r="I1367" s="80" t="n"/>
      <c r="J1367" s="80" t="n"/>
      <c r="K1367" s="80">
        <f>F1367-Y1367</f>
        <v/>
      </c>
      <c r="L1367" s="82">
        <f>AA1367/(K1367+W1367)</f>
        <v/>
      </c>
      <c r="M1367" s="75" t="n">
        <v>0.21875</v>
      </c>
      <c r="N1367" s="80" t="n">
        <v>69488.5</v>
      </c>
      <c r="O1367" s="80" t="n">
        <v>33103.1</v>
      </c>
      <c r="P1367" s="80" t="n">
        <v>14157.4</v>
      </c>
      <c r="Q1367" s="80" t="n">
        <v>15602</v>
      </c>
      <c r="R1367" s="80" t="n">
        <v>7817.26</v>
      </c>
      <c r="S1367" s="80" t="n">
        <v>-1191.26</v>
      </c>
      <c r="T1367" s="80">
        <f>O1367-Y1367</f>
        <v/>
      </c>
      <c r="U1367" s="82">
        <f>AA1367/(T1367+X1367)</f>
        <v/>
      </c>
      <c r="V1367" s="80">
        <f>INDEX(检修、备用和必开!B:B,MATCH(统调负荷!$C1367,检修、备用和必开!$A:$A,0))</f>
        <v/>
      </c>
      <c r="W1367" s="80">
        <f>INDEX(检修、备用和必开!C:C,MATCH(统调负荷!$C1367,检修、备用和必开!$A:$A,0))</f>
        <v/>
      </c>
      <c r="X1367" s="80">
        <f>INDEX(检修、备用和必开!D:D,MATCH(统调负荷!$C1367,检修、备用和必开!$A:$A,0))</f>
        <v/>
      </c>
      <c r="Y1367" s="80">
        <f>INDEX(检修、备用和必开!E:E,MATCH(统调负荷!$C1367,检修、备用和必开!$A:$A,0))</f>
        <v/>
      </c>
      <c r="Z1367" s="80">
        <f>INDEX(检修、备用和必开!F:F,MATCH(统调负荷!$C1367,检修、备用和必开!$A:$A,0))</f>
        <v/>
      </c>
      <c r="AA1367" s="80">
        <f>94492.4-V1367-Z1367</f>
        <v/>
      </c>
      <c r="AB1367" s="80" t="n">
        <v>304.55</v>
      </c>
      <c r="AC1367" s="80" t="n">
        <v>289.72</v>
      </c>
      <c r="AD1367" s="83">
        <f>C1367+D1367</f>
        <v/>
      </c>
      <c r="AE1367" s="82">
        <f>N1367-E1367</f>
        <v/>
      </c>
      <c r="AF1367" s="82">
        <f>O1367-F1367</f>
        <v/>
      </c>
      <c r="AG1367" s="82">
        <f>P1367-G1367</f>
        <v/>
      </c>
      <c r="AH1367" s="82">
        <f>Q1367-H1367</f>
        <v/>
      </c>
      <c r="AI1367" s="82">
        <f>R1367-I1367</f>
        <v/>
      </c>
      <c r="AJ1367" s="82">
        <f>S1367-J1367</f>
        <v/>
      </c>
      <c r="AK1367" s="80">
        <f>INDEX(检修、备用和必开!I:I,MATCH(统调负荷!$C1367,检修、备用和必开!$A:$A,0))</f>
        <v/>
      </c>
    </row>
    <row r="1368" ht="13.8" customHeight="1">
      <c r="A1368" s="80">
        <f>WEEKDAY(C1368,2)</f>
        <v/>
      </c>
      <c r="B1368" s="80">
        <f>HOUR(D1368)</f>
        <v/>
      </c>
      <c r="D1368" s="75" t="n"/>
      <c r="E1368" s="80" t="n"/>
      <c r="F1368" s="80" t="n"/>
      <c r="G1368" s="80" t="n"/>
      <c r="H1368" s="80" t="n"/>
      <c r="I1368" s="80" t="n"/>
      <c r="J1368" s="80" t="n"/>
      <c r="K1368" s="80">
        <f>F1368-Y1368</f>
        <v/>
      </c>
      <c r="L1368" s="82">
        <f>AA1368/(K1368+W1368)</f>
        <v/>
      </c>
      <c r="M1368" s="75" t="n">
        <v>0.2291666666666667</v>
      </c>
      <c r="N1368" s="80" t="n">
        <v>69899.3</v>
      </c>
      <c r="O1368" s="80" t="n">
        <v>32886.55</v>
      </c>
      <c r="P1368" s="80" t="n">
        <v>14558.9</v>
      </c>
      <c r="Q1368" s="80" t="n">
        <v>15712.4</v>
      </c>
      <c r="R1368" s="80" t="n">
        <v>7908.76</v>
      </c>
      <c r="S1368" s="80" t="n">
        <v>-1167.31</v>
      </c>
      <c r="T1368" s="80">
        <f>O1368-Y1368</f>
        <v/>
      </c>
      <c r="U1368" s="82">
        <f>AA1368/(T1368+X1368)</f>
        <v/>
      </c>
      <c r="V1368" s="80">
        <f>INDEX(检修、备用和必开!B:B,MATCH(统调负荷!$C1368,检修、备用和必开!$A:$A,0))</f>
        <v/>
      </c>
      <c r="W1368" s="80">
        <f>INDEX(检修、备用和必开!C:C,MATCH(统调负荷!$C1368,检修、备用和必开!$A:$A,0))</f>
        <v/>
      </c>
      <c r="X1368" s="80">
        <f>INDEX(检修、备用和必开!D:D,MATCH(统调负荷!$C1368,检修、备用和必开!$A:$A,0))</f>
        <v/>
      </c>
      <c r="Y1368" s="80">
        <f>INDEX(检修、备用和必开!E:E,MATCH(统调负荷!$C1368,检修、备用和必开!$A:$A,0))</f>
        <v/>
      </c>
      <c r="Z1368" s="80">
        <f>INDEX(检修、备用和必开!F:F,MATCH(统调负荷!$C1368,检修、备用和必开!$A:$A,0))</f>
        <v/>
      </c>
      <c r="AA1368" s="80">
        <f>94492.4-V1368-Z1368</f>
        <v/>
      </c>
      <c r="AB1368" s="80" t="n">
        <v>301.73</v>
      </c>
      <c r="AC1368" s="80" t="n">
        <v>247.2</v>
      </c>
      <c r="AD1368" s="83">
        <f>C1368+D1368</f>
        <v/>
      </c>
      <c r="AE1368" s="82">
        <f>N1368-E1368</f>
        <v/>
      </c>
      <c r="AF1368" s="82">
        <f>O1368-F1368</f>
        <v/>
      </c>
      <c r="AG1368" s="82">
        <f>P1368-G1368</f>
        <v/>
      </c>
      <c r="AH1368" s="82">
        <f>Q1368-H1368</f>
        <v/>
      </c>
      <c r="AI1368" s="82">
        <f>R1368-I1368</f>
        <v/>
      </c>
      <c r="AJ1368" s="82">
        <f>S1368-J1368</f>
        <v/>
      </c>
      <c r="AK1368" s="80">
        <f>INDEX(检修、备用和必开!I:I,MATCH(统调负荷!$C1368,检修、备用和必开!$A:$A,0))</f>
        <v/>
      </c>
    </row>
    <row r="1369" ht="13.8" customHeight="1">
      <c r="A1369" s="80">
        <f>WEEKDAY(C1369,2)</f>
        <v/>
      </c>
      <c r="B1369" s="80">
        <f>HOUR(D1369)</f>
        <v/>
      </c>
      <c r="D1369" s="75" t="n"/>
      <c r="E1369" s="80" t="n"/>
      <c r="F1369" s="80" t="n"/>
      <c r="G1369" s="80" t="n"/>
      <c r="H1369" s="80" t="n"/>
      <c r="I1369" s="80" t="n"/>
      <c r="J1369" s="80" t="n"/>
      <c r="K1369" s="80">
        <f>F1369-Y1369</f>
        <v/>
      </c>
      <c r="L1369" s="82">
        <f>AA1369/(K1369+W1369)</f>
        <v/>
      </c>
      <c r="M1369" s="75" t="n">
        <v>0.2395833333333333</v>
      </c>
      <c r="N1369" s="80" t="n">
        <v>70876.7</v>
      </c>
      <c r="O1369" s="80" t="n">
        <v>33417.99</v>
      </c>
      <c r="P1369" s="80" t="n">
        <v>14179.1</v>
      </c>
      <c r="Q1369" s="80" t="n">
        <v>16264.2</v>
      </c>
      <c r="R1369" s="80" t="n">
        <v>7983.07</v>
      </c>
      <c r="S1369" s="80" t="n">
        <v>-967.66</v>
      </c>
      <c r="T1369" s="80">
        <f>O1369-Y1369</f>
        <v/>
      </c>
      <c r="U1369" s="82">
        <f>AA1369/(T1369+X1369)</f>
        <v/>
      </c>
      <c r="V1369" s="80">
        <f>INDEX(检修、备用和必开!B:B,MATCH(统调负荷!$C1369,检修、备用和必开!$A:$A,0))</f>
        <v/>
      </c>
      <c r="W1369" s="80">
        <f>INDEX(检修、备用和必开!C:C,MATCH(统调负荷!$C1369,检修、备用和必开!$A:$A,0))</f>
        <v/>
      </c>
      <c r="X1369" s="80">
        <f>INDEX(检修、备用和必开!D:D,MATCH(统调负荷!$C1369,检修、备用和必开!$A:$A,0))</f>
        <v/>
      </c>
      <c r="Y1369" s="80">
        <f>INDEX(检修、备用和必开!E:E,MATCH(统调负荷!$C1369,检修、备用和必开!$A:$A,0))</f>
        <v/>
      </c>
      <c r="Z1369" s="80">
        <f>INDEX(检修、备用和必开!F:F,MATCH(统调负荷!$C1369,检修、备用和必开!$A:$A,0))</f>
        <v/>
      </c>
      <c r="AA1369" s="80">
        <f>94492.4-V1369-Z1369</f>
        <v/>
      </c>
      <c r="AB1369" s="80" t="n">
        <v>306.53</v>
      </c>
      <c r="AC1369" s="80" t="n">
        <v>299.02</v>
      </c>
      <c r="AD1369" s="83">
        <f>C1369+D1369</f>
        <v/>
      </c>
      <c r="AE1369" s="82">
        <f>N1369-E1369</f>
        <v/>
      </c>
      <c r="AF1369" s="82">
        <f>O1369-F1369</f>
        <v/>
      </c>
      <c r="AG1369" s="82">
        <f>P1369-G1369</f>
        <v/>
      </c>
      <c r="AH1369" s="82">
        <f>Q1369-H1369</f>
        <v/>
      </c>
      <c r="AI1369" s="82">
        <f>R1369-I1369</f>
        <v/>
      </c>
      <c r="AJ1369" s="82">
        <f>S1369-J1369</f>
        <v/>
      </c>
      <c r="AK1369" s="80">
        <f>INDEX(检修、备用和必开!I:I,MATCH(统调负荷!$C1369,检修、备用和必开!$A:$A,0))</f>
        <v/>
      </c>
    </row>
    <row r="1370" ht="13.8" customHeight="1">
      <c r="A1370" s="80">
        <f>WEEKDAY(C1370,2)</f>
        <v/>
      </c>
      <c r="B1370" s="80">
        <f>HOUR(D1370)</f>
        <v/>
      </c>
      <c r="D1370" s="75" t="n"/>
      <c r="E1370" s="80" t="n"/>
      <c r="F1370" s="80" t="n"/>
      <c r="G1370" s="80" t="n"/>
      <c r="H1370" s="80" t="n"/>
      <c r="I1370" s="80" t="n"/>
      <c r="J1370" s="80" t="n"/>
      <c r="K1370" s="80">
        <f>F1370-Y1370</f>
        <v/>
      </c>
      <c r="L1370" s="82">
        <f>AA1370/(K1370+W1370)</f>
        <v/>
      </c>
      <c r="M1370" s="75" t="n">
        <v>0.25</v>
      </c>
      <c r="N1370" s="80" t="n">
        <v>71782.10000000001</v>
      </c>
      <c r="O1370" s="80" t="n">
        <v>34085.03</v>
      </c>
      <c r="P1370" s="80" t="n">
        <v>13964.5</v>
      </c>
      <c r="Q1370" s="80" t="n">
        <v>16553.6</v>
      </c>
      <c r="R1370" s="80" t="n">
        <v>8016.67</v>
      </c>
      <c r="S1370" s="80" t="n">
        <v>-837.7</v>
      </c>
      <c r="T1370" s="80">
        <f>O1370-Y1370</f>
        <v/>
      </c>
      <c r="U1370" s="82">
        <f>AA1370/(T1370+X1370)</f>
        <v/>
      </c>
      <c r="V1370" s="80">
        <f>INDEX(检修、备用和必开!B:B,MATCH(统调负荷!$C1370,检修、备用和必开!$A:$A,0))</f>
        <v/>
      </c>
      <c r="W1370" s="80">
        <f>INDEX(检修、备用和必开!C:C,MATCH(统调负荷!$C1370,检修、备用和必开!$A:$A,0))</f>
        <v/>
      </c>
      <c r="X1370" s="80">
        <f>INDEX(检修、备用和必开!D:D,MATCH(统调负荷!$C1370,检修、备用和必开!$A:$A,0))</f>
        <v/>
      </c>
      <c r="Y1370" s="80">
        <f>INDEX(检修、备用和必开!E:E,MATCH(统调负荷!$C1370,检修、备用和必开!$A:$A,0))</f>
        <v/>
      </c>
      <c r="Z1370" s="80">
        <f>INDEX(检修、备用和必开!F:F,MATCH(统调负荷!$C1370,检修、备用和必开!$A:$A,0))</f>
        <v/>
      </c>
      <c r="AA1370" s="80">
        <f>94492.4-V1370-Z1370</f>
        <v/>
      </c>
      <c r="AB1370" s="80" t="n">
        <v>306.66</v>
      </c>
      <c r="AC1370" s="80" t="n">
        <v>287.07</v>
      </c>
      <c r="AD1370" s="83">
        <f>C1370+D1370</f>
        <v/>
      </c>
      <c r="AE1370" s="82">
        <f>N1370-E1370</f>
        <v/>
      </c>
      <c r="AF1370" s="82">
        <f>O1370-F1370</f>
        <v/>
      </c>
      <c r="AG1370" s="82">
        <f>P1370-G1370</f>
        <v/>
      </c>
      <c r="AH1370" s="82">
        <f>Q1370-H1370</f>
        <v/>
      </c>
      <c r="AI1370" s="82">
        <f>R1370-I1370</f>
        <v/>
      </c>
      <c r="AJ1370" s="82">
        <f>S1370-J1370</f>
        <v/>
      </c>
      <c r="AK1370" s="80">
        <f>INDEX(检修、备用和必开!I:I,MATCH(统调负荷!$C1370,检修、备用和必开!$A:$A,0))</f>
        <v/>
      </c>
    </row>
    <row r="1371" ht="13.8" customHeight="1">
      <c r="A1371" s="80">
        <f>WEEKDAY(C1371,2)</f>
        <v/>
      </c>
      <c r="B1371" s="80">
        <f>HOUR(D1371)</f>
        <v/>
      </c>
      <c r="D1371" s="75" t="n"/>
      <c r="E1371" s="80" t="n"/>
      <c r="F1371" s="80" t="n"/>
      <c r="G1371" s="80" t="n"/>
      <c r="H1371" s="80" t="n"/>
      <c r="I1371" s="80" t="n"/>
      <c r="J1371" s="80" t="n"/>
      <c r="K1371" s="80">
        <f>F1371-Y1371</f>
        <v/>
      </c>
      <c r="L1371" s="82">
        <f>AA1371/(K1371+W1371)</f>
        <v/>
      </c>
      <c r="M1371" s="75" t="n">
        <v>0.2604166666666667</v>
      </c>
      <c r="N1371" s="80" t="n">
        <v>73752.3</v>
      </c>
      <c r="O1371" s="80" t="n">
        <v>36159.91</v>
      </c>
      <c r="P1371" s="80" t="n">
        <v>13498.9</v>
      </c>
      <c r="Q1371" s="80" t="n">
        <v>17122.3</v>
      </c>
      <c r="R1371" s="80" t="n">
        <v>8027.81</v>
      </c>
      <c r="S1371" s="80" t="n">
        <v>-1056.62</v>
      </c>
      <c r="T1371" s="80">
        <f>O1371-Y1371</f>
        <v/>
      </c>
      <c r="U1371" s="82">
        <f>AA1371/(T1371+X1371)</f>
        <v/>
      </c>
      <c r="V1371" s="80">
        <f>INDEX(检修、备用和必开!B:B,MATCH(统调负荷!$C1371,检修、备用和必开!$A:$A,0))</f>
        <v/>
      </c>
      <c r="W1371" s="80">
        <f>INDEX(检修、备用和必开!C:C,MATCH(统调负荷!$C1371,检修、备用和必开!$A:$A,0))</f>
        <v/>
      </c>
      <c r="X1371" s="80">
        <f>INDEX(检修、备用和必开!D:D,MATCH(统调负荷!$C1371,检修、备用和必开!$A:$A,0))</f>
        <v/>
      </c>
      <c r="Y1371" s="80">
        <f>INDEX(检修、备用和必开!E:E,MATCH(统调负荷!$C1371,检修、备用和必开!$A:$A,0))</f>
        <v/>
      </c>
      <c r="Z1371" s="80">
        <f>INDEX(检修、备用和必开!F:F,MATCH(统调负荷!$C1371,检修、备用和必开!$A:$A,0))</f>
        <v/>
      </c>
      <c r="AA1371" s="80">
        <f>94492.4-V1371-Z1371</f>
        <v/>
      </c>
      <c r="AB1371" s="80" t="n">
        <v>311.79</v>
      </c>
      <c r="AC1371" s="80" t="n">
        <v>305.71</v>
      </c>
      <c r="AD1371" s="83">
        <f>C1371+D1371</f>
        <v/>
      </c>
      <c r="AE1371" s="82">
        <f>N1371-E1371</f>
        <v/>
      </c>
      <c r="AF1371" s="82">
        <f>O1371-F1371</f>
        <v/>
      </c>
      <c r="AG1371" s="82">
        <f>P1371-G1371</f>
        <v/>
      </c>
      <c r="AH1371" s="82">
        <f>Q1371-H1371</f>
        <v/>
      </c>
      <c r="AI1371" s="82">
        <f>R1371-I1371</f>
        <v/>
      </c>
      <c r="AJ1371" s="82">
        <f>S1371-J1371</f>
        <v/>
      </c>
      <c r="AK1371" s="80">
        <f>INDEX(检修、备用和必开!I:I,MATCH(统调负荷!$C1371,检修、备用和必开!$A:$A,0))</f>
        <v/>
      </c>
    </row>
    <row r="1372" ht="13.8" customHeight="1">
      <c r="A1372" s="80">
        <f>WEEKDAY(C1372,2)</f>
        <v/>
      </c>
      <c r="B1372" s="80">
        <f>HOUR(D1372)</f>
        <v/>
      </c>
      <c r="D1372" s="75" t="n"/>
      <c r="E1372" s="80" t="n"/>
      <c r="F1372" s="80" t="n"/>
      <c r="G1372" s="80" t="n"/>
      <c r="H1372" s="80" t="n"/>
      <c r="I1372" s="80" t="n"/>
      <c r="J1372" s="80" t="n"/>
      <c r="K1372" s="80">
        <f>F1372-Y1372</f>
        <v/>
      </c>
      <c r="L1372" s="82">
        <f>AA1372/(K1372+W1372)</f>
        <v/>
      </c>
      <c r="M1372" s="75" t="n">
        <v>0.2708333333333333</v>
      </c>
      <c r="N1372" s="80" t="n">
        <v>75050.2</v>
      </c>
      <c r="O1372" s="80" t="n">
        <v>37049.55</v>
      </c>
      <c r="P1372" s="80" t="n">
        <v>13348.2</v>
      </c>
      <c r="Q1372" s="80" t="n">
        <v>17723.7</v>
      </c>
      <c r="R1372" s="80" t="n">
        <v>8091.03</v>
      </c>
      <c r="S1372" s="80" t="n">
        <v>-1162.28</v>
      </c>
      <c r="T1372" s="80">
        <f>O1372-Y1372</f>
        <v/>
      </c>
      <c r="U1372" s="82">
        <f>AA1372/(T1372+X1372)</f>
        <v/>
      </c>
      <c r="V1372" s="80">
        <f>INDEX(检修、备用和必开!B:B,MATCH(统调负荷!$C1372,检修、备用和必开!$A:$A,0))</f>
        <v/>
      </c>
      <c r="W1372" s="80">
        <f>INDEX(检修、备用和必开!C:C,MATCH(统调负荷!$C1372,检修、备用和必开!$A:$A,0))</f>
        <v/>
      </c>
      <c r="X1372" s="80">
        <f>INDEX(检修、备用和必开!D:D,MATCH(统调负荷!$C1372,检修、备用和必开!$A:$A,0))</f>
        <v/>
      </c>
      <c r="Y1372" s="80">
        <f>INDEX(检修、备用和必开!E:E,MATCH(统调负荷!$C1372,检修、备用和必开!$A:$A,0))</f>
        <v/>
      </c>
      <c r="Z1372" s="80">
        <f>INDEX(检修、备用和必开!F:F,MATCH(统调负荷!$C1372,检修、备用和必开!$A:$A,0))</f>
        <v/>
      </c>
      <c r="AA1372" s="80">
        <f>94492.4-V1372-Z1372</f>
        <v/>
      </c>
      <c r="AB1372" s="80" t="n">
        <v>317.54</v>
      </c>
      <c r="AC1372" s="80" t="n">
        <v>307.68</v>
      </c>
      <c r="AD1372" s="83">
        <f>C1372+D1372</f>
        <v/>
      </c>
      <c r="AE1372" s="82">
        <f>N1372-E1372</f>
        <v/>
      </c>
      <c r="AF1372" s="82">
        <f>O1372-F1372</f>
        <v/>
      </c>
      <c r="AG1372" s="82">
        <f>P1372-G1372</f>
        <v/>
      </c>
      <c r="AH1372" s="82">
        <f>Q1372-H1372</f>
        <v/>
      </c>
      <c r="AI1372" s="82">
        <f>R1372-I1372</f>
        <v/>
      </c>
      <c r="AJ1372" s="82">
        <f>S1372-J1372</f>
        <v/>
      </c>
      <c r="AK1372" s="80">
        <f>INDEX(检修、备用和必开!I:I,MATCH(统调负荷!$C1372,检修、备用和必开!$A:$A,0))</f>
        <v/>
      </c>
    </row>
    <row r="1373" ht="13.8" customHeight="1">
      <c r="A1373" s="80">
        <f>WEEKDAY(C1373,2)</f>
        <v/>
      </c>
      <c r="B1373" s="80">
        <f>HOUR(D1373)</f>
        <v/>
      </c>
      <c r="D1373" s="75" t="n"/>
      <c r="E1373" s="80" t="n"/>
      <c r="F1373" s="80" t="n"/>
      <c r="G1373" s="80" t="n"/>
      <c r="H1373" s="80" t="n"/>
      <c r="I1373" s="80" t="n"/>
      <c r="J1373" s="80" t="n"/>
      <c r="K1373" s="80">
        <f>F1373-Y1373</f>
        <v/>
      </c>
      <c r="L1373" s="82">
        <f>AA1373/(K1373+W1373)</f>
        <v/>
      </c>
      <c r="M1373" s="75" t="n">
        <v>0.28125</v>
      </c>
      <c r="N1373" s="80" t="n">
        <v>76583.89999999999</v>
      </c>
      <c r="O1373" s="80" t="n">
        <v>38629.14</v>
      </c>
      <c r="P1373" s="80" t="n">
        <v>13366.1</v>
      </c>
      <c r="Q1373" s="80" t="n">
        <v>17764.8</v>
      </c>
      <c r="R1373" s="80" t="n">
        <v>8086.87</v>
      </c>
      <c r="S1373" s="80" t="n">
        <v>-1263.01</v>
      </c>
      <c r="T1373" s="80">
        <f>O1373-Y1373</f>
        <v/>
      </c>
      <c r="U1373" s="82">
        <f>AA1373/(T1373+X1373)</f>
        <v/>
      </c>
      <c r="V1373" s="80">
        <f>INDEX(检修、备用和必开!B:B,MATCH(统调负荷!$C1373,检修、备用和必开!$A:$A,0))</f>
        <v/>
      </c>
      <c r="W1373" s="80">
        <f>INDEX(检修、备用和必开!C:C,MATCH(统调负荷!$C1373,检修、备用和必开!$A:$A,0))</f>
        <v/>
      </c>
      <c r="X1373" s="80">
        <f>INDEX(检修、备用和必开!D:D,MATCH(统调负荷!$C1373,检修、备用和必开!$A:$A,0))</f>
        <v/>
      </c>
      <c r="Y1373" s="80">
        <f>INDEX(检修、备用和必开!E:E,MATCH(统调负荷!$C1373,检修、备用和必开!$A:$A,0))</f>
        <v/>
      </c>
      <c r="Z1373" s="80">
        <f>INDEX(检修、备用和必开!F:F,MATCH(统调负荷!$C1373,检修、备用和必开!$A:$A,0))</f>
        <v/>
      </c>
      <c r="AA1373" s="80">
        <f>94492.4-V1373-Z1373</f>
        <v/>
      </c>
      <c r="AB1373" s="80" t="n">
        <v>337.76</v>
      </c>
      <c r="AC1373" s="80" t="n">
        <v>313.59</v>
      </c>
      <c r="AD1373" s="83">
        <f>C1373+D1373</f>
        <v/>
      </c>
      <c r="AE1373" s="82">
        <f>N1373-E1373</f>
        <v/>
      </c>
      <c r="AF1373" s="82">
        <f>O1373-F1373</f>
        <v/>
      </c>
      <c r="AG1373" s="82">
        <f>P1373-G1373</f>
        <v/>
      </c>
      <c r="AH1373" s="82">
        <f>Q1373-H1373</f>
        <v/>
      </c>
      <c r="AI1373" s="82">
        <f>R1373-I1373</f>
        <v/>
      </c>
      <c r="AJ1373" s="82">
        <f>S1373-J1373</f>
        <v/>
      </c>
      <c r="AK1373" s="80">
        <f>INDEX(检修、备用和必开!I:I,MATCH(统调负荷!$C1373,检修、备用和必开!$A:$A,0))</f>
        <v/>
      </c>
    </row>
    <row r="1374" ht="13.8" customHeight="1">
      <c r="A1374" s="80">
        <f>WEEKDAY(C1374,2)</f>
        <v/>
      </c>
      <c r="B1374" s="80">
        <f>HOUR(D1374)</f>
        <v/>
      </c>
      <c r="D1374" s="75" t="n"/>
      <c r="E1374" s="80" t="n"/>
      <c r="F1374" s="80" t="n"/>
      <c r="G1374" s="80" t="n"/>
      <c r="H1374" s="80" t="n"/>
      <c r="I1374" s="80" t="n"/>
      <c r="J1374" s="80" t="n"/>
      <c r="K1374" s="80">
        <f>F1374-Y1374</f>
        <v/>
      </c>
      <c r="L1374" s="82">
        <f>AA1374/(K1374+W1374)</f>
        <v/>
      </c>
      <c r="M1374" s="75" t="n">
        <v>0.2916666666666667</v>
      </c>
      <c r="N1374" s="80" t="n">
        <v>78218.60000000001</v>
      </c>
      <c r="O1374" s="80" t="n">
        <v>38916.15</v>
      </c>
      <c r="P1374" s="80" t="n">
        <v>13946.6</v>
      </c>
      <c r="Q1374" s="80" t="n">
        <v>18433.4</v>
      </c>
      <c r="R1374" s="80" t="n">
        <v>8123.71</v>
      </c>
      <c r="S1374" s="80" t="n">
        <v>-1201.26</v>
      </c>
      <c r="T1374" s="80">
        <f>O1374-Y1374</f>
        <v/>
      </c>
      <c r="U1374" s="82">
        <f>AA1374/(T1374+X1374)</f>
        <v/>
      </c>
      <c r="V1374" s="80">
        <f>INDEX(检修、备用和必开!B:B,MATCH(统调负荷!$C1374,检修、备用和必开!$A:$A,0))</f>
        <v/>
      </c>
      <c r="W1374" s="80">
        <f>INDEX(检修、备用和必开!C:C,MATCH(统调负荷!$C1374,检修、备用和必开!$A:$A,0))</f>
        <v/>
      </c>
      <c r="X1374" s="80">
        <f>INDEX(检修、备用和必开!D:D,MATCH(统调负荷!$C1374,检修、备用和必开!$A:$A,0))</f>
        <v/>
      </c>
      <c r="Y1374" s="80">
        <f>INDEX(检修、备用和必开!E:E,MATCH(统调负荷!$C1374,检修、备用和必开!$A:$A,0))</f>
        <v/>
      </c>
      <c r="Z1374" s="80">
        <f>INDEX(检修、备用和必开!F:F,MATCH(统调负荷!$C1374,检修、备用和必开!$A:$A,0))</f>
        <v/>
      </c>
      <c r="AA1374" s="80">
        <f>94492.4-V1374-Z1374</f>
        <v/>
      </c>
      <c r="AB1374" s="80" t="n">
        <v>330.65</v>
      </c>
      <c r="AC1374" s="80" t="n">
        <v>307.58</v>
      </c>
      <c r="AD1374" s="83">
        <f>C1374+D1374</f>
        <v/>
      </c>
      <c r="AE1374" s="82">
        <f>N1374-E1374</f>
        <v/>
      </c>
      <c r="AF1374" s="82">
        <f>O1374-F1374</f>
        <v/>
      </c>
      <c r="AG1374" s="82">
        <f>P1374-G1374</f>
        <v/>
      </c>
      <c r="AH1374" s="82">
        <f>Q1374-H1374</f>
        <v/>
      </c>
      <c r="AI1374" s="82">
        <f>R1374-I1374</f>
        <v/>
      </c>
      <c r="AJ1374" s="82">
        <f>S1374-J1374</f>
        <v/>
      </c>
      <c r="AK1374" s="80">
        <f>INDEX(检修、备用和必开!I:I,MATCH(统调负荷!$C1374,检修、备用和必开!$A:$A,0))</f>
        <v/>
      </c>
    </row>
    <row r="1375" ht="13.8" customHeight="1">
      <c r="A1375" s="80">
        <f>WEEKDAY(C1375,2)</f>
        <v/>
      </c>
      <c r="B1375" s="80">
        <f>HOUR(D1375)</f>
        <v/>
      </c>
      <c r="D1375" s="75" t="n"/>
      <c r="E1375" s="80" t="n"/>
      <c r="F1375" s="80" t="n"/>
      <c r="G1375" s="80" t="n"/>
      <c r="H1375" s="80" t="n"/>
      <c r="I1375" s="80" t="n"/>
      <c r="J1375" s="80" t="n"/>
      <c r="K1375" s="80">
        <f>F1375-Y1375</f>
        <v/>
      </c>
      <c r="L1375" s="82">
        <f>AA1375/(K1375+W1375)</f>
        <v/>
      </c>
      <c r="M1375" s="75" t="n">
        <v>0.3020833333333333</v>
      </c>
      <c r="N1375" s="80" t="n">
        <v>81541.7</v>
      </c>
      <c r="O1375" s="80" t="n">
        <v>40873.75</v>
      </c>
      <c r="P1375" s="80" t="n">
        <v>13802.9</v>
      </c>
      <c r="Q1375" s="80" t="n">
        <v>19864.4</v>
      </c>
      <c r="R1375" s="80" t="n">
        <v>8188.74</v>
      </c>
      <c r="S1375" s="80" t="n">
        <v>-1188.09</v>
      </c>
      <c r="T1375" s="80">
        <f>O1375-Y1375</f>
        <v/>
      </c>
      <c r="U1375" s="82">
        <f>AA1375/(T1375+X1375)</f>
        <v/>
      </c>
      <c r="V1375" s="80">
        <f>INDEX(检修、备用和必开!B:B,MATCH(统调负荷!$C1375,检修、备用和必开!$A:$A,0))</f>
        <v/>
      </c>
      <c r="W1375" s="80">
        <f>INDEX(检修、备用和必开!C:C,MATCH(统调负荷!$C1375,检修、备用和必开!$A:$A,0))</f>
        <v/>
      </c>
      <c r="X1375" s="80">
        <f>INDEX(检修、备用和必开!D:D,MATCH(统调负荷!$C1375,检修、备用和必开!$A:$A,0))</f>
        <v/>
      </c>
      <c r="Y1375" s="80">
        <f>INDEX(检修、备用和必开!E:E,MATCH(统调负荷!$C1375,检修、备用和必开!$A:$A,0))</f>
        <v/>
      </c>
      <c r="Z1375" s="80">
        <f>INDEX(检修、备用和必开!F:F,MATCH(统调负荷!$C1375,检修、备用和必开!$A:$A,0))</f>
        <v/>
      </c>
      <c r="AA1375" s="80">
        <f>94492.4-V1375-Z1375</f>
        <v/>
      </c>
      <c r="AB1375" s="80" t="n">
        <v>347.12</v>
      </c>
      <c r="AC1375" s="80" t="n">
        <v>317.28</v>
      </c>
      <c r="AD1375" s="83">
        <f>C1375+D1375</f>
        <v/>
      </c>
      <c r="AE1375" s="82">
        <f>N1375-E1375</f>
        <v/>
      </c>
      <c r="AF1375" s="82">
        <f>O1375-F1375</f>
        <v/>
      </c>
      <c r="AG1375" s="82">
        <f>P1375-G1375</f>
        <v/>
      </c>
      <c r="AH1375" s="82">
        <f>Q1375-H1375</f>
        <v/>
      </c>
      <c r="AI1375" s="82">
        <f>R1375-I1375</f>
        <v/>
      </c>
      <c r="AJ1375" s="82">
        <f>S1375-J1375</f>
        <v/>
      </c>
      <c r="AK1375" s="80">
        <f>INDEX(检修、备用和必开!I:I,MATCH(统调负荷!$C1375,检修、备用和必开!$A:$A,0))</f>
        <v/>
      </c>
    </row>
    <row r="1376" ht="13.8" customHeight="1">
      <c r="A1376" s="80">
        <f>WEEKDAY(C1376,2)</f>
        <v/>
      </c>
      <c r="B1376" s="80">
        <f>HOUR(D1376)</f>
        <v/>
      </c>
      <c r="D1376" s="75" t="n"/>
      <c r="E1376" s="80" t="n"/>
      <c r="F1376" s="80" t="n"/>
      <c r="G1376" s="80" t="n"/>
      <c r="H1376" s="80" t="n"/>
      <c r="I1376" s="80" t="n"/>
      <c r="J1376" s="80" t="n"/>
      <c r="K1376" s="80">
        <f>F1376-Y1376</f>
        <v/>
      </c>
      <c r="L1376" s="82">
        <f>AA1376/(K1376+W1376)</f>
        <v/>
      </c>
      <c r="M1376" s="75" t="n">
        <v>0.3125</v>
      </c>
      <c r="N1376" s="80" t="n">
        <v>83039.5</v>
      </c>
      <c r="O1376" s="80" t="n">
        <v>40940.32</v>
      </c>
      <c r="P1376" s="80" t="n">
        <v>14604.8</v>
      </c>
      <c r="Q1376" s="80" t="n">
        <v>20504.9</v>
      </c>
      <c r="R1376" s="80" t="n">
        <v>8258.68</v>
      </c>
      <c r="S1376" s="80" t="n">
        <v>-1269.2</v>
      </c>
      <c r="T1376" s="80">
        <f>O1376-Y1376</f>
        <v/>
      </c>
      <c r="U1376" s="82">
        <f>AA1376/(T1376+X1376)</f>
        <v/>
      </c>
      <c r="V1376" s="80">
        <f>INDEX(检修、备用和必开!B:B,MATCH(统调负荷!$C1376,检修、备用和必开!$A:$A,0))</f>
        <v/>
      </c>
      <c r="W1376" s="80">
        <f>INDEX(检修、备用和必开!C:C,MATCH(统调负荷!$C1376,检修、备用和必开!$A:$A,0))</f>
        <v/>
      </c>
      <c r="X1376" s="80">
        <f>INDEX(检修、备用和必开!D:D,MATCH(统调负荷!$C1376,检修、备用和必开!$A:$A,0))</f>
        <v/>
      </c>
      <c r="Y1376" s="80">
        <f>INDEX(检修、备用和必开!E:E,MATCH(统调负荷!$C1376,检修、备用和必开!$A:$A,0))</f>
        <v/>
      </c>
      <c r="Z1376" s="80">
        <f>INDEX(检修、备用和必开!F:F,MATCH(统调负荷!$C1376,检修、备用和必开!$A:$A,0))</f>
        <v/>
      </c>
      <c r="AA1376" s="80">
        <f>94492.4-V1376-Z1376</f>
        <v/>
      </c>
      <c r="AB1376" s="80" t="n">
        <v>347.12</v>
      </c>
      <c r="AC1376" s="80" t="n">
        <v>317.28</v>
      </c>
      <c r="AD1376" s="83">
        <f>C1376+D1376</f>
        <v/>
      </c>
      <c r="AE1376" s="82">
        <f>N1376-E1376</f>
        <v/>
      </c>
      <c r="AF1376" s="82">
        <f>O1376-F1376</f>
        <v/>
      </c>
      <c r="AG1376" s="82">
        <f>P1376-G1376</f>
        <v/>
      </c>
      <c r="AH1376" s="82">
        <f>Q1376-H1376</f>
        <v/>
      </c>
      <c r="AI1376" s="82">
        <f>R1376-I1376</f>
        <v/>
      </c>
      <c r="AJ1376" s="82">
        <f>S1376-J1376</f>
        <v/>
      </c>
      <c r="AK1376" s="80">
        <f>INDEX(检修、备用和必开!I:I,MATCH(统调负荷!$C1376,检修、备用和必开!$A:$A,0))</f>
        <v/>
      </c>
    </row>
    <row r="1377" ht="13.8" customHeight="1">
      <c r="A1377" s="80">
        <f>WEEKDAY(C1377,2)</f>
        <v/>
      </c>
      <c r="B1377" s="80">
        <f>HOUR(D1377)</f>
        <v/>
      </c>
      <c r="D1377" s="75" t="n"/>
      <c r="E1377" s="80" t="n"/>
      <c r="F1377" s="80" t="n"/>
      <c r="G1377" s="80" t="n"/>
      <c r="H1377" s="80" t="n"/>
      <c r="I1377" s="80" t="n"/>
      <c r="J1377" s="80" t="n"/>
      <c r="K1377" s="80">
        <f>F1377-Y1377</f>
        <v/>
      </c>
      <c r="L1377" s="82">
        <f>AA1377/(K1377+W1377)</f>
        <v/>
      </c>
      <c r="M1377" s="75" t="n">
        <v>0.3229166666666667</v>
      </c>
      <c r="N1377" s="80" t="n">
        <v>85020.8</v>
      </c>
      <c r="O1377" s="80" t="n">
        <v>41832.06</v>
      </c>
      <c r="P1377" s="80" t="n">
        <v>14828.8</v>
      </c>
      <c r="Q1377" s="80" t="n">
        <v>21234.2</v>
      </c>
      <c r="R1377" s="80" t="n">
        <v>8390.040000000001</v>
      </c>
      <c r="S1377" s="80" t="n">
        <v>-1264.3</v>
      </c>
      <c r="T1377" s="80">
        <f>O1377-Y1377</f>
        <v/>
      </c>
      <c r="U1377" s="82">
        <f>AA1377/(T1377+X1377)</f>
        <v/>
      </c>
      <c r="V1377" s="80">
        <f>INDEX(检修、备用和必开!B:B,MATCH(统调负荷!$C1377,检修、备用和必开!$A:$A,0))</f>
        <v/>
      </c>
      <c r="W1377" s="80">
        <f>INDEX(检修、备用和必开!C:C,MATCH(统调负荷!$C1377,检修、备用和必开!$A:$A,0))</f>
        <v/>
      </c>
      <c r="X1377" s="80">
        <f>INDEX(检修、备用和必开!D:D,MATCH(统调负荷!$C1377,检修、备用和必开!$A:$A,0))</f>
        <v/>
      </c>
      <c r="Y1377" s="80">
        <f>INDEX(检修、备用和必开!E:E,MATCH(统调负荷!$C1377,检修、备用和必开!$A:$A,0))</f>
        <v/>
      </c>
      <c r="Z1377" s="80">
        <f>INDEX(检修、备用和必开!F:F,MATCH(统调负荷!$C1377,检修、备用和必开!$A:$A,0))</f>
        <v/>
      </c>
      <c r="AA1377" s="80">
        <f>94492.4-V1377-Z1377</f>
        <v/>
      </c>
      <c r="AB1377" s="80" t="n">
        <v>356.87</v>
      </c>
      <c r="AC1377" s="80" t="n">
        <v>317.28</v>
      </c>
      <c r="AD1377" s="83">
        <f>C1377+D1377</f>
        <v/>
      </c>
      <c r="AE1377" s="82">
        <f>N1377-E1377</f>
        <v/>
      </c>
      <c r="AF1377" s="82">
        <f>O1377-F1377</f>
        <v/>
      </c>
      <c r="AG1377" s="82">
        <f>P1377-G1377</f>
        <v/>
      </c>
      <c r="AH1377" s="82">
        <f>Q1377-H1377</f>
        <v/>
      </c>
      <c r="AI1377" s="82">
        <f>R1377-I1377</f>
        <v/>
      </c>
      <c r="AJ1377" s="82">
        <f>S1377-J1377</f>
        <v/>
      </c>
      <c r="AK1377" s="80">
        <f>INDEX(检修、备用和必开!I:I,MATCH(统调负荷!$C1377,检修、备用和必开!$A:$A,0))</f>
        <v/>
      </c>
    </row>
    <row r="1378" ht="13.8" customHeight="1">
      <c r="A1378" s="80">
        <f>WEEKDAY(C1378,2)</f>
        <v/>
      </c>
      <c r="B1378" s="80">
        <f>HOUR(D1378)</f>
        <v/>
      </c>
      <c r="D1378" s="75" t="n"/>
      <c r="E1378" s="80" t="n"/>
      <c r="F1378" s="80" t="n"/>
      <c r="G1378" s="80" t="n"/>
      <c r="H1378" s="80" t="n"/>
      <c r="I1378" s="80" t="n"/>
      <c r="J1378" s="80" t="n"/>
      <c r="K1378" s="80">
        <f>F1378-Y1378</f>
        <v/>
      </c>
      <c r="L1378" s="82">
        <f>AA1378/(K1378+W1378)</f>
        <v/>
      </c>
      <c r="M1378" s="75" t="n">
        <v>0.3333333333333333</v>
      </c>
      <c r="N1378" s="80" t="n">
        <v>88335.2</v>
      </c>
      <c r="O1378" s="80" t="n">
        <v>43962.87</v>
      </c>
      <c r="P1378" s="80" t="n">
        <v>15300.7</v>
      </c>
      <c r="Q1378" s="80" t="n">
        <v>21833.1</v>
      </c>
      <c r="R1378" s="80" t="n">
        <v>8627.24</v>
      </c>
      <c r="S1378" s="80" t="n">
        <v>-1388.71</v>
      </c>
      <c r="T1378" s="80">
        <f>O1378-Y1378</f>
        <v/>
      </c>
      <c r="U1378" s="82">
        <f>AA1378/(T1378+X1378)</f>
        <v/>
      </c>
      <c r="V1378" s="80">
        <f>INDEX(检修、备用和必开!B:B,MATCH(统调负荷!$C1378,检修、备用和必开!$A:$A,0))</f>
        <v/>
      </c>
      <c r="W1378" s="80">
        <f>INDEX(检修、备用和必开!C:C,MATCH(统调负荷!$C1378,检修、备用和必开!$A:$A,0))</f>
        <v/>
      </c>
      <c r="X1378" s="80">
        <f>INDEX(检修、备用和必开!D:D,MATCH(统调负荷!$C1378,检修、备用和必开!$A:$A,0))</f>
        <v/>
      </c>
      <c r="Y1378" s="80">
        <f>INDEX(检修、备用和必开!E:E,MATCH(统调负荷!$C1378,检修、备用和必开!$A:$A,0))</f>
        <v/>
      </c>
      <c r="Z1378" s="80">
        <f>INDEX(检修、备用和必开!F:F,MATCH(统调负荷!$C1378,检修、备用和必开!$A:$A,0))</f>
        <v/>
      </c>
      <c r="AA1378" s="80">
        <f>94492.4-V1378-Z1378</f>
        <v/>
      </c>
      <c r="AB1378" s="80" t="n">
        <v>364.54</v>
      </c>
      <c r="AC1378" s="80" t="n">
        <v>383.96</v>
      </c>
      <c r="AD1378" s="83">
        <f>C1378+D1378</f>
        <v/>
      </c>
      <c r="AE1378" s="82">
        <f>N1378-E1378</f>
        <v/>
      </c>
      <c r="AF1378" s="82">
        <f>O1378-F1378</f>
        <v/>
      </c>
      <c r="AG1378" s="82">
        <f>P1378-G1378</f>
        <v/>
      </c>
      <c r="AH1378" s="82">
        <f>Q1378-H1378</f>
        <v/>
      </c>
      <c r="AI1378" s="82">
        <f>R1378-I1378</f>
        <v/>
      </c>
      <c r="AJ1378" s="82">
        <f>S1378-J1378</f>
        <v/>
      </c>
      <c r="AK1378" s="80">
        <f>INDEX(检修、备用和必开!I:I,MATCH(统调负荷!$C1378,检修、备用和必开!$A:$A,0))</f>
        <v/>
      </c>
    </row>
    <row r="1379" ht="13.8" customHeight="1">
      <c r="A1379" s="80">
        <f>WEEKDAY(C1379,2)</f>
        <v/>
      </c>
      <c r="B1379" s="80">
        <f>HOUR(D1379)</f>
        <v/>
      </c>
      <c r="D1379" s="75" t="n"/>
      <c r="E1379" s="80" t="n"/>
      <c r="F1379" s="80" t="n"/>
      <c r="G1379" s="80" t="n"/>
      <c r="H1379" s="80" t="n"/>
      <c r="I1379" s="80" t="n"/>
      <c r="J1379" s="80" t="n"/>
      <c r="K1379" s="80">
        <f>F1379-Y1379</f>
        <v/>
      </c>
      <c r="L1379" s="82">
        <f>AA1379/(K1379+W1379)</f>
        <v/>
      </c>
      <c r="M1379" s="75" t="n">
        <v>0.34375</v>
      </c>
      <c r="N1379" s="80" t="n">
        <v>92650.7</v>
      </c>
      <c r="O1379" s="80" t="n">
        <v>47552.63</v>
      </c>
      <c r="P1379" s="80" t="n">
        <v>15682.7</v>
      </c>
      <c r="Q1379" s="80" t="n">
        <v>21976.5</v>
      </c>
      <c r="R1379" s="80" t="n">
        <v>8820.450000000001</v>
      </c>
      <c r="S1379" s="80" t="n">
        <v>-1381.58</v>
      </c>
      <c r="T1379" s="80">
        <f>O1379-Y1379</f>
        <v/>
      </c>
      <c r="U1379" s="82">
        <f>AA1379/(T1379+X1379)</f>
        <v/>
      </c>
      <c r="V1379" s="80">
        <f>INDEX(检修、备用和必开!B:B,MATCH(统调负荷!$C1379,检修、备用和必开!$A:$A,0))</f>
        <v/>
      </c>
      <c r="W1379" s="80">
        <f>INDEX(检修、备用和必开!C:C,MATCH(统调负荷!$C1379,检修、备用和必开!$A:$A,0))</f>
        <v/>
      </c>
      <c r="X1379" s="80">
        <f>INDEX(检修、备用和必开!D:D,MATCH(统调负荷!$C1379,检修、备用和必开!$A:$A,0))</f>
        <v/>
      </c>
      <c r="Y1379" s="80">
        <f>INDEX(检修、备用和必开!E:E,MATCH(统调负荷!$C1379,检修、备用和必开!$A:$A,0))</f>
        <v/>
      </c>
      <c r="Z1379" s="80">
        <f>INDEX(检修、备用和必开!F:F,MATCH(统调负荷!$C1379,检修、备用和必开!$A:$A,0))</f>
        <v/>
      </c>
      <c r="AA1379" s="80">
        <f>94492.4-V1379-Z1379</f>
        <v/>
      </c>
      <c r="AB1379" s="80" t="n">
        <v>442.13</v>
      </c>
      <c r="AC1379" s="80" t="n">
        <v>430.78</v>
      </c>
      <c r="AD1379" s="83">
        <f>C1379+D1379</f>
        <v/>
      </c>
      <c r="AE1379" s="82">
        <f>N1379-E1379</f>
        <v/>
      </c>
      <c r="AF1379" s="82">
        <f>O1379-F1379</f>
        <v/>
      </c>
      <c r="AG1379" s="82">
        <f>P1379-G1379</f>
        <v/>
      </c>
      <c r="AH1379" s="82">
        <f>Q1379-H1379</f>
        <v/>
      </c>
      <c r="AI1379" s="82">
        <f>R1379-I1379</f>
        <v/>
      </c>
      <c r="AJ1379" s="82">
        <f>S1379-J1379</f>
        <v/>
      </c>
      <c r="AK1379" s="80">
        <f>INDEX(检修、备用和必开!I:I,MATCH(统调负荷!$C1379,检修、备用和必开!$A:$A,0))</f>
        <v/>
      </c>
    </row>
    <row r="1380" ht="13.8" customHeight="1">
      <c r="A1380" s="80">
        <f>WEEKDAY(C1380,2)</f>
        <v/>
      </c>
      <c r="B1380" s="80">
        <f>HOUR(D1380)</f>
        <v/>
      </c>
      <c r="D1380" s="75" t="n"/>
      <c r="E1380" s="80" t="n"/>
      <c r="F1380" s="80" t="n"/>
      <c r="G1380" s="80" t="n"/>
      <c r="H1380" s="80" t="n"/>
      <c r="I1380" s="80" t="n"/>
      <c r="J1380" s="80" t="n"/>
      <c r="K1380" s="80">
        <f>F1380-Y1380</f>
        <v/>
      </c>
      <c r="L1380" s="82">
        <f>AA1380/(K1380+W1380)</f>
        <v/>
      </c>
      <c r="M1380" s="75" t="n">
        <v>0.3541666666666667</v>
      </c>
      <c r="N1380" s="80" t="n">
        <v>94217.10000000001</v>
      </c>
      <c r="O1380" s="80" t="n">
        <v>47805.77</v>
      </c>
      <c r="P1380" s="80" t="n">
        <v>15712.3</v>
      </c>
      <c r="Q1380" s="80" t="n">
        <v>22995</v>
      </c>
      <c r="R1380" s="80" t="n">
        <v>9130.059999999999</v>
      </c>
      <c r="S1380" s="80" t="n">
        <v>-1426.03</v>
      </c>
      <c r="T1380" s="80">
        <f>O1380-Y1380</f>
        <v/>
      </c>
      <c r="U1380" s="82">
        <f>AA1380/(T1380+X1380)</f>
        <v/>
      </c>
      <c r="V1380" s="80">
        <f>INDEX(检修、备用和必开!B:B,MATCH(统调负荷!$C1380,检修、备用和必开!$A:$A,0))</f>
        <v/>
      </c>
      <c r="W1380" s="80">
        <f>INDEX(检修、备用和必开!C:C,MATCH(统调负荷!$C1380,检修、备用和必开!$A:$A,0))</f>
        <v/>
      </c>
      <c r="X1380" s="80">
        <f>INDEX(检修、备用和必开!D:D,MATCH(统调负荷!$C1380,检修、备用和必开!$A:$A,0))</f>
        <v/>
      </c>
      <c r="Y1380" s="80">
        <f>INDEX(检修、备用和必开!E:E,MATCH(统调负荷!$C1380,检修、备用和必开!$A:$A,0))</f>
        <v/>
      </c>
      <c r="Z1380" s="80">
        <f>INDEX(检修、备用和必开!F:F,MATCH(统调负荷!$C1380,检修、备用和必开!$A:$A,0))</f>
        <v/>
      </c>
      <c r="AA1380" s="80">
        <f>94492.4-V1380-Z1380</f>
        <v/>
      </c>
      <c r="AB1380" s="80" t="n">
        <v>477.95</v>
      </c>
      <c r="AC1380" s="80" t="n">
        <v>458.49</v>
      </c>
      <c r="AD1380" s="83">
        <f>C1380+D1380</f>
        <v/>
      </c>
      <c r="AE1380" s="82">
        <f>N1380-E1380</f>
        <v/>
      </c>
      <c r="AF1380" s="82">
        <f>O1380-F1380</f>
        <v/>
      </c>
      <c r="AG1380" s="82">
        <f>P1380-G1380</f>
        <v/>
      </c>
      <c r="AH1380" s="82">
        <f>Q1380-H1380</f>
        <v/>
      </c>
      <c r="AI1380" s="82">
        <f>R1380-I1380</f>
        <v/>
      </c>
      <c r="AJ1380" s="82">
        <f>S1380-J1380</f>
        <v/>
      </c>
      <c r="AK1380" s="80">
        <f>INDEX(检修、备用和必开!I:I,MATCH(统调负荷!$C1380,检修、备用和必开!$A:$A,0))</f>
        <v/>
      </c>
    </row>
    <row r="1381" ht="13.8" customHeight="1">
      <c r="A1381" s="80">
        <f>WEEKDAY(C1381,2)</f>
        <v/>
      </c>
      <c r="B1381" s="80">
        <f>HOUR(D1381)</f>
        <v/>
      </c>
      <c r="D1381" s="75" t="n"/>
      <c r="E1381" s="80" t="n"/>
      <c r="F1381" s="80" t="n"/>
      <c r="G1381" s="80" t="n"/>
      <c r="H1381" s="80" t="n"/>
      <c r="I1381" s="80" t="n"/>
      <c r="J1381" s="80" t="n"/>
      <c r="K1381" s="80">
        <f>F1381-Y1381</f>
        <v/>
      </c>
      <c r="L1381" s="82">
        <f>AA1381/(K1381+W1381)</f>
        <v/>
      </c>
      <c r="M1381" s="75" t="n">
        <v>0.3645833333333333</v>
      </c>
      <c r="N1381" s="80" t="n">
        <v>95577.10000000001</v>
      </c>
      <c r="O1381" s="80" t="n">
        <v>49544.69</v>
      </c>
      <c r="P1381" s="80" t="n">
        <v>15528.6</v>
      </c>
      <c r="Q1381" s="80" t="n">
        <v>22637.5</v>
      </c>
      <c r="R1381" s="80" t="n">
        <v>9256.059999999999</v>
      </c>
      <c r="S1381" s="80" t="n">
        <v>-1389.75</v>
      </c>
      <c r="T1381" s="80">
        <f>O1381-Y1381</f>
        <v/>
      </c>
      <c r="U1381" s="82">
        <f>AA1381/(T1381+X1381)</f>
        <v/>
      </c>
      <c r="V1381" s="80">
        <f>INDEX(检修、备用和必开!B:B,MATCH(统调负荷!$C1381,检修、备用和必开!$A:$A,0))</f>
        <v/>
      </c>
      <c r="W1381" s="80">
        <f>INDEX(检修、备用和必开!C:C,MATCH(统调负荷!$C1381,检修、备用和必开!$A:$A,0))</f>
        <v/>
      </c>
      <c r="X1381" s="80">
        <f>INDEX(检修、备用和必开!D:D,MATCH(统调负荷!$C1381,检修、备用和必开!$A:$A,0))</f>
        <v/>
      </c>
      <c r="Y1381" s="80">
        <f>INDEX(检修、备用和必开!E:E,MATCH(统调负荷!$C1381,检修、备用和必开!$A:$A,0))</f>
        <v/>
      </c>
      <c r="Z1381" s="80">
        <f>INDEX(检修、备用和必开!F:F,MATCH(统调负荷!$C1381,检修、备用和必开!$A:$A,0))</f>
        <v/>
      </c>
      <c r="AA1381" s="80">
        <f>94492.4-V1381-Z1381</f>
        <v/>
      </c>
      <c r="AB1381" s="80" t="n">
        <v>496.7</v>
      </c>
      <c r="AC1381" s="80" t="n">
        <v>469.87</v>
      </c>
      <c r="AD1381" s="83">
        <f>C1381+D1381</f>
        <v/>
      </c>
      <c r="AE1381" s="82">
        <f>N1381-E1381</f>
        <v/>
      </c>
      <c r="AF1381" s="82">
        <f>O1381-F1381</f>
        <v/>
      </c>
      <c r="AG1381" s="82">
        <f>P1381-G1381</f>
        <v/>
      </c>
      <c r="AH1381" s="82">
        <f>Q1381-H1381</f>
        <v/>
      </c>
      <c r="AI1381" s="82">
        <f>R1381-I1381</f>
        <v/>
      </c>
      <c r="AJ1381" s="82">
        <f>S1381-J1381</f>
        <v/>
      </c>
      <c r="AK1381" s="80">
        <f>INDEX(检修、备用和必开!I:I,MATCH(统调负荷!$C1381,检修、备用和必开!$A:$A,0))</f>
        <v/>
      </c>
    </row>
    <row r="1382" ht="13.8" customHeight="1">
      <c r="A1382" s="80">
        <f>WEEKDAY(C1382,2)</f>
        <v/>
      </c>
      <c r="B1382" s="80">
        <f>HOUR(D1382)</f>
        <v/>
      </c>
      <c r="D1382" s="75" t="n"/>
      <c r="E1382" s="80" t="n"/>
      <c r="F1382" s="80" t="n"/>
      <c r="G1382" s="80" t="n"/>
      <c r="H1382" s="80" t="n"/>
      <c r="I1382" s="80" t="n"/>
      <c r="J1382" s="80" t="n"/>
      <c r="K1382" s="80">
        <f>F1382-Y1382</f>
        <v/>
      </c>
      <c r="L1382" s="82">
        <f>AA1382/(K1382+W1382)</f>
        <v/>
      </c>
      <c r="M1382" s="75" t="n">
        <v>0.375</v>
      </c>
      <c r="N1382" s="80" t="n">
        <v>96305.3</v>
      </c>
      <c r="O1382" s="80" t="n">
        <v>49413.4</v>
      </c>
      <c r="P1382" s="80" t="n">
        <v>15942.7</v>
      </c>
      <c r="Q1382" s="80" t="n">
        <v>22776.2</v>
      </c>
      <c r="R1382" s="80" t="n">
        <v>9572.129999999999</v>
      </c>
      <c r="S1382" s="80" t="n">
        <v>-1399.13</v>
      </c>
      <c r="T1382" s="80">
        <f>O1382-Y1382</f>
        <v/>
      </c>
      <c r="U1382" s="82">
        <f>AA1382/(T1382+X1382)</f>
        <v/>
      </c>
      <c r="V1382" s="80">
        <f>INDEX(检修、备用和必开!B:B,MATCH(统调负荷!$C1382,检修、备用和必开!$A:$A,0))</f>
        <v/>
      </c>
      <c r="W1382" s="80">
        <f>INDEX(检修、备用和必开!C:C,MATCH(统调负荷!$C1382,检修、备用和必开!$A:$A,0))</f>
        <v/>
      </c>
      <c r="X1382" s="80">
        <f>INDEX(检修、备用和必开!D:D,MATCH(统调负荷!$C1382,检修、备用和必开!$A:$A,0))</f>
        <v/>
      </c>
      <c r="Y1382" s="80">
        <f>INDEX(检修、备用和必开!E:E,MATCH(统调负荷!$C1382,检修、备用和必开!$A:$A,0))</f>
        <v/>
      </c>
      <c r="Z1382" s="80">
        <f>INDEX(检修、备用和必开!F:F,MATCH(统调负荷!$C1382,检修、备用和必开!$A:$A,0))</f>
        <v/>
      </c>
      <c r="AA1382" s="80">
        <f>94492.4-V1382-Z1382</f>
        <v/>
      </c>
      <c r="AB1382" s="80" t="n">
        <v>473.16</v>
      </c>
      <c r="AC1382" s="80" t="n">
        <v>429.26</v>
      </c>
      <c r="AD1382" s="83">
        <f>C1382+D1382</f>
        <v/>
      </c>
      <c r="AE1382" s="82">
        <f>N1382-E1382</f>
        <v/>
      </c>
      <c r="AF1382" s="82">
        <f>O1382-F1382</f>
        <v/>
      </c>
      <c r="AG1382" s="82">
        <f>P1382-G1382</f>
        <v/>
      </c>
      <c r="AH1382" s="82">
        <f>Q1382-H1382</f>
        <v/>
      </c>
      <c r="AI1382" s="82">
        <f>R1382-I1382</f>
        <v/>
      </c>
      <c r="AJ1382" s="82">
        <f>S1382-J1382</f>
        <v/>
      </c>
      <c r="AK1382" s="80">
        <f>INDEX(检修、备用和必开!I:I,MATCH(统调负荷!$C1382,检修、备用和必开!$A:$A,0))</f>
        <v/>
      </c>
    </row>
    <row r="1383" ht="13.8" customHeight="1">
      <c r="A1383" s="80">
        <f>WEEKDAY(C1383,2)</f>
        <v/>
      </c>
      <c r="B1383" s="80">
        <f>HOUR(D1383)</f>
        <v/>
      </c>
      <c r="D1383" s="75" t="n"/>
      <c r="E1383" s="80" t="n"/>
      <c r="F1383" s="80" t="n"/>
      <c r="G1383" s="80" t="n"/>
      <c r="H1383" s="80" t="n"/>
      <c r="I1383" s="80" t="n"/>
      <c r="J1383" s="80" t="n"/>
      <c r="K1383" s="80">
        <f>F1383-Y1383</f>
        <v/>
      </c>
      <c r="L1383" s="82">
        <f>AA1383/(K1383+W1383)</f>
        <v/>
      </c>
      <c r="M1383" s="75" t="n">
        <v>0.3854166666666667</v>
      </c>
      <c r="N1383" s="80" t="n">
        <v>96715.7</v>
      </c>
      <c r="O1383" s="80" t="n">
        <v>49894.6</v>
      </c>
      <c r="P1383" s="80" t="n">
        <v>15570.6</v>
      </c>
      <c r="Q1383" s="80" t="n">
        <v>22767.4</v>
      </c>
      <c r="R1383" s="80" t="n">
        <v>9897.469999999999</v>
      </c>
      <c r="S1383" s="80" t="n">
        <v>-1414.37</v>
      </c>
      <c r="T1383" s="80">
        <f>O1383-Y1383</f>
        <v/>
      </c>
      <c r="U1383" s="82">
        <f>AA1383/(T1383+X1383)</f>
        <v/>
      </c>
      <c r="V1383" s="80">
        <f>INDEX(检修、备用和必开!B:B,MATCH(统调负荷!$C1383,检修、备用和必开!$A:$A,0))</f>
        <v/>
      </c>
      <c r="W1383" s="80">
        <f>INDEX(检修、备用和必开!C:C,MATCH(统调负荷!$C1383,检修、备用和必开!$A:$A,0))</f>
        <v/>
      </c>
      <c r="X1383" s="80">
        <f>INDEX(检修、备用和必开!D:D,MATCH(统调负荷!$C1383,检修、备用和必开!$A:$A,0))</f>
        <v/>
      </c>
      <c r="Y1383" s="80">
        <f>INDEX(检修、备用和必开!E:E,MATCH(统调负荷!$C1383,检修、备用和必开!$A:$A,0))</f>
        <v/>
      </c>
      <c r="Z1383" s="80">
        <f>INDEX(检修、备用和必开!F:F,MATCH(统调负荷!$C1383,检修、备用和必开!$A:$A,0))</f>
        <v/>
      </c>
      <c r="AA1383" s="80">
        <f>94492.4-V1383-Z1383</f>
        <v/>
      </c>
      <c r="AB1383" s="80" t="n">
        <v>708.77</v>
      </c>
      <c r="AC1383" s="80" t="n">
        <v>456.02</v>
      </c>
      <c r="AD1383" s="83">
        <f>C1383+D1383</f>
        <v/>
      </c>
      <c r="AE1383" s="82">
        <f>N1383-E1383</f>
        <v/>
      </c>
      <c r="AF1383" s="82">
        <f>O1383-F1383</f>
        <v/>
      </c>
      <c r="AG1383" s="82">
        <f>P1383-G1383</f>
        <v/>
      </c>
      <c r="AH1383" s="82">
        <f>Q1383-H1383</f>
        <v/>
      </c>
      <c r="AI1383" s="82">
        <f>R1383-I1383</f>
        <v/>
      </c>
      <c r="AJ1383" s="82">
        <f>S1383-J1383</f>
        <v/>
      </c>
      <c r="AK1383" s="80">
        <f>INDEX(检修、备用和必开!I:I,MATCH(统调负荷!$C1383,检修、备用和必开!$A:$A,0))</f>
        <v/>
      </c>
    </row>
    <row r="1384" ht="13.8" customHeight="1">
      <c r="A1384" s="80">
        <f>WEEKDAY(C1384,2)</f>
        <v/>
      </c>
      <c r="B1384" s="80">
        <f>HOUR(D1384)</f>
        <v/>
      </c>
      <c r="D1384" s="75" t="n"/>
      <c r="E1384" s="80" t="n"/>
      <c r="F1384" s="80" t="n"/>
      <c r="G1384" s="80" t="n"/>
      <c r="H1384" s="80" t="n"/>
      <c r="I1384" s="80" t="n"/>
      <c r="J1384" s="80" t="n"/>
      <c r="K1384" s="80">
        <f>F1384-Y1384</f>
        <v/>
      </c>
      <c r="L1384" s="82">
        <f>AA1384/(K1384+W1384)</f>
        <v/>
      </c>
      <c r="M1384" s="75" t="n">
        <v>0.3958333333333333</v>
      </c>
      <c r="N1384" s="80" t="n">
        <v>96719</v>
      </c>
      <c r="O1384" s="80" t="n">
        <v>49655.48</v>
      </c>
      <c r="P1384" s="80" t="n">
        <v>15803.8</v>
      </c>
      <c r="Q1384" s="80" t="n">
        <v>22473.9</v>
      </c>
      <c r="R1384" s="80" t="n">
        <v>10196.7</v>
      </c>
      <c r="S1384" s="80" t="n">
        <v>-1410.88</v>
      </c>
      <c r="T1384" s="80">
        <f>O1384-Y1384</f>
        <v/>
      </c>
      <c r="U1384" s="82">
        <f>AA1384/(T1384+X1384)</f>
        <v/>
      </c>
      <c r="V1384" s="80">
        <f>INDEX(检修、备用和必开!B:B,MATCH(统调负荷!$C1384,检修、备用和必开!$A:$A,0))</f>
        <v/>
      </c>
      <c r="W1384" s="80">
        <f>INDEX(检修、备用和必开!C:C,MATCH(统调负荷!$C1384,检修、备用和必开!$A:$A,0))</f>
        <v/>
      </c>
      <c r="X1384" s="80">
        <f>INDEX(检修、备用和必开!D:D,MATCH(统调负荷!$C1384,检修、备用和必开!$A:$A,0))</f>
        <v/>
      </c>
      <c r="Y1384" s="80">
        <f>INDEX(检修、备用和必开!E:E,MATCH(统调负荷!$C1384,检修、备用和必开!$A:$A,0))</f>
        <v/>
      </c>
      <c r="Z1384" s="80">
        <f>INDEX(检修、备用和必开!F:F,MATCH(统调负荷!$C1384,检修、备用和必开!$A:$A,0))</f>
        <v/>
      </c>
      <c r="AA1384" s="80">
        <f>94492.4-V1384-Z1384</f>
        <v/>
      </c>
      <c r="AB1384" s="80" t="n">
        <v>578.79</v>
      </c>
      <c r="AC1384" s="80" t="n">
        <v>428.21</v>
      </c>
      <c r="AD1384" s="83">
        <f>C1384+D1384</f>
        <v/>
      </c>
      <c r="AE1384" s="82">
        <f>N1384-E1384</f>
        <v/>
      </c>
      <c r="AF1384" s="82">
        <f>O1384-F1384</f>
        <v/>
      </c>
      <c r="AG1384" s="82">
        <f>P1384-G1384</f>
        <v/>
      </c>
      <c r="AH1384" s="82">
        <f>Q1384-H1384</f>
        <v/>
      </c>
      <c r="AI1384" s="82">
        <f>R1384-I1384</f>
        <v/>
      </c>
      <c r="AJ1384" s="82">
        <f>S1384-J1384</f>
        <v/>
      </c>
      <c r="AK1384" s="80">
        <f>INDEX(检修、备用和必开!I:I,MATCH(统调负荷!$C1384,检修、备用和必开!$A:$A,0))</f>
        <v/>
      </c>
    </row>
    <row r="1385" ht="13.8" customHeight="1">
      <c r="A1385" s="80">
        <f>WEEKDAY(C1385,2)</f>
        <v/>
      </c>
      <c r="B1385" s="80">
        <f>HOUR(D1385)</f>
        <v/>
      </c>
      <c r="D1385" s="75" t="n"/>
      <c r="E1385" s="80" t="n"/>
      <c r="F1385" s="80" t="n"/>
      <c r="G1385" s="80" t="n"/>
      <c r="H1385" s="80" t="n"/>
      <c r="I1385" s="80" t="n"/>
      <c r="J1385" s="80" t="n"/>
      <c r="K1385" s="80">
        <f>F1385-Y1385</f>
        <v/>
      </c>
      <c r="L1385" s="82">
        <f>AA1385/(K1385+W1385)</f>
        <v/>
      </c>
      <c r="M1385" s="75" t="n">
        <v>0.40625</v>
      </c>
      <c r="N1385" s="80" t="n">
        <v>96328.8</v>
      </c>
      <c r="O1385" s="80" t="n">
        <v>48756.75</v>
      </c>
      <c r="P1385" s="80" t="n">
        <v>15310.6</v>
      </c>
      <c r="Q1385" s="80" t="n">
        <v>23066.8</v>
      </c>
      <c r="R1385" s="80" t="n">
        <v>10641</v>
      </c>
      <c r="S1385" s="80" t="n">
        <v>-1446.35</v>
      </c>
      <c r="T1385" s="80">
        <f>O1385-Y1385</f>
        <v/>
      </c>
      <c r="U1385" s="82">
        <f>AA1385/(T1385+X1385)</f>
        <v/>
      </c>
      <c r="V1385" s="80">
        <f>INDEX(检修、备用和必开!B:B,MATCH(统调负荷!$C1385,检修、备用和必开!$A:$A,0))</f>
        <v/>
      </c>
      <c r="W1385" s="80">
        <f>INDEX(检修、备用和必开!C:C,MATCH(统调负荷!$C1385,检修、备用和必开!$A:$A,0))</f>
        <v/>
      </c>
      <c r="X1385" s="80">
        <f>INDEX(检修、备用和必开!D:D,MATCH(统调负荷!$C1385,检修、备用和必开!$A:$A,0))</f>
        <v/>
      </c>
      <c r="Y1385" s="80">
        <f>INDEX(检修、备用和必开!E:E,MATCH(统调负荷!$C1385,检修、备用和必开!$A:$A,0))</f>
        <v/>
      </c>
      <c r="Z1385" s="80">
        <f>INDEX(检修、备用和必开!F:F,MATCH(统调负荷!$C1385,检修、备用和必开!$A:$A,0))</f>
        <v/>
      </c>
      <c r="AA1385" s="80">
        <f>94492.4-V1385-Z1385</f>
        <v/>
      </c>
      <c r="AB1385" s="80" t="n">
        <v>524.59</v>
      </c>
      <c r="AC1385" s="80" t="n">
        <v>381.89</v>
      </c>
      <c r="AD1385" s="83">
        <f>C1385+D1385</f>
        <v/>
      </c>
      <c r="AE1385" s="82">
        <f>N1385-E1385</f>
        <v/>
      </c>
      <c r="AF1385" s="82">
        <f>O1385-F1385</f>
        <v/>
      </c>
      <c r="AG1385" s="82">
        <f>P1385-G1385</f>
        <v/>
      </c>
      <c r="AH1385" s="82">
        <f>Q1385-H1385</f>
        <v/>
      </c>
      <c r="AI1385" s="82">
        <f>R1385-I1385</f>
        <v/>
      </c>
      <c r="AJ1385" s="82">
        <f>S1385-J1385</f>
        <v/>
      </c>
      <c r="AK1385" s="80">
        <f>INDEX(检修、备用和必开!I:I,MATCH(统调负荷!$C1385,检修、备用和必开!$A:$A,0))</f>
        <v/>
      </c>
    </row>
    <row r="1386" ht="13.8" customHeight="1">
      <c r="A1386" s="80">
        <f>WEEKDAY(C1386,2)</f>
        <v/>
      </c>
      <c r="B1386" s="80">
        <f>HOUR(D1386)</f>
        <v/>
      </c>
      <c r="D1386" s="75" t="n"/>
      <c r="E1386" s="80" t="n"/>
      <c r="F1386" s="80" t="n"/>
      <c r="G1386" s="80" t="n"/>
      <c r="H1386" s="80" t="n"/>
      <c r="I1386" s="80" t="n"/>
      <c r="J1386" s="80" t="n"/>
      <c r="K1386" s="80">
        <f>F1386-Y1386</f>
        <v/>
      </c>
      <c r="L1386" s="82">
        <f>AA1386/(K1386+W1386)</f>
        <v/>
      </c>
      <c r="M1386" s="75" t="n">
        <v>0.4166666666666667</v>
      </c>
      <c r="N1386" s="80" t="n">
        <v>95229.39999999999</v>
      </c>
      <c r="O1386" s="80" t="n">
        <v>47364.3</v>
      </c>
      <c r="P1386" s="80" t="n">
        <v>15521.7</v>
      </c>
      <c r="Q1386" s="80" t="n">
        <v>22629.5</v>
      </c>
      <c r="R1386" s="80" t="n">
        <v>11086.5</v>
      </c>
      <c r="S1386" s="80" t="n">
        <v>-1372.6</v>
      </c>
      <c r="T1386" s="80">
        <f>O1386-Y1386</f>
        <v/>
      </c>
      <c r="U1386" s="82">
        <f>AA1386/(T1386+X1386)</f>
        <v/>
      </c>
      <c r="V1386" s="80">
        <f>INDEX(检修、备用和必开!B:B,MATCH(统调负荷!$C1386,检修、备用和必开!$A:$A,0))</f>
        <v/>
      </c>
      <c r="W1386" s="80">
        <f>INDEX(检修、备用和必开!C:C,MATCH(统调负荷!$C1386,检修、备用和必开!$A:$A,0))</f>
        <v/>
      </c>
      <c r="X1386" s="80">
        <f>INDEX(检修、备用和必开!D:D,MATCH(统调负荷!$C1386,检修、备用和必开!$A:$A,0))</f>
        <v/>
      </c>
      <c r="Y1386" s="80">
        <f>INDEX(检修、备用和必开!E:E,MATCH(统调负荷!$C1386,检修、备用和必开!$A:$A,0))</f>
        <v/>
      </c>
      <c r="Z1386" s="80">
        <f>INDEX(检修、备用和必开!F:F,MATCH(统调负荷!$C1386,检修、备用和必开!$A:$A,0))</f>
        <v/>
      </c>
      <c r="AA1386" s="80">
        <f>94492.4-V1386-Z1386</f>
        <v/>
      </c>
      <c r="AB1386" s="80" t="n">
        <v>475.51</v>
      </c>
      <c r="AC1386" s="80" t="n">
        <v>347.59</v>
      </c>
      <c r="AD1386" s="83">
        <f>C1386+D1386</f>
        <v/>
      </c>
      <c r="AE1386" s="82">
        <f>N1386-E1386</f>
        <v/>
      </c>
      <c r="AF1386" s="82">
        <f>O1386-F1386</f>
        <v/>
      </c>
      <c r="AG1386" s="82">
        <f>P1386-G1386</f>
        <v/>
      </c>
      <c r="AH1386" s="82">
        <f>Q1386-H1386</f>
        <v/>
      </c>
      <c r="AI1386" s="82">
        <f>R1386-I1386</f>
        <v/>
      </c>
      <c r="AJ1386" s="82">
        <f>S1386-J1386</f>
        <v/>
      </c>
      <c r="AK1386" s="80">
        <f>INDEX(检修、备用和必开!I:I,MATCH(统调负荷!$C1386,检修、备用和必开!$A:$A,0))</f>
        <v/>
      </c>
    </row>
    <row r="1387" ht="13.8" customHeight="1">
      <c r="A1387" s="80">
        <f>WEEKDAY(C1387,2)</f>
        <v/>
      </c>
      <c r="B1387" s="80">
        <f>HOUR(D1387)</f>
        <v/>
      </c>
      <c r="D1387" s="75" t="n"/>
      <c r="E1387" s="80" t="n"/>
      <c r="F1387" s="80" t="n"/>
      <c r="G1387" s="80" t="n"/>
      <c r="H1387" s="80" t="n"/>
      <c r="I1387" s="80" t="n"/>
      <c r="J1387" s="80" t="n"/>
      <c r="K1387" s="80">
        <f>F1387-Y1387</f>
        <v/>
      </c>
      <c r="L1387" s="82">
        <f>AA1387/(K1387+W1387)</f>
        <v/>
      </c>
      <c r="M1387" s="75" t="n">
        <v>0.4270833333333333</v>
      </c>
      <c r="N1387" s="80" t="n">
        <v>93529.10000000001</v>
      </c>
      <c r="O1387" s="80" t="n">
        <v>46680.41</v>
      </c>
      <c r="P1387" s="80" t="n">
        <v>14731.9</v>
      </c>
      <c r="Q1387" s="80" t="n">
        <v>22082.9</v>
      </c>
      <c r="R1387" s="80" t="n">
        <v>11431</v>
      </c>
      <c r="S1387" s="80" t="n">
        <v>-1397.11</v>
      </c>
      <c r="T1387" s="80">
        <f>O1387-Y1387</f>
        <v/>
      </c>
      <c r="U1387" s="82">
        <f>AA1387/(T1387+X1387)</f>
        <v/>
      </c>
      <c r="V1387" s="80">
        <f>INDEX(检修、备用和必开!B:B,MATCH(统调负荷!$C1387,检修、备用和必开!$A:$A,0))</f>
        <v/>
      </c>
      <c r="W1387" s="80">
        <f>INDEX(检修、备用和必开!C:C,MATCH(统调负荷!$C1387,检修、备用和必开!$A:$A,0))</f>
        <v/>
      </c>
      <c r="X1387" s="80">
        <f>INDEX(检修、备用和必开!D:D,MATCH(统调负荷!$C1387,检修、备用和必开!$A:$A,0))</f>
        <v/>
      </c>
      <c r="Y1387" s="80">
        <f>INDEX(检修、备用和必开!E:E,MATCH(统调负荷!$C1387,检修、备用和必开!$A:$A,0))</f>
        <v/>
      </c>
      <c r="Z1387" s="80">
        <f>INDEX(检修、备用和必开!F:F,MATCH(统调负荷!$C1387,检修、备用和必开!$A:$A,0))</f>
        <v/>
      </c>
      <c r="AA1387" s="80">
        <f>94492.4-V1387-Z1387</f>
        <v/>
      </c>
      <c r="AB1387" s="80" t="n">
        <v>421.05</v>
      </c>
      <c r="AC1387" s="80" t="n">
        <v>352.41</v>
      </c>
      <c r="AD1387" s="83">
        <f>C1387+D1387</f>
        <v/>
      </c>
      <c r="AE1387" s="82">
        <f>N1387-E1387</f>
        <v/>
      </c>
      <c r="AF1387" s="82">
        <f>O1387-F1387</f>
        <v/>
      </c>
      <c r="AG1387" s="82">
        <f>P1387-G1387</f>
        <v/>
      </c>
      <c r="AH1387" s="82">
        <f>Q1387-H1387</f>
        <v/>
      </c>
      <c r="AI1387" s="82">
        <f>R1387-I1387</f>
        <v/>
      </c>
      <c r="AJ1387" s="82">
        <f>S1387-J1387</f>
        <v/>
      </c>
      <c r="AK1387" s="80">
        <f>INDEX(检修、备用和必开!I:I,MATCH(统调负荷!$C1387,检修、备用和必开!$A:$A,0))</f>
        <v/>
      </c>
    </row>
    <row r="1388" ht="13.8" customHeight="1">
      <c r="A1388" s="80">
        <f>WEEKDAY(C1388,2)</f>
        <v/>
      </c>
      <c r="B1388" s="80">
        <f>HOUR(D1388)</f>
        <v/>
      </c>
      <c r="D1388" s="75" t="n"/>
      <c r="E1388" s="80" t="n"/>
      <c r="F1388" s="80" t="n"/>
      <c r="G1388" s="80" t="n"/>
      <c r="H1388" s="80" t="n"/>
      <c r="I1388" s="80" t="n"/>
      <c r="J1388" s="80" t="n"/>
      <c r="K1388" s="80">
        <f>F1388-Y1388</f>
        <v/>
      </c>
      <c r="L1388" s="82">
        <f>AA1388/(K1388+W1388)</f>
        <v/>
      </c>
      <c r="M1388" s="75" t="n">
        <v>0.4375</v>
      </c>
      <c r="N1388" s="80" t="n">
        <v>93115.8</v>
      </c>
      <c r="O1388" s="80" t="n">
        <v>46794.46</v>
      </c>
      <c r="P1388" s="80" t="n">
        <v>14219.3</v>
      </c>
      <c r="Q1388" s="80" t="n">
        <v>21834.5</v>
      </c>
      <c r="R1388" s="80" t="n">
        <v>11677</v>
      </c>
      <c r="S1388" s="80" t="n">
        <v>-1409.46</v>
      </c>
      <c r="T1388" s="80">
        <f>O1388-Y1388</f>
        <v/>
      </c>
      <c r="U1388" s="82">
        <f>AA1388/(T1388+X1388)</f>
        <v/>
      </c>
      <c r="V1388" s="80">
        <f>INDEX(检修、备用和必开!B:B,MATCH(统调负荷!$C1388,检修、备用和必开!$A:$A,0))</f>
        <v/>
      </c>
      <c r="W1388" s="80">
        <f>INDEX(检修、备用和必开!C:C,MATCH(统调负荷!$C1388,检修、备用和必开!$A:$A,0))</f>
        <v/>
      </c>
      <c r="X1388" s="80">
        <f>INDEX(检修、备用和必开!D:D,MATCH(统调负荷!$C1388,检修、备用和必开!$A:$A,0))</f>
        <v/>
      </c>
      <c r="Y1388" s="80">
        <f>INDEX(检修、备用和必开!E:E,MATCH(统调负荷!$C1388,检修、备用和必开!$A:$A,0))</f>
        <v/>
      </c>
      <c r="Z1388" s="80">
        <f>INDEX(检修、备用和必开!F:F,MATCH(统调负荷!$C1388,检修、备用和必开!$A:$A,0))</f>
        <v/>
      </c>
      <c r="AA1388" s="80">
        <f>94492.4-V1388-Z1388</f>
        <v/>
      </c>
      <c r="AB1388" s="80" t="n">
        <v>418.26</v>
      </c>
      <c r="AC1388" s="80" t="n">
        <v>372.86</v>
      </c>
      <c r="AD1388" s="83">
        <f>C1388+D1388</f>
        <v/>
      </c>
      <c r="AE1388" s="82">
        <f>N1388-E1388</f>
        <v/>
      </c>
      <c r="AF1388" s="82">
        <f>O1388-F1388</f>
        <v/>
      </c>
      <c r="AG1388" s="82">
        <f>P1388-G1388</f>
        <v/>
      </c>
      <c r="AH1388" s="82">
        <f>Q1388-H1388</f>
        <v/>
      </c>
      <c r="AI1388" s="82">
        <f>R1388-I1388</f>
        <v/>
      </c>
      <c r="AJ1388" s="82">
        <f>S1388-J1388</f>
        <v/>
      </c>
      <c r="AK1388" s="80">
        <f>INDEX(检修、备用和必开!I:I,MATCH(统调负荷!$C1388,检修、备用和必开!$A:$A,0))</f>
        <v/>
      </c>
    </row>
    <row r="1389" ht="13.8" customHeight="1">
      <c r="A1389" s="80">
        <f>WEEKDAY(C1389,2)</f>
        <v/>
      </c>
      <c r="B1389" s="80">
        <f>HOUR(D1389)</f>
        <v/>
      </c>
      <c r="D1389" s="75" t="n"/>
      <c r="E1389" s="80" t="n"/>
      <c r="F1389" s="80" t="n"/>
      <c r="G1389" s="80" t="n"/>
      <c r="H1389" s="80" t="n"/>
      <c r="I1389" s="80" t="n"/>
      <c r="J1389" s="80" t="n"/>
      <c r="K1389" s="80">
        <f>F1389-Y1389</f>
        <v/>
      </c>
      <c r="L1389" s="82">
        <f>AA1389/(K1389+W1389)</f>
        <v/>
      </c>
      <c r="M1389" s="75" t="n">
        <v>0.4479166666666667</v>
      </c>
      <c r="N1389" s="80" t="n">
        <v>92623.39999999999</v>
      </c>
      <c r="O1389" s="80" t="n">
        <v>46782.62</v>
      </c>
      <c r="P1389" s="80" t="n">
        <v>13423.9</v>
      </c>
      <c r="Q1389" s="80" t="n">
        <v>21735.4</v>
      </c>
      <c r="R1389" s="80" t="n">
        <v>12013.3</v>
      </c>
      <c r="S1389" s="80" t="n">
        <v>-1331.82</v>
      </c>
      <c r="T1389" s="80">
        <f>O1389-Y1389</f>
        <v/>
      </c>
      <c r="U1389" s="82">
        <f>AA1389/(T1389+X1389)</f>
        <v/>
      </c>
      <c r="V1389" s="80">
        <f>INDEX(检修、备用和必开!B:B,MATCH(统调负荷!$C1389,检修、备用和必开!$A:$A,0))</f>
        <v/>
      </c>
      <c r="W1389" s="80">
        <f>INDEX(检修、备用和必开!C:C,MATCH(统调负荷!$C1389,检修、备用和必开!$A:$A,0))</f>
        <v/>
      </c>
      <c r="X1389" s="80">
        <f>INDEX(检修、备用和必开!D:D,MATCH(统调负荷!$C1389,检修、备用和必开!$A:$A,0))</f>
        <v/>
      </c>
      <c r="Y1389" s="80">
        <f>INDEX(检修、备用和必开!E:E,MATCH(统调负荷!$C1389,检修、备用和必开!$A:$A,0))</f>
        <v/>
      </c>
      <c r="Z1389" s="80">
        <f>INDEX(检修、备用和必开!F:F,MATCH(统调负荷!$C1389,检修、备用和必开!$A:$A,0))</f>
        <v/>
      </c>
      <c r="AA1389" s="80">
        <f>94492.4-V1389-Z1389</f>
        <v/>
      </c>
      <c r="AB1389" s="80" t="n">
        <v>423.31</v>
      </c>
      <c r="AC1389" s="80" t="n">
        <v>355.21</v>
      </c>
      <c r="AD1389" s="83">
        <f>C1389+D1389</f>
        <v/>
      </c>
      <c r="AE1389" s="82">
        <f>N1389-E1389</f>
        <v/>
      </c>
      <c r="AF1389" s="82">
        <f>O1389-F1389</f>
        <v/>
      </c>
      <c r="AG1389" s="82">
        <f>P1389-G1389</f>
        <v/>
      </c>
      <c r="AH1389" s="82">
        <f>Q1389-H1389</f>
        <v/>
      </c>
      <c r="AI1389" s="82">
        <f>R1389-I1389</f>
        <v/>
      </c>
      <c r="AJ1389" s="82">
        <f>S1389-J1389</f>
        <v/>
      </c>
      <c r="AK1389" s="80">
        <f>INDEX(检修、备用和必开!I:I,MATCH(统调负荷!$C1389,检修、备用和必开!$A:$A,0))</f>
        <v/>
      </c>
    </row>
    <row r="1390" ht="13.8" customHeight="1">
      <c r="A1390" s="80">
        <f>WEEKDAY(C1390,2)</f>
        <v/>
      </c>
      <c r="B1390" s="80">
        <f>HOUR(D1390)</f>
        <v/>
      </c>
      <c r="D1390" s="75" t="n"/>
      <c r="E1390" s="80" t="n"/>
      <c r="F1390" s="80" t="n"/>
      <c r="G1390" s="80" t="n"/>
      <c r="H1390" s="80" t="n"/>
      <c r="I1390" s="80" t="n"/>
      <c r="J1390" s="80" t="n"/>
      <c r="K1390" s="80">
        <f>F1390-Y1390</f>
        <v/>
      </c>
      <c r="L1390" s="82">
        <f>AA1390/(K1390+W1390)</f>
        <v/>
      </c>
      <c r="M1390" s="75" t="n">
        <v>0.4583333333333333</v>
      </c>
      <c r="N1390" s="80" t="n">
        <v>91958.5</v>
      </c>
      <c r="O1390" s="80" t="n">
        <v>46263.78</v>
      </c>
      <c r="P1390" s="80" t="n">
        <v>12999.4</v>
      </c>
      <c r="Q1390" s="80" t="n">
        <v>21648.1</v>
      </c>
      <c r="R1390" s="80" t="n">
        <v>12441.9</v>
      </c>
      <c r="S1390" s="80" t="n">
        <v>-1394.68</v>
      </c>
      <c r="T1390" s="80">
        <f>O1390-Y1390</f>
        <v/>
      </c>
      <c r="U1390" s="82">
        <f>AA1390/(T1390+X1390)</f>
        <v/>
      </c>
      <c r="V1390" s="80">
        <f>INDEX(检修、备用和必开!B:B,MATCH(统调负荷!$C1390,检修、备用和必开!$A:$A,0))</f>
        <v/>
      </c>
      <c r="W1390" s="80">
        <f>INDEX(检修、备用和必开!C:C,MATCH(统调负荷!$C1390,检修、备用和必开!$A:$A,0))</f>
        <v/>
      </c>
      <c r="X1390" s="80">
        <f>INDEX(检修、备用和必开!D:D,MATCH(统调负荷!$C1390,检修、备用和必开!$A:$A,0))</f>
        <v/>
      </c>
      <c r="Y1390" s="80">
        <f>INDEX(检修、备用和必开!E:E,MATCH(统调负荷!$C1390,检修、备用和必开!$A:$A,0))</f>
        <v/>
      </c>
      <c r="Z1390" s="80">
        <f>INDEX(检修、备用和必开!F:F,MATCH(统调负荷!$C1390,检修、备用和必开!$A:$A,0))</f>
        <v/>
      </c>
      <c r="AA1390" s="80">
        <f>94492.4-V1390-Z1390</f>
        <v/>
      </c>
      <c r="AB1390" s="80" t="n">
        <v>414.77</v>
      </c>
      <c r="AC1390" s="80" t="n">
        <v>348.45</v>
      </c>
      <c r="AD1390" s="83">
        <f>C1390+D1390</f>
        <v/>
      </c>
      <c r="AE1390" s="82">
        <f>N1390-E1390</f>
        <v/>
      </c>
      <c r="AF1390" s="82">
        <f>O1390-F1390</f>
        <v/>
      </c>
      <c r="AG1390" s="82">
        <f>P1390-G1390</f>
        <v/>
      </c>
      <c r="AH1390" s="82">
        <f>Q1390-H1390</f>
        <v/>
      </c>
      <c r="AI1390" s="82">
        <f>R1390-I1390</f>
        <v/>
      </c>
      <c r="AJ1390" s="82">
        <f>S1390-J1390</f>
        <v/>
      </c>
      <c r="AK1390" s="80">
        <f>INDEX(检修、备用和必开!I:I,MATCH(统调负荷!$C1390,检修、备用和必开!$A:$A,0))</f>
        <v/>
      </c>
    </row>
    <row r="1391" ht="13.8" customHeight="1">
      <c r="A1391" s="80">
        <f>WEEKDAY(C1391,2)</f>
        <v/>
      </c>
      <c r="B1391" s="80">
        <f>HOUR(D1391)</f>
        <v/>
      </c>
      <c r="D1391" s="75" t="n"/>
      <c r="E1391" s="80" t="n"/>
      <c r="F1391" s="80" t="n"/>
      <c r="G1391" s="80" t="n"/>
      <c r="H1391" s="80" t="n"/>
      <c r="I1391" s="80" t="n"/>
      <c r="J1391" s="80" t="n"/>
      <c r="K1391" s="80">
        <f>F1391-Y1391</f>
        <v/>
      </c>
      <c r="L1391" s="82">
        <f>AA1391/(K1391+W1391)</f>
        <v/>
      </c>
      <c r="M1391" s="75" t="n">
        <v>0.46875</v>
      </c>
      <c r="N1391" s="80" t="n">
        <v>91456.60000000001</v>
      </c>
      <c r="O1391" s="80" t="n">
        <v>45151.48</v>
      </c>
      <c r="P1391" s="80" t="n">
        <v>13390.4</v>
      </c>
      <c r="Q1391" s="80" t="n">
        <v>21847</v>
      </c>
      <c r="R1391" s="80" t="n">
        <v>12488.7</v>
      </c>
      <c r="S1391" s="80" t="n">
        <v>-1420.98</v>
      </c>
      <c r="T1391" s="80">
        <f>O1391-Y1391</f>
        <v/>
      </c>
      <c r="U1391" s="82">
        <f>AA1391/(T1391+X1391)</f>
        <v/>
      </c>
      <c r="V1391" s="80">
        <f>INDEX(检修、备用和必开!B:B,MATCH(统调负荷!$C1391,检修、备用和必开!$A:$A,0))</f>
        <v/>
      </c>
      <c r="W1391" s="80">
        <f>INDEX(检修、备用和必开!C:C,MATCH(统调负荷!$C1391,检修、备用和必开!$A:$A,0))</f>
        <v/>
      </c>
      <c r="X1391" s="80">
        <f>INDEX(检修、备用和必开!D:D,MATCH(统调负荷!$C1391,检修、备用和必开!$A:$A,0))</f>
        <v/>
      </c>
      <c r="Y1391" s="80">
        <f>INDEX(检修、备用和必开!E:E,MATCH(统调负荷!$C1391,检修、备用和必开!$A:$A,0))</f>
        <v/>
      </c>
      <c r="Z1391" s="80">
        <f>INDEX(检修、备用和必开!F:F,MATCH(统调负荷!$C1391,检修、备用和必开!$A:$A,0))</f>
        <v/>
      </c>
      <c r="AA1391" s="80">
        <f>94492.4-V1391-Z1391</f>
        <v/>
      </c>
      <c r="AB1391" s="80" t="n">
        <v>415.74</v>
      </c>
      <c r="AC1391" s="80" t="n">
        <v>347.45</v>
      </c>
      <c r="AD1391" s="83">
        <f>C1391+D1391</f>
        <v/>
      </c>
      <c r="AE1391" s="82">
        <f>N1391-E1391</f>
        <v/>
      </c>
      <c r="AF1391" s="82">
        <f>O1391-F1391</f>
        <v/>
      </c>
      <c r="AG1391" s="82">
        <f>P1391-G1391</f>
        <v/>
      </c>
      <c r="AH1391" s="82">
        <f>Q1391-H1391</f>
        <v/>
      </c>
      <c r="AI1391" s="82">
        <f>R1391-I1391</f>
        <v/>
      </c>
      <c r="AJ1391" s="82">
        <f>S1391-J1391</f>
        <v/>
      </c>
      <c r="AK1391" s="80">
        <f>INDEX(检修、备用和必开!I:I,MATCH(统调负荷!$C1391,检修、备用和必开!$A:$A,0))</f>
        <v/>
      </c>
    </row>
    <row r="1392" ht="13.8" customHeight="1">
      <c r="A1392" s="80">
        <f>WEEKDAY(C1392,2)</f>
        <v/>
      </c>
      <c r="B1392" s="80">
        <f>HOUR(D1392)</f>
        <v/>
      </c>
      <c r="D1392" s="75" t="n"/>
      <c r="E1392" s="80" t="n"/>
      <c r="F1392" s="80" t="n"/>
      <c r="G1392" s="80" t="n"/>
      <c r="H1392" s="80" t="n"/>
      <c r="I1392" s="80" t="n"/>
      <c r="J1392" s="80" t="n"/>
      <c r="K1392" s="80">
        <f>F1392-Y1392</f>
        <v/>
      </c>
      <c r="L1392" s="82">
        <f>AA1392/(K1392+W1392)</f>
        <v/>
      </c>
      <c r="M1392" s="75" t="n">
        <v>0.4791666666666667</v>
      </c>
      <c r="N1392" s="80" t="n">
        <v>89897.3</v>
      </c>
      <c r="O1392" s="80" t="n">
        <v>42725.73</v>
      </c>
      <c r="P1392" s="80" t="n">
        <v>14722.2</v>
      </c>
      <c r="Q1392" s="80" t="n">
        <v>21041.2</v>
      </c>
      <c r="R1392" s="80" t="n">
        <v>12780.4</v>
      </c>
      <c r="S1392" s="80" t="n">
        <v>-1372.23</v>
      </c>
      <c r="T1392" s="80">
        <f>O1392-Y1392</f>
        <v/>
      </c>
      <c r="U1392" s="82">
        <f>AA1392/(T1392+X1392)</f>
        <v/>
      </c>
      <c r="V1392" s="80">
        <f>INDEX(检修、备用和必开!B:B,MATCH(统调负荷!$C1392,检修、备用和必开!$A:$A,0))</f>
        <v/>
      </c>
      <c r="W1392" s="80">
        <f>INDEX(检修、备用和必开!C:C,MATCH(统调负荷!$C1392,检修、备用和必开!$A:$A,0))</f>
        <v/>
      </c>
      <c r="X1392" s="80">
        <f>INDEX(检修、备用和必开!D:D,MATCH(统调负荷!$C1392,检修、备用和必开!$A:$A,0))</f>
        <v/>
      </c>
      <c r="Y1392" s="80">
        <f>INDEX(检修、备用和必开!E:E,MATCH(统调负荷!$C1392,检修、备用和必开!$A:$A,0))</f>
        <v/>
      </c>
      <c r="Z1392" s="80">
        <f>INDEX(检修、备用和必开!F:F,MATCH(统调负荷!$C1392,检修、备用和必开!$A:$A,0))</f>
        <v/>
      </c>
      <c r="AA1392" s="80">
        <f>94492.4-V1392-Z1392</f>
        <v/>
      </c>
      <c r="AB1392" s="80" t="n">
        <v>369.34</v>
      </c>
      <c r="AC1392" s="80" t="n">
        <v>175.05</v>
      </c>
      <c r="AD1392" s="83">
        <f>C1392+D1392</f>
        <v/>
      </c>
      <c r="AE1392" s="82">
        <f>N1392-E1392</f>
        <v/>
      </c>
      <c r="AF1392" s="82">
        <f>O1392-F1392</f>
        <v/>
      </c>
      <c r="AG1392" s="82">
        <f>P1392-G1392</f>
        <v/>
      </c>
      <c r="AH1392" s="82">
        <f>Q1392-H1392</f>
        <v/>
      </c>
      <c r="AI1392" s="82">
        <f>R1392-I1392</f>
        <v/>
      </c>
      <c r="AJ1392" s="82">
        <f>S1392-J1392</f>
        <v/>
      </c>
      <c r="AK1392" s="80">
        <f>INDEX(检修、备用和必开!I:I,MATCH(统调负荷!$C1392,检修、备用和必开!$A:$A,0))</f>
        <v/>
      </c>
    </row>
    <row r="1393" ht="13.8" customHeight="1">
      <c r="A1393" s="80">
        <f>WEEKDAY(C1393,2)</f>
        <v/>
      </c>
      <c r="B1393" s="80">
        <f>HOUR(D1393)</f>
        <v/>
      </c>
      <c r="D1393" s="75" t="n"/>
      <c r="E1393" s="80" t="n"/>
      <c r="F1393" s="80" t="n"/>
      <c r="G1393" s="80" t="n"/>
      <c r="H1393" s="80" t="n"/>
      <c r="I1393" s="80" t="n"/>
      <c r="J1393" s="80" t="n"/>
      <c r="K1393" s="80">
        <f>F1393-Y1393</f>
        <v/>
      </c>
      <c r="L1393" s="82">
        <f>AA1393/(K1393+W1393)</f>
        <v/>
      </c>
      <c r="M1393" s="75" t="n">
        <v>0.4895833333333333</v>
      </c>
      <c r="N1393" s="80" t="n">
        <v>87099.7</v>
      </c>
      <c r="O1393" s="80" t="n">
        <v>40329.05</v>
      </c>
      <c r="P1393" s="80" t="n">
        <v>13735.7</v>
      </c>
      <c r="Q1393" s="80" t="n">
        <v>21240.5</v>
      </c>
      <c r="R1393" s="80" t="n">
        <v>13154.9</v>
      </c>
      <c r="S1393" s="80" t="n">
        <v>-1360.45</v>
      </c>
      <c r="T1393" s="80">
        <f>O1393-Y1393</f>
        <v/>
      </c>
      <c r="U1393" s="82">
        <f>AA1393/(T1393+X1393)</f>
        <v/>
      </c>
      <c r="V1393" s="80">
        <f>INDEX(检修、备用和必开!B:B,MATCH(统调负荷!$C1393,检修、备用和必开!$A:$A,0))</f>
        <v/>
      </c>
      <c r="W1393" s="80">
        <f>INDEX(检修、备用和必开!C:C,MATCH(统调负荷!$C1393,检修、备用和必开!$A:$A,0))</f>
        <v/>
      </c>
      <c r="X1393" s="80">
        <f>INDEX(检修、备用和必开!D:D,MATCH(统调负荷!$C1393,检修、备用和必开!$A:$A,0))</f>
        <v/>
      </c>
      <c r="Y1393" s="80">
        <f>INDEX(检修、备用和必开!E:E,MATCH(统调负荷!$C1393,检修、备用和必开!$A:$A,0))</f>
        <v/>
      </c>
      <c r="Z1393" s="80">
        <f>INDEX(检修、备用和必开!F:F,MATCH(统调负荷!$C1393,检修、备用和必开!$A:$A,0))</f>
        <v/>
      </c>
      <c r="AA1393" s="80">
        <f>94492.4-V1393-Z1393</f>
        <v/>
      </c>
      <c r="AB1393" s="80" t="n">
        <v>354.64</v>
      </c>
      <c r="AC1393" s="80" t="n">
        <v>289.35</v>
      </c>
      <c r="AD1393" s="83">
        <f>C1393+D1393</f>
        <v/>
      </c>
      <c r="AE1393" s="82">
        <f>N1393-E1393</f>
        <v/>
      </c>
      <c r="AF1393" s="82">
        <f>O1393-F1393</f>
        <v/>
      </c>
      <c r="AG1393" s="82">
        <f>P1393-G1393</f>
        <v/>
      </c>
      <c r="AH1393" s="82">
        <f>Q1393-H1393</f>
        <v/>
      </c>
      <c r="AI1393" s="82">
        <f>R1393-I1393</f>
        <v/>
      </c>
      <c r="AJ1393" s="82">
        <f>S1393-J1393</f>
        <v/>
      </c>
      <c r="AK1393" s="80">
        <f>INDEX(检修、备用和必开!I:I,MATCH(统调负荷!$C1393,检修、备用和必开!$A:$A,0))</f>
        <v/>
      </c>
    </row>
    <row r="1394" ht="13.8" customHeight="1">
      <c r="A1394" s="80">
        <f>WEEKDAY(C1394,2)</f>
        <v/>
      </c>
      <c r="B1394" s="80">
        <f>HOUR(D1394)</f>
        <v/>
      </c>
      <c r="D1394" s="75" t="n"/>
      <c r="E1394" s="80" t="n"/>
      <c r="F1394" s="80" t="n"/>
      <c r="G1394" s="80" t="n"/>
      <c r="H1394" s="80" t="n"/>
      <c r="I1394" s="80" t="n"/>
      <c r="J1394" s="80" t="n"/>
      <c r="K1394" s="80">
        <f>F1394-Y1394</f>
        <v/>
      </c>
      <c r="L1394" s="82">
        <f>AA1394/(K1394+W1394)</f>
        <v/>
      </c>
      <c r="M1394" s="75" t="n">
        <v>0.5</v>
      </c>
      <c r="N1394" s="80" t="n">
        <v>81573.5</v>
      </c>
      <c r="O1394" s="80" t="n">
        <v>35599.14</v>
      </c>
      <c r="P1394" s="80" t="n">
        <v>13868.6</v>
      </c>
      <c r="Q1394" s="80" t="n">
        <v>20362.9</v>
      </c>
      <c r="R1394" s="80" t="n">
        <v>13196.8</v>
      </c>
      <c r="S1394" s="80" t="n">
        <v>-1453.94</v>
      </c>
      <c r="T1394" s="80">
        <f>O1394-Y1394</f>
        <v/>
      </c>
      <c r="U1394" s="82">
        <f>AA1394/(T1394+X1394)</f>
        <v/>
      </c>
      <c r="V1394" s="80">
        <f>INDEX(检修、备用和必开!B:B,MATCH(统调负荷!$C1394,检修、备用和必开!$A:$A,0))</f>
        <v/>
      </c>
      <c r="W1394" s="80">
        <f>INDEX(检修、备用和必开!C:C,MATCH(统调负荷!$C1394,检修、备用和必开!$A:$A,0))</f>
        <v/>
      </c>
      <c r="X1394" s="80">
        <f>INDEX(检修、备用和必开!D:D,MATCH(统调负荷!$C1394,检修、备用和必开!$A:$A,0))</f>
        <v/>
      </c>
      <c r="Y1394" s="80">
        <f>INDEX(检修、备用和必开!E:E,MATCH(统调负荷!$C1394,检修、备用和必开!$A:$A,0))</f>
        <v/>
      </c>
      <c r="Z1394" s="80">
        <f>INDEX(检修、备用和必开!F:F,MATCH(统调负荷!$C1394,检修、备用和必开!$A:$A,0))</f>
        <v/>
      </c>
      <c r="AA1394" s="80">
        <f>94492.4-V1394-Z1394</f>
        <v/>
      </c>
      <c r="AB1394" s="80" t="n">
        <v>315.06</v>
      </c>
      <c r="AC1394" s="80" t="n">
        <v>29.6</v>
      </c>
      <c r="AD1394" s="83">
        <f>C1394+D1394</f>
        <v/>
      </c>
      <c r="AE1394" s="82">
        <f>N1394-E1394</f>
        <v/>
      </c>
      <c r="AF1394" s="82">
        <f>O1394-F1394</f>
        <v/>
      </c>
      <c r="AG1394" s="82">
        <f>P1394-G1394</f>
        <v/>
      </c>
      <c r="AH1394" s="82">
        <f>Q1394-H1394</f>
        <v/>
      </c>
      <c r="AI1394" s="82">
        <f>R1394-I1394</f>
        <v/>
      </c>
      <c r="AJ1394" s="82">
        <f>S1394-J1394</f>
        <v/>
      </c>
      <c r="AK1394" s="80">
        <f>INDEX(检修、备用和必开!I:I,MATCH(统调负荷!$C1394,检修、备用和必开!$A:$A,0))</f>
        <v/>
      </c>
    </row>
    <row r="1395" ht="13.8" customHeight="1">
      <c r="A1395" s="80">
        <f>WEEKDAY(C1395,2)</f>
        <v/>
      </c>
      <c r="B1395" s="80">
        <f>HOUR(D1395)</f>
        <v/>
      </c>
      <c r="D1395" s="75" t="n"/>
      <c r="E1395" s="80" t="n"/>
      <c r="F1395" s="80" t="n"/>
      <c r="G1395" s="80" t="n"/>
      <c r="H1395" s="80" t="n"/>
      <c r="I1395" s="80" t="n"/>
      <c r="J1395" s="80" t="n"/>
      <c r="K1395" s="80">
        <f>F1395-Y1395</f>
        <v/>
      </c>
      <c r="L1395" s="82">
        <f>AA1395/(K1395+W1395)</f>
        <v/>
      </c>
      <c r="M1395" s="75" t="n">
        <v>0.5104166666666666</v>
      </c>
      <c r="N1395" s="80" t="n">
        <v>82057.8</v>
      </c>
      <c r="O1395" s="80" t="n">
        <v>36001.71</v>
      </c>
      <c r="P1395" s="80" t="n">
        <v>13714.2</v>
      </c>
      <c r="Q1395" s="80" t="n">
        <v>20234.3</v>
      </c>
      <c r="R1395" s="80" t="n">
        <v>13481.3</v>
      </c>
      <c r="S1395" s="80" t="n">
        <v>-1373.71</v>
      </c>
      <c r="T1395" s="80">
        <f>O1395-Y1395</f>
        <v/>
      </c>
      <c r="U1395" s="82">
        <f>AA1395/(T1395+X1395)</f>
        <v/>
      </c>
      <c r="V1395" s="80">
        <f>INDEX(检修、备用和必开!B:B,MATCH(统调负荷!$C1395,检修、备用和必开!$A:$A,0))</f>
        <v/>
      </c>
      <c r="W1395" s="80">
        <f>INDEX(检修、备用和必开!C:C,MATCH(统调负荷!$C1395,检修、备用和必开!$A:$A,0))</f>
        <v/>
      </c>
      <c r="X1395" s="80">
        <f>INDEX(检修、备用和必开!D:D,MATCH(统调负荷!$C1395,检修、备用和必开!$A:$A,0))</f>
        <v/>
      </c>
      <c r="Y1395" s="80">
        <f>INDEX(检修、备用和必开!E:E,MATCH(统调负荷!$C1395,检修、备用和必开!$A:$A,0))</f>
        <v/>
      </c>
      <c r="Z1395" s="80">
        <f>INDEX(检修、备用和必开!F:F,MATCH(统调负荷!$C1395,检修、备用和必开!$A:$A,0))</f>
        <v/>
      </c>
      <c r="AA1395" s="80">
        <f>94492.4-V1395-Z1395</f>
        <v/>
      </c>
      <c r="AB1395" s="80" t="n">
        <v>325.98</v>
      </c>
      <c r="AC1395" s="80" t="n">
        <v>379.84</v>
      </c>
      <c r="AD1395" s="83">
        <f>C1395+D1395</f>
        <v/>
      </c>
      <c r="AE1395" s="82">
        <f>N1395-E1395</f>
        <v/>
      </c>
      <c r="AF1395" s="82">
        <f>O1395-F1395</f>
        <v/>
      </c>
      <c r="AG1395" s="82">
        <f>P1395-G1395</f>
        <v/>
      </c>
      <c r="AH1395" s="82">
        <f>Q1395-H1395</f>
        <v/>
      </c>
      <c r="AI1395" s="82">
        <f>R1395-I1395</f>
        <v/>
      </c>
      <c r="AJ1395" s="82">
        <f>S1395-J1395</f>
        <v/>
      </c>
      <c r="AK1395" s="80">
        <f>INDEX(检修、备用和必开!I:I,MATCH(统调负荷!$C1395,检修、备用和必开!$A:$A,0))</f>
        <v/>
      </c>
    </row>
    <row r="1396" ht="13.8" customHeight="1">
      <c r="A1396" s="80">
        <f>WEEKDAY(C1396,2)</f>
        <v/>
      </c>
      <c r="B1396" s="80">
        <f>HOUR(D1396)</f>
        <v/>
      </c>
      <c r="D1396" s="75" t="n"/>
      <c r="E1396" s="80" t="n"/>
      <c r="F1396" s="80" t="n"/>
      <c r="G1396" s="80" t="n"/>
      <c r="H1396" s="80" t="n"/>
      <c r="I1396" s="80" t="n"/>
      <c r="J1396" s="80" t="n"/>
      <c r="K1396" s="80">
        <f>F1396-Y1396</f>
        <v/>
      </c>
      <c r="L1396" s="82">
        <f>AA1396/(K1396+W1396)</f>
        <v/>
      </c>
      <c r="M1396" s="75" t="n">
        <v>0.5208333333333334</v>
      </c>
      <c r="N1396" s="80" t="n">
        <v>82281.10000000001</v>
      </c>
      <c r="O1396" s="80" t="n">
        <v>36273.42</v>
      </c>
      <c r="P1396" s="80" t="n">
        <v>13646.2</v>
      </c>
      <c r="Q1396" s="80" t="n">
        <v>19876</v>
      </c>
      <c r="R1396" s="80" t="n">
        <v>13813</v>
      </c>
      <c r="S1396" s="80" t="n">
        <v>-1327.52</v>
      </c>
      <c r="T1396" s="80">
        <f>O1396-Y1396</f>
        <v/>
      </c>
      <c r="U1396" s="82">
        <f>AA1396/(T1396+X1396)</f>
        <v/>
      </c>
      <c r="V1396" s="80">
        <f>INDEX(检修、备用和必开!B:B,MATCH(统调负荷!$C1396,检修、备用和必开!$A:$A,0))</f>
        <v/>
      </c>
      <c r="W1396" s="80">
        <f>INDEX(检修、备用和必开!C:C,MATCH(统调负荷!$C1396,检修、备用和必开!$A:$A,0))</f>
        <v/>
      </c>
      <c r="X1396" s="80">
        <f>INDEX(检修、备用和必开!D:D,MATCH(统调负荷!$C1396,检修、备用和必开!$A:$A,0))</f>
        <v/>
      </c>
      <c r="Y1396" s="80">
        <f>INDEX(检修、备用和必开!E:E,MATCH(统调负荷!$C1396,检修、备用和必开!$A:$A,0))</f>
        <v/>
      </c>
      <c r="Z1396" s="80">
        <f>INDEX(检修、备用和必开!F:F,MATCH(统调负荷!$C1396,检修、备用和必开!$A:$A,0))</f>
        <v/>
      </c>
      <c r="AA1396" s="80">
        <f>94492.4-V1396-Z1396</f>
        <v/>
      </c>
      <c r="AB1396" s="80" t="n">
        <v>314.56</v>
      </c>
      <c r="AC1396" s="80" t="n">
        <v>139.64</v>
      </c>
      <c r="AD1396" s="83">
        <f>C1396+D1396</f>
        <v/>
      </c>
      <c r="AE1396" s="82">
        <f>N1396-E1396</f>
        <v/>
      </c>
      <c r="AF1396" s="82">
        <f>O1396-F1396</f>
        <v/>
      </c>
      <c r="AG1396" s="82">
        <f>P1396-G1396</f>
        <v/>
      </c>
      <c r="AH1396" s="82">
        <f>Q1396-H1396</f>
        <v/>
      </c>
      <c r="AI1396" s="82">
        <f>R1396-I1396</f>
        <v/>
      </c>
      <c r="AJ1396" s="82">
        <f>S1396-J1396</f>
        <v/>
      </c>
      <c r="AK1396" s="80">
        <f>INDEX(检修、备用和必开!I:I,MATCH(统调负荷!$C1396,检修、备用和必开!$A:$A,0))</f>
        <v/>
      </c>
    </row>
    <row r="1397" ht="13.8" customHeight="1">
      <c r="A1397" s="80">
        <f>WEEKDAY(C1397,2)</f>
        <v/>
      </c>
      <c r="B1397" s="80">
        <f>HOUR(D1397)</f>
        <v/>
      </c>
      <c r="D1397" s="75" t="n"/>
      <c r="E1397" s="80" t="n"/>
      <c r="F1397" s="80" t="n"/>
      <c r="G1397" s="80" t="n"/>
      <c r="H1397" s="80" t="n"/>
      <c r="I1397" s="80" t="n"/>
      <c r="J1397" s="80" t="n"/>
      <c r="K1397" s="80">
        <f>F1397-Y1397</f>
        <v/>
      </c>
      <c r="L1397" s="82">
        <f>AA1397/(K1397+W1397)</f>
        <v/>
      </c>
      <c r="M1397" s="75" t="n">
        <v>0.53125</v>
      </c>
      <c r="N1397" s="80" t="n">
        <v>81716.8</v>
      </c>
      <c r="O1397" s="80" t="n">
        <v>36141.26</v>
      </c>
      <c r="P1397" s="80" t="n">
        <v>12996.7</v>
      </c>
      <c r="Q1397" s="80" t="n">
        <v>20057.9</v>
      </c>
      <c r="R1397" s="80" t="n">
        <v>13902.8</v>
      </c>
      <c r="S1397" s="80" t="n">
        <v>-1381.86</v>
      </c>
      <c r="T1397" s="80">
        <f>O1397-Y1397</f>
        <v/>
      </c>
      <c r="U1397" s="82">
        <f>AA1397/(T1397+X1397)</f>
        <v/>
      </c>
      <c r="V1397" s="80">
        <f>INDEX(检修、备用和必开!B:B,MATCH(统调负荷!$C1397,检修、备用和必开!$A:$A,0))</f>
        <v/>
      </c>
      <c r="W1397" s="80">
        <f>INDEX(检修、备用和必开!C:C,MATCH(统调负荷!$C1397,检修、备用和必开!$A:$A,0))</f>
        <v/>
      </c>
      <c r="X1397" s="80">
        <f>INDEX(检修、备用和必开!D:D,MATCH(统调负荷!$C1397,检修、备用和必开!$A:$A,0))</f>
        <v/>
      </c>
      <c r="Y1397" s="80">
        <f>INDEX(检修、备用和必开!E:E,MATCH(统调负荷!$C1397,检修、备用和必开!$A:$A,0))</f>
        <v/>
      </c>
      <c r="Z1397" s="80">
        <f>INDEX(检修、备用和必开!F:F,MATCH(统调负荷!$C1397,检修、备用和必开!$A:$A,0))</f>
        <v/>
      </c>
      <c r="AA1397" s="80">
        <f>94492.4-V1397-Z1397</f>
        <v/>
      </c>
      <c r="AB1397" s="80" t="n">
        <v>308.83</v>
      </c>
      <c r="AC1397" s="80" t="n">
        <v>296.37</v>
      </c>
      <c r="AD1397" s="83">
        <f>C1397+D1397</f>
        <v/>
      </c>
      <c r="AE1397" s="82">
        <f>N1397-E1397</f>
        <v/>
      </c>
      <c r="AF1397" s="82">
        <f>O1397-F1397</f>
        <v/>
      </c>
      <c r="AG1397" s="82">
        <f>P1397-G1397</f>
        <v/>
      </c>
      <c r="AH1397" s="82">
        <f>Q1397-H1397</f>
        <v/>
      </c>
      <c r="AI1397" s="82">
        <f>R1397-I1397</f>
        <v/>
      </c>
      <c r="AJ1397" s="82">
        <f>S1397-J1397</f>
        <v/>
      </c>
      <c r="AK1397" s="80">
        <f>INDEX(检修、备用和必开!I:I,MATCH(统调负荷!$C1397,检修、备用和必开!$A:$A,0))</f>
        <v/>
      </c>
    </row>
    <row r="1398" ht="13.8" customHeight="1">
      <c r="A1398" s="80">
        <f>WEEKDAY(C1398,2)</f>
        <v/>
      </c>
      <c r="B1398" s="80">
        <f>HOUR(D1398)</f>
        <v/>
      </c>
      <c r="D1398" s="75" t="n"/>
      <c r="E1398" s="80" t="n"/>
      <c r="F1398" s="80" t="n"/>
      <c r="G1398" s="80" t="n"/>
      <c r="H1398" s="80" t="n"/>
      <c r="I1398" s="80" t="n"/>
      <c r="J1398" s="80" t="n"/>
      <c r="K1398" s="80">
        <f>F1398-Y1398</f>
        <v/>
      </c>
      <c r="L1398" s="82">
        <f>AA1398/(K1398+W1398)</f>
        <v/>
      </c>
      <c r="M1398" s="75" t="n">
        <v>0.5416666666666666</v>
      </c>
      <c r="N1398" s="80" t="n">
        <v>81791.10000000001</v>
      </c>
      <c r="O1398" s="80" t="n">
        <v>35265.21</v>
      </c>
      <c r="P1398" s="80" t="n">
        <v>13772.1</v>
      </c>
      <c r="Q1398" s="80" t="n">
        <v>20317.4</v>
      </c>
      <c r="R1398" s="80" t="n">
        <v>13870.9</v>
      </c>
      <c r="S1398" s="80" t="n">
        <v>-1434.51</v>
      </c>
      <c r="T1398" s="80">
        <f>O1398-Y1398</f>
        <v/>
      </c>
      <c r="U1398" s="82">
        <f>AA1398/(T1398+X1398)</f>
        <v/>
      </c>
      <c r="V1398" s="80">
        <f>INDEX(检修、备用和必开!B:B,MATCH(统调负荷!$C1398,检修、备用和必开!$A:$A,0))</f>
        <v/>
      </c>
      <c r="W1398" s="80">
        <f>INDEX(检修、备用和必开!C:C,MATCH(统调负荷!$C1398,检修、备用和必开!$A:$A,0))</f>
        <v/>
      </c>
      <c r="X1398" s="80">
        <f>INDEX(检修、备用和必开!D:D,MATCH(统调负荷!$C1398,检修、备用和必开!$A:$A,0))</f>
        <v/>
      </c>
      <c r="Y1398" s="80">
        <f>INDEX(检修、备用和必开!E:E,MATCH(统调负荷!$C1398,检修、备用和必开!$A:$A,0))</f>
        <v/>
      </c>
      <c r="Z1398" s="80">
        <f>INDEX(检修、备用和必开!F:F,MATCH(统调负荷!$C1398,检修、备用和必开!$A:$A,0))</f>
        <v/>
      </c>
      <c r="AA1398" s="80">
        <f>94492.4-V1398-Z1398</f>
        <v/>
      </c>
      <c r="AB1398" s="80" t="n">
        <v>304.46</v>
      </c>
      <c r="AC1398" s="80" t="n">
        <v>145.43</v>
      </c>
      <c r="AD1398" s="83">
        <f>C1398+D1398</f>
        <v/>
      </c>
      <c r="AE1398" s="82">
        <f>N1398-E1398</f>
        <v/>
      </c>
      <c r="AF1398" s="82">
        <f>O1398-F1398</f>
        <v/>
      </c>
      <c r="AG1398" s="82">
        <f>P1398-G1398</f>
        <v/>
      </c>
      <c r="AH1398" s="82">
        <f>Q1398-H1398</f>
        <v/>
      </c>
      <c r="AI1398" s="82">
        <f>R1398-I1398</f>
        <v/>
      </c>
      <c r="AJ1398" s="82">
        <f>S1398-J1398</f>
        <v/>
      </c>
      <c r="AK1398" s="80">
        <f>INDEX(检修、备用和必开!I:I,MATCH(统调负荷!$C1398,检修、备用和必开!$A:$A,0))</f>
        <v/>
      </c>
    </row>
    <row r="1399" ht="13.8" customHeight="1">
      <c r="A1399" s="80">
        <f>WEEKDAY(C1399,2)</f>
        <v/>
      </c>
      <c r="B1399" s="80">
        <f>HOUR(D1399)</f>
        <v/>
      </c>
      <c r="D1399" s="75" t="n"/>
      <c r="E1399" s="80" t="n"/>
      <c r="F1399" s="80" t="n"/>
      <c r="G1399" s="80" t="n"/>
      <c r="H1399" s="80" t="n"/>
      <c r="I1399" s="80" t="n"/>
      <c r="J1399" s="80" t="n"/>
      <c r="K1399" s="80">
        <f>F1399-Y1399</f>
        <v/>
      </c>
      <c r="L1399" s="82">
        <f>AA1399/(K1399+W1399)</f>
        <v/>
      </c>
      <c r="M1399" s="75" t="n">
        <v>0.5520833333333334</v>
      </c>
      <c r="N1399" s="80" t="n">
        <v>82406</v>
      </c>
      <c r="O1399" s="80" t="n">
        <v>36064.24</v>
      </c>
      <c r="P1399" s="80" t="n">
        <v>13130.1</v>
      </c>
      <c r="Q1399" s="80" t="n">
        <v>20710</v>
      </c>
      <c r="R1399" s="80" t="n">
        <v>13893.5</v>
      </c>
      <c r="S1399" s="80" t="n">
        <v>-1391.84</v>
      </c>
      <c r="T1399" s="80">
        <f>O1399-Y1399</f>
        <v/>
      </c>
      <c r="U1399" s="82">
        <f>AA1399/(T1399+X1399)</f>
        <v/>
      </c>
      <c r="V1399" s="80">
        <f>INDEX(检修、备用和必开!B:B,MATCH(统调负荷!$C1399,检修、备用和必开!$A:$A,0))</f>
        <v/>
      </c>
      <c r="W1399" s="80">
        <f>INDEX(检修、备用和必开!C:C,MATCH(统调负荷!$C1399,检修、备用和必开!$A:$A,0))</f>
        <v/>
      </c>
      <c r="X1399" s="80">
        <f>INDEX(检修、备用和必开!D:D,MATCH(统调负荷!$C1399,检修、备用和必开!$A:$A,0))</f>
        <v/>
      </c>
      <c r="Y1399" s="80">
        <f>INDEX(检修、备用和必开!E:E,MATCH(统调负荷!$C1399,检修、备用和必开!$A:$A,0))</f>
        <v/>
      </c>
      <c r="Z1399" s="80">
        <f>INDEX(检修、备用和必开!F:F,MATCH(统调负荷!$C1399,检修、备用和必开!$A:$A,0))</f>
        <v/>
      </c>
      <c r="AA1399" s="80">
        <f>94492.4-V1399-Z1399</f>
        <v/>
      </c>
      <c r="AB1399" s="80" t="n">
        <v>304.2</v>
      </c>
      <c r="AC1399" s="80" t="n">
        <v>306.15</v>
      </c>
      <c r="AD1399" s="83">
        <f>C1399+D1399</f>
        <v/>
      </c>
      <c r="AE1399" s="82">
        <f>N1399-E1399</f>
        <v/>
      </c>
      <c r="AF1399" s="82">
        <f>O1399-F1399</f>
        <v/>
      </c>
      <c r="AG1399" s="82">
        <f>P1399-G1399</f>
        <v/>
      </c>
      <c r="AH1399" s="82">
        <f>Q1399-H1399</f>
        <v/>
      </c>
      <c r="AI1399" s="82">
        <f>R1399-I1399</f>
        <v/>
      </c>
      <c r="AJ1399" s="82">
        <f>S1399-J1399</f>
        <v/>
      </c>
      <c r="AK1399" s="80">
        <f>INDEX(检修、备用和必开!I:I,MATCH(统调负荷!$C1399,检修、备用和必开!$A:$A,0))</f>
        <v/>
      </c>
    </row>
    <row r="1400" ht="13.8" customHeight="1">
      <c r="A1400" s="80">
        <f>WEEKDAY(C1400,2)</f>
        <v/>
      </c>
      <c r="B1400" s="80">
        <f>HOUR(D1400)</f>
        <v/>
      </c>
      <c r="D1400" s="75" t="n"/>
      <c r="E1400" s="80" t="n"/>
      <c r="F1400" s="80" t="n"/>
      <c r="G1400" s="80" t="n"/>
      <c r="H1400" s="80" t="n"/>
      <c r="I1400" s="80" t="n"/>
      <c r="J1400" s="80" t="n"/>
      <c r="K1400" s="80">
        <f>F1400-Y1400</f>
        <v/>
      </c>
      <c r="L1400" s="82">
        <f>AA1400/(K1400+W1400)</f>
        <v/>
      </c>
      <c r="M1400" s="75" t="n">
        <v>0.5625</v>
      </c>
      <c r="N1400" s="80" t="n">
        <v>84712.60000000001</v>
      </c>
      <c r="O1400" s="80" t="n">
        <v>36785.64</v>
      </c>
      <c r="P1400" s="80" t="n">
        <v>13936.9</v>
      </c>
      <c r="Q1400" s="80" t="n">
        <v>21390</v>
      </c>
      <c r="R1400" s="80" t="n">
        <v>13911.7</v>
      </c>
      <c r="S1400" s="80" t="n">
        <v>-1311.64</v>
      </c>
      <c r="T1400" s="80">
        <f>O1400-Y1400</f>
        <v/>
      </c>
      <c r="U1400" s="82">
        <f>AA1400/(T1400+X1400)</f>
        <v/>
      </c>
      <c r="V1400" s="80">
        <f>INDEX(检修、备用和必开!B:B,MATCH(统调负荷!$C1400,检修、备用和必开!$A:$A,0))</f>
        <v/>
      </c>
      <c r="W1400" s="80">
        <f>INDEX(检修、备用和必开!C:C,MATCH(统调负荷!$C1400,检修、备用和必开!$A:$A,0))</f>
        <v/>
      </c>
      <c r="X1400" s="80">
        <f>INDEX(检修、备用和必开!D:D,MATCH(统调负荷!$C1400,检修、备用和必开!$A:$A,0))</f>
        <v/>
      </c>
      <c r="Y1400" s="80">
        <f>INDEX(检修、备用和必开!E:E,MATCH(统调负荷!$C1400,检修、备用和必开!$A:$A,0))</f>
        <v/>
      </c>
      <c r="Z1400" s="80">
        <f>INDEX(检修、备用和必开!F:F,MATCH(统调负荷!$C1400,检修、备用和必开!$A:$A,0))</f>
        <v/>
      </c>
      <c r="AA1400" s="80">
        <f>94492.4-V1400-Z1400</f>
        <v/>
      </c>
      <c r="AB1400" s="80" t="n">
        <v>308.54</v>
      </c>
      <c r="AC1400" s="80" t="n">
        <v>267.42</v>
      </c>
      <c r="AD1400" s="83">
        <f>C1400+D1400</f>
        <v/>
      </c>
      <c r="AE1400" s="82">
        <f>N1400-E1400</f>
        <v/>
      </c>
      <c r="AF1400" s="82">
        <f>O1400-F1400</f>
        <v/>
      </c>
      <c r="AG1400" s="82">
        <f>P1400-G1400</f>
        <v/>
      </c>
      <c r="AH1400" s="82">
        <f>Q1400-H1400</f>
        <v/>
      </c>
      <c r="AI1400" s="82">
        <f>R1400-I1400</f>
        <v/>
      </c>
      <c r="AJ1400" s="82">
        <f>S1400-J1400</f>
        <v/>
      </c>
      <c r="AK1400" s="80">
        <f>INDEX(检修、备用和必开!I:I,MATCH(统调负荷!$C1400,检修、备用和必开!$A:$A,0))</f>
        <v/>
      </c>
    </row>
    <row r="1401" ht="13.8" customHeight="1">
      <c r="A1401" s="80">
        <f>WEEKDAY(C1401,2)</f>
        <v/>
      </c>
      <c r="B1401" s="80">
        <f>HOUR(D1401)</f>
        <v/>
      </c>
      <c r="D1401" s="75" t="n"/>
      <c r="E1401" s="80" t="n"/>
      <c r="F1401" s="80" t="n"/>
      <c r="G1401" s="80" t="n"/>
      <c r="H1401" s="80" t="n"/>
      <c r="I1401" s="80" t="n"/>
      <c r="J1401" s="80" t="n"/>
      <c r="K1401" s="80">
        <f>F1401-Y1401</f>
        <v/>
      </c>
      <c r="L1401" s="82">
        <f>AA1401/(K1401+W1401)</f>
        <v/>
      </c>
      <c r="M1401" s="75" t="n">
        <v>0.5729166666666666</v>
      </c>
      <c r="N1401" s="80" t="n">
        <v>87062.89999999999</v>
      </c>
      <c r="O1401" s="80" t="n">
        <v>39003.01</v>
      </c>
      <c r="P1401" s="80" t="n">
        <v>14052.6</v>
      </c>
      <c r="Q1401" s="80" t="n">
        <v>21796.5</v>
      </c>
      <c r="R1401" s="80" t="n">
        <v>13641.1</v>
      </c>
      <c r="S1401" s="80" t="n">
        <v>-1430.31</v>
      </c>
      <c r="T1401" s="80">
        <f>O1401-Y1401</f>
        <v/>
      </c>
      <c r="U1401" s="82">
        <f>AA1401/(T1401+X1401)</f>
        <v/>
      </c>
      <c r="V1401" s="80">
        <f>INDEX(检修、备用和必开!B:B,MATCH(统调负荷!$C1401,检修、备用和必开!$A:$A,0))</f>
        <v/>
      </c>
      <c r="W1401" s="80">
        <f>INDEX(检修、备用和必开!C:C,MATCH(统调负荷!$C1401,检修、备用和必开!$A:$A,0))</f>
        <v/>
      </c>
      <c r="X1401" s="80">
        <f>INDEX(检修、备用和必开!D:D,MATCH(统调负荷!$C1401,检修、备用和必开!$A:$A,0))</f>
        <v/>
      </c>
      <c r="Y1401" s="80">
        <f>INDEX(检修、备用和必开!E:E,MATCH(统调负荷!$C1401,检修、备用和必开!$A:$A,0))</f>
        <v/>
      </c>
      <c r="Z1401" s="80">
        <f>INDEX(检修、备用和必开!F:F,MATCH(统调负荷!$C1401,检修、备用和必开!$A:$A,0))</f>
        <v/>
      </c>
      <c r="AA1401" s="80">
        <f>94492.4-V1401-Z1401</f>
        <v/>
      </c>
      <c r="AB1401" s="80" t="n">
        <v>331.59</v>
      </c>
      <c r="AC1401" s="80" t="n">
        <v>294.41</v>
      </c>
      <c r="AD1401" s="83">
        <f>C1401+D1401</f>
        <v/>
      </c>
      <c r="AE1401" s="82">
        <f>N1401-E1401</f>
        <v/>
      </c>
      <c r="AF1401" s="82">
        <f>O1401-F1401</f>
        <v/>
      </c>
      <c r="AG1401" s="82">
        <f>P1401-G1401</f>
        <v/>
      </c>
      <c r="AH1401" s="82">
        <f>Q1401-H1401</f>
        <v/>
      </c>
      <c r="AI1401" s="82">
        <f>R1401-I1401</f>
        <v/>
      </c>
      <c r="AJ1401" s="82">
        <f>S1401-J1401</f>
        <v/>
      </c>
      <c r="AK1401" s="80">
        <f>INDEX(检修、备用和必开!I:I,MATCH(统调负荷!$C1401,检修、备用和必开!$A:$A,0))</f>
        <v/>
      </c>
    </row>
    <row r="1402" ht="13.8" customHeight="1">
      <c r="A1402" s="80">
        <f>WEEKDAY(C1402,2)</f>
        <v/>
      </c>
      <c r="B1402" s="80">
        <f>HOUR(D1402)</f>
        <v/>
      </c>
      <c r="D1402" s="75" t="n"/>
      <c r="E1402" s="80" t="n"/>
      <c r="F1402" s="80" t="n"/>
      <c r="G1402" s="80" t="n"/>
      <c r="H1402" s="80" t="n"/>
      <c r="I1402" s="80" t="n"/>
      <c r="J1402" s="80" t="n"/>
      <c r="K1402" s="80">
        <f>F1402-Y1402</f>
        <v/>
      </c>
      <c r="L1402" s="82">
        <f>AA1402/(K1402+W1402)</f>
        <v/>
      </c>
      <c r="M1402" s="75" t="n">
        <v>0.5833333333333334</v>
      </c>
      <c r="N1402" s="80" t="n">
        <v>86580</v>
      </c>
      <c r="O1402" s="80" t="n">
        <v>37966.09</v>
      </c>
      <c r="P1402" s="80" t="n">
        <v>14256.2</v>
      </c>
      <c r="Q1402" s="80" t="n">
        <v>22221.6</v>
      </c>
      <c r="R1402" s="80" t="n">
        <v>13536</v>
      </c>
      <c r="S1402" s="80" t="n">
        <v>-1399.89</v>
      </c>
      <c r="T1402" s="80">
        <f>O1402-Y1402</f>
        <v/>
      </c>
      <c r="U1402" s="82">
        <f>AA1402/(T1402+X1402)</f>
        <v/>
      </c>
      <c r="V1402" s="80">
        <f>INDEX(检修、备用和必开!B:B,MATCH(统调负荷!$C1402,检修、备用和必开!$A:$A,0))</f>
        <v/>
      </c>
      <c r="W1402" s="80">
        <f>INDEX(检修、备用和必开!C:C,MATCH(统调负荷!$C1402,检修、备用和必开!$A:$A,0))</f>
        <v/>
      </c>
      <c r="X1402" s="80">
        <f>INDEX(检修、备用和必开!D:D,MATCH(统调负荷!$C1402,检修、备用和必开!$A:$A,0))</f>
        <v/>
      </c>
      <c r="Y1402" s="80">
        <f>INDEX(检修、备用和必开!E:E,MATCH(统调负荷!$C1402,检修、备用和必开!$A:$A,0))</f>
        <v/>
      </c>
      <c r="Z1402" s="80">
        <f>INDEX(检修、备用和必开!F:F,MATCH(统调负荷!$C1402,检修、备用和必开!$A:$A,0))</f>
        <v/>
      </c>
      <c r="AA1402" s="80">
        <f>94492.4-V1402-Z1402</f>
        <v/>
      </c>
      <c r="AB1402" s="80" t="n">
        <v>324.25</v>
      </c>
      <c r="AC1402" s="80" t="n">
        <v>274.69</v>
      </c>
      <c r="AD1402" s="83">
        <f>C1402+D1402</f>
        <v/>
      </c>
      <c r="AE1402" s="82">
        <f>N1402-E1402</f>
        <v/>
      </c>
      <c r="AF1402" s="82">
        <f>O1402-F1402</f>
        <v/>
      </c>
      <c r="AG1402" s="82">
        <f>P1402-G1402</f>
        <v/>
      </c>
      <c r="AH1402" s="82">
        <f>Q1402-H1402</f>
        <v/>
      </c>
      <c r="AI1402" s="82">
        <f>R1402-I1402</f>
        <v/>
      </c>
      <c r="AJ1402" s="82">
        <f>S1402-J1402</f>
        <v/>
      </c>
      <c r="AK1402" s="80">
        <f>INDEX(检修、备用和必开!I:I,MATCH(统调负荷!$C1402,检修、备用和必开!$A:$A,0))</f>
        <v/>
      </c>
    </row>
    <row r="1403" ht="13.8" customHeight="1">
      <c r="A1403" s="80">
        <f>WEEKDAY(C1403,2)</f>
        <v/>
      </c>
      <c r="B1403" s="80">
        <f>HOUR(D1403)</f>
        <v/>
      </c>
      <c r="D1403" s="75" t="n"/>
      <c r="E1403" s="80" t="n"/>
      <c r="F1403" s="80" t="n"/>
      <c r="G1403" s="80" t="n"/>
      <c r="H1403" s="80" t="n"/>
      <c r="I1403" s="80" t="n"/>
      <c r="J1403" s="80" t="n"/>
      <c r="K1403" s="80">
        <f>F1403-Y1403</f>
        <v/>
      </c>
      <c r="L1403" s="82">
        <f>AA1403/(K1403+W1403)</f>
        <v/>
      </c>
      <c r="M1403" s="75" t="n">
        <v>0.59375</v>
      </c>
      <c r="N1403" s="80" t="n">
        <v>85520.2</v>
      </c>
      <c r="O1403" s="80" t="n">
        <v>36633.35</v>
      </c>
      <c r="P1403" s="80" t="n">
        <v>14130.7</v>
      </c>
      <c r="Q1403" s="80" t="n">
        <v>22911</v>
      </c>
      <c r="R1403" s="80" t="n">
        <v>13224.3</v>
      </c>
      <c r="S1403" s="80" t="n">
        <v>-1379.15</v>
      </c>
      <c r="T1403" s="80">
        <f>O1403-Y1403</f>
        <v/>
      </c>
      <c r="U1403" s="82">
        <f>AA1403/(T1403+X1403)</f>
        <v/>
      </c>
      <c r="V1403" s="80">
        <f>INDEX(检修、备用和必开!B:B,MATCH(统调负荷!$C1403,检修、备用和必开!$A:$A,0))</f>
        <v/>
      </c>
      <c r="W1403" s="80">
        <f>INDEX(检修、备用和必开!C:C,MATCH(统调负荷!$C1403,检修、备用和必开!$A:$A,0))</f>
        <v/>
      </c>
      <c r="X1403" s="80">
        <f>INDEX(检修、备用和必开!D:D,MATCH(统调负荷!$C1403,检修、备用和必开!$A:$A,0))</f>
        <v/>
      </c>
      <c r="Y1403" s="80">
        <f>INDEX(检修、备用和必开!E:E,MATCH(统调负荷!$C1403,检修、备用和必开!$A:$A,0))</f>
        <v/>
      </c>
      <c r="Z1403" s="80">
        <f>INDEX(检修、备用和必开!F:F,MATCH(统调负荷!$C1403,检修、备用和必开!$A:$A,0))</f>
        <v/>
      </c>
      <c r="AA1403" s="80">
        <f>94492.4-V1403-Z1403</f>
        <v/>
      </c>
      <c r="AB1403" s="80" t="n">
        <v>319.54</v>
      </c>
      <c r="AC1403" s="80" t="n">
        <v>284.61</v>
      </c>
      <c r="AD1403" s="83">
        <f>C1403+D1403</f>
        <v/>
      </c>
      <c r="AE1403" s="82">
        <f>N1403-E1403</f>
        <v/>
      </c>
      <c r="AF1403" s="82">
        <f>O1403-F1403</f>
        <v/>
      </c>
      <c r="AG1403" s="82">
        <f>P1403-G1403</f>
        <v/>
      </c>
      <c r="AH1403" s="82">
        <f>Q1403-H1403</f>
        <v/>
      </c>
      <c r="AI1403" s="82">
        <f>R1403-I1403</f>
        <v/>
      </c>
      <c r="AJ1403" s="82">
        <f>S1403-J1403</f>
        <v/>
      </c>
      <c r="AK1403" s="80">
        <f>INDEX(检修、备用和必开!I:I,MATCH(统调负荷!$C1403,检修、备用和必开!$A:$A,0))</f>
        <v/>
      </c>
    </row>
    <row r="1404" ht="13.8" customHeight="1">
      <c r="A1404" s="80">
        <f>WEEKDAY(C1404,2)</f>
        <v/>
      </c>
      <c r="B1404" s="80">
        <f>HOUR(D1404)</f>
        <v/>
      </c>
      <c r="D1404" s="75" t="n"/>
      <c r="E1404" s="80" t="n"/>
      <c r="F1404" s="80" t="n"/>
      <c r="G1404" s="80" t="n"/>
      <c r="H1404" s="80" t="n"/>
      <c r="I1404" s="80" t="n"/>
      <c r="J1404" s="80" t="n"/>
      <c r="K1404" s="80">
        <f>F1404-Y1404</f>
        <v/>
      </c>
      <c r="L1404" s="82">
        <f>AA1404/(K1404+W1404)</f>
        <v/>
      </c>
      <c r="M1404" s="75" t="n">
        <v>0.6041666666666666</v>
      </c>
      <c r="N1404" s="80" t="n">
        <v>85949.5</v>
      </c>
      <c r="O1404" s="80" t="n">
        <v>36745.67</v>
      </c>
      <c r="P1404" s="80" t="n">
        <v>14524.1</v>
      </c>
      <c r="Q1404" s="80" t="n">
        <v>22853.5</v>
      </c>
      <c r="R1404" s="80" t="n">
        <v>13149.2</v>
      </c>
      <c r="S1404" s="80" t="n">
        <v>-1322.97</v>
      </c>
      <c r="T1404" s="80">
        <f>O1404-Y1404</f>
        <v/>
      </c>
      <c r="U1404" s="82">
        <f>AA1404/(T1404+X1404)</f>
        <v/>
      </c>
      <c r="V1404" s="80">
        <f>INDEX(检修、备用和必开!B:B,MATCH(统调负荷!$C1404,检修、备用和必开!$A:$A,0))</f>
        <v/>
      </c>
      <c r="W1404" s="80">
        <f>INDEX(检修、备用和必开!C:C,MATCH(统调负荷!$C1404,检修、备用和必开!$A:$A,0))</f>
        <v/>
      </c>
      <c r="X1404" s="80">
        <f>INDEX(检修、备用和必开!D:D,MATCH(统调负荷!$C1404,检修、备用和必开!$A:$A,0))</f>
        <v/>
      </c>
      <c r="Y1404" s="80">
        <f>INDEX(检修、备用和必开!E:E,MATCH(统调负荷!$C1404,检修、备用和必开!$A:$A,0))</f>
        <v/>
      </c>
      <c r="Z1404" s="80">
        <f>INDEX(检修、备用和必开!F:F,MATCH(统调负荷!$C1404,检修、备用和必开!$A:$A,0))</f>
        <v/>
      </c>
      <c r="AA1404" s="80">
        <f>94492.4-V1404-Z1404</f>
        <v/>
      </c>
      <c r="AB1404" s="80" t="n">
        <v>321.96</v>
      </c>
      <c r="AC1404" s="80" t="n">
        <v>280.37</v>
      </c>
      <c r="AD1404" s="83">
        <f>C1404+D1404</f>
        <v/>
      </c>
      <c r="AE1404" s="82">
        <f>N1404-E1404</f>
        <v/>
      </c>
      <c r="AF1404" s="82">
        <f>O1404-F1404</f>
        <v/>
      </c>
      <c r="AG1404" s="82">
        <f>P1404-G1404</f>
        <v/>
      </c>
      <c r="AH1404" s="82">
        <f>Q1404-H1404</f>
        <v/>
      </c>
      <c r="AI1404" s="82">
        <f>R1404-I1404</f>
        <v/>
      </c>
      <c r="AJ1404" s="82">
        <f>S1404-J1404</f>
        <v/>
      </c>
      <c r="AK1404" s="80">
        <f>INDEX(检修、备用和必开!I:I,MATCH(统调负荷!$C1404,检修、备用和必开!$A:$A,0))</f>
        <v/>
      </c>
    </row>
    <row r="1405" ht="13.8" customHeight="1">
      <c r="A1405" s="80">
        <f>WEEKDAY(C1405,2)</f>
        <v/>
      </c>
      <c r="B1405" s="80">
        <f>HOUR(D1405)</f>
        <v/>
      </c>
      <c r="D1405" s="75" t="n"/>
      <c r="E1405" s="80" t="n"/>
      <c r="F1405" s="80" t="n"/>
      <c r="G1405" s="80" t="n"/>
      <c r="H1405" s="80" t="n"/>
      <c r="I1405" s="80" t="n"/>
      <c r="J1405" s="80" t="n"/>
      <c r="K1405" s="80">
        <f>F1405-Y1405</f>
        <v/>
      </c>
      <c r="L1405" s="82">
        <f>AA1405/(K1405+W1405)</f>
        <v/>
      </c>
      <c r="M1405" s="75" t="n">
        <v>0.6145833333333334</v>
      </c>
      <c r="N1405" s="80" t="n">
        <v>86593.5</v>
      </c>
      <c r="O1405" s="80" t="n">
        <v>37392.34</v>
      </c>
      <c r="P1405" s="80" t="n">
        <v>14938.5</v>
      </c>
      <c r="Q1405" s="80" t="n">
        <v>22917.2</v>
      </c>
      <c r="R1405" s="80" t="n">
        <v>12784.2</v>
      </c>
      <c r="S1405" s="80" t="n">
        <v>-1438.74</v>
      </c>
      <c r="T1405" s="80">
        <f>O1405-Y1405</f>
        <v/>
      </c>
      <c r="U1405" s="82">
        <f>AA1405/(T1405+X1405)</f>
        <v/>
      </c>
      <c r="V1405" s="80">
        <f>INDEX(检修、备用和必开!B:B,MATCH(统调负荷!$C1405,检修、备用和必开!$A:$A,0))</f>
        <v/>
      </c>
      <c r="W1405" s="80">
        <f>INDEX(检修、备用和必开!C:C,MATCH(统调负荷!$C1405,检修、备用和必开!$A:$A,0))</f>
        <v/>
      </c>
      <c r="X1405" s="80">
        <f>INDEX(检修、备用和必开!D:D,MATCH(统调负荷!$C1405,检修、备用和必开!$A:$A,0))</f>
        <v/>
      </c>
      <c r="Y1405" s="80">
        <f>INDEX(检修、备用和必开!E:E,MATCH(统调负荷!$C1405,检修、备用和必开!$A:$A,0))</f>
        <v/>
      </c>
      <c r="Z1405" s="80">
        <f>INDEX(检修、备用和必开!F:F,MATCH(统调负荷!$C1405,检修、备用和必开!$A:$A,0))</f>
        <v/>
      </c>
      <c r="AA1405" s="80">
        <f>94492.4-V1405-Z1405</f>
        <v/>
      </c>
      <c r="AB1405" s="80" t="n">
        <v>323.44</v>
      </c>
      <c r="AC1405" s="80" t="n">
        <v>0</v>
      </c>
      <c r="AD1405" s="83">
        <f>C1405+D1405</f>
        <v/>
      </c>
      <c r="AE1405" s="82">
        <f>N1405-E1405</f>
        <v/>
      </c>
      <c r="AF1405" s="82">
        <f>O1405-F1405</f>
        <v/>
      </c>
      <c r="AG1405" s="82">
        <f>P1405-G1405</f>
        <v/>
      </c>
      <c r="AH1405" s="82">
        <f>Q1405-H1405</f>
        <v/>
      </c>
      <c r="AI1405" s="82">
        <f>R1405-I1405</f>
        <v/>
      </c>
      <c r="AJ1405" s="82">
        <f>S1405-J1405</f>
        <v/>
      </c>
      <c r="AK1405" s="80">
        <f>INDEX(检修、备用和必开!I:I,MATCH(统调负荷!$C1405,检修、备用和必开!$A:$A,0))</f>
        <v/>
      </c>
    </row>
    <row r="1406" ht="13.8" customHeight="1">
      <c r="A1406" s="80">
        <f>WEEKDAY(C1406,2)</f>
        <v/>
      </c>
      <c r="B1406" s="80">
        <f>HOUR(D1406)</f>
        <v/>
      </c>
      <c r="D1406" s="75" t="n"/>
      <c r="E1406" s="80" t="n"/>
      <c r="F1406" s="80" t="n"/>
      <c r="G1406" s="80" t="n"/>
      <c r="H1406" s="80" t="n"/>
      <c r="I1406" s="80" t="n"/>
      <c r="J1406" s="80" t="n"/>
      <c r="K1406" s="80">
        <f>F1406-Y1406</f>
        <v/>
      </c>
      <c r="L1406" s="82">
        <f>AA1406/(K1406+W1406)</f>
        <v/>
      </c>
      <c r="M1406" s="75" t="n">
        <v>0.625</v>
      </c>
      <c r="N1406" s="80" t="n">
        <v>86995.2</v>
      </c>
      <c r="O1406" s="80" t="n">
        <v>38241.43</v>
      </c>
      <c r="P1406" s="80" t="n">
        <v>14434.4</v>
      </c>
      <c r="Q1406" s="80" t="n">
        <v>23249.7</v>
      </c>
      <c r="R1406" s="80" t="n">
        <v>12472.8</v>
      </c>
      <c r="S1406" s="80" t="n">
        <v>-1403.13</v>
      </c>
      <c r="T1406" s="80">
        <f>O1406-Y1406</f>
        <v/>
      </c>
      <c r="U1406" s="82">
        <f>AA1406/(T1406+X1406)</f>
        <v/>
      </c>
      <c r="V1406" s="80">
        <f>INDEX(检修、备用和必开!B:B,MATCH(统调负荷!$C1406,检修、备用和必开!$A:$A,0))</f>
        <v/>
      </c>
      <c r="W1406" s="80">
        <f>INDEX(检修、备用和必开!C:C,MATCH(统调负荷!$C1406,检修、备用和必开!$A:$A,0))</f>
        <v/>
      </c>
      <c r="X1406" s="80">
        <f>INDEX(检修、备用和必开!D:D,MATCH(统调负荷!$C1406,检修、备用和必开!$A:$A,0))</f>
        <v/>
      </c>
      <c r="Y1406" s="80">
        <f>INDEX(检修、备用和必开!E:E,MATCH(统调负荷!$C1406,检修、备用和必开!$A:$A,0))</f>
        <v/>
      </c>
      <c r="Z1406" s="80">
        <f>INDEX(检修、备用和必开!F:F,MATCH(统调负荷!$C1406,检修、备用和必开!$A:$A,0))</f>
        <v/>
      </c>
      <c r="AA1406" s="80">
        <f>94492.4-V1406-Z1406</f>
        <v/>
      </c>
      <c r="AB1406" s="80" t="n">
        <v>324.94</v>
      </c>
      <c r="AC1406" s="80" t="n">
        <v>302.52</v>
      </c>
      <c r="AD1406" s="83">
        <f>C1406+D1406</f>
        <v/>
      </c>
      <c r="AE1406" s="82">
        <f>N1406-E1406</f>
        <v/>
      </c>
      <c r="AF1406" s="82">
        <f>O1406-F1406</f>
        <v/>
      </c>
      <c r="AG1406" s="82">
        <f>P1406-G1406</f>
        <v/>
      </c>
      <c r="AH1406" s="82">
        <f>Q1406-H1406</f>
        <v/>
      </c>
      <c r="AI1406" s="82">
        <f>R1406-I1406</f>
        <v/>
      </c>
      <c r="AJ1406" s="82">
        <f>S1406-J1406</f>
        <v/>
      </c>
      <c r="AK1406" s="80">
        <f>INDEX(检修、备用和必开!I:I,MATCH(统调负荷!$C1406,检修、备用和必开!$A:$A,0))</f>
        <v/>
      </c>
    </row>
    <row r="1407" ht="13.8" customHeight="1">
      <c r="A1407" s="80">
        <f>WEEKDAY(C1407,2)</f>
        <v/>
      </c>
      <c r="B1407" s="80">
        <f>HOUR(D1407)</f>
        <v/>
      </c>
      <c r="D1407" s="75" t="n"/>
      <c r="E1407" s="80" t="n"/>
      <c r="F1407" s="80" t="n"/>
      <c r="G1407" s="80" t="n"/>
      <c r="H1407" s="80" t="n"/>
      <c r="I1407" s="80" t="n"/>
      <c r="J1407" s="80" t="n"/>
      <c r="K1407" s="80">
        <f>F1407-Y1407</f>
        <v/>
      </c>
      <c r="L1407" s="82">
        <f>AA1407/(K1407+W1407)</f>
        <v/>
      </c>
      <c r="M1407" s="75" t="n">
        <v>0.6354166666666666</v>
      </c>
      <c r="N1407" s="80" t="n">
        <v>87736.7</v>
      </c>
      <c r="O1407" s="80" t="n">
        <v>39258.95</v>
      </c>
      <c r="P1407" s="80" t="n">
        <v>14349.9</v>
      </c>
      <c r="Q1407" s="80" t="n">
        <v>23258</v>
      </c>
      <c r="R1407" s="80" t="n">
        <v>12257.6</v>
      </c>
      <c r="S1407" s="80" t="n">
        <v>-1387.75</v>
      </c>
      <c r="T1407" s="80">
        <f>O1407-Y1407</f>
        <v/>
      </c>
      <c r="U1407" s="82">
        <f>AA1407/(T1407+X1407)</f>
        <v/>
      </c>
      <c r="V1407" s="80">
        <f>INDEX(检修、备用和必开!B:B,MATCH(统调负荷!$C1407,检修、备用和必开!$A:$A,0))</f>
        <v/>
      </c>
      <c r="W1407" s="80">
        <f>INDEX(检修、备用和必开!C:C,MATCH(统调负荷!$C1407,检修、备用和必开!$A:$A,0))</f>
        <v/>
      </c>
      <c r="X1407" s="80">
        <f>INDEX(检修、备用和必开!D:D,MATCH(统调负荷!$C1407,检修、备用和必开!$A:$A,0))</f>
        <v/>
      </c>
      <c r="Y1407" s="80">
        <f>INDEX(检修、备用和必开!E:E,MATCH(统调负荷!$C1407,检修、备用和必开!$A:$A,0))</f>
        <v/>
      </c>
      <c r="Z1407" s="80">
        <f>INDEX(检修、备用和必开!F:F,MATCH(统调负荷!$C1407,检修、备用和必开!$A:$A,0))</f>
        <v/>
      </c>
      <c r="AA1407" s="80">
        <f>94492.4-V1407-Z1407</f>
        <v/>
      </c>
      <c r="AB1407" s="80" t="n">
        <v>326.04</v>
      </c>
      <c r="AC1407" s="80" t="n">
        <v>302.66</v>
      </c>
      <c r="AD1407" s="83">
        <f>C1407+D1407</f>
        <v/>
      </c>
      <c r="AE1407" s="82">
        <f>N1407-E1407</f>
        <v/>
      </c>
      <c r="AF1407" s="82">
        <f>O1407-F1407</f>
        <v/>
      </c>
      <c r="AG1407" s="82">
        <f>P1407-G1407</f>
        <v/>
      </c>
      <c r="AH1407" s="82">
        <f>Q1407-H1407</f>
        <v/>
      </c>
      <c r="AI1407" s="82">
        <f>R1407-I1407</f>
        <v/>
      </c>
      <c r="AJ1407" s="82">
        <f>S1407-J1407</f>
        <v/>
      </c>
      <c r="AK1407" s="80">
        <f>INDEX(检修、备用和必开!I:I,MATCH(统调负荷!$C1407,检修、备用和必开!$A:$A,0))</f>
        <v/>
      </c>
    </row>
    <row r="1408" ht="13.8" customHeight="1">
      <c r="A1408" s="80">
        <f>WEEKDAY(C1408,2)</f>
        <v/>
      </c>
      <c r="B1408" s="80">
        <f>HOUR(D1408)</f>
        <v/>
      </c>
      <c r="D1408" s="75" t="n"/>
      <c r="E1408" s="80" t="n"/>
      <c r="F1408" s="80" t="n"/>
      <c r="G1408" s="80" t="n"/>
      <c r="H1408" s="80" t="n"/>
      <c r="I1408" s="80" t="n"/>
      <c r="J1408" s="80" t="n"/>
      <c r="K1408" s="80">
        <f>F1408-Y1408</f>
        <v/>
      </c>
      <c r="L1408" s="82">
        <f>AA1408/(K1408+W1408)</f>
        <v/>
      </c>
      <c r="M1408" s="75" t="n">
        <v>0.6458333333333334</v>
      </c>
      <c r="N1408" s="80" t="n">
        <v>88901</v>
      </c>
      <c r="O1408" s="80" t="n">
        <v>40630.97</v>
      </c>
      <c r="P1408" s="80" t="n">
        <v>14603.7</v>
      </c>
      <c r="Q1408" s="80" t="n">
        <v>23382.7</v>
      </c>
      <c r="R1408" s="80" t="n">
        <v>11635.4</v>
      </c>
      <c r="S1408" s="80" t="n">
        <v>-1351.77</v>
      </c>
      <c r="T1408" s="80">
        <f>O1408-Y1408</f>
        <v/>
      </c>
      <c r="U1408" s="82">
        <f>AA1408/(T1408+X1408)</f>
        <v/>
      </c>
      <c r="V1408" s="80">
        <f>INDEX(检修、备用和必开!B:B,MATCH(统调负荷!$C1408,检修、备用和必开!$A:$A,0))</f>
        <v/>
      </c>
      <c r="W1408" s="80">
        <f>INDEX(检修、备用和必开!C:C,MATCH(统调负荷!$C1408,检修、备用和必开!$A:$A,0))</f>
        <v/>
      </c>
      <c r="X1408" s="80">
        <f>INDEX(检修、备用和必开!D:D,MATCH(统调负荷!$C1408,检修、备用和必开!$A:$A,0))</f>
        <v/>
      </c>
      <c r="Y1408" s="80">
        <f>INDEX(检修、备用和必开!E:E,MATCH(统调负荷!$C1408,检修、备用和必开!$A:$A,0))</f>
        <v/>
      </c>
      <c r="Z1408" s="80">
        <f>INDEX(检修、备用和必开!F:F,MATCH(统调负荷!$C1408,检修、备用和必开!$A:$A,0))</f>
        <v/>
      </c>
      <c r="AA1408" s="80">
        <f>94492.4-V1408-Z1408</f>
        <v/>
      </c>
      <c r="AB1408" s="80" t="n">
        <v>328.29</v>
      </c>
      <c r="AC1408" s="80" t="n">
        <v>307.75</v>
      </c>
      <c r="AD1408" s="83">
        <f>C1408+D1408</f>
        <v/>
      </c>
      <c r="AE1408" s="82">
        <f>N1408-E1408</f>
        <v/>
      </c>
      <c r="AF1408" s="82">
        <f>O1408-F1408</f>
        <v/>
      </c>
      <c r="AG1408" s="82">
        <f>P1408-G1408</f>
        <v/>
      </c>
      <c r="AH1408" s="82">
        <f>Q1408-H1408</f>
        <v/>
      </c>
      <c r="AI1408" s="82">
        <f>R1408-I1408</f>
        <v/>
      </c>
      <c r="AJ1408" s="82">
        <f>S1408-J1408</f>
        <v/>
      </c>
      <c r="AK1408" s="80">
        <f>INDEX(检修、备用和必开!I:I,MATCH(统调负荷!$C1408,检修、备用和必开!$A:$A,0))</f>
        <v/>
      </c>
    </row>
    <row r="1409" ht="13.8" customHeight="1">
      <c r="A1409" s="80">
        <f>WEEKDAY(C1409,2)</f>
        <v/>
      </c>
      <c r="B1409" s="80">
        <f>HOUR(D1409)</f>
        <v/>
      </c>
      <c r="D1409" s="75" t="n"/>
      <c r="E1409" s="80" t="n"/>
      <c r="F1409" s="80" t="n"/>
      <c r="G1409" s="80" t="n"/>
      <c r="H1409" s="80" t="n"/>
      <c r="I1409" s="80" t="n"/>
      <c r="J1409" s="80" t="n"/>
      <c r="K1409" s="80">
        <f>F1409-Y1409</f>
        <v/>
      </c>
      <c r="L1409" s="82">
        <f>AA1409/(K1409+W1409)</f>
        <v/>
      </c>
      <c r="M1409" s="75" t="n">
        <v>0.65625</v>
      </c>
      <c r="N1409" s="80" t="n">
        <v>90145</v>
      </c>
      <c r="O1409" s="80" t="n">
        <v>42057.44</v>
      </c>
      <c r="P1409" s="80" t="n">
        <v>14913.7</v>
      </c>
      <c r="Q1409" s="80" t="n">
        <v>23343</v>
      </c>
      <c r="R1409" s="80" t="n">
        <v>11271.1</v>
      </c>
      <c r="S1409" s="80" t="n">
        <v>-1440.24</v>
      </c>
      <c r="T1409" s="80">
        <f>O1409-Y1409</f>
        <v/>
      </c>
      <c r="U1409" s="82">
        <f>AA1409/(T1409+X1409)</f>
        <v/>
      </c>
      <c r="V1409" s="80">
        <f>INDEX(检修、备用和必开!B:B,MATCH(统调负荷!$C1409,检修、备用和必开!$A:$A,0))</f>
        <v/>
      </c>
      <c r="W1409" s="80">
        <f>INDEX(检修、备用和必开!C:C,MATCH(统调负荷!$C1409,检修、备用和必开!$A:$A,0))</f>
        <v/>
      </c>
      <c r="X1409" s="80">
        <f>INDEX(检修、备用和必开!D:D,MATCH(统调负荷!$C1409,检修、备用和必开!$A:$A,0))</f>
        <v/>
      </c>
      <c r="Y1409" s="80">
        <f>INDEX(检修、备用和必开!E:E,MATCH(统调负荷!$C1409,检修、备用和必开!$A:$A,0))</f>
        <v/>
      </c>
      <c r="Z1409" s="80">
        <f>INDEX(检修、备用和必开!F:F,MATCH(统调负荷!$C1409,检修、备用和必开!$A:$A,0))</f>
        <v/>
      </c>
      <c r="AA1409" s="80">
        <f>94492.4-V1409-Z1409</f>
        <v/>
      </c>
      <c r="AB1409" s="80" t="n">
        <v>335.18</v>
      </c>
      <c r="AC1409" s="80" t="n">
        <v>319.96</v>
      </c>
      <c r="AD1409" s="83">
        <f>C1409+D1409</f>
        <v/>
      </c>
      <c r="AE1409" s="82">
        <f>N1409-E1409</f>
        <v/>
      </c>
      <c r="AF1409" s="82">
        <f>O1409-F1409</f>
        <v/>
      </c>
      <c r="AG1409" s="82">
        <f>P1409-G1409</f>
        <v/>
      </c>
      <c r="AH1409" s="82">
        <f>Q1409-H1409</f>
        <v/>
      </c>
      <c r="AI1409" s="82">
        <f>R1409-I1409</f>
        <v/>
      </c>
      <c r="AJ1409" s="82">
        <f>S1409-J1409</f>
        <v/>
      </c>
      <c r="AK1409" s="80">
        <f>INDEX(检修、备用和必开!I:I,MATCH(统调负荷!$C1409,检修、备用和必开!$A:$A,0))</f>
        <v/>
      </c>
    </row>
    <row r="1410" ht="13.8" customHeight="1">
      <c r="A1410" s="80">
        <f>WEEKDAY(C1410,2)</f>
        <v/>
      </c>
      <c r="B1410" s="80">
        <f>HOUR(D1410)</f>
        <v/>
      </c>
      <c r="D1410" s="75" t="n"/>
      <c r="E1410" s="80" t="n"/>
      <c r="F1410" s="80" t="n"/>
      <c r="G1410" s="80" t="n"/>
      <c r="H1410" s="80" t="n"/>
      <c r="I1410" s="80" t="n"/>
      <c r="J1410" s="80" t="n"/>
      <c r="K1410" s="80">
        <f>F1410-Y1410</f>
        <v/>
      </c>
      <c r="L1410" s="82">
        <f>AA1410/(K1410+W1410)</f>
        <v/>
      </c>
      <c r="M1410" s="75" t="n">
        <v>0.6666666666666666</v>
      </c>
      <c r="N1410" s="80" t="n">
        <v>91466</v>
      </c>
      <c r="O1410" s="80" t="n">
        <v>44103.58</v>
      </c>
      <c r="P1410" s="80" t="n">
        <v>15036.1</v>
      </c>
      <c r="Q1410" s="80" t="n">
        <v>22969.2</v>
      </c>
      <c r="R1410" s="80" t="n">
        <v>10734.2</v>
      </c>
      <c r="S1410" s="80" t="n">
        <v>-1377.08</v>
      </c>
      <c r="T1410" s="80">
        <f>O1410-Y1410</f>
        <v/>
      </c>
      <c r="U1410" s="82">
        <f>AA1410/(T1410+X1410)</f>
        <v/>
      </c>
      <c r="V1410" s="80">
        <f>INDEX(检修、备用和必开!B:B,MATCH(统调负荷!$C1410,检修、备用和必开!$A:$A,0))</f>
        <v/>
      </c>
      <c r="W1410" s="80">
        <f>INDEX(检修、备用和必开!C:C,MATCH(统调负荷!$C1410,检修、备用和必开!$A:$A,0))</f>
        <v/>
      </c>
      <c r="X1410" s="80">
        <f>INDEX(检修、备用和必开!D:D,MATCH(统调负荷!$C1410,检修、备用和必开!$A:$A,0))</f>
        <v/>
      </c>
      <c r="Y1410" s="80">
        <f>INDEX(检修、备用和必开!E:E,MATCH(统调负荷!$C1410,检修、备用和必开!$A:$A,0))</f>
        <v/>
      </c>
      <c r="Z1410" s="80">
        <f>INDEX(检修、备用和必开!F:F,MATCH(统调负荷!$C1410,检修、备用和必开!$A:$A,0))</f>
        <v/>
      </c>
      <c r="AA1410" s="80">
        <f>94492.4-V1410-Z1410</f>
        <v/>
      </c>
      <c r="AB1410" s="80" t="n">
        <v>351.94</v>
      </c>
      <c r="AC1410" s="80" t="n">
        <v>321.54</v>
      </c>
      <c r="AD1410" s="83">
        <f>C1410+D1410</f>
        <v/>
      </c>
      <c r="AE1410" s="82">
        <f>N1410-E1410</f>
        <v/>
      </c>
      <c r="AF1410" s="82">
        <f>O1410-F1410</f>
        <v/>
      </c>
      <c r="AG1410" s="82">
        <f>P1410-G1410</f>
        <v/>
      </c>
      <c r="AH1410" s="82">
        <f>Q1410-H1410</f>
        <v/>
      </c>
      <c r="AI1410" s="82">
        <f>R1410-I1410</f>
        <v/>
      </c>
      <c r="AJ1410" s="82">
        <f>S1410-J1410</f>
        <v/>
      </c>
      <c r="AK1410" s="80">
        <f>INDEX(检修、备用和必开!I:I,MATCH(统调负荷!$C1410,检修、备用和必开!$A:$A,0))</f>
        <v/>
      </c>
    </row>
    <row r="1411" ht="13.8" customHeight="1">
      <c r="A1411" s="80">
        <f>WEEKDAY(C1411,2)</f>
        <v/>
      </c>
      <c r="B1411" s="80">
        <f>HOUR(D1411)</f>
        <v/>
      </c>
      <c r="D1411" s="75" t="n"/>
      <c r="E1411" s="80" t="n"/>
      <c r="F1411" s="80" t="n"/>
      <c r="G1411" s="80" t="n"/>
      <c r="H1411" s="80" t="n"/>
      <c r="I1411" s="80" t="n"/>
      <c r="J1411" s="80" t="n"/>
      <c r="K1411" s="80">
        <f>F1411-Y1411</f>
        <v/>
      </c>
      <c r="L1411" s="82">
        <f>AA1411/(K1411+W1411)</f>
        <v/>
      </c>
      <c r="M1411" s="75" t="n">
        <v>0.6770833333333334</v>
      </c>
      <c r="N1411" s="80" t="n">
        <v>93629.2</v>
      </c>
      <c r="O1411" s="80" t="n">
        <v>45844.59</v>
      </c>
      <c r="P1411" s="80" t="n">
        <v>15340.3</v>
      </c>
      <c r="Q1411" s="80" t="n">
        <v>23395</v>
      </c>
      <c r="R1411" s="80" t="n">
        <v>10385.4</v>
      </c>
      <c r="S1411" s="80" t="n">
        <v>-1336.09</v>
      </c>
      <c r="T1411" s="80">
        <f>O1411-Y1411</f>
        <v/>
      </c>
      <c r="U1411" s="82">
        <f>AA1411/(T1411+X1411)</f>
        <v/>
      </c>
      <c r="V1411" s="80">
        <f>INDEX(检修、备用和必开!B:B,MATCH(统调负荷!$C1411,检修、备用和必开!$A:$A,0))</f>
        <v/>
      </c>
      <c r="W1411" s="80">
        <f>INDEX(检修、备用和必开!C:C,MATCH(统调负荷!$C1411,检修、备用和必开!$A:$A,0))</f>
        <v/>
      </c>
      <c r="X1411" s="80">
        <f>INDEX(检修、备用和必开!D:D,MATCH(统调负荷!$C1411,检修、备用和必开!$A:$A,0))</f>
        <v/>
      </c>
      <c r="Y1411" s="80">
        <f>INDEX(检修、备用和必开!E:E,MATCH(统调负荷!$C1411,检修、备用和必开!$A:$A,0))</f>
        <v/>
      </c>
      <c r="Z1411" s="80">
        <f>INDEX(检修、备用和必开!F:F,MATCH(统调负荷!$C1411,检修、备用和必开!$A:$A,0))</f>
        <v/>
      </c>
      <c r="AA1411" s="80">
        <f>94492.4-V1411-Z1411</f>
        <v/>
      </c>
      <c r="AB1411" s="80" t="n">
        <v>357.13</v>
      </c>
      <c r="AC1411" s="80" t="n">
        <v>339.26</v>
      </c>
      <c r="AD1411" s="83">
        <f>C1411+D1411</f>
        <v/>
      </c>
      <c r="AE1411" s="82">
        <f>N1411-E1411</f>
        <v/>
      </c>
      <c r="AF1411" s="82">
        <f>O1411-F1411</f>
        <v/>
      </c>
      <c r="AG1411" s="82">
        <f>P1411-G1411</f>
        <v/>
      </c>
      <c r="AH1411" s="82">
        <f>Q1411-H1411</f>
        <v/>
      </c>
      <c r="AI1411" s="82">
        <f>R1411-I1411</f>
        <v/>
      </c>
      <c r="AJ1411" s="82">
        <f>S1411-J1411</f>
        <v/>
      </c>
      <c r="AK1411" s="80">
        <f>INDEX(检修、备用和必开!I:I,MATCH(统调负荷!$C1411,检修、备用和必开!$A:$A,0))</f>
        <v/>
      </c>
    </row>
    <row r="1412" ht="13.8" customHeight="1">
      <c r="A1412" s="80">
        <f>WEEKDAY(C1412,2)</f>
        <v/>
      </c>
      <c r="B1412" s="80">
        <f>HOUR(D1412)</f>
        <v/>
      </c>
      <c r="D1412" s="75" t="n"/>
      <c r="E1412" s="80" t="n"/>
      <c r="F1412" s="80" t="n"/>
      <c r="G1412" s="80" t="n"/>
      <c r="H1412" s="80" t="n"/>
      <c r="I1412" s="80" t="n"/>
      <c r="J1412" s="80" t="n"/>
      <c r="K1412" s="80">
        <f>F1412-Y1412</f>
        <v/>
      </c>
      <c r="L1412" s="82">
        <f>AA1412/(K1412+W1412)</f>
        <v/>
      </c>
      <c r="M1412" s="75" t="n">
        <v>0.6875</v>
      </c>
      <c r="N1412" s="80" t="n">
        <v>94739.8</v>
      </c>
      <c r="O1412" s="80" t="n">
        <v>47219.28</v>
      </c>
      <c r="P1412" s="80" t="n">
        <v>15877.3</v>
      </c>
      <c r="Q1412" s="80" t="n">
        <v>23118.1</v>
      </c>
      <c r="R1412" s="80" t="n">
        <v>9910.889999999999</v>
      </c>
      <c r="S1412" s="80" t="n">
        <v>-1385.77</v>
      </c>
      <c r="T1412" s="80">
        <f>O1412-Y1412</f>
        <v/>
      </c>
      <c r="U1412" s="82">
        <f>AA1412/(T1412+X1412)</f>
        <v/>
      </c>
      <c r="V1412" s="80">
        <f>INDEX(检修、备用和必开!B:B,MATCH(统调负荷!$C1412,检修、备用和必开!$A:$A,0))</f>
        <v/>
      </c>
      <c r="W1412" s="80">
        <f>INDEX(检修、备用和必开!C:C,MATCH(统调负荷!$C1412,检修、备用和必开!$A:$A,0))</f>
        <v/>
      </c>
      <c r="X1412" s="80">
        <f>INDEX(检修、备用和必开!D:D,MATCH(统调负荷!$C1412,检修、备用和必开!$A:$A,0))</f>
        <v/>
      </c>
      <c r="Y1412" s="80">
        <f>INDEX(检修、备用和必开!E:E,MATCH(统调负荷!$C1412,检修、备用和必开!$A:$A,0))</f>
        <v/>
      </c>
      <c r="Z1412" s="80">
        <f>INDEX(检修、备用和必开!F:F,MATCH(统调负荷!$C1412,检修、备用和必开!$A:$A,0))</f>
        <v/>
      </c>
      <c r="AA1412" s="80">
        <f>94492.4-V1412-Z1412</f>
        <v/>
      </c>
      <c r="AB1412" s="80" t="n">
        <v>373.7</v>
      </c>
      <c r="AC1412" s="80" t="n">
        <v>350.71</v>
      </c>
      <c r="AD1412" s="83">
        <f>C1412+D1412</f>
        <v/>
      </c>
      <c r="AE1412" s="82">
        <f>N1412-E1412</f>
        <v/>
      </c>
      <c r="AF1412" s="82">
        <f>O1412-F1412</f>
        <v/>
      </c>
      <c r="AG1412" s="82">
        <f>P1412-G1412</f>
        <v/>
      </c>
      <c r="AH1412" s="82">
        <f>Q1412-H1412</f>
        <v/>
      </c>
      <c r="AI1412" s="82">
        <f>R1412-I1412</f>
        <v/>
      </c>
      <c r="AJ1412" s="82">
        <f>S1412-J1412</f>
        <v/>
      </c>
      <c r="AK1412" s="80">
        <f>INDEX(检修、备用和必开!I:I,MATCH(统调负荷!$C1412,检修、备用和必开!$A:$A,0))</f>
        <v/>
      </c>
    </row>
    <row r="1413" ht="13.8" customHeight="1">
      <c r="A1413" s="80">
        <f>WEEKDAY(C1413,2)</f>
        <v/>
      </c>
      <c r="B1413" s="80">
        <f>HOUR(D1413)</f>
        <v/>
      </c>
      <c r="D1413" s="75" t="n"/>
      <c r="E1413" s="80" t="n"/>
      <c r="F1413" s="80" t="n"/>
      <c r="G1413" s="80" t="n"/>
      <c r="H1413" s="80" t="n"/>
      <c r="I1413" s="80" t="n"/>
      <c r="J1413" s="80" t="n"/>
      <c r="K1413" s="80">
        <f>F1413-Y1413</f>
        <v/>
      </c>
      <c r="L1413" s="82">
        <f>AA1413/(K1413+W1413)</f>
        <v/>
      </c>
      <c r="M1413" s="75" t="n">
        <v>0.6979166666666666</v>
      </c>
      <c r="N1413" s="80" t="n">
        <v>96483.39999999999</v>
      </c>
      <c r="O1413" s="80" t="n">
        <v>48673.75</v>
      </c>
      <c r="P1413" s="80" t="n">
        <v>16037.2</v>
      </c>
      <c r="Q1413" s="80" t="n">
        <v>23532.6</v>
      </c>
      <c r="R1413" s="80" t="n">
        <v>9652.77</v>
      </c>
      <c r="S1413" s="80" t="n">
        <v>-1412.92</v>
      </c>
      <c r="T1413" s="80">
        <f>O1413-Y1413</f>
        <v/>
      </c>
      <c r="U1413" s="82">
        <f>AA1413/(T1413+X1413)</f>
        <v/>
      </c>
      <c r="V1413" s="80">
        <f>INDEX(检修、备用和必开!B:B,MATCH(统调负荷!$C1413,检修、备用和必开!$A:$A,0))</f>
        <v/>
      </c>
      <c r="W1413" s="80">
        <f>INDEX(检修、备用和必开!C:C,MATCH(统调负荷!$C1413,检修、备用和必开!$A:$A,0))</f>
        <v/>
      </c>
      <c r="X1413" s="80">
        <f>INDEX(检修、备用和必开!D:D,MATCH(统调负荷!$C1413,检修、备用和必开!$A:$A,0))</f>
        <v/>
      </c>
      <c r="Y1413" s="80">
        <f>INDEX(检修、备用和必开!E:E,MATCH(统调负荷!$C1413,检修、备用和必开!$A:$A,0))</f>
        <v/>
      </c>
      <c r="Z1413" s="80">
        <f>INDEX(检修、备用和必开!F:F,MATCH(统调负荷!$C1413,检修、备用和必开!$A:$A,0))</f>
        <v/>
      </c>
      <c r="AA1413" s="80">
        <f>94492.4-V1413-Z1413</f>
        <v/>
      </c>
      <c r="AB1413" s="80" t="n">
        <v>378.01</v>
      </c>
      <c r="AC1413" s="80" t="n">
        <v>362.49</v>
      </c>
      <c r="AD1413" s="83">
        <f>C1413+D1413</f>
        <v/>
      </c>
      <c r="AE1413" s="82">
        <f>N1413-E1413</f>
        <v/>
      </c>
      <c r="AF1413" s="82">
        <f>O1413-F1413</f>
        <v/>
      </c>
      <c r="AG1413" s="82">
        <f>P1413-G1413</f>
        <v/>
      </c>
      <c r="AH1413" s="82">
        <f>Q1413-H1413</f>
        <v/>
      </c>
      <c r="AI1413" s="82">
        <f>R1413-I1413</f>
        <v/>
      </c>
      <c r="AJ1413" s="82">
        <f>S1413-J1413</f>
        <v/>
      </c>
      <c r="AK1413" s="80">
        <f>INDEX(检修、备用和必开!I:I,MATCH(统调负荷!$C1413,检修、备用和必开!$A:$A,0))</f>
        <v/>
      </c>
    </row>
    <row r="1414" ht="13.8" customHeight="1">
      <c r="A1414" s="80">
        <f>WEEKDAY(C1414,2)</f>
        <v/>
      </c>
      <c r="B1414" s="80">
        <f>HOUR(D1414)</f>
        <v/>
      </c>
      <c r="D1414" s="75" t="n"/>
      <c r="E1414" s="80" t="n"/>
      <c r="F1414" s="80" t="n"/>
      <c r="G1414" s="80" t="n"/>
      <c r="H1414" s="80" t="n"/>
      <c r="I1414" s="80" t="n"/>
      <c r="J1414" s="80" t="n"/>
      <c r="K1414" s="80">
        <f>F1414-Y1414</f>
        <v/>
      </c>
      <c r="L1414" s="82">
        <f>AA1414/(K1414+W1414)</f>
        <v/>
      </c>
      <c r="M1414" s="75" t="n">
        <v>0.7083333333333334</v>
      </c>
      <c r="N1414" s="80" t="n">
        <v>97753.5</v>
      </c>
      <c r="O1414" s="80" t="n">
        <v>50071.34</v>
      </c>
      <c r="P1414" s="80" t="n">
        <v>16830</v>
      </c>
      <c r="Q1414" s="80" t="n">
        <v>23148.2</v>
      </c>
      <c r="R1414" s="80" t="n">
        <v>9196.969999999999</v>
      </c>
      <c r="S1414" s="80" t="n">
        <v>-1493.01</v>
      </c>
      <c r="T1414" s="80">
        <f>O1414-Y1414</f>
        <v/>
      </c>
      <c r="U1414" s="82">
        <f>AA1414/(T1414+X1414)</f>
        <v/>
      </c>
      <c r="V1414" s="80">
        <f>INDEX(检修、备用和必开!B:B,MATCH(统调负荷!$C1414,检修、备用和必开!$A:$A,0))</f>
        <v/>
      </c>
      <c r="W1414" s="80">
        <f>INDEX(检修、备用和必开!C:C,MATCH(统调负荷!$C1414,检修、备用和必开!$A:$A,0))</f>
        <v/>
      </c>
      <c r="X1414" s="80">
        <f>INDEX(检修、备用和必开!D:D,MATCH(统调负荷!$C1414,检修、备用和必开!$A:$A,0))</f>
        <v/>
      </c>
      <c r="Y1414" s="80">
        <f>INDEX(检修、备用和必开!E:E,MATCH(统调负荷!$C1414,检修、备用和必开!$A:$A,0))</f>
        <v/>
      </c>
      <c r="Z1414" s="80">
        <f>INDEX(检修、备用和必开!F:F,MATCH(统调负荷!$C1414,检修、备用和必开!$A:$A,0))</f>
        <v/>
      </c>
      <c r="AA1414" s="80">
        <f>94492.4-V1414-Z1414</f>
        <v/>
      </c>
      <c r="AB1414" s="80" t="n">
        <v>407.31</v>
      </c>
      <c r="AC1414" s="80" t="n">
        <v>383.48</v>
      </c>
      <c r="AD1414" s="83">
        <f>C1414+D1414</f>
        <v/>
      </c>
      <c r="AE1414" s="82">
        <f>N1414-E1414</f>
        <v/>
      </c>
      <c r="AF1414" s="82">
        <f>O1414-F1414</f>
        <v/>
      </c>
      <c r="AG1414" s="82">
        <f>P1414-G1414</f>
        <v/>
      </c>
      <c r="AH1414" s="82">
        <f>Q1414-H1414</f>
        <v/>
      </c>
      <c r="AI1414" s="82">
        <f>R1414-I1414</f>
        <v/>
      </c>
      <c r="AJ1414" s="82">
        <f>S1414-J1414</f>
        <v/>
      </c>
      <c r="AK1414" s="80">
        <f>INDEX(检修、备用和必开!I:I,MATCH(统调负荷!$C1414,检修、备用和必开!$A:$A,0))</f>
        <v/>
      </c>
    </row>
    <row r="1415" ht="13.8" customHeight="1">
      <c r="A1415" s="80">
        <f>WEEKDAY(C1415,2)</f>
        <v/>
      </c>
      <c r="B1415" s="80">
        <f>HOUR(D1415)</f>
        <v/>
      </c>
      <c r="D1415" s="75" t="n"/>
      <c r="E1415" s="80" t="n"/>
      <c r="F1415" s="80" t="n"/>
      <c r="G1415" s="80" t="n"/>
      <c r="H1415" s="80" t="n"/>
      <c r="I1415" s="80" t="n"/>
      <c r="J1415" s="80" t="n"/>
      <c r="K1415" s="80">
        <f>F1415-Y1415</f>
        <v/>
      </c>
      <c r="L1415" s="82">
        <f>AA1415/(K1415+W1415)</f>
        <v/>
      </c>
      <c r="M1415" s="75" t="n">
        <v>0.71875</v>
      </c>
      <c r="N1415" s="80" t="n">
        <v>98836.8</v>
      </c>
      <c r="O1415" s="80" t="n">
        <v>50834.48</v>
      </c>
      <c r="P1415" s="80" t="n">
        <v>17032</v>
      </c>
      <c r="Q1415" s="80" t="n">
        <v>23564</v>
      </c>
      <c r="R1415" s="80" t="n">
        <v>8741.1</v>
      </c>
      <c r="S1415" s="80" t="n">
        <v>-1334.78</v>
      </c>
      <c r="T1415" s="80">
        <f>O1415-Y1415</f>
        <v/>
      </c>
      <c r="U1415" s="82">
        <f>AA1415/(T1415+X1415)</f>
        <v/>
      </c>
      <c r="V1415" s="80">
        <f>INDEX(检修、备用和必开!B:B,MATCH(统调负荷!$C1415,检修、备用和必开!$A:$A,0))</f>
        <v/>
      </c>
      <c r="W1415" s="80">
        <f>INDEX(检修、备用和必开!C:C,MATCH(统调负荷!$C1415,检修、备用和必开!$A:$A,0))</f>
        <v/>
      </c>
      <c r="X1415" s="80">
        <f>INDEX(检修、备用和必开!D:D,MATCH(统调负荷!$C1415,检修、备用和必开!$A:$A,0))</f>
        <v/>
      </c>
      <c r="Y1415" s="80">
        <f>INDEX(检修、备用和必开!E:E,MATCH(统调负荷!$C1415,检修、备用和必开!$A:$A,0))</f>
        <v/>
      </c>
      <c r="Z1415" s="80">
        <f>INDEX(检修、备用和必开!F:F,MATCH(统调负荷!$C1415,检修、备用和必开!$A:$A,0))</f>
        <v/>
      </c>
      <c r="AA1415" s="80">
        <f>94492.4-V1415-Z1415</f>
        <v/>
      </c>
      <c r="AB1415" s="80" t="n">
        <v>410.65</v>
      </c>
      <c r="AC1415" s="80" t="n">
        <v>364.33</v>
      </c>
      <c r="AD1415" s="83">
        <f>C1415+D1415</f>
        <v/>
      </c>
      <c r="AE1415" s="82">
        <f>N1415-E1415</f>
        <v/>
      </c>
      <c r="AF1415" s="82">
        <f>O1415-F1415</f>
        <v/>
      </c>
      <c r="AG1415" s="82">
        <f>P1415-G1415</f>
        <v/>
      </c>
      <c r="AH1415" s="82">
        <f>Q1415-H1415</f>
        <v/>
      </c>
      <c r="AI1415" s="82">
        <f>R1415-I1415</f>
        <v/>
      </c>
      <c r="AJ1415" s="82">
        <f>S1415-J1415</f>
        <v/>
      </c>
      <c r="AK1415" s="80">
        <f>INDEX(检修、备用和必开!I:I,MATCH(统调负荷!$C1415,检修、备用和必开!$A:$A,0))</f>
        <v/>
      </c>
    </row>
    <row r="1416" ht="13.8" customHeight="1">
      <c r="A1416" s="80">
        <f>WEEKDAY(C1416,2)</f>
        <v/>
      </c>
      <c r="B1416" s="80">
        <f>HOUR(D1416)</f>
        <v/>
      </c>
      <c r="D1416" s="75" t="n"/>
      <c r="E1416" s="80" t="n"/>
      <c r="F1416" s="80" t="n"/>
      <c r="G1416" s="80" t="n"/>
      <c r="H1416" s="80" t="n"/>
      <c r="I1416" s="80" t="n"/>
      <c r="J1416" s="80" t="n"/>
      <c r="K1416" s="80">
        <f>F1416-Y1416</f>
        <v/>
      </c>
      <c r="L1416" s="82">
        <f>AA1416/(K1416+W1416)</f>
        <v/>
      </c>
      <c r="M1416" s="75" t="n">
        <v>0.7291666666666666</v>
      </c>
      <c r="N1416" s="80" t="n">
        <v>97922.39999999999</v>
      </c>
      <c r="O1416" s="80" t="n">
        <v>49950.49</v>
      </c>
      <c r="P1416" s="80" t="n">
        <v>17635.3</v>
      </c>
      <c r="Q1416" s="80" t="n">
        <v>23344.4</v>
      </c>
      <c r="R1416" s="80" t="n">
        <v>8400.219999999999</v>
      </c>
      <c r="S1416" s="80" t="n">
        <v>-1408.01</v>
      </c>
      <c r="T1416" s="80">
        <f>O1416-Y1416</f>
        <v/>
      </c>
      <c r="U1416" s="82">
        <f>AA1416/(T1416+X1416)</f>
        <v/>
      </c>
      <c r="V1416" s="80">
        <f>INDEX(检修、备用和必开!B:B,MATCH(统调负荷!$C1416,检修、备用和必开!$A:$A,0))</f>
        <v/>
      </c>
      <c r="W1416" s="80">
        <f>INDEX(检修、备用和必开!C:C,MATCH(统调负荷!$C1416,检修、备用和必开!$A:$A,0))</f>
        <v/>
      </c>
      <c r="X1416" s="80">
        <f>INDEX(检修、备用和必开!D:D,MATCH(统调负荷!$C1416,检修、备用和必开!$A:$A,0))</f>
        <v/>
      </c>
      <c r="Y1416" s="80">
        <f>INDEX(检修、备用和必开!E:E,MATCH(统调负荷!$C1416,检修、备用和必开!$A:$A,0))</f>
        <v/>
      </c>
      <c r="Z1416" s="80">
        <f>INDEX(检修、备用和必开!F:F,MATCH(统调负荷!$C1416,检修、备用和必开!$A:$A,0))</f>
        <v/>
      </c>
      <c r="AA1416" s="80">
        <f>94492.4-V1416-Z1416</f>
        <v/>
      </c>
      <c r="AB1416" s="80" t="n">
        <v>381.58</v>
      </c>
      <c r="AC1416" s="80" t="n">
        <v>354.89</v>
      </c>
      <c r="AD1416" s="83">
        <f>C1416+D1416</f>
        <v/>
      </c>
      <c r="AE1416" s="82">
        <f>N1416-E1416</f>
        <v/>
      </c>
      <c r="AF1416" s="82">
        <f>O1416-F1416</f>
        <v/>
      </c>
      <c r="AG1416" s="82">
        <f>P1416-G1416</f>
        <v/>
      </c>
      <c r="AH1416" s="82">
        <f>Q1416-H1416</f>
        <v/>
      </c>
      <c r="AI1416" s="82">
        <f>R1416-I1416</f>
        <v/>
      </c>
      <c r="AJ1416" s="82">
        <f>S1416-J1416</f>
        <v/>
      </c>
      <c r="AK1416" s="80">
        <f>INDEX(检修、备用和必开!I:I,MATCH(统调负荷!$C1416,检修、备用和必开!$A:$A,0))</f>
        <v/>
      </c>
    </row>
    <row r="1417" ht="13.8" customHeight="1">
      <c r="A1417" s="80">
        <f>WEEKDAY(C1417,2)</f>
        <v/>
      </c>
      <c r="B1417" s="80">
        <f>HOUR(D1417)</f>
        <v/>
      </c>
      <c r="D1417" s="75" t="n"/>
      <c r="E1417" s="80" t="n"/>
      <c r="F1417" s="80" t="n"/>
      <c r="G1417" s="80" t="n"/>
      <c r="H1417" s="80" t="n"/>
      <c r="I1417" s="80" t="n"/>
      <c r="J1417" s="80" t="n"/>
      <c r="K1417" s="80">
        <f>F1417-Y1417</f>
        <v/>
      </c>
      <c r="L1417" s="82">
        <f>AA1417/(K1417+W1417)</f>
        <v/>
      </c>
      <c r="M1417" s="75" t="n">
        <v>0.7395833333333334</v>
      </c>
      <c r="N1417" s="80" t="n">
        <v>98222.10000000001</v>
      </c>
      <c r="O1417" s="80" t="n">
        <v>50409.44</v>
      </c>
      <c r="P1417" s="80" t="n">
        <v>17445.8</v>
      </c>
      <c r="Q1417" s="80" t="n">
        <v>23412.1</v>
      </c>
      <c r="R1417" s="80" t="n">
        <v>8290.91</v>
      </c>
      <c r="S1417" s="80" t="n">
        <v>-1336.15</v>
      </c>
      <c r="T1417" s="80">
        <f>O1417-Y1417</f>
        <v/>
      </c>
      <c r="U1417" s="82">
        <f>AA1417/(T1417+X1417)</f>
        <v/>
      </c>
      <c r="V1417" s="80">
        <f>INDEX(检修、备用和必开!B:B,MATCH(统调负荷!$C1417,检修、备用和必开!$A:$A,0))</f>
        <v/>
      </c>
      <c r="W1417" s="80">
        <f>INDEX(检修、备用和必开!C:C,MATCH(统调负荷!$C1417,检修、备用和必开!$A:$A,0))</f>
        <v/>
      </c>
      <c r="X1417" s="80">
        <f>INDEX(检修、备用和必开!D:D,MATCH(统调负荷!$C1417,检修、备用和必开!$A:$A,0))</f>
        <v/>
      </c>
      <c r="Y1417" s="80">
        <f>INDEX(检修、备用和必开!E:E,MATCH(统调负荷!$C1417,检修、备用和必开!$A:$A,0))</f>
        <v/>
      </c>
      <c r="Z1417" s="80">
        <f>INDEX(检修、备用和必开!F:F,MATCH(统调负荷!$C1417,检修、备用和必开!$A:$A,0))</f>
        <v/>
      </c>
      <c r="AA1417" s="80">
        <f>94492.4-V1417-Z1417</f>
        <v/>
      </c>
      <c r="AB1417" s="80" t="n">
        <v>376.48</v>
      </c>
      <c r="AC1417" s="80" t="n">
        <v>366.09</v>
      </c>
      <c r="AD1417" s="83">
        <f>C1417+D1417</f>
        <v/>
      </c>
      <c r="AE1417" s="82">
        <f>N1417-E1417</f>
        <v/>
      </c>
      <c r="AF1417" s="82">
        <f>O1417-F1417</f>
        <v/>
      </c>
      <c r="AG1417" s="82">
        <f>P1417-G1417</f>
        <v/>
      </c>
      <c r="AH1417" s="82">
        <f>Q1417-H1417</f>
        <v/>
      </c>
      <c r="AI1417" s="82">
        <f>R1417-I1417</f>
        <v/>
      </c>
      <c r="AJ1417" s="82">
        <f>S1417-J1417</f>
        <v/>
      </c>
      <c r="AK1417" s="80">
        <f>INDEX(检修、备用和必开!I:I,MATCH(统调负荷!$C1417,检修、备用和必开!$A:$A,0))</f>
        <v/>
      </c>
    </row>
    <row r="1418" ht="13.8" customHeight="1">
      <c r="A1418" s="80">
        <f>WEEKDAY(C1418,2)</f>
        <v/>
      </c>
      <c r="B1418" s="80">
        <f>HOUR(D1418)</f>
        <v/>
      </c>
      <c r="D1418" s="75" t="n"/>
      <c r="E1418" s="80" t="n"/>
      <c r="F1418" s="80" t="n"/>
      <c r="G1418" s="80" t="n"/>
      <c r="H1418" s="80" t="n"/>
      <c r="I1418" s="80" t="n"/>
      <c r="J1418" s="80" t="n"/>
      <c r="K1418" s="80">
        <f>F1418-Y1418</f>
        <v/>
      </c>
      <c r="L1418" s="82">
        <f>AA1418/(K1418+W1418)</f>
        <v/>
      </c>
      <c r="M1418" s="75" t="n">
        <v>0.75</v>
      </c>
      <c r="N1418" s="80" t="n">
        <v>99691.39999999999</v>
      </c>
      <c r="O1418" s="80" t="n">
        <v>51539.89</v>
      </c>
      <c r="P1418" s="80" t="n">
        <v>17338.3</v>
      </c>
      <c r="Q1418" s="80" t="n">
        <v>24150.8</v>
      </c>
      <c r="R1418" s="80" t="n">
        <v>8110.73</v>
      </c>
      <c r="S1418" s="80" t="n">
        <v>-1448.32</v>
      </c>
      <c r="T1418" s="80">
        <f>O1418-Y1418</f>
        <v/>
      </c>
      <c r="U1418" s="82">
        <f>AA1418/(T1418+X1418)</f>
        <v/>
      </c>
      <c r="V1418" s="80">
        <f>INDEX(检修、备用和必开!B:B,MATCH(统调负荷!$C1418,检修、备用和必开!$A:$A,0))</f>
        <v/>
      </c>
      <c r="W1418" s="80">
        <f>INDEX(检修、备用和必开!C:C,MATCH(统调负荷!$C1418,检修、备用和必开!$A:$A,0))</f>
        <v/>
      </c>
      <c r="X1418" s="80">
        <f>INDEX(检修、备用和必开!D:D,MATCH(统调负荷!$C1418,检修、备用和必开!$A:$A,0))</f>
        <v/>
      </c>
      <c r="Y1418" s="80">
        <f>INDEX(检修、备用和必开!E:E,MATCH(统调负荷!$C1418,检修、备用和必开!$A:$A,0))</f>
        <v/>
      </c>
      <c r="Z1418" s="80">
        <f>INDEX(检修、备用和必开!F:F,MATCH(统调负荷!$C1418,检修、备用和必开!$A:$A,0))</f>
        <v/>
      </c>
      <c r="AA1418" s="80">
        <f>94492.4-V1418-Z1418</f>
        <v/>
      </c>
      <c r="AB1418" s="80" t="n">
        <v>384.62</v>
      </c>
      <c r="AC1418" s="80" t="n">
        <v>365.73</v>
      </c>
      <c r="AD1418" s="83">
        <f>C1418+D1418</f>
        <v/>
      </c>
      <c r="AE1418" s="82">
        <f>N1418-E1418</f>
        <v/>
      </c>
      <c r="AF1418" s="82">
        <f>O1418-F1418</f>
        <v/>
      </c>
      <c r="AG1418" s="82">
        <f>P1418-G1418</f>
        <v/>
      </c>
      <c r="AH1418" s="82">
        <f>Q1418-H1418</f>
        <v/>
      </c>
      <c r="AI1418" s="82">
        <f>R1418-I1418</f>
        <v/>
      </c>
      <c r="AJ1418" s="82">
        <f>S1418-J1418</f>
        <v/>
      </c>
      <c r="AK1418" s="80">
        <f>INDEX(检修、备用和必开!I:I,MATCH(统调负荷!$C1418,检修、备用和必开!$A:$A,0))</f>
        <v/>
      </c>
    </row>
    <row r="1419" ht="13.8" customHeight="1">
      <c r="A1419" s="80">
        <f>WEEKDAY(C1419,2)</f>
        <v/>
      </c>
      <c r="B1419" s="80">
        <f>HOUR(D1419)</f>
        <v/>
      </c>
      <c r="D1419" s="75" t="n"/>
      <c r="E1419" s="80" t="n"/>
      <c r="F1419" s="80" t="n"/>
      <c r="G1419" s="80" t="n"/>
      <c r="H1419" s="80" t="n"/>
      <c r="I1419" s="80" t="n"/>
      <c r="J1419" s="80" t="n"/>
      <c r="K1419" s="80">
        <f>F1419-Y1419</f>
        <v/>
      </c>
      <c r="L1419" s="82">
        <f>AA1419/(K1419+W1419)</f>
        <v/>
      </c>
      <c r="M1419" s="75" t="n">
        <v>0.7604166666666666</v>
      </c>
      <c r="N1419" s="80" t="n">
        <v>102543</v>
      </c>
      <c r="O1419" s="80" t="n">
        <v>53707.62</v>
      </c>
      <c r="P1419" s="80" t="n">
        <v>17416.9</v>
      </c>
      <c r="Q1419" s="80" t="n">
        <v>24634.7</v>
      </c>
      <c r="R1419" s="80" t="n">
        <v>8154.37</v>
      </c>
      <c r="S1419" s="80" t="n">
        <v>-1370.59</v>
      </c>
      <c r="T1419" s="80">
        <f>O1419-Y1419</f>
        <v/>
      </c>
      <c r="U1419" s="82">
        <f>AA1419/(T1419+X1419)</f>
        <v/>
      </c>
      <c r="V1419" s="80">
        <f>INDEX(检修、备用和必开!B:B,MATCH(统调负荷!$C1419,检修、备用和必开!$A:$A,0))</f>
        <v/>
      </c>
      <c r="W1419" s="80">
        <f>INDEX(检修、备用和必开!C:C,MATCH(统调负荷!$C1419,检修、备用和必开!$A:$A,0))</f>
        <v/>
      </c>
      <c r="X1419" s="80">
        <f>INDEX(检修、备用和必开!D:D,MATCH(统调负荷!$C1419,检修、备用和必开!$A:$A,0))</f>
        <v/>
      </c>
      <c r="Y1419" s="80">
        <f>INDEX(检修、备用和必开!E:E,MATCH(统调负荷!$C1419,检修、备用和必开!$A:$A,0))</f>
        <v/>
      </c>
      <c r="Z1419" s="80">
        <f>INDEX(检修、备用和必开!F:F,MATCH(统调负荷!$C1419,检修、备用和必开!$A:$A,0))</f>
        <v/>
      </c>
      <c r="AA1419" s="80">
        <f>94492.4-V1419-Z1419</f>
        <v/>
      </c>
      <c r="AB1419" s="80" t="n">
        <v>427.57</v>
      </c>
      <c r="AC1419" s="80" t="n">
        <v>376.73</v>
      </c>
      <c r="AD1419" s="83">
        <f>C1419+D1419</f>
        <v/>
      </c>
      <c r="AE1419" s="82">
        <f>N1419-E1419</f>
        <v/>
      </c>
      <c r="AF1419" s="82">
        <f>O1419-F1419</f>
        <v/>
      </c>
      <c r="AG1419" s="82">
        <f>P1419-G1419</f>
        <v/>
      </c>
      <c r="AH1419" s="82">
        <f>Q1419-H1419</f>
        <v/>
      </c>
      <c r="AI1419" s="82">
        <f>R1419-I1419</f>
        <v/>
      </c>
      <c r="AJ1419" s="82">
        <f>S1419-J1419</f>
        <v/>
      </c>
      <c r="AK1419" s="80">
        <f>INDEX(检修、备用和必开!I:I,MATCH(统调负荷!$C1419,检修、备用和必开!$A:$A,0))</f>
        <v/>
      </c>
    </row>
    <row r="1420" ht="13.8" customHeight="1">
      <c r="A1420" s="80">
        <f>WEEKDAY(C1420,2)</f>
        <v/>
      </c>
      <c r="B1420" s="80">
        <f>HOUR(D1420)</f>
        <v/>
      </c>
      <c r="D1420" s="75" t="n"/>
      <c r="E1420" s="80" t="n"/>
      <c r="F1420" s="80" t="n"/>
      <c r="G1420" s="80" t="n"/>
      <c r="H1420" s="80" t="n"/>
      <c r="I1420" s="80" t="n"/>
      <c r="J1420" s="80" t="n"/>
      <c r="K1420" s="80">
        <f>F1420-Y1420</f>
        <v/>
      </c>
      <c r="L1420" s="82">
        <f>AA1420/(K1420+W1420)</f>
        <v/>
      </c>
      <c r="M1420" s="75" t="n">
        <v>0.7708333333333334</v>
      </c>
      <c r="N1420" s="80" t="n">
        <v>103700</v>
      </c>
      <c r="O1420" s="80" t="n">
        <v>54086.99</v>
      </c>
      <c r="P1420" s="80" t="n">
        <v>18252.6</v>
      </c>
      <c r="Q1420" s="80" t="n">
        <v>24610.1</v>
      </c>
      <c r="R1420" s="80" t="n">
        <v>8153.62</v>
      </c>
      <c r="S1420" s="80" t="n">
        <v>-1403.31</v>
      </c>
      <c r="T1420" s="80">
        <f>O1420-Y1420</f>
        <v/>
      </c>
      <c r="U1420" s="82">
        <f>AA1420/(T1420+X1420)</f>
        <v/>
      </c>
      <c r="V1420" s="80">
        <f>INDEX(检修、备用和必开!B:B,MATCH(统调负荷!$C1420,检修、备用和必开!$A:$A,0))</f>
        <v/>
      </c>
      <c r="W1420" s="80">
        <f>INDEX(检修、备用和必开!C:C,MATCH(统调负荷!$C1420,检修、备用和必开!$A:$A,0))</f>
        <v/>
      </c>
      <c r="X1420" s="80">
        <f>INDEX(检修、备用和必开!D:D,MATCH(统调负荷!$C1420,检修、备用和必开!$A:$A,0))</f>
        <v/>
      </c>
      <c r="Y1420" s="80">
        <f>INDEX(检修、备用和必开!E:E,MATCH(统调负荷!$C1420,检修、备用和必开!$A:$A,0))</f>
        <v/>
      </c>
      <c r="Z1420" s="80">
        <f>INDEX(检修、备用和必开!F:F,MATCH(统调负荷!$C1420,检修、备用和必开!$A:$A,0))</f>
        <v/>
      </c>
      <c r="AA1420" s="80">
        <f>94492.4-V1420-Z1420</f>
        <v/>
      </c>
      <c r="AB1420" s="80" t="n">
        <v>450.03</v>
      </c>
      <c r="AC1420" s="80" t="n">
        <v>380.42</v>
      </c>
      <c r="AD1420" s="83">
        <f>C1420+D1420</f>
        <v/>
      </c>
      <c r="AE1420" s="82">
        <f>N1420-E1420</f>
        <v/>
      </c>
      <c r="AF1420" s="82">
        <f>O1420-F1420</f>
        <v/>
      </c>
      <c r="AG1420" s="82">
        <f>P1420-G1420</f>
        <v/>
      </c>
      <c r="AH1420" s="82">
        <f>Q1420-H1420</f>
        <v/>
      </c>
      <c r="AI1420" s="82">
        <f>R1420-I1420</f>
        <v/>
      </c>
      <c r="AJ1420" s="82">
        <f>S1420-J1420</f>
        <v/>
      </c>
      <c r="AK1420" s="80">
        <f>INDEX(检修、备用和必开!I:I,MATCH(统调负荷!$C1420,检修、备用和必开!$A:$A,0))</f>
        <v/>
      </c>
    </row>
    <row r="1421" ht="13.8" customHeight="1">
      <c r="A1421" s="80">
        <f>WEEKDAY(C1421,2)</f>
        <v/>
      </c>
      <c r="B1421" s="80">
        <f>HOUR(D1421)</f>
        <v/>
      </c>
      <c r="D1421" s="75" t="n"/>
      <c r="E1421" s="80" t="n"/>
      <c r="F1421" s="80" t="n"/>
      <c r="G1421" s="80" t="n"/>
      <c r="H1421" s="80" t="n"/>
      <c r="I1421" s="80" t="n"/>
      <c r="J1421" s="80" t="n"/>
      <c r="K1421" s="80">
        <f>F1421-Y1421</f>
        <v/>
      </c>
      <c r="L1421" s="82">
        <f>AA1421/(K1421+W1421)</f>
        <v/>
      </c>
      <c r="M1421" s="75" t="n">
        <v>0.78125</v>
      </c>
      <c r="N1421" s="80" t="n">
        <v>104363</v>
      </c>
      <c r="O1421" s="80" t="n">
        <v>54524.7</v>
      </c>
      <c r="P1421" s="80" t="n">
        <v>17892.7</v>
      </c>
      <c r="Q1421" s="80" t="n">
        <v>25226.4</v>
      </c>
      <c r="R1421" s="80" t="n">
        <v>8110.42</v>
      </c>
      <c r="S1421" s="80" t="n">
        <v>-1391.22</v>
      </c>
      <c r="T1421" s="80">
        <f>O1421-Y1421</f>
        <v/>
      </c>
      <c r="U1421" s="82">
        <f>AA1421/(T1421+X1421)</f>
        <v/>
      </c>
      <c r="V1421" s="80">
        <f>INDEX(检修、备用和必开!B:B,MATCH(统调负荷!$C1421,检修、备用和必开!$A:$A,0))</f>
        <v/>
      </c>
      <c r="W1421" s="80">
        <f>INDEX(检修、备用和必开!C:C,MATCH(统调负荷!$C1421,检修、备用和必开!$A:$A,0))</f>
        <v/>
      </c>
      <c r="X1421" s="80">
        <f>INDEX(检修、备用和必开!D:D,MATCH(统调负荷!$C1421,检修、备用和必开!$A:$A,0))</f>
        <v/>
      </c>
      <c r="Y1421" s="80">
        <f>INDEX(检修、备用和必开!E:E,MATCH(统调负荷!$C1421,检修、备用和必开!$A:$A,0))</f>
        <v/>
      </c>
      <c r="Z1421" s="80">
        <f>INDEX(检修、备用和必开!F:F,MATCH(统调负荷!$C1421,检修、备用和必开!$A:$A,0))</f>
        <v/>
      </c>
      <c r="AA1421" s="80">
        <f>94492.4-V1421-Z1421</f>
        <v/>
      </c>
      <c r="AB1421" s="80" t="n">
        <v>486.85</v>
      </c>
      <c r="AC1421" s="80" t="n">
        <v>378.59</v>
      </c>
      <c r="AD1421" s="83">
        <f>C1421+D1421</f>
        <v/>
      </c>
      <c r="AE1421" s="82">
        <f>N1421-E1421</f>
        <v/>
      </c>
      <c r="AF1421" s="82">
        <f>O1421-F1421</f>
        <v/>
      </c>
      <c r="AG1421" s="82">
        <f>P1421-G1421</f>
        <v/>
      </c>
      <c r="AH1421" s="82">
        <f>Q1421-H1421</f>
        <v/>
      </c>
      <c r="AI1421" s="82">
        <f>R1421-I1421</f>
        <v/>
      </c>
      <c r="AJ1421" s="82">
        <f>S1421-J1421</f>
        <v/>
      </c>
      <c r="AK1421" s="80">
        <f>INDEX(检修、备用和必开!I:I,MATCH(统调负荷!$C1421,检修、备用和必开!$A:$A,0))</f>
        <v/>
      </c>
    </row>
    <row r="1422" ht="13.8" customHeight="1">
      <c r="A1422" s="80">
        <f>WEEKDAY(C1422,2)</f>
        <v/>
      </c>
      <c r="B1422" s="80">
        <f>HOUR(D1422)</f>
        <v/>
      </c>
      <c r="D1422" s="75" t="n"/>
      <c r="E1422" s="80" t="n"/>
      <c r="F1422" s="80" t="n"/>
      <c r="G1422" s="80" t="n"/>
      <c r="H1422" s="80" t="n"/>
      <c r="I1422" s="80" t="n"/>
      <c r="J1422" s="80" t="n"/>
      <c r="K1422" s="80">
        <f>F1422-Y1422</f>
        <v/>
      </c>
      <c r="L1422" s="82">
        <f>AA1422/(K1422+W1422)</f>
        <v/>
      </c>
      <c r="M1422" s="75" t="n">
        <v>0.7916666666666666</v>
      </c>
      <c r="N1422" s="80" t="n">
        <v>104022</v>
      </c>
      <c r="O1422" s="80" t="n">
        <v>53555.99</v>
      </c>
      <c r="P1422" s="80" t="n">
        <v>18163.1</v>
      </c>
      <c r="Q1422" s="80" t="n">
        <v>25551.4</v>
      </c>
      <c r="R1422" s="80" t="n">
        <v>8139.42</v>
      </c>
      <c r="S1422" s="80" t="n">
        <v>-1387.91</v>
      </c>
      <c r="T1422" s="80">
        <f>O1422-Y1422</f>
        <v/>
      </c>
      <c r="U1422" s="82">
        <f>AA1422/(T1422+X1422)</f>
        <v/>
      </c>
      <c r="V1422" s="80">
        <f>INDEX(检修、备用和必开!B:B,MATCH(统调负荷!$C1422,检修、备用和必开!$A:$A,0))</f>
        <v/>
      </c>
      <c r="W1422" s="80">
        <f>INDEX(检修、备用和必开!C:C,MATCH(统调负荷!$C1422,检修、备用和必开!$A:$A,0))</f>
        <v/>
      </c>
      <c r="X1422" s="80">
        <f>INDEX(检修、备用和必开!D:D,MATCH(统调负荷!$C1422,检修、备用和必开!$A:$A,0))</f>
        <v/>
      </c>
      <c r="Y1422" s="80">
        <f>INDEX(检修、备用和必开!E:E,MATCH(统调负荷!$C1422,检修、备用和必开!$A:$A,0))</f>
        <v/>
      </c>
      <c r="Z1422" s="80">
        <f>INDEX(检修、备用和必开!F:F,MATCH(统调负荷!$C1422,检修、备用和必开!$A:$A,0))</f>
        <v/>
      </c>
      <c r="AA1422" s="80">
        <f>94492.4-V1422-Z1422</f>
        <v/>
      </c>
      <c r="AB1422" s="80" t="n">
        <v>435.62</v>
      </c>
      <c r="AC1422" s="80" t="n">
        <v>368.05</v>
      </c>
      <c r="AD1422" s="83">
        <f>C1422+D1422</f>
        <v/>
      </c>
      <c r="AE1422" s="82">
        <f>N1422-E1422</f>
        <v/>
      </c>
      <c r="AF1422" s="82">
        <f>O1422-F1422</f>
        <v/>
      </c>
      <c r="AG1422" s="82">
        <f>P1422-G1422</f>
        <v/>
      </c>
      <c r="AH1422" s="82">
        <f>Q1422-H1422</f>
        <v/>
      </c>
      <c r="AI1422" s="82">
        <f>R1422-I1422</f>
        <v/>
      </c>
      <c r="AJ1422" s="82">
        <f>S1422-J1422</f>
        <v/>
      </c>
      <c r="AK1422" s="80">
        <f>INDEX(检修、备用和必开!I:I,MATCH(统调负荷!$C1422,检修、备用和必开!$A:$A,0))</f>
        <v/>
      </c>
    </row>
    <row r="1423" ht="13.8" customHeight="1">
      <c r="A1423" s="80">
        <f>WEEKDAY(C1423,2)</f>
        <v/>
      </c>
      <c r="B1423" s="80">
        <f>HOUR(D1423)</f>
        <v/>
      </c>
      <c r="D1423" s="75" t="n"/>
      <c r="E1423" s="80" t="n"/>
      <c r="F1423" s="80" t="n"/>
      <c r="G1423" s="80" t="n"/>
      <c r="H1423" s="80" t="n"/>
      <c r="I1423" s="80" t="n"/>
      <c r="J1423" s="80" t="n"/>
      <c r="K1423" s="80">
        <f>F1423-Y1423</f>
        <v/>
      </c>
      <c r="L1423" s="82">
        <f>AA1423/(K1423+W1423)</f>
        <v/>
      </c>
      <c r="M1423" s="75" t="n">
        <v>0.8020833333333334</v>
      </c>
      <c r="N1423" s="80" t="n">
        <v>105509</v>
      </c>
      <c r="O1423" s="80" t="n">
        <v>54634.72</v>
      </c>
      <c r="P1423" s="80" t="n">
        <v>18538.4</v>
      </c>
      <c r="Q1423" s="80" t="n">
        <v>25533.4</v>
      </c>
      <c r="R1423" s="80" t="n">
        <v>8217.780000000001</v>
      </c>
      <c r="S1423" s="80" t="n">
        <v>-1415.3</v>
      </c>
      <c r="T1423" s="80">
        <f>O1423-Y1423</f>
        <v/>
      </c>
      <c r="U1423" s="82">
        <f>AA1423/(T1423+X1423)</f>
        <v/>
      </c>
      <c r="V1423" s="80">
        <f>INDEX(检修、备用和必开!B:B,MATCH(统调负荷!$C1423,检修、备用和必开!$A:$A,0))</f>
        <v/>
      </c>
      <c r="W1423" s="80">
        <f>INDEX(检修、备用和必开!C:C,MATCH(统调负荷!$C1423,检修、备用和必开!$A:$A,0))</f>
        <v/>
      </c>
      <c r="X1423" s="80">
        <f>INDEX(检修、备用和必开!D:D,MATCH(统调负荷!$C1423,检修、备用和必开!$A:$A,0))</f>
        <v/>
      </c>
      <c r="Y1423" s="80">
        <f>INDEX(检修、备用和必开!E:E,MATCH(统调负荷!$C1423,检修、备用和必开!$A:$A,0))</f>
        <v/>
      </c>
      <c r="Z1423" s="80">
        <f>INDEX(检修、备用和必开!F:F,MATCH(统调负荷!$C1423,检修、备用和必开!$A:$A,0))</f>
        <v/>
      </c>
      <c r="AA1423" s="80">
        <f>94492.4-V1423-Z1423</f>
        <v/>
      </c>
      <c r="AB1423" s="80" t="n">
        <v>521.6799999999999</v>
      </c>
      <c r="AC1423" s="80" t="n">
        <v>415.75</v>
      </c>
      <c r="AD1423" s="83">
        <f>C1423+D1423</f>
        <v/>
      </c>
      <c r="AE1423" s="82">
        <f>N1423-E1423</f>
        <v/>
      </c>
      <c r="AF1423" s="82">
        <f>O1423-F1423</f>
        <v/>
      </c>
      <c r="AG1423" s="82">
        <f>P1423-G1423</f>
        <v/>
      </c>
      <c r="AH1423" s="82">
        <f>Q1423-H1423</f>
        <v/>
      </c>
      <c r="AI1423" s="82">
        <f>R1423-I1423</f>
        <v/>
      </c>
      <c r="AJ1423" s="82">
        <f>S1423-J1423</f>
        <v/>
      </c>
      <c r="AK1423" s="80">
        <f>INDEX(检修、备用和必开!I:I,MATCH(统调负荷!$C1423,检修、备用和必开!$A:$A,0))</f>
        <v/>
      </c>
    </row>
    <row r="1424" ht="13.8" customHeight="1">
      <c r="A1424" s="80">
        <f>WEEKDAY(C1424,2)</f>
        <v/>
      </c>
      <c r="B1424" s="80">
        <f>HOUR(D1424)</f>
        <v/>
      </c>
      <c r="D1424" s="75" t="n"/>
      <c r="E1424" s="80" t="n"/>
      <c r="F1424" s="80" t="n"/>
      <c r="G1424" s="80" t="n"/>
      <c r="H1424" s="80" t="n"/>
      <c r="I1424" s="80" t="n"/>
      <c r="J1424" s="80" t="n"/>
      <c r="K1424" s="80">
        <f>F1424-Y1424</f>
        <v/>
      </c>
      <c r="L1424" s="82">
        <f>AA1424/(K1424+W1424)</f>
        <v/>
      </c>
      <c r="M1424" s="75" t="n">
        <v>0.8125</v>
      </c>
      <c r="N1424" s="80" t="n">
        <v>105383</v>
      </c>
      <c r="O1424" s="80" t="n">
        <v>54344.78</v>
      </c>
      <c r="P1424" s="80" t="n">
        <v>18453.2</v>
      </c>
      <c r="Q1424" s="80" t="n">
        <v>25697.9</v>
      </c>
      <c r="R1424" s="80" t="n">
        <v>8278.370000000001</v>
      </c>
      <c r="S1424" s="80" t="n">
        <v>-1391.25</v>
      </c>
      <c r="T1424" s="80">
        <f>O1424-Y1424</f>
        <v/>
      </c>
      <c r="U1424" s="82">
        <f>AA1424/(T1424+X1424)</f>
        <v/>
      </c>
      <c r="V1424" s="80">
        <f>INDEX(检修、备用和必开!B:B,MATCH(统调负荷!$C1424,检修、备用和必开!$A:$A,0))</f>
        <v/>
      </c>
      <c r="W1424" s="80">
        <f>INDEX(检修、备用和必开!C:C,MATCH(统调负荷!$C1424,检修、备用和必开!$A:$A,0))</f>
        <v/>
      </c>
      <c r="X1424" s="80">
        <f>INDEX(检修、备用和必开!D:D,MATCH(统调负荷!$C1424,检修、备用和必开!$A:$A,0))</f>
        <v/>
      </c>
      <c r="Y1424" s="80">
        <f>INDEX(检修、备用和必开!E:E,MATCH(统调负荷!$C1424,检修、备用和必开!$A:$A,0))</f>
        <v/>
      </c>
      <c r="Z1424" s="80">
        <f>INDEX(检修、备用和必开!F:F,MATCH(统调负荷!$C1424,检修、备用和必开!$A:$A,0))</f>
        <v/>
      </c>
      <c r="AA1424" s="80">
        <f>94492.4-V1424-Z1424</f>
        <v/>
      </c>
      <c r="AB1424" s="80" t="n">
        <v>500.92</v>
      </c>
      <c r="AC1424" s="80" t="n">
        <v>380.86</v>
      </c>
      <c r="AD1424" s="83">
        <f>C1424+D1424</f>
        <v/>
      </c>
      <c r="AE1424" s="82">
        <f>N1424-E1424</f>
        <v/>
      </c>
      <c r="AF1424" s="82">
        <f>O1424-F1424</f>
        <v/>
      </c>
      <c r="AG1424" s="82">
        <f>P1424-G1424</f>
        <v/>
      </c>
      <c r="AH1424" s="82">
        <f>Q1424-H1424</f>
        <v/>
      </c>
      <c r="AI1424" s="82">
        <f>R1424-I1424</f>
        <v/>
      </c>
      <c r="AJ1424" s="82">
        <f>S1424-J1424</f>
        <v/>
      </c>
      <c r="AK1424" s="80">
        <f>INDEX(检修、备用和必开!I:I,MATCH(统调负荷!$C1424,检修、备用和必开!$A:$A,0))</f>
        <v/>
      </c>
    </row>
    <row r="1425" ht="13.8" customHeight="1">
      <c r="A1425" s="80">
        <f>WEEKDAY(C1425,2)</f>
        <v/>
      </c>
      <c r="B1425" s="80">
        <f>HOUR(D1425)</f>
        <v/>
      </c>
      <c r="D1425" s="75" t="n"/>
      <c r="E1425" s="80" t="n"/>
      <c r="F1425" s="80" t="n"/>
      <c r="G1425" s="80" t="n"/>
      <c r="H1425" s="80" t="n"/>
      <c r="I1425" s="80" t="n"/>
      <c r="J1425" s="80" t="n"/>
      <c r="K1425" s="80">
        <f>F1425-Y1425</f>
        <v/>
      </c>
      <c r="L1425" s="82">
        <f>AA1425/(K1425+W1425)</f>
        <v/>
      </c>
      <c r="M1425" s="75" t="n">
        <v>0.8229166666666666</v>
      </c>
      <c r="N1425" s="80" t="n">
        <v>104632</v>
      </c>
      <c r="O1425" s="80" t="n">
        <v>53852.25</v>
      </c>
      <c r="P1425" s="80" t="n">
        <v>18241.3</v>
      </c>
      <c r="Q1425" s="80" t="n">
        <v>25561.8</v>
      </c>
      <c r="R1425" s="80" t="n">
        <v>8295.75</v>
      </c>
      <c r="S1425" s="80" t="n">
        <v>-1319.1</v>
      </c>
      <c r="T1425" s="80">
        <f>O1425-Y1425</f>
        <v/>
      </c>
      <c r="U1425" s="82">
        <f>AA1425/(T1425+X1425)</f>
        <v/>
      </c>
      <c r="V1425" s="80">
        <f>INDEX(检修、备用和必开!B:B,MATCH(统调负荷!$C1425,检修、备用和必开!$A:$A,0))</f>
        <v/>
      </c>
      <c r="W1425" s="80">
        <f>INDEX(检修、备用和必开!C:C,MATCH(统调负荷!$C1425,检修、备用和必开!$A:$A,0))</f>
        <v/>
      </c>
      <c r="X1425" s="80">
        <f>INDEX(检修、备用和必开!D:D,MATCH(统调负荷!$C1425,检修、备用和必开!$A:$A,0))</f>
        <v/>
      </c>
      <c r="Y1425" s="80">
        <f>INDEX(检修、备用和必开!E:E,MATCH(统调负荷!$C1425,检修、备用和必开!$A:$A,0))</f>
        <v/>
      </c>
      <c r="Z1425" s="80">
        <f>INDEX(检修、备用和必开!F:F,MATCH(统调负荷!$C1425,检修、备用和必开!$A:$A,0))</f>
        <v/>
      </c>
      <c r="AA1425" s="80">
        <f>94492.4-V1425-Z1425</f>
        <v/>
      </c>
      <c r="AB1425" s="80" t="n">
        <v>454.17</v>
      </c>
      <c r="AC1425" s="80" t="n">
        <v>372.16</v>
      </c>
      <c r="AD1425" s="83">
        <f>C1425+D1425</f>
        <v/>
      </c>
      <c r="AE1425" s="82">
        <f>N1425-E1425</f>
        <v/>
      </c>
      <c r="AF1425" s="82">
        <f>O1425-F1425</f>
        <v/>
      </c>
      <c r="AG1425" s="82">
        <f>P1425-G1425</f>
        <v/>
      </c>
      <c r="AH1425" s="82">
        <f>Q1425-H1425</f>
        <v/>
      </c>
      <c r="AI1425" s="82">
        <f>R1425-I1425</f>
        <v/>
      </c>
      <c r="AJ1425" s="82">
        <f>S1425-J1425</f>
        <v/>
      </c>
      <c r="AK1425" s="80">
        <f>INDEX(检修、备用和必开!I:I,MATCH(统调负荷!$C1425,检修、备用和必开!$A:$A,0))</f>
        <v/>
      </c>
    </row>
    <row r="1426" ht="13.8" customHeight="1">
      <c r="A1426" s="80">
        <f>WEEKDAY(C1426,2)</f>
        <v/>
      </c>
      <c r="B1426" s="80">
        <f>HOUR(D1426)</f>
        <v/>
      </c>
      <c r="D1426" s="75" t="n"/>
      <c r="E1426" s="80" t="n"/>
      <c r="F1426" s="80" t="n"/>
      <c r="G1426" s="80" t="n"/>
      <c r="H1426" s="80" t="n"/>
      <c r="I1426" s="80" t="n"/>
      <c r="J1426" s="80" t="n"/>
      <c r="K1426" s="80">
        <f>F1426-Y1426</f>
        <v/>
      </c>
      <c r="L1426" s="82">
        <f>AA1426/(K1426+W1426)</f>
        <v/>
      </c>
      <c r="M1426" s="75" t="n">
        <v>0.8333333333333334</v>
      </c>
      <c r="N1426" s="80" t="n">
        <v>103635</v>
      </c>
      <c r="O1426" s="80" t="n">
        <v>52452.02</v>
      </c>
      <c r="P1426" s="80" t="n">
        <v>18484.4</v>
      </c>
      <c r="Q1426" s="80" t="n">
        <v>25730.4</v>
      </c>
      <c r="R1426" s="80" t="n">
        <v>8359.15</v>
      </c>
      <c r="S1426" s="80" t="n">
        <v>-1390.97</v>
      </c>
      <c r="T1426" s="80">
        <f>O1426-Y1426</f>
        <v/>
      </c>
      <c r="U1426" s="82">
        <f>AA1426/(T1426+X1426)</f>
        <v/>
      </c>
      <c r="V1426" s="80">
        <f>INDEX(检修、备用和必开!B:B,MATCH(统调负荷!$C1426,检修、备用和必开!$A:$A,0))</f>
        <v/>
      </c>
      <c r="W1426" s="80">
        <f>INDEX(检修、备用和必开!C:C,MATCH(统调负荷!$C1426,检修、备用和必开!$A:$A,0))</f>
        <v/>
      </c>
      <c r="X1426" s="80">
        <f>INDEX(检修、备用和必开!D:D,MATCH(统调负荷!$C1426,检修、备用和必开!$A:$A,0))</f>
        <v/>
      </c>
      <c r="Y1426" s="80">
        <f>INDEX(检修、备用和必开!E:E,MATCH(统调负荷!$C1426,检修、备用和必开!$A:$A,0))</f>
        <v/>
      </c>
      <c r="Z1426" s="80">
        <f>INDEX(检修、备用和必开!F:F,MATCH(统调负荷!$C1426,检修、备用和必开!$A:$A,0))</f>
        <v/>
      </c>
      <c r="AA1426" s="80">
        <f>94492.4-V1426-Z1426</f>
        <v/>
      </c>
      <c r="AB1426" s="80" t="n">
        <v>410.32</v>
      </c>
      <c r="AC1426" s="80" t="n">
        <v>352.7</v>
      </c>
      <c r="AD1426" s="83">
        <f>C1426+D1426</f>
        <v/>
      </c>
      <c r="AE1426" s="82">
        <f>N1426-E1426</f>
        <v/>
      </c>
      <c r="AF1426" s="82">
        <f>O1426-F1426</f>
        <v/>
      </c>
      <c r="AG1426" s="82">
        <f>P1426-G1426</f>
        <v/>
      </c>
      <c r="AH1426" s="82">
        <f>Q1426-H1426</f>
        <v/>
      </c>
      <c r="AI1426" s="82">
        <f>R1426-I1426</f>
        <v/>
      </c>
      <c r="AJ1426" s="82">
        <f>S1426-J1426</f>
        <v/>
      </c>
      <c r="AK1426" s="80">
        <f>INDEX(检修、备用和必开!I:I,MATCH(统调负荷!$C1426,检修、备用和必开!$A:$A,0))</f>
        <v/>
      </c>
    </row>
    <row r="1427" ht="13.8" customHeight="1">
      <c r="A1427" s="80">
        <f>WEEKDAY(C1427,2)</f>
        <v/>
      </c>
      <c r="B1427" s="80">
        <f>HOUR(D1427)</f>
        <v/>
      </c>
      <c r="D1427" s="75" t="n"/>
      <c r="E1427" s="80" t="n"/>
      <c r="F1427" s="80" t="n"/>
      <c r="G1427" s="80" t="n"/>
      <c r="H1427" s="80" t="n"/>
      <c r="I1427" s="80" t="n"/>
      <c r="J1427" s="80" t="n"/>
      <c r="K1427" s="80">
        <f>F1427-Y1427</f>
        <v/>
      </c>
      <c r="L1427" s="82">
        <f>AA1427/(K1427+W1427)</f>
        <v/>
      </c>
      <c r="M1427" s="75" t="n">
        <v>0.84375</v>
      </c>
      <c r="N1427" s="80" t="n">
        <v>103496</v>
      </c>
      <c r="O1427" s="80" t="n">
        <v>52075.35</v>
      </c>
      <c r="P1427" s="80" t="n">
        <v>18447.3</v>
      </c>
      <c r="Q1427" s="80" t="n">
        <v>26028.5</v>
      </c>
      <c r="R1427" s="80" t="n">
        <v>8308.9</v>
      </c>
      <c r="S1427" s="80" t="n">
        <v>-1364.05</v>
      </c>
      <c r="T1427" s="80">
        <f>O1427-Y1427</f>
        <v/>
      </c>
      <c r="U1427" s="82">
        <f>AA1427/(T1427+X1427)</f>
        <v/>
      </c>
      <c r="V1427" s="80">
        <f>INDEX(检修、备用和必开!B:B,MATCH(统调负荷!$C1427,检修、备用和必开!$A:$A,0))</f>
        <v/>
      </c>
      <c r="W1427" s="80">
        <f>INDEX(检修、备用和必开!C:C,MATCH(统调负荷!$C1427,检修、备用和必开!$A:$A,0))</f>
        <v/>
      </c>
      <c r="X1427" s="80">
        <f>INDEX(检修、备用和必开!D:D,MATCH(统调负荷!$C1427,检修、备用和必开!$A:$A,0))</f>
        <v/>
      </c>
      <c r="Y1427" s="80">
        <f>INDEX(检修、备用和必开!E:E,MATCH(统调负荷!$C1427,检修、备用和必开!$A:$A,0))</f>
        <v/>
      </c>
      <c r="Z1427" s="80">
        <f>INDEX(检修、备用和必开!F:F,MATCH(统调负荷!$C1427,检修、备用和必开!$A:$A,0))</f>
        <v/>
      </c>
      <c r="AA1427" s="80">
        <f>94492.4-V1427-Z1427</f>
        <v/>
      </c>
      <c r="AB1427" s="80" t="n">
        <v>410.06</v>
      </c>
      <c r="AC1427" s="80" t="n">
        <v>352.23</v>
      </c>
      <c r="AD1427" s="83">
        <f>C1427+D1427</f>
        <v/>
      </c>
      <c r="AE1427" s="82">
        <f>N1427-E1427</f>
        <v/>
      </c>
      <c r="AF1427" s="82">
        <f>O1427-F1427</f>
        <v/>
      </c>
      <c r="AG1427" s="82">
        <f>P1427-G1427</f>
        <v/>
      </c>
      <c r="AH1427" s="82">
        <f>Q1427-H1427</f>
        <v/>
      </c>
      <c r="AI1427" s="82">
        <f>R1427-I1427</f>
        <v/>
      </c>
      <c r="AJ1427" s="82">
        <f>S1427-J1427</f>
        <v/>
      </c>
      <c r="AK1427" s="80">
        <f>INDEX(检修、备用和必开!I:I,MATCH(统调负荷!$C1427,检修、备用和必开!$A:$A,0))</f>
        <v/>
      </c>
    </row>
    <row r="1428" ht="13.8" customHeight="1">
      <c r="A1428" s="80">
        <f>WEEKDAY(C1428,2)</f>
        <v/>
      </c>
      <c r="B1428" s="80">
        <f>HOUR(D1428)</f>
        <v/>
      </c>
      <c r="D1428" s="75" t="n"/>
      <c r="E1428" s="80" t="n"/>
      <c r="F1428" s="80" t="n"/>
      <c r="G1428" s="80" t="n"/>
      <c r="H1428" s="80" t="n"/>
      <c r="I1428" s="80" t="n"/>
      <c r="J1428" s="80" t="n"/>
      <c r="K1428" s="80">
        <f>F1428-Y1428</f>
        <v/>
      </c>
      <c r="L1428" s="82">
        <f>AA1428/(K1428+W1428)</f>
        <v/>
      </c>
      <c r="M1428" s="75" t="n">
        <v>0.8541666666666666</v>
      </c>
      <c r="N1428" s="80" t="n">
        <v>103180</v>
      </c>
      <c r="O1428" s="80" t="n">
        <v>52147.99</v>
      </c>
      <c r="P1428" s="80" t="n">
        <v>18300.5</v>
      </c>
      <c r="Q1428" s="80" t="n">
        <v>25818.7</v>
      </c>
      <c r="R1428" s="80" t="n">
        <v>8328.139999999999</v>
      </c>
      <c r="S1428" s="80" t="n">
        <v>-1415.33</v>
      </c>
      <c r="T1428" s="80">
        <f>O1428-Y1428</f>
        <v/>
      </c>
      <c r="U1428" s="82">
        <f>AA1428/(T1428+X1428)</f>
        <v/>
      </c>
      <c r="V1428" s="80">
        <f>INDEX(检修、备用和必开!B:B,MATCH(统调负荷!$C1428,检修、备用和必开!$A:$A,0))</f>
        <v/>
      </c>
      <c r="W1428" s="80">
        <f>INDEX(检修、备用和必开!C:C,MATCH(统调负荷!$C1428,检修、备用和必开!$A:$A,0))</f>
        <v/>
      </c>
      <c r="X1428" s="80">
        <f>INDEX(检修、备用和必开!D:D,MATCH(统调负荷!$C1428,检修、备用和必开!$A:$A,0))</f>
        <v/>
      </c>
      <c r="Y1428" s="80">
        <f>INDEX(检修、备用和必开!E:E,MATCH(统调负荷!$C1428,检修、备用和必开!$A:$A,0))</f>
        <v/>
      </c>
      <c r="Z1428" s="80">
        <f>INDEX(检修、备用和必开!F:F,MATCH(统调负荷!$C1428,检修、备用和必开!$A:$A,0))</f>
        <v/>
      </c>
      <c r="AA1428" s="80">
        <f>94492.4-V1428-Z1428</f>
        <v/>
      </c>
      <c r="AB1428" s="80" t="n">
        <v>410.6</v>
      </c>
      <c r="AC1428" s="80" t="n">
        <v>351.69</v>
      </c>
      <c r="AD1428" s="83">
        <f>C1428+D1428</f>
        <v/>
      </c>
      <c r="AE1428" s="82">
        <f>N1428-E1428</f>
        <v/>
      </c>
      <c r="AF1428" s="82">
        <f>O1428-F1428</f>
        <v/>
      </c>
      <c r="AG1428" s="82">
        <f>P1428-G1428</f>
        <v/>
      </c>
      <c r="AH1428" s="82">
        <f>Q1428-H1428</f>
        <v/>
      </c>
      <c r="AI1428" s="82">
        <f>R1428-I1428</f>
        <v/>
      </c>
      <c r="AJ1428" s="82">
        <f>S1428-J1428</f>
        <v/>
      </c>
      <c r="AK1428" s="80">
        <f>INDEX(检修、备用和必开!I:I,MATCH(统调负荷!$C1428,检修、备用和必开!$A:$A,0))</f>
        <v/>
      </c>
    </row>
    <row r="1429" ht="13.8" customHeight="1">
      <c r="A1429" s="80">
        <f>WEEKDAY(C1429,2)</f>
        <v/>
      </c>
      <c r="B1429" s="80">
        <f>HOUR(D1429)</f>
        <v/>
      </c>
      <c r="D1429" s="75" t="n"/>
      <c r="E1429" s="80" t="n"/>
      <c r="F1429" s="80" t="n"/>
      <c r="G1429" s="80" t="n"/>
      <c r="H1429" s="80" t="n"/>
      <c r="I1429" s="80" t="n"/>
      <c r="J1429" s="80" t="n"/>
      <c r="K1429" s="80">
        <f>F1429-Y1429</f>
        <v/>
      </c>
      <c r="L1429" s="82">
        <f>AA1429/(K1429+W1429)</f>
        <v/>
      </c>
      <c r="M1429" s="75" t="n">
        <v>0.8645833333333334</v>
      </c>
      <c r="N1429" s="80" t="n">
        <v>102666</v>
      </c>
      <c r="O1429" s="80" t="n">
        <v>52429.85</v>
      </c>
      <c r="P1429" s="80" t="n">
        <v>17505.5</v>
      </c>
      <c r="Q1429" s="80" t="n">
        <v>25830.3</v>
      </c>
      <c r="R1429" s="80" t="n">
        <v>8244.27</v>
      </c>
      <c r="S1429" s="80" t="n">
        <v>-1343.92</v>
      </c>
      <c r="T1429" s="80">
        <f>O1429-Y1429</f>
        <v/>
      </c>
      <c r="U1429" s="82">
        <f>AA1429/(T1429+X1429)</f>
        <v/>
      </c>
      <c r="V1429" s="80">
        <f>INDEX(检修、备用和必开!B:B,MATCH(统调负荷!$C1429,检修、备用和必开!$A:$A,0))</f>
        <v/>
      </c>
      <c r="W1429" s="80">
        <f>INDEX(检修、备用和必开!C:C,MATCH(统调负荷!$C1429,检修、备用和必开!$A:$A,0))</f>
        <v/>
      </c>
      <c r="X1429" s="80">
        <f>INDEX(检修、备用和必开!D:D,MATCH(统调负荷!$C1429,检修、备用和必开!$A:$A,0))</f>
        <v/>
      </c>
      <c r="Y1429" s="80">
        <f>INDEX(检修、备用和必开!E:E,MATCH(统调负荷!$C1429,检修、备用和必开!$A:$A,0))</f>
        <v/>
      </c>
      <c r="Z1429" s="80">
        <f>INDEX(检修、备用和必开!F:F,MATCH(统调负荷!$C1429,检修、备用和必开!$A:$A,0))</f>
        <v/>
      </c>
      <c r="AA1429" s="80">
        <f>94492.4-V1429-Z1429</f>
        <v/>
      </c>
      <c r="AB1429" s="80" t="n">
        <v>409.82</v>
      </c>
      <c r="AC1429" s="80" t="n">
        <v>349.21</v>
      </c>
      <c r="AD1429" s="83">
        <f>C1429+D1429</f>
        <v/>
      </c>
      <c r="AE1429" s="82">
        <f>N1429-E1429</f>
        <v/>
      </c>
      <c r="AF1429" s="82">
        <f>O1429-F1429</f>
        <v/>
      </c>
      <c r="AG1429" s="82">
        <f>P1429-G1429</f>
        <v/>
      </c>
      <c r="AH1429" s="82">
        <f>Q1429-H1429</f>
        <v/>
      </c>
      <c r="AI1429" s="82">
        <f>R1429-I1429</f>
        <v/>
      </c>
      <c r="AJ1429" s="82">
        <f>S1429-J1429</f>
        <v/>
      </c>
      <c r="AK1429" s="80">
        <f>INDEX(检修、备用和必开!I:I,MATCH(统调负荷!$C1429,检修、备用和必开!$A:$A,0))</f>
        <v/>
      </c>
    </row>
    <row r="1430" ht="13.8" customHeight="1">
      <c r="A1430" s="80">
        <f>WEEKDAY(C1430,2)</f>
        <v/>
      </c>
      <c r="B1430" s="80">
        <f>HOUR(D1430)</f>
        <v/>
      </c>
      <c r="D1430" s="75" t="n"/>
      <c r="E1430" s="80" t="n"/>
      <c r="F1430" s="80" t="n"/>
      <c r="G1430" s="80" t="n"/>
      <c r="H1430" s="80" t="n"/>
      <c r="I1430" s="80" t="n"/>
      <c r="J1430" s="80" t="n"/>
      <c r="K1430" s="80">
        <f>F1430-Y1430</f>
        <v/>
      </c>
      <c r="L1430" s="82">
        <f>AA1430/(K1430+W1430)</f>
        <v/>
      </c>
      <c r="M1430" s="75" t="n">
        <v>0.875</v>
      </c>
      <c r="N1430" s="80" t="n">
        <v>101632</v>
      </c>
      <c r="O1430" s="80" t="n">
        <v>51496.22</v>
      </c>
      <c r="P1430" s="80" t="n">
        <v>17471.1</v>
      </c>
      <c r="Q1430" s="80" t="n">
        <v>25827.4</v>
      </c>
      <c r="R1430" s="80" t="n">
        <v>8188.77</v>
      </c>
      <c r="S1430" s="80" t="n">
        <v>-1351.49</v>
      </c>
      <c r="T1430" s="80">
        <f>O1430-Y1430</f>
        <v/>
      </c>
      <c r="U1430" s="82">
        <f>AA1430/(T1430+X1430)</f>
        <v/>
      </c>
      <c r="V1430" s="80">
        <f>INDEX(检修、备用和必开!B:B,MATCH(统调负荷!$C1430,检修、备用和必开!$A:$A,0))</f>
        <v/>
      </c>
      <c r="W1430" s="80">
        <f>INDEX(检修、备用和必开!C:C,MATCH(统调负荷!$C1430,检修、备用和必开!$A:$A,0))</f>
        <v/>
      </c>
      <c r="X1430" s="80">
        <f>INDEX(检修、备用和必开!D:D,MATCH(统调负荷!$C1430,检修、备用和必开!$A:$A,0))</f>
        <v/>
      </c>
      <c r="Y1430" s="80">
        <f>INDEX(检修、备用和必开!E:E,MATCH(统调负荷!$C1430,检修、备用和必开!$A:$A,0))</f>
        <v/>
      </c>
      <c r="Z1430" s="80">
        <f>INDEX(检修、备用和必开!F:F,MATCH(统调负荷!$C1430,检修、备用和必开!$A:$A,0))</f>
        <v/>
      </c>
      <c r="AA1430" s="80">
        <f>94492.4-V1430-Z1430</f>
        <v/>
      </c>
      <c r="AB1430" s="80" t="n">
        <v>379.97</v>
      </c>
      <c r="AC1430" s="80" t="n">
        <v>338.9</v>
      </c>
      <c r="AD1430" s="83">
        <f>C1430+D1430</f>
        <v/>
      </c>
      <c r="AE1430" s="82">
        <f>N1430-E1430</f>
        <v/>
      </c>
      <c r="AF1430" s="82">
        <f>O1430-F1430</f>
        <v/>
      </c>
      <c r="AG1430" s="82">
        <f>P1430-G1430</f>
        <v/>
      </c>
      <c r="AH1430" s="82">
        <f>Q1430-H1430</f>
        <v/>
      </c>
      <c r="AI1430" s="82">
        <f>R1430-I1430</f>
        <v/>
      </c>
      <c r="AJ1430" s="82">
        <f>S1430-J1430</f>
        <v/>
      </c>
      <c r="AK1430" s="80">
        <f>INDEX(检修、备用和必开!I:I,MATCH(统调负荷!$C1430,检修、备用和必开!$A:$A,0))</f>
        <v/>
      </c>
    </row>
    <row r="1431" ht="13.8" customHeight="1">
      <c r="A1431" s="80">
        <f>WEEKDAY(C1431,2)</f>
        <v/>
      </c>
      <c r="B1431" s="80">
        <f>HOUR(D1431)</f>
        <v/>
      </c>
      <c r="D1431" s="75" t="n"/>
      <c r="E1431" s="80" t="n"/>
      <c r="F1431" s="80" t="n"/>
      <c r="G1431" s="80" t="n"/>
      <c r="H1431" s="80" t="n"/>
      <c r="I1431" s="80" t="n"/>
      <c r="J1431" s="80" t="n"/>
      <c r="K1431" s="80">
        <f>F1431-Y1431</f>
        <v/>
      </c>
      <c r="L1431" s="82">
        <f>AA1431/(K1431+W1431)</f>
        <v/>
      </c>
      <c r="M1431" s="75" t="n">
        <v>0.8854166666666666</v>
      </c>
      <c r="N1431" s="80" t="n">
        <v>100642</v>
      </c>
      <c r="O1431" s="80" t="n">
        <v>51301.69</v>
      </c>
      <c r="P1431" s="80" t="n">
        <v>16954.5</v>
      </c>
      <c r="Q1431" s="80" t="n">
        <v>25613.8</v>
      </c>
      <c r="R1431" s="80" t="n">
        <v>8090.66</v>
      </c>
      <c r="S1431" s="80" t="n">
        <v>-1318.65</v>
      </c>
      <c r="T1431" s="80">
        <f>O1431-Y1431</f>
        <v/>
      </c>
      <c r="U1431" s="82">
        <f>AA1431/(T1431+X1431)</f>
        <v/>
      </c>
      <c r="V1431" s="80">
        <f>INDEX(检修、备用和必开!B:B,MATCH(统调负荷!$C1431,检修、备用和必开!$A:$A,0))</f>
        <v/>
      </c>
      <c r="W1431" s="80">
        <f>INDEX(检修、备用和必开!C:C,MATCH(统调负荷!$C1431,检修、备用和必开!$A:$A,0))</f>
        <v/>
      </c>
      <c r="X1431" s="80">
        <f>INDEX(检修、备用和必开!D:D,MATCH(统调负荷!$C1431,检修、备用和必开!$A:$A,0))</f>
        <v/>
      </c>
      <c r="Y1431" s="80">
        <f>INDEX(检修、备用和必开!E:E,MATCH(统调负荷!$C1431,检修、备用和必开!$A:$A,0))</f>
        <v/>
      </c>
      <c r="Z1431" s="80">
        <f>INDEX(检修、备用和必开!F:F,MATCH(统调负荷!$C1431,检修、备用和必开!$A:$A,0))</f>
        <v/>
      </c>
      <c r="AA1431" s="80">
        <f>94492.4-V1431-Z1431</f>
        <v/>
      </c>
      <c r="AB1431" s="80" t="n">
        <v>376.92</v>
      </c>
      <c r="AC1431" s="80" t="n">
        <v>347.81</v>
      </c>
      <c r="AD1431" s="83">
        <f>C1431+D1431</f>
        <v/>
      </c>
      <c r="AE1431" s="82">
        <f>N1431-E1431</f>
        <v/>
      </c>
      <c r="AF1431" s="82">
        <f>O1431-F1431</f>
        <v/>
      </c>
      <c r="AG1431" s="82">
        <f>P1431-G1431</f>
        <v/>
      </c>
      <c r="AH1431" s="82">
        <f>Q1431-H1431</f>
        <v/>
      </c>
      <c r="AI1431" s="82">
        <f>R1431-I1431</f>
        <v/>
      </c>
      <c r="AJ1431" s="82">
        <f>S1431-J1431</f>
        <v/>
      </c>
      <c r="AK1431" s="80">
        <f>INDEX(检修、备用和必开!I:I,MATCH(统调负荷!$C1431,检修、备用和必开!$A:$A,0))</f>
        <v/>
      </c>
    </row>
    <row r="1432" ht="13.8" customHeight="1">
      <c r="A1432" s="80">
        <f>WEEKDAY(C1432,2)</f>
        <v/>
      </c>
      <c r="B1432" s="80">
        <f>HOUR(D1432)</f>
        <v/>
      </c>
      <c r="D1432" s="75" t="n"/>
      <c r="E1432" s="80" t="n"/>
      <c r="F1432" s="80" t="n"/>
      <c r="G1432" s="80" t="n"/>
      <c r="H1432" s="80" t="n"/>
      <c r="I1432" s="80" t="n"/>
      <c r="J1432" s="80" t="n"/>
      <c r="K1432" s="80">
        <f>F1432-Y1432</f>
        <v/>
      </c>
      <c r="L1432" s="82">
        <f>AA1432/(K1432+W1432)</f>
        <v/>
      </c>
      <c r="M1432" s="75" t="n">
        <v>0.8958333333333334</v>
      </c>
      <c r="N1432" s="80" t="n">
        <v>99626.3</v>
      </c>
      <c r="O1432" s="80" t="n">
        <v>51661.72</v>
      </c>
      <c r="P1432" s="80" t="n">
        <v>16133.8</v>
      </c>
      <c r="Q1432" s="80" t="n">
        <v>25110.7</v>
      </c>
      <c r="R1432" s="80" t="n">
        <v>8073.16</v>
      </c>
      <c r="S1432" s="80" t="n">
        <v>-1353.08</v>
      </c>
      <c r="T1432" s="80">
        <f>O1432-Y1432</f>
        <v/>
      </c>
      <c r="U1432" s="82">
        <f>AA1432/(T1432+X1432)</f>
        <v/>
      </c>
      <c r="V1432" s="80">
        <f>INDEX(检修、备用和必开!B:B,MATCH(统调负荷!$C1432,检修、备用和必开!$A:$A,0))</f>
        <v/>
      </c>
      <c r="W1432" s="80">
        <f>INDEX(检修、备用和必开!C:C,MATCH(统调负荷!$C1432,检修、备用和必开!$A:$A,0))</f>
        <v/>
      </c>
      <c r="X1432" s="80">
        <f>INDEX(检修、备用和必开!D:D,MATCH(统调负荷!$C1432,检修、备用和必开!$A:$A,0))</f>
        <v/>
      </c>
      <c r="Y1432" s="80">
        <f>INDEX(检修、备用和必开!E:E,MATCH(统调负荷!$C1432,检修、备用和必开!$A:$A,0))</f>
        <v/>
      </c>
      <c r="Z1432" s="80">
        <f>INDEX(检修、备用和必开!F:F,MATCH(统调负荷!$C1432,检修、备用和必开!$A:$A,0))</f>
        <v/>
      </c>
      <c r="AA1432" s="80">
        <f>94492.4-V1432-Z1432</f>
        <v/>
      </c>
      <c r="AB1432" s="80" t="n">
        <v>372.37</v>
      </c>
      <c r="AC1432" s="80" t="n">
        <v>346.36</v>
      </c>
      <c r="AD1432" s="83">
        <f>C1432+D1432</f>
        <v/>
      </c>
      <c r="AE1432" s="82">
        <f>N1432-E1432</f>
        <v/>
      </c>
      <c r="AF1432" s="82">
        <f>O1432-F1432</f>
        <v/>
      </c>
      <c r="AG1432" s="82">
        <f>P1432-G1432</f>
        <v/>
      </c>
      <c r="AH1432" s="82">
        <f>Q1432-H1432</f>
        <v/>
      </c>
      <c r="AI1432" s="82">
        <f>R1432-I1432</f>
        <v/>
      </c>
      <c r="AJ1432" s="82">
        <f>S1432-J1432</f>
        <v/>
      </c>
      <c r="AK1432" s="80">
        <f>INDEX(检修、备用和必开!I:I,MATCH(统调负荷!$C1432,检修、备用和必开!$A:$A,0))</f>
        <v/>
      </c>
    </row>
    <row r="1433" ht="13.8" customHeight="1">
      <c r="A1433" s="80">
        <f>WEEKDAY(C1433,2)</f>
        <v/>
      </c>
      <c r="B1433" s="80">
        <f>HOUR(D1433)</f>
        <v/>
      </c>
      <c r="D1433" s="75" t="n"/>
      <c r="E1433" s="80" t="n"/>
      <c r="F1433" s="80" t="n"/>
      <c r="G1433" s="80" t="n"/>
      <c r="H1433" s="80" t="n"/>
      <c r="I1433" s="80" t="n"/>
      <c r="J1433" s="80" t="n"/>
      <c r="K1433" s="80">
        <f>F1433-Y1433</f>
        <v/>
      </c>
      <c r="L1433" s="82">
        <f>AA1433/(K1433+W1433)</f>
        <v/>
      </c>
      <c r="M1433" s="75" t="n">
        <v>0.90625</v>
      </c>
      <c r="N1433" s="80" t="n">
        <v>97985.39999999999</v>
      </c>
      <c r="O1433" s="80" t="n">
        <v>50491.9</v>
      </c>
      <c r="P1433" s="80" t="n">
        <v>15882.8</v>
      </c>
      <c r="Q1433" s="80" t="n">
        <v>24929.6</v>
      </c>
      <c r="R1433" s="80" t="n">
        <v>8122.44</v>
      </c>
      <c r="S1433" s="80" t="n">
        <v>-1441.34</v>
      </c>
      <c r="T1433" s="80">
        <f>O1433-Y1433</f>
        <v/>
      </c>
      <c r="U1433" s="82">
        <f>AA1433/(T1433+X1433)</f>
        <v/>
      </c>
      <c r="V1433" s="80">
        <f>INDEX(检修、备用和必开!B:B,MATCH(统调负荷!$C1433,检修、备用和必开!$A:$A,0))</f>
        <v/>
      </c>
      <c r="W1433" s="80">
        <f>INDEX(检修、备用和必开!C:C,MATCH(统调负荷!$C1433,检修、备用和必开!$A:$A,0))</f>
        <v/>
      </c>
      <c r="X1433" s="80">
        <f>INDEX(检修、备用和必开!D:D,MATCH(统调负荷!$C1433,检修、备用和必开!$A:$A,0))</f>
        <v/>
      </c>
      <c r="Y1433" s="80">
        <f>INDEX(检修、备用和必开!E:E,MATCH(统调负荷!$C1433,检修、备用和必开!$A:$A,0))</f>
        <v/>
      </c>
      <c r="Z1433" s="80">
        <f>INDEX(检修、备用和必开!F:F,MATCH(统调负荷!$C1433,检修、备用和必开!$A:$A,0))</f>
        <v/>
      </c>
      <c r="AA1433" s="80">
        <f>94492.4-V1433-Z1433</f>
        <v/>
      </c>
      <c r="AB1433" s="80" t="n">
        <v>362.93</v>
      </c>
      <c r="AC1433" s="80" t="n">
        <v>336.91</v>
      </c>
      <c r="AD1433" s="83">
        <f>C1433+D1433</f>
        <v/>
      </c>
      <c r="AE1433" s="82">
        <f>N1433-E1433</f>
        <v/>
      </c>
      <c r="AF1433" s="82">
        <f>O1433-F1433</f>
        <v/>
      </c>
      <c r="AG1433" s="82">
        <f>P1433-G1433</f>
        <v/>
      </c>
      <c r="AH1433" s="82">
        <f>Q1433-H1433</f>
        <v/>
      </c>
      <c r="AI1433" s="82">
        <f>R1433-I1433</f>
        <v/>
      </c>
      <c r="AJ1433" s="82">
        <f>S1433-J1433</f>
        <v/>
      </c>
      <c r="AK1433" s="80">
        <f>INDEX(检修、备用和必开!I:I,MATCH(统调负荷!$C1433,检修、备用和必开!$A:$A,0))</f>
        <v/>
      </c>
    </row>
    <row r="1434" ht="13.8" customHeight="1">
      <c r="A1434" s="80">
        <f>WEEKDAY(C1434,2)</f>
        <v/>
      </c>
      <c r="B1434" s="80">
        <f>HOUR(D1434)</f>
        <v/>
      </c>
      <c r="D1434" s="75" t="n"/>
      <c r="E1434" s="80" t="n"/>
      <c r="F1434" s="80" t="n"/>
      <c r="G1434" s="80" t="n"/>
      <c r="H1434" s="80" t="n"/>
      <c r="I1434" s="80" t="n"/>
      <c r="J1434" s="80" t="n"/>
      <c r="K1434" s="80">
        <f>F1434-Y1434</f>
        <v/>
      </c>
      <c r="L1434" s="82">
        <f>AA1434/(K1434+W1434)</f>
        <v/>
      </c>
      <c r="M1434" s="75" t="n">
        <v>0.9166666666666666</v>
      </c>
      <c r="N1434" s="80" t="n">
        <v>96235.89999999999</v>
      </c>
      <c r="O1434" s="80" t="n">
        <v>50129.04</v>
      </c>
      <c r="P1434" s="80" t="n">
        <v>16248.4</v>
      </c>
      <c r="Q1434" s="80" t="n">
        <v>23173.1</v>
      </c>
      <c r="R1434" s="80" t="n">
        <v>8102.84</v>
      </c>
      <c r="S1434" s="80" t="n">
        <v>-1417.48</v>
      </c>
      <c r="T1434" s="80">
        <f>O1434-Y1434</f>
        <v/>
      </c>
      <c r="U1434" s="82">
        <f>AA1434/(T1434+X1434)</f>
        <v/>
      </c>
      <c r="V1434" s="80">
        <f>INDEX(检修、备用和必开!B:B,MATCH(统调负荷!$C1434,检修、备用和必开!$A:$A,0))</f>
        <v/>
      </c>
      <c r="W1434" s="80">
        <f>INDEX(检修、备用和必开!C:C,MATCH(统调负荷!$C1434,检修、备用和必开!$A:$A,0))</f>
        <v/>
      </c>
      <c r="X1434" s="80">
        <f>INDEX(检修、备用和必开!D:D,MATCH(统调负荷!$C1434,检修、备用和必开!$A:$A,0))</f>
        <v/>
      </c>
      <c r="Y1434" s="80">
        <f>INDEX(检修、备用和必开!E:E,MATCH(统调负荷!$C1434,检修、备用和必开!$A:$A,0))</f>
        <v/>
      </c>
      <c r="Z1434" s="80">
        <f>INDEX(检修、备用和必开!F:F,MATCH(统调负荷!$C1434,检修、备用和必开!$A:$A,0))</f>
        <v/>
      </c>
      <c r="AA1434" s="80">
        <f>94492.4-V1434-Z1434</f>
        <v/>
      </c>
      <c r="AB1434" s="80" t="n">
        <v>361.32</v>
      </c>
      <c r="AC1434" s="80" t="n">
        <v>349.39</v>
      </c>
      <c r="AD1434" s="83">
        <f>C1434+D1434</f>
        <v/>
      </c>
      <c r="AE1434" s="82">
        <f>N1434-E1434</f>
        <v/>
      </c>
      <c r="AF1434" s="82">
        <f>O1434-F1434</f>
        <v/>
      </c>
      <c r="AG1434" s="82">
        <f>P1434-G1434</f>
        <v/>
      </c>
      <c r="AH1434" s="82">
        <f>Q1434-H1434</f>
        <v/>
      </c>
      <c r="AI1434" s="82">
        <f>R1434-I1434</f>
        <v/>
      </c>
      <c r="AJ1434" s="82">
        <f>S1434-J1434</f>
        <v/>
      </c>
      <c r="AK1434" s="80">
        <f>INDEX(检修、备用和必开!I:I,MATCH(统调负荷!$C1434,检修、备用和必开!$A:$A,0))</f>
        <v/>
      </c>
    </row>
    <row r="1435" ht="13.8" customHeight="1">
      <c r="A1435" s="80">
        <f>WEEKDAY(C1435,2)</f>
        <v/>
      </c>
      <c r="B1435" s="80">
        <f>HOUR(D1435)</f>
        <v/>
      </c>
      <c r="D1435" s="75" t="n"/>
      <c r="E1435" s="80" t="n"/>
      <c r="F1435" s="80" t="n"/>
      <c r="G1435" s="80" t="n"/>
      <c r="H1435" s="80" t="n"/>
      <c r="I1435" s="80" t="n"/>
      <c r="J1435" s="80" t="n"/>
      <c r="K1435" s="80">
        <f>F1435-Y1435</f>
        <v/>
      </c>
      <c r="L1435" s="82">
        <f>AA1435/(K1435+W1435)</f>
        <v/>
      </c>
      <c r="M1435" s="75" t="n">
        <v>0.9270833333333334</v>
      </c>
      <c r="N1435" s="80" t="n">
        <v>93742.89999999999</v>
      </c>
      <c r="O1435" s="80" t="n">
        <v>49061.84</v>
      </c>
      <c r="P1435" s="80" t="n">
        <v>15089.8</v>
      </c>
      <c r="Q1435" s="80" t="n">
        <v>22882.5</v>
      </c>
      <c r="R1435" s="80" t="n">
        <v>8046.56</v>
      </c>
      <c r="S1435" s="80" t="n">
        <v>-1337.8</v>
      </c>
      <c r="T1435" s="80">
        <f>O1435-Y1435</f>
        <v/>
      </c>
      <c r="U1435" s="82">
        <f>AA1435/(T1435+X1435)</f>
        <v/>
      </c>
      <c r="V1435" s="80">
        <f>INDEX(检修、备用和必开!B:B,MATCH(统调负荷!$C1435,检修、备用和必开!$A:$A,0))</f>
        <v/>
      </c>
      <c r="W1435" s="80">
        <f>INDEX(检修、备用和必开!C:C,MATCH(统调负荷!$C1435,检修、备用和必开!$A:$A,0))</f>
        <v/>
      </c>
      <c r="X1435" s="80">
        <f>INDEX(检修、备用和必开!D:D,MATCH(统调负荷!$C1435,检修、备用和必开!$A:$A,0))</f>
        <v/>
      </c>
      <c r="Y1435" s="80">
        <f>INDEX(检修、备用和必开!E:E,MATCH(统调负荷!$C1435,检修、备用和必开!$A:$A,0))</f>
        <v/>
      </c>
      <c r="Z1435" s="80">
        <f>INDEX(检修、备用和必开!F:F,MATCH(统调负荷!$C1435,检修、备用和必开!$A:$A,0))</f>
        <v/>
      </c>
      <c r="AA1435" s="80">
        <f>94492.4-V1435-Z1435</f>
        <v/>
      </c>
      <c r="AB1435" s="80" t="n">
        <v>360.8</v>
      </c>
      <c r="AC1435" s="80" t="n">
        <v>331.06</v>
      </c>
      <c r="AD1435" s="83">
        <f>C1435+D1435</f>
        <v/>
      </c>
      <c r="AE1435" s="82">
        <f>N1435-E1435</f>
        <v/>
      </c>
      <c r="AF1435" s="82">
        <f>O1435-F1435</f>
        <v/>
      </c>
      <c r="AG1435" s="82">
        <f>P1435-G1435</f>
        <v/>
      </c>
      <c r="AH1435" s="82">
        <f>Q1435-H1435</f>
        <v/>
      </c>
      <c r="AI1435" s="82">
        <f>R1435-I1435</f>
        <v/>
      </c>
      <c r="AJ1435" s="82">
        <f>S1435-J1435</f>
        <v/>
      </c>
      <c r="AK1435" s="80">
        <f>INDEX(检修、备用和必开!I:I,MATCH(统调负荷!$C1435,检修、备用和必开!$A:$A,0))</f>
        <v/>
      </c>
    </row>
    <row r="1436" ht="13.8" customHeight="1">
      <c r="A1436" s="80">
        <f>WEEKDAY(C1436,2)</f>
        <v/>
      </c>
      <c r="B1436" s="80">
        <f>HOUR(D1436)</f>
        <v/>
      </c>
      <c r="D1436" s="75" t="n"/>
      <c r="E1436" s="80" t="n"/>
      <c r="F1436" s="80" t="n"/>
      <c r="G1436" s="80" t="n"/>
      <c r="H1436" s="80" t="n"/>
      <c r="I1436" s="80" t="n"/>
      <c r="J1436" s="80" t="n"/>
      <c r="K1436" s="80">
        <f>F1436-Y1436</f>
        <v/>
      </c>
      <c r="L1436" s="82">
        <f>AA1436/(K1436+W1436)</f>
        <v/>
      </c>
      <c r="M1436" s="75" t="n">
        <v>0.9375</v>
      </c>
      <c r="N1436" s="80" t="n">
        <v>91951</v>
      </c>
      <c r="O1436" s="80" t="n">
        <v>48398.03</v>
      </c>
      <c r="P1436" s="80" t="n">
        <v>14478.4</v>
      </c>
      <c r="Q1436" s="80" t="n">
        <v>22392.1</v>
      </c>
      <c r="R1436" s="80" t="n">
        <v>8036.66</v>
      </c>
      <c r="S1436" s="80" t="n">
        <v>-1354.19</v>
      </c>
      <c r="T1436" s="80">
        <f>O1436-Y1436</f>
        <v/>
      </c>
      <c r="U1436" s="82">
        <f>AA1436/(T1436+X1436)</f>
        <v/>
      </c>
      <c r="V1436" s="80">
        <f>INDEX(检修、备用和必开!B:B,MATCH(统调负荷!$C1436,检修、备用和必开!$A:$A,0))</f>
        <v/>
      </c>
      <c r="W1436" s="80">
        <f>INDEX(检修、备用和必开!C:C,MATCH(统调负荷!$C1436,检修、备用和必开!$A:$A,0))</f>
        <v/>
      </c>
      <c r="X1436" s="80">
        <f>INDEX(检修、备用和必开!D:D,MATCH(统调负荷!$C1436,检修、备用和必开!$A:$A,0))</f>
        <v/>
      </c>
      <c r="Y1436" s="80">
        <f>INDEX(检修、备用和必开!E:E,MATCH(统调负荷!$C1436,检修、备用和必开!$A:$A,0))</f>
        <v/>
      </c>
      <c r="Z1436" s="80">
        <f>INDEX(检修、备用和必开!F:F,MATCH(统调负荷!$C1436,检修、备用和必开!$A:$A,0))</f>
        <v/>
      </c>
      <c r="AA1436" s="80">
        <f>94492.4-V1436-Z1436</f>
        <v/>
      </c>
      <c r="AB1436" s="80" t="n">
        <v>360.79</v>
      </c>
      <c r="AC1436" s="80" t="n">
        <v>331.25</v>
      </c>
      <c r="AD1436" s="83">
        <f>C1436+D1436</f>
        <v/>
      </c>
      <c r="AE1436" s="82">
        <f>N1436-E1436</f>
        <v/>
      </c>
      <c r="AF1436" s="82">
        <f>O1436-F1436</f>
        <v/>
      </c>
      <c r="AG1436" s="82">
        <f>P1436-G1436</f>
        <v/>
      </c>
      <c r="AH1436" s="82">
        <f>Q1436-H1436</f>
        <v/>
      </c>
      <c r="AI1436" s="82">
        <f>R1436-I1436</f>
        <v/>
      </c>
      <c r="AJ1436" s="82">
        <f>S1436-J1436</f>
        <v/>
      </c>
      <c r="AK1436" s="80">
        <f>INDEX(检修、备用和必开!I:I,MATCH(统调负荷!$C1436,检修、备用和必开!$A:$A,0))</f>
        <v/>
      </c>
    </row>
    <row r="1437" ht="13.8" customHeight="1">
      <c r="A1437" s="80">
        <f>WEEKDAY(C1437,2)</f>
        <v/>
      </c>
      <c r="B1437" s="80">
        <f>HOUR(D1437)</f>
        <v/>
      </c>
      <c r="D1437" s="75" t="n"/>
      <c r="E1437" s="80" t="n"/>
      <c r="F1437" s="80" t="n"/>
      <c r="G1437" s="80" t="n"/>
      <c r="H1437" s="80" t="n"/>
      <c r="I1437" s="80" t="n"/>
      <c r="J1437" s="80" t="n"/>
      <c r="K1437" s="80">
        <f>F1437-Y1437</f>
        <v/>
      </c>
      <c r="L1437" s="82">
        <f>AA1437/(K1437+W1437)</f>
        <v/>
      </c>
      <c r="M1437" s="75" t="n">
        <v>0.9479166666666666</v>
      </c>
      <c r="N1437" s="80" t="n">
        <v>89713.10000000001</v>
      </c>
      <c r="O1437" s="80" t="n">
        <v>46364.79</v>
      </c>
      <c r="P1437" s="80" t="n">
        <v>15021.1</v>
      </c>
      <c r="Q1437" s="80" t="n">
        <v>21703.8</v>
      </c>
      <c r="R1437" s="80" t="n">
        <v>8003.27</v>
      </c>
      <c r="S1437" s="80" t="n">
        <v>-1379.86</v>
      </c>
      <c r="T1437" s="80">
        <f>O1437-Y1437</f>
        <v/>
      </c>
      <c r="U1437" s="82">
        <f>AA1437/(T1437+X1437)</f>
        <v/>
      </c>
      <c r="V1437" s="80">
        <f>INDEX(检修、备用和必开!B:B,MATCH(统调负荷!$C1437,检修、备用和必开!$A:$A,0))</f>
        <v/>
      </c>
      <c r="W1437" s="80">
        <f>INDEX(检修、备用和必开!C:C,MATCH(统调负荷!$C1437,检修、备用和必开!$A:$A,0))</f>
        <v/>
      </c>
      <c r="X1437" s="80">
        <f>INDEX(检修、备用和必开!D:D,MATCH(统调负荷!$C1437,检修、备用和必开!$A:$A,0))</f>
        <v/>
      </c>
      <c r="Y1437" s="80">
        <f>INDEX(检修、备用和必开!E:E,MATCH(统调负荷!$C1437,检修、备用和必开!$A:$A,0))</f>
        <v/>
      </c>
      <c r="Z1437" s="80">
        <f>INDEX(检修、备用和必开!F:F,MATCH(统调负荷!$C1437,检修、备用和必开!$A:$A,0))</f>
        <v/>
      </c>
      <c r="AA1437" s="80">
        <f>94492.4-V1437-Z1437</f>
        <v/>
      </c>
      <c r="AB1437" s="80" t="n">
        <v>341.18</v>
      </c>
      <c r="AC1437" s="80" t="n">
        <v>318.39</v>
      </c>
      <c r="AD1437" s="83">
        <f>C1437+D1437</f>
        <v/>
      </c>
      <c r="AE1437" s="82">
        <f>N1437-E1437</f>
        <v/>
      </c>
      <c r="AF1437" s="82">
        <f>O1437-F1437</f>
        <v/>
      </c>
      <c r="AG1437" s="82">
        <f>P1437-G1437</f>
        <v/>
      </c>
      <c r="AH1437" s="82">
        <f>Q1437-H1437</f>
        <v/>
      </c>
      <c r="AI1437" s="82">
        <f>R1437-I1437</f>
        <v/>
      </c>
      <c r="AJ1437" s="82">
        <f>S1437-J1437</f>
        <v/>
      </c>
      <c r="AK1437" s="80">
        <f>INDEX(检修、备用和必开!I:I,MATCH(统调负荷!$C1437,检修、备用和必开!$A:$A,0))</f>
        <v/>
      </c>
    </row>
    <row r="1438" ht="13.8" customHeight="1">
      <c r="A1438" s="80">
        <f>WEEKDAY(C1438,2)</f>
        <v/>
      </c>
      <c r="B1438" s="80">
        <f>HOUR(D1438)</f>
        <v/>
      </c>
      <c r="D1438" s="75" t="n"/>
      <c r="E1438" s="80" t="n"/>
      <c r="F1438" s="80" t="n"/>
      <c r="G1438" s="80" t="n"/>
      <c r="H1438" s="80" t="n"/>
      <c r="I1438" s="80" t="n"/>
      <c r="J1438" s="80" t="n"/>
      <c r="K1438" s="80">
        <f>F1438-Y1438</f>
        <v/>
      </c>
      <c r="L1438" s="82">
        <f>AA1438/(K1438+W1438)</f>
        <v/>
      </c>
      <c r="M1438" s="75" t="n">
        <v>0.9583333333333334</v>
      </c>
      <c r="N1438" s="80" t="n">
        <v>87055.7</v>
      </c>
      <c r="O1438" s="80" t="n">
        <v>44235.36</v>
      </c>
      <c r="P1438" s="80" t="n">
        <v>14610.6</v>
      </c>
      <c r="Q1438" s="80" t="n">
        <v>21776.6</v>
      </c>
      <c r="R1438" s="80" t="n">
        <v>7826.61</v>
      </c>
      <c r="S1438" s="80" t="n">
        <v>-1393.47</v>
      </c>
      <c r="T1438" s="80">
        <f>O1438-Y1438</f>
        <v/>
      </c>
      <c r="U1438" s="82">
        <f>AA1438/(T1438+X1438)</f>
        <v/>
      </c>
      <c r="V1438" s="80">
        <f>INDEX(检修、备用和必开!B:B,MATCH(统调负荷!$C1438,检修、备用和必开!$A:$A,0))</f>
        <v/>
      </c>
      <c r="W1438" s="80">
        <f>INDEX(检修、备用和必开!C:C,MATCH(统调负荷!$C1438,检修、备用和必开!$A:$A,0))</f>
        <v/>
      </c>
      <c r="X1438" s="80">
        <f>INDEX(检修、备用和必开!D:D,MATCH(统调负荷!$C1438,检修、备用和必开!$A:$A,0))</f>
        <v/>
      </c>
      <c r="Y1438" s="80">
        <f>INDEX(检修、备用和必开!E:E,MATCH(统调负荷!$C1438,检修、备用和必开!$A:$A,0))</f>
        <v/>
      </c>
      <c r="Z1438" s="80">
        <f>INDEX(检修、备用和必开!F:F,MATCH(统调负荷!$C1438,检修、备用和必开!$A:$A,0))</f>
        <v/>
      </c>
      <c r="AA1438" s="80">
        <f>94492.4-V1438-Z1438</f>
        <v/>
      </c>
      <c r="AB1438" s="80" t="n">
        <v>317.57</v>
      </c>
      <c r="AC1438" s="80" t="n">
        <v>306.66</v>
      </c>
      <c r="AD1438" s="83">
        <f>C1438+D1438</f>
        <v/>
      </c>
      <c r="AE1438" s="82">
        <f>N1438-E1438</f>
        <v/>
      </c>
      <c r="AF1438" s="82">
        <f>O1438-F1438</f>
        <v/>
      </c>
      <c r="AG1438" s="82">
        <f>P1438-G1438</f>
        <v/>
      </c>
      <c r="AH1438" s="82">
        <f>Q1438-H1438</f>
        <v/>
      </c>
      <c r="AI1438" s="82">
        <f>R1438-I1438</f>
        <v/>
      </c>
      <c r="AJ1438" s="82">
        <f>S1438-J1438</f>
        <v/>
      </c>
      <c r="AK1438" s="80">
        <f>INDEX(检修、备用和必开!I:I,MATCH(统调负荷!$C1438,检修、备用和必开!$A:$A,0))</f>
        <v/>
      </c>
    </row>
    <row r="1439" ht="13.8" customHeight="1">
      <c r="A1439" s="80">
        <f>WEEKDAY(C1439,2)</f>
        <v/>
      </c>
      <c r="B1439" s="80">
        <f>HOUR(D1439)</f>
        <v/>
      </c>
      <c r="D1439" s="75" t="n"/>
      <c r="E1439" s="80" t="n"/>
      <c r="F1439" s="80" t="n"/>
      <c r="G1439" s="80" t="n"/>
      <c r="H1439" s="80" t="n"/>
      <c r="I1439" s="80" t="n"/>
      <c r="J1439" s="80" t="n"/>
      <c r="K1439" s="80">
        <f>F1439-Y1439</f>
        <v/>
      </c>
      <c r="L1439" s="82">
        <f>AA1439/(K1439+W1439)</f>
        <v/>
      </c>
      <c r="M1439" s="75" t="n">
        <v>0.96875</v>
      </c>
      <c r="N1439" s="80" t="n">
        <v>84389.39999999999</v>
      </c>
      <c r="O1439" s="80" t="n">
        <v>43255.61</v>
      </c>
      <c r="P1439" s="80" t="n">
        <v>14574.8</v>
      </c>
      <c r="Q1439" s="80" t="n">
        <v>20175.8</v>
      </c>
      <c r="R1439" s="80" t="n">
        <v>7764.93</v>
      </c>
      <c r="S1439" s="80" t="n">
        <v>-1381.74</v>
      </c>
      <c r="T1439" s="80">
        <f>O1439-Y1439</f>
        <v/>
      </c>
      <c r="U1439" s="82">
        <f>AA1439/(T1439+X1439)</f>
        <v/>
      </c>
      <c r="V1439" s="80">
        <f>INDEX(检修、备用和必开!B:B,MATCH(统调负荷!$C1439,检修、备用和必开!$A:$A,0))</f>
        <v/>
      </c>
      <c r="W1439" s="80">
        <f>INDEX(检修、备用和必开!C:C,MATCH(统调负荷!$C1439,检修、备用和必开!$A:$A,0))</f>
        <v/>
      </c>
      <c r="X1439" s="80">
        <f>INDEX(检修、备用和必开!D:D,MATCH(统调负荷!$C1439,检修、备用和必开!$A:$A,0))</f>
        <v/>
      </c>
      <c r="Y1439" s="80">
        <f>INDEX(检修、备用和必开!E:E,MATCH(统调负荷!$C1439,检修、备用和必开!$A:$A,0))</f>
        <v/>
      </c>
      <c r="Z1439" s="80">
        <f>INDEX(检修、备用和必开!F:F,MATCH(统调负荷!$C1439,检修、备用和必开!$A:$A,0))</f>
        <v/>
      </c>
      <c r="AA1439" s="80">
        <f>94492.4-V1439-Z1439</f>
        <v/>
      </c>
      <c r="AB1439" s="80" t="n">
        <v>313.74</v>
      </c>
      <c r="AC1439" s="80" t="n">
        <v>306.53</v>
      </c>
      <c r="AD1439" s="83">
        <f>C1439+D1439</f>
        <v/>
      </c>
      <c r="AE1439" s="82">
        <f>N1439-E1439</f>
        <v/>
      </c>
      <c r="AF1439" s="82">
        <f>O1439-F1439</f>
        <v/>
      </c>
      <c r="AG1439" s="82">
        <f>P1439-G1439</f>
        <v/>
      </c>
      <c r="AH1439" s="82">
        <f>Q1439-H1439</f>
        <v/>
      </c>
      <c r="AI1439" s="82">
        <f>R1439-I1439</f>
        <v/>
      </c>
      <c r="AJ1439" s="82">
        <f>S1439-J1439</f>
        <v/>
      </c>
      <c r="AK1439" s="80">
        <f>INDEX(检修、备用和必开!I:I,MATCH(统调负荷!$C1439,检修、备用和必开!$A:$A,0))</f>
        <v/>
      </c>
    </row>
    <row r="1440" ht="13.8" customHeight="1">
      <c r="A1440" s="80">
        <f>WEEKDAY(C1440,2)</f>
        <v/>
      </c>
      <c r="B1440" s="80">
        <f>HOUR(D1440)</f>
        <v/>
      </c>
      <c r="D1440" s="75" t="n"/>
      <c r="E1440" s="80" t="n"/>
      <c r="F1440" s="80" t="n"/>
      <c r="G1440" s="80" t="n"/>
      <c r="H1440" s="80" t="n"/>
      <c r="I1440" s="80" t="n"/>
      <c r="J1440" s="80" t="n"/>
      <c r="K1440" s="80">
        <f>F1440-Y1440</f>
        <v/>
      </c>
      <c r="L1440" s="82">
        <f>AA1440/(K1440+W1440)</f>
        <v/>
      </c>
      <c r="M1440" s="75" t="n">
        <v>0.9791666666666666</v>
      </c>
      <c r="N1440" s="80" t="n">
        <v>82006</v>
      </c>
      <c r="O1440" s="80" t="n">
        <v>41699.12</v>
      </c>
      <c r="P1440" s="80" t="n">
        <v>14951.8</v>
      </c>
      <c r="Q1440" s="80" t="n">
        <v>19020.5</v>
      </c>
      <c r="R1440" s="80" t="n">
        <v>7681</v>
      </c>
      <c r="S1440" s="80" t="n">
        <v>-1346.42</v>
      </c>
      <c r="T1440" s="80">
        <f>O1440-Y1440</f>
        <v/>
      </c>
      <c r="U1440" s="82">
        <f>AA1440/(T1440+X1440)</f>
        <v/>
      </c>
      <c r="V1440" s="80">
        <f>INDEX(检修、备用和必开!B:B,MATCH(统调负荷!$C1440,检修、备用和必开!$A:$A,0))</f>
        <v/>
      </c>
      <c r="W1440" s="80">
        <f>INDEX(检修、备用和必开!C:C,MATCH(统调负荷!$C1440,检修、备用和必开!$A:$A,0))</f>
        <v/>
      </c>
      <c r="X1440" s="80">
        <f>INDEX(检修、备用和必开!D:D,MATCH(统调负荷!$C1440,检修、备用和必开!$A:$A,0))</f>
        <v/>
      </c>
      <c r="Y1440" s="80">
        <f>INDEX(检修、备用和必开!E:E,MATCH(统调负荷!$C1440,检修、备用和必开!$A:$A,0))</f>
        <v/>
      </c>
      <c r="Z1440" s="80">
        <f>INDEX(检修、备用和必开!F:F,MATCH(统调负荷!$C1440,检修、备用和必开!$A:$A,0))</f>
        <v/>
      </c>
      <c r="AA1440" s="80">
        <f>94492.4-V1440-Z1440</f>
        <v/>
      </c>
      <c r="AB1440" s="80" t="n">
        <v>308.48</v>
      </c>
      <c r="AC1440" s="80" t="n">
        <v>305.71</v>
      </c>
      <c r="AD1440" s="83">
        <f>C1440+D1440</f>
        <v/>
      </c>
      <c r="AE1440" s="82">
        <f>N1440-E1440</f>
        <v/>
      </c>
      <c r="AF1440" s="82">
        <f>O1440-F1440</f>
        <v/>
      </c>
      <c r="AG1440" s="82">
        <f>P1440-G1440</f>
        <v/>
      </c>
      <c r="AH1440" s="82">
        <f>Q1440-H1440</f>
        <v/>
      </c>
      <c r="AI1440" s="82">
        <f>R1440-I1440</f>
        <v/>
      </c>
      <c r="AJ1440" s="82">
        <f>S1440-J1440</f>
        <v/>
      </c>
      <c r="AK1440" s="80">
        <f>INDEX(检修、备用和必开!I:I,MATCH(统调负荷!$C1440,检修、备用和必开!$A:$A,0))</f>
        <v/>
      </c>
    </row>
    <row r="1441" ht="13.8" customHeight="1">
      <c r="A1441" s="80">
        <f>WEEKDAY(C1441,2)</f>
        <v/>
      </c>
      <c r="B1441" s="80">
        <f>HOUR(D1441)</f>
        <v/>
      </c>
      <c r="D1441" s="75" t="n"/>
      <c r="E1441" s="80" t="n"/>
      <c r="F1441" s="80" t="n"/>
      <c r="G1441" s="80" t="n"/>
      <c r="H1441" s="80" t="n"/>
      <c r="I1441" s="80" t="n"/>
      <c r="J1441" s="80" t="n"/>
      <c r="K1441" s="80">
        <f>F1441-Y1441</f>
        <v/>
      </c>
      <c r="L1441" s="82">
        <f>AA1441/(K1441+W1441)</f>
        <v/>
      </c>
      <c r="M1441" s="75" t="n">
        <v>0.9895833333333334</v>
      </c>
      <c r="N1441" s="80" t="n">
        <v>79834.5</v>
      </c>
      <c r="O1441" s="80" t="n">
        <v>39100.24</v>
      </c>
      <c r="P1441" s="80" t="n">
        <v>15695.5</v>
      </c>
      <c r="Q1441" s="80" t="n">
        <v>18761.5</v>
      </c>
      <c r="R1441" s="80" t="n">
        <v>7644.93</v>
      </c>
      <c r="S1441" s="80" t="n">
        <v>-1367.67</v>
      </c>
      <c r="T1441" s="80">
        <f>O1441-Y1441</f>
        <v/>
      </c>
      <c r="U1441" s="82">
        <f>AA1441/(T1441+X1441)</f>
        <v/>
      </c>
      <c r="V1441" s="80">
        <f>INDEX(检修、备用和必开!B:B,MATCH(统调负荷!$C1441,检修、备用和必开!$A:$A,0))</f>
        <v/>
      </c>
      <c r="W1441" s="80">
        <f>INDEX(检修、备用和必开!C:C,MATCH(统调负荷!$C1441,检修、备用和必开!$A:$A,0))</f>
        <v/>
      </c>
      <c r="X1441" s="80">
        <f>INDEX(检修、备用和必开!D:D,MATCH(统调负荷!$C1441,检修、备用和必开!$A:$A,0))</f>
        <v/>
      </c>
      <c r="Y1441" s="80">
        <f>INDEX(检修、备用和必开!E:E,MATCH(统调负荷!$C1441,检修、备用和必开!$A:$A,0))</f>
        <v/>
      </c>
      <c r="Z1441" s="80">
        <f>INDEX(检修、备用和必开!F:F,MATCH(统调负荷!$C1441,检修、备用和必开!$A:$A,0))</f>
        <v/>
      </c>
      <c r="AA1441" s="80">
        <f>94492.4-V1441-Z1441</f>
        <v/>
      </c>
      <c r="AB1441" s="80" t="n">
        <v>303.54</v>
      </c>
      <c r="AC1441" s="80" t="n">
        <v>6.95</v>
      </c>
      <c r="AD1441" s="83">
        <f>C1441+D1441</f>
        <v/>
      </c>
      <c r="AE1441" s="82">
        <f>N1441-E1441</f>
        <v/>
      </c>
      <c r="AF1441" s="82">
        <f>O1441-F1441</f>
        <v/>
      </c>
      <c r="AG1441" s="82">
        <f>P1441-G1441</f>
        <v/>
      </c>
      <c r="AH1441" s="82">
        <f>Q1441-H1441</f>
        <v/>
      </c>
      <c r="AI1441" s="82">
        <f>R1441-I1441</f>
        <v/>
      </c>
      <c r="AJ1441" s="82">
        <f>S1441-J1441</f>
        <v/>
      </c>
      <c r="AK1441" s="80">
        <f>INDEX(检修、备用和必开!I:I,MATCH(统调负荷!$C1441,检修、备用和必开!$A:$A,0))</f>
        <v/>
      </c>
    </row>
    <row r="1442" ht="13.8" customHeight="1">
      <c r="A1442" s="80">
        <f>WEEKDAY(C1442,2)</f>
        <v/>
      </c>
      <c r="B1442" s="80">
        <f>HOUR(D1442)</f>
        <v/>
      </c>
      <c r="D1442" s="75" t="n"/>
      <c r="E1442" s="80" t="n"/>
      <c r="F1442" s="80" t="n"/>
      <c r="G1442" s="80" t="n"/>
      <c r="H1442" s="80" t="n"/>
      <c r="I1442" s="80" t="n"/>
      <c r="J1442" s="80" t="n"/>
      <c r="K1442" s="80">
        <f>F1442-Y1442</f>
        <v/>
      </c>
      <c r="L1442" s="82">
        <f>AA1442/(K1442+W1442)</f>
        <v/>
      </c>
      <c r="M1442" s="75" t="n">
        <v>0</v>
      </c>
      <c r="N1442" s="80" t="n">
        <v>78297.10000000001</v>
      </c>
      <c r="O1442" s="80" t="n">
        <v>38874.51</v>
      </c>
      <c r="P1442" s="80" t="n">
        <v>15308.8</v>
      </c>
      <c r="Q1442" s="80" t="n">
        <v>17661.9</v>
      </c>
      <c r="R1442" s="80" t="n">
        <v>7632.26</v>
      </c>
      <c r="S1442" s="80" t="n">
        <v>-1180.37</v>
      </c>
      <c r="T1442" s="80">
        <f>O1442-Y1442</f>
        <v/>
      </c>
      <c r="U1442" s="82">
        <f>AA1442/(T1442+X1442)</f>
        <v/>
      </c>
      <c r="V1442" s="80">
        <f>INDEX(检修、备用和必开!B:B,MATCH(统调负荷!$C1442,检修、备用和必开!$A:$A,0))</f>
        <v/>
      </c>
      <c r="W1442" s="80">
        <f>INDEX(检修、备用和必开!C:C,MATCH(统调负荷!$C1442,检修、备用和必开!$A:$A,0))</f>
        <v/>
      </c>
      <c r="X1442" s="80">
        <f>INDEX(检修、备用和必开!D:D,MATCH(统调负荷!$C1442,检修、备用和必开!$A:$A,0))</f>
        <v/>
      </c>
      <c r="Y1442" s="80">
        <f>INDEX(检修、备用和必开!E:E,MATCH(统调负荷!$C1442,检修、备用和必开!$A:$A,0))</f>
        <v/>
      </c>
      <c r="Z1442" s="80">
        <f>INDEX(检修、备用和必开!F:F,MATCH(统调负荷!$C1442,检修、备用和必开!$A:$A,0))</f>
        <v/>
      </c>
      <c r="AA1442" s="80">
        <f>94492.4-V1442-Z1442</f>
        <v/>
      </c>
      <c r="AB1442" s="80" t="n">
        <v>296.64</v>
      </c>
      <c r="AC1442" s="80" t="n">
        <v>305.07</v>
      </c>
      <c r="AD1442" s="83">
        <f>C1442+D1442</f>
        <v/>
      </c>
      <c r="AE1442" s="82">
        <f>N1442-E1442</f>
        <v/>
      </c>
      <c r="AF1442" s="82">
        <f>O1442-F1442</f>
        <v/>
      </c>
      <c r="AG1442" s="82">
        <f>P1442-G1442</f>
        <v/>
      </c>
      <c r="AH1442" s="82">
        <f>Q1442-H1442</f>
        <v/>
      </c>
      <c r="AI1442" s="82">
        <f>R1442-I1442</f>
        <v/>
      </c>
      <c r="AJ1442" s="82">
        <f>S1442-J1442</f>
        <v/>
      </c>
      <c r="AK1442" s="80">
        <f>INDEX(检修、备用和必开!I:I,MATCH(统调负荷!$C1442,检修、备用和必开!$A:$A,0))</f>
        <v/>
      </c>
    </row>
    <row r="1443" ht="13.8" customHeight="1">
      <c r="A1443" s="80">
        <f>WEEKDAY(C1443,2)</f>
        <v/>
      </c>
      <c r="B1443" s="80">
        <f>HOUR(D1443)</f>
        <v/>
      </c>
      <c r="D1443" s="75" t="n"/>
      <c r="E1443" s="80" t="n"/>
      <c r="F1443" s="80" t="n"/>
      <c r="G1443" s="80" t="n"/>
      <c r="H1443" s="80" t="n"/>
      <c r="I1443" s="80" t="n"/>
      <c r="J1443" s="80" t="n"/>
      <c r="K1443" s="80">
        <f>F1443-Y1443</f>
        <v/>
      </c>
      <c r="L1443" s="82">
        <f>AA1443/(K1443+W1443)</f>
        <v/>
      </c>
      <c r="M1443" s="75" t="n">
        <v>0.01041666666666667</v>
      </c>
      <c r="N1443" s="80" t="n">
        <v>83048.5</v>
      </c>
      <c r="O1443" s="80" t="n">
        <v>43701.7</v>
      </c>
      <c r="P1443" s="80" t="n">
        <v>13641.7</v>
      </c>
      <c r="Q1443" s="80" t="n">
        <v>19674.9</v>
      </c>
      <c r="R1443" s="80" t="n">
        <v>7223.93</v>
      </c>
      <c r="S1443" s="80" t="n">
        <v>-1193.73</v>
      </c>
      <c r="T1443" s="80">
        <f>O1443-Y1443</f>
        <v/>
      </c>
      <c r="U1443" s="82">
        <f>AA1443/(T1443+X1443)</f>
        <v/>
      </c>
      <c r="V1443" s="80">
        <f>INDEX(检修、备用和必开!B:B,MATCH(统调负荷!$C1443,检修、备用和必开!$A:$A,0))</f>
        <v/>
      </c>
      <c r="W1443" s="80">
        <f>INDEX(检修、备用和必开!C:C,MATCH(统调负荷!$C1443,检修、备用和必开!$A:$A,0))</f>
        <v/>
      </c>
      <c r="X1443" s="80">
        <f>INDEX(检修、备用和必开!D:D,MATCH(统调负荷!$C1443,检修、备用和必开!$A:$A,0))</f>
        <v/>
      </c>
      <c r="Y1443" s="80">
        <f>INDEX(检修、备用和必开!E:E,MATCH(统调负荷!$C1443,检修、备用和必开!$A:$A,0))</f>
        <v/>
      </c>
      <c r="Z1443" s="80">
        <f>INDEX(检修、备用和必开!F:F,MATCH(统调负荷!$C1443,检修、备用和必开!$A:$A,0))</f>
        <v/>
      </c>
      <c r="AA1443" s="80">
        <f>94492.4-V1443-Z1443</f>
        <v/>
      </c>
      <c r="AB1443" s="80" t="n">
        <v>349.79</v>
      </c>
      <c r="AC1443" s="80" t="n">
        <v>394.39</v>
      </c>
      <c r="AD1443" s="83">
        <f>C1443+D1443</f>
        <v/>
      </c>
      <c r="AE1443" s="82">
        <f>N1443-E1443</f>
        <v/>
      </c>
      <c r="AF1443" s="82">
        <f>O1443-F1443</f>
        <v/>
      </c>
      <c r="AG1443" s="82">
        <f>P1443-G1443</f>
        <v/>
      </c>
      <c r="AH1443" s="82">
        <f>Q1443-H1443</f>
        <v/>
      </c>
      <c r="AI1443" s="82">
        <f>R1443-I1443</f>
        <v/>
      </c>
      <c r="AJ1443" s="82">
        <f>S1443-J1443</f>
        <v/>
      </c>
      <c r="AK1443" s="80">
        <f>INDEX(检修、备用和必开!I:I,MATCH(统调负荷!$C1443,检修、备用和必开!$A:$A,0))</f>
        <v/>
      </c>
    </row>
    <row r="1444" ht="13.8" customHeight="1">
      <c r="A1444" s="80">
        <f>WEEKDAY(C1444,2)</f>
        <v/>
      </c>
      <c r="B1444" s="80">
        <f>HOUR(D1444)</f>
        <v/>
      </c>
      <c r="D1444" s="75" t="n"/>
      <c r="E1444" s="80" t="n"/>
      <c r="F1444" s="80" t="n"/>
      <c r="G1444" s="80" t="n"/>
      <c r="H1444" s="80" t="n"/>
      <c r="I1444" s="80" t="n"/>
      <c r="J1444" s="80" t="n"/>
      <c r="K1444" s="80">
        <f>F1444-Y1444</f>
        <v/>
      </c>
      <c r="L1444" s="82">
        <f>AA1444/(K1444+W1444)</f>
        <v/>
      </c>
      <c r="M1444" s="75" t="n">
        <v>0.02083333333333333</v>
      </c>
      <c r="N1444" s="80" t="n">
        <v>82409.89999999999</v>
      </c>
      <c r="O1444" s="80" t="n">
        <v>43264.15</v>
      </c>
      <c r="P1444" s="80" t="n">
        <v>13984</v>
      </c>
      <c r="Q1444" s="80" t="n">
        <v>19130.6</v>
      </c>
      <c r="R1444" s="80" t="n">
        <v>7182.66</v>
      </c>
      <c r="S1444" s="80" t="n">
        <v>-1151.51</v>
      </c>
      <c r="T1444" s="80">
        <f>O1444-Y1444</f>
        <v/>
      </c>
      <c r="U1444" s="82">
        <f>AA1444/(T1444+X1444)</f>
        <v/>
      </c>
      <c r="V1444" s="80">
        <f>INDEX(检修、备用和必开!B:B,MATCH(统调负荷!$C1444,检修、备用和必开!$A:$A,0))</f>
        <v/>
      </c>
      <c r="W1444" s="80">
        <f>INDEX(检修、备用和必开!C:C,MATCH(统调负荷!$C1444,检修、备用和必开!$A:$A,0))</f>
        <v/>
      </c>
      <c r="X1444" s="80">
        <f>INDEX(检修、备用和必开!D:D,MATCH(统调负荷!$C1444,检修、备用和必开!$A:$A,0))</f>
        <v/>
      </c>
      <c r="Y1444" s="80">
        <f>INDEX(检修、备用和必开!E:E,MATCH(统调负荷!$C1444,检修、备用和必开!$A:$A,0))</f>
        <v/>
      </c>
      <c r="Z1444" s="80">
        <f>INDEX(检修、备用和必开!F:F,MATCH(统调负荷!$C1444,检修、备用和必开!$A:$A,0))</f>
        <v/>
      </c>
      <c r="AA1444" s="80">
        <f>94492.4-V1444-Z1444</f>
        <v/>
      </c>
      <c r="AB1444" s="80" t="n">
        <v>349.71</v>
      </c>
      <c r="AC1444" s="80" t="n">
        <v>333.3</v>
      </c>
      <c r="AD1444" s="83">
        <f>C1444+D1444</f>
        <v/>
      </c>
      <c r="AE1444" s="82">
        <f>N1444-E1444</f>
        <v/>
      </c>
      <c r="AF1444" s="82">
        <f>O1444-F1444</f>
        <v/>
      </c>
      <c r="AG1444" s="82">
        <f>P1444-G1444</f>
        <v/>
      </c>
      <c r="AH1444" s="82">
        <f>Q1444-H1444</f>
        <v/>
      </c>
      <c r="AI1444" s="82">
        <f>R1444-I1444</f>
        <v/>
      </c>
      <c r="AJ1444" s="82">
        <f>S1444-J1444</f>
        <v/>
      </c>
      <c r="AK1444" s="80">
        <f>INDEX(检修、备用和必开!I:I,MATCH(统调负荷!$C1444,检修、备用和必开!$A:$A,0))</f>
        <v/>
      </c>
    </row>
    <row r="1445" ht="13.8" customHeight="1">
      <c r="A1445" s="80">
        <f>WEEKDAY(C1445,2)</f>
        <v/>
      </c>
      <c r="B1445" s="80">
        <f>HOUR(D1445)</f>
        <v/>
      </c>
      <c r="D1445" s="75" t="n"/>
      <c r="E1445" s="80" t="n"/>
      <c r="F1445" s="80" t="n"/>
      <c r="G1445" s="80" t="n"/>
      <c r="H1445" s="80" t="n"/>
      <c r="I1445" s="80" t="n"/>
      <c r="J1445" s="80" t="n"/>
      <c r="K1445" s="80">
        <f>F1445-Y1445</f>
        <v/>
      </c>
      <c r="L1445" s="82">
        <f>AA1445/(K1445+W1445)</f>
        <v/>
      </c>
      <c r="M1445" s="75" t="n">
        <v>0.03125</v>
      </c>
      <c r="N1445" s="80" t="n">
        <v>80577.10000000001</v>
      </c>
      <c r="O1445" s="80" t="n">
        <v>41309.78</v>
      </c>
      <c r="P1445" s="80" t="n">
        <v>14029.6</v>
      </c>
      <c r="Q1445" s="80" t="n">
        <v>19152.4</v>
      </c>
      <c r="R1445" s="80" t="n">
        <v>7251.31</v>
      </c>
      <c r="S1445" s="80" t="n">
        <v>-1165.99</v>
      </c>
      <c r="T1445" s="80">
        <f>O1445-Y1445</f>
        <v/>
      </c>
      <c r="U1445" s="82">
        <f>AA1445/(T1445+X1445)</f>
        <v/>
      </c>
      <c r="V1445" s="80">
        <f>INDEX(检修、备用和必开!B:B,MATCH(统调负荷!$C1445,检修、备用和必开!$A:$A,0))</f>
        <v/>
      </c>
      <c r="W1445" s="80">
        <f>INDEX(检修、备用和必开!C:C,MATCH(统调负荷!$C1445,检修、备用和必开!$A:$A,0))</f>
        <v/>
      </c>
      <c r="X1445" s="80">
        <f>INDEX(检修、备用和必开!D:D,MATCH(统调负荷!$C1445,检修、备用和必开!$A:$A,0))</f>
        <v/>
      </c>
      <c r="Y1445" s="80">
        <f>INDEX(检修、备用和必开!E:E,MATCH(统调负荷!$C1445,检修、备用和必开!$A:$A,0))</f>
        <v/>
      </c>
      <c r="Z1445" s="80">
        <f>INDEX(检修、备用和必开!F:F,MATCH(统调负荷!$C1445,检修、备用和必开!$A:$A,0))</f>
        <v/>
      </c>
      <c r="AA1445" s="80">
        <f>94492.4-V1445-Z1445</f>
        <v/>
      </c>
      <c r="AB1445" s="80" t="n">
        <v>336.81</v>
      </c>
      <c r="AC1445" s="80" t="n">
        <v>319.2</v>
      </c>
      <c r="AD1445" s="83">
        <f>C1445+D1445</f>
        <v/>
      </c>
      <c r="AE1445" s="82">
        <f>N1445-E1445</f>
        <v/>
      </c>
      <c r="AF1445" s="82">
        <f>O1445-F1445</f>
        <v/>
      </c>
      <c r="AG1445" s="82">
        <f>P1445-G1445</f>
        <v/>
      </c>
      <c r="AH1445" s="82">
        <f>Q1445-H1445</f>
        <v/>
      </c>
      <c r="AI1445" s="82">
        <f>R1445-I1445</f>
        <v/>
      </c>
      <c r="AJ1445" s="82">
        <f>S1445-J1445</f>
        <v/>
      </c>
      <c r="AK1445" s="80">
        <f>INDEX(检修、备用和必开!I:I,MATCH(统调负荷!$C1445,检修、备用和必开!$A:$A,0))</f>
        <v/>
      </c>
    </row>
    <row r="1446" ht="13.8" customHeight="1">
      <c r="A1446" s="80">
        <f>WEEKDAY(C1446,2)</f>
        <v/>
      </c>
      <c r="B1446" s="80">
        <f>HOUR(D1446)</f>
        <v/>
      </c>
      <c r="D1446" s="75" t="n"/>
      <c r="E1446" s="80" t="n"/>
      <c r="F1446" s="80" t="n"/>
      <c r="G1446" s="80" t="n"/>
      <c r="H1446" s="80" t="n"/>
      <c r="I1446" s="80" t="n"/>
      <c r="J1446" s="80" t="n"/>
      <c r="K1446" s="80">
        <f>F1446-Y1446</f>
        <v/>
      </c>
      <c r="L1446" s="82">
        <f>AA1446/(K1446+W1446)</f>
        <v/>
      </c>
      <c r="M1446" s="75" t="n">
        <v>0.04166666666666666</v>
      </c>
      <c r="N1446" s="80" t="n">
        <v>78976</v>
      </c>
      <c r="O1446" s="80" t="n">
        <v>39917.39</v>
      </c>
      <c r="P1446" s="80" t="n">
        <v>13839.7</v>
      </c>
      <c r="Q1446" s="80" t="n">
        <v>19083.4</v>
      </c>
      <c r="R1446" s="80" t="n">
        <v>7313.69</v>
      </c>
      <c r="S1446" s="80" t="n">
        <v>-1178.18</v>
      </c>
      <c r="T1446" s="80">
        <f>O1446-Y1446</f>
        <v/>
      </c>
      <c r="U1446" s="82">
        <f>AA1446/(T1446+X1446)</f>
        <v/>
      </c>
      <c r="V1446" s="80">
        <f>INDEX(检修、备用和必开!B:B,MATCH(统调负荷!$C1446,检修、备用和必开!$A:$A,0))</f>
        <v/>
      </c>
      <c r="W1446" s="80">
        <f>INDEX(检修、备用和必开!C:C,MATCH(统调负荷!$C1446,检修、备用和必开!$A:$A,0))</f>
        <v/>
      </c>
      <c r="X1446" s="80">
        <f>INDEX(检修、备用和必开!D:D,MATCH(统调负荷!$C1446,检修、备用和必开!$A:$A,0))</f>
        <v/>
      </c>
      <c r="Y1446" s="80">
        <f>INDEX(检修、备用和必开!E:E,MATCH(统调负荷!$C1446,检修、备用和必开!$A:$A,0))</f>
        <v/>
      </c>
      <c r="Z1446" s="80">
        <f>INDEX(检修、备用和必开!F:F,MATCH(统调负荷!$C1446,检修、备用和必开!$A:$A,0))</f>
        <v/>
      </c>
      <c r="AA1446" s="80">
        <f>94492.4-V1446-Z1446</f>
        <v/>
      </c>
      <c r="AB1446" s="80" t="n">
        <v>316.63</v>
      </c>
      <c r="AC1446" s="80" t="n">
        <v>314.3</v>
      </c>
      <c r="AD1446" s="83">
        <f>C1446+D1446</f>
        <v/>
      </c>
      <c r="AE1446" s="82">
        <f>N1446-E1446</f>
        <v/>
      </c>
      <c r="AF1446" s="82">
        <f>O1446-F1446</f>
        <v/>
      </c>
      <c r="AG1446" s="82">
        <f>P1446-G1446</f>
        <v/>
      </c>
      <c r="AH1446" s="82">
        <f>Q1446-H1446</f>
        <v/>
      </c>
      <c r="AI1446" s="82">
        <f>R1446-I1446</f>
        <v/>
      </c>
      <c r="AJ1446" s="82">
        <f>S1446-J1446</f>
        <v/>
      </c>
      <c r="AK1446" s="80">
        <f>INDEX(检修、备用和必开!I:I,MATCH(统调负荷!$C1446,检修、备用和必开!$A:$A,0))</f>
        <v/>
      </c>
    </row>
    <row r="1447" ht="13.8" customHeight="1">
      <c r="A1447" s="80">
        <f>WEEKDAY(C1447,2)</f>
        <v/>
      </c>
      <c r="B1447" s="80">
        <f>HOUR(D1447)</f>
        <v/>
      </c>
      <c r="D1447" s="75" t="n"/>
      <c r="E1447" s="80" t="n"/>
      <c r="F1447" s="80" t="n"/>
      <c r="G1447" s="80" t="n"/>
      <c r="H1447" s="80" t="n"/>
      <c r="I1447" s="80" t="n"/>
      <c r="J1447" s="80" t="n"/>
      <c r="K1447" s="80">
        <f>F1447-Y1447</f>
        <v/>
      </c>
      <c r="L1447" s="82">
        <f>AA1447/(K1447+W1447)</f>
        <v/>
      </c>
      <c r="M1447" s="75" t="n">
        <v>0.05208333333333334</v>
      </c>
      <c r="N1447" s="80" t="n">
        <v>77222.10000000001</v>
      </c>
      <c r="O1447" s="80" t="n">
        <v>38668.26</v>
      </c>
      <c r="P1447" s="80" t="n">
        <v>13667.7</v>
      </c>
      <c r="Q1447" s="80" t="n">
        <v>18723.4</v>
      </c>
      <c r="R1447" s="80" t="n">
        <v>7259.6</v>
      </c>
      <c r="S1447" s="80" t="n">
        <v>-1096.86</v>
      </c>
      <c r="T1447" s="80">
        <f>O1447-Y1447</f>
        <v/>
      </c>
      <c r="U1447" s="82">
        <f>AA1447/(T1447+X1447)</f>
        <v/>
      </c>
      <c r="V1447" s="80">
        <f>INDEX(检修、备用和必开!B:B,MATCH(统调负荷!$C1447,检修、备用和必开!$A:$A,0))</f>
        <v/>
      </c>
      <c r="W1447" s="80">
        <f>INDEX(检修、备用和必开!C:C,MATCH(统调负荷!$C1447,检修、备用和必开!$A:$A,0))</f>
        <v/>
      </c>
      <c r="X1447" s="80">
        <f>INDEX(检修、备用和必开!D:D,MATCH(统调负荷!$C1447,检修、备用和必开!$A:$A,0))</f>
        <v/>
      </c>
      <c r="Y1447" s="80">
        <f>INDEX(检修、备用和必开!E:E,MATCH(统调负荷!$C1447,检修、备用和必开!$A:$A,0))</f>
        <v/>
      </c>
      <c r="Z1447" s="80">
        <f>INDEX(检修、备用和必开!F:F,MATCH(统调负荷!$C1447,检修、备用和必开!$A:$A,0))</f>
        <v/>
      </c>
      <c r="AA1447" s="80">
        <f>94492.4-V1447-Z1447</f>
        <v/>
      </c>
      <c r="AB1447" s="80" t="n">
        <v>312.18</v>
      </c>
      <c r="AC1447" s="80" t="n">
        <v>311.16</v>
      </c>
      <c r="AD1447" s="83">
        <f>C1447+D1447</f>
        <v/>
      </c>
      <c r="AE1447" s="82">
        <f>N1447-E1447</f>
        <v/>
      </c>
      <c r="AF1447" s="82">
        <f>O1447-F1447</f>
        <v/>
      </c>
      <c r="AG1447" s="82">
        <f>P1447-G1447</f>
        <v/>
      </c>
      <c r="AH1447" s="82">
        <f>Q1447-H1447</f>
        <v/>
      </c>
      <c r="AI1447" s="82">
        <f>R1447-I1447</f>
        <v/>
      </c>
      <c r="AJ1447" s="82">
        <f>S1447-J1447</f>
        <v/>
      </c>
      <c r="AK1447" s="80">
        <f>INDEX(检修、备用和必开!I:I,MATCH(统调负荷!$C1447,检修、备用和必开!$A:$A,0))</f>
        <v/>
      </c>
    </row>
    <row r="1448" ht="13.8" customHeight="1">
      <c r="A1448" s="80">
        <f>WEEKDAY(C1448,2)</f>
        <v/>
      </c>
      <c r="B1448" s="80">
        <f>HOUR(D1448)</f>
        <v/>
      </c>
      <c r="D1448" s="75" t="n"/>
      <c r="E1448" s="80" t="n"/>
      <c r="F1448" s="80" t="n"/>
      <c r="G1448" s="80" t="n"/>
      <c r="H1448" s="80" t="n"/>
      <c r="I1448" s="80" t="n"/>
      <c r="J1448" s="80" t="n"/>
      <c r="K1448" s="80">
        <f>F1448-Y1448</f>
        <v/>
      </c>
      <c r="L1448" s="82">
        <f>AA1448/(K1448+W1448)</f>
        <v/>
      </c>
      <c r="M1448" s="75" t="n">
        <v>0.0625</v>
      </c>
      <c r="N1448" s="80" t="n">
        <v>76019.2</v>
      </c>
      <c r="O1448" s="80" t="n">
        <v>38129.61</v>
      </c>
      <c r="P1448" s="80" t="n">
        <v>13412.3</v>
      </c>
      <c r="Q1448" s="80" t="n">
        <v>18375.9</v>
      </c>
      <c r="R1448" s="80" t="n">
        <v>7243.84</v>
      </c>
      <c r="S1448" s="80" t="n">
        <v>-1142.45</v>
      </c>
      <c r="T1448" s="80">
        <f>O1448-Y1448</f>
        <v/>
      </c>
      <c r="U1448" s="82">
        <f>AA1448/(T1448+X1448)</f>
        <v/>
      </c>
      <c r="V1448" s="80">
        <f>INDEX(检修、备用和必开!B:B,MATCH(统调负荷!$C1448,检修、备用和必开!$A:$A,0))</f>
        <v/>
      </c>
      <c r="W1448" s="80">
        <f>INDEX(检修、备用和必开!C:C,MATCH(统调负荷!$C1448,检修、备用和必开!$A:$A,0))</f>
        <v/>
      </c>
      <c r="X1448" s="80">
        <f>INDEX(检修、备用和必开!D:D,MATCH(统调负荷!$C1448,检修、备用和必开!$A:$A,0))</f>
        <v/>
      </c>
      <c r="Y1448" s="80">
        <f>INDEX(检修、备用和必开!E:E,MATCH(统调负荷!$C1448,检修、备用和必开!$A:$A,0))</f>
        <v/>
      </c>
      <c r="Z1448" s="80">
        <f>INDEX(检修、备用和必开!F:F,MATCH(统调负荷!$C1448,检修、备用和必开!$A:$A,0))</f>
        <v/>
      </c>
      <c r="AA1448" s="80">
        <f>94492.4-V1448-Z1448</f>
        <v/>
      </c>
      <c r="AB1448" s="80" t="n">
        <v>309.99</v>
      </c>
      <c r="AC1448" s="80" t="n">
        <v>308.66</v>
      </c>
      <c r="AD1448" s="83">
        <f>C1448+D1448</f>
        <v/>
      </c>
      <c r="AE1448" s="82">
        <f>N1448-E1448</f>
        <v/>
      </c>
      <c r="AF1448" s="82">
        <f>O1448-F1448</f>
        <v/>
      </c>
      <c r="AG1448" s="82">
        <f>P1448-G1448</f>
        <v/>
      </c>
      <c r="AH1448" s="82">
        <f>Q1448-H1448</f>
        <v/>
      </c>
      <c r="AI1448" s="82">
        <f>R1448-I1448</f>
        <v/>
      </c>
      <c r="AJ1448" s="82">
        <f>S1448-J1448</f>
        <v/>
      </c>
      <c r="AK1448" s="80">
        <f>INDEX(检修、备用和必开!I:I,MATCH(统调负荷!$C1448,检修、备用和必开!$A:$A,0))</f>
        <v/>
      </c>
    </row>
    <row r="1449" ht="13.8" customHeight="1">
      <c r="A1449" s="80">
        <f>WEEKDAY(C1449,2)</f>
        <v/>
      </c>
      <c r="B1449" s="80">
        <f>HOUR(D1449)</f>
        <v/>
      </c>
      <c r="D1449" s="75" t="n"/>
      <c r="E1449" s="80" t="n"/>
      <c r="F1449" s="80" t="n"/>
      <c r="G1449" s="80" t="n"/>
      <c r="H1449" s="80" t="n"/>
      <c r="I1449" s="80" t="n"/>
      <c r="J1449" s="80" t="n"/>
      <c r="K1449" s="80">
        <f>F1449-Y1449</f>
        <v/>
      </c>
      <c r="L1449" s="82">
        <f>AA1449/(K1449+W1449)</f>
        <v/>
      </c>
      <c r="M1449" s="75" t="n">
        <v>0.07291666666666667</v>
      </c>
      <c r="N1449" s="80" t="n">
        <v>74811.10000000001</v>
      </c>
      <c r="O1449" s="80" t="n">
        <v>37350.33</v>
      </c>
      <c r="P1449" s="80" t="n">
        <v>13193.1</v>
      </c>
      <c r="Q1449" s="80" t="n">
        <v>18227.6</v>
      </c>
      <c r="R1449" s="80" t="n">
        <v>7222.09</v>
      </c>
      <c r="S1449" s="80" t="n">
        <v>-1182.02</v>
      </c>
      <c r="T1449" s="80">
        <f>O1449-Y1449</f>
        <v/>
      </c>
      <c r="U1449" s="82">
        <f>AA1449/(T1449+X1449)</f>
        <v/>
      </c>
      <c r="V1449" s="80">
        <f>INDEX(检修、备用和必开!B:B,MATCH(统调负荷!$C1449,检修、备用和必开!$A:$A,0))</f>
        <v/>
      </c>
      <c r="W1449" s="80">
        <f>INDEX(检修、备用和必开!C:C,MATCH(统调负荷!$C1449,检修、备用和必开!$A:$A,0))</f>
        <v/>
      </c>
      <c r="X1449" s="80">
        <f>INDEX(检修、备用和必开!D:D,MATCH(统调负荷!$C1449,检修、备用和必开!$A:$A,0))</f>
        <v/>
      </c>
      <c r="Y1449" s="80">
        <f>INDEX(检修、备用和必开!E:E,MATCH(统调负荷!$C1449,检修、备用和必开!$A:$A,0))</f>
        <v/>
      </c>
      <c r="Z1449" s="80">
        <f>INDEX(检修、备用和必开!F:F,MATCH(统调负荷!$C1449,检修、备用和必开!$A:$A,0))</f>
        <v/>
      </c>
      <c r="AA1449" s="80">
        <f>94492.4-V1449-Z1449</f>
        <v/>
      </c>
      <c r="AB1449" s="80" t="n">
        <v>308.99</v>
      </c>
      <c r="AC1449" s="80" t="n">
        <v>305.61</v>
      </c>
      <c r="AD1449" s="83">
        <f>C1449+D1449</f>
        <v/>
      </c>
      <c r="AE1449" s="82">
        <f>N1449-E1449</f>
        <v/>
      </c>
      <c r="AF1449" s="82">
        <f>O1449-F1449</f>
        <v/>
      </c>
      <c r="AG1449" s="82">
        <f>P1449-G1449</f>
        <v/>
      </c>
      <c r="AH1449" s="82">
        <f>Q1449-H1449</f>
        <v/>
      </c>
      <c r="AI1449" s="82">
        <f>R1449-I1449</f>
        <v/>
      </c>
      <c r="AJ1449" s="82">
        <f>S1449-J1449</f>
        <v/>
      </c>
      <c r="AK1449" s="80">
        <f>INDEX(检修、备用和必开!I:I,MATCH(统调负荷!$C1449,检修、备用和必开!$A:$A,0))</f>
        <v/>
      </c>
    </row>
    <row r="1450" ht="13.8" customHeight="1">
      <c r="A1450" s="80">
        <f>WEEKDAY(C1450,2)</f>
        <v/>
      </c>
      <c r="B1450" s="80">
        <f>HOUR(D1450)</f>
        <v/>
      </c>
      <c r="D1450" s="75" t="n"/>
      <c r="E1450" s="80" t="n"/>
      <c r="F1450" s="80" t="n"/>
      <c r="G1450" s="80" t="n"/>
      <c r="H1450" s="80" t="n"/>
      <c r="I1450" s="80" t="n"/>
      <c r="J1450" s="80" t="n"/>
      <c r="K1450" s="80">
        <f>F1450-Y1450</f>
        <v/>
      </c>
      <c r="L1450" s="82">
        <f>AA1450/(K1450+W1450)</f>
        <v/>
      </c>
      <c r="M1450" s="75" t="n">
        <v>0.08333333333333333</v>
      </c>
      <c r="N1450" s="80" t="n">
        <v>73586.3</v>
      </c>
      <c r="O1450" s="80" t="n">
        <v>36347.13</v>
      </c>
      <c r="P1450" s="80" t="n">
        <v>13056.1</v>
      </c>
      <c r="Q1450" s="80" t="n">
        <v>18166.8</v>
      </c>
      <c r="R1450" s="80" t="n">
        <v>7209.59</v>
      </c>
      <c r="S1450" s="80" t="n">
        <v>-1193.32</v>
      </c>
      <c r="T1450" s="80">
        <f>O1450-Y1450</f>
        <v/>
      </c>
      <c r="U1450" s="82">
        <f>AA1450/(T1450+X1450)</f>
        <v/>
      </c>
      <c r="V1450" s="80">
        <f>INDEX(检修、备用和必开!B:B,MATCH(统调负荷!$C1450,检修、备用和必开!$A:$A,0))</f>
        <v/>
      </c>
      <c r="W1450" s="80">
        <f>INDEX(检修、备用和必开!C:C,MATCH(统调负荷!$C1450,检修、备用和必开!$A:$A,0))</f>
        <v/>
      </c>
      <c r="X1450" s="80">
        <f>INDEX(检修、备用和必开!D:D,MATCH(统调负荷!$C1450,检修、备用和必开!$A:$A,0))</f>
        <v/>
      </c>
      <c r="Y1450" s="80">
        <f>INDEX(检修、备用和必开!E:E,MATCH(统调负荷!$C1450,检修、备用和必开!$A:$A,0))</f>
        <v/>
      </c>
      <c r="Z1450" s="80">
        <f>INDEX(检修、备用和必开!F:F,MATCH(统调负荷!$C1450,检修、备用和必开!$A:$A,0))</f>
        <v/>
      </c>
      <c r="AA1450" s="80">
        <f>94492.4-V1450-Z1450</f>
        <v/>
      </c>
      <c r="AB1450" s="80" t="n">
        <v>305</v>
      </c>
      <c r="AC1450" s="80" t="n">
        <v>301.66</v>
      </c>
      <c r="AD1450" s="83">
        <f>C1450+D1450</f>
        <v/>
      </c>
      <c r="AE1450" s="82">
        <f>N1450-E1450</f>
        <v/>
      </c>
      <c r="AF1450" s="82">
        <f>O1450-F1450</f>
        <v/>
      </c>
      <c r="AG1450" s="82">
        <f>P1450-G1450</f>
        <v/>
      </c>
      <c r="AH1450" s="82">
        <f>Q1450-H1450</f>
        <v/>
      </c>
      <c r="AI1450" s="82">
        <f>R1450-I1450</f>
        <v/>
      </c>
      <c r="AJ1450" s="82">
        <f>S1450-J1450</f>
        <v/>
      </c>
      <c r="AK1450" s="80">
        <f>INDEX(检修、备用和必开!I:I,MATCH(统调负荷!$C1450,检修、备用和必开!$A:$A,0))</f>
        <v/>
      </c>
    </row>
    <row r="1451" ht="13.8" customHeight="1">
      <c r="A1451" s="80">
        <f>WEEKDAY(C1451,2)</f>
        <v/>
      </c>
      <c r="B1451" s="80">
        <f>HOUR(D1451)</f>
        <v/>
      </c>
      <c r="D1451" s="75" t="n"/>
      <c r="E1451" s="80" t="n"/>
      <c r="F1451" s="80" t="n"/>
      <c r="G1451" s="80" t="n"/>
      <c r="H1451" s="80" t="n"/>
      <c r="I1451" s="80" t="n"/>
      <c r="J1451" s="80" t="n"/>
      <c r="K1451" s="80">
        <f>F1451-Y1451</f>
        <v/>
      </c>
      <c r="L1451" s="82">
        <f>AA1451/(K1451+W1451)</f>
        <v/>
      </c>
      <c r="M1451" s="75" t="n">
        <v>0.09375</v>
      </c>
      <c r="N1451" s="80" t="n">
        <v>72712.7</v>
      </c>
      <c r="O1451" s="80" t="n">
        <v>35395.62</v>
      </c>
      <c r="P1451" s="80" t="n">
        <v>13026</v>
      </c>
      <c r="Q1451" s="80" t="n">
        <v>18224.9</v>
      </c>
      <c r="R1451" s="80" t="n">
        <v>7228.81</v>
      </c>
      <c r="S1451" s="80" t="n">
        <v>-1162.63</v>
      </c>
      <c r="T1451" s="80">
        <f>O1451-Y1451</f>
        <v/>
      </c>
      <c r="U1451" s="82">
        <f>AA1451/(T1451+X1451)</f>
        <v/>
      </c>
      <c r="V1451" s="80">
        <f>INDEX(检修、备用和必开!B:B,MATCH(统调负荷!$C1451,检修、备用和必开!$A:$A,0))</f>
        <v/>
      </c>
      <c r="W1451" s="80">
        <f>INDEX(检修、备用和必开!C:C,MATCH(统调负荷!$C1451,检修、备用和必开!$A:$A,0))</f>
        <v/>
      </c>
      <c r="X1451" s="80">
        <f>INDEX(检修、备用和必开!D:D,MATCH(统调负荷!$C1451,检修、备用和必开!$A:$A,0))</f>
        <v/>
      </c>
      <c r="Y1451" s="80">
        <f>INDEX(检修、备用和必开!E:E,MATCH(统调负荷!$C1451,检修、备用和必开!$A:$A,0))</f>
        <v/>
      </c>
      <c r="Z1451" s="80">
        <f>INDEX(检修、备用和必开!F:F,MATCH(统调负荷!$C1451,检修、备用和必开!$A:$A,0))</f>
        <v/>
      </c>
      <c r="AA1451" s="80">
        <f>94492.4-V1451-Z1451</f>
        <v/>
      </c>
      <c r="AB1451" s="80" t="n">
        <v>304.18</v>
      </c>
      <c r="AC1451" s="80" t="n">
        <v>294.79</v>
      </c>
      <c r="AD1451" s="83">
        <f>C1451+D1451</f>
        <v/>
      </c>
      <c r="AE1451" s="82">
        <f>N1451-E1451</f>
        <v/>
      </c>
      <c r="AF1451" s="82">
        <f>O1451-F1451</f>
        <v/>
      </c>
      <c r="AG1451" s="82">
        <f>P1451-G1451</f>
        <v/>
      </c>
      <c r="AH1451" s="82">
        <f>Q1451-H1451</f>
        <v/>
      </c>
      <c r="AI1451" s="82">
        <f>R1451-I1451</f>
        <v/>
      </c>
      <c r="AJ1451" s="82">
        <f>S1451-J1451</f>
        <v/>
      </c>
      <c r="AK1451" s="80">
        <f>INDEX(检修、备用和必开!I:I,MATCH(统调负荷!$C1451,检修、备用和必开!$A:$A,0))</f>
        <v/>
      </c>
    </row>
    <row r="1452" ht="13.8" customHeight="1">
      <c r="A1452" s="80">
        <f>WEEKDAY(C1452,2)</f>
        <v/>
      </c>
      <c r="B1452" s="80">
        <f>HOUR(D1452)</f>
        <v/>
      </c>
      <c r="D1452" s="75" t="n"/>
      <c r="E1452" s="80" t="n"/>
      <c r="F1452" s="80" t="n"/>
      <c r="G1452" s="80" t="n"/>
      <c r="H1452" s="80" t="n"/>
      <c r="I1452" s="80" t="n"/>
      <c r="J1452" s="80" t="n"/>
      <c r="K1452" s="80">
        <f>F1452-Y1452</f>
        <v/>
      </c>
      <c r="L1452" s="82">
        <f>AA1452/(K1452+W1452)</f>
        <v/>
      </c>
      <c r="M1452" s="75" t="n">
        <v>0.1041666666666667</v>
      </c>
      <c r="N1452" s="80" t="n">
        <v>71820.10000000001</v>
      </c>
      <c r="O1452" s="80" t="n">
        <v>34877.81</v>
      </c>
      <c r="P1452" s="80" t="n">
        <v>12540.7</v>
      </c>
      <c r="Q1452" s="80" t="n">
        <v>18341.7</v>
      </c>
      <c r="R1452" s="80" t="n">
        <v>7254.03</v>
      </c>
      <c r="S1452" s="80" t="n">
        <v>-1194.14</v>
      </c>
      <c r="T1452" s="80">
        <f>O1452-Y1452</f>
        <v/>
      </c>
      <c r="U1452" s="82">
        <f>AA1452/(T1452+X1452)</f>
        <v/>
      </c>
      <c r="V1452" s="80">
        <f>INDEX(检修、备用和必开!B:B,MATCH(统调负荷!$C1452,检修、备用和必开!$A:$A,0))</f>
        <v/>
      </c>
      <c r="W1452" s="80">
        <f>INDEX(检修、备用和必开!C:C,MATCH(统调负荷!$C1452,检修、备用和必开!$A:$A,0))</f>
        <v/>
      </c>
      <c r="X1452" s="80">
        <f>INDEX(检修、备用和必开!D:D,MATCH(统调负荷!$C1452,检修、备用和必开!$A:$A,0))</f>
        <v/>
      </c>
      <c r="Y1452" s="80">
        <f>INDEX(检修、备用和必开!E:E,MATCH(统调负荷!$C1452,检修、备用和必开!$A:$A,0))</f>
        <v/>
      </c>
      <c r="Z1452" s="80">
        <f>INDEX(检修、备用和必开!F:F,MATCH(统调负荷!$C1452,检修、备用和必开!$A:$A,0))</f>
        <v/>
      </c>
      <c r="AA1452" s="80">
        <f>94492.4-V1452-Z1452</f>
        <v/>
      </c>
      <c r="AB1452" s="80" t="n">
        <v>301.35</v>
      </c>
      <c r="AC1452" s="80" t="n">
        <v>288.94</v>
      </c>
      <c r="AD1452" s="83">
        <f>C1452+D1452</f>
        <v/>
      </c>
      <c r="AE1452" s="82">
        <f>N1452-E1452</f>
        <v/>
      </c>
      <c r="AF1452" s="82">
        <f>O1452-F1452</f>
        <v/>
      </c>
      <c r="AG1452" s="82">
        <f>P1452-G1452</f>
        <v/>
      </c>
      <c r="AH1452" s="82">
        <f>Q1452-H1452</f>
        <v/>
      </c>
      <c r="AI1452" s="82">
        <f>R1452-I1452</f>
        <v/>
      </c>
      <c r="AJ1452" s="82">
        <f>S1452-J1452</f>
        <v/>
      </c>
      <c r="AK1452" s="80">
        <f>INDEX(检修、备用和必开!I:I,MATCH(统调负荷!$C1452,检修、备用和必开!$A:$A,0))</f>
        <v/>
      </c>
    </row>
    <row r="1453" ht="13.8" customHeight="1">
      <c r="A1453" s="80">
        <f>WEEKDAY(C1453,2)</f>
        <v/>
      </c>
      <c r="B1453" s="80">
        <f>HOUR(D1453)</f>
        <v/>
      </c>
      <c r="D1453" s="75" t="n"/>
      <c r="E1453" s="80" t="n"/>
      <c r="F1453" s="80" t="n"/>
      <c r="G1453" s="80" t="n"/>
      <c r="H1453" s="80" t="n"/>
      <c r="I1453" s="80" t="n"/>
      <c r="J1453" s="80" t="n"/>
      <c r="K1453" s="80">
        <f>F1453-Y1453</f>
        <v/>
      </c>
      <c r="L1453" s="82">
        <f>AA1453/(K1453+W1453)</f>
        <v/>
      </c>
      <c r="M1453" s="75" t="n">
        <v>0.1145833333333333</v>
      </c>
      <c r="N1453" s="80" t="n">
        <v>71030.8</v>
      </c>
      <c r="O1453" s="80" t="n">
        <v>33878.2</v>
      </c>
      <c r="P1453" s="80" t="n">
        <v>12820.3</v>
      </c>
      <c r="Q1453" s="80" t="n">
        <v>18269.2</v>
      </c>
      <c r="R1453" s="80" t="n">
        <v>7253.42</v>
      </c>
      <c r="S1453" s="80" t="n">
        <v>-1190.32</v>
      </c>
      <c r="T1453" s="80">
        <f>O1453-Y1453</f>
        <v/>
      </c>
      <c r="U1453" s="82">
        <f>AA1453/(T1453+X1453)</f>
        <v/>
      </c>
      <c r="V1453" s="80">
        <f>INDEX(检修、备用和必开!B:B,MATCH(统调负荷!$C1453,检修、备用和必开!$A:$A,0))</f>
        <v/>
      </c>
      <c r="W1453" s="80">
        <f>INDEX(检修、备用和必开!C:C,MATCH(统调负荷!$C1453,检修、备用和必开!$A:$A,0))</f>
        <v/>
      </c>
      <c r="X1453" s="80">
        <f>INDEX(检修、备用和必开!D:D,MATCH(统调负荷!$C1453,检修、备用和必开!$A:$A,0))</f>
        <v/>
      </c>
      <c r="Y1453" s="80">
        <f>INDEX(检修、备用和必开!E:E,MATCH(统调负荷!$C1453,检修、备用和必开!$A:$A,0))</f>
        <v/>
      </c>
      <c r="Z1453" s="80">
        <f>INDEX(检修、备用和必开!F:F,MATCH(统调负荷!$C1453,检修、备用和必开!$A:$A,0))</f>
        <v/>
      </c>
      <c r="AA1453" s="80">
        <f>94492.4-V1453-Z1453</f>
        <v/>
      </c>
      <c r="AB1453" s="80" t="n">
        <v>296.28</v>
      </c>
      <c r="AC1453" s="80" t="n">
        <v>278.1</v>
      </c>
      <c r="AD1453" s="83">
        <f>C1453+D1453</f>
        <v/>
      </c>
      <c r="AE1453" s="82">
        <f>N1453-E1453</f>
        <v/>
      </c>
      <c r="AF1453" s="82">
        <f>O1453-F1453</f>
        <v/>
      </c>
      <c r="AG1453" s="82">
        <f>P1453-G1453</f>
        <v/>
      </c>
      <c r="AH1453" s="82">
        <f>Q1453-H1453</f>
        <v/>
      </c>
      <c r="AI1453" s="82">
        <f>R1453-I1453</f>
        <v/>
      </c>
      <c r="AJ1453" s="82">
        <f>S1453-J1453</f>
        <v/>
      </c>
      <c r="AK1453" s="80">
        <f>INDEX(检修、备用和必开!I:I,MATCH(统调负荷!$C1453,检修、备用和必开!$A:$A,0))</f>
        <v/>
      </c>
    </row>
    <row r="1454" ht="13.8" customHeight="1">
      <c r="A1454" s="80">
        <f>WEEKDAY(C1454,2)</f>
        <v/>
      </c>
      <c r="B1454" s="80">
        <f>HOUR(D1454)</f>
        <v/>
      </c>
      <c r="D1454" s="75" t="n"/>
      <c r="E1454" s="80" t="n"/>
      <c r="F1454" s="80" t="n"/>
      <c r="G1454" s="80" t="n"/>
      <c r="H1454" s="80" t="n"/>
      <c r="I1454" s="80" t="n"/>
      <c r="J1454" s="80" t="n"/>
      <c r="K1454" s="80">
        <f>F1454-Y1454</f>
        <v/>
      </c>
      <c r="L1454" s="82">
        <f>AA1454/(K1454+W1454)</f>
        <v/>
      </c>
      <c r="M1454" s="75" t="n">
        <v>0.125</v>
      </c>
      <c r="N1454" s="80" t="n">
        <v>70270.10000000001</v>
      </c>
      <c r="O1454" s="80" t="n">
        <v>33312.38</v>
      </c>
      <c r="P1454" s="80" t="n">
        <v>12916.1</v>
      </c>
      <c r="Q1454" s="80" t="n">
        <v>17914.8</v>
      </c>
      <c r="R1454" s="80" t="n">
        <v>7314.49</v>
      </c>
      <c r="S1454" s="80" t="n">
        <v>-1187.67</v>
      </c>
      <c r="T1454" s="80">
        <f>O1454-Y1454</f>
        <v/>
      </c>
      <c r="U1454" s="82">
        <f>AA1454/(T1454+X1454)</f>
        <v/>
      </c>
      <c r="V1454" s="80">
        <f>INDEX(检修、备用和必开!B:B,MATCH(统调负荷!$C1454,检修、备用和必开!$A:$A,0))</f>
        <v/>
      </c>
      <c r="W1454" s="80">
        <f>INDEX(检修、备用和必开!C:C,MATCH(统调负荷!$C1454,检修、备用和必开!$A:$A,0))</f>
        <v/>
      </c>
      <c r="X1454" s="80">
        <f>INDEX(检修、备用和必开!D:D,MATCH(统调负荷!$C1454,检修、备用和必开!$A:$A,0))</f>
        <v/>
      </c>
      <c r="Y1454" s="80">
        <f>INDEX(检修、备用和必开!E:E,MATCH(统调负荷!$C1454,检修、备用和必开!$A:$A,0))</f>
        <v/>
      </c>
      <c r="Z1454" s="80">
        <f>INDEX(检修、备用和必开!F:F,MATCH(统调负荷!$C1454,检修、备用和必开!$A:$A,0))</f>
        <v/>
      </c>
      <c r="AA1454" s="80">
        <f>94492.4-V1454-Z1454</f>
        <v/>
      </c>
      <c r="AB1454" s="80" t="n">
        <v>296.28</v>
      </c>
      <c r="AC1454" s="80" t="n">
        <v>268.24</v>
      </c>
      <c r="AD1454" s="83">
        <f>C1454+D1454</f>
        <v/>
      </c>
      <c r="AE1454" s="82">
        <f>N1454-E1454</f>
        <v/>
      </c>
      <c r="AF1454" s="82">
        <f>O1454-F1454</f>
        <v/>
      </c>
      <c r="AG1454" s="82">
        <f>P1454-G1454</f>
        <v/>
      </c>
      <c r="AH1454" s="82">
        <f>Q1454-H1454</f>
        <v/>
      </c>
      <c r="AI1454" s="82">
        <f>R1454-I1454</f>
        <v/>
      </c>
      <c r="AJ1454" s="82">
        <f>S1454-J1454</f>
        <v/>
      </c>
      <c r="AK1454" s="80">
        <f>INDEX(检修、备用和必开!I:I,MATCH(统调负荷!$C1454,检修、备用和必开!$A:$A,0))</f>
        <v/>
      </c>
    </row>
    <row r="1455" ht="13.8" customHeight="1">
      <c r="A1455" s="80">
        <f>WEEKDAY(C1455,2)</f>
        <v/>
      </c>
      <c r="B1455" s="80">
        <f>HOUR(D1455)</f>
        <v/>
      </c>
      <c r="D1455" s="75" t="n"/>
      <c r="E1455" s="80" t="n"/>
      <c r="F1455" s="80" t="n"/>
      <c r="G1455" s="80" t="n"/>
      <c r="H1455" s="80" t="n"/>
      <c r="I1455" s="80" t="n"/>
      <c r="J1455" s="80" t="n"/>
      <c r="K1455" s="80">
        <f>F1455-Y1455</f>
        <v/>
      </c>
      <c r="L1455" s="82">
        <f>AA1455/(K1455+W1455)</f>
        <v/>
      </c>
      <c r="M1455" s="75" t="n">
        <v>0.1354166666666667</v>
      </c>
      <c r="N1455" s="80" t="n">
        <v>69763.5</v>
      </c>
      <c r="O1455" s="80" t="n">
        <v>32878.05</v>
      </c>
      <c r="P1455" s="80" t="n">
        <v>13026.1</v>
      </c>
      <c r="Q1455" s="80" t="n">
        <v>17747.2</v>
      </c>
      <c r="R1455" s="80" t="n">
        <v>7278.92</v>
      </c>
      <c r="S1455" s="80" t="n">
        <v>-1166.77</v>
      </c>
      <c r="T1455" s="80">
        <f>O1455-Y1455</f>
        <v/>
      </c>
      <c r="U1455" s="82">
        <f>AA1455/(T1455+X1455)</f>
        <v/>
      </c>
      <c r="V1455" s="80">
        <f>INDEX(检修、备用和必开!B:B,MATCH(统调负荷!$C1455,检修、备用和必开!$A:$A,0))</f>
        <v/>
      </c>
      <c r="W1455" s="80">
        <f>INDEX(检修、备用和必开!C:C,MATCH(统调负荷!$C1455,检修、备用和必开!$A:$A,0))</f>
        <v/>
      </c>
      <c r="X1455" s="80">
        <f>INDEX(检修、备用和必开!D:D,MATCH(统调负荷!$C1455,检修、备用和必开!$A:$A,0))</f>
        <v/>
      </c>
      <c r="Y1455" s="80">
        <f>INDEX(检修、备用和必开!E:E,MATCH(统调负荷!$C1455,检修、备用和必开!$A:$A,0))</f>
        <v/>
      </c>
      <c r="Z1455" s="80">
        <f>INDEX(检修、备用和必开!F:F,MATCH(统调负荷!$C1455,检修、备用和必开!$A:$A,0))</f>
        <v/>
      </c>
      <c r="AA1455" s="80">
        <f>94492.4-V1455-Z1455</f>
        <v/>
      </c>
      <c r="AB1455" s="80" t="n">
        <v>289.37</v>
      </c>
      <c r="AC1455" s="80" t="n">
        <v>2.02</v>
      </c>
      <c r="AD1455" s="83">
        <f>C1455+D1455</f>
        <v/>
      </c>
      <c r="AE1455" s="82">
        <f>N1455-E1455</f>
        <v/>
      </c>
      <c r="AF1455" s="82">
        <f>O1455-F1455</f>
        <v/>
      </c>
      <c r="AG1455" s="82">
        <f>P1455-G1455</f>
        <v/>
      </c>
      <c r="AH1455" s="82">
        <f>Q1455-H1455</f>
        <v/>
      </c>
      <c r="AI1455" s="82">
        <f>R1455-I1455</f>
        <v/>
      </c>
      <c r="AJ1455" s="82">
        <f>S1455-J1455</f>
        <v/>
      </c>
      <c r="AK1455" s="80">
        <f>INDEX(检修、备用和必开!I:I,MATCH(统调负荷!$C1455,检修、备用和必开!$A:$A,0))</f>
        <v/>
      </c>
    </row>
    <row r="1456" ht="13.8" customHeight="1">
      <c r="A1456" s="80">
        <f>WEEKDAY(C1456,2)</f>
        <v/>
      </c>
      <c r="B1456" s="80">
        <f>HOUR(D1456)</f>
        <v/>
      </c>
      <c r="D1456" s="75" t="n"/>
      <c r="E1456" s="80" t="n"/>
      <c r="F1456" s="80" t="n"/>
      <c r="G1456" s="80" t="n"/>
      <c r="H1456" s="80" t="n"/>
      <c r="I1456" s="80" t="n"/>
      <c r="J1456" s="80" t="n"/>
      <c r="K1456" s="80">
        <f>F1456-Y1456</f>
        <v/>
      </c>
      <c r="L1456" s="82">
        <f>AA1456/(K1456+W1456)</f>
        <v/>
      </c>
      <c r="M1456" s="75" t="n">
        <v>0.1458333333333333</v>
      </c>
      <c r="N1456" s="80" t="n">
        <v>69112.5</v>
      </c>
      <c r="O1456" s="80" t="n">
        <v>31816.72</v>
      </c>
      <c r="P1456" s="80" t="n">
        <v>13176.2</v>
      </c>
      <c r="Q1456" s="80" t="n">
        <v>18030.2</v>
      </c>
      <c r="R1456" s="80" t="n">
        <v>7247.25</v>
      </c>
      <c r="S1456" s="80" t="n">
        <v>-1157.87</v>
      </c>
      <c r="T1456" s="80">
        <f>O1456-Y1456</f>
        <v/>
      </c>
      <c r="U1456" s="82">
        <f>AA1456/(T1456+X1456)</f>
        <v/>
      </c>
      <c r="V1456" s="80">
        <f>INDEX(检修、备用和必开!B:B,MATCH(统调负荷!$C1456,检修、备用和必开!$A:$A,0))</f>
        <v/>
      </c>
      <c r="W1456" s="80">
        <f>INDEX(检修、备用和必开!C:C,MATCH(统调负荷!$C1456,检修、备用和必开!$A:$A,0))</f>
        <v/>
      </c>
      <c r="X1456" s="80">
        <f>INDEX(检修、备用和必开!D:D,MATCH(统调负荷!$C1456,检修、备用和必开!$A:$A,0))</f>
        <v/>
      </c>
      <c r="Y1456" s="80">
        <f>INDEX(检修、备用和必开!E:E,MATCH(统调负荷!$C1456,检修、备用和必开!$A:$A,0))</f>
        <v/>
      </c>
      <c r="Z1456" s="80">
        <f>INDEX(检修、备用和必开!F:F,MATCH(统调负荷!$C1456,检修、备用和必开!$A:$A,0))</f>
        <v/>
      </c>
      <c r="AA1456" s="80">
        <f>94492.4-V1456-Z1456</f>
        <v/>
      </c>
      <c r="AB1456" s="80" t="n">
        <v>289.37</v>
      </c>
      <c r="AC1456" s="80" t="n">
        <v>2.02</v>
      </c>
      <c r="AD1456" s="83">
        <f>C1456+D1456</f>
        <v/>
      </c>
      <c r="AE1456" s="82">
        <f>N1456-E1456</f>
        <v/>
      </c>
      <c r="AF1456" s="82">
        <f>O1456-F1456</f>
        <v/>
      </c>
      <c r="AG1456" s="82">
        <f>P1456-G1456</f>
        <v/>
      </c>
      <c r="AH1456" s="82">
        <f>Q1456-H1456</f>
        <v/>
      </c>
      <c r="AI1456" s="82">
        <f>R1456-I1456</f>
        <v/>
      </c>
      <c r="AJ1456" s="82">
        <f>S1456-J1456</f>
        <v/>
      </c>
      <c r="AK1456" s="80">
        <f>INDEX(检修、备用和必开!I:I,MATCH(统调负荷!$C1456,检修、备用和必开!$A:$A,0))</f>
        <v/>
      </c>
    </row>
    <row r="1457" ht="13.8" customHeight="1">
      <c r="A1457" s="80">
        <f>WEEKDAY(C1457,2)</f>
        <v/>
      </c>
      <c r="B1457" s="80">
        <f>HOUR(D1457)</f>
        <v/>
      </c>
      <c r="D1457" s="75" t="n"/>
      <c r="E1457" s="80" t="n"/>
      <c r="F1457" s="80" t="n"/>
      <c r="G1457" s="80" t="n"/>
      <c r="H1457" s="80" t="n"/>
      <c r="I1457" s="80" t="n"/>
      <c r="J1457" s="80" t="n"/>
      <c r="K1457" s="80">
        <f>F1457-Y1457</f>
        <v/>
      </c>
      <c r="L1457" s="82">
        <f>AA1457/(K1457+W1457)</f>
        <v/>
      </c>
      <c r="M1457" s="75" t="n">
        <v>0.15625</v>
      </c>
      <c r="N1457" s="80" t="n">
        <v>68497.5</v>
      </c>
      <c r="O1457" s="80" t="n">
        <v>31951.04</v>
      </c>
      <c r="P1457" s="80" t="n">
        <v>12445.7</v>
      </c>
      <c r="Q1457" s="80" t="n">
        <v>17945.7</v>
      </c>
      <c r="R1457" s="80" t="n">
        <v>7302.95</v>
      </c>
      <c r="S1457" s="80" t="n">
        <v>-1147.89</v>
      </c>
      <c r="T1457" s="80">
        <f>O1457-Y1457</f>
        <v/>
      </c>
      <c r="U1457" s="82">
        <f>AA1457/(T1457+X1457)</f>
        <v/>
      </c>
      <c r="V1457" s="80">
        <f>INDEX(检修、备用和必开!B:B,MATCH(统调负荷!$C1457,检修、备用和必开!$A:$A,0))</f>
        <v/>
      </c>
      <c r="W1457" s="80">
        <f>INDEX(检修、备用和必开!C:C,MATCH(统调负荷!$C1457,检修、备用和必开!$A:$A,0))</f>
        <v/>
      </c>
      <c r="X1457" s="80">
        <f>INDEX(检修、备用和必开!D:D,MATCH(统调负荷!$C1457,检修、备用和必开!$A:$A,0))</f>
        <v/>
      </c>
      <c r="Y1457" s="80">
        <f>INDEX(检修、备用和必开!E:E,MATCH(统调负荷!$C1457,检修、备用和必开!$A:$A,0))</f>
        <v/>
      </c>
      <c r="Z1457" s="80">
        <f>INDEX(检修、备用和必开!F:F,MATCH(统调负荷!$C1457,检修、备用和必开!$A:$A,0))</f>
        <v/>
      </c>
      <c r="AA1457" s="80">
        <f>94492.4-V1457-Z1457</f>
        <v/>
      </c>
      <c r="AB1457" s="80" t="n">
        <v>287.39</v>
      </c>
      <c r="AC1457" s="80" t="n">
        <v>268.24</v>
      </c>
      <c r="AD1457" s="83">
        <f>C1457+D1457</f>
        <v/>
      </c>
      <c r="AE1457" s="82">
        <f>N1457-E1457</f>
        <v/>
      </c>
      <c r="AF1457" s="82">
        <f>O1457-F1457</f>
        <v/>
      </c>
      <c r="AG1457" s="82">
        <f>P1457-G1457</f>
        <v/>
      </c>
      <c r="AH1457" s="82">
        <f>Q1457-H1457</f>
        <v/>
      </c>
      <c r="AI1457" s="82">
        <f>R1457-I1457</f>
        <v/>
      </c>
      <c r="AJ1457" s="82">
        <f>S1457-J1457</f>
        <v/>
      </c>
      <c r="AK1457" s="80">
        <f>INDEX(检修、备用和必开!I:I,MATCH(统调负荷!$C1457,检修、备用和必开!$A:$A,0))</f>
        <v/>
      </c>
    </row>
    <row r="1458" ht="13.8" customHeight="1">
      <c r="A1458" s="80">
        <f>WEEKDAY(C1458,2)</f>
        <v/>
      </c>
      <c r="B1458" s="80">
        <f>HOUR(D1458)</f>
        <v/>
      </c>
      <c r="D1458" s="75" t="n"/>
      <c r="E1458" s="80" t="n"/>
      <c r="F1458" s="80" t="n"/>
      <c r="G1458" s="80" t="n"/>
      <c r="H1458" s="80" t="n"/>
      <c r="I1458" s="80" t="n"/>
      <c r="J1458" s="80" t="n"/>
      <c r="K1458" s="80">
        <f>F1458-Y1458</f>
        <v/>
      </c>
      <c r="L1458" s="82">
        <f>AA1458/(K1458+W1458)</f>
        <v/>
      </c>
      <c r="M1458" s="75" t="n">
        <v>0.1666666666666667</v>
      </c>
      <c r="N1458" s="80" t="n">
        <v>67871.10000000001</v>
      </c>
      <c r="O1458" s="80" t="n">
        <v>31162.04</v>
      </c>
      <c r="P1458" s="80" t="n">
        <v>12647.4</v>
      </c>
      <c r="Q1458" s="80" t="n">
        <v>17929.5</v>
      </c>
      <c r="R1458" s="80" t="n">
        <v>7274.8</v>
      </c>
      <c r="S1458" s="80" t="n">
        <v>-1142.64</v>
      </c>
      <c r="T1458" s="80">
        <f>O1458-Y1458</f>
        <v/>
      </c>
      <c r="U1458" s="82">
        <f>AA1458/(T1458+X1458)</f>
        <v/>
      </c>
      <c r="V1458" s="80">
        <f>INDEX(检修、备用和必开!B:B,MATCH(统调负荷!$C1458,检修、备用和必开!$A:$A,0))</f>
        <v/>
      </c>
      <c r="W1458" s="80">
        <f>INDEX(检修、备用和必开!C:C,MATCH(统调负荷!$C1458,检修、备用和必开!$A:$A,0))</f>
        <v/>
      </c>
      <c r="X1458" s="80">
        <f>INDEX(检修、备用和必开!D:D,MATCH(统调负荷!$C1458,检修、备用和必开!$A:$A,0))</f>
        <v/>
      </c>
      <c r="Y1458" s="80">
        <f>INDEX(检修、备用和必开!E:E,MATCH(统调负荷!$C1458,检修、备用和必开!$A:$A,0))</f>
        <v/>
      </c>
      <c r="Z1458" s="80">
        <f>INDEX(检修、备用和必开!F:F,MATCH(统调负荷!$C1458,检修、备用和必开!$A:$A,0))</f>
        <v/>
      </c>
      <c r="AA1458" s="80">
        <f>94492.4-V1458-Z1458</f>
        <v/>
      </c>
      <c r="AB1458" s="80" t="n">
        <v>287.39</v>
      </c>
      <c r="AC1458" s="80" t="n">
        <v>2.02</v>
      </c>
      <c r="AD1458" s="83">
        <f>C1458+D1458</f>
        <v/>
      </c>
      <c r="AE1458" s="82">
        <f>N1458-E1458</f>
        <v/>
      </c>
      <c r="AF1458" s="82">
        <f>O1458-F1458</f>
        <v/>
      </c>
      <c r="AG1458" s="82">
        <f>P1458-G1458</f>
        <v/>
      </c>
      <c r="AH1458" s="82">
        <f>Q1458-H1458</f>
        <v/>
      </c>
      <c r="AI1458" s="82">
        <f>R1458-I1458</f>
        <v/>
      </c>
      <c r="AJ1458" s="82">
        <f>S1458-J1458</f>
        <v/>
      </c>
      <c r="AK1458" s="80">
        <f>INDEX(检修、备用和必开!I:I,MATCH(统调负荷!$C1458,检修、备用和必开!$A:$A,0))</f>
        <v/>
      </c>
    </row>
    <row r="1459" ht="13.8" customHeight="1">
      <c r="A1459" s="80">
        <f>WEEKDAY(C1459,2)</f>
        <v/>
      </c>
      <c r="B1459" s="80">
        <f>HOUR(D1459)</f>
        <v/>
      </c>
      <c r="D1459" s="75" t="n"/>
      <c r="E1459" s="80" t="n"/>
      <c r="F1459" s="80" t="n"/>
      <c r="G1459" s="80" t="n"/>
      <c r="H1459" s="80" t="n"/>
      <c r="I1459" s="80" t="n"/>
      <c r="J1459" s="80" t="n"/>
      <c r="K1459" s="80">
        <f>F1459-Y1459</f>
        <v/>
      </c>
      <c r="L1459" s="82">
        <f>AA1459/(K1459+W1459)</f>
        <v/>
      </c>
      <c r="M1459" s="75" t="n">
        <v>0.1770833333333333</v>
      </c>
      <c r="N1459" s="80" t="n">
        <v>67550.2</v>
      </c>
      <c r="O1459" s="80" t="n">
        <v>30875.66</v>
      </c>
      <c r="P1459" s="80" t="n">
        <v>12693.4</v>
      </c>
      <c r="Q1459" s="80" t="n">
        <v>17830.3</v>
      </c>
      <c r="R1459" s="80" t="n">
        <v>7301.35</v>
      </c>
      <c r="S1459" s="80" t="n">
        <v>-1150.51</v>
      </c>
      <c r="T1459" s="80">
        <f>O1459-Y1459</f>
        <v/>
      </c>
      <c r="U1459" s="82">
        <f>AA1459/(T1459+X1459)</f>
        <v/>
      </c>
      <c r="V1459" s="80">
        <f>INDEX(检修、备用和必开!B:B,MATCH(统调负荷!$C1459,检修、备用和必开!$A:$A,0))</f>
        <v/>
      </c>
      <c r="W1459" s="80">
        <f>INDEX(检修、备用和必开!C:C,MATCH(统调负荷!$C1459,检修、备用和必开!$A:$A,0))</f>
        <v/>
      </c>
      <c r="X1459" s="80">
        <f>INDEX(检修、备用和必开!D:D,MATCH(统调负荷!$C1459,检修、备用和必开!$A:$A,0))</f>
        <v/>
      </c>
      <c r="Y1459" s="80">
        <f>INDEX(检修、备用和必开!E:E,MATCH(统调负荷!$C1459,检修、备用和必开!$A:$A,0))</f>
        <v/>
      </c>
      <c r="Z1459" s="80">
        <f>INDEX(检修、备用和必开!F:F,MATCH(统调负荷!$C1459,检修、备用和必开!$A:$A,0))</f>
        <v/>
      </c>
      <c r="AA1459" s="80">
        <f>94492.4-V1459-Z1459</f>
        <v/>
      </c>
      <c r="AB1459" s="80" t="n">
        <v>286.52</v>
      </c>
      <c r="AC1459" s="80" t="n">
        <v>2.02</v>
      </c>
      <c r="AD1459" s="83">
        <f>C1459+D1459</f>
        <v/>
      </c>
      <c r="AE1459" s="82">
        <f>N1459-E1459</f>
        <v/>
      </c>
      <c r="AF1459" s="82">
        <f>O1459-F1459</f>
        <v/>
      </c>
      <c r="AG1459" s="82">
        <f>P1459-G1459</f>
        <v/>
      </c>
      <c r="AH1459" s="82">
        <f>Q1459-H1459</f>
        <v/>
      </c>
      <c r="AI1459" s="82">
        <f>R1459-I1459</f>
        <v/>
      </c>
      <c r="AJ1459" s="82">
        <f>S1459-J1459</f>
        <v/>
      </c>
      <c r="AK1459" s="80">
        <f>INDEX(检修、备用和必开!I:I,MATCH(统调负荷!$C1459,检修、备用和必开!$A:$A,0))</f>
        <v/>
      </c>
    </row>
    <row r="1460" ht="13.8" customHeight="1">
      <c r="A1460" s="80">
        <f>WEEKDAY(C1460,2)</f>
        <v/>
      </c>
      <c r="B1460" s="80">
        <f>HOUR(D1460)</f>
        <v/>
      </c>
      <c r="D1460" s="75" t="n"/>
      <c r="E1460" s="80" t="n"/>
      <c r="F1460" s="80" t="n"/>
      <c r="G1460" s="80" t="n"/>
      <c r="H1460" s="80" t="n"/>
      <c r="I1460" s="80" t="n"/>
      <c r="J1460" s="80" t="n"/>
      <c r="K1460" s="80">
        <f>F1460-Y1460</f>
        <v/>
      </c>
      <c r="L1460" s="82">
        <f>AA1460/(K1460+W1460)</f>
        <v/>
      </c>
      <c r="M1460" s="75" t="n">
        <v>0.1875</v>
      </c>
      <c r="N1460" s="80" t="n">
        <v>67011.2</v>
      </c>
      <c r="O1460" s="80" t="n">
        <v>29968.76</v>
      </c>
      <c r="P1460" s="80" t="n">
        <v>12933.8</v>
      </c>
      <c r="Q1460" s="80" t="n">
        <v>17872.5</v>
      </c>
      <c r="R1460" s="80" t="n">
        <v>7350.44</v>
      </c>
      <c r="S1460" s="80" t="n">
        <v>-1114.3</v>
      </c>
      <c r="T1460" s="80">
        <f>O1460-Y1460</f>
        <v/>
      </c>
      <c r="U1460" s="82">
        <f>AA1460/(T1460+X1460)</f>
        <v/>
      </c>
      <c r="V1460" s="80">
        <f>INDEX(检修、备用和必开!B:B,MATCH(统调负荷!$C1460,检修、备用和必开!$A:$A,0))</f>
        <v/>
      </c>
      <c r="W1460" s="80">
        <f>INDEX(检修、备用和必开!C:C,MATCH(统调负荷!$C1460,检修、备用和必开!$A:$A,0))</f>
        <v/>
      </c>
      <c r="X1460" s="80">
        <f>INDEX(检修、备用和必开!D:D,MATCH(统调负荷!$C1460,检修、备用和必开!$A:$A,0))</f>
        <v/>
      </c>
      <c r="Y1460" s="80">
        <f>INDEX(检修、备用和必开!E:E,MATCH(统调负荷!$C1460,检修、备用和必开!$A:$A,0))</f>
        <v/>
      </c>
      <c r="Z1460" s="80">
        <f>INDEX(检修、备用和必开!F:F,MATCH(统调负荷!$C1460,检修、备用和必开!$A:$A,0))</f>
        <v/>
      </c>
      <c r="AA1460" s="80">
        <f>94492.4-V1460-Z1460</f>
        <v/>
      </c>
      <c r="AB1460" s="80" t="n">
        <v>281.94</v>
      </c>
      <c r="AC1460" s="80" t="n">
        <v>0</v>
      </c>
      <c r="AD1460" s="83">
        <f>C1460+D1460</f>
        <v/>
      </c>
      <c r="AE1460" s="82">
        <f>N1460-E1460</f>
        <v/>
      </c>
      <c r="AF1460" s="82">
        <f>O1460-F1460</f>
        <v/>
      </c>
      <c r="AG1460" s="82">
        <f>P1460-G1460</f>
        <v/>
      </c>
      <c r="AH1460" s="82">
        <f>Q1460-H1460</f>
        <v/>
      </c>
      <c r="AI1460" s="82">
        <f>R1460-I1460</f>
        <v/>
      </c>
      <c r="AJ1460" s="82">
        <f>S1460-J1460</f>
        <v/>
      </c>
      <c r="AK1460" s="80">
        <f>INDEX(检修、备用和必开!I:I,MATCH(统调负荷!$C1460,检修、备用和必开!$A:$A,0))</f>
        <v/>
      </c>
    </row>
    <row r="1461" ht="13.8" customHeight="1">
      <c r="A1461" s="80">
        <f>WEEKDAY(C1461,2)</f>
        <v/>
      </c>
      <c r="B1461" s="80">
        <f>HOUR(D1461)</f>
        <v/>
      </c>
      <c r="D1461" s="75" t="n"/>
      <c r="E1461" s="80" t="n"/>
      <c r="F1461" s="80" t="n"/>
      <c r="G1461" s="80" t="n"/>
      <c r="H1461" s="80" t="n"/>
      <c r="I1461" s="80" t="n"/>
      <c r="J1461" s="80" t="n"/>
      <c r="K1461" s="80">
        <f>F1461-Y1461</f>
        <v/>
      </c>
      <c r="L1461" s="82">
        <f>AA1461/(K1461+W1461)</f>
        <v/>
      </c>
      <c r="M1461" s="75" t="n">
        <v>0.1979166666666667</v>
      </c>
      <c r="N1461" s="80" t="n">
        <v>67238.60000000001</v>
      </c>
      <c r="O1461" s="80" t="n">
        <v>30129.88</v>
      </c>
      <c r="P1461" s="80" t="n">
        <v>13198.5</v>
      </c>
      <c r="Q1461" s="80" t="n">
        <v>17592</v>
      </c>
      <c r="R1461" s="80" t="n">
        <v>7447.17</v>
      </c>
      <c r="S1461" s="80" t="n">
        <v>-1128.95</v>
      </c>
      <c r="T1461" s="80">
        <f>O1461-Y1461</f>
        <v/>
      </c>
      <c r="U1461" s="82">
        <f>AA1461/(T1461+X1461)</f>
        <v/>
      </c>
      <c r="V1461" s="80">
        <f>INDEX(检修、备用和必开!B:B,MATCH(统调负荷!$C1461,检修、备用和必开!$A:$A,0))</f>
        <v/>
      </c>
      <c r="W1461" s="80">
        <f>INDEX(检修、备用和必开!C:C,MATCH(统调负荷!$C1461,检修、备用和必开!$A:$A,0))</f>
        <v/>
      </c>
      <c r="X1461" s="80">
        <f>INDEX(检修、备用和必开!D:D,MATCH(统调负荷!$C1461,检修、备用和必开!$A:$A,0))</f>
        <v/>
      </c>
      <c r="Y1461" s="80">
        <f>INDEX(检修、备用和必开!E:E,MATCH(统调负荷!$C1461,检修、备用和必开!$A:$A,0))</f>
        <v/>
      </c>
      <c r="Z1461" s="80">
        <f>INDEX(检修、备用和必开!F:F,MATCH(统调负荷!$C1461,检修、备用和必开!$A:$A,0))</f>
        <v/>
      </c>
      <c r="AA1461" s="80">
        <f>94492.4-V1461-Z1461</f>
        <v/>
      </c>
      <c r="AB1461" s="80" t="n">
        <v>281.94</v>
      </c>
      <c r="AC1461" s="80" t="n">
        <v>0</v>
      </c>
      <c r="AD1461" s="83">
        <f>C1461+D1461</f>
        <v/>
      </c>
      <c r="AE1461" s="82">
        <f>N1461-E1461</f>
        <v/>
      </c>
      <c r="AF1461" s="82">
        <f>O1461-F1461</f>
        <v/>
      </c>
      <c r="AG1461" s="82">
        <f>P1461-G1461</f>
        <v/>
      </c>
      <c r="AH1461" s="82">
        <f>Q1461-H1461</f>
        <v/>
      </c>
      <c r="AI1461" s="82">
        <f>R1461-I1461</f>
        <v/>
      </c>
      <c r="AJ1461" s="82">
        <f>S1461-J1461</f>
        <v/>
      </c>
      <c r="AK1461" s="80">
        <f>INDEX(检修、备用和必开!I:I,MATCH(统调负荷!$C1461,检修、备用和必开!$A:$A,0))</f>
        <v/>
      </c>
    </row>
    <row r="1462" ht="13.8" customHeight="1">
      <c r="A1462" s="80">
        <f>WEEKDAY(C1462,2)</f>
        <v/>
      </c>
      <c r="B1462" s="80">
        <f>HOUR(D1462)</f>
        <v/>
      </c>
      <c r="D1462" s="75" t="n"/>
      <c r="E1462" s="80" t="n"/>
      <c r="F1462" s="80" t="n"/>
      <c r="G1462" s="80" t="n"/>
      <c r="H1462" s="80" t="n"/>
      <c r="I1462" s="80" t="n"/>
      <c r="J1462" s="80" t="n"/>
      <c r="K1462" s="80">
        <f>F1462-Y1462</f>
        <v/>
      </c>
      <c r="L1462" s="82">
        <f>AA1462/(K1462+W1462)</f>
        <v/>
      </c>
      <c r="M1462" s="75" t="n">
        <v>0.2083333333333333</v>
      </c>
      <c r="N1462" s="80" t="n">
        <v>67090.7</v>
      </c>
      <c r="O1462" s="80" t="n">
        <v>29976.92</v>
      </c>
      <c r="P1462" s="80" t="n">
        <v>13007.8</v>
      </c>
      <c r="Q1462" s="80" t="n">
        <v>17711.8</v>
      </c>
      <c r="R1462" s="80" t="n">
        <v>7540.12</v>
      </c>
      <c r="S1462" s="80" t="n">
        <v>-1145.94</v>
      </c>
      <c r="T1462" s="80">
        <f>O1462-Y1462</f>
        <v/>
      </c>
      <c r="U1462" s="82">
        <f>AA1462/(T1462+X1462)</f>
        <v/>
      </c>
      <c r="V1462" s="80">
        <f>INDEX(检修、备用和必开!B:B,MATCH(统调负荷!$C1462,检修、备用和必开!$A:$A,0))</f>
        <v/>
      </c>
      <c r="W1462" s="80">
        <f>INDEX(检修、备用和必开!C:C,MATCH(统调负荷!$C1462,检修、备用和必开!$A:$A,0))</f>
        <v/>
      </c>
      <c r="X1462" s="80">
        <f>INDEX(检修、备用和必开!D:D,MATCH(统调负荷!$C1462,检修、备用和必开!$A:$A,0))</f>
        <v/>
      </c>
      <c r="Y1462" s="80">
        <f>INDEX(检修、备用和必开!E:E,MATCH(统调负荷!$C1462,检修、备用和必开!$A:$A,0))</f>
        <v/>
      </c>
      <c r="Z1462" s="80">
        <f>INDEX(检修、备用和必开!F:F,MATCH(统调负荷!$C1462,检修、备用和必开!$A:$A,0))</f>
        <v/>
      </c>
      <c r="AA1462" s="80">
        <f>94492.4-V1462-Z1462</f>
        <v/>
      </c>
      <c r="AB1462" s="80" t="n">
        <v>283.79</v>
      </c>
      <c r="AC1462" s="80" t="n">
        <v>0</v>
      </c>
      <c r="AD1462" s="83">
        <f>C1462+D1462</f>
        <v/>
      </c>
      <c r="AE1462" s="82">
        <f>N1462-E1462</f>
        <v/>
      </c>
      <c r="AF1462" s="82">
        <f>O1462-F1462</f>
        <v/>
      </c>
      <c r="AG1462" s="82">
        <f>P1462-G1462</f>
        <v/>
      </c>
      <c r="AH1462" s="82">
        <f>Q1462-H1462</f>
        <v/>
      </c>
      <c r="AI1462" s="82">
        <f>R1462-I1462</f>
        <v/>
      </c>
      <c r="AJ1462" s="82">
        <f>S1462-J1462</f>
        <v/>
      </c>
      <c r="AK1462" s="80">
        <f>INDEX(检修、备用和必开!I:I,MATCH(统调负荷!$C1462,检修、备用和必开!$A:$A,0))</f>
        <v/>
      </c>
    </row>
    <row r="1463" ht="13.8" customHeight="1">
      <c r="A1463" s="80">
        <f>WEEKDAY(C1463,2)</f>
        <v/>
      </c>
      <c r="B1463" s="80">
        <f>HOUR(D1463)</f>
        <v/>
      </c>
      <c r="D1463" s="75" t="n"/>
      <c r="E1463" s="80" t="n"/>
      <c r="F1463" s="80" t="n"/>
      <c r="G1463" s="80" t="n"/>
      <c r="H1463" s="80" t="n"/>
      <c r="I1463" s="80" t="n"/>
      <c r="J1463" s="80" t="n"/>
      <c r="K1463" s="80">
        <f>F1463-Y1463</f>
        <v/>
      </c>
      <c r="L1463" s="82">
        <f>AA1463/(K1463+W1463)</f>
        <v/>
      </c>
      <c r="M1463" s="75" t="n">
        <v>0.21875</v>
      </c>
      <c r="N1463" s="80" t="n">
        <v>67215.7</v>
      </c>
      <c r="O1463" s="80" t="n">
        <v>29740.25</v>
      </c>
      <c r="P1463" s="80" t="n">
        <v>13083.8</v>
      </c>
      <c r="Q1463" s="80" t="n">
        <v>17951.2</v>
      </c>
      <c r="R1463" s="80" t="n">
        <v>7567.28</v>
      </c>
      <c r="S1463" s="80" t="n">
        <v>-1126.83</v>
      </c>
      <c r="T1463" s="80">
        <f>O1463-Y1463</f>
        <v/>
      </c>
      <c r="U1463" s="82">
        <f>AA1463/(T1463+X1463)</f>
        <v/>
      </c>
      <c r="V1463" s="80">
        <f>INDEX(检修、备用和必开!B:B,MATCH(统调负荷!$C1463,检修、备用和必开!$A:$A,0))</f>
        <v/>
      </c>
      <c r="W1463" s="80">
        <f>INDEX(检修、备用和必开!C:C,MATCH(统调负荷!$C1463,检修、备用和必开!$A:$A,0))</f>
        <v/>
      </c>
      <c r="X1463" s="80">
        <f>INDEX(检修、备用和必开!D:D,MATCH(统调负荷!$C1463,检修、备用和必开!$A:$A,0))</f>
        <v/>
      </c>
      <c r="Y1463" s="80">
        <f>INDEX(检修、备用和必开!E:E,MATCH(统调负荷!$C1463,检修、备用和必开!$A:$A,0))</f>
        <v/>
      </c>
      <c r="Z1463" s="80">
        <f>INDEX(检修、备用和必开!F:F,MATCH(统调负荷!$C1463,检修、备用和必开!$A:$A,0))</f>
        <v/>
      </c>
      <c r="AA1463" s="80">
        <f>94492.4-V1463-Z1463</f>
        <v/>
      </c>
      <c r="AB1463" s="80" t="n">
        <v>281.94</v>
      </c>
      <c r="AC1463" s="80" t="n">
        <v>0</v>
      </c>
      <c r="AD1463" s="83">
        <f>C1463+D1463</f>
        <v/>
      </c>
      <c r="AE1463" s="82">
        <f>N1463-E1463</f>
        <v/>
      </c>
      <c r="AF1463" s="82">
        <f>O1463-F1463</f>
        <v/>
      </c>
      <c r="AG1463" s="82">
        <f>P1463-G1463</f>
        <v/>
      </c>
      <c r="AH1463" s="82">
        <f>Q1463-H1463</f>
        <v/>
      </c>
      <c r="AI1463" s="82">
        <f>R1463-I1463</f>
        <v/>
      </c>
      <c r="AJ1463" s="82">
        <f>S1463-J1463</f>
        <v/>
      </c>
      <c r="AK1463" s="80">
        <f>INDEX(检修、备用和必开!I:I,MATCH(统调负荷!$C1463,检修、备用和必开!$A:$A,0))</f>
        <v/>
      </c>
    </row>
    <row r="1464" ht="13.8" customHeight="1">
      <c r="A1464" s="80">
        <f>WEEKDAY(C1464,2)</f>
        <v/>
      </c>
      <c r="B1464" s="80">
        <f>HOUR(D1464)</f>
        <v/>
      </c>
      <c r="D1464" s="75" t="n"/>
      <c r="E1464" s="80" t="n"/>
      <c r="F1464" s="80" t="n"/>
      <c r="G1464" s="80" t="n"/>
      <c r="H1464" s="80" t="n"/>
      <c r="I1464" s="80" t="n"/>
      <c r="J1464" s="80" t="n"/>
      <c r="K1464" s="80">
        <f>F1464-Y1464</f>
        <v/>
      </c>
      <c r="L1464" s="82">
        <f>AA1464/(K1464+W1464)</f>
        <v/>
      </c>
      <c r="M1464" s="75" t="n">
        <v>0.2291666666666667</v>
      </c>
      <c r="N1464" s="80" t="n">
        <v>67453.10000000001</v>
      </c>
      <c r="O1464" s="80" t="n">
        <v>29817.33</v>
      </c>
      <c r="P1464" s="80" t="n">
        <v>13299.7</v>
      </c>
      <c r="Q1464" s="80" t="n">
        <v>17924.8</v>
      </c>
      <c r="R1464" s="80" t="n">
        <v>7540.78</v>
      </c>
      <c r="S1464" s="80" t="n">
        <v>-1129.51</v>
      </c>
      <c r="T1464" s="80">
        <f>O1464-Y1464</f>
        <v/>
      </c>
      <c r="U1464" s="82">
        <f>AA1464/(T1464+X1464)</f>
        <v/>
      </c>
      <c r="V1464" s="80">
        <f>INDEX(检修、备用和必开!B:B,MATCH(统调负荷!$C1464,检修、备用和必开!$A:$A,0))</f>
        <v/>
      </c>
      <c r="W1464" s="80">
        <f>INDEX(检修、备用和必开!C:C,MATCH(统调负荷!$C1464,检修、备用和必开!$A:$A,0))</f>
        <v/>
      </c>
      <c r="X1464" s="80">
        <f>INDEX(检修、备用和必开!D:D,MATCH(统调负荷!$C1464,检修、备用和必开!$A:$A,0))</f>
        <v/>
      </c>
      <c r="Y1464" s="80">
        <f>INDEX(检修、备用和必开!E:E,MATCH(统调负荷!$C1464,检修、备用和必开!$A:$A,0))</f>
        <v/>
      </c>
      <c r="Z1464" s="80">
        <f>INDEX(检修、备用和必开!F:F,MATCH(统调负荷!$C1464,检修、备用和必开!$A:$A,0))</f>
        <v/>
      </c>
      <c r="AA1464" s="80">
        <f>94492.4-V1464-Z1464</f>
        <v/>
      </c>
      <c r="AB1464" s="80" t="n">
        <v>283.79</v>
      </c>
      <c r="AC1464" s="80" t="n">
        <v>2.02</v>
      </c>
      <c r="AD1464" s="83">
        <f>C1464+D1464</f>
        <v/>
      </c>
      <c r="AE1464" s="82">
        <f>N1464-E1464</f>
        <v/>
      </c>
      <c r="AF1464" s="82">
        <f>O1464-F1464</f>
        <v/>
      </c>
      <c r="AG1464" s="82">
        <f>P1464-G1464</f>
        <v/>
      </c>
      <c r="AH1464" s="82">
        <f>Q1464-H1464</f>
        <v/>
      </c>
      <c r="AI1464" s="82">
        <f>R1464-I1464</f>
        <v/>
      </c>
      <c r="AJ1464" s="82">
        <f>S1464-J1464</f>
        <v/>
      </c>
      <c r="AK1464" s="80">
        <f>INDEX(检修、备用和必开!I:I,MATCH(统调负荷!$C1464,检修、备用和必开!$A:$A,0))</f>
        <v/>
      </c>
    </row>
    <row r="1465" ht="13.8" customHeight="1">
      <c r="A1465" s="80">
        <f>WEEKDAY(C1465,2)</f>
        <v/>
      </c>
      <c r="B1465" s="80">
        <f>HOUR(D1465)</f>
        <v/>
      </c>
      <c r="D1465" s="75" t="n"/>
      <c r="E1465" s="80" t="n"/>
      <c r="F1465" s="80" t="n"/>
      <c r="G1465" s="80" t="n"/>
      <c r="H1465" s="80" t="n"/>
      <c r="I1465" s="80" t="n"/>
      <c r="J1465" s="80" t="n"/>
      <c r="K1465" s="80">
        <f>F1465-Y1465</f>
        <v/>
      </c>
      <c r="L1465" s="82">
        <f>AA1465/(K1465+W1465)</f>
        <v/>
      </c>
      <c r="M1465" s="75" t="n">
        <v>0.2395833333333333</v>
      </c>
      <c r="N1465" s="80" t="n">
        <v>68271.3</v>
      </c>
      <c r="O1465" s="80" t="n">
        <v>31019.28</v>
      </c>
      <c r="P1465" s="80" t="n">
        <v>13129.9</v>
      </c>
      <c r="Q1465" s="80" t="n">
        <v>17682.3</v>
      </c>
      <c r="R1465" s="80" t="n">
        <v>7559.73</v>
      </c>
      <c r="S1465" s="80" t="n">
        <v>-1119.91</v>
      </c>
      <c r="T1465" s="80">
        <f>O1465-Y1465</f>
        <v/>
      </c>
      <c r="U1465" s="82">
        <f>AA1465/(T1465+X1465)</f>
        <v/>
      </c>
      <c r="V1465" s="80">
        <f>INDEX(检修、备用和必开!B:B,MATCH(统调负荷!$C1465,检修、备用和必开!$A:$A,0))</f>
        <v/>
      </c>
      <c r="W1465" s="80">
        <f>INDEX(检修、备用和必开!C:C,MATCH(统调负荷!$C1465,检修、备用和必开!$A:$A,0))</f>
        <v/>
      </c>
      <c r="X1465" s="80">
        <f>INDEX(检修、备用和必开!D:D,MATCH(统调负荷!$C1465,检修、备用和必开!$A:$A,0))</f>
        <v/>
      </c>
      <c r="Y1465" s="80">
        <f>INDEX(检修、备用和必开!E:E,MATCH(统调负荷!$C1465,检修、备用和必开!$A:$A,0))</f>
        <v/>
      </c>
      <c r="Z1465" s="80">
        <f>INDEX(检修、备用和必开!F:F,MATCH(统调负荷!$C1465,检修、备用和必开!$A:$A,0))</f>
        <v/>
      </c>
      <c r="AA1465" s="80">
        <f>94492.4-V1465-Z1465</f>
        <v/>
      </c>
      <c r="AB1465" s="80" t="n">
        <v>291.84</v>
      </c>
      <c r="AC1465" s="80" t="n">
        <v>199.22</v>
      </c>
      <c r="AD1465" s="83">
        <f>C1465+D1465</f>
        <v/>
      </c>
      <c r="AE1465" s="82">
        <f>N1465-E1465</f>
        <v/>
      </c>
      <c r="AF1465" s="82">
        <f>O1465-F1465</f>
        <v/>
      </c>
      <c r="AG1465" s="82">
        <f>P1465-G1465</f>
        <v/>
      </c>
      <c r="AH1465" s="82">
        <f>Q1465-H1465</f>
        <v/>
      </c>
      <c r="AI1465" s="82">
        <f>R1465-I1465</f>
        <v/>
      </c>
      <c r="AJ1465" s="82">
        <f>S1465-J1465</f>
        <v/>
      </c>
      <c r="AK1465" s="80">
        <f>INDEX(检修、备用和必开!I:I,MATCH(统调负荷!$C1465,检修、备用和必开!$A:$A,0))</f>
        <v/>
      </c>
    </row>
    <row r="1466" ht="13.8" customHeight="1">
      <c r="A1466" s="80">
        <f>WEEKDAY(C1466,2)</f>
        <v/>
      </c>
      <c r="B1466" s="80">
        <f>HOUR(D1466)</f>
        <v/>
      </c>
      <c r="D1466" s="75" t="n"/>
      <c r="E1466" s="80" t="n"/>
      <c r="F1466" s="80" t="n"/>
      <c r="G1466" s="80" t="n"/>
      <c r="H1466" s="80" t="n"/>
      <c r="I1466" s="80" t="n"/>
      <c r="J1466" s="80" t="n"/>
      <c r="K1466" s="80">
        <f>F1466-Y1466</f>
        <v/>
      </c>
      <c r="L1466" s="82">
        <f>AA1466/(K1466+W1466)</f>
        <v/>
      </c>
      <c r="M1466" s="75" t="n">
        <v>0.25</v>
      </c>
      <c r="N1466" s="80" t="n">
        <v>69079.39999999999</v>
      </c>
      <c r="O1466" s="80" t="n">
        <v>31792.45</v>
      </c>
      <c r="P1466" s="80" t="n">
        <v>12877.4</v>
      </c>
      <c r="Q1466" s="80" t="n">
        <v>17957.8</v>
      </c>
      <c r="R1466" s="80" t="n">
        <v>7622.91</v>
      </c>
      <c r="S1466" s="80" t="n">
        <v>-1171.16</v>
      </c>
      <c r="T1466" s="80">
        <f>O1466-Y1466</f>
        <v/>
      </c>
      <c r="U1466" s="82">
        <f>AA1466/(T1466+X1466)</f>
        <v/>
      </c>
      <c r="V1466" s="80">
        <f>INDEX(检修、备用和必开!B:B,MATCH(统调负荷!$C1466,检修、备用和必开!$A:$A,0))</f>
        <v/>
      </c>
      <c r="W1466" s="80">
        <f>INDEX(检修、备用和必开!C:C,MATCH(统调负荷!$C1466,检修、备用和必开!$A:$A,0))</f>
        <v/>
      </c>
      <c r="X1466" s="80">
        <f>INDEX(检修、备用和必开!D:D,MATCH(统调负荷!$C1466,检修、备用和必开!$A:$A,0))</f>
        <v/>
      </c>
      <c r="Y1466" s="80">
        <f>INDEX(检修、备用和必开!E:E,MATCH(统调负荷!$C1466,检修、备用和必开!$A:$A,0))</f>
        <v/>
      </c>
      <c r="Z1466" s="80">
        <f>INDEX(检修、备用和必开!F:F,MATCH(统调负荷!$C1466,检修、备用和必开!$A:$A,0))</f>
        <v/>
      </c>
      <c r="AA1466" s="80">
        <f>94492.4-V1466-Z1466</f>
        <v/>
      </c>
      <c r="AB1466" s="80" t="n">
        <v>296.64</v>
      </c>
      <c r="AC1466" s="80" t="n">
        <v>2.02</v>
      </c>
      <c r="AD1466" s="83">
        <f>C1466+D1466</f>
        <v/>
      </c>
      <c r="AE1466" s="82">
        <f>N1466-E1466</f>
        <v/>
      </c>
      <c r="AF1466" s="82">
        <f>O1466-F1466</f>
        <v/>
      </c>
      <c r="AG1466" s="82">
        <f>P1466-G1466</f>
        <v/>
      </c>
      <c r="AH1466" s="82">
        <f>Q1466-H1466</f>
        <v/>
      </c>
      <c r="AI1466" s="82">
        <f>R1466-I1466</f>
        <v/>
      </c>
      <c r="AJ1466" s="82">
        <f>S1466-J1466</f>
        <v/>
      </c>
      <c r="AK1466" s="80">
        <f>INDEX(检修、备用和必开!I:I,MATCH(统调负荷!$C1466,检修、备用和必开!$A:$A,0))</f>
        <v/>
      </c>
    </row>
    <row r="1467" ht="13.8" customHeight="1">
      <c r="A1467" s="80">
        <f>WEEKDAY(C1467,2)</f>
        <v/>
      </c>
      <c r="B1467" s="80">
        <f>HOUR(D1467)</f>
        <v/>
      </c>
      <c r="D1467" s="75" t="n"/>
      <c r="E1467" s="80" t="n"/>
      <c r="F1467" s="80" t="n"/>
      <c r="G1467" s="80" t="n"/>
      <c r="H1467" s="80" t="n"/>
      <c r="I1467" s="80" t="n"/>
      <c r="J1467" s="80" t="n"/>
      <c r="K1467" s="80">
        <f>F1467-Y1467</f>
        <v/>
      </c>
      <c r="L1467" s="82">
        <f>AA1467/(K1467+W1467)</f>
        <v/>
      </c>
      <c r="M1467" s="75" t="n">
        <v>0.2604166666666667</v>
      </c>
      <c r="N1467" s="80" t="n">
        <v>70976.39999999999</v>
      </c>
      <c r="O1467" s="80" t="n">
        <v>33081.11</v>
      </c>
      <c r="P1467" s="80" t="n">
        <v>12880</v>
      </c>
      <c r="Q1467" s="80" t="n">
        <v>18513</v>
      </c>
      <c r="R1467" s="80" t="n">
        <v>7693.39</v>
      </c>
      <c r="S1467" s="80" t="n">
        <v>-1191.1</v>
      </c>
      <c r="T1467" s="80">
        <f>O1467-Y1467</f>
        <v/>
      </c>
      <c r="U1467" s="82">
        <f>AA1467/(T1467+X1467)</f>
        <v/>
      </c>
      <c r="V1467" s="80">
        <f>INDEX(检修、备用和必开!B:B,MATCH(统调负荷!$C1467,检修、备用和必开!$A:$A,0))</f>
        <v/>
      </c>
      <c r="W1467" s="80">
        <f>INDEX(检修、备用和必开!C:C,MATCH(统调负荷!$C1467,检修、备用和必开!$A:$A,0))</f>
        <v/>
      </c>
      <c r="X1467" s="80">
        <f>INDEX(检修、备用和必开!D:D,MATCH(统调负荷!$C1467,检修、备用和必开!$A:$A,0))</f>
        <v/>
      </c>
      <c r="Y1467" s="80">
        <f>INDEX(检修、备用和必开!E:E,MATCH(统调负荷!$C1467,检修、备用和必开!$A:$A,0))</f>
        <v/>
      </c>
      <c r="Z1467" s="80">
        <f>INDEX(检修、备用和必开!F:F,MATCH(统调负荷!$C1467,检修、备用和必开!$A:$A,0))</f>
        <v/>
      </c>
      <c r="AA1467" s="80">
        <f>94492.4-V1467-Z1467</f>
        <v/>
      </c>
      <c r="AB1467" s="80" t="n">
        <v>302.51</v>
      </c>
      <c r="AC1467" s="80" t="n">
        <v>290.69</v>
      </c>
      <c r="AD1467" s="83">
        <f>C1467+D1467</f>
        <v/>
      </c>
      <c r="AE1467" s="82">
        <f>N1467-E1467</f>
        <v/>
      </c>
      <c r="AF1467" s="82">
        <f>O1467-F1467</f>
        <v/>
      </c>
      <c r="AG1467" s="82">
        <f>P1467-G1467</f>
        <v/>
      </c>
      <c r="AH1467" s="82">
        <f>Q1467-H1467</f>
        <v/>
      </c>
      <c r="AI1467" s="82">
        <f>R1467-I1467</f>
        <v/>
      </c>
      <c r="AJ1467" s="82">
        <f>S1467-J1467</f>
        <v/>
      </c>
      <c r="AK1467" s="80">
        <f>INDEX(检修、备用和必开!I:I,MATCH(统调负荷!$C1467,检修、备用和必开!$A:$A,0))</f>
        <v/>
      </c>
    </row>
    <row r="1468" ht="13.8" customHeight="1">
      <c r="A1468" s="80">
        <f>WEEKDAY(C1468,2)</f>
        <v/>
      </c>
      <c r="B1468" s="80">
        <f>HOUR(D1468)</f>
        <v/>
      </c>
      <c r="D1468" s="75" t="n"/>
      <c r="E1468" s="80" t="n"/>
      <c r="F1468" s="80" t="n"/>
      <c r="G1468" s="80" t="n"/>
      <c r="H1468" s="80" t="n"/>
      <c r="I1468" s="80" t="n"/>
      <c r="J1468" s="80" t="n"/>
      <c r="K1468" s="80">
        <f>F1468-Y1468</f>
        <v/>
      </c>
      <c r="L1468" s="82">
        <f>AA1468/(K1468+W1468)</f>
        <v/>
      </c>
      <c r="M1468" s="75" t="n">
        <v>0.2708333333333333</v>
      </c>
      <c r="N1468" s="80" t="n">
        <v>72251.8</v>
      </c>
      <c r="O1468" s="80" t="n">
        <v>33810.4</v>
      </c>
      <c r="P1468" s="80" t="n">
        <v>13050.8</v>
      </c>
      <c r="Q1468" s="80" t="n">
        <v>18896.2</v>
      </c>
      <c r="R1468" s="80" t="n">
        <v>7660.06</v>
      </c>
      <c r="S1468" s="80" t="n">
        <v>-1165.66</v>
      </c>
      <c r="T1468" s="80">
        <f>O1468-Y1468</f>
        <v/>
      </c>
      <c r="U1468" s="82">
        <f>AA1468/(T1468+X1468)</f>
        <v/>
      </c>
      <c r="V1468" s="80">
        <f>INDEX(检修、备用和必开!B:B,MATCH(统调负荷!$C1468,检修、备用和必开!$A:$A,0))</f>
        <v/>
      </c>
      <c r="W1468" s="80">
        <f>INDEX(检修、备用和必开!C:C,MATCH(统调负荷!$C1468,检修、备用和必开!$A:$A,0))</f>
        <v/>
      </c>
      <c r="X1468" s="80">
        <f>INDEX(检修、备用和必开!D:D,MATCH(统调负荷!$C1468,检修、备用和必开!$A:$A,0))</f>
        <v/>
      </c>
      <c r="Y1468" s="80">
        <f>INDEX(检修、备用和必开!E:E,MATCH(统调负荷!$C1468,检修、备用和必开!$A:$A,0))</f>
        <v/>
      </c>
      <c r="Z1468" s="80">
        <f>INDEX(检修、备用和必开!F:F,MATCH(统调负荷!$C1468,检修、备用和必开!$A:$A,0))</f>
        <v/>
      </c>
      <c r="AA1468" s="80">
        <f>94492.4-V1468-Z1468</f>
        <v/>
      </c>
      <c r="AB1468" s="80" t="n">
        <v>305.37</v>
      </c>
      <c r="AC1468" s="80" t="n">
        <v>289.74</v>
      </c>
      <c r="AD1468" s="83">
        <f>C1468+D1468</f>
        <v/>
      </c>
      <c r="AE1468" s="82">
        <f>N1468-E1468</f>
        <v/>
      </c>
      <c r="AF1468" s="82">
        <f>O1468-F1468</f>
        <v/>
      </c>
      <c r="AG1468" s="82">
        <f>P1468-G1468</f>
        <v/>
      </c>
      <c r="AH1468" s="82">
        <f>Q1468-H1468</f>
        <v/>
      </c>
      <c r="AI1468" s="82">
        <f>R1468-I1468</f>
        <v/>
      </c>
      <c r="AJ1468" s="82">
        <f>S1468-J1468</f>
        <v/>
      </c>
      <c r="AK1468" s="80">
        <f>INDEX(检修、备用和必开!I:I,MATCH(统调负荷!$C1468,检修、备用和必开!$A:$A,0))</f>
        <v/>
      </c>
    </row>
    <row r="1469" ht="13.8" customHeight="1">
      <c r="A1469" s="80">
        <f>WEEKDAY(C1469,2)</f>
        <v/>
      </c>
      <c r="B1469" s="80">
        <f>HOUR(D1469)</f>
        <v/>
      </c>
      <c r="D1469" s="75" t="n"/>
      <c r="E1469" s="80" t="n"/>
      <c r="F1469" s="80" t="n"/>
      <c r="G1469" s="80" t="n"/>
      <c r="H1469" s="80" t="n"/>
      <c r="I1469" s="80" t="n"/>
      <c r="J1469" s="80" t="n"/>
      <c r="K1469" s="80">
        <f>F1469-Y1469</f>
        <v/>
      </c>
      <c r="L1469" s="82">
        <f>AA1469/(K1469+W1469)</f>
        <v/>
      </c>
      <c r="M1469" s="75" t="n">
        <v>0.28125</v>
      </c>
      <c r="N1469" s="80" t="n">
        <v>74010.10000000001</v>
      </c>
      <c r="O1469" s="80" t="n">
        <v>35482.17</v>
      </c>
      <c r="P1469" s="80" t="n">
        <v>12908.2</v>
      </c>
      <c r="Q1469" s="80" t="n">
        <v>19100.2</v>
      </c>
      <c r="R1469" s="80" t="n">
        <v>7675.24</v>
      </c>
      <c r="S1469" s="80" t="n">
        <v>-1155.71</v>
      </c>
      <c r="T1469" s="80">
        <f>O1469-Y1469</f>
        <v/>
      </c>
      <c r="U1469" s="82">
        <f>AA1469/(T1469+X1469)</f>
        <v/>
      </c>
      <c r="V1469" s="80">
        <f>INDEX(检修、备用和必开!B:B,MATCH(统调负荷!$C1469,检修、备用和必开!$A:$A,0))</f>
        <v/>
      </c>
      <c r="W1469" s="80">
        <f>INDEX(检修、备用和必开!C:C,MATCH(统调负荷!$C1469,检修、备用和必开!$A:$A,0))</f>
        <v/>
      </c>
      <c r="X1469" s="80">
        <f>INDEX(检修、备用和必开!D:D,MATCH(统调负荷!$C1469,检修、备用和必开!$A:$A,0))</f>
        <v/>
      </c>
      <c r="Y1469" s="80">
        <f>INDEX(检修、备用和必开!E:E,MATCH(统调负荷!$C1469,检修、备用和必开!$A:$A,0))</f>
        <v/>
      </c>
      <c r="Z1469" s="80">
        <f>INDEX(检修、备用和必开!F:F,MATCH(统调负荷!$C1469,检修、备用和必开!$A:$A,0))</f>
        <v/>
      </c>
      <c r="AA1469" s="80">
        <f>94492.4-V1469-Z1469</f>
        <v/>
      </c>
      <c r="AB1469" s="80" t="n">
        <v>312.36</v>
      </c>
      <c r="AC1469" s="80" t="n">
        <v>299.2</v>
      </c>
      <c r="AD1469" s="83">
        <f>C1469+D1469</f>
        <v/>
      </c>
      <c r="AE1469" s="82">
        <f>N1469-E1469</f>
        <v/>
      </c>
      <c r="AF1469" s="82">
        <f>O1469-F1469</f>
        <v/>
      </c>
      <c r="AG1469" s="82">
        <f>P1469-G1469</f>
        <v/>
      </c>
      <c r="AH1469" s="82">
        <f>Q1469-H1469</f>
        <v/>
      </c>
      <c r="AI1469" s="82">
        <f>R1469-I1469</f>
        <v/>
      </c>
      <c r="AJ1469" s="82">
        <f>S1469-J1469</f>
        <v/>
      </c>
      <c r="AK1469" s="80">
        <f>INDEX(检修、备用和必开!I:I,MATCH(统调负荷!$C1469,检修、备用和必开!$A:$A,0))</f>
        <v/>
      </c>
    </row>
    <row r="1470" ht="13.8" customHeight="1">
      <c r="A1470" s="80">
        <f>WEEKDAY(C1470,2)</f>
        <v/>
      </c>
      <c r="B1470" s="80">
        <f>HOUR(D1470)</f>
        <v/>
      </c>
      <c r="D1470" s="75" t="n"/>
      <c r="E1470" s="80" t="n"/>
      <c r="F1470" s="80" t="n"/>
      <c r="G1470" s="80" t="n"/>
      <c r="H1470" s="80" t="n"/>
      <c r="I1470" s="80" t="n"/>
      <c r="J1470" s="80" t="n"/>
      <c r="K1470" s="80">
        <f>F1470-Y1470</f>
        <v/>
      </c>
      <c r="L1470" s="82">
        <f>AA1470/(K1470+W1470)</f>
        <v/>
      </c>
      <c r="M1470" s="75" t="n">
        <v>0.2916666666666667</v>
      </c>
      <c r="N1470" s="80" t="n">
        <v>75910.60000000001</v>
      </c>
      <c r="O1470" s="80" t="n">
        <v>35806.37</v>
      </c>
      <c r="P1470" s="80" t="n">
        <v>13493.5</v>
      </c>
      <c r="Q1470" s="80" t="n">
        <v>20089.4</v>
      </c>
      <c r="R1470" s="80" t="n">
        <v>7688.65</v>
      </c>
      <c r="S1470" s="80" t="n">
        <v>-1167.32</v>
      </c>
      <c r="T1470" s="80">
        <f>O1470-Y1470</f>
        <v/>
      </c>
      <c r="U1470" s="82">
        <f>AA1470/(T1470+X1470)</f>
        <v/>
      </c>
      <c r="V1470" s="80">
        <f>INDEX(检修、备用和必开!B:B,MATCH(统调负荷!$C1470,检修、备用和必开!$A:$A,0))</f>
        <v/>
      </c>
      <c r="W1470" s="80">
        <f>INDEX(检修、备用和必开!C:C,MATCH(统调负荷!$C1470,检修、备用和必开!$A:$A,0))</f>
        <v/>
      </c>
      <c r="X1470" s="80">
        <f>INDEX(检修、备用和必开!D:D,MATCH(统调负荷!$C1470,检修、备用和必开!$A:$A,0))</f>
        <v/>
      </c>
      <c r="Y1470" s="80">
        <f>INDEX(检修、备用和必开!E:E,MATCH(统调负荷!$C1470,检修、备用和必开!$A:$A,0))</f>
        <v/>
      </c>
      <c r="Z1470" s="80">
        <f>INDEX(检修、备用和必开!F:F,MATCH(统调负荷!$C1470,检修、备用和必开!$A:$A,0))</f>
        <v/>
      </c>
      <c r="AA1470" s="80">
        <f>94492.4-V1470-Z1470</f>
        <v/>
      </c>
      <c r="AB1470" s="80" t="n">
        <v>310.48</v>
      </c>
      <c r="AC1470" s="80" t="n">
        <v>298.96</v>
      </c>
      <c r="AD1470" s="83">
        <f>C1470+D1470</f>
        <v/>
      </c>
      <c r="AE1470" s="82">
        <f>N1470-E1470</f>
        <v/>
      </c>
      <c r="AF1470" s="82">
        <f>O1470-F1470</f>
        <v/>
      </c>
      <c r="AG1470" s="82">
        <f>P1470-G1470</f>
        <v/>
      </c>
      <c r="AH1470" s="82">
        <f>Q1470-H1470</f>
        <v/>
      </c>
      <c r="AI1470" s="82">
        <f>R1470-I1470</f>
        <v/>
      </c>
      <c r="AJ1470" s="82">
        <f>S1470-J1470</f>
        <v/>
      </c>
      <c r="AK1470" s="80">
        <f>INDEX(检修、备用和必开!I:I,MATCH(统调负荷!$C1470,检修、备用和必开!$A:$A,0))</f>
        <v/>
      </c>
    </row>
    <row r="1471" ht="13.8" customHeight="1">
      <c r="A1471" s="80">
        <f>WEEKDAY(C1471,2)</f>
        <v/>
      </c>
      <c r="B1471" s="80">
        <f>HOUR(D1471)</f>
        <v/>
      </c>
      <c r="D1471" s="75" t="n"/>
      <c r="E1471" s="80" t="n"/>
      <c r="F1471" s="80" t="n"/>
      <c r="G1471" s="80" t="n"/>
      <c r="H1471" s="80" t="n"/>
      <c r="I1471" s="80" t="n"/>
      <c r="J1471" s="80" t="n"/>
      <c r="K1471" s="80">
        <f>F1471-Y1471</f>
        <v/>
      </c>
      <c r="L1471" s="82">
        <f>AA1471/(K1471+W1471)</f>
        <v/>
      </c>
      <c r="M1471" s="75" t="n">
        <v>0.3020833333333333</v>
      </c>
      <c r="N1471" s="80" t="n">
        <v>78776.10000000001</v>
      </c>
      <c r="O1471" s="80" t="n">
        <v>36690.82</v>
      </c>
      <c r="P1471" s="80" t="n">
        <v>13862.7</v>
      </c>
      <c r="Q1471" s="80" t="n">
        <v>21539.7</v>
      </c>
      <c r="R1471" s="80" t="n">
        <v>7817.77</v>
      </c>
      <c r="S1471" s="80" t="n">
        <v>-1134.89</v>
      </c>
      <c r="T1471" s="80">
        <f>O1471-Y1471</f>
        <v/>
      </c>
      <c r="U1471" s="82">
        <f>AA1471/(T1471+X1471)</f>
        <v/>
      </c>
      <c r="V1471" s="80">
        <f>INDEX(检修、备用和必开!B:B,MATCH(统调负荷!$C1471,检修、备用和必开!$A:$A,0))</f>
        <v/>
      </c>
      <c r="W1471" s="80">
        <f>INDEX(检修、备用和必开!C:C,MATCH(统调负荷!$C1471,检修、备用和必开!$A:$A,0))</f>
        <v/>
      </c>
      <c r="X1471" s="80">
        <f>INDEX(检修、备用和必开!D:D,MATCH(统调负荷!$C1471,检修、备用和必开!$A:$A,0))</f>
        <v/>
      </c>
      <c r="Y1471" s="80">
        <f>INDEX(检修、备用和必开!E:E,MATCH(统调负荷!$C1471,检修、备用和必开!$A:$A,0))</f>
        <v/>
      </c>
      <c r="Z1471" s="80">
        <f>INDEX(检修、备用和必开!F:F,MATCH(统调负荷!$C1471,检修、备用和必开!$A:$A,0))</f>
        <v/>
      </c>
      <c r="AA1471" s="80">
        <f>94492.4-V1471-Z1471</f>
        <v/>
      </c>
      <c r="AB1471" s="80" t="n">
        <v>315.41</v>
      </c>
      <c r="AC1471" s="80" t="n">
        <v>308.43</v>
      </c>
      <c r="AD1471" s="83">
        <f>C1471+D1471</f>
        <v/>
      </c>
      <c r="AE1471" s="82">
        <f>N1471-E1471</f>
        <v/>
      </c>
      <c r="AF1471" s="82">
        <f>O1471-F1471</f>
        <v/>
      </c>
      <c r="AG1471" s="82">
        <f>P1471-G1471</f>
        <v/>
      </c>
      <c r="AH1471" s="82">
        <f>Q1471-H1471</f>
        <v/>
      </c>
      <c r="AI1471" s="82">
        <f>R1471-I1471</f>
        <v/>
      </c>
      <c r="AJ1471" s="82">
        <f>S1471-J1471</f>
        <v/>
      </c>
      <c r="AK1471" s="80">
        <f>INDEX(检修、备用和必开!I:I,MATCH(统调负荷!$C1471,检修、备用和必开!$A:$A,0))</f>
        <v/>
      </c>
    </row>
    <row r="1472" ht="13.8" customHeight="1">
      <c r="A1472" s="80">
        <f>WEEKDAY(C1472,2)</f>
        <v/>
      </c>
      <c r="B1472" s="80">
        <f>HOUR(D1472)</f>
        <v/>
      </c>
      <c r="D1472" s="75" t="n"/>
      <c r="E1472" s="80" t="n"/>
      <c r="F1472" s="80" t="n"/>
      <c r="G1472" s="80" t="n"/>
      <c r="H1472" s="80" t="n"/>
      <c r="I1472" s="80" t="n"/>
      <c r="J1472" s="80" t="n"/>
      <c r="K1472" s="80">
        <f>F1472-Y1472</f>
        <v/>
      </c>
      <c r="L1472" s="82">
        <f>AA1472/(K1472+W1472)</f>
        <v/>
      </c>
      <c r="M1472" s="75" t="n">
        <v>0.3125</v>
      </c>
      <c r="N1472" s="80" t="n">
        <v>80719.2</v>
      </c>
      <c r="O1472" s="80" t="n">
        <v>37068.78</v>
      </c>
      <c r="P1472" s="80" t="n">
        <v>14707.4</v>
      </c>
      <c r="Q1472" s="80" t="n">
        <v>22208.4</v>
      </c>
      <c r="R1472" s="80" t="n">
        <v>7973.61</v>
      </c>
      <c r="S1472" s="80" t="n">
        <v>-1238.99</v>
      </c>
      <c r="T1472" s="80">
        <f>O1472-Y1472</f>
        <v/>
      </c>
      <c r="U1472" s="82">
        <f>AA1472/(T1472+X1472)</f>
        <v/>
      </c>
      <c r="V1472" s="80">
        <f>INDEX(检修、备用和必开!B:B,MATCH(统调负荷!$C1472,检修、备用和必开!$A:$A,0))</f>
        <v/>
      </c>
      <c r="W1472" s="80">
        <f>INDEX(检修、备用和必开!C:C,MATCH(统调负荷!$C1472,检修、备用和必开!$A:$A,0))</f>
        <v/>
      </c>
      <c r="X1472" s="80">
        <f>INDEX(检修、备用和必开!D:D,MATCH(统调负荷!$C1472,检修、备用和必开!$A:$A,0))</f>
        <v/>
      </c>
      <c r="Y1472" s="80">
        <f>INDEX(检修、备用和必开!E:E,MATCH(统调负荷!$C1472,检修、备用和必开!$A:$A,0))</f>
        <v/>
      </c>
      <c r="Z1472" s="80">
        <f>INDEX(检修、备用和必开!F:F,MATCH(统调负荷!$C1472,检修、备用和必开!$A:$A,0))</f>
        <v/>
      </c>
      <c r="AA1472" s="80">
        <f>94492.4-V1472-Z1472</f>
        <v/>
      </c>
      <c r="AB1472" s="80" t="n">
        <v>309.75</v>
      </c>
      <c r="AC1472" s="80" t="n">
        <v>298.98</v>
      </c>
      <c r="AD1472" s="83">
        <f>C1472+D1472</f>
        <v/>
      </c>
      <c r="AE1472" s="82">
        <f>N1472-E1472</f>
        <v/>
      </c>
      <c r="AF1472" s="82">
        <f>O1472-F1472</f>
        <v/>
      </c>
      <c r="AG1472" s="82">
        <f>P1472-G1472</f>
        <v/>
      </c>
      <c r="AH1472" s="82">
        <f>Q1472-H1472</f>
        <v/>
      </c>
      <c r="AI1472" s="82">
        <f>R1472-I1472</f>
        <v/>
      </c>
      <c r="AJ1472" s="82">
        <f>S1472-J1472</f>
        <v/>
      </c>
      <c r="AK1472" s="80">
        <f>INDEX(检修、备用和必开!I:I,MATCH(统调负荷!$C1472,检修、备用和必开!$A:$A,0))</f>
        <v/>
      </c>
    </row>
    <row r="1473" ht="13.8" customHeight="1">
      <c r="A1473" s="80">
        <f>WEEKDAY(C1473,2)</f>
        <v/>
      </c>
      <c r="B1473" s="80">
        <f>HOUR(D1473)</f>
        <v/>
      </c>
      <c r="D1473" s="75" t="n"/>
      <c r="E1473" s="80" t="n"/>
      <c r="F1473" s="80" t="n"/>
      <c r="G1473" s="80" t="n"/>
      <c r="H1473" s="80" t="n"/>
      <c r="I1473" s="80" t="n"/>
      <c r="J1473" s="80" t="n"/>
      <c r="K1473" s="80">
        <f>F1473-Y1473</f>
        <v/>
      </c>
      <c r="L1473" s="82">
        <f>AA1473/(K1473+W1473)</f>
        <v/>
      </c>
      <c r="M1473" s="75" t="n">
        <v>0.3229166666666667</v>
      </c>
      <c r="N1473" s="80" t="n">
        <v>82566.2</v>
      </c>
      <c r="O1473" s="80" t="n">
        <v>38771.78</v>
      </c>
      <c r="P1473" s="80" t="n">
        <v>13265.7</v>
      </c>
      <c r="Q1473" s="80" t="n">
        <v>23420.7</v>
      </c>
      <c r="R1473" s="80" t="n">
        <v>8260.379999999999</v>
      </c>
      <c r="S1473" s="80" t="n">
        <v>-1152.36</v>
      </c>
      <c r="T1473" s="80">
        <f>O1473-Y1473</f>
        <v/>
      </c>
      <c r="U1473" s="82">
        <f>AA1473/(T1473+X1473)</f>
        <v/>
      </c>
      <c r="V1473" s="80">
        <f>INDEX(检修、备用和必开!B:B,MATCH(统调负荷!$C1473,检修、备用和必开!$A:$A,0))</f>
        <v/>
      </c>
      <c r="W1473" s="80">
        <f>INDEX(检修、备用和必开!C:C,MATCH(统调负荷!$C1473,检修、备用和必开!$A:$A,0))</f>
        <v/>
      </c>
      <c r="X1473" s="80">
        <f>INDEX(检修、备用和必开!D:D,MATCH(统调负荷!$C1473,检修、备用和必开!$A:$A,0))</f>
        <v/>
      </c>
      <c r="Y1473" s="80">
        <f>INDEX(检修、备用和必开!E:E,MATCH(统调负荷!$C1473,检修、备用和必开!$A:$A,0))</f>
        <v/>
      </c>
      <c r="Z1473" s="80">
        <f>INDEX(检修、备用和必开!F:F,MATCH(统调负荷!$C1473,检修、备用和必开!$A:$A,0))</f>
        <v/>
      </c>
      <c r="AA1473" s="80">
        <f>94492.4-V1473-Z1473</f>
        <v/>
      </c>
      <c r="AB1473" s="80" t="n">
        <v>318.14</v>
      </c>
      <c r="AC1473" s="80" t="n">
        <v>327.33</v>
      </c>
      <c r="AD1473" s="83">
        <f>C1473+D1473</f>
        <v/>
      </c>
      <c r="AE1473" s="82">
        <f>N1473-E1473</f>
        <v/>
      </c>
      <c r="AF1473" s="82">
        <f>O1473-F1473</f>
        <v/>
      </c>
      <c r="AG1473" s="82">
        <f>P1473-G1473</f>
        <v/>
      </c>
      <c r="AH1473" s="82">
        <f>Q1473-H1473</f>
        <v/>
      </c>
      <c r="AI1473" s="82">
        <f>R1473-I1473</f>
        <v/>
      </c>
      <c r="AJ1473" s="82">
        <f>S1473-J1473</f>
        <v/>
      </c>
      <c r="AK1473" s="80">
        <f>INDEX(检修、备用和必开!I:I,MATCH(统调负荷!$C1473,检修、备用和必开!$A:$A,0))</f>
        <v/>
      </c>
    </row>
    <row r="1474" ht="13.8" customHeight="1">
      <c r="A1474" s="80">
        <f>WEEKDAY(C1474,2)</f>
        <v/>
      </c>
      <c r="B1474" s="80">
        <f>HOUR(D1474)</f>
        <v/>
      </c>
      <c r="D1474" s="75" t="n"/>
      <c r="E1474" s="80" t="n"/>
      <c r="F1474" s="80" t="n"/>
      <c r="G1474" s="80" t="n"/>
      <c r="H1474" s="80" t="n"/>
      <c r="I1474" s="80" t="n"/>
      <c r="J1474" s="80" t="n"/>
      <c r="K1474" s="80">
        <f>F1474-Y1474</f>
        <v/>
      </c>
      <c r="L1474" s="82">
        <f>AA1474/(K1474+W1474)</f>
        <v/>
      </c>
      <c r="M1474" s="75" t="n">
        <v>0.3333333333333333</v>
      </c>
      <c r="N1474" s="80" t="n">
        <v>85672.7</v>
      </c>
      <c r="O1474" s="80" t="n">
        <v>40663.91</v>
      </c>
      <c r="P1474" s="80" t="n">
        <v>13620.9</v>
      </c>
      <c r="Q1474" s="80" t="n">
        <v>24222</v>
      </c>
      <c r="R1474" s="80" t="n">
        <v>8541.860000000001</v>
      </c>
      <c r="S1474" s="80" t="n">
        <v>-1375.97</v>
      </c>
      <c r="T1474" s="80">
        <f>O1474-Y1474</f>
        <v/>
      </c>
      <c r="U1474" s="82">
        <f>AA1474/(T1474+X1474)</f>
        <v/>
      </c>
      <c r="V1474" s="80">
        <f>INDEX(检修、备用和必开!B:B,MATCH(统调负荷!$C1474,检修、备用和必开!$A:$A,0))</f>
        <v/>
      </c>
      <c r="W1474" s="80">
        <f>INDEX(检修、备用和必开!C:C,MATCH(统调负荷!$C1474,检修、备用和必开!$A:$A,0))</f>
        <v/>
      </c>
      <c r="X1474" s="80">
        <f>INDEX(检修、备用和必开!D:D,MATCH(统调负荷!$C1474,检修、备用和必开!$A:$A,0))</f>
        <v/>
      </c>
      <c r="Y1474" s="80">
        <f>INDEX(检修、备用和必开!E:E,MATCH(统调负荷!$C1474,检修、备用和必开!$A:$A,0))</f>
        <v/>
      </c>
      <c r="Z1474" s="80">
        <f>INDEX(检修、备用和必开!F:F,MATCH(统调负荷!$C1474,检修、备用和必开!$A:$A,0))</f>
        <v/>
      </c>
      <c r="AA1474" s="80">
        <f>94492.4-V1474-Z1474</f>
        <v/>
      </c>
      <c r="AB1474" s="80" t="n">
        <v>319.58</v>
      </c>
      <c r="AC1474" s="80" t="n">
        <v>336.67</v>
      </c>
      <c r="AD1474" s="83">
        <f>C1474+D1474</f>
        <v/>
      </c>
      <c r="AE1474" s="82">
        <f>N1474-E1474</f>
        <v/>
      </c>
      <c r="AF1474" s="82">
        <f>O1474-F1474</f>
        <v/>
      </c>
      <c r="AG1474" s="82">
        <f>P1474-G1474</f>
        <v/>
      </c>
      <c r="AH1474" s="82">
        <f>Q1474-H1474</f>
        <v/>
      </c>
      <c r="AI1474" s="82">
        <f>R1474-I1474</f>
        <v/>
      </c>
      <c r="AJ1474" s="82">
        <f>S1474-J1474</f>
        <v/>
      </c>
      <c r="AK1474" s="80">
        <f>INDEX(检修、备用和必开!I:I,MATCH(统调负荷!$C1474,检修、备用和必开!$A:$A,0))</f>
        <v/>
      </c>
    </row>
    <row r="1475" ht="13.8" customHeight="1">
      <c r="A1475" s="80">
        <f>WEEKDAY(C1475,2)</f>
        <v/>
      </c>
      <c r="B1475" s="80">
        <f>HOUR(D1475)</f>
        <v/>
      </c>
      <c r="D1475" s="75" t="n"/>
      <c r="E1475" s="80" t="n"/>
      <c r="F1475" s="80" t="n"/>
      <c r="G1475" s="80" t="n"/>
      <c r="H1475" s="80" t="n"/>
      <c r="I1475" s="80" t="n"/>
      <c r="J1475" s="80" t="n"/>
      <c r="K1475" s="80">
        <f>F1475-Y1475</f>
        <v/>
      </c>
      <c r="L1475" s="82">
        <f>AA1475/(K1475+W1475)</f>
        <v/>
      </c>
      <c r="M1475" s="75" t="n">
        <v>0.34375</v>
      </c>
      <c r="N1475" s="80" t="n">
        <v>89486.8</v>
      </c>
      <c r="O1475" s="80" t="n">
        <v>43856.36</v>
      </c>
      <c r="P1475" s="80" t="n">
        <v>13433.7</v>
      </c>
      <c r="Q1475" s="80" t="n">
        <v>24559.1</v>
      </c>
      <c r="R1475" s="80" t="n">
        <v>8997.790000000001</v>
      </c>
      <c r="S1475" s="80" t="n">
        <v>-1360.15</v>
      </c>
      <c r="T1475" s="80">
        <f>O1475-Y1475</f>
        <v/>
      </c>
      <c r="U1475" s="82">
        <f>AA1475/(T1475+X1475)</f>
        <v/>
      </c>
      <c r="V1475" s="80">
        <f>INDEX(检修、备用和必开!B:B,MATCH(统调负荷!$C1475,检修、备用和必开!$A:$A,0))</f>
        <v/>
      </c>
      <c r="W1475" s="80">
        <f>INDEX(检修、备用和必开!C:C,MATCH(统调负荷!$C1475,检修、备用和必开!$A:$A,0))</f>
        <v/>
      </c>
      <c r="X1475" s="80">
        <f>INDEX(检修、备用和必开!D:D,MATCH(统调负荷!$C1475,检修、备用和必开!$A:$A,0))</f>
        <v/>
      </c>
      <c r="Y1475" s="80">
        <f>INDEX(检修、备用和必开!E:E,MATCH(统调负荷!$C1475,检修、备用和必开!$A:$A,0))</f>
        <v/>
      </c>
      <c r="Z1475" s="80">
        <f>INDEX(检修、备用和必开!F:F,MATCH(统调负荷!$C1475,检修、备用和必开!$A:$A,0))</f>
        <v/>
      </c>
      <c r="AA1475" s="80">
        <f>94492.4-V1475-Z1475</f>
        <v/>
      </c>
      <c r="AB1475" s="80" t="n">
        <v>343.28</v>
      </c>
      <c r="AC1475" s="80" t="n">
        <v>377.22</v>
      </c>
      <c r="AD1475" s="83">
        <f>C1475+D1475</f>
        <v/>
      </c>
      <c r="AE1475" s="82">
        <f>N1475-E1475</f>
        <v/>
      </c>
      <c r="AF1475" s="82">
        <f>O1475-F1475</f>
        <v/>
      </c>
      <c r="AG1475" s="82">
        <f>P1475-G1475</f>
        <v/>
      </c>
      <c r="AH1475" s="82">
        <f>Q1475-H1475</f>
        <v/>
      </c>
      <c r="AI1475" s="82">
        <f>R1475-I1475</f>
        <v/>
      </c>
      <c r="AJ1475" s="82">
        <f>S1475-J1475</f>
        <v/>
      </c>
      <c r="AK1475" s="80">
        <f>INDEX(检修、备用和必开!I:I,MATCH(统调负荷!$C1475,检修、备用和必开!$A:$A,0))</f>
        <v/>
      </c>
    </row>
    <row r="1476" ht="13.8" customHeight="1">
      <c r="A1476" s="80">
        <f>WEEKDAY(C1476,2)</f>
        <v/>
      </c>
      <c r="B1476" s="80">
        <f>HOUR(D1476)</f>
        <v/>
      </c>
      <c r="D1476" s="75" t="n"/>
      <c r="E1476" s="80" t="n"/>
      <c r="F1476" s="80" t="n"/>
      <c r="G1476" s="80" t="n"/>
      <c r="H1476" s="80" t="n"/>
      <c r="I1476" s="80" t="n"/>
      <c r="J1476" s="80" t="n"/>
      <c r="K1476" s="80">
        <f>F1476-Y1476</f>
        <v/>
      </c>
      <c r="L1476" s="82">
        <f>AA1476/(K1476+W1476)</f>
        <v/>
      </c>
      <c r="M1476" s="75" t="n">
        <v>0.3541666666666667</v>
      </c>
      <c r="N1476" s="80" t="n">
        <v>91012.7</v>
      </c>
      <c r="O1476" s="80" t="n">
        <v>44622.59</v>
      </c>
      <c r="P1476" s="80" t="n">
        <v>13538</v>
      </c>
      <c r="Q1476" s="80" t="n">
        <v>24615.9</v>
      </c>
      <c r="R1476" s="80" t="n">
        <v>9553.959999999999</v>
      </c>
      <c r="S1476" s="80" t="n">
        <v>-1317.75</v>
      </c>
      <c r="T1476" s="80">
        <f>O1476-Y1476</f>
        <v/>
      </c>
      <c r="U1476" s="82">
        <f>AA1476/(T1476+X1476)</f>
        <v/>
      </c>
      <c r="V1476" s="80">
        <f>INDEX(检修、备用和必开!B:B,MATCH(统调负荷!$C1476,检修、备用和必开!$A:$A,0))</f>
        <v/>
      </c>
      <c r="W1476" s="80">
        <f>INDEX(检修、备用和必开!C:C,MATCH(统调负荷!$C1476,检修、备用和必开!$A:$A,0))</f>
        <v/>
      </c>
      <c r="X1476" s="80">
        <f>INDEX(检修、备用和必开!D:D,MATCH(统调负荷!$C1476,检修、备用和必开!$A:$A,0))</f>
        <v/>
      </c>
      <c r="Y1476" s="80">
        <f>INDEX(检修、备用和必开!E:E,MATCH(统调负荷!$C1476,检修、备用和必开!$A:$A,0))</f>
        <v/>
      </c>
      <c r="Z1476" s="80">
        <f>INDEX(检修、备用和必开!F:F,MATCH(统调负荷!$C1476,检修、备用和必开!$A:$A,0))</f>
        <v/>
      </c>
      <c r="AA1476" s="80">
        <f>94492.4-V1476-Z1476</f>
        <v/>
      </c>
      <c r="AB1476" s="80" t="n">
        <v>350.43</v>
      </c>
      <c r="AC1476" s="80" t="n">
        <v>337.24</v>
      </c>
      <c r="AD1476" s="83">
        <f>C1476+D1476</f>
        <v/>
      </c>
      <c r="AE1476" s="82">
        <f>N1476-E1476</f>
        <v/>
      </c>
      <c r="AF1476" s="82">
        <f>O1476-F1476</f>
        <v/>
      </c>
      <c r="AG1476" s="82">
        <f>P1476-G1476</f>
        <v/>
      </c>
      <c r="AH1476" s="82">
        <f>Q1476-H1476</f>
        <v/>
      </c>
      <c r="AI1476" s="82">
        <f>R1476-I1476</f>
        <v/>
      </c>
      <c r="AJ1476" s="82">
        <f>S1476-J1476</f>
        <v/>
      </c>
      <c r="AK1476" s="80">
        <f>INDEX(检修、备用和必开!I:I,MATCH(统调负荷!$C1476,检修、备用和必开!$A:$A,0))</f>
        <v/>
      </c>
    </row>
    <row r="1477" ht="13.8" customHeight="1">
      <c r="A1477" s="80">
        <f>WEEKDAY(C1477,2)</f>
        <v/>
      </c>
      <c r="B1477" s="80">
        <f>HOUR(D1477)</f>
        <v/>
      </c>
      <c r="D1477" s="75" t="n"/>
      <c r="E1477" s="80" t="n"/>
      <c r="F1477" s="80" t="n"/>
      <c r="G1477" s="80" t="n"/>
      <c r="H1477" s="80" t="n"/>
      <c r="I1477" s="80" t="n"/>
      <c r="J1477" s="80" t="n"/>
      <c r="K1477" s="80">
        <f>F1477-Y1477</f>
        <v/>
      </c>
      <c r="L1477" s="82">
        <f>AA1477/(K1477+W1477)</f>
        <v/>
      </c>
      <c r="M1477" s="75" t="n">
        <v>0.3645833333333333</v>
      </c>
      <c r="N1477" s="80" t="n">
        <v>91778</v>
      </c>
      <c r="O1477" s="80" t="n">
        <v>44416.53</v>
      </c>
      <c r="P1477" s="80" t="n">
        <v>13761.3</v>
      </c>
      <c r="Q1477" s="80" t="n">
        <v>24943.1</v>
      </c>
      <c r="R1477" s="80" t="n">
        <v>10009</v>
      </c>
      <c r="S1477" s="80" t="n">
        <v>-1351.93</v>
      </c>
      <c r="T1477" s="80">
        <f>O1477-Y1477</f>
        <v/>
      </c>
      <c r="U1477" s="82">
        <f>AA1477/(T1477+X1477)</f>
        <v/>
      </c>
      <c r="V1477" s="80">
        <f>INDEX(检修、备用和必开!B:B,MATCH(统调负荷!$C1477,检修、备用和必开!$A:$A,0))</f>
        <v/>
      </c>
      <c r="W1477" s="80">
        <f>INDEX(检修、备用和必开!C:C,MATCH(统调负荷!$C1477,检修、备用和必开!$A:$A,0))</f>
        <v/>
      </c>
      <c r="X1477" s="80">
        <f>INDEX(检修、备用和必开!D:D,MATCH(统调负荷!$C1477,检修、备用和必开!$A:$A,0))</f>
        <v/>
      </c>
      <c r="Y1477" s="80">
        <f>INDEX(检修、备用和必开!E:E,MATCH(统调负荷!$C1477,检修、备用和必开!$A:$A,0))</f>
        <v/>
      </c>
      <c r="Z1477" s="80">
        <f>INDEX(检修、备用和必开!F:F,MATCH(统调负荷!$C1477,检修、备用和必开!$A:$A,0))</f>
        <v/>
      </c>
      <c r="AA1477" s="80">
        <f>94492.4-V1477-Z1477</f>
        <v/>
      </c>
      <c r="AB1477" s="80" t="n">
        <v>353.9</v>
      </c>
      <c r="AC1477" s="80" t="n">
        <v>345.32</v>
      </c>
      <c r="AD1477" s="83">
        <f>C1477+D1477</f>
        <v/>
      </c>
      <c r="AE1477" s="82">
        <f>N1477-E1477</f>
        <v/>
      </c>
      <c r="AF1477" s="82">
        <f>O1477-F1477</f>
        <v/>
      </c>
      <c r="AG1477" s="82">
        <f>P1477-G1477</f>
        <v/>
      </c>
      <c r="AH1477" s="82">
        <f>Q1477-H1477</f>
        <v/>
      </c>
      <c r="AI1477" s="82">
        <f>R1477-I1477</f>
        <v/>
      </c>
      <c r="AJ1477" s="82">
        <f>S1477-J1477</f>
        <v/>
      </c>
      <c r="AK1477" s="80">
        <f>INDEX(检修、备用和必开!I:I,MATCH(统调负荷!$C1477,检修、备用和必开!$A:$A,0))</f>
        <v/>
      </c>
    </row>
    <row r="1478" ht="13.8" customHeight="1">
      <c r="A1478" s="80">
        <f>WEEKDAY(C1478,2)</f>
        <v/>
      </c>
      <c r="B1478" s="80">
        <f>HOUR(D1478)</f>
        <v/>
      </c>
      <c r="D1478" s="75" t="n"/>
      <c r="E1478" s="80" t="n"/>
      <c r="F1478" s="80" t="n"/>
      <c r="G1478" s="80" t="n"/>
      <c r="H1478" s="80" t="n"/>
      <c r="I1478" s="80" t="n"/>
      <c r="J1478" s="80" t="n"/>
      <c r="K1478" s="80">
        <f>F1478-Y1478</f>
        <v/>
      </c>
      <c r="L1478" s="82">
        <f>AA1478/(K1478+W1478)</f>
        <v/>
      </c>
      <c r="M1478" s="75" t="n">
        <v>0.375</v>
      </c>
      <c r="N1478" s="80" t="n">
        <v>92228.39999999999</v>
      </c>
      <c r="O1478" s="80" t="n">
        <v>43399.47</v>
      </c>
      <c r="P1478" s="80" t="n">
        <v>13751</v>
      </c>
      <c r="Q1478" s="80" t="n">
        <v>25904.9</v>
      </c>
      <c r="R1478" s="80" t="n">
        <v>10590.3</v>
      </c>
      <c r="S1478" s="80" t="n">
        <v>-1417.27</v>
      </c>
      <c r="T1478" s="80">
        <f>O1478-Y1478</f>
        <v/>
      </c>
      <c r="U1478" s="82">
        <f>AA1478/(T1478+X1478)</f>
        <v/>
      </c>
      <c r="V1478" s="80">
        <f>INDEX(检修、备用和必开!B:B,MATCH(统调负荷!$C1478,检修、备用和必开!$A:$A,0))</f>
        <v/>
      </c>
      <c r="W1478" s="80">
        <f>INDEX(检修、备用和必开!C:C,MATCH(统调负荷!$C1478,检修、备用和必开!$A:$A,0))</f>
        <v/>
      </c>
      <c r="X1478" s="80">
        <f>INDEX(检修、备用和必开!D:D,MATCH(统调负荷!$C1478,检修、备用和必开!$A:$A,0))</f>
        <v/>
      </c>
      <c r="Y1478" s="80">
        <f>INDEX(检修、备用和必开!E:E,MATCH(统调负荷!$C1478,检修、备用和必开!$A:$A,0))</f>
        <v/>
      </c>
      <c r="Z1478" s="80">
        <f>INDEX(检修、备用和必开!F:F,MATCH(统调负荷!$C1478,检修、备用和必开!$A:$A,0))</f>
        <v/>
      </c>
      <c r="AA1478" s="80">
        <f>94492.4-V1478-Z1478</f>
        <v/>
      </c>
      <c r="AB1478" s="80" t="n">
        <v>345.62</v>
      </c>
      <c r="AC1478" s="80" t="n">
        <v>327.41</v>
      </c>
      <c r="AD1478" s="83">
        <f>C1478+D1478</f>
        <v/>
      </c>
      <c r="AE1478" s="82">
        <f>N1478-E1478</f>
        <v/>
      </c>
      <c r="AF1478" s="82">
        <f>O1478-F1478</f>
        <v/>
      </c>
      <c r="AG1478" s="82">
        <f>P1478-G1478</f>
        <v/>
      </c>
      <c r="AH1478" s="82">
        <f>Q1478-H1478</f>
        <v/>
      </c>
      <c r="AI1478" s="82">
        <f>R1478-I1478</f>
        <v/>
      </c>
      <c r="AJ1478" s="82">
        <f>S1478-J1478</f>
        <v/>
      </c>
      <c r="AK1478" s="80">
        <f>INDEX(检修、备用和必开!I:I,MATCH(统调负荷!$C1478,检修、备用和必开!$A:$A,0))</f>
        <v/>
      </c>
    </row>
    <row r="1479" ht="13.8" customHeight="1">
      <c r="A1479" s="80">
        <f>WEEKDAY(C1479,2)</f>
        <v/>
      </c>
      <c r="B1479" s="80">
        <f>HOUR(D1479)</f>
        <v/>
      </c>
      <c r="D1479" s="75" t="n"/>
      <c r="E1479" s="80" t="n"/>
      <c r="F1479" s="80" t="n"/>
      <c r="G1479" s="80" t="n"/>
      <c r="H1479" s="80" t="n"/>
      <c r="I1479" s="80" t="n"/>
      <c r="J1479" s="80" t="n"/>
      <c r="K1479" s="80">
        <f>F1479-Y1479</f>
        <v/>
      </c>
      <c r="L1479" s="82">
        <f>AA1479/(K1479+W1479)</f>
        <v/>
      </c>
      <c r="M1479" s="75" t="n">
        <v>0.3854166666666667</v>
      </c>
      <c r="N1479" s="80" t="n">
        <v>92727.8</v>
      </c>
      <c r="O1479" s="80" t="n">
        <v>43526.81</v>
      </c>
      <c r="P1479" s="80" t="n">
        <v>13311.9</v>
      </c>
      <c r="Q1479" s="80" t="n">
        <v>26144.2</v>
      </c>
      <c r="R1479" s="80" t="n">
        <v>11144.7</v>
      </c>
      <c r="S1479" s="80" t="n">
        <v>-1399.81</v>
      </c>
      <c r="T1479" s="80">
        <f>O1479-Y1479</f>
        <v/>
      </c>
      <c r="U1479" s="82">
        <f>AA1479/(T1479+X1479)</f>
        <v/>
      </c>
      <c r="V1479" s="80">
        <f>INDEX(检修、备用和必开!B:B,MATCH(统调负荷!$C1479,检修、备用和必开!$A:$A,0))</f>
        <v/>
      </c>
      <c r="W1479" s="80">
        <f>INDEX(检修、备用和必开!C:C,MATCH(统调负荷!$C1479,检修、备用和必开!$A:$A,0))</f>
        <v/>
      </c>
      <c r="X1479" s="80">
        <f>INDEX(检修、备用和必开!D:D,MATCH(统调负荷!$C1479,检修、备用和必开!$A:$A,0))</f>
        <v/>
      </c>
      <c r="Y1479" s="80">
        <f>INDEX(检修、备用和必开!E:E,MATCH(统调负荷!$C1479,检修、备用和必开!$A:$A,0))</f>
        <v/>
      </c>
      <c r="Z1479" s="80">
        <f>INDEX(检修、备用和必开!F:F,MATCH(统调负荷!$C1479,检修、备用和必开!$A:$A,0))</f>
        <v/>
      </c>
      <c r="AA1479" s="80">
        <f>94492.4-V1479-Z1479</f>
        <v/>
      </c>
      <c r="AB1479" s="80" t="n">
        <v>358.37</v>
      </c>
      <c r="AC1479" s="80" t="n">
        <v>331.65</v>
      </c>
      <c r="AD1479" s="83">
        <f>C1479+D1479</f>
        <v/>
      </c>
      <c r="AE1479" s="82">
        <f>N1479-E1479</f>
        <v/>
      </c>
      <c r="AF1479" s="82">
        <f>O1479-F1479</f>
        <v/>
      </c>
      <c r="AG1479" s="82">
        <f>P1479-G1479</f>
        <v/>
      </c>
      <c r="AH1479" s="82">
        <f>Q1479-H1479</f>
        <v/>
      </c>
      <c r="AI1479" s="82">
        <f>R1479-I1479</f>
        <v/>
      </c>
      <c r="AJ1479" s="82">
        <f>S1479-J1479</f>
        <v/>
      </c>
      <c r="AK1479" s="80">
        <f>INDEX(检修、备用和必开!I:I,MATCH(统调负荷!$C1479,检修、备用和必开!$A:$A,0))</f>
        <v/>
      </c>
    </row>
    <row r="1480" ht="13.8" customHeight="1">
      <c r="A1480" s="80">
        <f>WEEKDAY(C1480,2)</f>
        <v/>
      </c>
      <c r="B1480" s="80">
        <f>HOUR(D1480)</f>
        <v/>
      </c>
      <c r="D1480" s="75" t="n"/>
      <c r="E1480" s="80" t="n"/>
      <c r="F1480" s="80" t="n"/>
      <c r="G1480" s="80" t="n"/>
      <c r="H1480" s="80" t="n"/>
      <c r="I1480" s="80" t="n"/>
      <c r="J1480" s="80" t="n"/>
      <c r="K1480" s="80">
        <f>F1480-Y1480</f>
        <v/>
      </c>
      <c r="L1480" s="82">
        <f>AA1480/(K1480+W1480)</f>
        <v/>
      </c>
      <c r="M1480" s="75" t="n">
        <v>0.3958333333333333</v>
      </c>
      <c r="N1480" s="80" t="n">
        <v>92737.5</v>
      </c>
      <c r="O1480" s="80" t="n">
        <v>42683.07</v>
      </c>
      <c r="P1480" s="80" t="n">
        <v>13309.6</v>
      </c>
      <c r="Q1480" s="80" t="n">
        <v>26468.7</v>
      </c>
      <c r="R1480" s="80" t="n">
        <v>11658.4</v>
      </c>
      <c r="S1480" s="80" t="n">
        <v>-1382.27</v>
      </c>
      <c r="T1480" s="80">
        <f>O1480-Y1480</f>
        <v/>
      </c>
      <c r="U1480" s="82">
        <f>AA1480/(T1480+X1480)</f>
        <v/>
      </c>
      <c r="V1480" s="80">
        <f>INDEX(检修、备用和必开!B:B,MATCH(统调负荷!$C1480,检修、备用和必开!$A:$A,0))</f>
        <v/>
      </c>
      <c r="W1480" s="80">
        <f>INDEX(检修、备用和必开!C:C,MATCH(统调负荷!$C1480,检修、备用和必开!$A:$A,0))</f>
        <v/>
      </c>
      <c r="X1480" s="80">
        <f>INDEX(检修、备用和必开!D:D,MATCH(统调负荷!$C1480,检修、备用和必开!$A:$A,0))</f>
        <v/>
      </c>
      <c r="Y1480" s="80">
        <f>INDEX(检修、备用和必开!E:E,MATCH(统调负荷!$C1480,检修、备用和必开!$A:$A,0))</f>
        <v/>
      </c>
      <c r="Z1480" s="80">
        <f>INDEX(检修、备用和必开!F:F,MATCH(统调负荷!$C1480,检修、备用和必开!$A:$A,0))</f>
        <v/>
      </c>
      <c r="AA1480" s="80">
        <f>94492.4-V1480-Z1480</f>
        <v/>
      </c>
      <c r="AB1480" s="80" t="n">
        <v>353.15</v>
      </c>
      <c r="AC1480" s="80" t="n">
        <v>334.74</v>
      </c>
      <c r="AD1480" s="83">
        <f>C1480+D1480</f>
        <v/>
      </c>
      <c r="AE1480" s="82">
        <f>N1480-E1480</f>
        <v/>
      </c>
      <c r="AF1480" s="82">
        <f>O1480-F1480</f>
        <v/>
      </c>
      <c r="AG1480" s="82">
        <f>P1480-G1480</f>
        <v/>
      </c>
      <c r="AH1480" s="82">
        <f>Q1480-H1480</f>
        <v/>
      </c>
      <c r="AI1480" s="82">
        <f>R1480-I1480</f>
        <v/>
      </c>
      <c r="AJ1480" s="82">
        <f>S1480-J1480</f>
        <v/>
      </c>
      <c r="AK1480" s="80">
        <f>INDEX(检修、备用和必开!I:I,MATCH(统调负荷!$C1480,检修、备用和必开!$A:$A,0))</f>
        <v/>
      </c>
    </row>
    <row r="1481" ht="13.8" customHeight="1">
      <c r="A1481" s="80">
        <f>WEEKDAY(C1481,2)</f>
        <v/>
      </c>
      <c r="B1481" s="80">
        <f>HOUR(D1481)</f>
        <v/>
      </c>
      <c r="D1481" s="75" t="n"/>
      <c r="E1481" s="80" t="n"/>
      <c r="F1481" s="80" t="n"/>
      <c r="G1481" s="80" t="n"/>
      <c r="H1481" s="80" t="n"/>
      <c r="I1481" s="80" t="n"/>
      <c r="J1481" s="80" t="n"/>
      <c r="K1481" s="80">
        <f>F1481-Y1481</f>
        <v/>
      </c>
      <c r="L1481" s="82">
        <f>AA1481/(K1481+W1481)</f>
        <v/>
      </c>
      <c r="M1481" s="75" t="n">
        <v>0.40625</v>
      </c>
      <c r="N1481" s="80" t="n">
        <v>92290.60000000001</v>
      </c>
      <c r="O1481" s="80" t="n">
        <v>41325.93</v>
      </c>
      <c r="P1481" s="80" t="n">
        <v>13418</v>
      </c>
      <c r="Q1481" s="80" t="n">
        <v>26810.9</v>
      </c>
      <c r="R1481" s="80" t="n">
        <v>12166.1</v>
      </c>
      <c r="S1481" s="80" t="n">
        <v>-1430.33</v>
      </c>
      <c r="T1481" s="80">
        <f>O1481-Y1481</f>
        <v/>
      </c>
      <c r="U1481" s="82">
        <f>AA1481/(T1481+X1481)</f>
        <v/>
      </c>
      <c r="V1481" s="80">
        <f>INDEX(检修、备用和必开!B:B,MATCH(统调负荷!$C1481,检修、备用和必开!$A:$A,0))</f>
        <v/>
      </c>
      <c r="W1481" s="80">
        <f>INDEX(检修、备用和必开!C:C,MATCH(统调负荷!$C1481,检修、备用和必开!$A:$A,0))</f>
        <v/>
      </c>
      <c r="X1481" s="80">
        <f>INDEX(检修、备用和必开!D:D,MATCH(统调负荷!$C1481,检修、备用和必开!$A:$A,0))</f>
        <v/>
      </c>
      <c r="Y1481" s="80">
        <f>INDEX(检修、备用和必开!E:E,MATCH(统调负荷!$C1481,检修、备用和必开!$A:$A,0))</f>
        <v/>
      </c>
      <c r="Z1481" s="80">
        <f>INDEX(检修、备用和必开!F:F,MATCH(统调负荷!$C1481,检修、备用和必开!$A:$A,0))</f>
        <v/>
      </c>
      <c r="AA1481" s="80">
        <f>94492.4-V1481-Z1481</f>
        <v/>
      </c>
      <c r="AB1481" s="80" t="n">
        <v>346.06</v>
      </c>
      <c r="AC1481" s="80" t="n">
        <v>315.62</v>
      </c>
      <c r="AD1481" s="83">
        <f>C1481+D1481</f>
        <v/>
      </c>
      <c r="AE1481" s="82">
        <f>N1481-E1481</f>
        <v/>
      </c>
      <c r="AF1481" s="82">
        <f>O1481-F1481</f>
        <v/>
      </c>
      <c r="AG1481" s="82">
        <f>P1481-G1481</f>
        <v/>
      </c>
      <c r="AH1481" s="82">
        <f>Q1481-H1481</f>
        <v/>
      </c>
      <c r="AI1481" s="82">
        <f>R1481-I1481</f>
        <v/>
      </c>
      <c r="AJ1481" s="82">
        <f>S1481-J1481</f>
        <v/>
      </c>
      <c r="AK1481" s="80">
        <f>INDEX(检修、备用和必开!I:I,MATCH(统调负荷!$C1481,检修、备用和必开!$A:$A,0))</f>
        <v/>
      </c>
    </row>
    <row r="1482" ht="13.8" customHeight="1">
      <c r="A1482" s="80">
        <f>WEEKDAY(C1482,2)</f>
        <v/>
      </c>
      <c r="B1482" s="80">
        <f>HOUR(D1482)</f>
        <v/>
      </c>
      <c r="D1482" s="75" t="n"/>
      <c r="E1482" s="80" t="n"/>
      <c r="F1482" s="80" t="n"/>
      <c r="G1482" s="80" t="n"/>
      <c r="H1482" s="80" t="n"/>
      <c r="I1482" s="80" t="n"/>
      <c r="J1482" s="80" t="n"/>
      <c r="K1482" s="80">
        <f>F1482-Y1482</f>
        <v/>
      </c>
      <c r="L1482" s="82">
        <f>AA1482/(K1482+W1482)</f>
        <v/>
      </c>
      <c r="M1482" s="75" t="n">
        <v>0.4166666666666667</v>
      </c>
      <c r="N1482" s="80" t="n">
        <v>91948.5</v>
      </c>
      <c r="O1482" s="80" t="n">
        <v>41051.9</v>
      </c>
      <c r="P1482" s="80" t="n">
        <v>12998.2</v>
      </c>
      <c r="Q1482" s="80" t="n">
        <v>26415.5</v>
      </c>
      <c r="R1482" s="80" t="n">
        <v>12935.7</v>
      </c>
      <c r="S1482" s="80" t="n">
        <v>-1452.8</v>
      </c>
      <c r="T1482" s="80">
        <f>O1482-Y1482</f>
        <v/>
      </c>
      <c r="U1482" s="82">
        <f>AA1482/(T1482+X1482)</f>
        <v/>
      </c>
      <c r="V1482" s="80">
        <f>INDEX(检修、备用和必开!B:B,MATCH(统调负荷!$C1482,检修、备用和必开!$A:$A,0))</f>
        <v/>
      </c>
      <c r="W1482" s="80">
        <f>INDEX(检修、备用和必开!C:C,MATCH(统调负荷!$C1482,检修、备用和必开!$A:$A,0))</f>
        <v/>
      </c>
      <c r="X1482" s="80">
        <f>INDEX(检修、备用和必开!D:D,MATCH(统调负荷!$C1482,检修、备用和必开!$A:$A,0))</f>
        <v/>
      </c>
      <c r="Y1482" s="80">
        <f>INDEX(检修、备用和必开!E:E,MATCH(统调负荷!$C1482,检修、备用和必开!$A:$A,0))</f>
        <v/>
      </c>
      <c r="Z1482" s="80">
        <f>INDEX(检修、备用和必开!F:F,MATCH(统调负荷!$C1482,检修、备用和必开!$A:$A,0))</f>
        <v/>
      </c>
      <c r="AA1482" s="80">
        <f>94492.4-V1482-Z1482</f>
        <v/>
      </c>
      <c r="AB1482" s="80" t="n">
        <v>342.55</v>
      </c>
      <c r="AC1482" s="80" t="n">
        <v>327.56</v>
      </c>
      <c r="AD1482" s="83">
        <f>C1482+D1482</f>
        <v/>
      </c>
      <c r="AE1482" s="82">
        <f>N1482-E1482</f>
        <v/>
      </c>
      <c r="AF1482" s="82">
        <f>O1482-F1482</f>
        <v/>
      </c>
      <c r="AG1482" s="82">
        <f>P1482-G1482</f>
        <v/>
      </c>
      <c r="AH1482" s="82">
        <f>Q1482-H1482</f>
        <v/>
      </c>
      <c r="AI1482" s="82">
        <f>R1482-I1482</f>
        <v/>
      </c>
      <c r="AJ1482" s="82">
        <f>S1482-J1482</f>
        <v/>
      </c>
      <c r="AK1482" s="80">
        <f>INDEX(检修、备用和必开!I:I,MATCH(统调负荷!$C1482,检修、备用和必开!$A:$A,0))</f>
        <v/>
      </c>
    </row>
    <row r="1483" ht="13.8" customHeight="1">
      <c r="A1483" s="80">
        <f>WEEKDAY(C1483,2)</f>
        <v/>
      </c>
      <c r="B1483" s="80">
        <f>HOUR(D1483)</f>
        <v/>
      </c>
      <c r="D1483" s="75" t="n"/>
      <c r="E1483" s="80" t="n"/>
      <c r="F1483" s="80" t="n"/>
      <c r="G1483" s="80" t="n"/>
      <c r="H1483" s="80" t="n"/>
      <c r="I1483" s="80" t="n"/>
      <c r="J1483" s="80" t="n"/>
      <c r="K1483" s="80">
        <f>F1483-Y1483</f>
        <v/>
      </c>
      <c r="L1483" s="82">
        <f>AA1483/(K1483+W1483)</f>
        <v/>
      </c>
      <c r="M1483" s="75" t="n">
        <v>0.4270833333333333</v>
      </c>
      <c r="N1483" s="80" t="n">
        <v>90053.2</v>
      </c>
      <c r="O1483" s="80" t="n">
        <v>38866.75</v>
      </c>
      <c r="P1483" s="80" t="n">
        <v>12847.5</v>
      </c>
      <c r="Q1483" s="80" t="n">
        <v>26361.8</v>
      </c>
      <c r="R1483" s="80" t="n">
        <v>13425.6</v>
      </c>
      <c r="S1483" s="80" t="n">
        <v>-1448.45</v>
      </c>
      <c r="T1483" s="80">
        <f>O1483-Y1483</f>
        <v/>
      </c>
      <c r="U1483" s="82">
        <f>AA1483/(T1483+X1483)</f>
        <v/>
      </c>
      <c r="V1483" s="80">
        <f>INDEX(检修、备用和必开!B:B,MATCH(统调负荷!$C1483,检修、备用和必开!$A:$A,0))</f>
        <v/>
      </c>
      <c r="W1483" s="80">
        <f>INDEX(检修、备用和必开!C:C,MATCH(统调负荷!$C1483,检修、备用和必开!$A:$A,0))</f>
        <v/>
      </c>
      <c r="X1483" s="80">
        <f>INDEX(检修、备用和必开!D:D,MATCH(统调负荷!$C1483,检修、备用和必开!$A:$A,0))</f>
        <v/>
      </c>
      <c r="Y1483" s="80">
        <f>INDEX(检修、备用和必开!E:E,MATCH(统调负荷!$C1483,检修、备用和必开!$A:$A,0))</f>
        <v/>
      </c>
      <c r="Z1483" s="80">
        <f>INDEX(检修、备用和必开!F:F,MATCH(统调负荷!$C1483,检修、备用和必开!$A:$A,0))</f>
        <v/>
      </c>
      <c r="AA1483" s="80">
        <f>94492.4-V1483-Z1483</f>
        <v/>
      </c>
      <c r="AB1483" s="80" t="n">
        <v>329.54</v>
      </c>
      <c r="AC1483" s="80" t="n">
        <v>141.71</v>
      </c>
      <c r="AD1483" s="83">
        <f>C1483+D1483</f>
        <v/>
      </c>
      <c r="AE1483" s="82">
        <f>N1483-E1483</f>
        <v/>
      </c>
      <c r="AF1483" s="82">
        <f>O1483-F1483</f>
        <v/>
      </c>
      <c r="AG1483" s="82">
        <f>P1483-G1483</f>
        <v/>
      </c>
      <c r="AH1483" s="82">
        <f>Q1483-H1483</f>
        <v/>
      </c>
      <c r="AI1483" s="82">
        <f>R1483-I1483</f>
        <v/>
      </c>
      <c r="AJ1483" s="82">
        <f>S1483-J1483</f>
        <v/>
      </c>
      <c r="AK1483" s="80">
        <f>INDEX(检修、备用和必开!I:I,MATCH(统调负荷!$C1483,检修、备用和必开!$A:$A,0))</f>
        <v/>
      </c>
    </row>
    <row r="1484" ht="13.8" customHeight="1">
      <c r="A1484" s="80">
        <f>WEEKDAY(C1484,2)</f>
        <v/>
      </c>
      <c r="B1484" s="80">
        <f>HOUR(D1484)</f>
        <v/>
      </c>
      <c r="D1484" s="75" t="n"/>
      <c r="E1484" s="80" t="n"/>
      <c r="F1484" s="80" t="n"/>
      <c r="G1484" s="80" t="n"/>
      <c r="H1484" s="80" t="n"/>
      <c r="I1484" s="80" t="n"/>
      <c r="J1484" s="80" t="n"/>
      <c r="K1484" s="80">
        <f>F1484-Y1484</f>
        <v/>
      </c>
      <c r="L1484" s="82">
        <f>AA1484/(K1484+W1484)</f>
        <v/>
      </c>
      <c r="M1484" s="75" t="n">
        <v>0.4375</v>
      </c>
      <c r="N1484" s="80" t="n">
        <v>89679.8</v>
      </c>
      <c r="O1484" s="80" t="n">
        <v>37964.04</v>
      </c>
      <c r="P1484" s="80" t="n">
        <v>13020.5</v>
      </c>
      <c r="Q1484" s="80" t="n">
        <v>26293.7</v>
      </c>
      <c r="R1484" s="80" t="n">
        <v>13834.7</v>
      </c>
      <c r="S1484" s="80" t="n">
        <v>-1433.14</v>
      </c>
      <c r="T1484" s="80">
        <f>O1484-Y1484</f>
        <v/>
      </c>
      <c r="U1484" s="82">
        <f>AA1484/(T1484+X1484)</f>
        <v/>
      </c>
      <c r="V1484" s="80">
        <f>INDEX(检修、备用和必开!B:B,MATCH(统调负荷!$C1484,检修、备用和必开!$A:$A,0))</f>
        <v/>
      </c>
      <c r="W1484" s="80">
        <f>INDEX(检修、备用和必开!C:C,MATCH(统调负荷!$C1484,检修、备用和必开!$A:$A,0))</f>
        <v/>
      </c>
      <c r="X1484" s="80">
        <f>INDEX(检修、备用和必开!D:D,MATCH(统调负荷!$C1484,检修、备用和必开!$A:$A,0))</f>
        <v/>
      </c>
      <c r="Y1484" s="80">
        <f>INDEX(检修、备用和必开!E:E,MATCH(统调负荷!$C1484,检修、备用和必开!$A:$A,0))</f>
        <v/>
      </c>
      <c r="Z1484" s="80">
        <f>INDEX(检修、备用和必开!F:F,MATCH(统调负荷!$C1484,检修、备用和必开!$A:$A,0))</f>
        <v/>
      </c>
      <c r="AA1484" s="80">
        <f>94492.4-V1484-Z1484</f>
        <v/>
      </c>
      <c r="AB1484" s="80" t="n">
        <v>326.38</v>
      </c>
      <c r="AC1484" s="80" t="n">
        <v>193.17</v>
      </c>
      <c r="AD1484" s="83">
        <f>C1484+D1484</f>
        <v/>
      </c>
      <c r="AE1484" s="82">
        <f>N1484-E1484</f>
        <v/>
      </c>
      <c r="AF1484" s="82">
        <f>O1484-F1484</f>
        <v/>
      </c>
      <c r="AG1484" s="82">
        <f>P1484-G1484</f>
        <v/>
      </c>
      <c r="AH1484" s="82">
        <f>Q1484-H1484</f>
        <v/>
      </c>
      <c r="AI1484" s="82">
        <f>R1484-I1484</f>
        <v/>
      </c>
      <c r="AJ1484" s="82">
        <f>S1484-J1484</f>
        <v/>
      </c>
      <c r="AK1484" s="80">
        <f>INDEX(检修、备用和必开!I:I,MATCH(统调负荷!$C1484,检修、备用和必开!$A:$A,0))</f>
        <v/>
      </c>
    </row>
    <row r="1485" ht="13.8" customHeight="1">
      <c r="A1485" s="80">
        <f>WEEKDAY(C1485,2)</f>
        <v/>
      </c>
      <c r="B1485" s="80">
        <f>HOUR(D1485)</f>
        <v/>
      </c>
      <c r="D1485" s="75" t="n"/>
      <c r="E1485" s="80" t="n"/>
      <c r="F1485" s="80" t="n"/>
      <c r="G1485" s="80" t="n"/>
      <c r="H1485" s="80" t="n"/>
      <c r="I1485" s="80" t="n"/>
      <c r="J1485" s="80" t="n"/>
      <c r="K1485" s="80">
        <f>F1485-Y1485</f>
        <v/>
      </c>
      <c r="L1485" s="82">
        <f>AA1485/(K1485+W1485)</f>
        <v/>
      </c>
      <c r="M1485" s="75" t="n">
        <v>0.4479166666666667</v>
      </c>
      <c r="N1485" s="80" t="n">
        <v>89398.39999999999</v>
      </c>
      <c r="O1485" s="80" t="n">
        <v>37481.84</v>
      </c>
      <c r="P1485" s="80" t="n">
        <v>12905.4</v>
      </c>
      <c r="Q1485" s="80" t="n">
        <v>26344.7</v>
      </c>
      <c r="R1485" s="80" t="n">
        <v>14161.6</v>
      </c>
      <c r="S1485" s="80" t="n">
        <v>-1495.14</v>
      </c>
      <c r="T1485" s="80">
        <f>O1485-Y1485</f>
        <v/>
      </c>
      <c r="U1485" s="82">
        <f>AA1485/(T1485+X1485)</f>
        <v/>
      </c>
      <c r="V1485" s="80">
        <f>INDEX(检修、备用和必开!B:B,MATCH(统调负荷!$C1485,检修、备用和必开!$A:$A,0))</f>
        <v/>
      </c>
      <c r="W1485" s="80">
        <f>INDEX(检修、备用和必开!C:C,MATCH(统调负荷!$C1485,检修、备用和必开!$A:$A,0))</f>
        <v/>
      </c>
      <c r="X1485" s="80">
        <f>INDEX(检修、备用和必开!D:D,MATCH(统调负荷!$C1485,检修、备用和必开!$A:$A,0))</f>
        <v/>
      </c>
      <c r="Y1485" s="80">
        <f>INDEX(检修、备用和必开!E:E,MATCH(统调负荷!$C1485,检修、备用和必开!$A:$A,0))</f>
        <v/>
      </c>
      <c r="Z1485" s="80">
        <f>INDEX(检修、备用和必开!F:F,MATCH(统调负荷!$C1485,检修、备用和必开!$A:$A,0))</f>
        <v/>
      </c>
      <c r="AA1485" s="80">
        <f>94492.4-V1485-Z1485</f>
        <v/>
      </c>
      <c r="AB1485" s="80" t="n">
        <v>323.68</v>
      </c>
      <c r="AC1485" s="80" t="n">
        <v>416.81</v>
      </c>
      <c r="AD1485" s="83">
        <f>C1485+D1485</f>
        <v/>
      </c>
      <c r="AE1485" s="82">
        <f>N1485-E1485</f>
        <v/>
      </c>
      <c r="AF1485" s="82">
        <f>O1485-F1485</f>
        <v/>
      </c>
      <c r="AG1485" s="82">
        <f>P1485-G1485</f>
        <v/>
      </c>
      <c r="AH1485" s="82">
        <f>Q1485-H1485</f>
        <v/>
      </c>
      <c r="AI1485" s="82">
        <f>R1485-I1485</f>
        <v/>
      </c>
      <c r="AJ1485" s="82">
        <f>S1485-J1485</f>
        <v/>
      </c>
      <c r="AK1485" s="80">
        <f>INDEX(检修、备用和必开!I:I,MATCH(统调负荷!$C1485,检修、备用和必开!$A:$A,0))</f>
        <v/>
      </c>
    </row>
    <row r="1486" ht="13.8" customHeight="1">
      <c r="A1486" s="80">
        <f>WEEKDAY(C1486,2)</f>
        <v/>
      </c>
      <c r="B1486" s="80">
        <f>HOUR(D1486)</f>
        <v/>
      </c>
      <c r="D1486" s="75" t="n"/>
      <c r="E1486" s="80" t="n"/>
      <c r="F1486" s="80" t="n"/>
      <c r="G1486" s="80" t="n"/>
      <c r="H1486" s="80" t="n"/>
      <c r="I1486" s="80" t="n"/>
      <c r="J1486" s="80" t="n"/>
      <c r="K1486" s="80">
        <f>F1486-Y1486</f>
        <v/>
      </c>
      <c r="L1486" s="82">
        <f>AA1486/(K1486+W1486)</f>
        <v/>
      </c>
      <c r="M1486" s="75" t="n">
        <v>0.4583333333333333</v>
      </c>
      <c r="N1486" s="80" t="n">
        <v>88922.2</v>
      </c>
      <c r="O1486" s="80" t="n">
        <v>38154.01</v>
      </c>
      <c r="P1486" s="80" t="n">
        <v>12456.6</v>
      </c>
      <c r="Q1486" s="80" t="n">
        <v>25217.6</v>
      </c>
      <c r="R1486" s="80" t="n">
        <v>14458.9</v>
      </c>
      <c r="S1486" s="80" t="n">
        <v>-1364.91</v>
      </c>
      <c r="T1486" s="80">
        <f>O1486-Y1486</f>
        <v/>
      </c>
      <c r="U1486" s="82">
        <f>AA1486/(T1486+X1486)</f>
        <v/>
      </c>
      <c r="V1486" s="80">
        <f>INDEX(检修、备用和必开!B:B,MATCH(统调负荷!$C1486,检修、备用和必开!$A:$A,0))</f>
        <v/>
      </c>
      <c r="W1486" s="80">
        <f>INDEX(检修、备用和必开!C:C,MATCH(统调负荷!$C1486,检修、备用和必开!$A:$A,0))</f>
        <v/>
      </c>
      <c r="X1486" s="80">
        <f>INDEX(检修、备用和必开!D:D,MATCH(统调负荷!$C1486,检修、备用和必开!$A:$A,0))</f>
        <v/>
      </c>
      <c r="Y1486" s="80">
        <f>INDEX(检修、备用和必开!E:E,MATCH(统调负荷!$C1486,检修、备用和必开!$A:$A,0))</f>
        <v/>
      </c>
      <c r="Z1486" s="80">
        <f>INDEX(检修、备用和必开!F:F,MATCH(统调负荷!$C1486,检修、备用和必开!$A:$A,0))</f>
        <v/>
      </c>
      <c r="AA1486" s="80">
        <f>94492.4-V1486-Z1486</f>
        <v/>
      </c>
      <c r="AB1486" s="80" t="n">
        <v>310.58</v>
      </c>
      <c r="AC1486" s="80" t="n">
        <v>211.12</v>
      </c>
      <c r="AD1486" s="83">
        <f>C1486+D1486</f>
        <v/>
      </c>
      <c r="AE1486" s="82">
        <f>N1486-E1486</f>
        <v/>
      </c>
      <c r="AF1486" s="82">
        <f>O1486-F1486</f>
        <v/>
      </c>
      <c r="AG1486" s="82">
        <f>P1486-G1486</f>
        <v/>
      </c>
      <c r="AH1486" s="82">
        <f>Q1486-H1486</f>
        <v/>
      </c>
      <c r="AI1486" s="82">
        <f>R1486-I1486</f>
        <v/>
      </c>
      <c r="AJ1486" s="82">
        <f>S1486-J1486</f>
        <v/>
      </c>
      <c r="AK1486" s="80">
        <f>INDEX(检修、备用和必开!I:I,MATCH(统调负荷!$C1486,检修、备用和必开!$A:$A,0))</f>
        <v/>
      </c>
    </row>
    <row r="1487" ht="13.8" customHeight="1">
      <c r="A1487" s="80">
        <f>WEEKDAY(C1487,2)</f>
        <v/>
      </c>
      <c r="B1487" s="80">
        <f>HOUR(D1487)</f>
        <v/>
      </c>
      <c r="D1487" s="75" t="n"/>
      <c r="E1487" s="80" t="n"/>
      <c r="F1487" s="80" t="n"/>
      <c r="G1487" s="80" t="n"/>
      <c r="H1487" s="80" t="n"/>
      <c r="I1487" s="80" t="n"/>
      <c r="J1487" s="80" t="n"/>
      <c r="K1487" s="80">
        <f>F1487-Y1487</f>
        <v/>
      </c>
      <c r="L1487" s="82">
        <f>AA1487/(K1487+W1487)</f>
        <v/>
      </c>
      <c r="M1487" s="75" t="n">
        <v>0.46875</v>
      </c>
      <c r="N1487" s="80" t="n">
        <v>88617.39999999999</v>
      </c>
      <c r="O1487" s="80" t="n">
        <v>39117.66</v>
      </c>
      <c r="P1487" s="80" t="n">
        <v>12304.3</v>
      </c>
      <c r="Q1487" s="80" t="n">
        <v>23734.3</v>
      </c>
      <c r="R1487" s="80" t="n">
        <v>14726.2</v>
      </c>
      <c r="S1487" s="80" t="n">
        <v>-1265.06</v>
      </c>
      <c r="T1487" s="80">
        <f>O1487-Y1487</f>
        <v/>
      </c>
      <c r="U1487" s="82">
        <f>AA1487/(T1487+X1487)</f>
        <v/>
      </c>
      <c r="V1487" s="80">
        <f>INDEX(检修、备用和必开!B:B,MATCH(统调负荷!$C1487,检修、备用和必开!$A:$A,0))</f>
        <v/>
      </c>
      <c r="W1487" s="80">
        <f>INDEX(检修、备用和必开!C:C,MATCH(统调负荷!$C1487,检修、备用和必开!$A:$A,0))</f>
        <v/>
      </c>
      <c r="X1487" s="80">
        <f>INDEX(检修、备用和必开!D:D,MATCH(统调负荷!$C1487,检修、备用和必开!$A:$A,0))</f>
        <v/>
      </c>
      <c r="Y1487" s="80">
        <f>INDEX(检修、备用和必开!E:E,MATCH(统调负荷!$C1487,检修、备用和必开!$A:$A,0))</f>
        <v/>
      </c>
      <c r="Z1487" s="80">
        <f>INDEX(检修、备用和必开!F:F,MATCH(统调负荷!$C1487,检修、备用和必开!$A:$A,0))</f>
        <v/>
      </c>
      <c r="AA1487" s="80">
        <f>94492.4-V1487-Z1487</f>
        <v/>
      </c>
      <c r="AB1487" s="80" t="n">
        <v>319.41</v>
      </c>
      <c r="AC1487" s="80" t="n">
        <v>367.18</v>
      </c>
      <c r="AD1487" s="83">
        <f>C1487+D1487</f>
        <v/>
      </c>
      <c r="AE1487" s="82">
        <f>N1487-E1487</f>
        <v/>
      </c>
      <c r="AF1487" s="82">
        <f>O1487-F1487</f>
        <v/>
      </c>
      <c r="AG1487" s="82">
        <f>P1487-G1487</f>
        <v/>
      </c>
      <c r="AH1487" s="82">
        <f>Q1487-H1487</f>
        <v/>
      </c>
      <c r="AI1487" s="82">
        <f>R1487-I1487</f>
        <v/>
      </c>
      <c r="AJ1487" s="82">
        <f>S1487-J1487</f>
        <v/>
      </c>
      <c r="AK1487" s="80">
        <f>INDEX(检修、备用和必开!I:I,MATCH(统调负荷!$C1487,检修、备用和必开!$A:$A,0))</f>
        <v/>
      </c>
    </row>
    <row r="1488" ht="13.8" customHeight="1">
      <c r="A1488" s="80">
        <f>WEEKDAY(C1488,2)</f>
        <v/>
      </c>
      <c r="B1488" s="80">
        <f>HOUR(D1488)</f>
        <v/>
      </c>
      <c r="D1488" s="75" t="n"/>
      <c r="E1488" s="80" t="n"/>
      <c r="F1488" s="80" t="n"/>
      <c r="G1488" s="80" t="n"/>
      <c r="H1488" s="80" t="n"/>
      <c r="I1488" s="80" t="n"/>
      <c r="J1488" s="80" t="n"/>
      <c r="K1488" s="80">
        <f>F1488-Y1488</f>
        <v/>
      </c>
      <c r="L1488" s="82">
        <f>AA1488/(K1488+W1488)</f>
        <v/>
      </c>
      <c r="M1488" s="75" t="n">
        <v>0.4791666666666667</v>
      </c>
      <c r="N1488" s="80" t="n">
        <v>87386.7</v>
      </c>
      <c r="O1488" s="80" t="n">
        <v>39553.93</v>
      </c>
      <c r="P1488" s="80" t="n">
        <v>11605.1</v>
      </c>
      <c r="Q1488" s="80" t="n">
        <v>22737</v>
      </c>
      <c r="R1488" s="80" t="n">
        <v>14825.1</v>
      </c>
      <c r="S1488" s="80" t="n">
        <v>-1334.43</v>
      </c>
      <c r="T1488" s="80">
        <f>O1488-Y1488</f>
        <v/>
      </c>
      <c r="U1488" s="82">
        <f>AA1488/(T1488+X1488)</f>
        <v/>
      </c>
      <c r="V1488" s="80">
        <f>INDEX(检修、备用和必开!B:B,MATCH(统调负荷!$C1488,检修、备用和必开!$A:$A,0))</f>
        <v/>
      </c>
      <c r="W1488" s="80">
        <f>INDEX(检修、备用和必开!C:C,MATCH(统调负荷!$C1488,检修、备用和必开!$A:$A,0))</f>
        <v/>
      </c>
      <c r="X1488" s="80">
        <f>INDEX(检修、备用和必开!D:D,MATCH(统调负荷!$C1488,检修、备用和必开!$A:$A,0))</f>
        <v/>
      </c>
      <c r="Y1488" s="80">
        <f>INDEX(检修、备用和必开!E:E,MATCH(统调负荷!$C1488,检修、备用和必开!$A:$A,0))</f>
        <v/>
      </c>
      <c r="Z1488" s="80">
        <f>INDEX(检修、备用和必开!F:F,MATCH(统调负荷!$C1488,检修、备用和必开!$A:$A,0))</f>
        <v/>
      </c>
      <c r="AA1488" s="80">
        <f>94492.4-V1488-Z1488</f>
        <v/>
      </c>
      <c r="AB1488" s="80" t="n">
        <v>302.88</v>
      </c>
      <c r="AC1488" s="80" t="n">
        <v>367.37</v>
      </c>
      <c r="AD1488" s="83">
        <f>C1488+D1488</f>
        <v/>
      </c>
      <c r="AE1488" s="82">
        <f>N1488-E1488</f>
        <v/>
      </c>
      <c r="AF1488" s="82">
        <f>O1488-F1488</f>
        <v/>
      </c>
      <c r="AG1488" s="82">
        <f>P1488-G1488</f>
        <v/>
      </c>
      <c r="AH1488" s="82">
        <f>Q1488-H1488</f>
        <v/>
      </c>
      <c r="AI1488" s="82">
        <f>R1488-I1488</f>
        <v/>
      </c>
      <c r="AJ1488" s="82">
        <f>S1488-J1488</f>
        <v/>
      </c>
      <c r="AK1488" s="80">
        <f>INDEX(检修、备用和必开!I:I,MATCH(统调负荷!$C1488,检修、备用和必开!$A:$A,0))</f>
        <v/>
      </c>
    </row>
    <row r="1489" ht="13.8" customHeight="1">
      <c r="A1489" s="80">
        <f>WEEKDAY(C1489,2)</f>
        <v/>
      </c>
      <c r="B1489" s="80">
        <f>HOUR(D1489)</f>
        <v/>
      </c>
      <c r="D1489" s="75" t="n"/>
      <c r="E1489" s="80" t="n"/>
      <c r="F1489" s="80" t="n"/>
      <c r="G1489" s="80" t="n"/>
      <c r="H1489" s="80" t="n"/>
      <c r="I1489" s="80" t="n"/>
      <c r="J1489" s="80" t="n"/>
      <c r="K1489" s="80">
        <f>F1489-Y1489</f>
        <v/>
      </c>
      <c r="L1489" s="82">
        <f>AA1489/(K1489+W1489)</f>
        <v/>
      </c>
      <c r="M1489" s="75" t="n">
        <v>0.4895833333333333</v>
      </c>
      <c r="N1489" s="80" t="n">
        <v>84517.7</v>
      </c>
      <c r="O1489" s="80" t="n">
        <v>37885.64</v>
      </c>
      <c r="P1489" s="80" t="n">
        <v>10996.8</v>
      </c>
      <c r="Q1489" s="80" t="n">
        <v>22058.2</v>
      </c>
      <c r="R1489" s="80" t="n">
        <v>14908.9</v>
      </c>
      <c r="S1489" s="80" t="n">
        <v>-1331.84</v>
      </c>
      <c r="T1489" s="80">
        <f>O1489-Y1489</f>
        <v/>
      </c>
      <c r="U1489" s="82">
        <f>AA1489/(T1489+X1489)</f>
        <v/>
      </c>
      <c r="V1489" s="80">
        <f>INDEX(检修、备用和必开!B:B,MATCH(统调负荷!$C1489,检修、备用和必开!$A:$A,0))</f>
        <v/>
      </c>
      <c r="W1489" s="80">
        <f>INDEX(检修、备用和必开!C:C,MATCH(统调负荷!$C1489,检修、备用和必开!$A:$A,0))</f>
        <v/>
      </c>
      <c r="X1489" s="80">
        <f>INDEX(检修、备用和必开!D:D,MATCH(统调负荷!$C1489,检修、备用和必开!$A:$A,0))</f>
        <v/>
      </c>
      <c r="Y1489" s="80">
        <f>INDEX(检修、备用和必开!E:E,MATCH(统调负荷!$C1489,检修、备用和必开!$A:$A,0))</f>
        <v/>
      </c>
      <c r="Z1489" s="80">
        <f>INDEX(检修、备用和必开!F:F,MATCH(统调负荷!$C1489,检修、备用和必开!$A:$A,0))</f>
        <v/>
      </c>
      <c r="AA1489" s="80">
        <f>94492.4-V1489-Z1489</f>
        <v/>
      </c>
      <c r="AB1489" s="80" t="n">
        <v>294.71</v>
      </c>
      <c r="AC1489" s="80" t="n">
        <v>316.06</v>
      </c>
      <c r="AD1489" s="83">
        <f>C1489+D1489</f>
        <v/>
      </c>
      <c r="AE1489" s="82">
        <f>N1489-E1489</f>
        <v/>
      </c>
      <c r="AF1489" s="82">
        <f>O1489-F1489</f>
        <v/>
      </c>
      <c r="AG1489" s="82">
        <f>P1489-G1489</f>
        <v/>
      </c>
      <c r="AH1489" s="82">
        <f>Q1489-H1489</f>
        <v/>
      </c>
      <c r="AI1489" s="82">
        <f>R1489-I1489</f>
        <v/>
      </c>
      <c r="AJ1489" s="82">
        <f>S1489-J1489</f>
        <v/>
      </c>
      <c r="AK1489" s="80">
        <f>INDEX(检修、备用和必开!I:I,MATCH(统调负荷!$C1489,检修、备用和必开!$A:$A,0))</f>
        <v/>
      </c>
    </row>
    <row r="1490" ht="13.8" customHeight="1">
      <c r="A1490" s="80">
        <f>WEEKDAY(C1490,2)</f>
        <v/>
      </c>
      <c r="B1490" s="80">
        <f>HOUR(D1490)</f>
        <v/>
      </c>
      <c r="D1490" s="75" t="n"/>
      <c r="E1490" s="80" t="n"/>
      <c r="F1490" s="80" t="n"/>
      <c r="G1490" s="80" t="n"/>
      <c r="H1490" s="80" t="n"/>
      <c r="I1490" s="80" t="n"/>
      <c r="J1490" s="80" t="n"/>
      <c r="K1490" s="80">
        <f>F1490-Y1490</f>
        <v/>
      </c>
      <c r="L1490" s="82">
        <f>AA1490/(K1490+W1490)</f>
        <v/>
      </c>
      <c r="M1490" s="75" t="n">
        <v>0.5</v>
      </c>
      <c r="N1490" s="80" t="n">
        <v>79074.7</v>
      </c>
      <c r="O1490" s="80" t="n">
        <v>34313.59</v>
      </c>
      <c r="P1490" s="80" t="n">
        <v>10658.1</v>
      </c>
      <c r="Q1490" s="80" t="n">
        <v>20620.3</v>
      </c>
      <c r="R1490" s="80" t="n">
        <v>14879.5</v>
      </c>
      <c r="S1490" s="80" t="n">
        <v>-1396.79</v>
      </c>
      <c r="T1490" s="80">
        <f>O1490-Y1490</f>
        <v/>
      </c>
      <c r="U1490" s="82">
        <f>AA1490/(T1490+X1490)</f>
        <v/>
      </c>
      <c r="V1490" s="80">
        <f>INDEX(检修、备用和必开!B:B,MATCH(统调负荷!$C1490,检修、备用和必开!$A:$A,0))</f>
        <v/>
      </c>
      <c r="W1490" s="80">
        <f>INDEX(检修、备用和必开!C:C,MATCH(统调负荷!$C1490,检修、备用和必开!$A:$A,0))</f>
        <v/>
      </c>
      <c r="X1490" s="80">
        <f>INDEX(检修、备用和必开!D:D,MATCH(统调负荷!$C1490,检修、备用和必开!$A:$A,0))</f>
        <v/>
      </c>
      <c r="Y1490" s="80">
        <f>INDEX(检修、备用和必开!E:E,MATCH(统调负荷!$C1490,检修、备用和必开!$A:$A,0))</f>
        <v/>
      </c>
      <c r="Z1490" s="80">
        <f>INDEX(检修、备用和必开!F:F,MATCH(统调负荷!$C1490,检修、备用和必开!$A:$A,0))</f>
        <v/>
      </c>
      <c r="AA1490" s="80">
        <f>94492.4-V1490-Z1490</f>
        <v/>
      </c>
      <c r="AB1490" s="80" t="n">
        <v>200.45</v>
      </c>
      <c r="AC1490" s="80" t="n">
        <v>48.28</v>
      </c>
      <c r="AD1490" s="83">
        <f>C1490+D1490</f>
        <v/>
      </c>
      <c r="AE1490" s="82">
        <f>N1490-E1490</f>
        <v/>
      </c>
      <c r="AF1490" s="82">
        <f>O1490-F1490</f>
        <v/>
      </c>
      <c r="AG1490" s="82">
        <f>P1490-G1490</f>
        <v/>
      </c>
      <c r="AH1490" s="82">
        <f>Q1490-H1490</f>
        <v/>
      </c>
      <c r="AI1490" s="82">
        <f>R1490-I1490</f>
        <v/>
      </c>
      <c r="AJ1490" s="82">
        <f>S1490-J1490</f>
        <v/>
      </c>
      <c r="AK1490" s="80">
        <f>INDEX(检修、备用和必开!I:I,MATCH(统调负荷!$C1490,检修、备用和必开!$A:$A,0))</f>
        <v/>
      </c>
    </row>
    <row r="1491" ht="13.8" customHeight="1">
      <c r="A1491" s="80">
        <f>WEEKDAY(C1491,2)</f>
        <v/>
      </c>
      <c r="B1491" s="80">
        <f>HOUR(D1491)</f>
        <v/>
      </c>
      <c r="D1491" s="75" t="n"/>
      <c r="E1491" s="80" t="n"/>
      <c r="F1491" s="80" t="n"/>
      <c r="G1491" s="80" t="n"/>
      <c r="H1491" s="80" t="n"/>
      <c r="I1491" s="80" t="n"/>
      <c r="J1491" s="80" t="n"/>
      <c r="K1491" s="80">
        <f>F1491-Y1491</f>
        <v/>
      </c>
      <c r="L1491" s="82">
        <f>AA1491/(K1491+W1491)</f>
        <v/>
      </c>
      <c r="M1491" s="75" t="n">
        <v>0.5104166666666666</v>
      </c>
      <c r="N1491" s="80" t="n">
        <v>80083.60000000001</v>
      </c>
      <c r="O1491" s="80" t="n">
        <v>36749.29</v>
      </c>
      <c r="P1491" s="80" t="n">
        <v>9705.67</v>
      </c>
      <c r="Q1491" s="80" t="n">
        <v>20063</v>
      </c>
      <c r="R1491" s="80" t="n">
        <v>14898.4</v>
      </c>
      <c r="S1491" s="80" t="n">
        <v>-1332.76</v>
      </c>
      <c r="T1491" s="80">
        <f>O1491-Y1491</f>
        <v/>
      </c>
      <c r="U1491" s="82">
        <f>AA1491/(T1491+X1491)</f>
        <v/>
      </c>
      <c r="V1491" s="80">
        <f>INDEX(检修、备用和必开!B:B,MATCH(统调负荷!$C1491,检修、备用和必开!$A:$A,0))</f>
        <v/>
      </c>
      <c r="W1491" s="80">
        <f>INDEX(检修、备用和必开!C:C,MATCH(统调负荷!$C1491,检修、备用和必开!$A:$A,0))</f>
        <v/>
      </c>
      <c r="X1491" s="80">
        <f>INDEX(检修、备用和必开!D:D,MATCH(统调负荷!$C1491,检修、备用和必开!$A:$A,0))</f>
        <v/>
      </c>
      <c r="Y1491" s="80">
        <f>INDEX(检修、备用和必开!E:E,MATCH(统调负荷!$C1491,检修、备用和必开!$A:$A,0))</f>
        <v/>
      </c>
      <c r="Z1491" s="80">
        <f>INDEX(检修、备用和必开!F:F,MATCH(统调负荷!$C1491,检修、备用和必开!$A:$A,0))</f>
        <v/>
      </c>
      <c r="AA1491" s="80">
        <f>94492.4-V1491-Z1491</f>
        <v/>
      </c>
      <c r="AB1491" s="80" t="n">
        <v>289.25</v>
      </c>
      <c r="AC1491" s="80" t="n">
        <v>469.44</v>
      </c>
      <c r="AD1491" s="83">
        <f>C1491+D1491</f>
        <v/>
      </c>
      <c r="AE1491" s="82">
        <f>N1491-E1491</f>
        <v/>
      </c>
      <c r="AF1491" s="82">
        <f>O1491-F1491</f>
        <v/>
      </c>
      <c r="AG1491" s="82">
        <f>P1491-G1491</f>
        <v/>
      </c>
      <c r="AH1491" s="82">
        <f>Q1491-H1491</f>
        <v/>
      </c>
      <c r="AI1491" s="82">
        <f>R1491-I1491</f>
        <v/>
      </c>
      <c r="AJ1491" s="82">
        <f>S1491-J1491</f>
        <v/>
      </c>
      <c r="AK1491" s="80">
        <f>INDEX(检修、备用和必开!I:I,MATCH(统调负荷!$C1491,检修、备用和必开!$A:$A,0))</f>
        <v/>
      </c>
    </row>
    <row r="1492" ht="13.8" customHeight="1">
      <c r="A1492" s="80">
        <f>WEEKDAY(C1492,2)</f>
        <v/>
      </c>
      <c r="B1492" s="80">
        <f>HOUR(D1492)</f>
        <v/>
      </c>
      <c r="D1492" s="75" t="n"/>
      <c r="E1492" s="80" t="n"/>
      <c r="F1492" s="80" t="n"/>
      <c r="G1492" s="80" t="n"/>
      <c r="H1492" s="80" t="n"/>
      <c r="I1492" s="80" t="n"/>
      <c r="J1492" s="80" t="n"/>
      <c r="K1492" s="80">
        <f>F1492-Y1492</f>
        <v/>
      </c>
      <c r="L1492" s="82">
        <f>AA1492/(K1492+W1492)</f>
        <v/>
      </c>
      <c r="M1492" s="75" t="n">
        <v>0.5208333333333334</v>
      </c>
      <c r="N1492" s="80" t="n">
        <v>79554.39999999999</v>
      </c>
      <c r="O1492" s="80" t="n">
        <v>36346.74</v>
      </c>
      <c r="P1492" s="80" t="n">
        <v>9618.809999999999</v>
      </c>
      <c r="Q1492" s="80" t="n">
        <v>20054.2</v>
      </c>
      <c r="R1492" s="80" t="n">
        <v>14813.5</v>
      </c>
      <c r="S1492" s="80" t="n">
        <v>-1278.85</v>
      </c>
      <c r="T1492" s="80">
        <f>O1492-Y1492</f>
        <v/>
      </c>
      <c r="U1492" s="82">
        <f>AA1492/(T1492+X1492)</f>
        <v/>
      </c>
      <c r="V1492" s="80">
        <f>INDEX(检修、备用和必开!B:B,MATCH(统调负荷!$C1492,检修、备用和必开!$A:$A,0))</f>
        <v/>
      </c>
      <c r="W1492" s="80">
        <f>INDEX(检修、备用和必开!C:C,MATCH(统调负荷!$C1492,检修、备用和必开!$A:$A,0))</f>
        <v/>
      </c>
      <c r="X1492" s="80">
        <f>INDEX(检修、备用和必开!D:D,MATCH(统调负荷!$C1492,检修、备用和必开!$A:$A,0))</f>
        <v/>
      </c>
      <c r="Y1492" s="80">
        <f>INDEX(检修、备用和必开!E:E,MATCH(统调负荷!$C1492,检修、备用和必开!$A:$A,0))</f>
        <v/>
      </c>
      <c r="Z1492" s="80">
        <f>INDEX(检修、备用和必开!F:F,MATCH(统调负荷!$C1492,检修、备用和必开!$A:$A,0))</f>
        <v/>
      </c>
      <c r="AA1492" s="80">
        <f>94492.4-V1492-Z1492</f>
        <v/>
      </c>
      <c r="AB1492" s="80" t="n">
        <v>284.4</v>
      </c>
      <c r="AC1492" s="80" t="n">
        <v>301.42</v>
      </c>
      <c r="AD1492" s="83">
        <f>C1492+D1492</f>
        <v/>
      </c>
      <c r="AE1492" s="82">
        <f>N1492-E1492</f>
        <v/>
      </c>
      <c r="AF1492" s="82">
        <f>O1492-F1492</f>
        <v/>
      </c>
      <c r="AG1492" s="82">
        <f>P1492-G1492</f>
        <v/>
      </c>
      <c r="AH1492" s="82">
        <f>Q1492-H1492</f>
        <v/>
      </c>
      <c r="AI1492" s="82">
        <f>R1492-I1492</f>
        <v/>
      </c>
      <c r="AJ1492" s="82">
        <f>S1492-J1492</f>
        <v/>
      </c>
      <c r="AK1492" s="80">
        <f>INDEX(检修、备用和必开!I:I,MATCH(统调负荷!$C1492,检修、备用和必开!$A:$A,0))</f>
        <v/>
      </c>
    </row>
    <row r="1493" ht="13.8" customHeight="1">
      <c r="A1493" s="80">
        <f>WEEKDAY(C1493,2)</f>
        <v/>
      </c>
      <c r="B1493" s="80">
        <f>HOUR(D1493)</f>
        <v/>
      </c>
      <c r="D1493" s="75" t="n"/>
      <c r="E1493" s="80" t="n"/>
      <c r="F1493" s="80" t="n"/>
      <c r="G1493" s="80" t="n"/>
      <c r="H1493" s="80" t="n"/>
      <c r="I1493" s="80" t="n"/>
      <c r="J1493" s="80" t="n"/>
      <c r="K1493" s="80">
        <f>F1493-Y1493</f>
        <v/>
      </c>
      <c r="L1493" s="82">
        <f>AA1493/(K1493+W1493)</f>
        <v/>
      </c>
      <c r="M1493" s="75" t="n">
        <v>0.53125</v>
      </c>
      <c r="N1493" s="80" t="n">
        <v>78622.7</v>
      </c>
      <c r="O1493" s="80" t="n">
        <v>36471.57</v>
      </c>
      <c r="P1493" s="80" t="n">
        <v>8972.799999999999</v>
      </c>
      <c r="Q1493" s="80" t="n">
        <v>19718.4</v>
      </c>
      <c r="R1493" s="80" t="n">
        <v>14824.2</v>
      </c>
      <c r="S1493" s="80" t="n">
        <v>-1364.27</v>
      </c>
      <c r="T1493" s="80">
        <f>O1493-Y1493</f>
        <v/>
      </c>
      <c r="U1493" s="82">
        <f>AA1493/(T1493+X1493)</f>
        <v/>
      </c>
      <c r="V1493" s="80">
        <f>INDEX(检修、备用和必开!B:B,MATCH(统调负荷!$C1493,检修、备用和必开!$A:$A,0))</f>
        <v/>
      </c>
      <c r="W1493" s="80">
        <f>INDEX(检修、备用和必开!C:C,MATCH(统调负荷!$C1493,检修、备用和必开!$A:$A,0))</f>
        <v/>
      </c>
      <c r="X1493" s="80">
        <f>INDEX(检修、备用和必开!D:D,MATCH(统调负荷!$C1493,检修、备用和必开!$A:$A,0))</f>
        <v/>
      </c>
      <c r="Y1493" s="80">
        <f>INDEX(检修、备用和必开!E:E,MATCH(统调负荷!$C1493,检修、备用和必开!$A:$A,0))</f>
        <v/>
      </c>
      <c r="Z1493" s="80">
        <f>INDEX(检修、备用和必开!F:F,MATCH(统调负荷!$C1493,检修、备用和必开!$A:$A,0))</f>
        <v/>
      </c>
      <c r="AA1493" s="80">
        <f>94492.4-V1493-Z1493</f>
        <v/>
      </c>
      <c r="AB1493" s="80" t="n">
        <v>283.47</v>
      </c>
      <c r="AC1493" s="80" t="n">
        <v>302.25</v>
      </c>
      <c r="AD1493" s="83">
        <f>C1493+D1493</f>
        <v/>
      </c>
      <c r="AE1493" s="82">
        <f>N1493-E1493</f>
        <v/>
      </c>
      <c r="AF1493" s="82">
        <f>O1493-F1493</f>
        <v/>
      </c>
      <c r="AG1493" s="82">
        <f>P1493-G1493</f>
        <v/>
      </c>
      <c r="AH1493" s="82">
        <f>Q1493-H1493</f>
        <v/>
      </c>
      <c r="AI1493" s="82">
        <f>R1493-I1493</f>
        <v/>
      </c>
      <c r="AJ1493" s="82">
        <f>S1493-J1493</f>
        <v/>
      </c>
      <c r="AK1493" s="80">
        <f>INDEX(检修、备用和必开!I:I,MATCH(统调负荷!$C1493,检修、备用和必开!$A:$A,0))</f>
        <v/>
      </c>
    </row>
    <row r="1494" ht="13.8" customHeight="1">
      <c r="A1494" s="80">
        <f>WEEKDAY(C1494,2)</f>
        <v/>
      </c>
      <c r="B1494" s="80">
        <f>HOUR(D1494)</f>
        <v/>
      </c>
      <c r="D1494" s="75" t="n"/>
      <c r="E1494" s="80" t="n"/>
      <c r="F1494" s="80" t="n"/>
      <c r="G1494" s="80" t="n"/>
      <c r="H1494" s="80" t="n"/>
      <c r="I1494" s="80" t="n"/>
      <c r="J1494" s="80" t="n"/>
      <c r="K1494" s="80">
        <f>F1494-Y1494</f>
        <v/>
      </c>
      <c r="L1494" s="82">
        <f>AA1494/(K1494+W1494)</f>
        <v/>
      </c>
      <c r="M1494" s="75" t="n">
        <v>0.5416666666666666</v>
      </c>
      <c r="N1494" s="80" t="n">
        <v>78563.7</v>
      </c>
      <c r="O1494" s="80" t="n">
        <v>36605.74</v>
      </c>
      <c r="P1494" s="80" t="n">
        <v>9368.620000000001</v>
      </c>
      <c r="Q1494" s="80" t="n">
        <v>19143.5</v>
      </c>
      <c r="R1494" s="80" t="n">
        <v>14816</v>
      </c>
      <c r="S1494" s="80" t="n">
        <v>-1370.16</v>
      </c>
      <c r="T1494" s="80">
        <f>O1494-Y1494</f>
        <v/>
      </c>
      <c r="U1494" s="82">
        <f>AA1494/(T1494+X1494)</f>
        <v/>
      </c>
      <c r="V1494" s="80">
        <f>INDEX(检修、备用和必开!B:B,MATCH(统调负荷!$C1494,检修、备用和必开!$A:$A,0))</f>
        <v/>
      </c>
      <c r="W1494" s="80">
        <f>INDEX(检修、备用和必开!C:C,MATCH(统调负荷!$C1494,检修、备用和必开!$A:$A,0))</f>
        <v/>
      </c>
      <c r="X1494" s="80">
        <f>INDEX(检修、备用和必开!D:D,MATCH(统调负荷!$C1494,检修、备用和必开!$A:$A,0))</f>
        <v/>
      </c>
      <c r="Y1494" s="80">
        <f>INDEX(检修、备用和必开!E:E,MATCH(统调负荷!$C1494,检修、备用和必开!$A:$A,0))</f>
        <v/>
      </c>
      <c r="Z1494" s="80">
        <f>INDEX(检修、备用和必开!F:F,MATCH(统调负荷!$C1494,检修、备用和必开!$A:$A,0))</f>
        <v/>
      </c>
      <c r="AA1494" s="80">
        <f>94492.4-V1494-Z1494</f>
        <v/>
      </c>
      <c r="AB1494" s="80" t="n">
        <v>277.29</v>
      </c>
      <c r="AC1494" s="80" t="n">
        <v>287.41</v>
      </c>
      <c r="AD1494" s="83">
        <f>C1494+D1494</f>
        <v/>
      </c>
      <c r="AE1494" s="82">
        <f>N1494-E1494</f>
        <v/>
      </c>
      <c r="AF1494" s="82">
        <f>O1494-F1494</f>
        <v/>
      </c>
      <c r="AG1494" s="82">
        <f>P1494-G1494</f>
        <v/>
      </c>
      <c r="AH1494" s="82">
        <f>Q1494-H1494</f>
        <v/>
      </c>
      <c r="AI1494" s="82">
        <f>R1494-I1494</f>
        <v/>
      </c>
      <c r="AJ1494" s="82">
        <f>S1494-J1494</f>
        <v/>
      </c>
      <c r="AK1494" s="80">
        <f>INDEX(检修、备用和必开!I:I,MATCH(统调负荷!$C1494,检修、备用和必开!$A:$A,0))</f>
        <v/>
      </c>
    </row>
    <row r="1495" ht="13.8" customHeight="1">
      <c r="A1495" s="80">
        <f>WEEKDAY(C1495,2)</f>
        <v/>
      </c>
      <c r="B1495" s="80">
        <f>HOUR(D1495)</f>
        <v/>
      </c>
      <c r="D1495" s="75" t="n"/>
      <c r="E1495" s="80" t="n"/>
      <c r="F1495" s="80" t="n"/>
      <c r="G1495" s="80" t="n"/>
      <c r="H1495" s="80" t="n"/>
      <c r="I1495" s="80" t="n"/>
      <c r="J1495" s="80" t="n"/>
      <c r="K1495" s="80">
        <f>F1495-Y1495</f>
        <v/>
      </c>
      <c r="L1495" s="82">
        <f>AA1495/(K1495+W1495)</f>
        <v/>
      </c>
      <c r="M1495" s="75" t="n">
        <v>0.5520833333333334</v>
      </c>
      <c r="N1495" s="80" t="n">
        <v>79324.3</v>
      </c>
      <c r="O1495" s="80" t="n">
        <v>36718.22</v>
      </c>
      <c r="P1495" s="80" t="n">
        <v>10134.9</v>
      </c>
      <c r="Q1495" s="80" t="n">
        <v>19228.3</v>
      </c>
      <c r="R1495" s="80" t="n">
        <v>14596.7</v>
      </c>
      <c r="S1495" s="80" t="n">
        <v>-1353.82</v>
      </c>
      <c r="T1495" s="80">
        <f>O1495-Y1495</f>
        <v/>
      </c>
      <c r="U1495" s="82">
        <f>AA1495/(T1495+X1495)</f>
        <v/>
      </c>
      <c r="V1495" s="80">
        <f>INDEX(检修、备用和必开!B:B,MATCH(统调负荷!$C1495,检修、备用和必开!$A:$A,0))</f>
        <v/>
      </c>
      <c r="W1495" s="80">
        <f>INDEX(检修、备用和必开!C:C,MATCH(统调负荷!$C1495,检修、备用和必开!$A:$A,0))</f>
        <v/>
      </c>
      <c r="X1495" s="80">
        <f>INDEX(检修、备用和必开!D:D,MATCH(统调负荷!$C1495,检修、备用和必开!$A:$A,0))</f>
        <v/>
      </c>
      <c r="Y1495" s="80">
        <f>INDEX(检修、备用和必开!E:E,MATCH(统调负荷!$C1495,检修、备用和必开!$A:$A,0))</f>
        <v/>
      </c>
      <c r="Z1495" s="80">
        <f>INDEX(检修、备用和必开!F:F,MATCH(统调负荷!$C1495,检修、备用和必开!$A:$A,0))</f>
        <v/>
      </c>
      <c r="AA1495" s="80">
        <f>94492.4-V1495-Z1495</f>
        <v/>
      </c>
      <c r="AB1495" s="80" t="n">
        <v>286.65</v>
      </c>
      <c r="AC1495" s="80" t="n">
        <v>280</v>
      </c>
      <c r="AD1495" s="83">
        <f>C1495+D1495</f>
        <v/>
      </c>
      <c r="AE1495" s="82">
        <f>N1495-E1495</f>
        <v/>
      </c>
      <c r="AF1495" s="82">
        <f>O1495-F1495</f>
        <v/>
      </c>
      <c r="AG1495" s="82">
        <f>P1495-G1495</f>
        <v/>
      </c>
      <c r="AH1495" s="82">
        <f>Q1495-H1495</f>
        <v/>
      </c>
      <c r="AI1495" s="82">
        <f>R1495-I1495</f>
        <v/>
      </c>
      <c r="AJ1495" s="82">
        <f>S1495-J1495</f>
        <v/>
      </c>
      <c r="AK1495" s="80">
        <f>INDEX(检修、备用和必开!I:I,MATCH(统调负荷!$C1495,检修、备用和必开!$A:$A,0))</f>
        <v/>
      </c>
    </row>
    <row r="1496" ht="13.8" customHeight="1">
      <c r="A1496" s="80">
        <f>WEEKDAY(C1496,2)</f>
        <v/>
      </c>
      <c r="B1496" s="80">
        <f>HOUR(D1496)</f>
        <v/>
      </c>
      <c r="D1496" s="75" t="n"/>
      <c r="E1496" s="80" t="n"/>
      <c r="F1496" s="80" t="n"/>
      <c r="G1496" s="80" t="n"/>
      <c r="H1496" s="80" t="n"/>
      <c r="I1496" s="80" t="n"/>
      <c r="J1496" s="80" t="n"/>
      <c r="K1496" s="80">
        <f>F1496-Y1496</f>
        <v/>
      </c>
      <c r="L1496" s="82">
        <f>AA1496/(K1496+W1496)</f>
        <v/>
      </c>
      <c r="M1496" s="75" t="n">
        <v>0.5625</v>
      </c>
      <c r="N1496" s="80" t="n">
        <v>81290.5</v>
      </c>
      <c r="O1496" s="80" t="n">
        <v>38252.7</v>
      </c>
      <c r="P1496" s="80" t="n">
        <v>10272.5</v>
      </c>
      <c r="Q1496" s="80" t="n">
        <v>19642.9</v>
      </c>
      <c r="R1496" s="80" t="n">
        <v>14424.1</v>
      </c>
      <c r="S1496" s="80" t="n">
        <v>-1301.7</v>
      </c>
      <c r="T1496" s="80">
        <f>O1496-Y1496</f>
        <v/>
      </c>
      <c r="U1496" s="82">
        <f>AA1496/(T1496+X1496)</f>
        <v/>
      </c>
      <c r="V1496" s="80">
        <f>INDEX(检修、备用和必开!B:B,MATCH(统调负荷!$C1496,检修、备用和必开!$A:$A,0))</f>
        <v/>
      </c>
      <c r="W1496" s="80">
        <f>INDEX(检修、备用和必开!C:C,MATCH(统调负荷!$C1496,检修、备用和必开!$A:$A,0))</f>
        <v/>
      </c>
      <c r="X1496" s="80">
        <f>INDEX(检修、备用和必开!D:D,MATCH(统调负荷!$C1496,检修、备用和必开!$A:$A,0))</f>
        <v/>
      </c>
      <c r="Y1496" s="80">
        <f>INDEX(检修、备用和必开!E:E,MATCH(统调负荷!$C1496,检修、备用和必开!$A:$A,0))</f>
        <v/>
      </c>
      <c r="Z1496" s="80">
        <f>INDEX(检修、备用和必开!F:F,MATCH(统调负荷!$C1496,检修、备用和必开!$A:$A,0))</f>
        <v/>
      </c>
      <c r="AA1496" s="80">
        <f>94492.4-V1496-Z1496</f>
        <v/>
      </c>
      <c r="AB1496" s="80" t="n">
        <v>280.72</v>
      </c>
      <c r="AC1496" s="80" t="n">
        <v>318.4</v>
      </c>
      <c r="AD1496" s="83">
        <f>C1496+D1496</f>
        <v/>
      </c>
      <c r="AE1496" s="82">
        <f>N1496-E1496</f>
        <v/>
      </c>
      <c r="AF1496" s="82">
        <f>O1496-F1496</f>
        <v/>
      </c>
      <c r="AG1496" s="82">
        <f>P1496-G1496</f>
        <v/>
      </c>
      <c r="AH1496" s="82">
        <f>Q1496-H1496</f>
        <v/>
      </c>
      <c r="AI1496" s="82">
        <f>R1496-I1496</f>
        <v/>
      </c>
      <c r="AJ1496" s="82">
        <f>S1496-J1496</f>
        <v/>
      </c>
      <c r="AK1496" s="80">
        <f>INDEX(检修、备用和必开!I:I,MATCH(统调负荷!$C1496,检修、备用和必开!$A:$A,0))</f>
        <v/>
      </c>
    </row>
    <row r="1497" ht="13.8" customHeight="1">
      <c r="A1497" s="80">
        <f>WEEKDAY(C1497,2)</f>
        <v/>
      </c>
      <c r="B1497" s="80">
        <f>HOUR(D1497)</f>
        <v/>
      </c>
      <c r="D1497" s="75" t="n"/>
      <c r="E1497" s="80" t="n"/>
      <c r="F1497" s="80" t="n"/>
      <c r="G1497" s="80" t="n"/>
      <c r="H1497" s="80" t="n"/>
      <c r="I1497" s="80" t="n"/>
      <c r="J1497" s="80" t="n"/>
      <c r="K1497" s="80">
        <f>F1497-Y1497</f>
        <v/>
      </c>
      <c r="L1497" s="82">
        <f>AA1497/(K1497+W1497)</f>
        <v/>
      </c>
      <c r="M1497" s="75" t="n">
        <v>0.5729166666666666</v>
      </c>
      <c r="N1497" s="80" t="n">
        <v>83786.5</v>
      </c>
      <c r="O1497" s="80" t="n">
        <v>40284.77</v>
      </c>
      <c r="P1497" s="80" t="n">
        <v>10604.3</v>
      </c>
      <c r="Q1497" s="80" t="n">
        <v>20051</v>
      </c>
      <c r="R1497" s="80" t="n">
        <v>14164.4</v>
      </c>
      <c r="S1497" s="80" t="n">
        <v>-1317.97</v>
      </c>
      <c r="T1497" s="80">
        <f>O1497-Y1497</f>
        <v/>
      </c>
      <c r="U1497" s="82">
        <f>AA1497/(T1497+X1497)</f>
        <v/>
      </c>
      <c r="V1497" s="80">
        <f>INDEX(检修、备用和必开!B:B,MATCH(统调负荷!$C1497,检修、备用和必开!$A:$A,0))</f>
        <v/>
      </c>
      <c r="W1497" s="80">
        <f>INDEX(检修、备用和必开!C:C,MATCH(统调负荷!$C1497,检修、备用和必开!$A:$A,0))</f>
        <v/>
      </c>
      <c r="X1497" s="80">
        <f>INDEX(检修、备用和必开!D:D,MATCH(统调负荷!$C1497,检修、备用和必开!$A:$A,0))</f>
        <v/>
      </c>
      <c r="Y1497" s="80">
        <f>INDEX(检修、备用和必开!E:E,MATCH(统调负荷!$C1497,检修、备用和必开!$A:$A,0))</f>
        <v/>
      </c>
      <c r="Z1497" s="80">
        <f>INDEX(检修、备用和必开!F:F,MATCH(统调负荷!$C1497,检修、备用和必开!$A:$A,0))</f>
        <v/>
      </c>
      <c r="AA1497" s="80">
        <f>94492.4-V1497-Z1497</f>
        <v/>
      </c>
      <c r="AB1497" s="80" t="n">
        <v>303</v>
      </c>
      <c r="AC1497" s="80" t="n">
        <v>315.99</v>
      </c>
      <c r="AD1497" s="83">
        <f>C1497+D1497</f>
        <v/>
      </c>
      <c r="AE1497" s="82">
        <f>N1497-E1497</f>
        <v/>
      </c>
      <c r="AF1497" s="82">
        <f>O1497-F1497</f>
        <v/>
      </c>
      <c r="AG1497" s="82">
        <f>P1497-G1497</f>
        <v/>
      </c>
      <c r="AH1497" s="82">
        <f>Q1497-H1497</f>
        <v/>
      </c>
      <c r="AI1497" s="82">
        <f>R1497-I1497</f>
        <v/>
      </c>
      <c r="AJ1497" s="82">
        <f>S1497-J1497</f>
        <v/>
      </c>
      <c r="AK1497" s="80">
        <f>INDEX(检修、备用和必开!I:I,MATCH(统调负荷!$C1497,检修、备用和必开!$A:$A,0))</f>
        <v/>
      </c>
    </row>
    <row r="1498" ht="13.8" customHeight="1">
      <c r="A1498" s="80">
        <f>WEEKDAY(C1498,2)</f>
        <v/>
      </c>
      <c r="B1498" s="80">
        <f>HOUR(D1498)</f>
        <v/>
      </c>
      <c r="D1498" s="75" t="n"/>
      <c r="E1498" s="80" t="n"/>
      <c r="F1498" s="80" t="n"/>
      <c r="G1498" s="80" t="n"/>
      <c r="H1498" s="80" t="n"/>
      <c r="I1498" s="80" t="n"/>
      <c r="J1498" s="80" t="n"/>
      <c r="K1498" s="80">
        <f>F1498-Y1498</f>
        <v/>
      </c>
      <c r="L1498" s="82">
        <f>AA1498/(K1498+W1498)</f>
        <v/>
      </c>
      <c r="M1498" s="75" t="n">
        <v>0.5833333333333334</v>
      </c>
      <c r="N1498" s="80" t="n">
        <v>84057.8</v>
      </c>
      <c r="O1498" s="80" t="n">
        <v>40362.32</v>
      </c>
      <c r="P1498" s="80" t="n">
        <v>10548.5</v>
      </c>
      <c r="Q1498" s="80" t="n">
        <v>20532</v>
      </c>
      <c r="R1498" s="80" t="n">
        <v>13979.7</v>
      </c>
      <c r="S1498" s="80" t="n">
        <v>-1364.72</v>
      </c>
      <c r="T1498" s="80">
        <f>O1498-Y1498</f>
        <v/>
      </c>
      <c r="U1498" s="82">
        <f>AA1498/(T1498+X1498)</f>
        <v/>
      </c>
      <c r="V1498" s="80">
        <f>INDEX(检修、备用和必开!B:B,MATCH(统调负荷!$C1498,检修、备用和必开!$A:$A,0))</f>
        <v/>
      </c>
      <c r="W1498" s="80">
        <f>INDEX(检修、备用和必开!C:C,MATCH(统调负荷!$C1498,检修、备用和必开!$A:$A,0))</f>
        <v/>
      </c>
      <c r="X1498" s="80">
        <f>INDEX(检修、备用和必开!D:D,MATCH(统调负荷!$C1498,检修、备用和必开!$A:$A,0))</f>
        <v/>
      </c>
      <c r="Y1498" s="80">
        <f>INDEX(检修、备用和必开!E:E,MATCH(统调负荷!$C1498,检修、备用和必开!$A:$A,0))</f>
        <v/>
      </c>
      <c r="Z1498" s="80">
        <f>INDEX(检修、备用和必开!F:F,MATCH(统调负荷!$C1498,检修、备用和必开!$A:$A,0))</f>
        <v/>
      </c>
      <c r="AA1498" s="80">
        <f>94492.4-V1498-Z1498</f>
        <v/>
      </c>
      <c r="AB1498" s="80" t="n">
        <v>302.59</v>
      </c>
      <c r="AC1498" s="80" t="n">
        <v>309.91</v>
      </c>
      <c r="AD1498" s="83">
        <f>C1498+D1498</f>
        <v/>
      </c>
      <c r="AE1498" s="82">
        <f>N1498-E1498</f>
        <v/>
      </c>
      <c r="AF1498" s="82">
        <f>O1498-F1498</f>
        <v/>
      </c>
      <c r="AG1498" s="82">
        <f>P1498-G1498</f>
        <v/>
      </c>
      <c r="AH1498" s="82">
        <f>Q1498-H1498</f>
        <v/>
      </c>
      <c r="AI1498" s="82">
        <f>R1498-I1498</f>
        <v/>
      </c>
      <c r="AJ1498" s="82">
        <f>S1498-J1498</f>
        <v/>
      </c>
      <c r="AK1498" s="80">
        <f>INDEX(检修、备用和必开!I:I,MATCH(统调负荷!$C1498,检修、备用和必开!$A:$A,0))</f>
        <v/>
      </c>
    </row>
    <row r="1499" ht="13.8" customHeight="1">
      <c r="A1499" s="80">
        <f>WEEKDAY(C1499,2)</f>
        <v/>
      </c>
      <c r="B1499" s="80">
        <f>HOUR(D1499)</f>
        <v/>
      </c>
      <c r="D1499" s="75" t="n"/>
      <c r="E1499" s="80" t="n"/>
      <c r="F1499" s="80" t="n"/>
      <c r="G1499" s="80" t="n"/>
      <c r="H1499" s="80" t="n"/>
      <c r="I1499" s="80" t="n"/>
      <c r="J1499" s="80" t="n"/>
      <c r="K1499" s="80">
        <f>F1499-Y1499</f>
        <v/>
      </c>
      <c r="L1499" s="82">
        <f>AA1499/(K1499+W1499)</f>
        <v/>
      </c>
      <c r="M1499" s="75" t="n">
        <v>0.59375</v>
      </c>
      <c r="N1499" s="80" t="n">
        <v>82970.2</v>
      </c>
      <c r="O1499" s="80" t="n">
        <v>39210.85</v>
      </c>
      <c r="P1499" s="80" t="n">
        <v>10799.7</v>
      </c>
      <c r="Q1499" s="80" t="n">
        <v>20549.8</v>
      </c>
      <c r="R1499" s="80" t="n">
        <v>13747.8</v>
      </c>
      <c r="S1499" s="80" t="n">
        <v>-1337.95</v>
      </c>
      <c r="T1499" s="80">
        <f>O1499-Y1499</f>
        <v/>
      </c>
      <c r="U1499" s="82">
        <f>AA1499/(T1499+X1499)</f>
        <v/>
      </c>
      <c r="V1499" s="80">
        <f>INDEX(检修、备用和必开!B:B,MATCH(统调负荷!$C1499,检修、备用和必开!$A:$A,0))</f>
        <v/>
      </c>
      <c r="W1499" s="80">
        <f>INDEX(检修、备用和必开!C:C,MATCH(统调负荷!$C1499,检修、备用和必开!$A:$A,0))</f>
        <v/>
      </c>
      <c r="X1499" s="80">
        <f>INDEX(检修、备用和必开!D:D,MATCH(统调负荷!$C1499,检修、备用和必开!$A:$A,0))</f>
        <v/>
      </c>
      <c r="Y1499" s="80">
        <f>INDEX(检修、备用和必开!E:E,MATCH(统调负荷!$C1499,检修、备用和必开!$A:$A,0))</f>
        <v/>
      </c>
      <c r="Z1499" s="80">
        <f>INDEX(检修、备用和必开!F:F,MATCH(统调负荷!$C1499,检修、备用和必开!$A:$A,0))</f>
        <v/>
      </c>
      <c r="AA1499" s="80">
        <f>94492.4-V1499-Z1499</f>
        <v/>
      </c>
      <c r="AB1499" s="80" t="n">
        <v>300.28</v>
      </c>
      <c r="AC1499" s="80" t="n">
        <v>310.2</v>
      </c>
      <c r="AD1499" s="83">
        <f>C1499+D1499</f>
        <v/>
      </c>
      <c r="AE1499" s="82">
        <f>N1499-E1499</f>
        <v/>
      </c>
      <c r="AF1499" s="82">
        <f>O1499-F1499</f>
        <v/>
      </c>
      <c r="AG1499" s="82">
        <f>P1499-G1499</f>
        <v/>
      </c>
      <c r="AH1499" s="82">
        <f>Q1499-H1499</f>
        <v/>
      </c>
      <c r="AI1499" s="82">
        <f>R1499-I1499</f>
        <v/>
      </c>
      <c r="AJ1499" s="82">
        <f>S1499-J1499</f>
        <v/>
      </c>
      <c r="AK1499" s="80">
        <f>INDEX(检修、备用和必开!I:I,MATCH(统调负荷!$C1499,检修、备用和必开!$A:$A,0))</f>
        <v/>
      </c>
    </row>
    <row r="1500" ht="13.8" customHeight="1">
      <c r="A1500" s="80">
        <f>WEEKDAY(C1500,2)</f>
        <v/>
      </c>
      <c r="B1500" s="80">
        <f>HOUR(D1500)</f>
        <v/>
      </c>
      <c r="D1500" s="75" t="n"/>
      <c r="E1500" s="80" t="n"/>
      <c r="F1500" s="80" t="n"/>
      <c r="G1500" s="80" t="n"/>
      <c r="H1500" s="80" t="n"/>
      <c r="I1500" s="80" t="n"/>
      <c r="J1500" s="80" t="n"/>
      <c r="K1500" s="80">
        <f>F1500-Y1500</f>
        <v/>
      </c>
      <c r="L1500" s="82">
        <f>AA1500/(K1500+W1500)</f>
        <v/>
      </c>
      <c r="M1500" s="75" t="n">
        <v>0.6041666666666666</v>
      </c>
      <c r="N1500" s="80" t="n">
        <v>83342.8</v>
      </c>
      <c r="O1500" s="80" t="n">
        <v>39582.81</v>
      </c>
      <c r="P1500" s="80" t="n">
        <v>10928.5</v>
      </c>
      <c r="Q1500" s="80" t="n">
        <v>20665.2</v>
      </c>
      <c r="R1500" s="80" t="n">
        <v>13422.5</v>
      </c>
      <c r="S1500" s="80" t="n">
        <v>-1256.21</v>
      </c>
      <c r="T1500" s="80">
        <f>O1500-Y1500</f>
        <v/>
      </c>
      <c r="U1500" s="82">
        <f>AA1500/(T1500+X1500)</f>
        <v/>
      </c>
      <c r="V1500" s="80">
        <f>INDEX(检修、备用和必开!B:B,MATCH(统调负荷!$C1500,检修、备用和必开!$A:$A,0))</f>
        <v/>
      </c>
      <c r="W1500" s="80">
        <f>INDEX(检修、备用和必开!C:C,MATCH(统调负荷!$C1500,检修、备用和必开!$A:$A,0))</f>
        <v/>
      </c>
      <c r="X1500" s="80">
        <f>INDEX(检修、备用和必开!D:D,MATCH(统调负荷!$C1500,检修、备用和必开!$A:$A,0))</f>
        <v/>
      </c>
      <c r="Y1500" s="80">
        <f>INDEX(检修、备用和必开!E:E,MATCH(统调负荷!$C1500,检修、备用和必开!$A:$A,0))</f>
        <v/>
      </c>
      <c r="Z1500" s="80">
        <f>INDEX(检修、备用和必开!F:F,MATCH(统调负荷!$C1500,检修、备用和必开!$A:$A,0))</f>
        <v/>
      </c>
      <c r="AA1500" s="80">
        <f>94492.4-V1500-Z1500</f>
        <v/>
      </c>
      <c r="AB1500" s="80" t="n">
        <v>302.41</v>
      </c>
      <c r="AC1500" s="80" t="n">
        <v>296.75</v>
      </c>
      <c r="AD1500" s="83">
        <f>C1500+D1500</f>
        <v/>
      </c>
      <c r="AE1500" s="82">
        <f>N1500-E1500</f>
        <v/>
      </c>
      <c r="AF1500" s="82">
        <f>O1500-F1500</f>
        <v/>
      </c>
      <c r="AG1500" s="82">
        <f>P1500-G1500</f>
        <v/>
      </c>
      <c r="AH1500" s="82">
        <f>Q1500-H1500</f>
        <v/>
      </c>
      <c r="AI1500" s="82">
        <f>R1500-I1500</f>
        <v/>
      </c>
      <c r="AJ1500" s="82">
        <f>S1500-J1500</f>
        <v/>
      </c>
      <c r="AK1500" s="80">
        <f>INDEX(检修、备用和必开!I:I,MATCH(统调负荷!$C1500,检修、备用和必开!$A:$A,0))</f>
        <v/>
      </c>
    </row>
    <row r="1501" ht="13.8" customHeight="1">
      <c r="A1501" s="80">
        <f>WEEKDAY(C1501,2)</f>
        <v/>
      </c>
      <c r="B1501" s="80">
        <f>HOUR(D1501)</f>
        <v/>
      </c>
      <c r="D1501" s="75" t="n"/>
      <c r="E1501" s="80" t="n"/>
      <c r="F1501" s="80" t="n"/>
      <c r="G1501" s="80" t="n"/>
      <c r="H1501" s="80" t="n"/>
      <c r="I1501" s="80" t="n"/>
      <c r="J1501" s="80" t="n"/>
      <c r="K1501" s="80">
        <f>F1501-Y1501</f>
        <v/>
      </c>
      <c r="L1501" s="82">
        <f>AA1501/(K1501+W1501)</f>
        <v/>
      </c>
      <c r="M1501" s="75" t="n">
        <v>0.6145833333333334</v>
      </c>
      <c r="N1501" s="80" t="n">
        <v>83863</v>
      </c>
      <c r="O1501" s="80" t="n">
        <v>39570.14</v>
      </c>
      <c r="P1501" s="80" t="n">
        <v>11106</v>
      </c>
      <c r="Q1501" s="80" t="n">
        <v>21552.2</v>
      </c>
      <c r="R1501" s="80" t="n">
        <v>12990.7</v>
      </c>
      <c r="S1501" s="80" t="n">
        <v>-1356.04</v>
      </c>
      <c r="T1501" s="80">
        <f>O1501-Y1501</f>
        <v/>
      </c>
      <c r="U1501" s="82">
        <f>AA1501/(T1501+X1501)</f>
        <v/>
      </c>
      <c r="V1501" s="80">
        <f>INDEX(检修、备用和必开!B:B,MATCH(统调负荷!$C1501,检修、备用和必开!$A:$A,0))</f>
        <v/>
      </c>
      <c r="W1501" s="80">
        <f>INDEX(检修、备用和必开!C:C,MATCH(统调负荷!$C1501,检修、备用和必开!$A:$A,0))</f>
        <v/>
      </c>
      <c r="X1501" s="80">
        <f>INDEX(检修、备用和必开!D:D,MATCH(统调负荷!$C1501,检修、备用和必开!$A:$A,0))</f>
        <v/>
      </c>
      <c r="Y1501" s="80">
        <f>INDEX(检修、备用和必开!E:E,MATCH(统调负荷!$C1501,检修、备用和必开!$A:$A,0))</f>
        <v/>
      </c>
      <c r="Z1501" s="80">
        <f>INDEX(检修、备用和必开!F:F,MATCH(统调负荷!$C1501,检修、备用和必开!$A:$A,0))</f>
        <v/>
      </c>
      <c r="AA1501" s="80">
        <f>94492.4-V1501-Z1501</f>
        <v/>
      </c>
      <c r="AB1501" s="80" t="n">
        <v>304.22</v>
      </c>
      <c r="AC1501" s="80" t="n">
        <v>316.72</v>
      </c>
      <c r="AD1501" s="83">
        <f>C1501+D1501</f>
        <v/>
      </c>
      <c r="AE1501" s="82">
        <f>N1501-E1501</f>
        <v/>
      </c>
      <c r="AF1501" s="82">
        <f>O1501-F1501</f>
        <v/>
      </c>
      <c r="AG1501" s="82">
        <f>P1501-G1501</f>
        <v/>
      </c>
      <c r="AH1501" s="82">
        <f>Q1501-H1501</f>
        <v/>
      </c>
      <c r="AI1501" s="82">
        <f>R1501-I1501</f>
        <v/>
      </c>
      <c r="AJ1501" s="82">
        <f>S1501-J1501</f>
        <v/>
      </c>
      <c r="AK1501" s="80">
        <f>INDEX(检修、备用和必开!I:I,MATCH(统调负荷!$C1501,检修、备用和必开!$A:$A,0))</f>
        <v/>
      </c>
    </row>
    <row r="1502" ht="13.8" customHeight="1">
      <c r="A1502" s="80">
        <f>WEEKDAY(C1502,2)</f>
        <v/>
      </c>
      <c r="B1502" s="80">
        <f>HOUR(D1502)</f>
        <v/>
      </c>
      <c r="D1502" s="75" t="n"/>
      <c r="E1502" s="80" t="n"/>
      <c r="F1502" s="80" t="n"/>
      <c r="G1502" s="80" t="n"/>
      <c r="H1502" s="80" t="n"/>
      <c r="I1502" s="80" t="n"/>
      <c r="J1502" s="80" t="n"/>
      <c r="K1502" s="80">
        <f>F1502-Y1502</f>
        <v/>
      </c>
      <c r="L1502" s="82">
        <f>AA1502/(K1502+W1502)</f>
        <v/>
      </c>
      <c r="M1502" s="75" t="n">
        <v>0.625</v>
      </c>
      <c r="N1502" s="80" t="n">
        <v>84415.2</v>
      </c>
      <c r="O1502" s="80" t="n">
        <v>40498.7</v>
      </c>
      <c r="P1502" s="80" t="n">
        <v>11652.1</v>
      </c>
      <c r="Q1502" s="80" t="n">
        <v>21185.1</v>
      </c>
      <c r="R1502" s="80" t="n">
        <v>12493.7</v>
      </c>
      <c r="S1502" s="80" t="n">
        <v>-1414.4</v>
      </c>
      <c r="T1502" s="80">
        <f>O1502-Y1502</f>
        <v/>
      </c>
      <c r="U1502" s="82">
        <f>AA1502/(T1502+X1502)</f>
        <v/>
      </c>
      <c r="V1502" s="80">
        <f>INDEX(检修、备用和必开!B:B,MATCH(统调负荷!$C1502,检修、备用和必开!$A:$A,0))</f>
        <v/>
      </c>
      <c r="W1502" s="80">
        <f>INDEX(检修、备用和必开!C:C,MATCH(统调负荷!$C1502,检修、备用和必开!$A:$A,0))</f>
        <v/>
      </c>
      <c r="X1502" s="80">
        <f>INDEX(检修、备用和必开!D:D,MATCH(统调负荷!$C1502,检修、备用和必开!$A:$A,0))</f>
        <v/>
      </c>
      <c r="Y1502" s="80">
        <f>INDEX(检修、备用和必开!E:E,MATCH(统调负荷!$C1502,检修、备用和必开!$A:$A,0))</f>
        <v/>
      </c>
      <c r="Z1502" s="80">
        <f>INDEX(检修、备用和必开!F:F,MATCH(统调负荷!$C1502,检修、备用和必开!$A:$A,0))</f>
        <v/>
      </c>
      <c r="AA1502" s="80">
        <f>94492.4-V1502-Z1502</f>
        <v/>
      </c>
      <c r="AB1502" s="80" t="n">
        <v>315.79</v>
      </c>
      <c r="AC1502" s="80" t="n">
        <v>357.14</v>
      </c>
      <c r="AD1502" s="83">
        <f>C1502+D1502</f>
        <v/>
      </c>
      <c r="AE1502" s="82">
        <f>N1502-E1502</f>
        <v/>
      </c>
      <c r="AF1502" s="82">
        <f>O1502-F1502</f>
        <v/>
      </c>
      <c r="AG1502" s="82">
        <f>P1502-G1502</f>
        <v/>
      </c>
      <c r="AH1502" s="82">
        <f>Q1502-H1502</f>
        <v/>
      </c>
      <c r="AI1502" s="82">
        <f>R1502-I1502</f>
        <v/>
      </c>
      <c r="AJ1502" s="82">
        <f>S1502-J1502</f>
        <v/>
      </c>
      <c r="AK1502" s="80">
        <f>INDEX(检修、备用和必开!I:I,MATCH(统调负荷!$C1502,检修、备用和必开!$A:$A,0))</f>
        <v/>
      </c>
    </row>
    <row r="1503" ht="13.8" customHeight="1">
      <c r="A1503" s="80">
        <f>WEEKDAY(C1503,2)</f>
        <v/>
      </c>
      <c r="B1503" s="80">
        <f>HOUR(D1503)</f>
        <v/>
      </c>
      <c r="D1503" s="75" t="n"/>
      <c r="E1503" s="80" t="n"/>
      <c r="F1503" s="80" t="n"/>
      <c r="G1503" s="80" t="n"/>
      <c r="H1503" s="80" t="n"/>
      <c r="I1503" s="80" t="n"/>
      <c r="J1503" s="80" t="n"/>
      <c r="K1503" s="80">
        <f>F1503-Y1503</f>
        <v/>
      </c>
      <c r="L1503" s="82">
        <f>AA1503/(K1503+W1503)</f>
        <v/>
      </c>
      <c r="M1503" s="75" t="n">
        <v>0.6354166666666666</v>
      </c>
      <c r="N1503" s="80" t="n">
        <v>85204.10000000001</v>
      </c>
      <c r="O1503" s="80" t="n">
        <v>42209.99</v>
      </c>
      <c r="P1503" s="80" t="n">
        <v>11472.9</v>
      </c>
      <c r="Q1503" s="80" t="n">
        <v>20732.2</v>
      </c>
      <c r="R1503" s="80" t="n">
        <v>12113.2</v>
      </c>
      <c r="S1503" s="80" t="n">
        <v>-1324.19</v>
      </c>
      <c r="T1503" s="80">
        <f>O1503-Y1503</f>
        <v/>
      </c>
      <c r="U1503" s="82">
        <f>AA1503/(T1503+X1503)</f>
        <v/>
      </c>
      <c r="V1503" s="80">
        <f>INDEX(检修、备用和必开!B:B,MATCH(统调负荷!$C1503,检修、备用和必开!$A:$A,0))</f>
        <v/>
      </c>
      <c r="W1503" s="80">
        <f>INDEX(检修、备用和必开!C:C,MATCH(统调负荷!$C1503,检修、备用和必开!$A:$A,0))</f>
        <v/>
      </c>
      <c r="X1503" s="80">
        <f>INDEX(检修、备用和必开!D:D,MATCH(统调负荷!$C1503,检修、备用和必开!$A:$A,0))</f>
        <v/>
      </c>
      <c r="Y1503" s="80">
        <f>INDEX(检修、备用和必开!E:E,MATCH(统调负荷!$C1503,检修、备用和必开!$A:$A,0))</f>
        <v/>
      </c>
      <c r="Z1503" s="80">
        <f>INDEX(检修、备用和必开!F:F,MATCH(统调负荷!$C1503,检修、备用和必开!$A:$A,0))</f>
        <v/>
      </c>
      <c r="AA1503" s="80">
        <f>94492.4-V1503-Z1503</f>
        <v/>
      </c>
      <c r="AB1503" s="80" t="n">
        <v>313.49</v>
      </c>
      <c r="AC1503" s="80" t="n">
        <v>341.17</v>
      </c>
      <c r="AD1503" s="83">
        <f>C1503+D1503</f>
        <v/>
      </c>
      <c r="AE1503" s="82">
        <f>N1503-E1503</f>
        <v/>
      </c>
      <c r="AF1503" s="82">
        <f>O1503-F1503</f>
        <v/>
      </c>
      <c r="AG1503" s="82">
        <f>P1503-G1503</f>
        <v/>
      </c>
      <c r="AH1503" s="82">
        <f>Q1503-H1503</f>
        <v/>
      </c>
      <c r="AI1503" s="82">
        <f>R1503-I1503</f>
        <v/>
      </c>
      <c r="AJ1503" s="82">
        <f>S1503-J1503</f>
        <v/>
      </c>
      <c r="AK1503" s="80">
        <f>INDEX(检修、备用和必开!I:I,MATCH(统调负荷!$C1503,检修、备用和必开!$A:$A,0))</f>
        <v/>
      </c>
    </row>
    <row r="1504" ht="13.8" customHeight="1">
      <c r="A1504" s="80">
        <f>WEEKDAY(C1504,2)</f>
        <v/>
      </c>
      <c r="B1504" s="80">
        <f>HOUR(D1504)</f>
        <v/>
      </c>
      <c r="D1504" s="75" t="n"/>
      <c r="E1504" s="80" t="n"/>
      <c r="F1504" s="80" t="n"/>
      <c r="G1504" s="80" t="n"/>
      <c r="H1504" s="80" t="n"/>
      <c r="I1504" s="80" t="n"/>
      <c r="J1504" s="80" t="n"/>
      <c r="K1504" s="80">
        <f>F1504-Y1504</f>
        <v/>
      </c>
      <c r="L1504" s="82">
        <f>AA1504/(K1504+W1504)</f>
        <v/>
      </c>
      <c r="M1504" s="75" t="n">
        <v>0.6458333333333334</v>
      </c>
      <c r="N1504" s="80" t="n">
        <v>86428.8</v>
      </c>
      <c r="O1504" s="80" t="n">
        <v>43535.96</v>
      </c>
      <c r="P1504" s="80" t="n">
        <v>12460.2</v>
      </c>
      <c r="Q1504" s="80" t="n">
        <v>20178.7</v>
      </c>
      <c r="R1504" s="80" t="n">
        <v>11568.4</v>
      </c>
      <c r="S1504" s="80" t="n">
        <v>-1314.46</v>
      </c>
      <c r="T1504" s="80">
        <f>O1504-Y1504</f>
        <v/>
      </c>
      <c r="U1504" s="82">
        <f>AA1504/(T1504+X1504)</f>
        <v/>
      </c>
      <c r="V1504" s="80">
        <f>INDEX(检修、备用和必开!B:B,MATCH(统调负荷!$C1504,检修、备用和必开!$A:$A,0))</f>
        <v/>
      </c>
      <c r="W1504" s="80">
        <f>INDEX(检修、备用和必开!C:C,MATCH(统调负荷!$C1504,检修、备用和必开!$A:$A,0))</f>
        <v/>
      </c>
      <c r="X1504" s="80">
        <f>INDEX(检修、备用和必开!D:D,MATCH(统调负荷!$C1504,检修、备用和必开!$A:$A,0))</f>
        <v/>
      </c>
      <c r="Y1504" s="80">
        <f>INDEX(检修、备用和必开!E:E,MATCH(统调负荷!$C1504,检修、备用和必开!$A:$A,0))</f>
        <v/>
      </c>
      <c r="Z1504" s="80">
        <f>INDEX(检修、备用和必开!F:F,MATCH(统调负荷!$C1504,检修、备用和必开!$A:$A,0))</f>
        <v/>
      </c>
      <c r="AA1504" s="80">
        <f>94492.4-V1504-Z1504</f>
        <v/>
      </c>
      <c r="AB1504" s="80" t="n">
        <v>316.9</v>
      </c>
      <c r="AC1504" s="80" t="n">
        <v>329.66</v>
      </c>
      <c r="AD1504" s="83">
        <f>C1504+D1504</f>
        <v/>
      </c>
      <c r="AE1504" s="82">
        <f>N1504-E1504</f>
        <v/>
      </c>
      <c r="AF1504" s="82">
        <f>O1504-F1504</f>
        <v/>
      </c>
      <c r="AG1504" s="82">
        <f>P1504-G1504</f>
        <v/>
      </c>
      <c r="AH1504" s="82">
        <f>Q1504-H1504</f>
        <v/>
      </c>
      <c r="AI1504" s="82">
        <f>R1504-I1504</f>
        <v/>
      </c>
      <c r="AJ1504" s="82">
        <f>S1504-J1504</f>
        <v/>
      </c>
      <c r="AK1504" s="80">
        <f>INDEX(检修、备用和必开!I:I,MATCH(统调负荷!$C1504,检修、备用和必开!$A:$A,0))</f>
        <v/>
      </c>
    </row>
    <row r="1505" ht="13.8" customHeight="1">
      <c r="A1505" s="80">
        <f>WEEKDAY(C1505,2)</f>
        <v/>
      </c>
      <c r="B1505" s="80">
        <f>HOUR(D1505)</f>
        <v/>
      </c>
      <c r="D1505" s="75" t="n"/>
      <c r="E1505" s="80" t="n"/>
      <c r="F1505" s="80" t="n"/>
      <c r="G1505" s="80" t="n"/>
      <c r="H1505" s="80" t="n"/>
      <c r="I1505" s="80" t="n"/>
      <c r="J1505" s="80" t="n"/>
      <c r="K1505" s="80">
        <f>F1505-Y1505</f>
        <v/>
      </c>
      <c r="L1505" s="82">
        <f>AA1505/(K1505+W1505)</f>
        <v/>
      </c>
      <c r="M1505" s="75" t="n">
        <v>0.65625</v>
      </c>
      <c r="N1505" s="80" t="n">
        <v>87571.8</v>
      </c>
      <c r="O1505" s="80" t="n">
        <v>45235.07</v>
      </c>
      <c r="P1505" s="80" t="n">
        <v>12615.9</v>
      </c>
      <c r="Q1505" s="80" t="n">
        <v>20190.9</v>
      </c>
      <c r="R1505" s="80" t="n">
        <v>10852.9</v>
      </c>
      <c r="S1505" s="80" t="n">
        <v>-1322.97</v>
      </c>
      <c r="T1505" s="80">
        <f>O1505-Y1505</f>
        <v/>
      </c>
      <c r="U1505" s="82">
        <f>AA1505/(T1505+X1505)</f>
        <v/>
      </c>
      <c r="V1505" s="80">
        <f>INDEX(检修、备用和必开!B:B,MATCH(统调负荷!$C1505,检修、备用和必开!$A:$A,0))</f>
        <v/>
      </c>
      <c r="W1505" s="80">
        <f>INDEX(检修、备用和必开!C:C,MATCH(统调负荷!$C1505,检修、备用和必开!$A:$A,0))</f>
        <v/>
      </c>
      <c r="X1505" s="80">
        <f>INDEX(检修、备用和必开!D:D,MATCH(统调负荷!$C1505,检修、备用和必开!$A:$A,0))</f>
        <v/>
      </c>
      <c r="Y1505" s="80">
        <f>INDEX(检修、备用和必开!E:E,MATCH(统调负荷!$C1505,检修、备用和必开!$A:$A,0))</f>
        <v/>
      </c>
      <c r="Z1505" s="80">
        <f>INDEX(检修、备用和必开!F:F,MATCH(统调负荷!$C1505,检修、备用和必开!$A:$A,0))</f>
        <v/>
      </c>
      <c r="AA1505" s="80">
        <f>94492.4-V1505-Z1505</f>
        <v/>
      </c>
      <c r="AB1505" s="80" t="n">
        <v>324.05</v>
      </c>
      <c r="AC1505" s="80" t="n">
        <v>333.95</v>
      </c>
      <c r="AD1505" s="83">
        <f>C1505+D1505</f>
        <v/>
      </c>
      <c r="AE1505" s="82">
        <f>N1505-E1505</f>
        <v/>
      </c>
      <c r="AF1505" s="82">
        <f>O1505-F1505</f>
        <v/>
      </c>
      <c r="AG1505" s="82">
        <f>P1505-G1505</f>
        <v/>
      </c>
      <c r="AH1505" s="82">
        <f>Q1505-H1505</f>
        <v/>
      </c>
      <c r="AI1505" s="82">
        <f>R1505-I1505</f>
        <v/>
      </c>
      <c r="AJ1505" s="82">
        <f>S1505-J1505</f>
        <v/>
      </c>
      <c r="AK1505" s="80">
        <f>INDEX(检修、备用和必开!I:I,MATCH(统调负荷!$C1505,检修、备用和必开!$A:$A,0))</f>
        <v/>
      </c>
    </row>
    <row r="1506" ht="13.8" customHeight="1">
      <c r="A1506" s="80">
        <f>WEEKDAY(C1506,2)</f>
        <v/>
      </c>
      <c r="B1506" s="80">
        <f>HOUR(D1506)</f>
        <v/>
      </c>
      <c r="D1506" s="75" t="n"/>
      <c r="E1506" s="80" t="n"/>
      <c r="F1506" s="80" t="n"/>
      <c r="G1506" s="80" t="n"/>
      <c r="H1506" s="80" t="n"/>
      <c r="I1506" s="80" t="n"/>
      <c r="J1506" s="80" t="n"/>
      <c r="K1506" s="80">
        <f>F1506-Y1506</f>
        <v/>
      </c>
      <c r="L1506" s="82">
        <f>AA1506/(K1506+W1506)</f>
        <v/>
      </c>
      <c r="M1506" s="75" t="n">
        <v>0.6666666666666666</v>
      </c>
      <c r="N1506" s="80" t="n">
        <v>89256</v>
      </c>
      <c r="O1506" s="80" t="n">
        <v>46767.05</v>
      </c>
      <c r="P1506" s="80" t="n">
        <v>13263.4</v>
      </c>
      <c r="Q1506" s="80" t="n">
        <v>20346.9</v>
      </c>
      <c r="R1506" s="80" t="n">
        <v>10221.4</v>
      </c>
      <c r="S1506" s="80" t="n">
        <v>-1342.75</v>
      </c>
      <c r="T1506" s="80">
        <f>O1506-Y1506</f>
        <v/>
      </c>
      <c r="U1506" s="82">
        <f>AA1506/(T1506+X1506)</f>
        <v/>
      </c>
      <c r="V1506" s="80">
        <f>INDEX(检修、备用和必开!B:B,MATCH(统调负荷!$C1506,检修、备用和必开!$A:$A,0))</f>
        <v/>
      </c>
      <c r="W1506" s="80">
        <f>INDEX(检修、备用和必开!C:C,MATCH(统调负荷!$C1506,检修、备用和必开!$A:$A,0))</f>
        <v/>
      </c>
      <c r="X1506" s="80">
        <f>INDEX(检修、备用和必开!D:D,MATCH(统调负荷!$C1506,检修、备用和必开!$A:$A,0))</f>
        <v/>
      </c>
      <c r="Y1506" s="80">
        <f>INDEX(检修、备用和必开!E:E,MATCH(统调负荷!$C1506,检修、备用和必开!$A:$A,0))</f>
        <v/>
      </c>
      <c r="Z1506" s="80">
        <f>INDEX(检修、备用和必开!F:F,MATCH(统调负荷!$C1506,检修、备用和必开!$A:$A,0))</f>
        <v/>
      </c>
      <c r="AA1506" s="80">
        <f>94492.4-V1506-Z1506</f>
        <v/>
      </c>
      <c r="AB1506" s="80" t="n">
        <v>333.39</v>
      </c>
      <c r="AC1506" s="80" t="n">
        <v>361.64</v>
      </c>
      <c r="AD1506" s="83">
        <f>C1506+D1506</f>
        <v/>
      </c>
      <c r="AE1506" s="82">
        <f>N1506-E1506</f>
        <v/>
      </c>
      <c r="AF1506" s="82">
        <f>O1506-F1506</f>
        <v/>
      </c>
      <c r="AG1506" s="82">
        <f>P1506-G1506</f>
        <v/>
      </c>
      <c r="AH1506" s="82">
        <f>Q1506-H1506</f>
        <v/>
      </c>
      <c r="AI1506" s="82">
        <f>R1506-I1506</f>
        <v/>
      </c>
      <c r="AJ1506" s="82">
        <f>S1506-J1506</f>
        <v/>
      </c>
      <c r="AK1506" s="80">
        <f>INDEX(检修、备用和必开!I:I,MATCH(统调负荷!$C1506,检修、备用和必开!$A:$A,0))</f>
        <v/>
      </c>
    </row>
    <row r="1507" ht="13.8" customHeight="1">
      <c r="A1507" s="80">
        <f>WEEKDAY(C1507,2)</f>
        <v/>
      </c>
      <c r="B1507" s="80">
        <f>HOUR(D1507)</f>
        <v/>
      </c>
      <c r="D1507" s="75" t="n"/>
      <c r="E1507" s="80" t="n"/>
      <c r="F1507" s="80" t="n"/>
      <c r="G1507" s="80" t="n"/>
      <c r="H1507" s="80" t="n"/>
      <c r="I1507" s="80" t="n"/>
      <c r="J1507" s="80" t="n"/>
      <c r="K1507" s="80">
        <f>F1507-Y1507</f>
        <v/>
      </c>
      <c r="L1507" s="82">
        <f>AA1507/(K1507+W1507)</f>
        <v/>
      </c>
      <c r="M1507" s="75" t="n">
        <v>0.6770833333333334</v>
      </c>
      <c r="N1507" s="80" t="n">
        <v>91339.3</v>
      </c>
      <c r="O1507" s="80" t="n">
        <v>48769.02</v>
      </c>
      <c r="P1507" s="80" t="n">
        <v>13765.7</v>
      </c>
      <c r="Q1507" s="80" t="n">
        <v>20588.3</v>
      </c>
      <c r="R1507" s="80" t="n">
        <v>9503.120000000001</v>
      </c>
      <c r="S1507" s="80" t="n">
        <v>-1286.84</v>
      </c>
      <c r="T1507" s="80">
        <f>O1507-Y1507</f>
        <v/>
      </c>
      <c r="U1507" s="82">
        <f>AA1507/(T1507+X1507)</f>
        <v/>
      </c>
      <c r="V1507" s="80">
        <f>INDEX(检修、备用和必开!B:B,MATCH(统调负荷!$C1507,检修、备用和必开!$A:$A,0))</f>
        <v/>
      </c>
      <c r="W1507" s="80">
        <f>INDEX(检修、备用和必开!C:C,MATCH(统调负荷!$C1507,检修、备用和必开!$A:$A,0))</f>
        <v/>
      </c>
      <c r="X1507" s="80">
        <f>INDEX(检修、备用和必开!D:D,MATCH(统调负荷!$C1507,检修、备用和必开!$A:$A,0))</f>
        <v/>
      </c>
      <c r="Y1507" s="80">
        <f>INDEX(检修、备用和必开!E:E,MATCH(统调负荷!$C1507,检修、备用和必开!$A:$A,0))</f>
        <v/>
      </c>
      <c r="Z1507" s="80">
        <f>INDEX(检修、备用和必开!F:F,MATCH(统调负荷!$C1507,检修、备用和必开!$A:$A,0))</f>
        <v/>
      </c>
      <c r="AA1507" s="80">
        <f>94492.4-V1507-Z1507</f>
        <v/>
      </c>
      <c r="AB1507" s="80" t="n">
        <v>339.83</v>
      </c>
      <c r="AC1507" s="80" t="n">
        <v>371.15</v>
      </c>
      <c r="AD1507" s="83">
        <f>C1507+D1507</f>
        <v/>
      </c>
      <c r="AE1507" s="82">
        <f>N1507-E1507</f>
        <v/>
      </c>
      <c r="AF1507" s="82">
        <f>O1507-F1507</f>
        <v/>
      </c>
      <c r="AG1507" s="82">
        <f>P1507-G1507</f>
        <v/>
      </c>
      <c r="AH1507" s="82">
        <f>Q1507-H1507</f>
        <v/>
      </c>
      <c r="AI1507" s="82">
        <f>R1507-I1507</f>
        <v/>
      </c>
      <c r="AJ1507" s="82">
        <f>S1507-J1507</f>
        <v/>
      </c>
      <c r="AK1507" s="80">
        <f>INDEX(检修、备用和必开!I:I,MATCH(统调负荷!$C1507,检修、备用和必开!$A:$A,0))</f>
        <v/>
      </c>
    </row>
    <row r="1508" ht="13.8" customHeight="1">
      <c r="A1508" s="80">
        <f>WEEKDAY(C1508,2)</f>
        <v/>
      </c>
      <c r="B1508" s="80">
        <f>HOUR(D1508)</f>
        <v/>
      </c>
      <c r="D1508" s="75" t="n"/>
      <c r="E1508" s="80" t="n"/>
      <c r="F1508" s="80" t="n"/>
      <c r="G1508" s="80" t="n"/>
      <c r="H1508" s="80" t="n"/>
      <c r="I1508" s="80" t="n"/>
      <c r="J1508" s="80" t="n"/>
      <c r="K1508" s="80">
        <f>F1508-Y1508</f>
        <v/>
      </c>
      <c r="L1508" s="82">
        <f>AA1508/(K1508+W1508)</f>
        <v/>
      </c>
      <c r="M1508" s="75" t="n">
        <v>0.6875</v>
      </c>
      <c r="N1508" s="80" t="n">
        <v>92885.60000000001</v>
      </c>
      <c r="O1508" s="80" t="n">
        <v>51239.98</v>
      </c>
      <c r="P1508" s="80" t="n">
        <v>13666.7</v>
      </c>
      <c r="Q1508" s="80" t="n">
        <v>20478.8</v>
      </c>
      <c r="R1508" s="80" t="n">
        <v>8833.58</v>
      </c>
      <c r="S1508" s="80" t="n">
        <v>-1333.46</v>
      </c>
      <c r="T1508" s="80">
        <f>O1508-Y1508</f>
        <v/>
      </c>
      <c r="U1508" s="82">
        <f>AA1508/(T1508+X1508)</f>
        <v/>
      </c>
      <c r="V1508" s="80">
        <f>INDEX(检修、备用和必开!B:B,MATCH(统调负荷!$C1508,检修、备用和必开!$A:$A,0))</f>
        <v/>
      </c>
      <c r="W1508" s="80">
        <f>INDEX(检修、备用和必开!C:C,MATCH(统调负荷!$C1508,检修、备用和必开!$A:$A,0))</f>
        <v/>
      </c>
      <c r="X1508" s="80">
        <f>INDEX(检修、备用和必开!D:D,MATCH(统调负荷!$C1508,检修、备用和必开!$A:$A,0))</f>
        <v/>
      </c>
      <c r="Y1508" s="80">
        <f>INDEX(检修、备用和必开!E:E,MATCH(统调负荷!$C1508,检修、备用和必开!$A:$A,0))</f>
        <v/>
      </c>
      <c r="Z1508" s="80">
        <f>INDEX(检修、备用和必开!F:F,MATCH(统调负荷!$C1508,检修、备用和必开!$A:$A,0))</f>
        <v/>
      </c>
      <c r="AA1508" s="80">
        <f>94492.4-V1508-Z1508</f>
        <v/>
      </c>
      <c r="AB1508" s="80" t="n">
        <v>355.78</v>
      </c>
      <c r="AC1508" s="80" t="n">
        <v>436</v>
      </c>
      <c r="AD1508" s="83">
        <f>C1508+D1508</f>
        <v/>
      </c>
      <c r="AE1508" s="82">
        <f>N1508-E1508</f>
        <v/>
      </c>
      <c r="AF1508" s="82">
        <f>O1508-F1508</f>
        <v/>
      </c>
      <c r="AG1508" s="82">
        <f>P1508-G1508</f>
        <v/>
      </c>
      <c r="AH1508" s="82">
        <f>Q1508-H1508</f>
        <v/>
      </c>
      <c r="AI1508" s="82">
        <f>R1508-I1508</f>
        <v/>
      </c>
      <c r="AJ1508" s="82">
        <f>S1508-J1508</f>
        <v/>
      </c>
      <c r="AK1508" s="80">
        <f>INDEX(检修、备用和必开!I:I,MATCH(统调负荷!$C1508,检修、备用和必开!$A:$A,0))</f>
        <v/>
      </c>
    </row>
    <row r="1509" ht="13.8" customHeight="1">
      <c r="A1509" s="80">
        <f>WEEKDAY(C1509,2)</f>
        <v/>
      </c>
      <c r="B1509" s="80">
        <f>HOUR(D1509)</f>
        <v/>
      </c>
      <c r="D1509" s="75" t="n"/>
      <c r="E1509" s="80" t="n"/>
      <c r="F1509" s="80" t="n"/>
      <c r="G1509" s="80" t="n"/>
      <c r="H1509" s="80" t="n"/>
      <c r="I1509" s="80" t="n"/>
      <c r="J1509" s="80" t="n"/>
      <c r="K1509" s="80">
        <f>F1509-Y1509</f>
        <v/>
      </c>
      <c r="L1509" s="82">
        <f>AA1509/(K1509+W1509)</f>
        <v/>
      </c>
      <c r="M1509" s="75" t="n">
        <v>0.6979166666666666</v>
      </c>
      <c r="N1509" s="80" t="n">
        <v>94779.8</v>
      </c>
      <c r="O1509" s="80" t="n">
        <v>53100.77</v>
      </c>
      <c r="P1509" s="80" t="n">
        <v>14070.7</v>
      </c>
      <c r="Q1509" s="80" t="n">
        <v>20729.7</v>
      </c>
      <c r="R1509" s="80" t="n">
        <v>8251.02</v>
      </c>
      <c r="S1509" s="80" t="n">
        <v>-1372.39</v>
      </c>
      <c r="T1509" s="80">
        <f>O1509-Y1509</f>
        <v/>
      </c>
      <c r="U1509" s="82">
        <f>AA1509/(T1509+X1509)</f>
        <v/>
      </c>
      <c r="V1509" s="80">
        <f>INDEX(检修、备用和必开!B:B,MATCH(统调负荷!$C1509,检修、备用和必开!$A:$A,0))</f>
        <v/>
      </c>
      <c r="W1509" s="80">
        <f>INDEX(检修、备用和必开!C:C,MATCH(统调负荷!$C1509,检修、备用和必开!$A:$A,0))</f>
        <v/>
      </c>
      <c r="X1509" s="80">
        <f>INDEX(检修、备用和必开!D:D,MATCH(统调负荷!$C1509,检修、备用和必开!$A:$A,0))</f>
        <v/>
      </c>
      <c r="Y1509" s="80">
        <f>INDEX(检修、备用和必开!E:E,MATCH(统调负荷!$C1509,检修、备用和必开!$A:$A,0))</f>
        <v/>
      </c>
      <c r="Z1509" s="80">
        <f>INDEX(检修、备用和必开!F:F,MATCH(统调负荷!$C1509,检修、备用和必开!$A:$A,0))</f>
        <v/>
      </c>
      <c r="AA1509" s="80">
        <f>94492.4-V1509-Z1509</f>
        <v/>
      </c>
      <c r="AB1509" s="80" t="n">
        <v>376.03</v>
      </c>
      <c r="AC1509" s="80" t="n">
        <v>483.15</v>
      </c>
      <c r="AD1509" s="83">
        <f>C1509+D1509</f>
        <v/>
      </c>
      <c r="AE1509" s="82">
        <f>N1509-E1509</f>
        <v/>
      </c>
      <c r="AF1509" s="82">
        <f>O1509-F1509</f>
        <v/>
      </c>
      <c r="AG1509" s="82">
        <f>P1509-G1509</f>
        <v/>
      </c>
      <c r="AH1509" s="82">
        <f>Q1509-H1509</f>
        <v/>
      </c>
      <c r="AI1509" s="82">
        <f>R1509-I1509</f>
        <v/>
      </c>
      <c r="AJ1509" s="82">
        <f>S1509-J1509</f>
        <v/>
      </c>
      <c r="AK1509" s="80">
        <f>INDEX(检修、备用和必开!I:I,MATCH(统调负荷!$C1509,检修、备用和必开!$A:$A,0))</f>
        <v/>
      </c>
    </row>
    <row r="1510" ht="13.8" customHeight="1">
      <c r="A1510" s="80">
        <f>WEEKDAY(C1510,2)</f>
        <v/>
      </c>
      <c r="B1510" s="80">
        <f>HOUR(D1510)</f>
        <v/>
      </c>
      <c r="D1510" s="75" t="n"/>
      <c r="E1510" s="80" t="n"/>
      <c r="F1510" s="80" t="n"/>
      <c r="G1510" s="80" t="n"/>
      <c r="H1510" s="80" t="n"/>
      <c r="I1510" s="80" t="n"/>
      <c r="J1510" s="80" t="n"/>
      <c r="K1510" s="80">
        <f>F1510-Y1510</f>
        <v/>
      </c>
      <c r="L1510" s="82">
        <f>AA1510/(K1510+W1510)</f>
        <v/>
      </c>
      <c r="M1510" s="75" t="n">
        <v>0.7083333333333334</v>
      </c>
      <c r="N1510" s="80" t="n">
        <v>95805.7</v>
      </c>
      <c r="O1510" s="80" t="n">
        <v>54548.21</v>
      </c>
      <c r="P1510" s="80" t="n">
        <v>14113</v>
      </c>
      <c r="Q1510" s="80" t="n">
        <v>20845.4</v>
      </c>
      <c r="R1510" s="80" t="n">
        <v>7708.29</v>
      </c>
      <c r="S1510" s="80" t="n">
        <v>-1409.2</v>
      </c>
      <c r="T1510" s="80">
        <f>O1510-Y1510</f>
        <v/>
      </c>
      <c r="U1510" s="82">
        <f>AA1510/(T1510+X1510)</f>
        <v/>
      </c>
      <c r="V1510" s="80">
        <f>INDEX(检修、备用和必开!B:B,MATCH(统调负荷!$C1510,检修、备用和必开!$A:$A,0))</f>
        <v/>
      </c>
      <c r="W1510" s="80">
        <f>INDEX(检修、备用和必开!C:C,MATCH(统调负荷!$C1510,检修、备用和必开!$A:$A,0))</f>
        <v/>
      </c>
      <c r="X1510" s="80">
        <f>INDEX(检修、备用和必开!D:D,MATCH(统调负荷!$C1510,检修、备用和必开!$A:$A,0))</f>
        <v/>
      </c>
      <c r="Y1510" s="80">
        <f>INDEX(检修、备用和必开!E:E,MATCH(统调负荷!$C1510,检修、备用和必开!$A:$A,0))</f>
        <v/>
      </c>
      <c r="Z1510" s="80">
        <f>INDEX(检修、备用和必开!F:F,MATCH(统调负荷!$C1510,检修、备用和必开!$A:$A,0))</f>
        <v/>
      </c>
      <c r="AA1510" s="80">
        <f>94492.4-V1510-Z1510</f>
        <v/>
      </c>
      <c r="AB1510" s="80" t="n">
        <v>405.49</v>
      </c>
      <c r="AC1510" s="80" t="n">
        <v>567.98</v>
      </c>
      <c r="AD1510" s="83">
        <f>C1510+D1510</f>
        <v/>
      </c>
      <c r="AE1510" s="82">
        <f>N1510-E1510</f>
        <v/>
      </c>
      <c r="AF1510" s="82">
        <f>O1510-F1510</f>
        <v/>
      </c>
      <c r="AG1510" s="82">
        <f>P1510-G1510</f>
        <v/>
      </c>
      <c r="AH1510" s="82">
        <f>Q1510-H1510</f>
        <v/>
      </c>
      <c r="AI1510" s="82">
        <f>R1510-I1510</f>
        <v/>
      </c>
      <c r="AJ1510" s="82">
        <f>S1510-J1510</f>
        <v/>
      </c>
      <c r="AK1510" s="80">
        <f>INDEX(检修、备用和必开!I:I,MATCH(统调负荷!$C1510,检修、备用和必开!$A:$A,0))</f>
        <v/>
      </c>
    </row>
    <row r="1511" ht="13.8" customHeight="1">
      <c r="A1511" s="80">
        <f>WEEKDAY(C1511,2)</f>
        <v/>
      </c>
      <c r="B1511" s="80">
        <f>HOUR(D1511)</f>
        <v/>
      </c>
      <c r="D1511" s="75" t="n"/>
      <c r="E1511" s="80" t="n"/>
      <c r="F1511" s="80" t="n"/>
      <c r="G1511" s="80" t="n"/>
      <c r="H1511" s="80" t="n"/>
      <c r="I1511" s="80" t="n"/>
      <c r="J1511" s="80" t="n"/>
      <c r="K1511" s="80">
        <f>F1511-Y1511</f>
        <v/>
      </c>
      <c r="L1511" s="82">
        <f>AA1511/(K1511+W1511)</f>
        <v/>
      </c>
      <c r="M1511" s="75" t="n">
        <v>0.71875</v>
      </c>
      <c r="N1511" s="80" t="n">
        <v>97409.89999999999</v>
      </c>
      <c r="O1511" s="80" t="n">
        <v>55523.13</v>
      </c>
      <c r="P1511" s="80" t="n">
        <v>14211.1</v>
      </c>
      <c r="Q1511" s="80" t="n">
        <v>21737.5</v>
      </c>
      <c r="R1511" s="80" t="n">
        <v>7271.13</v>
      </c>
      <c r="S1511" s="80" t="n">
        <v>-1332.96</v>
      </c>
      <c r="T1511" s="80">
        <f>O1511-Y1511</f>
        <v/>
      </c>
      <c r="U1511" s="82">
        <f>AA1511/(T1511+X1511)</f>
        <v/>
      </c>
      <c r="V1511" s="80">
        <f>INDEX(检修、备用和必开!B:B,MATCH(统调负荷!$C1511,检修、备用和必开!$A:$A,0))</f>
        <v/>
      </c>
      <c r="W1511" s="80">
        <f>INDEX(检修、备用和必开!C:C,MATCH(统调负荷!$C1511,检修、备用和必开!$A:$A,0))</f>
        <v/>
      </c>
      <c r="X1511" s="80">
        <f>INDEX(检修、备用和必开!D:D,MATCH(统调负荷!$C1511,检修、备用和必开!$A:$A,0))</f>
        <v/>
      </c>
      <c r="Y1511" s="80">
        <f>INDEX(检修、备用和必开!E:E,MATCH(统调负荷!$C1511,检修、备用和必开!$A:$A,0))</f>
        <v/>
      </c>
      <c r="Z1511" s="80">
        <f>INDEX(检修、备用和必开!F:F,MATCH(统调负荷!$C1511,检修、备用和必开!$A:$A,0))</f>
        <v/>
      </c>
      <c r="AA1511" s="80">
        <f>94492.4-V1511-Z1511</f>
        <v/>
      </c>
      <c r="AB1511" s="80" t="n">
        <v>408.25</v>
      </c>
      <c r="AC1511" s="80" t="n">
        <v>528.83</v>
      </c>
      <c r="AD1511" s="83">
        <f>C1511+D1511</f>
        <v/>
      </c>
      <c r="AE1511" s="82">
        <f>N1511-E1511</f>
        <v/>
      </c>
      <c r="AF1511" s="82">
        <f>O1511-F1511</f>
        <v/>
      </c>
      <c r="AG1511" s="82">
        <f>P1511-G1511</f>
        <v/>
      </c>
      <c r="AH1511" s="82">
        <f>Q1511-H1511</f>
        <v/>
      </c>
      <c r="AI1511" s="82">
        <f>R1511-I1511</f>
        <v/>
      </c>
      <c r="AJ1511" s="82">
        <f>S1511-J1511</f>
        <v/>
      </c>
      <c r="AK1511" s="80">
        <f>INDEX(检修、备用和必开!I:I,MATCH(统调负荷!$C1511,检修、备用和必开!$A:$A,0))</f>
        <v/>
      </c>
    </row>
    <row r="1512" ht="13.8" customHeight="1">
      <c r="A1512" s="80">
        <f>WEEKDAY(C1512,2)</f>
        <v/>
      </c>
      <c r="B1512" s="80">
        <f>HOUR(D1512)</f>
        <v/>
      </c>
      <c r="D1512" s="75" t="n"/>
      <c r="E1512" s="80" t="n"/>
      <c r="F1512" s="80" t="n"/>
      <c r="G1512" s="80" t="n"/>
      <c r="H1512" s="80" t="n"/>
      <c r="I1512" s="80" t="n"/>
      <c r="J1512" s="80" t="n"/>
      <c r="K1512" s="80">
        <f>F1512-Y1512</f>
        <v/>
      </c>
      <c r="L1512" s="82">
        <f>AA1512/(K1512+W1512)</f>
        <v/>
      </c>
      <c r="M1512" s="75" t="n">
        <v>0.7291666666666666</v>
      </c>
      <c r="N1512" s="80" t="n">
        <v>96399.60000000001</v>
      </c>
      <c r="O1512" s="80" t="n">
        <v>54877.6</v>
      </c>
      <c r="P1512" s="80" t="n">
        <v>14370.8</v>
      </c>
      <c r="Q1512" s="80" t="n">
        <v>21607.8</v>
      </c>
      <c r="R1512" s="80" t="n">
        <v>6933.35</v>
      </c>
      <c r="S1512" s="80" t="n">
        <v>-1389.95</v>
      </c>
      <c r="T1512" s="80">
        <f>O1512-Y1512</f>
        <v/>
      </c>
      <c r="U1512" s="82">
        <f>AA1512/(T1512+X1512)</f>
        <v/>
      </c>
      <c r="V1512" s="80">
        <f>INDEX(检修、备用和必开!B:B,MATCH(统调负荷!$C1512,检修、备用和必开!$A:$A,0))</f>
        <v/>
      </c>
      <c r="W1512" s="80">
        <f>INDEX(检修、备用和必开!C:C,MATCH(统调负荷!$C1512,检修、备用和必开!$A:$A,0))</f>
        <v/>
      </c>
      <c r="X1512" s="80">
        <f>INDEX(检修、备用和必开!D:D,MATCH(统调负荷!$C1512,检修、备用和必开!$A:$A,0))</f>
        <v/>
      </c>
      <c r="Y1512" s="80">
        <f>INDEX(检修、备用和必开!E:E,MATCH(统调负荷!$C1512,检修、备用和必开!$A:$A,0))</f>
        <v/>
      </c>
      <c r="Z1512" s="80">
        <f>INDEX(检修、备用和必开!F:F,MATCH(统调负荷!$C1512,检修、备用和必开!$A:$A,0))</f>
        <v/>
      </c>
      <c r="AA1512" s="80">
        <f>94492.4-V1512-Z1512</f>
        <v/>
      </c>
      <c r="AB1512" s="80" t="n">
        <v>396.53</v>
      </c>
      <c r="AC1512" s="80" t="n">
        <v>487.72</v>
      </c>
      <c r="AD1512" s="83">
        <f>C1512+D1512</f>
        <v/>
      </c>
      <c r="AE1512" s="82">
        <f>N1512-E1512</f>
        <v/>
      </c>
      <c r="AF1512" s="82">
        <f>O1512-F1512</f>
        <v/>
      </c>
      <c r="AG1512" s="82">
        <f>P1512-G1512</f>
        <v/>
      </c>
      <c r="AH1512" s="82">
        <f>Q1512-H1512</f>
        <v/>
      </c>
      <c r="AI1512" s="82">
        <f>R1512-I1512</f>
        <v/>
      </c>
      <c r="AJ1512" s="82">
        <f>S1512-J1512</f>
        <v/>
      </c>
      <c r="AK1512" s="80">
        <f>INDEX(检修、备用和必开!I:I,MATCH(统调负荷!$C1512,检修、备用和必开!$A:$A,0))</f>
        <v/>
      </c>
    </row>
    <row r="1513" ht="13.8" customHeight="1">
      <c r="A1513" s="80">
        <f>WEEKDAY(C1513,2)</f>
        <v/>
      </c>
      <c r="B1513" s="80">
        <f>HOUR(D1513)</f>
        <v/>
      </c>
      <c r="D1513" s="75" t="n"/>
      <c r="E1513" s="80" t="n"/>
      <c r="F1513" s="80" t="n"/>
      <c r="G1513" s="80" t="n"/>
      <c r="H1513" s="80" t="n"/>
      <c r="I1513" s="80" t="n"/>
      <c r="J1513" s="80" t="n"/>
      <c r="K1513" s="80">
        <f>F1513-Y1513</f>
        <v/>
      </c>
      <c r="L1513" s="82">
        <f>AA1513/(K1513+W1513)</f>
        <v/>
      </c>
      <c r="M1513" s="75" t="n">
        <v>0.7395833333333334</v>
      </c>
      <c r="N1513" s="80" t="n">
        <v>97084.60000000001</v>
      </c>
      <c r="O1513" s="80" t="n">
        <v>54507.35</v>
      </c>
      <c r="P1513" s="80" t="n">
        <v>15392.7</v>
      </c>
      <c r="Q1513" s="80" t="n">
        <v>21856.3</v>
      </c>
      <c r="R1513" s="80" t="n">
        <v>6735.06</v>
      </c>
      <c r="S1513" s="80" t="n">
        <v>-1406.81</v>
      </c>
      <c r="T1513" s="80">
        <f>O1513-Y1513</f>
        <v/>
      </c>
      <c r="U1513" s="82">
        <f>AA1513/(T1513+X1513)</f>
        <v/>
      </c>
      <c r="V1513" s="80">
        <f>INDEX(检修、备用和必开!B:B,MATCH(统调负荷!$C1513,检修、备用和必开!$A:$A,0))</f>
        <v/>
      </c>
      <c r="W1513" s="80">
        <f>INDEX(检修、备用和必开!C:C,MATCH(统调负荷!$C1513,检修、备用和必开!$A:$A,0))</f>
        <v/>
      </c>
      <c r="X1513" s="80">
        <f>INDEX(检修、备用和必开!D:D,MATCH(统调负荷!$C1513,检修、备用和必开!$A:$A,0))</f>
        <v/>
      </c>
      <c r="Y1513" s="80">
        <f>INDEX(检修、备用和必开!E:E,MATCH(统调负荷!$C1513,检修、备用和必开!$A:$A,0))</f>
        <v/>
      </c>
      <c r="Z1513" s="80">
        <f>INDEX(检修、备用和必开!F:F,MATCH(统调负荷!$C1513,检修、备用和必开!$A:$A,0))</f>
        <v/>
      </c>
      <c r="AA1513" s="80">
        <f>94492.4-V1513-Z1513</f>
        <v/>
      </c>
      <c r="AB1513" s="80" t="n">
        <v>380.98</v>
      </c>
      <c r="AC1513" s="80" t="n">
        <v>418.81</v>
      </c>
      <c r="AD1513" s="83">
        <f>C1513+D1513</f>
        <v/>
      </c>
      <c r="AE1513" s="82">
        <f>N1513-E1513</f>
        <v/>
      </c>
      <c r="AF1513" s="82">
        <f>O1513-F1513</f>
        <v/>
      </c>
      <c r="AG1513" s="82">
        <f>P1513-G1513</f>
        <v/>
      </c>
      <c r="AH1513" s="82">
        <f>Q1513-H1513</f>
        <v/>
      </c>
      <c r="AI1513" s="82">
        <f>R1513-I1513</f>
        <v/>
      </c>
      <c r="AJ1513" s="82">
        <f>S1513-J1513</f>
        <v/>
      </c>
      <c r="AK1513" s="80">
        <f>INDEX(检修、备用和必开!I:I,MATCH(统调负荷!$C1513,检修、备用和必开!$A:$A,0))</f>
        <v/>
      </c>
    </row>
    <row r="1514" ht="13.8" customHeight="1">
      <c r="A1514" s="80">
        <f>WEEKDAY(C1514,2)</f>
        <v/>
      </c>
      <c r="B1514" s="80">
        <f>HOUR(D1514)</f>
        <v/>
      </c>
      <c r="D1514" s="75" t="n"/>
      <c r="E1514" s="80" t="n"/>
      <c r="F1514" s="80" t="n"/>
      <c r="G1514" s="80" t="n"/>
      <c r="H1514" s="80" t="n"/>
      <c r="I1514" s="80" t="n"/>
      <c r="J1514" s="80" t="n"/>
      <c r="K1514" s="80">
        <f>F1514-Y1514</f>
        <v/>
      </c>
      <c r="L1514" s="82">
        <f>AA1514/(K1514+W1514)</f>
        <v/>
      </c>
      <c r="M1514" s="75" t="n">
        <v>0.75</v>
      </c>
      <c r="N1514" s="80" t="n">
        <v>98570.10000000001</v>
      </c>
      <c r="O1514" s="80" t="n">
        <v>55162.52</v>
      </c>
      <c r="P1514" s="80" t="n">
        <v>16231.3</v>
      </c>
      <c r="Q1514" s="80" t="n">
        <v>21947.7</v>
      </c>
      <c r="R1514" s="80" t="n">
        <v>6676.38</v>
      </c>
      <c r="S1514" s="80" t="n">
        <v>-1447.8</v>
      </c>
      <c r="T1514" s="80">
        <f>O1514-Y1514</f>
        <v/>
      </c>
      <c r="U1514" s="82">
        <f>AA1514/(T1514+X1514)</f>
        <v/>
      </c>
      <c r="V1514" s="80">
        <f>INDEX(检修、备用和必开!B:B,MATCH(统调负荷!$C1514,检修、备用和必开!$A:$A,0))</f>
        <v/>
      </c>
      <c r="W1514" s="80">
        <f>INDEX(检修、备用和必开!C:C,MATCH(统调负荷!$C1514,检修、备用和必开!$A:$A,0))</f>
        <v/>
      </c>
      <c r="X1514" s="80">
        <f>INDEX(检修、备用和必开!D:D,MATCH(统调负荷!$C1514,检修、备用和必开!$A:$A,0))</f>
        <v/>
      </c>
      <c r="Y1514" s="80">
        <f>INDEX(检修、备用和必开!E:E,MATCH(统调负荷!$C1514,检修、备用和必开!$A:$A,0))</f>
        <v/>
      </c>
      <c r="Z1514" s="80">
        <f>INDEX(检修、备用和必开!F:F,MATCH(统调负荷!$C1514,检修、备用和必开!$A:$A,0))</f>
        <v/>
      </c>
      <c r="AA1514" s="80">
        <f>94492.4-V1514-Z1514</f>
        <v/>
      </c>
      <c r="AB1514" s="80" t="n">
        <v>386.97</v>
      </c>
      <c r="AC1514" s="80" t="n">
        <v>409.02</v>
      </c>
      <c r="AD1514" s="83">
        <f>C1514+D1514</f>
        <v/>
      </c>
      <c r="AE1514" s="82">
        <f>N1514-E1514</f>
        <v/>
      </c>
      <c r="AF1514" s="82">
        <f>O1514-F1514</f>
        <v/>
      </c>
      <c r="AG1514" s="82">
        <f>P1514-G1514</f>
        <v/>
      </c>
      <c r="AH1514" s="82">
        <f>Q1514-H1514</f>
        <v/>
      </c>
      <c r="AI1514" s="82">
        <f>R1514-I1514</f>
        <v/>
      </c>
      <c r="AJ1514" s="82">
        <f>S1514-J1514</f>
        <v/>
      </c>
      <c r="AK1514" s="80">
        <f>INDEX(检修、备用和必开!I:I,MATCH(统调负荷!$C1514,检修、备用和必开!$A:$A,0))</f>
        <v/>
      </c>
    </row>
    <row r="1515" ht="13.8" customHeight="1">
      <c r="A1515" s="80">
        <f>WEEKDAY(C1515,2)</f>
        <v/>
      </c>
      <c r="B1515" s="80">
        <f>HOUR(D1515)</f>
        <v/>
      </c>
      <c r="D1515" s="75" t="n"/>
      <c r="E1515" s="80" t="n"/>
      <c r="F1515" s="80" t="n"/>
      <c r="G1515" s="80" t="n"/>
      <c r="H1515" s="80" t="n"/>
      <c r="I1515" s="80" t="n"/>
      <c r="J1515" s="80" t="n"/>
      <c r="K1515" s="80">
        <f>F1515-Y1515</f>
        <v/>
      </c>
      <c r="L1515" s="82">
        <f>AA1515/(K1515+W1515)</f>
        <v/>
      </c>
      <c r="M1515" s="75" t="n">
        <v>0.7604166666666666</v>
      </c>
      <c r="N1515" s="80" t="n">
        <v>101680</v>
      </c>
      <c r="O1515" s="80" t="n">
        <v>57605.25</v>
      </c>
      <c r="P1515" s="80" t="n">
        <v>16817.7</v>
      </c>
      <c r="Q1515" s="80" t="n">
        <v>22025.3</v>
      </c>
      <c r="R1515" s="80" t="n">
        <v>6688.08</v>
      </c>
      <c r="S1515" s="80" t="n">
        <v>-1456.33</v>
      </c>
      <c r="T1515" s="80">
        <f>O1515-Y1515</f>
        <v/>
      </c>
      <c r="U1515" s="82">
        <f>AA1515/(T1515+X1515)</f>
        <v/>
      </c>
      <c r="V1515" s="80">
        <f>INDEX(检修、备用和必开!B:B,MATCH(统调负荷!$C1515,检修、备用和必开!$A:$A,0))</f>
        <v/>
      </c>
      <c r="W1515" s="80">
        <f>INDEX(检修、备用和必开!C:C,MATCH(统调负荷!$C1515,检修、备用和必开!$A:$A,0))</f>
        <v/>
      </c>
      <c r="X1515" s="80">
        <f>INDEX(检修、备用和必开!D:D,MATCH(统调负荷!$C1515,检修、备用和必开!$A:$A,0))</f>
        <v/>
      </c>
      <c r="Y1515" s="80">
        <f>INDEX(检修、备用和必开!E:E,MATCH(统调负荷!$C1515,检修、备用和必开!$A:$A,0))</f>
        <v/>
      </c>
      <c r="Z1515" s="80">
        <f>INDEX(检修、备用和必开!F:F,MATCH(统调负荷!$C1515,检修、备用和必开!$A:$A,0))</f>
        <v/>
      </c>
      <c r="AA1515" s="80">
        <f>94492.4-V1515-Z1515</f>
        <v/>
      </c>
      <c r="AB1515" s="80" t="n">
        <v>421.62</v>
      </c>
      <c r="AC1515" s="80" t="n">
        <v>487.24</v>
      </c>
      <c r="AD1515" s="83">
        <f>C1515+D1515</f>
        <v/>
      </c>
      <c r="AE1515" s="82">
        <f>N1515-E1515</f>
        <v/>
      </c>
      <c r="AF1515" s="82">
        <f>O1515-F1515</f>
        <v/>
      </c>
      <c r="AG1515" s="82">
        <f>P1515-G1515</f>
        <v/>
      </c>
      <c r="AH1515" s="82">
        <f>Q1515-H1515</f>
        <v/>
      </c>
      <c r="AI1515" s="82">
        <f>R1515-I1515</f>
        <v/>
      </c>
      <c r="AJ1515" s="82">
        <f>S1515-J1515</f>
        <v/>
      </c>
      <c r="AK1515" s="80">
        <f>INDEX(检修、备用和必开!I:I,MATCH(统调负荷!$C1515,检修、备用和必开!$A:$A,0))</f>
        <v/>
      </c>
    </row>
    <row r="1516" ht="13.8" customHeight="1">
      <c r="A1516" s="80">
        <f>WEEKDAY(C1516,2)</f>
        <v/>
      </c>
      <c r="B1516" s="80">
        <f>HOUR(D1516)</f>
        <v/>
      </c>
      <c r="D1516" s="75" t="n"/>
      <c r="E1516" s="80" t="n"/>
      <c r="F1516" s="80" t="n"/>
      <c r="G1516" s="80" t="n"/>
      <c r="H1516" s="80" t="n"/>
      <c r="I1516" s="80" t="n"/>
      <c r="J1516" s="80" t="n"/>
      <c r="K1516" s="80">
        <f>F1516-Y1516</f>
        <v/>
      </c>
      <c r="L1516" s="82">
        <f>AA1516/(K1516+W1516)</f>
        <v/>
      </c>
      <c r="M1516" s="75" t="n">
        <v>0.7708333333333334</v>
      </c>
      <c r="N1516" s="80" t="n">
        <v>102994</v>
      </c>
      <c r="O1516" s="80" t="n">
        <v>57548.69</v>
      </c>
      <c r="P1516" s="80" t="n">
        <v>17311.8</v>
      </c>
      <c r="Q1516" s="80" t="n">
        <v>22714.1</v>
      </c>
      <c r="R1516" s="80" t="n">
        <v>6743.44</v>
      </c>
      <c r="S1516" s="80" t="n">
        <v>-1324.03</v>
      </c>
      <c r="T1516" s="80">
        <f>O1516-Y1516</f>
        <v/>
      </c>
      <c r="U1516" s="82">
        <f>AA1516/(T1516+X1516)</f>
        <v/>
      </c>
      <c r="V1516" s="80">
        <f>INDEX(检修、备用和必开!B:B,MATCH(统调负荷!$C1516,检修、备用和必开!$A:$A,0))</f>
        <v/>
      </c>
      <c r="W1516" s="80">
        <f>INDEX(检修、备用和必开!C:C,MATCH(统调负荷!$C1516,检修、备用和必开!$A:$A,0))</f>
        <v/>
      </c>
      <c r="X1516" s="80">
        <f>INDEX(检修、备用和必开!D:D,MATCH(统调负荷!$C1516,检修、备用和必开!$A:$A,0))</f>
        <v/>
      </c>
      <c r="Y1516" s="80">
        <f>INDEX(检修、备用和必开!E:E,MATCH(统调负荷!$C1516,检修、备用和必开!$A:$A,0))</f>
        <v/>
      </c>
      <c r="Z1516" s="80">
        <f>INDEX(检修、备用和必开!F:F,MATCH(统调负荷!$C1516,检修、备用和必开!$A:$A,0))</f>
        <v/>
      </c>
      <c r="AA1516" s="80">
        <f>94492.4-V1516-Z1516</f>
        <v/>
      </c>
      <c r="AB1516" s="80" t="n">
        <v>421.06</v>
      </c>
      <c r="AC1516" s="80" t="n">
        <v>482.54</v>
      </c>
      <c r="AD1516" s="83">
        <f>C1516+D1516</f>
        <v/>
      </c>
      <c r="AE1516" s="82">
        <f>N1516-E1516</f>
        <v/>
      </c>
      <c r="AF1516" s="82">
        <f>O1516-F1516</f>
        <v/>
      </c>
      <c r="AG1516" s="82">
        <f>P1516-G1516</f>
        <v/>
      </c>
      <c r="AH1516" s="82">
        <f>Q1516-H1516</f>
        <v/>
      </c>
      <c r="AI1516" s="82">
        <f>R1516-I1516</f>
        <v/>
      </c>
      <c r="AJ1516" s="82">
        <f>S1516-J1516</f>
        <v/>
      </c>
      <c r="AK1516" s="80">
        <f>INDEX(检修、备用和必开!I:I,MATCH(统调负荷!$C1516,检修、备用和必开!$A:$A,0))</f>
        <v/>
      </c>
    </row>
    <row r="1517" ht="13.8" customHeight="1">
      <c r="A1517" s="80">
        <f>WEEKDAY(C1517,2)</f>
        <v/>
      </c>
      <c r="B1517" s="80">
        <f>HOUR(D1517)</f>
        <v/>
      </c>
      <c r="D1517" s="75" t="n"/>
      <c r="E1517" s="80" t="n"/>
      <c r="F1517" s="80" t="n"/>
      <c r="G1517" s="80" t="n"/>
      <c r="H1517" s="80" t="n"/>
      <c r="I1517" s="80" t="n"/>
      <c r="J1517" s="80" t="n"/>
      <c r="K1517" s="80">
        <f>F1517-Y1517</f>
        <v/>
      </c>
      <c r="L1517" s="82">
        <f>AA1517/(K1517+W1517)</f>
        <v/>
      </c>
      <c r="M1517" s="75" t="n">
        <v>0.78125</v>
      </c>
      <c r="N1517" s="80" t="n">
        <v>103466</v>
      </c>
      <c r="O1517" s="80" t="n">
        <v>57805.57</v>
      </c>
      <c r="P1517" s="80" t="n">
        <v>17167.9</v>
      </c>
      <c r="Q1517" s="80" t="n">
        <v>22996.7</v>
      </c>
      <c r="R1517" s="80" t="n">
        <v>6811.86</v>
      </c>
      <c r="S1517" s="80" t="n">
        <v>-1316.03</v>
      </c>
      <c r="T1517" s="80">
        <f>O1517-Y1517</f>
        <v/>
      </c>
      <c r="U1517" s="82">
        <f>AA1517/(T1517+X1517)</f>
        <v/>
      </c>
      <c r="V1517" s="80">
        <f>INDEX(检修、备用和必开!B:B,MATCH(统调负荷!$C1517,检修、备用和必开!$A:$A,0))</f>
        <v/>
      </c>
      <c r="W1517" s="80">
        <f>INDEX(检修、备用和必开!C:C,MATCH(统调负荷!$C1517,检修、备用和必开!$A:$A,0))</f>
        <v/>
      </c>
      <c r="X1517" s="80">
        <f>INDEX(检修、备用和必开!D:D,MATCH(统调负荷!$C1517,检修、备用和必开!$A:$A,0))</f>
        <v/>
      </c>
      <c r="Y1517" s="80">
        <f>INDEX(检修、备用和必开!E:E,MATCH(统调负荷!$C1517,检修、备用和必开!$A:$A,0))</f>
        <v/>
      </c>
      <c r="Z1517" s="80">
        <f>INDEX(检修、备用和必开!F:F,MATCH(统调负荷!$C1517,检修、备用和必开!$A:$A,0))</f>
        <v/>
      </c>
      <c r="AA1517" s="80">
        <f>94492.4-V1517-Z1517</f>
        <v/>
      </c>
      <c r="AB1517" s="80" t="n">
        <v>424.53</v>
      </c>
      <c r="AC1517" s="80" t="n">
        <v>439.99</v>
      </c>
      <c r="AD1517" s="83">
        <f>C1517+D1517</f>
        <v/>
      </c>
      <c r="AE1517" s="82">
        <f>N1517-E1517</f>
        <v/>
      </c>
      <c r="AF1517" s="82">
        <f>O1517-F1517</f>
        <v/>
      </c>
      <c r="AG1517" s="82">
        <f>P1517-G1517</f>
        <v/>
      </c>
      <c r="AH1517" s="82">
        <f>Q1517-H1517</f>
        <v/>
      </c>
      <c r="AI1517" s="82">
        <f>R1517-I1517</f>
        <v/>
      </c>
      <c r="AJ1517" s="82">
        <f>S1517-J1517</f>
        <v/>
      </c>
      <c r="AK1517" s="80">
        <f>INDEX(检修、备用和必开!I:I,MATCH(统调负荷!$C1517,检修、备用和必开!$A:$A,0))</f>
        <v/>
      </c>
    </row>
    <row r="1518" ht="13.8" customHeight="1">
      <c r="A1518" s="80">
        <f>WEEKDAY(C1518,2)</f>
        <v/>
      </c>
      <c r="B1518" s="80">
        <f>HOUR(D1518)</f>
        <v/>
      </c>
      <c r="D1518" s="75" t="n"/>
      <c r="E1518" s="80" t="n"/>
      <c r="F1518" s="80" t="n"/>
      <c r="G1518" s="80" t="n"/>
      <c r="H1518" s="80" t="n"/>
      <c r="I1518" s="80" t="n"/>
      <c r="J1518" s="80" t="n"/>
      <c r="K1518" s="80">
        <f>F1518-Y1518</f>
        <v/>
      </c>
      <c r="L1518" s="82">
        <f>AA1518/(K1518+W1518)</f>
        <v/>
      </c>
      <c r="M1518" s="75" t="n">
        <v>0.7916666666666666</v>
      </c>
      <c r="N1518" s="80" t="n">
        <v>103327</v>
      </c>
      <c r="O1518" s="80" t="n">
        <v>57421.48</v>
      </c>
      <c r="P1518" s="80" t="n">
        <v>17261.8</v>
      </c>
      <c r="Q1518" s="80" t="n">
        <v>23165.1</v>
      </c>
      <c r="R1518" s="80" t="n">
        <v>6851.14</v>
      </c>
      <c r="S1518" s="80" t="n">
        <v>-1372.52</v>
      </c>
      <c r="T1518" s="80">
        <f>O1518-Y1518</f>
        <v/>
      </c>
      <c r="U1518" s="82">
        <f>AA1518/(T1518+X1518)</f>
        <v/>
      </c>
      <c r="V1518" s="80">
        <f>INDEX(检修、备用和必开!B:B,MATCH(统调负荷!$C1518,检修、备用和必开!$A:$A,0))</f>
        <v/>
      </c>
      <c r="W1518" s="80">
        <f>INDEX(检修、备用和必开!C:C,MATCH(统调负荷!$C1518,检修、备用和必开!$A:$A,0))</f>
        <v/>
      </c>
      <c r="X1518" s="80">
        <f>INDEX(检修、备用和必开!D:D,MATCH(统调负荷!$C1518,检修、备用和必开!$A:$A,0))</f>
        <v/>
      </c>
      <c r="Y1518" s="80">
        <f>INDEX(检修、备用和必开!E:E,MATCH(统调负荷!$C1518,检修、备用和必开!$A:$A,0))</f>
        <v/>
      </c>
      <c r="Z1518" s="80">
        <f>INDEX(检修、备用和必开!F:F,MATCH(统调负荷!$C1518,检修、备用和必开!$A:$A,0))</f>
        <v/>
      </c>
      <c r="AA1518" s="80">
        <f>94492.4-V1518-Z1518</f>
        <v/>
      </c>
      <c r="AB1518" s="80" t="n">
        <v>406.76</v>
      </c>
      <c r="AC1518" s="80" t="n">
        <v>408.31</v>
      </c>
      <c r="AD1518" s="83">
        <f>C1518+D1518</f>
        <v/>
      </c>
      <c r="AE1518" s="82">
        <f>N1518-E1518</f>
        <v/>
      </c>
      <c r="AF1518" s="82">
        <f>O1518-F1518</f>
        <v/>
      </c>
      <c r="AG1518" s="82">
        <f>P1518-G1518</f>
        <v/>
      </c>
      <c r="AH1518" s="82">
        <f>Q1518-H1518</f>
        <v/>
      </c>
      <c r="AI1518" s="82">
        <f>R1518-I1518</f>
        <v/>
      </c>
      <c r="AJ1518" s="82">
        <f>S1518-J1518</f>
        <v/>
      </c>
      <c r="AK1518" s="80">
        <f>INDEX(检修、备用和必开!I:I,MATCH(统调负荷!$C1518,检修、备用和必开!$A:$A,0))</f>
        <v/>
      </c>
    </row>
    <row r="1519" ht="13.8" customHeight="1">
      <c r="A1519" s="80">
        <f>WEEKDAY(C1519,2)</f>
        <v/>
      </c>
      <c r="B1519" s="80">
        <f>HOUR(D1519)</f>
        <v/>
      </c>
      <c r="D1519" s="75" t="n"/>
      <c r="E1519" s="80" t="n"/>
      <c r="F1519" s="80" t="n"/>
      <c r="G1519" s="80" t="n"/>
      <c r="H1519" s="80" t="n"/>
      <c r="I1519" s="80" t="n"/>
      <c r="J1519" s="80" t="n"/>
      <c r="K1519" s="80">
        <f>F1519-Y1519</f>
        <v/>
      </c>
      <c r="L1519" s="82">
        <f>AA1519/(K1519+W1519)</f>
        <v/>
      </c>
      <c r="M1519" s="75" t="n">
        <v>0.8020833333333334</v>
      </c>
      <c r="N1519" s="80" t="n">
        <v>104650</v>
      </c>
      <c r="O1519" s="80" t="n">
        <v>58086.34</v>
      </c>
      <c r="P1519" s="80" t="n">
        <v>17723.4</v>
      </c>
      <c r="Q1519" s="80" t="n">
        <v>23327.9</v>
      </c>
      <c r="R1519" s="80" t="n">
        <v>6917.84</v>
      </c>
      <c r="S1519" s="80" t="n">
        <v>-1405.48</v>
      </c>
      <c r="T1519" s="80">
        <f>O1519-Y1519</f>
        <v/>
      </c>
      <c r="U1519" s="82">
        <f>AA1519/(T1519+X1519)</f>
        <v/>
      </c>
      <c r="V1519" s="80">
        <f>INDEX(检修、备用和必开!B:B,MATCH(统调负荷!$C1519,检修、备用和必开!$A:$A,0))</f>
        <v/>
      </c>
      <c r="W1519" s="80">
        <f>INDEX(检修、备用和必开!C:C,MATCH(统调负荷!$C1519,检修、备用和必开!$A:$A,0))</f>
        <v/>
      </c>
      <c r="X1519" s="80">
        <f>INDEX(检修、备用和必开!D:D,MATCH(统调负荷!$C1519,检修、备用和必开!$A:$A,0))</f>
        <v/>
      </c>
      <c r="Y1519" s="80">
        <f>INDEX(检修、备用和必开!E:E,MATCH(统调负荷!$C1519,检修、备用和必开!$A:$A,0))</f>
        <v/>
      </c>
      <c r="Z1519" s="80">
        <f>INDEX(检修、备用和必开!F:F,MATCH(统调负荷!$C1519,检修、备用和必开!$A:$A,0))</f>
        <v/>
      </c>
      <c r="AA1519" s="80">
        <f>94492.4-V1519-Z1519</f>
        <v/>
      </c>
      <c r="AB1519" s="80" t="n">
        <v>446.26</v>
      </c>
      <c r="AC1519" s="80" t="n">
        <v>435.9</v>
      </c>
      <c r="AD1519" s="83">
        <f>C1519+D1519</f>
        <v/>
      </c>
      <c r="AE1519" s="82">
        <f>N1519-E1519</f>
        <v/>
      </c>
      <c r="AF1519" s="82">
        <f>O1519-F1519</f>
        <v/>
      </c>
      <c r="AG1519" s="82">
        <f>P1519-G1519</f>
        <v/>
      </c>
      <c r="AH1519" s="82">
        <f>Q1519-H1519</f>
        <v/>
      </c>
      <c r="AI1519" s="82">
        <f>R1519-I1519</f>
        <v/>
      </c>
      <c r="AJ1519" s="82">
        <f>S1519-J1519</f>
        <v/>
      </c>
      <c r="AK1519" s="80">
        <f>INDEX(检修、备用和必开!I:I,MATCH(统调负荷!$C1519,检修、备用和必开!$A:$A,0))</f>
        <v/>
      </c>
    </row>
    <row r="1520" ht="13.8" customHeight="1">
      <c r="A1520" s="80">
        <f>WEEKDAY(C1520,2)</f>
        <v/>
      </c>
      <c r="B1520" s="80">
        <f>HOUR(D1520)</f>
        <v/>
      </c>
      <c r="D1520" s="75" t="n"/>
      <c r="E1520" s="80" t="n"/>
      <c r="F1520" s="80" t="n"/>
      <c r="G1520" s="80" t="n"/>
      <c r="H1520" s="80" t="n"/>
      <c r="I1520" s="80" t="n"/>
      <c r="J1520" s="80" t="n"/>
      <c r="K1520" s="80">
        <f>F1520-Y1520</f>
        <v/>
      </c>
      <c r="L1520" s="82">
        <f>AA1520/(K1520+W1520)</f>
        <v/>
      </c>
      <c r="M1520" s="75" t="n">
        <v>0.8125</v>
      </c>
      <c r="N1520" s="80" t="n">
        <v>104568</v>
      </c>
      <c r="O1520" s="80" t="n">
        <v>57878.65</v>
      </c>
      <c r="P1520" s="80" t="n">
        <v>17667.8</v>
      </c>
      <c r="Q1520" s="80" t="n">
        <v>23369.5</v>
      </c>
      <c r="R1520" s="80" t="n">
        <v>6970.78</v>
      </c>
      <c r="S1520" s="80" t="n">
        <v>-1318.73</v>
      </c>
      <c r="T1520" s="80">
        <f>O1520-Y1520</f>
        <v/>
      </c>
      <c r="U1520" s="82">
        <f>AA1520/(T1520+X1520)</f>
        <v/>
      </c>
      <c r="V1520" s="80">
        <f>INDEX(检修、备用和必开!B:B,MATCH(统调负荷!$C1520,检修、备用和必开!$A:$A,0))</f>
        <v/>
      </c>
      <c r="W1520" s="80">
        <f>INDEX(检修、备用和必开!C:C,MATCH(统调负荷!$C1520,检修、备用和必开!$A:$A,0))</f>
        <v/>
      </c>
      <c r="X1520" s="80">
        <f>INDEX(检修、备用和必开!D:D,MATCH(统调负荷!$C1520,检修、备用和必开!$A:$A,0))</f>
        <v/>
      </c>
      <c r="Y1520" s="80">
        <f>INDEX(检修、备用和必开!E:E,MATCH(统调负荷!$C1520,检修、备用和必开!$A:$A,0))</f>
        <v/>
      </c>
      <c r="Z1520" s="80">
        <f>INDEX(检修、备用和必开!F:F,MATCH(统调负荷!$C1520,检修、备用和必开!$A:$A,0))</f>
        <v/>
      </c>
      <c r="AA1520" s="80">
        <f>94492.4-V1520-Z1520</f>
        <v/>
      </c>
      <c r="AB1520" s="80" t="n">
        <v>441.52</v>
      </c>
      <c r="AC1520" s="80" t="n">
        <v>416.79</v>
      </c>
      <c r="AD1520" s="83">
        <f>C1520+D1520</f>
        <v/>
      </c>
      <c r="AE1520" s="82">
        <f>N1520-E1520</f>
        <v/>
      </c>
      <c r="AF1520" s="82">
        <f>O1520-F1520</f>
        <v/>
      </c>
      <c r="AG1520" s="82">
        <f>P1520-G1520</f>
        <v/>
      </c>
      <c r="AH1520" s="82">
        <f>Q1520-H1520</f>
        <v/>
      </c>
      <c r="AI1520" s="82">
        <f>R1520-I1520</f>
        <v/>
      </c>
      <c r="AJ1520" s="82">
        <f>S1520-J1520</f>
        <v/>
      </c>
      <c r="AK1520" s="80">
        <f>INDEX(检修、备用和必开!I:I,MATCH(统调负荷!$C1520,检修、备用和必开!$A:$A,0))</f>
        <v/>
      </c>
    </row>
    <row r="1521" ht="13.8" customHeight="1">
      <c r="A1521" s="80">
        <f>WEEKDAY(C1521,2)</f>
        <v/>
      </c>
      <c r="B1521" s="80">
        <f>HOUR(D1521)</f>
        <v/>
      </c>
      <c r="D1521" s="75" t="n"/>
      <c r="E1521" s="80" t="n"/>
      <c r="F1521" s="80" t="n"/>
      <c r="G1521" s="80" t="n"/>
      <c r="H1521" s="80" t="n"/>
      <c r="I1521" s="80" t="n"/>
      <c r="J1521" s="80" t="n"/>
      <c r="K1521" s="80">
        <f>F1521-Y1521</f>
        <v/>
      </c>
      <c r="L1521" s="82">
        <f>AA1521/(K1521+W1521)</f>
        <v/>
      </c>
      <c r="M1521" s="75" t="n">
        <v>0.8229166666666666</v>
      </c>
      <c r="N1521" s="80" t="n">
        <v>104190</v>
      </c>
      <c r="O1521" s="80" t="n">
        <v>57471.98</v>
      </c>
      <c r="P1521" s="80" t="n">
        <v>17615.5</v>
      </c>
      <c r="Q1521" s="80" t="n">
        <v>23496.1</v>
      </c>
      <c r="R1521" s="80" t="n">
        <v>6978.78</v>
      </c>
      <c r="S1521" s="80" t="n">
        <v>-1372.36</v>
      </c>
      <c r="T1521" s="80">
        <f>O1521-Y1521</f>
        <v/>
      </c>
      <c r="U1521" s="82">
        <f>AA1521/(T1521+X1521)</f>
        <v/>
      </c>
      <c r="V1521" s="80">
        <f>INDEX(检修、备用和必开!B:B,MATCH(统调负荷!$C1521,检修、备用和必开!$A:$A,0))</f>
        <v/>
      </c>
      <c r="W1521" s="80">
        <f>INDEX(检修、备用和必开!C:C,MATCH(统调负荷!$C1521,检修、备用和必开!$A:$A,0))</f>
        <v/>
      </c>
      <c r="X1521" s="80">
        <f>INDEX(检修、备用和必开!D:D,MATCH(统调负荷!$C1521,检修、备用和必开!$A:$A,0))</f>
        <v/>
      </c>
      <c r="Y1521" s="80">
        <f>INDEX(检修、备用和必开!E:E,MATCH(统调负荷!$C1521,检修、备用和必开!$A:$A,0))</f>
        <v/>
      </c>
      <c r="Z1521" s="80">
        <f>INDEX(检修、备用和必开!F:F,MATCH(统调负荷!$C1521,检修、备用和必开!$A:$A,0))</f>
        <v/>
      </c>
      <c r="AA1521" s="80">
        <f>94492.4-V1521-Z1521</f>
        <v/>
      </c>
      <c r="AB1521" s="80" t="n">
        <v>415.86</v>
      </c>
      <c r="AC1521" s="80" t="n">
        <v>386.55</v>
      </c>
      <c r="AD1521" s="83">
        <f>C1521+D1521</f>
        <v/>
      </c>
      <c r="AE1521" s="82">
        <f>N1521-E1521</f>
        <v/>
      </c>
      <c r="AF1521" s="82">
        <f>O1521-F1521</f>
        <v/>
      </c>
      <c r="AG1521" s="82">
        <f>P1521-G1521</f>
        <v/>
      </c>
      <c r="AH1521" s="82">
        <f>Q1521-H1521</f>
        <v/>
      </c>
      <c r="AI1521" s="82">
        <f>R1521-I1521</f>
        <v/>
      </c>
      <c r="AJ1521" s="82">
        <f>S1521-J1521</f>
        <v/>
      </c>
      <c r="AK1521" s="80">
        <f>INDEX(检修、备用和必开!I:I,MATCH(统调负荷!$C1521,检修、备用和必开!$A:$A,0))</f>
        <v/>
      </c>
    </row>
    <row r="1522" ht="13.8" customHeight="1">
      <c r="A1522" s="80">
        <f>WEEKDAY(C1522,2)</f>
        <v/>
      </c>
      <c r="B1522" s="80">
        <f>HOUR(D1522)</f>
        <v/>
      </c>
      <c r="D1522" s="75" t="n"/>
      <c r="E1522" s="80" t="n"/>
      <c r="F1522" s="80" t="n"/>
      <c r="G1522" s="80" t="n"/>
      <c r="H1522" s="80" t="n"/>
      <c r="I1522" s="80" t="n"/>
      <c r="J1522" s="80" t="n"/>
      <c r="K1522" s="80">
        <f>F1522-Y1522</f>
        <v/>
      </c>
      <c r="L1522" s="82">
        <f>AA1522/(K1522+W1522)</f>
        <v/>
      </c>
      <c r="M1522" s="75" t="n">
        <v>0.8333333333333334</v>
      </c>
      <c r="N1522" s="80" t="n">
        <v>103105</v>
      </c>
      <c r="O1522" s="80" t="n">
        <v>56295.75</v>
      </c>
      <c r="P1522" s="80" t="n">
        <v>17755.8</v>
      </c>
      <c r="Q1522" s="80" t="n">
        <v>23494.2</v>
      </c>
      <c r="R1522" s="80" t="n">
        <v>6978.67</v>
      </c>
      <c r="S1522" s="80" t="n">
        <v>-1419.42</v>
      </c>
      <c r="T1522" s="80">
        <f>O1522-Y1522</f>
        <v/>
      </c>
      <c r="U1522" s="82">
        <f>AA1522/(T1522+X1522)</f>
        <v/>
      </c>
      <c r="V1522" s="80">
        <f>INDEX(检修、备用和必开!B:B,MATCH(统调负荷!$C1522,检修、备用和必开!$A:$A,0))</f>
        <v/>
      </c>
      <c r="W1522" s="80">
        <f>INDEX(检修、备用和必开!C:C,MATCH(统调负荷!$C1522,检修、备用和必开!$A:$A,0))</f>
        <v/>
      </c>
      <c r="X1522" s="80">
        <f>INDEX(检修、备用和必开!D:D,MATCH(统调负荷!$C1522,检修、备用和必开!$A:$A,0))</f>
        <v/>
      </c>
      <c r="Y1522" s="80">
        <f>INDEX(检修、备用和必开!E:E,MATCH(统调负荷!$C1522,检修、备用和必开!$A:$A,0))</f>
        <v/>
      </c>
      <c r="Z1522" s="80">
        <f>INDEX(检修、备用和必开!F:F,MATCH(统调负荷!$C1522,检修、备用和必开!$A:$A,0))</f>
        <v/>
      </c>
      <c r="AA1522" s="80">
        <f>94492.4-V1522-Z1522</f>
        <v/>
      </c>
      <c r="AB1522" s="80" t="n">
        <v>397.06</v>
      </c>
      <c r="AC1522" s="80" t="n">
        <v>378.36</v>
      </c>
      <c r="AD1522" s="83">
        <f>C1522+D1522</f>
        <v/>
      </c>
      <c r="AE1522" s="82">
        <f>N1522-E1522</f>
        <v/>
      </c>
      <c r="AF1522" s="82">
        <f>O1522-F1522</f>
        <v/>
      </c>
      <c r="AG1522" s="82">
        <f>P1522-G1522</f>
        <v/>
      </c>
      <c r="AH1522" s="82">
        <f>Q1522-H1522</f>
        <v/>
      </c>
      <c r="AI1522" s="82">
        <f>R1522-I1522</f>
        <v/>
      </c>
      <c r="AJ1522" s="82">
        <f>S1522-J1522</f>
        <v/>
      </c>
      <c r="AK1522" s="80">
        <f>INDEX(检修、备用和必开!I:I,MATCH(统调负荷!$C1522,检修、备用和必开!$A:$A,0))</f>
        <v/>
      </c>
    </row>
    <row r="1523" ht="13.8" customHeight="1">
      <c r="A1523" s="80">
        <f>WEEKDAY(C1523,2)</f>
        <v/>
      </c>
      <c r="B1523" s="80">
        <f>HOUR(D1523)</f>
        <v/>
      </c>
      <c r="D1523" s="75" t="n"/>
      <c r="E1523" s="80" t="n"/>
      <c r="F1523" s="80" t="n"/>
      <c r="G1523" s="80" t="n"/>
      <c r="H1523" s="80" t="n"/>
      <c r="I1523" s="80" t="n"/>
      <c r="J1523" s="80" t="n"/>
      <c r="K1523" s="80">
        <f>F1523-Y1523</f>
        <v/>
      </c>
      <c r="L1523" s="82">
        <f>AA1523/(K1523+W1523)</f>
        <v/>
      </c>
      <c r="M1523" s="75" t="n">
        <v>0.84375</v>
      </c>
      <c r="N1523" s="80" t="n">
        <v>103064</v>
      </c>
      <c r="O1523" s="80" t="n">
        <v>56154.85</v>
      </c>
      <c r="P1523" s="80" t="n">
        <v>17733.7</v>
      </c>
      <c r="Q1523" s="80" t="n">
        <v>23667.8</v>
      </c>
      <c r="R1523" s="80" t="n">
        <v>6934.59</v>
      </c>
      <c r="S1523" s="80" t="n">
        <v>-1426.94</v>
      </c>
      <c r="T1523" s="80">
        <f>O1523-Y1523</f>
        <v/>
      </c>
      <c r="U1523" s="82">
        <f>AA1523/(T1523+X1523)</f>
        <v/>
      </c>
      <c r="V1523" s="80">
        <f>INDEX(检修、备用和必开!B:B,MATCH(统调负荷!$C1523,检修、备用和必开!$A:$A,0))</f>
        <v/>
      </c>
      <c r="W1523" s="80">
        <f>INDEX(检修、备用和必开!C:C,MATCH(统调负荷!$C1523,检修、备用和必开!$A:$A,0))</f>
        <v/>
      </c>
      <c r="X1523" s="80">
        <f>INDEX(检修、备用和必开!D:D,MATCH(统调负荷!$C1523,检修、备用和必开!$A:$A,0))</f>
        <v/>
      </c>
      <c r="Y1523" s="80">
        <f>INDEX(检修、备用和必开!E:E,MATCH(统调负荷!$C1523,检修、备用和必开!$A:$A,0))</f>
        <v/>
      </c>
      <c r="Z1523" s="80">
        <f>INDEX(检修、备用和必开!F:F,MATCH(统调负荷!$C1523,检修、备用和必开!$A:$A,0))</f>
        <v/>
      </c>
      <c r="AA1523" s="80">
        <f>94492.4-V1523-Z1523</f>
        <v/>
      </c>
      <c r="AB1523" s="80" t="n">
        <v>406.11</v>
      </c>
      <c r="AC1523" s="80" t="n">
        <v>377.62</v>
      </c>
      <c r="AD1523" s="83">
        <f>C1523+D1523</f>
        <v/>
      </c>
      <c r="AE1523" s="82">
        <f>N1523-E1523</f>
        <v/>
      </c>
      <c r="AF1523" s="82">
        <f>O1523-F1523</f>
        <v/>
      </c>
      <c r="AG1523" s="82">
        <f>P1523-G1523</f>
        <v/>
      </c>
      <c r="AH1523" s="82">
        <f>Q1523-H1523</f>
        <v/>
      </c>
      <c r="AI1523" s="82">
        <f>R1523-I1523</f>
        <v/>
      </c>
      <c r="AJ1523" s="82">
        <f>S1523-J1523</f>
        <v/>
      </c>
      <c r="AK1523" s="80">
        <f>INDEX(检修、备用和必开!I:I,MATCH(统调负荷!$C1523,检修、备用和必开!$A:$A,0))</f>
        <v/>
      </c>
    </row>
    <row r="1524" ht="13.8" customHeight="1">
      <c r="A1524" s="80">
        <f>WEEKDAY(C1524,2)</f>
        <v/>
      </c>
      <c r="B1524" s="80">
        <f>HOUR(D1524)</f>
        <v/>
      </c>
      <c r="D1524" s="75" t="n"/>
      <c r="E1524" s="80" t="n"/>
      <c r="F1524" s="80" t="n"/>
      <c r="G1524" s="80" t="n"/>
      <c r="H1524" s="80" t="n"/>
      <c r="I1524" s="80" t="n"/>
      <c r="J1524" s="80" t="n"/>
      <c r="K1524" s="80">
        <f>F1524-Y1524</f>
        <v/>
      </c>
      <c r="L1524" s="82">
        <f>AA1524/(K1524+W1524)</f>
        <v/>
      </c>
      <c r="M1524" s="75" t="n">
        <v>0.8541666666666666</v>
      </c>
      <c r="N1524" s="80" t="n">
        <v>102646</v>
      </c>
      <c r="O1524" s="80" t="n">
        <v>56522.64</v>
      </c>
      <c r="P1524" s="80" t="n">
        <v>17231.7</v>
      </c>
      <c r="Q1524" s="80" t="n">
        <v>23378.8</v>
      </c>
      <c r="R1524" s="80" t="n">
        <v>6910.98</v>
      </c>
      <c r="S1524" s="80" t="n">
        <v>-1398.12</v>
      </c>
      <c r="T1524" s="80">
        <f>O1524-Y1524</f>
        <v/>
      </c>
      <c r="U1524" s="82">
        <f>AA1524/(T1524+X1524)</f>
        <v/>
      </c>
      <c r="V1524" s="80">
        <f>INDEX(检修、备用和必开!B:B,MATCH(统调负荷!$C1524,检修、备用和必开!$A:$A,0))</f>
        <v/>
      </c>
      <c r="W1524" s="80">
        <f>INDEX(检修、备用和必开!C:C,MATCH(统调负荷!$C1524,检修、备用和必开!$A:$A,0))</f>
        <v/>
      </c>
      <c r="X1524" s="80">
        <f>INDEX(检修、备用和必开!D:D,MATCH(统调负荷!$C1524,检修、备用和必开!$A:$A,0))</f>
        <v/>
      </c>
      <c r="Y1524" s="80">
        <f>INDEX(检修、备用和必开!E:E,MATCH(统调负荷!$C1524,检修、备用和必开!$A:$A,0))</f>
        <v/>
      </c>
      <c r="Z1524" s="80">
        <f>INDEX(检修、备用和必开!F:F,MATCH(统调负荷!$C1524,检修、备用和必开!$A:$A,0))</f>
        <v/>
      </c>
      <c r="AA1524" s="80">
        <f>94492.4-V1524-Z1524</f>
        <v/>
      </c>
      <c r="AB1524" s="80" t="n">
        <v>406.22</v>
      </c>
      <c r="AC1524" s="80" t="n">
        <v>408.99</v>
      </c>
      <c r="AD1524" s="83">
        <f>C1524+D1524</f>
        <v/>
      </c>
      <c r="AE1524" s="82">
        <f>N1524-E1524</f>
        <v/>
      </c>
      <c r="AF1524" s="82">
        <f>O1524-F1524</f>
        <v/>
      </c>
      <c r="AG1524" s="82">
        <f>P1524-G1524</f>
        <v/>
      </c>
      <c r="AH1524" s="82">
        <f>Q1524-H1524</f>
        <v/>
      </c>
      <c r="AI1524" s="82">
        <f>R1524-I1524</f>
        <v/>
      </c>
      <c r="AJ1524" s="82">
        <f>S1524-J1524</f>
        <v/>
      </c>
      <c r="AK1524" s="80">
        <f>INDEX(检修、备用和必开!I:I,MATCH(统调负荷!$C1524,检修、备用和必开!$A:$A,0))</f>
        <v/>
      </c>
    </row>
    <row r="1525" ht="13.8" customHeight="1">
      <c r="A1525" s="80">
        <f>WEEKDAY(C1525,2)</f>
        <v/>
      </c>
      <c r="B1525" s="80">
        <f>HOUR(D1525)</f>
        <v/>
      </c>
      <c r="D1525" s="75" t="n"/>
      <c r="E1525" s="80" t="n"/>
      <c r="F1525" s="80" t="n"/>
      <c r="G1525" s="80" t="n"/>
      <c r="H1525" s="80" t="n"/>
      <c r="I1525" s="80" t="n"/>
      <c r="J1525" s="80" t="n"/>
      <c r="K1525" s="80">
        <f>F1525-Y1525</f>
        <v/>
      </c>
      <c r="L1525" s="82">
        <f>AA1525/(K1525+W1525)</f>
        <v/>
      </c>
      <c r="M1525" s="75" t="n">
        <v>0.8645833333333334</v>
      </c>
      <c r="N1525" s="80" t="n">
        <v>102056</v>
      </c>
      <c r="O1525" s="80" t="n">
        <v>57024.49</v>
      </c>
      <c r="P1525" s="80" t="n">
        <v>16084.6</v>
      </c>
      <c r="Q1525" s="80" t="n">
        <v>23416.6</v>
      </c>
      <c r="R1525" s="80" t="n">
        <v>6882.37</v>
      </c>
      <c r="S1525" s="80" t="n">
        <v>-1352.06</v>
      </c>
      <c r="T1525" s="80">
        <f>O1525-Y1525</f>
        <v/>
      </c>
      <c r="U1525" s="82">
        <f>AA1525/(T1525+X1525)</f>
        <v/>
      </c>
      <c r="V1525" s="80">
        <f>INDEX(检修、备用和必开!B:B,MATCH(统调负荷!$C1525,检修、备用和必开!$A:$A,0))</f>
        <v/>
      </c>
      <c r="W1525" s="80">
        <f>INDEX(检修、备用和必开!C:C,MATCH(统调负荷!$C1525,检修、备用和必开!$A:$A,0))</f>
        <v/>
      </c>
      <c r="X1525" s="80">
        <f>INDEX(检修、备用和必开!D:D,MATCH(统调负荷!$C1525,检修、备用和必开!$A:$A,0))</f>
        <v/>
      </c>
      <c r="Y1525" s="80">
        <f>INDEX(检修、备用和必开!E:E,MATCH(统调负荷!$C1525,检修、备用和必开!$A:$A,0))</f>
        <v/>
      </c>
      <c r="Z1525" s="80">
        <f>INDEX(检修、备用和必开!F:F,MATCH(统调负荷!$C1525,检修、备用和必开!$A:$A,0))</f>
        <v/>
      </c>
      <c r="AA1525" s="80">
        <f>94492.4-V1525-Z1525</f>
        <v/>
      </c>
      <c r="AB1525" s="80" t="n">
        <v>406.06</v>
      </c>
      <c r="AC1525" s="80" t="n">
        <v>410.5</v>
      </c>
      <c r="AD1525" s="83">
        <f>C1525+D1525</f>
        <v/>
      </c>
      <c r="AE1525" s="82">
        <f>N1525-E1525</f>
        <v/>
      </c>
      <c r="AF1525" s="82">
        <f>O1525-F1525</f>
        <v/>
      </c>
      <c r="AG1525" s="82">
        <f>P1525-G1525</f>
        <v/>
      </c>
      <c r="AH1525" s="82">
        <f>Q1525-H1525</f>
        <v/>
      </c>
      <c r="AI1525" s="82">
        <f>R1525-I1525</f>
        <v/>
      </c>
      <c r="AJ1525" s="82">
        <f>S1525-J1525</f>
        <v/>
      </c>
      <c r="AK1525" s="80">
        <f>INDEX(检修、备用和必开!I:I,MATCH(统调负荷!$C1525,检修、备用和必开!$A:$A,0))</f>
        <v/>
      </c>
    </row>
    <row r="1526" ht="13.8" customHeight="1">
      <c r="A1526" s="80">
        <f>WEEKDAY(C1526,2)</f>
        <v/>
      </c>
      <c r="B1526" s="80">
        <f>HOUR(D1526)</f>
        <v/>
      </c>
      <c r="D1526" s="75" t="n"/>
      <c r="E1526" s="80" t="n"/>
      <c r="F1526" s="80" t="n"/>
      <c r="G1526" s="80" t="n"/>
      <c r="H1526" s="80" t="n"/>
      <c r="I1526" s="80" t="n"/>
      <c r="J1526" s="80" t="n"/>
      <c r="K1526" s="80">
        <f>F1526-Y1526</f>
        <v/>
      </c>
      <c r="L1526" s="82">
        <f>AA1526/(K1526+W1526)</f>
        <v/>
      </c>
      <c r="M1526" s="75" t="n">
        <v>0.875</v>
      </c>
      <c r="N1526" s="80" t="n">
        <v>101016</v>
      </c>
      <c r="O1526" s="80" t="n">
        <v>56727.99</v>
      </c>
      <c r="P1526" s="80" t="n">
        <v>15438.7</v>
      </c>
      <c r="Q1526" s="80" t="n">
        <v>23394.5</v>
      </c>
      <c r="R1526" s="80" t="n">
        <v>6816.77</v>
      </c>
      <c r="S1526" s="80" t="n">
        <v>-1361.96</v>
      </c>
      <c r="T1526" s="80">
        <f>O1526-Y1526</f>
        <v/>
      </c>
      <c r="U1526" s="82">
        <f>AA1526/(T1526+X1526)</f>
        <v/>
      </c>
      <c r="V1526" s="80">
        <f>INDEX(检修、备用和必开!B:B,MATCH(统调负荷!$C1526,检修、备用和必开!$A:$A,0))</f>
        <v/>
      </c>
      <c r="W1526" s="80">
        <f>INDEX(检修、备用和必开!C:C,MATCH(统调负荷!$C1526,检修、备用和必开!$A:$A,0))</f>
        <v/>
      </c>
      <c r="X1526" s="80">
        <f>INDEX(检修、备用和必开!D:D,MATCH(统调负荷!$C1526,检修、备用和必开!$A:$A,0))</f>
        <v/>
      </c>
      <c r="Y1526" s="80">
        <f>INDEX(检修、备用和必开!E:E,MATCH(统调负荷!$C1526,检修、备用和必开!$A:$A,0))</f>
        <v/>
      </c>
      <c r="Z1526" s="80">
        <f>INDEX(检修、备用和必开!F:F,MATCH(统调负荷!$C1526,检修、备用和必开!$A:$A,0))</f>
        <v/>
      </c>
      <c r="AA1526" s="80">
        <f>94492.4-V1526-Z1526</f>
        <v/>
      </c>
      <c r="AB1526" s="80" t="n">
        <v>382.27</v>
      </c>
      <c r="AC1526" s="80" t="n">
        <v>397.26</v>
      </c>
      <c r="AD1526" s="83">
        <f>C1526+D1526</f>
        <v/>
      </c>
      <c r="AE1526" s="82">
        <f>N1526-E1526</f>
        <v/>
      </c>
      <c r="AF1526" s="82">
        <f>O1526-F1526</f>
        <v/>
      </c>
      <c r="AG1526" s="82">
        <f>P1526-G1526</f>
        <v/>
      </c>
      <c r="AH1526" s="82">
        <f>Q1526-H1526</f>
        <v/>
      </c>
      <c r="AI1526" s="82">
        <f>R1526-I1526</f>
        <v/>
      </c>
      <c r="AJ1526" s="82">
        <f>S1526-J1526</f>
        <v/>
      </c>
      <c r="AK1526" s="80">
        <f>INDEX(检修、备用和必开!I:I,MATCH(统调负荷!$C1526,检修、备用和必开!$A:$A,0))</f>
        <v/>
      </c>
    </row>
    <row r="1527" ht="13.8" customHeight="1">
      <c r="A1527" s="80">
        <f>WEEKDAY(C1527,2)</f>
        <v/>
      </c>
      <c r="B1527" s="80">
        <f>HOUR(D1527)</f>
        <v/>
      </c>
      <c r="D1527" s="75" t="n"/>
      <c r="E1527" s="80" t="n"/>
      <c r="F1527" s="80" t="n"/>
      <c r="G1527" s="80" t="n"/>
      <c r="H1527" s="80" t="n"/>
      <c r="I1527" s="80" t="n"/>
      <c r="J1527" s="80" t="n"/>
      <c r="K1527" s="80">
        <f>F1527-Y1527</f>
        <v/>
      </c>
      <c r="L1527" s="82">
        <f>AA1527/(K1527+W1527)</f>
        <v/>
      </c>
      <c r="M1527" s="75" t="n">
        <v>0.8854166666666666</v>
      </c>
      <c r="N1527" s="80" t="n">
        <v>100243</v>
      </c>
      <c r="O1527" s="80" t="n">
        <v>56359.46</v>
      </c>
      <c r="P1527" s="80" t="n">
        <v>15219.4</v>
      </c>
      <c r="Q1527" s="80" t="n">
        <v>23137.4</v>
      </c>
      <c r="R1527" s="80" t="n">
        <v>6821.63</v>
      </c>
      <c r="S1527" s="80" t="n">
        <v>-1294.89</v>
      </c>
      <c r="T1527" s="80">
        <f>O1527-Y1527</f>
        <v/>
      </c>
      <c r="U1527" s="82">
        <f>AA1527/(T1527+X1527)</f>
        <v/>
      </c>
      <c r="V1527" s="80">
        <f>INDEX(检修、备用和必开!B:B,MATCH(统调负荷!$C1527,检修、备用和必开!$A:$A,0))</f>
        <v/>
      </c>
      <c r="W1527" s="80">
        <f>INDEX(检修、备用和必开!C:C,MATCH(统调负荷!$C1527,检修、备用和必开!$A:$A,0))</f>
        <v/>
      </c>
      <c r="X1527" s="80">
        <f>INDEX(检修、备用和必开!D:D,MATCH(统调负荷!$C1527,检修、备用和必开!$A:$A,0))</f>
        <v/>
      </c>
      <c r="Y1527" s="80">
        <f>INDEX(检修、备用和必开!E:E,MATCH(统调负荷!$C1527,检修、备用和必开!$A:$A,0))</f>
        <v/>
      </c>
      <c r="Z1527" s="80">
        <f>INDEX(检修、备用和必开!F:F,MATCH(统调负荷!$C1527,检修、备用和必开!$A:$A,0))</f>
        <v/>
      </c>
      <c r="AA1527" s="80">
        <f>94492.4-V1527-Z1527</f>
        <v/>
      </c>
      <c r="AB1527" s="80" t="n">
        <v>396.26</v>
      </c>
      <c r="AC1527" s="80" t="n">
        <v>397.46</v>
      </c>
      <c r="AD1527" s="83">
        <f>C1527+D1527</f>
        <v/>
      </c>
      <c r="AE1527" s="82">
        <f>N1527-E1527</f>
        <v/>
      </c>
      <c r="AF1527" s="82">
        <f>O1527-F1527</f>
        <v/>
      </c>
      <c r="AG1527" s="82">
        <f>P1527-G1527</f>
        <v/>
      </c>
      <c r="AH1527" s="82">
        <f>Q1527-H1527</f>
        <v/>
      </c>
      <c r="AI1527" s="82">
        <f>R1527-I1527</f>
        <v/>
      </c>
      <c r="AJ1527" s="82">
        <f>S1527-J1527</f>
        <v/>
      </c>
      <c r="AK1527" s="80">
        <f>INDEX(检修、备用和必开!I:I,MATCH(统调负荷!$C1527,检修、备用和必开!$A:$A,0))</f>
        <v/>
      </c>
    </row>
    <row r="1528" ht="13.8" customHeight="1">
      <c r="A1528" s="80">
        <f>WEEKDAY(C1528,2)</f>
        <v/>
      </c>
      <c r="B1528" s="80">
        <f>HOUR(D1528)</f>
        <v/>
      </c>
      <c r="D1528" s="75" t="n"/>
      <c r="E1528" s="80" t="n"/>
      <c r="F1528" s="80" t="n"/>
      <c r="G1528" s="80" t="n"/>
      <c r="H1528" s="80" t="n"/>
      <c r="I1528" s="80" t="n"/>
      <c r="J1528" s="80" t="n"/>
      <c r="K1528" s="80">
        <f>F1528-Y1528</f>
        <v/>
      </c>
      <c r="L1528" s="82">
        <f>AA1528/(K1528+W1528)</f>
        <v/>
      </c>
      <c r="M1528" s="75" t="n">
        <v>0.8958333333333334</v>
      </c>
      <c r="N1528" s="80" t="n">
        <v>99064.3</v>
      </c>
      <c r="O1528" s="80" t="n">
        <v>56435.88</v>
      </c>
      <c r="P1528" s="80" t="n">
        <v>14222.5</v>
      </c>
      <c r="Q1528" s="80" t="n">
        <v>23039.6</v>
      </c>
      <c r="R1528" s="80" t="n">
        <v>6727.43</v>
      </c>
      <c r="S1528" s="80" t="n">
        <v>-1361.11</v>
      </c>
      <c r="T1528" s="80">
        <f>O1528-Y1528</f>
        <v/>
      </c>
      <c r="U1528" s="82">
        <f>AA1528/(T1528+X1528)</f>
        <v/>
      </c>
      <c r="V1528" s="80">
        <f>INDEX(检修、备用和必开!B:B,MATCH(统调负荷!$C1528,检修、备用和必开!$A:$A,0))</f>
        <v/>
      </c>
      <c r="W1528" s="80">
        <f>INDEX(检修、备用和必开!C:C,MATCH(统调负荷!$C1528,检修、备用和必开!$A:$A,0))</f>
        <v/>
      </c>
      <c r="X1528" s="80">
        <f>INDEX(检修、备用和必开!D:D,MATCH(统调负荷!$C1528,检修、备用和必开!$A:$A,0))</f>
        <v/>
      </c>
      <c r="Y1528" s="80">
        <f>INDEX(检修、备用和必开!E:E,MATCH(统调负荷!$C1528,检修、备用和必开!$A:$A,0))</f>
        <v/>
      </c>
      <c r="Z1528" s="80">
        <f>INDEX(检修、备用和必开!F:F,MATCH(统调负荷!$C1528,检修、备用和必开!$A:$A,0))</f>
        <v/>
      </c>
      <c r="AA1528" s="80">
        <f>94492.4-V1528-Z1528</f>
        <v/>
      </c>
      <c r="AB1528" s="80" t="n">
        <v>391.97</v>
      </c>
      <c r="AC1528" s="80" t="n">
        <v>405.03</v>
      </c>
      <c r="AD1528" s="83">
        <f>C1528+D1528</f>
        <v/>
      </c>
      <c r="AE1528" s="82">
        <f>N1528-E1528</f>
        <v/>
      </c>
      <c r="AF1528" s="82">
        <f>O1528-F1528</f>
        <v/>
      </c>
      <c r="AG1528" s="82">
        <f>P1528-G1528</f>
        <v/>
      </c>
      <c r="AH1528" s="82">
        <f>Q1528-H1528</f>
        <v/>
      </c>
      <c r="AI1528" s="82">
        <f>R1528-I1528</f>
        <v/>
      </c>
      <c r="AJ1528" s="82">
        <f>S1528-J1528</f>
        <v/>
      </c>
      <c r="AK1528" s="80">
        <f>INDEX(检修、备用和必开!I:I,MATCH(统调负荷!$C1528,检修、备用和必开!$A:$A,0))</f>
        <v/>
      </c>
    </row>
    <row r="1529" ht="13.8" customHeight="1">
      <c r="A1529" s="80">
        <f>WEEKDAY(C1529,2)</f>
        <v/>
      </c>
      <c r="B1529" s="80">
        <f>HOUR(D1529)</f>
        <v/>
      </c>
      <c r="D1529" s="75" t="n"/>
      <c r="E1529" s="80" t="n"/>
      <c r="F1529" s="80" t="n"/>
      <c r="G1529" s="80" t="n"/>
      <c r="H1529" s="80" t="n"/>
      <c r="I1529" s="80" t="n"/>
      <c r="J1529" s="80" t="n"/>
      <c r="K1529" s="80">
        <f>F1529-Y1529</f>
        <v/>
      </c>
      <c r="L1529" s="82">
        <f>AA1529/(K1529+W1529)</f>
        <v/>
      </c>
      <c r="M1529" s="75" t="n">
        <v>0.90625</v>
      </c>
      <c r="N1529" s="80" t="n">
        <v>97444.2</v>
      </c>
      <c r="O1529" s="80" t="n">
        <v>55567.99</v>
      </c>
      <c r="P1529" s="80" t="n">
        <v>13343.5</v>
      </c>
      <c r="Q1529" s="80" t="n">
        <v>23342.5</v>
      </c>
      <c r="R1529" s="80" t="n">
        <v>6596.41</v>
      </c>
      <c r="S1529" s="80" t="n">
        <v>-1406.2</v>
      </c>
      <c r="T1529" s="80">
        <f>O1529-Y1529</f>
        <v/>
      </c>
      <c r="U1529" s="82">
        <f>AA1529/(T1529+X1529)</f>
        <v/>
      </c>
      <c r="V1529" s="80">
        <f>INDEX(检修、备用和必开!B:B,MATCH(统调负荷!$C1529,检修、备用和必开!$A:$A,0))</f>
        <v/>
      </c>
      <c r="W1529" s="80">
        <f>INDEX(检修、备用和必开!C:C,MATCH(统调负荷!$C1529,检修、备用和必开!$A:$A,0))</f>
        <v/>
      </c>
      <c r="X1529" s="80">
        <f>INDEX(检修、备用和必开!D:D,MATCH(统调负荷!$C1529,检修、备用和必开!$A:$A,0))</f>
        <v/>
      </c>
      <c r="Y1529" s="80">
        <f>INDEX(检修、备用和必开!E:E,MATCH(统调负荷!$C1529,检修、备用和必开!$A:$A,0))</f>
        <v/>
      </c>
      <c r="Z1529" s="80">
        <f>INDEX(检修、备用和必开!F:F,MATCH(统调负荷!$C1529,检修、备用和必开!$A:$A,0))</f>
        <v/>
      </c>
      <c r="AA1529" s="80">
        <f>94492.4-V1529-Z1529</f>
        <v/>
      </c>
      <c r="AB1529" s="80" t="n">
        <v>377.86</v>
      </c>
      <c r="AC1529" s="80" t="n">
        <v>397.29</v>
      </c>
      <c r="AD1529" s="83">
        <f>C1529+D1529</f>
        <v/>
      </c>
      <c r="AE1529" s="82">
        <f>N1529-E1529</f>
        <v/>
      </c>
      <c r="AF1529" s="82">
        <f>O1529-F1529</f>
        <v/>
      </c>
      <c r="AG1529" s="82">
        <f>P1529-G1529</f>
        <v/>
      </c>
      <c r="AH1529" s="82">
        <f>Q1529-H1529</f>
        <v/>
      </c>
      <c r="AI1529" s="82">
        <f>R1529-I1529</f>
        <v/>
      </c>
      <c r="AJ1529" s="82">
        <f>S1529-J1529</f>
        <v/>
      </c>
      <c r="AK1529" s="80">
        <f>INDEX(检修、备用和必开!I:I,MATCH(统调负荷!$C1529,检修、备用和必开!$A:$A,0))</f>
        <v/>
      </c>
    </row>
    <row r="1530" ht="13.8" customHeight="1">
      <c r="A1530" s="80">
        <f>WEEKDAY(C1530,2)</f>
        <v/>
      </c>
      <c r="B1530" s="80">
        <f>HOUR(D1530)</f>
        <v/>
      </c>
      <c r="D1530" s="75" t="n"/>
      <c r="E1530" s="80" t="n"/>
      <c r="F1530" s="80" t="n"/>
      <c r="G1530" s="80" t="n"/>
      <c r="H1530" s="80" t="n"/>
      <c r="I1530" s="80" t="n"/>
      <c r="J1530" s="80" t="n"/>
      <c r="K1530" s="80">
        <f>F1530-Y1530</f>
        <v/>
      </c>
      <c r="L1530" s="82">
        <f>AA1530/(K1530+W1530)</f>
        <v/>
      </c>
      <c r="M1530" s="75" t="n">
        <v>0.9166666666666666</v>
      </c>
      <c r="N1530" s="80" t="n">
        <v>95558.3</v>
      </c>
      <c r="O1530" s="80" t="n">
        <v>55570.01</v>
      </c>
      <c r="P1530" s="80" t="n">
        <v>14009.5</v>
      </c>
      <c r="Q1530" s="80" t="n">
        <v>20936</v>
      </c>
      <c r="R1530" s="80" t="n">
        <v>6509.66</v>
      </c>
      <c r="S1530" s="80" t="n">
        <v>-1466.87</v>
      </c>
      <c r="T1530" s="80">
        <f>O1530-Y1530</f>
        <v/>
      </c>
      <c r="U1530" s="82">
        <f>AA1530/(T1530+X1530)</f>
        <v/>
      </c>
      <c r="V1530" s="80">
        <f>INDEX(检修、备用和必开!B:B,MATCH(统调负荷!$C1530,检修、备用和必开!$A:$A,0))</f>
        <v/>
      </c>
      <c r="W1530" s="80">
        <f>INDEX(检修、备用和必开!C:C,MATCH(统调负荷!$C1530,检修、备用和必开!$A:$A,0))</f>
        <v/>
      </c>
      <c r="X1530" s="80">
        <f>INDEX(检修、备用和必开!D:D,MATCH(统调负荷!$C1530,检修、备用和必开!$A:$A,0))</f>
        <v/>
      </c>
      <c r="Y1530" s="80">
        <f>INDEX(检修、备用和必开!E:E,MATCH(统调负荷!$C1530,检修、备用和必开!$A:$A,0))</f>
        <v/>
      </c>
      <c r="Z1530" s="80">
        <f>INDEX(检修、备用和必开!F:F,MATCH(统调负荷!$C1530,检修、备用和必开!$A:$A,0))</f>
        <v/>
      </c>
      <c r="AA1530" s="80">
        <f>94492.4-V1530-Z1530</f>
        <v/>
      </c>
      <c r="AB1530" s="80" t="n">
        <v>372.3</v>
      </c>
      <c r="AC1530" s="80" t="n">
        <v>387.96</v>
      </c>
      <c r="AD1530" s="83">
        <f>C1530+D1530</f>
        <v/>
      </c>
      <c r="AE1530" s="82">
        <f>N1530-E1530</f>
        <v/>
      </c>
      <c r="AF1530" s="82">
        <f>O1530-F1530</f>
        <v/>
      </c>
      <c r="AG1530" s="82">
        <f>P1530-G1530</f>
        <v/>
      </c>
      <c r="AH1530" s="82">
        <f>Q1530-H1530</f>
        <v/>
      </c>
      <c r="AI1530" s="82">
        <f>R1530-I1530</f>
        <v/>
      </c>
      <c r="AJ1530" s="82">
        <f>S1530-J1530</f>
        <v/>
      </c>
      <c r="AK1530" s="80">
        <f>INDEX(检修、备用和必开!I:I,MATCH(统调负荷!$C1530,检修、备用和必开!$A:$A,0))</f>
        <v/>
      </c>
    </row>
    <row r="1531" ht="13.8" customHeight="1">
      <c r="A1531" s="80">
        <f>WEEKDAY(C1531,2)</f>
        <v/>
      </c>
      <c r="B1531" s="80">
        <f>HOUR(D1531)</f>
        <v/>
      </c>
      <c r="D1531" s="75" t="n"/>
      <c r="E1531" s="80" t="n"/>
      <c r="F1531" s="80" t="n"/>
      <c r="G1531" s="80" t="n"/>
      <c r="H1531" s="80" t="n"/>
      <c r="I1531" s="80" t="n"/>
      <c r="J1531" s="80" t="n"/>
      <c r="K1531" s="80">
        <f>F1531-Y1531</f>
        <v/>
      </c>
      <c r="L1531" s="82">
        <f>AA1531/(K1531+W1531)</f>
        <v/>
      </c>
      <c r="M1531" s="75" t="n">
        <v>0.9270833333333334</v>
      </c>
      <c r="N1531" s="80" t="n">
        <v>93546.10000000001</v>
      </c>
      <c r="O1531" s="80" t="n">
        <v>55193.73</v>
      </c>
      <c r="P1531" s="80" t="n">
        <v>12836.1</v>
      </c>
      <c r="Q1531" s="80" t="n">
        <v>20407.9</v>
      </c>
      <c r="R1531" s="80" t="n">
        <v>6489.25</v>
      </c>
      <c r="S1531" s="80" t="n">
        <v>-1380.88</v>
      </c>
      <c r="T1531" s="80">
        <f>O1531-Y1531</f>
        <v/>
      </c>
      <c r="U1531" s="82">
        <f>AA1531/(T1531+X1531)</f>
        <v/>
      </c>
      <c r="V1531" s="80">
        <f>INDEX(检修、备用和必开!B:B,MATCH(统调负荷!$C1531,检修、备用和必开!$A:$A,0))</f>
        <v/>
      </c>
      <c r="W1531" s="80">
        <f>INDEX(检修、备用和必开!C:C,MATCH(统调负荷!$C1531,检修、备用和必开!$A:$A,0))</f>
        <v/>
      </c>
      <c r="X1531" s="80">
        <f>INDEX(检修、备用和必开!D:D,MATCH(统调负荷!$C1531,检修、备用和必开!$A:$A,0))</f>
        <v/>
      </c>
      <c r="Y1531" s="80">
        <f>INDEX(检修、备用和必开!E:E,MATCH(统调负荷!$C1531,检修、备用和必开!$A:$A,0))</f>
        <v/>
      </c>
      <c r="Z1531" s="80">
        <f>INDEX(检修、备用和必开!F:F,MATCH(统调负荷!$C1531,检修、备用和必开!$A:$A,0))</f>
        <v/>
      </c>
      <c r="AA1531" s="80">
        <f>94492.4-V1531-Z1531</f>
        <v/>
      </c>
      <c r="AB1531" s="80" t="n">
        <v>376.54</v>
      </c>
      <c r="AC1531" s="80" t="n">
        <v>403.96</v>
      </c>
      <c r="AD1531" s="83">
        <f>C1531+D1531</f>
        <v/>
      </c>
      <c r="AE1531" s="82">
        <f>N1531-E1531</f>
        <v/>
      </c>
      <c r="AF1531" s="82">
        <f>O1531-F1531</f>
        <v/>
      </c>
      <c r="AG1531" s="82">
        <f>P1531-G1531</f>
        <v/>
      </c>
      <c r="AH1531" s="82">
        <f>Q1531-H1531</f>
        <v/>
      </c>
      <c r="AI1531" s="82">
        <f>R1531-I1531</f>
        <v/>
      </c>
      <c r="AJ1531" s="82">
        <f>S1531-J1531</f>
        <v/>
      </c>
      <c r="AK1531" s="80">
        <f>INDEX(检修、备用和必开!I:I,MATCH(统调负荷!$C1531,检修、备用和必开!$A:$A,0))</f>
        <v/>
      </c>
    </row>
    <row r="1532" ht="13.8" customHeight="1">
      <c r="A1532" s="80">
        <f>WEEKDAY(C1532,2)</f>
        <v/>
      </c>
      <c r="B1532" s="80">
        <f>HOUR(D1532)</f>
        <v/>
      </c>
      <c r="D1532" s="75" t="n"/>
      <c r="E1532" s="80" t="n"/>
      <c r="F1532" s="80" t="n"/>
      <c r="G1532" s="80" t="n"/>
      <c r="H1532" s="80" t="n"/>
      <c r="I1532" s="80" t="n"/>
      <c r="J1532" s="80" t="n"/>
      <c r="K1532" s="80">
        <f>F1532-Y1532</f>
        <v/>
      </c>
      <c r="L1532" s="82">
        <f>AA1532/(K1532+W1532)</f>
        <v/>
      </c>
      <c r="M1532" s="75" t="n">
        <v>0.9375</v>
      </c>
      <c r="N1532" s="80" t="n">
        <v>91543.7</v>
      </c>
      <c r="O1532" s="80" t="n">
        <v>54659.6</v>
      </c>
      <c r="P1532" s="80" t="n">
        <v>12016.6</v>
      </c>
      <c r="Q1532" s="80" t="n">
        <v>19849.3</v>
      </c>
      <c r="R1532" s="80" t="n">
        <v>6367.77</v>
      </c>
      <c r="S1532" s="80" t="n">
        <v>-1349.57</v>
      </c>
      <c r="T1532" s="80">
        <f>O1532-Y1532</f>
        <v/>
      </c>
      <c r="U1532" s="82">
        <f>AA1532/(T1532+X1532)</f>
        <v/>
      </c>
      <c r="V1532" s="80">
        <f>INDEX(检修、备用和必开!B:B,MATCH(统调负荷!$C1532,检修、备用和必开!$A:$A,0))</f>
        <v/>
      </c>
      <c r="W1532" s="80">
        <f>INDEX(检修、备用和必开!C:C,MATCH(统调负荷!$C1532,检修、备用和必开!$A:$A,0))</f>
        <v/>
      </c>
      <c r="X1532" s="80">
        <f>INDEX(检修、备用和必开!D:D,MATCH(统调负荷!$C1532,检修、备用和必开!$A:$A,0))</f>
        <v/>
      </c>
      <c r="Y1532" s="80">
        <f>INDEX(检修、备用和必开!E:E,MATCH(统调负荷!$C1532,检修、备用和必开!$A:$A,0))</f>
        <v/>
      </c>
      <c r="Z1532" s="80">
        <f>INDEX(检修、备用和必开!F:F,MATCH(统调负荷!$C1532,检修、备用和必开!$A:$A,0))</f>
        <v/>
      </c>
      <c r="AA1532" s="80">
        <f>94492.4-V1532-Z1532</f>
        <v/>
      </c>
      <c r="AB1532" s="80" t="n">
        <v>377.65</v>
      </c>
      <c r="AC1532" s="80" t="n">
        <v>410.31</v>
      </c>
      <c r="AD1532" s="83">
        <f>C1532+D1532</f>
        <v/>
      </c>
      <c r="AE1532" s="82">
        <f>N1532-E1532</f>
        <v/>
      </c>
      <c r="AF1532" s="82">
        <f>O1532-F1532</f>
        <v/>
      </c>
      <c r="AG1532" s="82">
        <f>P1532-G1532</f>
        <v/>
      </c>
      <c r="AH1532" s="82">
        <f>Q1532-H1532</f>
        <v/>
      </c>
      <c r="AI1532" s="82">
        <f>R1532-I1532</f>
        <v/>
      </c>
      <c r="AJ1532" s="82">
        <f>S1532-J1532</f>
        <v/>
      </c>
      <c r="AK1532" s="80">
        <f>INDEX(检修、备用和必开!I:I,MATCH(统调负荷!$C1532,检修、备用和必开!$A:$A,0))</f>
        <v/>
      </c>
    </row>
    <row r="1533" ht="13.8" customHeight="1">
      <c r="A1533" s="80">
        <f>WEEKDAY(C1533,2)</f>
        <v/>
      </c>
      <c r="B1533" s="80">
        <f>HOUR(D1533)</f>
        <v/>
      </c>
      <c r="D1533" s="75" t="n"/>
      <c r="E1533" s="80" t="n"/>
      <c r="F1533" s="80" t="n"/>
      <c r="G1533" s="80" t="n"/>
      <c r="H1533" s="80" t="n"/>
      <c r="I1533" s="80" t="n"/>
      <c r="J1533" s="80" t="n"/>
      <c r="K1533" s="80">
        <f>F1533-Y1533</f>
        <v/>
      </c>
      <c r="L1533" s="82">
        <f>AA1533/(K1533+W1533)</f>
        <v/>
      </c>
      <c r="M1533" s="75" t="n">
        <v>0.9479166666666666</v>
      </c>
      <c r="N1533" s="80" t="n">
        <v>89219.5</v>
      </c>
      <c r="O1533" s="80" t="n">
        <v>52841.77</v>
      </c>
      <c r="P1533" s="80" t="n">
        <v>12094.1</v>
      </c>
      <c r="Q1533" s="80" t="n">
        <v>19313.2</v>
      </c>
      <c r="R1533" s="80" t="n">
        <v>6395.62</v>
      </c>
      <c r="S1533" s="80" t="n">
        <v>-1425.19</v>
      </c>
      <c r="T1533" s="80">
        <f>O1533-Y1533</f>
        <v/>
      </c>
      <c r="U1533" s="82">
        <f>AA1533/(T1533+X1533)</f>
        <v/>
      </c>
      <c r="V1533" s="80">
        <f>INDEX(检修、备用和必开!B:B,MATCH(统调负荷!$C1533,检修、备用和必开!$A:$A,0))</f>
        <v/>
      </c>
      <c r="W1533" s="80">
        <f>INDEX(检修、备用和必开!C:C,MATCH(统调负荷!$C1533,检修、备用和必开!$A:$A,0))</f>
        <v/>
      </c>
      <c r="X1533" s="80">
        <f>INDEX(检修、备用和必开!D:D,MATCH(统调负荷!$C1533,检修、备用和必开!$A:$A,0))</f>
        <v/>
      </c>
      <c r="Y1533" s="80">
        <f>INDEX(检修、备用和必开!E:E,MATCH(统调负荷!$C1533,检修、备用和必开!$A:$A,0))</f>
        <v/>
      </c>
      <c r="Z1533" s="80">
        <f>INDEX(检修、备用和必开!F:F,MATCH(统调负荷!$C1533,检修、备用和必开!$A:$A,0))</f>
        <v/>
      </c>
      <c r="AA1533" s="80">
        <f>94492.4-V1533-Z1533</f>
        <v/>
      </c>
      <c r="AB1533" s="80" t="n">
        <v>368.01</v>
      </c>
      <c r="AC1533" s="80" t="n">
        <v>380.65</v>
      </c>
      <c r="AD1533" s="83">
        <f>C1533+D1533</f>
        <v/>
      </c>
      <c r="AE1533" s="82">
        <f>N1533-E1533</f>
        <v/>
      </c>
      <c r="AF1533" s="82">
        <f>O1533-F1533</f>
        <v/>
      </c>
      <c r="AG1533" s="82">
        <f>P1533-G1533</f>
        <v/>
      </c>
      <c r="AH1533" s="82">
        <f>Q1533-H1533</f>
        <v/>
      </c>
      <c r="AI1533" s="82">
        <f>R1533-I1533</f>
        <v/>
      </c>
      <c r="AJ1533" s="82">
        <f>S1533-J1533</f>
        <v/>
      </c>
      <c r="AK1533" s="80">
        <f>INDEX(检修、备用和必开!I:I,MATCH(统调负荷!$C1533,检修、备用和必开!$A:$A,0))</f>
        <v/>
      </c>
    </row>
    <row r="1534" ht="13.8" customHeight="1">
      <c r="A1534" s="80">
        <f>WEEKDAY(C1534,2)</f>
        <v/>
      </c>
      <c r="B1534" s="80">
        <f>HOUR(D1534)</f>
        <v/>
      </c>
      <c r="D1534" s="75" t="n"/>
      <c r="E1534" s="80" t="n"/>
      <c r="F1534" s="80" t="n"/>
      <c r="G1534" s="80" t="n"/>
      <c r="H1534" s="80" t="n"/>
      <c r="I1534" s="80" t="n"/>
      <c r="J1534" s="80" t="n"/>
      <c r="K1534" s="80">
        <f>F1534-Y1534</f>
        <v/>
      </c>
      <c r="L1534" s="82">
        <f>AA1534/(K1534+W1534)</f>
        <v/>
      </c>
      <c r="M1534" s="75" t="n">
        <v>0.9583333333333334</v>
      </c>
      <c r="N1534" s="80" t="n">
        <v>86768.5</v>
      </c>
      <c r="O1534" s="80" t="n">
        <v>50117.34</v>
      </c>
      <c r="P1534" s="80" t="n">
        <v>12369.5</v>
      </c>
      <c r="Q1534" s="80" t="n">
        <v>19403.6</v>
      </c>
      <c r="R1534" s="80" t="n">
        <v>6328.49</v>
      </c>
      <c r="S1534" s="80" t="n">
        <v>-1450.43</v>
      </c>
      <c r="T1534" s="80">
        <f>O1534-Y1534</f>
        <v/>
      </c>
      <c r="U1534" s="82">
        <f>AA1534/(T1534+X1534)</f>
        <v/>
      </c>
      <c r="V1534" s="80">
        <f>INDEX(检修、备用和必开!B:B,MATCH(统调负荷!$C1534,检修、备用和必开!$A:$A,0))</f>
        <v/>
      </c>
      <c r="W1534" s="80">
        <f>INDEX(检修、备用和必开!C:C,MATCH(统调负荷!$C1534,检修、备用和必开!$A:$A,0))</f>
        <v/>
      </c>
      <c r="X1534" s="80">
        <f>INDEX(检修、备用和必开!D:D,MATCH(统调负荷!$C1534,检修、备用和必开!$A:$A,0))</f>
        <v/>
      </c>
      <c r="Y1534" s="80">
        <f>INDEX(检修、备用和必开!E:E,MATCH(统调负荷!$C1534,检修、备用和必开!$A:$A,0))</f>
        <v/>
      </c>
      <c r="Z1534" s="80">
        <f>INDEX(检修、备用和必开!F:F,MATCH(统调负荷!$C1534,检修、备用和必开!$A:$A,0))</f>
        <v/>
      </c>
      <c r="AA1534" s="80">
        <f>94492.4-V1534-Z1534</f>
        <v/>
      </c>
      <c r="AB1534" s="80" t="n">
        <v>347.62</v>
      </c>
      <c r="AC1534" s="80" t="n">
        <v>356.94</v>
      </c>
      <c r="AD1534" s="83">
        <f>C1534+D1534</f>
        <v/>
      </c>
      <c r="AE1534" s="82">
        <f>N1534-E1534</f>
        <v/>
      </c>
      <c r="AF1534" s="82">
        <f>O1534-F1534</f>
        <v/>
      </c>
      <c r="AG1534" s="82">
        <f>P1534-G1534</f>
        <v/>
      </c>
      <c r="AH1534" s="82">
        <f>Q1534-H1534</f>
        <v/>
      </c>
      <c r="AI1534" s="82">
        <f>R1534-I1534</f>
        <v/>
      </c>
      <c r="AJ1534" s="82">
        <f>S1534-J1534</f>
        <v/>
      </c>
      <c r="AK1534" s="80">
        <f>INDEX(检修、备用和必开!I:I,MATCH(统调负荷!$C1534,检修、备用和必开!$A:$A,0))</f>
        <v/>
      </c>
    </row>
    <row r="1535" ht="13.8" customHeight="1">
      <c r="A1535" s="80">
        <f>WEEKDAY(C1535,2)</f>
        <v/>
      </c>
      <c r="B1535" s="80">
        <f>HOUR(D1535)</f>
        <v/>
      </c>
      <c r="D1535" s="75" t="n"/>
      <c r="E1535" s="80" t="n"/>
      <c r="F1535" s="80" t="n"/>
      <c r="G1535" s="80" t="n"/>
      <c r="H1535" s="80" t="n"/>
      <c r="I1535" s="80" t="n"/>
      <c r="J1535" s="80" t="n"/>
      <c r="K1535" s="80">
        <f>F1535-Y1535</f>
        <v/>
      </c>
      <c r="L1535" s="82">
        <f>AA1535/(K1535+W1535)</f>
        <v/>
      </c>
      <c r="M1535" s="75" t="n">
        <v>0.96875</v>
      </c>
      <c r="N1535" s="80" t="n">
        <v>84171.89999999999</v>
      </c>
      <c r="O1535" s="80" t="n">
        <v>48575.51</v>
      </c>
      <c r="P1535" s="80" t="n">
        <v>12036.8</v>
      </c>
      <c r="Q1535" s="80" t="n">
        <v>18738.6</v>
      </c>
      <c r="R1535" s="80" t="n">
        <v>6253.61</v>
      </c>
      <c r="S1535" s="80" t="n">
        <v>-1432.62</v>
      </c>
      <c r="T1535" s="80">
        <f>O1535-Y1535</f>
        <v/>
      </c>
      <c r="U1535" s="82">
        <f>AA1535/(T1535+X1535)</f>
        <v/>
      </c>
      <c r="V1535" s="80">
        <f>INDEX(检修、备用和必开!B:B,MATCH(统调负荷!$C1535,检修、备用和必开!$A:$A,0))</f>
        <v/>
      </c>
      <c r="W1535" s="80">
        <f>INDEX(检修、备用和必开!C:C,MATCH(统调负荷!$C1535,检修、备用和必开!$A:$A,0))</f>
        <v/>
      </c>
      <c r="X1535" s="80">
        <f>INDEX(检修、备用和必开!D:D,MATCH(统调负荷!$C1535,检修、备用和必开!$A:$A,0))</f>
        <v/>
      </c>
      <c r="Y1535" s="80">
        <f>INDEX(检修、备用和必开!E:E,MATCH(统调负荷!$C1535,检修、备用和必开!$A:$A,0))</f>
        <v/>
      </c>
      <c r="Z1535" s="80">
        <f>INDEX(检修、备用和必开!F:F,MATCH(统调负荷!$C1535,检修、备用和必开!$A:$A,0))</f>
        <v/>
      </c>
      <c r="AA1535" s="80">
        <f>94492.4-V1535-Z1535</f>
        <v/>
      </c>
      <c r="AB1535" s="80" t="n">
        <v>336.88</v>
      </c>
      <c r="AC1535" s="80" t="n">
        <v>350.9</v>
      </c>
      <c r="AD1535" s="83">
        <f>C1535+D1535</f>
        <v/>
      </c>
      <c r="AE1535" s="82">
        <f>N1535-E1535</f>
        <v/>
      </c>
      <c r="AF1535" s="82">
        <f>O1535-F1535</f>
        <v/>
      </c>
      <c r="AG1535" s="82">
        <f>P1535-G1535</f>
        <v/>
      </c>
      <c r="AH1535" s="82">
        <f>Q1535-H1535</f>
        <v/>
      </c>
      <c r="AI1535" s="82">
        <f>R1535-I1535</f>
        <v/>
      </c>
      <c r="AJ1535" s="82">
        <f>S1535-J1535</f>
        <v/>
      </c>
      <c r="AK1535" s="80">
        <f>INDEX(检修、备用和必开!I:I,MATCH(统调负荷!$C1535,检修、备用和必开!$A:$A,0))</f>
        <v/>
      </c>
    </row>
    <row r="1536" ht="13.8" customHeight="1">
      <c r="A1536" s="80">
        <f>WEEKDAY(C1536,2)</f>
        <v/>
      </c>
      <c r="B1536" s="80">
        <f>HOUR(D1536)</f>
        <v/>
      </c>
      <c r="D1536" s="75" t="n"/>
      <c r="E1536" s="80" t="n"/>
      <c r="F1536" s="80" t="n"/>
      <c r="G1536" s="80" t="n"/>
      <c r="H1536" s="80" t="n"/>
      <c r="I1536" s="80" t="n"/>
      <c r="J1536" s="80" t="n"/>
      <c r="K1536" s="80">
        <f>F1536-Y1536</f>
        <v/>
      </c>
      <c r="L1536" s="82">
        <f>AA1536/(K1536+W1536)</f>
        <v/>
      </c>
      <c r="M1536" s="75" t="n">
        <v>0.9791666666666666</v>
      </c>
      <c r="N1536" s="80" t="n">
        <v>81517.3</v>
      </c>
      <c r="O1536" s="80" t="n">
        <v>47264.6</v>
      </c>
      <c r="P1536" s="80" t="n">
        <v>12016.9</v>
      </c>
      <c r="Q1536" s="80" t="n">
        <v>17403.4</v>
      </c>
      <c r="R1536" s="80" t="n">
        <v>6179.39</v>
      </c>
      <c r="S1536" s="80" t="n">
        <v>-1346.99</v>
      </c>
      <c r="T1536" s="80">
        <f>O1536-Y1536</f>
        <v/>
      </c>
      <c r="U1536" s="82">
        <f>AA1536/(T1536+X1536)</f>
        <v/>
      </c>
      <c r="V1536" s="80">
        <f>INDEX(检修、备用和必开!B:B,MATCH(统调负荷!$C1536,检修、备用和必开!$A:$A,0))</f>
        <v/>
      </c>
      <c r="W1536" s="80">
        <f>INDEX(检修、备用和必开!C:C,MATCH(统调负荷!$C1536,检修、备用和必开!$A:$A,0))</f>
        <v/>
      </c>
      <c r="X1536" s="80">
        <f>INDEX(检修、备用和必开!D:D,MATCH(统调负荷!$C1536,检修、备用和必开!$A:$A,0))</f>
        <v/>
      </c>
      <c r="Y1536" s="80">
        <f>INDEX(检修、备用和必开!E:E,MATCH(统调负荷!$C1536,检修、备用和必开!$A:$A,0))</f>
        <v/>
      </c>
      <c r="Z1536" s="80">
        <f>INDEX(检修、备用和必开!F:F,MATCH(统调负荷!$C1536,检修、备用和必开!$A:$A,0))</f>
        <v/>
      </c>
      <c r="AA1536" s="80">
        <f>94492.4-V1536-Z1536</f>
        <v/>
      </c>
      <c r="AB1536" s="80" t="n">
        <v>327.37</v>
      </c>
      <c r="AC1536" s="80" t="n">
        <v>339.59</v>
      </c>
      <c r="AD1536" s="83">
        <f>C1536+D1536</f>
        <v/>
      </c>
      <c r="AE1536" s="82">
        <f>N1536-E1536</f>
        <v/>
      </c>
      <c r="AF1536" s="82">
        <f>O1536-F1536</f>
        <v/>
      </c>
      <c r="AG1536" s="82">
        <f>P1536-G1536</f>
        <v/>
      </c>
      <c r="AH1536" s="82">
        <f>Q1536-H1536</f>
        <v/>
      </c>
      <c r="AI1536" s="82">
        <f>R1536-I1536</f>
        <v/>
      </c>
      <c r="AJ1536" s="82">
        <f>S1536-J1536</f>
        <v/>
      </c>
      <c r="AK1536" s="80">
        <f>INDEX(检修、备用和必开!I:I,MATCH(统调负荷!$C1536,检修、备用和必开!$A:$A,0))</f>
        <v/>
      </c>
    </row>
    <row r="1537" ht="13.8" customHeight="1">
      <c r="A1537" s="80">
        <f>WEEKDAY(C1537,2)</f>
        <v/>
      </c>
      <c r="B1537" s="80">
        <f>HOUR(D1537)</f>
        <v/>
      </c>
      <c r="D1537" s="75" t="n"/>
      <c r="E1537" s="80" t="n"/>
      <c r="F1537" s="80" t="n"/>
      <c r="G1537" s="80" t="n"/>
      <c r="H1537" s="80" t="n"/>
      <c r="I1537" s="80" t="n"/>
      <c r="J1537" s="80" t="n"/>
      <c r="K1537" s="80">
        <f>F1537-Y1537</f>
        <v/>
      </c>
      <c r="L1537" s="82">
        <f>AA1537/(K1537+W1537)</f>
        <v/>
      </c>
      <c r="M1537" s="75" t="n">
        <v>0.9895833333333334</v>
      </c>
      <c r="N1537" s="80" t="n">
        <v>79278.3</v>
      </c>
      <c r="O1537" s="80" t="n">
        <v>45499.8</v>
      </c>
      <c r="P1537" s="80" t="n">
        <v>12233.9</v>
      </c>
      <c r="Q1537" s="80" t="n">
        <v>16793.4</v>
      </c>
      <c r="R1537" s="80" t="n">
        <v>6064.19</v>
      </c>
      <c r="S1537" s="80" t="n">
        <v>-1312.99</v>
      </c>
      <c r="T1537" s="80">
        <f>O1537-Y1537</f>
        <v/>
      </c>
      <c r="U1537" s="82">
        <f>AA1537/(T1537+X1537)</f>
        <v/>
      </c>
      <c r="V1537" s="80">
        <f>INDEX(检修、备用和必开!B:B,MATCH(统调负荷!$C1537,检修、备用和必开!$A:$A,0))</f>
        <v/>
      </c>
      <c r="W1537" s="80">
        <f>INDEX(检修、备用和必开!C:C,MATCH(统调负荷!$C1537,检修、备用和必开!$A:$A,0))</f>
        <v/>
      </c>
      <c r="X1537" s="80">
        <f>INDEX(检修、备用和必开!D:D,MATCH(统调负荷!$C1537,检修、备用和必开!$A:$A,0))</f>
        <v/>
      </c>
      <c r="Y1537" s="80">
        <f>INDEX(检修、备用和必开!E:E,MATCH(统调负荷!$C1537,检修、备用和必开!$A:$A,0))</f>
        <v/>
      </c>
      <c r="Z1537" s="80">
        <f>INDEX(检修、备用和必开!F:F,MATCH(统调负荷!$C1537,检修、备用和必开!$A:$A,0))</f>
        <v/>
      </c>
      <c r="AA1537" s="80">
        <f>94492.4-V1537-Z1537</f>
        <v/>
      </c>
      <c r="AB1537" s="80" t="n">
        <v>312.5</v>
      </c>
      <c r="AC1537" s="80" t="n">
        <v>320.22</v>
      </c>
      <c r="AD1537" s="83">
        <f>C1537+D1537</f>
        <v/>
      </c>
      <c r="AE1537" s="82">
        <f>N1537-E1537</f>
        <v/>
      </c>
      <c r="AF1537" s="82">
        <f>O1537-F1537</f>
        <v/>
      </c>
      <c r="AG1537" s="82">
        <f>P1537-G1537</f>
        <v/>
      </c>
      <c r="AH1537" s="82">
        <f>Q1537-H1537</f>
        <v/>
      </c>
      <c r="AI1537" s="82">
        <f>R1537-I1537</f>
        <v/>
      </c>
      <c r="AJ1537" s="82">
        <f>S1537-J1537</f>
        <v/>
      </c>
      <c r="AK1537" s="80">
        <f>INDEX(检修、备用和必开!I:I,MATCH(统调负荷!$C1537,检修、备用和必开!$A:$A,0))</f>
        <v/>
      </c>
    </row>
    <row r="1538" ht="13.8" customHeight="1">
      <c r="A1538" s="80">
        <f>WEEKDAY(C1538,2)</f>
        <v/>
      </c>
      <c r="B1538" s="80">
        <f>HOUR(D1538)</f>
        <v/>
      </c>
      <c r="D1538" s="75" t="n"/>
      <c r="E1538" s="80" t="n"/>
      <c r="F1538" s="80" t="n"/>
      <c r="G1538" s="80" t="n"/>
      <c r="H1538" s="80" t="n"/>
      <c r="I1538" s="80" t="n"/>
      <c r="J1538" s="80" t="n"/>
      <c r="K1538" s="80">
        <f>F1538-Y1538</f>
        <v/>
      </c>
      <c r="L1538" s="82">
        <f>AA1538/(K1538+W1538)</f>
        <v/>
      </c>
      <c r="M1538" s="75" t="n">
        <v>0</v>
      </c>
      <c r="N1538" s="80" t="n">
        <v>77566.8</v>
      </c>
      <c r="O1538" s="80" t="n">
        <v>44348.85</v>
      </c>
      <c r="P1538" s="80" t="n">
        <v>12512.2</v>
      </c>
      <c r="Q1538" s="80" t="n">
        <v>16133.7</v>
      </c>
      <c r="R1538" s="80" t="n">
        <v>5815.19</v>
      </c>
      <c r="S1538" s="80" t="n">
        <v>-1243.14</v>
      </c>
      <c r="T1538" s="80">
        <f>O1538-Y1538</f>
        <v/>
      </c>
      <c r="U1538" s="82">
        <f>AA1538/(T1538+X1538)</f>
        <v/>
      </c>
      <c r="V1538" s="80">
        <f>INDEX(检修、备用和必开!B:B,MATCH(统调负荷!$C1538,检修、备用和必开!$A:$A,0))</f>
        <v/>
      </c>
      <c r="W1538" s="80">
        <f>INDEX(检修、备用和必开!C:C,MATCH(统调负荷!$C1538,检修、备用和必开!$A:$A,0))</f>
        <v/>
      </c>
      <c r="X1538" s="80">
        <f>INDEX(检修、备用和必开!D:D,MATCH(统调负荷!$C1538,检修、备用和必开!$A:$A,0))</f>
        <v/>
      </c>
      <c r="Y1538" s="80">
        <f>INDEX(检修、备用和必开!E:E,MATCH(统调负荷!$C1538,检修、备用和必开!$A:$A,0))</f>
        <v/>
      </c>
      <c r="Z1538" s="80">
        <f>INDEX(检修、备用和必开!F:F,MATCH(统调负荷!$C1538,检修、备用和必开!$A:$A,0))</f>
        <v/>
      </c>
      <c r="AA1538" s="80">
        <f>94492.4-V1538-Z1538</f>
        <v/>
      </c>
      <c r="AB1538" s="80" t="n">
        <v>312.6</v>
      </c>
      <c r="AC1538" s="80" t="n">
        <v>319.62</v>
      </c>
      <c r="AD1538" s="83">
        <f>C1538+D1538</f>
        <v/>
      </c>
      <c r="AE1538" s="82">
        <f>N1538-E1538</f>
        <v/>
      </c>
      <c r="AF1538" s="82">
        <f>O1538-F1538</f>
        <v/>
      </c>
      <c r="AG1538" s="82">
        <f>P1538-G1538</f>
        <v/>
      </c>
      <c r="AH1538" s="82">
        <f>Q1538-H1538</f>
        <v/>
      </c>
      <c r="AI1538" s="82">
        <f>R1538-I1538</f>
        <v/>
      </c>
      <c r="AJ1538" s="82">
        <f>S1538-J1538</f>
        <v/>
      </c>
      <c r="AK1538" s="80">
        <f>INDEX(检修、备用和必开!I:I,MATCH(统调负荷!$C1538,检修、备用和必开!$A:$A,0))</f>
        <v/>
      </c>
    </row>
    <row r="1539" ht="13.8" customHeight="1">
      <c r="A1539" s="80">
        <f>WEEKDAY(C1539,2)</f>
        <v/>
      </c>
      <c r="B1539" s="80">
        <f>HOUR(D1539)</f>
        <v/>
      </c>
      <c r="D1539" s="75" t="n"/>
      <c r="E1539" s="80" t="n"/>
      <c r="F1539" s="80" t="n"/>
      <c r="G1539" s="80" t="n"/>
      <c r="H1539" s="80" t="n"/>
      <c r="I1539" s="80" t="n"/>
      <c r="J1539" s="80" t="n"/>
      <c r="K1539" s="80">
        <f>F1539-Y1539</f>
        <v/>
      </c>
      <c r="L1539" s="82">
        <f>AA1539/(K1539+W1539)</f>
        <v/>
      </c>
      <c r="M1539" s="75" t="n">
        <v>0.01041666666666667</v>
      </c>
      <c r="N1539" s="80" t="n">
        <v>82694.3</v>
      </c>
      <c r="O1539" s="80" t="n">
        <v>48757.42</v>
      </c>
      <c r="P1539" s="80" t="n">
        <v>12312.5</v>
      </c>
      <c r="Q1539" s="80" t="n">
        <v>17268.3</v>
      </c>
      <c r="R1539" s="80" t="n">
        <v>5653.72</v>
      </c>
      <c r="S1539" s="80" t="n">
        <v>-1297.64</v>
      </c>
      <c r="T1539" s="80">
        <f>O1539-Y1539</f>
        <v/>
      </c>
      <c r="U1539" s="82">
        <f>AA1539/(T1539+X1539)</f>
        <v/>
      </c>
      <c r="V1539" s="80">
        <f>INDEX(检修、备用和必开!B:B,MATCH(统调负荷!$C1539,检修、备用和必开!$A:$A,0))</f>
        <v/>
      </c>
      <c r="W1539" s="80">
        <f>INDEX(检修、备用和必开!C:C,MATCH(统调负荷!$C1539,检修、备用和必开!$A:$A,0))</f>
        <v/>
      </c>
      <c r="X1539" s="80">
        <f>INDEX(检修、备用和必开!D:D,MATCH(统调负荷!$C1539,检修、备用和必开!$A:$A,0))</f>
        <v/>
      </c>
      <c r="Y1539" s="80">
        <f>INDEX(检修、备用和必开!E:E,MATCH(统调负荷!$C1539,检修、备用和必开!$A:$A,0))</f>
        <v/>
      </c>
      <c r="Z1539" s="80">
        <f>INDEX(检修、备用和必开!F:F,MATCH(统调负荷!$C1539,检修、备用和必开!$A:$A,0))</f>
        <v/>
      </c>
      <c r="AA1539" s="80">
        <f>94492.4-V1539-Z1539</f>
        <v/>
      </c>
      <c r="AB1539" s="80" t="n">
        <v>368.03</v>
      </c>
      <c r="AC1539" s="80" t="n">
        <v>470.18</v>
      </c>
      <c r="AD1539" s="83">
        <f>C1539+D1539</f>
        <v/>
      </c>
      <c r="AE1539" s="82">
        <f>N1539-E1539</f>
        <v/>
      </c>
      <c r="AF1539" s="82">
        <f>O1539-F1539</f>
        <v/>
      </c>
      <c r="AG1539" s="82">
        <f>P1539-G1539</f>
        <v/>
      </c>
      <c r="AH1539" s="82">
        <f>Q1539-H1539</f>
        <v/>
      </c>
      <c r="AI1539" s="82">
        <f>R1539-I1539</f>
        <v/>
      </c>
      <c r="AJ1539" s="82">
        <f>S1539-J1539</f>
        <v/>
      </c>
      <c r="AK1539" s="80">
        <f>INDEX(检修、备用和必开!I:I,MATCH(统调负荷!$C1539,检修、备用和必开!$A:$A,0))</f>
        <v/>
      </c>
    </row>
    <row r="1540" ht="13.8" customHeight="1">
      <c r="A1540" s="80">
        <f>WEEKDAY(C1540,2)</f>
        <v/>
      </c>
      <c r="B1540" s="80">
        <f>HOUR(D1540)</f>
        <v/>
      </c>
      <c r="D1540" s="75" t="n"/>
      <c r="E1540" s="80" t="n"/>
      <c r="F1540" s="80" t="n"/>
      <c r="G1540" s="80" t="n"/>
      <c r="H1540" s="80" t="n"/>
      <c r="I1540" s="80" t="n"/>
      <c r="J1540" s="80" t="n"/>
      <c r="K1540" s="80">
        <f>F1540-Y1540</f>
        <v/>
      </c>
      <c r="L1540" s="82">
        <f>AA1540/(K1540+W1540)</f>
        <v/>
      </c>
      <c r="M1540" s="75" t="n">
        <v>0.02083333333333333</v>
      </c>
      <c r="N1540" s="80" t="n">
        <v>82086.5</v>
      </c>
      <c r="O1540" s="80" t="n">
        <v>48716.52</v>
      </c>
      <c r="P1540" s="80" t="n">
        <v>12075.5</v>
      </c>
      <c r="Q1540" s="80" t="n">
        <v>16876.6</v>
      </c>
      <c r="R1540" s="80" t="n">
        <v>5624.83</v>
      </c>
      <c r="S1540" s="80" t="n">
        <v>-1206.95</v>
      </c>
      <c r="T1540" s="80">
        <f>O1540-Y1540</f>
        <v/>
      </c>
      <c r="U1540" s="82">
        <f>AA1540/(T1540+X1540)</f>
        <v/>
      </c>
      <c r="V1540" s="80">
        <f>INDEX(检修、备用和必开!B:B,MATCH(统调负荷!$C1540,检修、备用和必开!$A:$A,0))</f>
        <v/>
      </c>
      <c r="W1540" s="80">
        <f>INDEX(检修、备用和必开!C:C,MATCH(统调负荷!$C1540,检修、备用和必开!$A:$A,0))</f>
        <v/>
      </c>
      <c r="X1540" s="80">
        <f>INDEX(检修、备用和必开!D:D,MATCH(统调负荷!$C1540,检修、备用和必开!$A:$A,0))</f>
        <v/>
      </c>
      <c r="Y1540" s="80">
        <f>INDEX(检修、备用和必开!E:E,MATCH(统调负荷!$C1540,检修、备用和必开!$A:$A,0))</f>
        <v/>
      </c>
      <c r="Z1540" s="80">
        <f>INDEX(检修、备用和必开!F:F,MATCH(统调负荷!$C1540,检修、备用和必开!$A:$A,0))</f>
        <v/>
      </c>
      <c r="AA1540" s="80">
        <f>94492.4-V1540-Z1540</f>
        <v/>
      </c>
      <c r="AB1540" s="80" t="n">
        <v>373.62</v>
      </c>
      <c r="AC1540" s="80" t="n">
        <v>389.53</v>
      </c>
      <c r="AD1540" s="83">
        <f>C1540+D1540</f>
        <v/>
      </c>
      <c r="AE1540" s="82">
        <f>N1540-E1540</f>
        <v/>
      </c>
      <c r="AF1540" s="82">
        <f>O1540-F1540</f>
        <v/>
      </c>
      <c r="AG1540" s="82">
        <f>P1540-G1540</f>
        <v/>
      </c>
      <c r="AH1540" s="82">
        <f>Q1540-H1540</f>
        <v/>
      </c>
      <c r="AI1540" s="82">
        <f>R1540-I1540</f>
        <v/>
      </c>
      <c r="AJ1540" s="82">
        <f>S1540-J1540</f>
        <v/>
      </c>
      <c r="AK1540" s="80">
        <f>INDEX(检修、备用和必开!I:I,MATCH(统调负荷!$C1540,检修、备用和必开!$A:$A,0))</f>
        <v/>
      </c>
    </row>
    <row r="1541" ht="13.8" customHeight="1">
      <c r="A1541" s="80">
        <f>WEEKDAY(C1541,2)</f>
        <v/>
      </c>
      <c r="B1541" s="80">
        <f>HOUR(D1541)</f>
        <v/>
      </c>
      <c r="D1541" s="75" t="n"/>
      <c r="E1541" s="80" t="n"/>
      <c r="F1541" s="80" t="n"/>
      <c r="G1541" s="80" t="n"/>
      <c r="H1541" s="80" t="n"/>
      <c r="I1541" s="80" t="n"/>
      <c r="J1541" s="80" t="n"/>
      <c r="K1541" s="80">
        <f>F1541-Y1541</f>
        <v/>
      </c>
      <c r="L1541" s="82">
        <f>AA1541/(K1541+W1541)</f>
        <v/>
      </c>
      <c r="M1541" s="75" t="n">
        <v>0.03125</v>
      </c>
      <c r="N1541" s="80" t="n">
        <v>80231.3</v>
      </c>
      <c r="O1541" s="80" t="n">
        <v>46491.27</v>
      </c>
      <c r="P1541" s="80" t="n">
        <v>12364</v>
      </c>
      <c r="Q1541" s="80" t="n">
        <v>16915.9</v>
      </c>
      <c r="R1541" s="80" t="n">
        <v>5595.18</v>
      </c>
      <c r="S1541" s="80" t="n">
        <v>-1135.05</v>
      </c>
      <c r="T1541" s="80">
        <f>O1541-Y1541</f>
        <v/>
      </c>
      <c r="U1541" s="82">
        <f>AA1541/(T1541+X1541)</f>
        <v/>
      </c>
      <c r="V1541" s="80">
        <f>INDEX(检修、备用和必开!B:B,MATCH(统调负荷!$C1541,检修、备用和必开!$A:$A,0))</f>
        <v/>
      </c>
      <c r="W1541" s="80">
        <f>INDEX(检修、备用和必开!C:C,MATCH(统调负荷!$C1541,检修、备用和必开!$A:$A,0))</f>
        <v/>
      </c>
      <c r="X1541" s="80">
        <f>INDEX(检修、备用和必开!D:D,MATCH(统调负荷!$C1541,检修、备用和必开!$A:$A,0))</f>
        <v/>
      </c>
      <c r="Y1541" s="80">
        <f>INDEX(检修、备用和必开!E:E,MATCH(统调负荷!$C1541,检修、备用和必开!$A:$A,0))</f>
        <v/>
      </c>
      <c r="Z1541" s="80">
        <f>INDEX(检修、备用和必开!F:F,MATCH(统调负荷!$C1541,检修、备用和必开!$A:$A,0))</f>
        <v/>
      </c>
      <c r="AA1541" s="80">
        <f>94492.4-V1541-Z1541</f>
        <v/>
      </c>
      <c r="AB1541" s="80" t="n">
        <v>357.85</v>
      </c>
      <c r="AC1541" s="80" t="n">
        <v>359.57</v>
      </c>
      <c r="AD1541" s="83">
        <f>C1541+D1541</f>
        <v/>
      </c>
      <c r="AE1541" s="82">
        <f>N1541-E1541</f>
        <v/>
      </c>
      <c r="AF1541" s="82">
        <f>O1541-F1541</f>
        <v/>
      </c>
      <c r="AG1541" s="82">
        <f>P1541-G1541</f>
        <v/>
      </c>
      <c r="AH1541" s="82">
        <f>Q1541-H1541</f>
        <v/>
      </c>
      <c r="AI1541" s="82">
        <f>R1541-I1541</f>
        <v/>
      </c>
      <c r="AJ1541" s="82">
        <f>S1541-J1541</f>
        <v/>
      </c>
      <c r="AK1541" s="80">
        <f>INDEX(检修、备用和必开!I:I,MATCH(统调负荷!$C1541,检修、备用和必开!$A:$A,0))</f>
        <v/>
      </c>
    </row>
    <row r="1542" ht="13.8" customHeight="1">
      <c r="A1542" s="80">
        <f>WEEKDAY(C1542,2)</f>
        <v/>
      </c>
      <c r="B1542" s="80">
        <f>HOUR(D1542)</f>
        <v/>
      </c>
      <c r="D1542" s="75" t="n"/>
      <c r="E1542" s="80" t="n"/>
      <c r="F1542" s="80" t="n"/>
      <c r="G1542" s="80" t="n"/>
      <c r="H1542" s="80" t="n"/>
      <c r="I1542" s="80" t="n"/>
      <c r="J1542" s="80" t="n"/>
      <c r="K1542" s="80">
        <f>F1542-Y1542</f>
        <v/>
      </c>
      <c r="L1542" s="82">
        <f>AA1542/(K1542+W1542)</f>
        <v/>
      </c>
      <c r="M1542" s="75" t="n">
        <v>0.04166666666666666</v>
      </c>
      <c r="N1542" s="80" t="n">
        <v>78121.60000000001</v>
      </c>
      <c r="O1542" s="80" t="n">
        <v>44042.11</v>
      </c>
      <c r="P1542" s="80" t="n">
        <v>12398.7</v>
      </c>
      <c r="Q1542" s="80" t="n">
        <v>17199.7</v>
      </c>
      <c r="R1542" s="80" t="n">
        <v>5641.35</v>
      </c>
      <c r="S1542" s="80" t="n">
        <v>-1160.26</v>
      </c>
      <c r="T1542" s="80">
        <f>O1542-Y1542</f>
        <v/>
      </c>
      <c r="U1542" s="82">
        <f>AA1542/(T1542+X1542)</f>
        <v/>
      </c>
      <c r="V1542" s="80">
        <f>INDEX(检修、备用和必开!B:B,MATCH(统调负荷!$C1542,检修、备用和必开!$A:$A,0))</f>
        <v/>
      </c>
      <c r="W1542" s="80">
        <f>INDEX(检修、备用和必开!C:C,MATCH(统调负荷!$C1542,检修、备用和必开!$A:$A,0))</f>
        <v/>
      </c>
      <c r="X1542" s="80">
        <f>INDEX(检修、备用和必开!D:D,MATCH(统调负荷!$C1542,检修、备用和必开!$A:$A,0))</f>
        <v/>
      </c>
      <c r="Y1542" s="80">
        <f>INDEX(检修、备用和必开!E:E,MATCH(统调负荷!$C1542,检修、备用和必开!$A:$A,0))</f>
        <v/>
      </c>
      <c r="Z1542" s="80">
        <f>INDEX(检修、备用和必开!F:F,MATCH(统调负荷!$C1542,检修、备用和必开!$A:$A,0))</f>
        <v/>
      </c>
      <c r="AA1542" s="80">
        <f>94492.4-V1542-Z1542</f>
        <v/>
      </c>
      <c r="AB1542" s="80" t="n">
        <v>339.82</v>
      </c>
      <c r="AC1542" s="80" t="n">
        <v>349.58</v>
      </c>
      <c r="AD1542" s="83">
        <f>C1542+D1542</f>
        <v/>
      </c>
      <c r="AE1542" s="82">
        <f>N1542-E1542</f>
        <v/>
      </c>
      <c r="AF1542" s="82">
        <f>O1542-F1542</f>
        <v/>
      </c>
      <c r="AG1542" s="82">
        <f>P1542-G1542</f>
        <v/>
      </c>
      <c r="AH1542" s="82">
        <f>Q1542-H1542</f>
        <v/>
      </c>
      <c r="AI1542" s="82">
        <f>R1542-I1542</f>
        <v/>
      </c>
      <c r="AJ1542" s="82">
        <f>S1542-J1542</f>
        <v/>
      </c>
      <c r="AK1542" s="80">
        <f>INDEX(检修、备用和必开!I:I,MATCH(统调负荷!$C1542,检修、备用和必开!$A:$A,0))</f>
        <v/>
      </c>
    </row>
    <row r="1543" ht="13.8" customHeight="1">
      <c r="A1543" s="80">
        <f>WEEKDAY(C1543,2)</f>
        <v/>
      </c>
      <c r="B1543" s="80">
        <f>HOUR(D1543)</f>
        <v/>
      </c>
      <c r="D1543" s="75" t="n"/>
      <c r="E1543" s="80" t="n"/>
      <c r="F1543" s="80" t="n"/>
      <c r="G1543" s="80" t="n"/>
      <c r="H1543" s="80" t="n"/>
      <c r="I1543" s="80" t="n"/>
      <c r="J1543" s="80" t="n"/>
      <c r="K1543" s="80">
        <f>F1543-Y1543</f>
        <v/>
      </c>
      <c r="L1543" s="82">
        <f>AA1543/(K1543+W1543)</f>
        <v/>
      </c>
      <c r="M1543" s="75" t="n">
        <v>0.05208333333333334</v>
      </c>
      <c r="N1543" s="80" t="n">
        <v>76809.3</v>
      </c>
      <c r="O1543" s="80" t="n">
        <v>43276.2</v>
      </c>
      <c r="P1543" s="80" t="n">
        <v>11400</v>
      </c>
      <c r="Q1543" s="80" t="n">
        <v>17568.8</v>
      </c>
      <c r="R1543" s="80" t="n">
        <v>5713.71</v>
      </c>
      <c r="S1543" s="80" t="n">
        <v>-1149.41</v>
      </c>
      <c r="T1543" s="80">
        <f>O1543-Y1543</f>
        <v/>
      </c>
      <c r="U1543" s="82">
        <f>AA1543/(T1543+X1543)</f>
        <v/>
      </c>
      <c r="V1543" s="80">
        <f>INDEX(检修、备用和必开!B:B,MATCH(统调负荷!$C1543,检修、备用和必开!$A:$A,0))</f>
        <v/>
      </c>
      <c r="W1543" s="80">
        <f>INDEX(检修、备用和必开!C:C,MATCH(统调负荷!$C1543,检修、备用和必开!$A:$A,0))</f>
        <v/>
      </c>
      <c r="X1543" s="80">
        <f>INDEX(检修、备用和必开!D:D,MATCH(统调负荷!$C1543,检修、备用和必开!$A:$A,0))</f>
        <v/>
      </c>
      <c r="Y1543" s="80">
        <f>INDEX(检修、备用和必开!E:E,MATCH(统调负荷!$C1543,检修、备用和必开!$A:$A,0))</f>
        <v/>
      </c>
      <c r="Z1543" s="80">
        <f>INDEX(检修、备用和必开!F:F,MATCH(统调负荷!$C1543,检修、备用和必开!$A:$A,0))</f>
        <v/>
      </c>
      <c r="AA1543" s="80">
        <f>94492.4-V1543-Z1543</f>
        <v/>
      </c>
      <c r="AB1543" s="80" t="n">
        <v>330.29</v>
      </c>
      <c r="AC1543" s="80" t="n">
        <v>339.88</v>
      </c>
      <c r="AD1543" s="83">
        <f>C1543+D1543</f>
        <v/>
      </c>
      <c r="AE1543" s="82">
        <f>N1543-E1543</f>
        <v/>
      </c>
      <c r="AF1543" s="82">
        <f>O1543-F1543</f>
        <v/>
      </c>
      <c r="AG1543" s="82">
        <f>P1543-G1543</f>
        <v/>
      </c>
      <c r="AH1543" s="82">
        <f>Q1543-H1543</f>
        <v/>
      </c>
      <c r="AI1543" s="82">
        <f>R1543-I1543</f>
        <v/>
      </c>
      <c r="AJ1543" s="82">
        <f>S1543-J1543</f>
        <v/>
      </c>
      <c r="AK1543" s="80">
        <f>INDEX(检修、备用和必开!I:I,MATCH(统调负荷!$C1543,检修、备用和必开!$A:$A,0))</f>
        <v/>
      </c>
    </row>
    <row r="1544" ht="13.8" customHeight="1">
      <c r="A1544" s="80">
        <f>WEEKDAY(C1544,2)</f>
        <v/>
      </c>
      <c r="B1544" s="80">
        <f>HOUR(D1544)</f>
        <v/>
      </c>
      <c r="D1544" s="75" t="n"/>
      <c r="E1544" s="80" t="n"/>
      <c r="F1544" s="80" t="n"/>
      <c r="G1544" s="80" t="n"/>
      <c r="H1544" s="80" t="n"/>
      <c r="I1544" s="80" t="n"/>
      <c r="J1544" s="80" t="n"/>
      <c r="K1544" s="80">
        <f>F1544-Y1544</f>
        <v/>
      </c>
      <c r="L1544" s="82">
        <f>AA1544/(K1544+W1544)</f>
        <v/>
      </c>
      <c r="M1544" s="75" t="n">
        <v>0.0625</v>
      </c>
      <c r="N1544" s="80" t="n">
        <v>75347.2</v>
      </c>
      <c r="O1544" s="80" t="n">
        <v>41710.06</v>
      </c>
      <c r="P1544" s="80" t="n">
        <v>11583.3</v>
      </c>
      <c r="Q1544" s="80" t="n">
        <v>17537.5</v>
      </c>
      <c r="R1544" s="80" t="n">
        <v>5681.73</v>
      </c>
      <c r="S1544" s="80" t="n">
        <v>-1165.39</v>
      </c>
      <c r="T1544" s="80">
        <f>O1544-Y1544</f>
        <v/>
      </c>
      <c r="U1544" s="82">
        <f>AA1544/(T1544+X1544)</f>
        <v/>
      </c>
      <c r="V1544" s="80">
        <f>INDEX(检修、备用和必开!B:B,MATCH(统调负荷!$C1544,检修、备用和必开!$A:$A,0))</f>
        <v/>
      </c>
      <c r="W1544" s="80">
        <f>INDEX(检修、备用和必开!C:C,MATCH(统调负荷!$C1544,检修、备用和必开!$A:$A,0))</f>
        <v/>
      </c>
      <c r="X1544" s="80">
        <f>INDEX(检修、备用和必开!D:D,MATCH(统调负荷!$C1544,检修、备用和必开!$A:$A,0))</f>
        <v/>
      </c>
      <c r="Y1544" s="80">
        <f>INDEX(检修、备用和必开!E:E,MATCH(统调负荷!$C1544,检修、备用和必开!$A:$A,0))</f>
        <v/>
      </c>
      <c r="Z1544" s="80">
        <f>INDEX(检修、备用和必开!F:F,MATCH(统调负荷!$C1544,检修、备用和必开!$A:$A,0))</f>
        <v/>
      </c>
      <c r="AA1544" s="80">
        <f>94492.4-V1544-Z1544</f>
        <v/>
      </c>
      <c r="AB1544" s="80" t="n">
        <v>325.6</v>
      </c>
      <c r="AC1544" s="80" t="n">
        <v>329.92</v>
      </c>
      <c r="AD1544" s="83">
        <f>C1544+D1544</f>
        <v/>
      </c>
      <c r="AE1544" s="82">
        <f>N1544-E1544</f>
        <v/>
      </c>
      <c r="AF1544" s="82">
        <f>O1544-F1544</f>
        <v/>
      </c>
      <c r="AG1544" s="82">
        <f>P1544-G1544</f>
        <v/>
      </c>
      <c r="AH1544" s="82">
        <f>Q1544-H1544</f>
        <v/>
      </c>
      <c r="AI1544" s="82">
        <f>R1544-I1544</f>
        <v/>
      </c>
      <c r="AJ1544" s="82">
        <f>S1544-J1544</f>
        <v/>
      </c>
      <c r="AK1544" s="80">
        <f>INDEX(检修、备用和必开!I:I,MATCH(统调负荷!$C1544,检修、备用和必开!$A:$A,0))</f>
        <v/>
      </c>
    </row>
    <row r="1545" ht="13.8" customHeight="1">
      <c r="A1545" s="80">
        <f>WEEKDAY(C1545,2)</f>
        <v/>
      </c>
      <c r="B1545" s="80">
        <f>HOUR(D1545)</f>
        <v/>
      </c>
      <c r="D1545" s="75" t="n"/>
      <c r="E1545" s="80" t="n"/>
      <c r="F1545" s="80" t="n"/>
      <c r="G1545" s="80" t="n"/>
      <c r="H1545" s="80" t="n"/>
      <c r="I1545" s="80" t="n"/>
      <c r="J1545" s="80" t="n"/>
      <c r="K1545" s="80">
        <f>F1545-Y1545</f>
        <v/>
      </c>
      <c r="L1545" s="82">
        <f>AA1545/(K1545+W1545)</f>
        <v/>
      </c>
      <c r="M1545" s="75" t="n">
        <v>0.07291666666666667</v>
      </c>
      <c r="N1545" s="80" t="n">
        <v>74176.60000000001</v>
      </c>
      <c r="O1545" s="80" t="n">
        <v>41111.84</v>
      </c>
      <c r="P1545" s="80" t="n">
        <v>11019.1</v>
      </c>
      <c r="Q1545" s="80" t="n">
        <v>17518.4</v>
      </c>
      <c r="R1545" s="80" t="n">
        <v>5692.33</v>
      </c>
      <c r="S1545" s="80" t="n">
        <v>-1165.07</v>
      </c>
      <c r="T1545" s="80">
        <f>O1545-Y1545</f>
        <v/>
      </c>
      <c r="U1545" s="82">
        <f>AA1545/(T1545+X1545)</f>
        <v/>
      </c>
      <c r="V1545" s="80">
        <f>INDEX(检修、备用和必开!B:B,MATCH(统调负荷!$C1545,检修、备用和必开!$A:$A,0))</f>
        <v/>
      </c>
      <c r="W1545" s="80">
        <f>INDEX(检修、备用和必开!C:C,MATCH(统调负荷!$C1545,检修、备用和必开!$A:$A,0))</f>
        <v/>
      </c>
      <c r="X1545" s="80">
        <f>INDEX(检修、备用和必开!D:D,MATCH(统调负荷!$C1545,检修、备用和必开!$A:$A,0))</f>
        <v/>
      </c>
      <c r="Y1545" s="80">
        <f>INDEX(检修、备用和必开!E:E,MATCH(统调负荷!$C1545,检修、备用和必开!$A:$A,0))</f>
        <v/>
      </c>
      <c r="Z1545" s="80">
        <f>INDEX(检修、备用和必开!F:F,MATCH(统调负荷!$C1545,检修、备用和必开!$A:$A,0))</f>
        <v/>
      </c>
      <c r="AA1545" s="80">
        <f>94492.4-V1545-Z1545</f>
        <v/>
      </c>
      <c r="AB1545" s="80" t="n">
        <v>324.48</v>
      </c>
      <c r="AC1545" s="80" t="n">
        <v>320.36</v>
      </c>
      <c r="AD1545" s="83">
        <f>C1545+D1545</f>
        <v/>
      </c>
      <c r="AE1545" s="82">
        <f>N1545-E1545</f>
        <v/>
      </c>
      <c r="AF1545" s="82">
        <f>O1545-F1545</f>
        <v/>
      </c>
      <c r="AG1545" s="82">
        <f>P1545-G1545</f>
        <v/>
      </c>
      <c r="AH1545" s="82">
        <f>Q1545-H1545</f>
        <v/>
      </c>
      <c r="AI1545" s="82">
        <f>R1545-I1545</f>
        <v/>
      </c>
      <c r="AJ1545" s="82">
        <f>S1545-J1545</f>
        <v/>
      </c>
      <c r="AK1545" s="80">
        <f>INDEX(检修、备用和必开!I:I,MATCH(统调负荷!$C1545,检修、备用和必开!$A:$A,0))</f>
        <v/>
      </c>
    </row>
    <row r="1546" ht="13.8" customHeight="1">
      <c r="A1546" s="80">
        <f>WEEKDAY(C1546,2)</f>
        <v/>
      </c>
      <c r="B1546" s="80">
        <f>HOUR(D1546)</f>
        <v/>
      </c>
      <c r="D1546" s="75" t="n"/>
      <c r="E1546" s="80" t="n"/>
      <c r="F1546" s="80" t="n"/>
      <c r="G1546" s="80" t="n"/>
      <c r="H1546" s="80" t="n"/>
      <c r="I1546" s="80" t="n"/>
      <c r="J1546" s="80" t="n"/>
      <c r="K1546" s="80">
        <f>F1546-Y1546</f>
        <v/>
      </c>
      <c r="L1546" s="82">
        <f>AA1546/(K1546+W1546)</f>
        <v/>
      </c>
      <c r="M1546" s="75" t="n">
        <v>0.08333333333333333</v>
      </c>
      <c r="N1546" s="80" t="n">
        <v>72930.89999999999</v>
      </c>
      <c r="O1546" s="80" t="n">
        <v>40094.78</v>
      </c>
      <c r="P1546" s="80" t="n">
        <v>10854.3</v>
      </c>
      <c r="Q1546" s="80" t="n">
        <v>17429.7</v>
      </c>
      <c r="R1546" s="80" t="n">
        <v>5752.17</v>
      </c>
      <c r="S1546" s="80" t="n">
        <v>-1200.05</v>
      </c>
      <c r="T1546" s="80">
        <f>O1546-Y1546</f>
        <v/>
      </c>
      <c r="U1546" s="82">
        <f>AA1546/(T1546+X1546)</f>
        <v/>
      </c>
      <c r="V1546" s="80">
        <f>INDEX(检修、备用和必开!B:B,MATCH(统调负荷!$C1546,检修、备用和必开!$A:$A,0))</f>
        <v/>
      </c>
      <c r="W1546" s="80">
        <f>INDEX(检修、备用和必开!C:C,MATCH(统调负荷!$C1546,检修、备用和必开!$A:$A,0))</f>
        <v/>
      </c>
      <c r="X1546" s="80">
        <f>INDEX(检修、备用和必开!D:D,MATCH(统调负荷!$C1546,检修、备用和必开!$A:$A,0))</f>
        <v/>
      </c>
      <c r="Y1546" s="80">
        <f>INDEX(检修、备用和必开!E:E,MATCH(统调负荷!$C1546,检修、备用和必开!$A:$A,0))</f>
        <v/>
      </c>
      <c r="Z1546" s="80">
        <f>INDEX(检修、备用和必开!F:F,MATCH(统调负荷!$C1546,检修、备用和必开!$A:$A,0))</f>
        <v/>
      </c>
      <c r="AA1546" s="80">
        <f>94492.4-V1546-Z1546</f>
        <v/>
      </c>
      <c r="AB1546" s="80" t="n">
        <v>315.98</v>
      </c>
      <c r="AC1546" s="80" t="n">
        <v>311.74</v>
      </c>
      <c r="AD1546" s="83">
        <f>C1546+D1546</f>
        <v/>
      </c>
      <c r="AE1546" s="82">
        <f>N1546-E1546</f>
        <v/>
      </c>
      <c r="AF1546" s="82">
        <f>O1546-F1546</f>
        <v/>
      </c>
      <c r="AG1546" s="82">
        <f>P1546-G1546</f>
        <v/>
      </c>
      <c r="AH1546" s="82">
        <f>Q1546-H1546</f>
        <v/>
      </c>
      <c r="AI1546" s="82">
        <f>R1546-I1546</f>
        <v/>
      </c>
      <c r="AJ1546" s="82">
        <f>S1546-J1546</f>
        <v/>
      </c>
      <c r="AK1546" s="80">
        <f>INDEX(检修、备用和必开!I:I,MATCH(统调负荷!$C1546,检修、备用和必开!$A:$A,0))</f>
        <v/>
      </c>
    </row>
    <row r="1547" ht="13.8" customHeight="1">
      <c r="A1547" s="80">
        <f>WEEKDAY(C1547,2)</f>
        <v/>
      </c>
      <c r="B1547" s="80">
        <f>HOUR(D1547)</f>
        <v/>
      </c>
      <c r="D1547" s="75" t="n"/>
      <c r="E1547" s="80" t="n"/>
      <c r="F1547" s="80" t="n"/>
      <c r="G1547" s="80" t="n"/>
      <c r="H1547" s="80" t="n"/>
      <c r="I1547" s="80" t="n"/>
      <c r="J1547" s="80" t="n"/>
      <c r="K1547" s="80">
        <f>F1547-Y1547</f>
        <v/>
      </c>
      <c r="L1547" s="82">
        <f>AA1547/(K1547+W1547)</f>
        <v/>
      </c>
      <c r="M1547" s="75" t="n">
        <v>0.09375</v>
      </c>
      <c r="N1547" s="80" t="n">
        <v>71831.5</v>
      </c>
      <c r="O1547" s="80" t="n">
        <v>39447.21</v>
      </c>
      <c r="P1547" s="80" t="n">
        <v>10374.8</v>
      </c>
      <c r="Q1547" s="80" t="n">
        <v>17415.7</v>
      </c>
      <c r="R1547" s="80" t="n">
        <v>5870.71</v>
      </c>
      <c r="S1547" s="80" t="n">
        <v>-1276.92</v>
      </c>
      <c r="T1547" s="80">
        <f>O1547-Y1547</f>
        <v/>
      </c>
      <c r="U1547" s="82">
        <f>AA1547/(T1547+X1547)</f>
        <v/>
      </c>
      <c r="V1547" s="80">
        <f>INDEX(检修、备用和必开!B:B,MATCH(统调负荷!$C1547,检修、备用和必开!$A:$A,0))</f>
        <v/>
      </c>
      <c r="W1547" s="80">
        <f>INDEX(检修、备用和必开!C:C,MATCH(统调负荷!$C1547,检修、备用和必开!$A:$A,0))</f>
        <v/>
      </c>
      <c r="X1547" s="80">
        <f>INDEX(检修、备用和必开!D:D,MATCH(统调负荷!$C1547,检修、备用和必开!$A:$A,0))</f>
        <v/>
      </c>
      <c r="Y1547" s="80">
        <f>INDEX(检修、备用和必开!E:E,MATCH(统调负荷!$C1547,检修、备用和必开!$A:$A,0))</f>
        <v/>
      </c>
      <c r="Z1547" s="80">
        <f>INDEX(检修、备用和必开!F:F,MATCH(统调负荷!$C1547,检修、备用和必开!$A:$A,0))</f>
        <v/>
      </c>
      <c r="AA1547" s="80">
        <f>94492.4-V1547-Z1547</f>
        <v/>
      </c>
      <c r="AB1547" s="80" t="n">
        <v>320.7</v>
      </c>
      <c r="AC1547" s="80" t="n">
        <v>316.29</v>
      </c>
      <c r="AD1547" s="83">
        <f>C1547+D1547</f>
        <v/>
      </c>
      <c r="AE1547" s="82">
        <f>N1547-E1547</f>
        <v/>
      </c>
      <c r="AF1547" s="82">
        <f>O1547-F1547</f>
        <v/>
      </c>
      <c r="AG1547" s="82">
        <f>P1547-G1547</f>
        <v/>
      </c>
      <c r="AH1547" s="82">
        <f>Q1547-H1547</f>
        <v/>
      </c>
      <c r="AI1547" s="82">
        <f>R1547-I1547</f>
        <v/>
      </c>
      <c r="AJ1547" s="82">
        <f>S1547-J1547</f>
        <v/>
      </c>
      <c r="AK1547" s="80">
        <f>INDEX(检修、备用和必开!I:I,MATCH(统调负荷!$C1547,检修、备用和必开!$A:$A,0))</f>
        <v/>
      </c>
    </row>
    <row r="1548" ht="13.8" customHeight="1">
      <c r="A1548" s="80">
        <f>WEEKDAY(C1548,2)</f>
        <v/>
      </c>
      <c r="B1548" s="80">
        <f>HOUR(D1548)</f>
        <v/>
      </c>
      <c r="D1548" s="75" t="n"/>
      <c r="E1548" s="80" t="n"/>
      <c r="F1548" s="80" t="n"/>
      <c r="G1548" s="80" t="n"/>
      <c r="H1548" s="80" t="n"/>
      <c r="I1548" s="80" t="n"/>
      <c r="J1548" s="80" t="n"/>
      <c r="K1548" s="80">
        <f>F1548-Y1548</f>
        <v/>
      </c>
      <c r="L1548" s="82">
        <f>AA1548/(K1548+W1548)</f>
        <v/>
      </c>
      <c r="M1548" s="75" t="n">
        <v>0.1041666666666667</v>
      </c>
      <c r="N1548" s="80" t="n">
        <v>70921</v>
      </c>
      <c r="O1548" s="80" t="n">
        <v>38569.82</v>
      </c>
      <c r="P1548" s="80" t="n">
        <v>11085.8</v>
      </c>
      <c r="Q1548" s="80" t="n">
        <v>16610.8</v>
      </c>
      <c r="R1548" s="80" t="n">
        <v>5868.57</v>
      </c>
      <c r="S1548" s="80" t="n">
        <v>-1213.99</v>
      </c>
      <c r="T1548" s="80">
        <f>O1548-Y1548</f>
        <v/>
      </c>
      <c r="U1548" s="82">
        <f>AA1548/(T1548+X1548)</f>
        <v/>
      </c>
      <c r="V1548" s="80">
        <f>INDEX(检修、备用和必开!B:B,MATCH(统调负荷!$C1548,检修、备用和必开!$A:$A,0))</f>
        <v/>
      </c>
      <c r="W1548" s="80">
        <f>INDEX(检修、备用和必开!C:C,MATCH(统调负荷!$C1548,检修、备用和必开!$A:$A,0))</f>
        <v/>
      </c>
      <c r="X1548" s="80">
        <f>INDEX(检修、备用和必开!D:D,MATCH(统调负荷!$C1548,检修、备用和必开!$A:$A,0))</f>
        <v/>
      </c>
      <c r="Y1548" s="80">
        <f>INDEX(检修、备用和必开!E:E,MATCH(统调负荷!$C1548,检修、备用和必开!$A:$A,0))</f>
        <v/>
      </c>
      <c r="Z1548" s="80">
        <f>INDEX(检修、备用和必开!F:F,MATCH(统调负荷!$C1548,检修、备用和必开!$A:$A,0))</f>
        <v/>
      </c>
      <c r="AA1548" s="80">
        <f>94492.4-V1548-Z1548</f>
        <v/>
      </c>
      <c r="AB1548" s="80" t="n">
        <v>316.84</v>
      </c>
      <c r="AC1548" s="80" t="n">
        <v>312.6</v>
      </c>
      <c r="AD1548" s="83">
        <f>C1548+D1548</f>
        <v/>
      </c>
      <c r="AE1548" s="82">
        <f>N1548-E1548</f>
        <v/>
      </c>
      <c r="AF1548" s="82">
        <f>O1548-F1548</f>
        <v/>
      </c>
      <c r="AG1548" s="82">
        <f>P1548-G1548</f>
        <v/>
      </c>
      <c r="AH1548" s="82">
        <f>Q1548-H1548</f>
        <v/>
      </c>
      <c r="AI1548" s="82">
        <f>R1548-I1548</f>
        <v/>
      </c>
      <c r="AJ1548" s="82">
        <f>S1548-J1548</f>
        <v/>
      </c>
      <c r="AK1548" s="80">
        <f>INDEX(检修、备用和必开!I:I,MATCH(统调负荷!$C1548,检修、备用和必开!$A:$A,0))</f>
        <v/>
      </c>
    </row>
    <row r="1549" ht="13.8" customHeight="1">
      <c r="A1549" s="80">
        <f>WEEKDAY(C1549,2)</f>
        <v/>
      </c>
      <c r="B1549" s="80">
        <f>HOUR(D1549)</f>
        <v/>
      </c>
      <c r="D1549" s="75" t="n"/>
      <c r="E1549" s="80" t="n"/>
      <c r="F1549" s="80" t="n"/>
      <c r="G1549" s="80" t="n"/>
      <c r="H1549" s="80" t="n"/>
      <c r="I1549" s="80" t="n"/>
      <c r="J1549" s="80" t="n"/>
      <c r="K1549" s="80">
        <f>F1549-Y1549</f>
        <v/>
      </c>
      <c r="L1549" s="82">
        <f>AA1549/(K1549+W1549)</f>
        <v/>
      </c>
      <c r="M1549" s="75" t="n">
        <v>0.1145833333333333</v>
      </c>
      <c r="N1549" s="80" t="n">
        <v>70322.89999999999</v>
      </c>
      <c r="O1549" s="80" t="n">
        <v>38140.74</v>
      </c>
      <c r="P1549" s="80" t="n">
        <v>10736.9</v>
      </c>
      <c r="Q1549" s="80" t="n">
        <v>16720.8</v>
      </c>
      <c r="R1549" s="80" t="n">
        <v>5905.72</v>
      </c>
      <c r="S1549" s="80" t="n">
        <v>-1181.26</v>
      </c>
      <c r="T1549" s="80">
        <f>O1549-Y1549</f>
        <v/>
      </c>
      <c r="U1549" s="82">
        <f>AA1549/(T1549+X1549)</f>
        <v/>
      </c>
      <c r="V1549" s="80">
        <f>INDEX(检修、备用和必开!B:B,MATCH(统调负荷!$C1549,检修、备用和必开!$A:$A,0))</f>
        <v/>
      </c>
      <c r="W1549" s="80">
        <f>INDEX(检修、备用和必开!C:C,MATCH(统调负荷!$C1549,检修、备用和必开!$A:$A,0))</f>
        <v/>
      </c>
      <c r="X1549" s="80">
        <f>INDEX(检修、备用和必开!D:D,MATCH(统调负荷!$C1549,检修、备用和必开!$A:$A,0))</f>
        <v/>
      </c>
      <c r="Y1549" s="80">
        <f>INDEX(检修、备用和必开!E:E,MATCH(统调负荷!$C1549,检修、备用和必开!$A:$A,0))</f>
        <v/>
      </c>
      <c r="Z1549" s="80">
        <f>INDEX(检修、备用和必开!F:F,MATCH(统调负荷!$C1549,检修、备用和必开!$A:$A,0))</f>
        <v/>
      </c>
      <c r="AA1549" s="80">
        <f>94492.4-V1549-Z1549</f>
        <v/>
      </c>
      <c r="AB1549" s="80" t="n">
        <v>313.06</v>
      </c>
      <c r="AC1549" s="80" t="n">
        <v>310.8</v>
      </c>
      <c r="AD1549" s="83">
        <f>C1549+D1549</f>
        <v/>
      </c>
      <c r="AE1549" s="82">
        <f>N1549-E1549</f>
        <v/>
      </c>
      <c r="AF1549" s="82">
        <f>O1549-F1549</f>
        <v/>
      </c>
      <c r="AG1549" s="82">
        <f>P1549-G1549</f>
        <v/>
      </c>
      <c r="AH1549" s="82">
        <f>Q1549-H1549</f>
        <v/>
      </c>
      <c r="AI1549" s="82">
        <f>R1549-I1549</f>
        <v/>
      </c>
      <c r="AJ1549" s="82">
        <f>S1549-J1549</f>
        <v/>
      </c>
      <c r="AK1549" s="80">
        <f>INDEX(检修、备用和必开!I:I,MATCH(统调负荷!$C1549,检修、备用和必开!$A:$A,0))</f>
        <v/>
      </c>
    </row>
    <row r="1550" ht="13.8" customHeight="1">
      <c r="A1550" s="80">
        <f>WEEKDAY(C1550,2)</f>
        <v/>
      </c>
      <c r="B1550" s="80">
        <f>HOUR(D1550)</f>
        <v/>
      </c>
      <c r="D1550" s="75" t="n"/>
      <c r="E1550" s="80" t="n"/>
      <c r="F1550" s="80" t="n"/>
      <c r="G1550" s="80" t="n"/>
      <c r="H1550" s="80" t="n"/>
      <c r="I1550" s="80" t="n"/>
      <c r="J1550" s="80" t="n"/>
      <c r="K1550" s="80">
        <f>F1550-Y1550</f>
        <v/>
      </c>
      <c r="L1550" s="82">
        <f>AA1550/(K1550+W1550)</f>
        <v/>
      </c>
      <c r="M1550" s="75" t="n">
        <v>0.125</v>
      </c>
      <c r="N1550" s="80" t="n">
        <v>69444.60000000001</v>
      </c>
      <c r="O1550" s="80" t="n">
        <v>37554.32</v>
      </c>
      <c r="P1550" s="80" t="n">
        <v>10522.2</v>
      </c>
      <c r="Q1550" s="80" t="n">
        <v>16570.2</v>
      </c>
      <c r="R1550" s="80" t="n">
        <v>5953.9</v>
      </c>
      <c r="S1550" s="80" t="n">
        <v>-1156.02</v>
      </c>
      <c r="T1550" s="80">
        <f>O1550-Y1550</f>
        <v/>
      </c>
      <c r="U1550" s="82">
        <f>AA1550/(T1550+X1550)</f>
        <v/>
      </c>
      <c r="V1550" s="80">
        <f>INDEX(检修、备用和必开!B:B,MATCH(统调负荷!$C1550,检修、备用和必开!$A:$A,0))</f>
        <v/>
      </c>
      <c r="W1550" s="80">
        <f>INDEX(检修、备用和必开!C:C,MATCH(统调负荷!$C1550,检修、备用和必开!$A:$A,0))</f>
        <v/>
      </c>
      <c r="X1550" s="80">
        <f>INDEX(检修、备用和必开!D:D,MATCH(统调负荷!$C1550,检修、备用和必开!$A:$A,0))</f>
        <v/>
      </c>
      <c r="Y1550" s="80">
        <f>INDEX(检修、备用和必开!E:E,MATCH(统调负荷!$C1550,检修、备用和必开!$A:$A,0))</f>
        <v/>
      </c>
      <c r="Z1550" s="80">
        <f>INDEX(检修、备用和必开!F:F,MATCH(统调负荷!$C1550,检修、备用和必开!$A:$A,0))</f>
        <v/>
      </c>
      <c r="AA1550" s="80">
        <f>94492.4-V1550-Z1550</f>
        <v/>
      </c>
      <c r="AB1550" s="80" t="n">
        <v>311.16</v>
      </c>
      <c r="AC1550" s="80" t="n">
        <v>308.89</v>
      </c>
      <c r="AD1550" s="83">
        <f>C1550+D1550</f>
        <v/>
      </c>
      <c r="AE1550" s="82">
        <f>N1550-E1550</f>
        <v/>
      </c>
      <c r="AF1550" s="82">
        <f>O1550-F1550</f>
        <v/>
      </c>
      <c r="AG1550" s="82">
        <f>P1550-G1550</f>
        <v/>
      </c>
      <c r="AH1550" s="82">
        <f>Q1550-H1550</f>
        <v/>
      </c>
      <c r="AI1550" s="82">
        <f>R1550-I1550</f>
        <v/>
      </c>
      <c r="AJ1550" s="82">
        <f>S1550-J1550</f>
        <v/>
      </c>
      <c r="AK1550" s="80">
        <f>INDEX(检修、备用和必开!I:I,MATCH(统调负荷!$C1550,检修、备用和必开!$A:$A,0))</f>
        <v/>
      </c>
    </row>
    <row r="1551" ht="13.8" customHeight="1">
      <c r="A1551" s="80">
        <f>WEEKDAY(C1551,2)</f>
        <v/>
      </c>
      <c r="B1551" s="80">
        <f>HOUR(D1551)</f>
        <v/>
      </c>
      <c r="D1551" s="75" t="n"/>
      <c r="E1551" s="80" t="n"/>
      <c r="F1551" s="80" t="n"/>
      <c r="G1551" s="80" t="n"/>
      <c r="H1551" s="80" t="n"/>
      <c r="I1551" s="80" t="n"/>
      <c r="J1551" s="80" t="n"/>
      <c r="K1551" s="80">
        <f>F1551-Y1551</f>
        <v/>
      </c>
      <c r="L1551" s="82">
        <f>AA1551/(K1551+W1551)</f>
        <v/>
      </c>
      <c r="M1551" s="75" t="n">
        <v>0.1354166666666667</v>
      </c>
      <c r="N1551" s="80" t="n">
        <v>68685.39999999999</v>
      </c>
      <c r="O1551" s="80" t="n">
        <v>36596.26</v>
      </c>
      <c r="P1551" s="80" t="n">
        <v>10704.8</v>
      </c>
      <c r="Q1551" s="80" t="n">
        <v>16549.2</v>
      </c>
      <c r="R1551" s="80" t="n">
        <v>5987</v>
      </c>
      <c r="S1551" s="80" t="n">
        <v>-1151.86</v>
      </c>
      <c r="T1551" s="80">
        <f>O1551-Y1551</f>
        <v/>
      </c>
      <c r="U1551" s="82">
        <f>AA1551/(T1551+X1551)</f>
        <v/>
      </c>
      <c r="V1551" s="80">
        <f>INDEX(检修、备用和必开!B:B,MATCH(统调负荷!$C1551,检修、备用和必开!$A:$A,0))</f>
        <v/>
      </c>
      <c r="W1551" s="80">
        <f>INDEX(检修、备用和必开!C:C,MATCH(统调负荷!$C1551,检修、备用和必开!$A:$A,0))</f>
        <v/>
      </c>
      <c r="X1551" s="80">
        <f>INDEX(检修、备用和必开!D:D,MATCH(统调负荷!$C1551,检修、备用和必开!$A:$A,0))</f>
        <v/>
      </c>
      <c r="Y1551" s="80">
        <f>INDEX(检修、备用和必开!E:E,MATCH(统调负荷!$C1551,检修、备用和必开!$A:$A,0))</f>
        <v/>
      </c>
      <c r="Z1551" s="80">
        <f>INDEX(检修、备用和必开!F:F,MATCH(统调负荷!$C1551,检修、备用和必开!$A:$A,0))</f>
        <v/>
      </c>
      <c r="AA1551" s="80">
        <f>94492.4-V1551-Z1551</f>
        <v/>
      </c>
      <c r="AB1551" s="80" t="n">
        <v>309.24</v>
      </c>
      <c r="AC1551" s="80" t="n">
        <v>300.13</v>
      </c>
      <c r="AD1551" s="83">
        <f>C1551+D1551</f>
        <v/>
      </c>
      <c r="AE1551" s="82">
        <f>N1551-E1551</f>
        <v/>
      </c>
      <c r="AF1551" s="82">
        <f>O1551-F1551</f>
        <v/>
      </c>
      <c r="AG1551" s="82">
        <f>P1551-G1551</f>
        <v/>
      </c>
      <c r="AH1551" s="82">
        <f>Q1551-H1551</f>
        <v/>
      </c>
      <c r="AI1551" s="82">
        <f>R1551-I1551</f>
        <v/>
      </c>
      <c r="AJ1551" s="82">
        <f>S1551-J1551</f>
        <v/>
      </c>
      <c r="AK1551" s="80">
        <f>INDEX(检修、备用和必开!I:I,MATCH(统调负荷!$C1551,检修、备用和必开!$A:$A,0))</f>
        <v/>
      </c>
    </row>
    <row r="1552" ht="13.8" customHeight="1">
      <c r="A1552" s="80">
        <f>WEEKDAY(C1552,2)</f>
        <v/>
      </c>
      <c r="B1552" s="80">
        <f>HOUR(D1552)</f>
        <v/>
      </c>
      <c r="D1552" s="75" t="n"/>
      <c r="E1552" s="80" t="n"/>
      <c r="F1552" s="80" t="n"/>
      <c r="G1552" s="80" t="n"/>
      <c r="H1552" s="80" t="n"/>
      <c r="I1552" s="80" t="n"/>
      <c r="J1552" s="80" t="n"/>
      <c r="K1552" s="80">
        <f>F1552-Y1552</f>
        <v/>
      </c>
      <c r="L1552" s="82">
        <f>AA1552/(K1552+W1552)</f>
        <v/>
      </c>
      <c r="M1552" s="75" t="n">
        <v>0.1458333333333333</v>
      </c>
      <c r="N1552" s="80" t="n">
        <v>68197</v>
      </c>
      <c r="O1552" s="80" t="n">
        <v>36072.59</v>
      </c>
      <c r="P1552" s="80" t="n">
        <v>10663.5</v>
      </c>
      <c r="Q1552" s="80" t="n">
        <v>16581.8</v>
      </c>
      <c r="R1552" s="80" t="n">
        <v>6018.66</v>
      </c>
      <c r="S1552" s="80" t="n">
        <v>-1139.55</v>
      </c>
      <c r="T1552" s="80">
        <f>O1552-Y1552</f>
        <v/>
      </c>
      <c r="U1552" s="82">
        <f>AA1552/(T1552+X1552)</f>
        <v/>
      </c>
      <c r="V1552" s="80">
        <f>INDEX(检修、备用和必开!B:B,MATCH(统调负荷!$C1552,检修、备用和必开!$A:$A,0))</f>
        <v/>
      </c>
      <c r="W1552" s="80">
        <f>INDEX(检修、备用和必开!C:C,MATCH(统调负荷!$C1552,检修、备用和必开!$A:$A,0))</f>
        <v/>
      </c>
      <c r="X1552" s="80">
        <f>INDEX(检修、备用和必开!D:D,MATCH(统调负荷!$C1552,检修、备用和必开!$A:$A,0))</f>
        <v/>
      </c>
      <c r="Y1552" s="80">
        <f>INDEX(检修、备用和必开!E:E,MATCH(统调负荷!$C1552,检修、备用和必开!$A:$A,0))</f>
        <v/>
      </c>
      <c r="Z1552" s="80">
        <f>INDEX(检修、备用和必开!F:F,MATCH(统调负荷!$C1552,检修、备用和必开!$A:$A,0))</f>
        <v/>
      </c>
      <c r="AA1552" s="80">
        <f>94492.4-V1552-Z1552</f>
        <v/>
      </c>
      <c r="AB1552" s="80" t="n">
        <v>308.7</v>
      </c>
      <c r="AC1552" s="80" t="n">
        <v>301.47</v>
      </c>
      <c r="AD1552" s="83">
        <f>C1552+D1552</f>
        <v/>
      </c>
      <c r="AE1552" s="82">
        <f>N1552-E1552</f>
        <v/>
      </c>
      <c r="AF1552" s="82">
        <f>O1552-F1552</f>
        <v/>
      </c>
      <c r="AG1552" s="82">
        <f>P1552-G1552</f>
        <v/>
      </c>
      <c r="AH1552" s="82">
        <f>Q1552-H1552</f>
        <v/>
      </c>
      <c r="AI1552" s="82">
        <f>R1552-I1552</f>
        <v/>
      </c>
      <c r="AJ1552" s="82">
        <f>S1552-J1552</f>
        <v/>
      </c>
      <c r="AK1552" s="80">
        <f>INDEX(检修、备用和必开!I:I,MATCH(统调负荷!$C1552,检修、备用和必开!$A:$A,0))</f>
        <v/>
      </c>
    </row>
    <row r="1553" ht="13.8" customHeight="1">
      <c r="A1553" s="80">
        <f>WEEKDAY(C1553,2)</f>
        <v/>
      </c>
      <c r="B1553" s="80">
        <f>HOUR(D1553)</f>
        <v/>
      </c>
      <c r="D1553" s="75" t="n"/>
      <c r="E1553" s="80" t="n"/>
      <c r="F1553" s="80" t="n"/>
      <c r="G1553" s="80" t="n"/>
      <c r="H1553" s="80" t="n"/>
      <c r="I1553" s="80" t="n"/>
      <c r="J1553" s="80" t="n"/>
      <c r="K1553" s="80">
        <f>F1553-Y1553</f>
        <v/>
      </c>
      <c r="L1553" s="82">
        <f>AA1553/(K1553+W1553)</f>
        <v/>
      </c>
      <c r="M1553" s="75" t="n">
        <v>0.15625</v>
      </c>
      <c r="N1553" s="80" t="n">
        <v>67450.60000000001</v>
      </c>
      <c r="O1553" s="80" t="n">
        <v>35622.74</v>
      </c>
      <c r="P1553" s="80" t="n">
        <v>10612.9</v>
      </c>
      <c r="Q1553" s="80" t="n">
        <v>16297.2</v>
      </c>
      <c r="R1553" s="80" t="n">
        <v>6048.19</v>
      </c>
      <c r="S1553" s="80" t="n">
        <v>-1130.43</v>
      </c>
      <c r="T1553" s="80">
        <f>O1553-Y1553</f>
        <v/>
      </c>
      <c r="U1553" s="82">
        <f>AA1553/(T1553+X1553)</f>
        <v/>
      </c>
      <c r="V1553" s="80">
        <f>INDEX(检修、备用和必开!B:B,MATCH(统调负荷!$C1553,检修、备用和必开!$A:$A,0))</f>
        <v/>
      </c>
      <c r="W1553" s="80">
        <f>INDEX(检修、备用和必开!C:C,MATCH(统调负荷!$C1553,检修、备用和必开!$A:$A,0))</f>
        <v/>
      </c>
      <c r="X1553" s="80">
        <f>INDEX(检修、备用和必开!D:D,MATCH(统调负荷!$C1553,检修、备用和必开!$A:$A,0))</f>
        <v/>
      </c>
      <c r="Y1553" s="80">
        <f>INDEX(检修、备用和必开!E:E,MATCH(统调负荷!$C1553,检修、备用和必开!$A:$A,0))</f>
        <v/>
      </c>
      <c r="Z1553" s="80">
        <f>INDEX(检修、备用和必开!F:F,MATCH(统调负荷!$C1553,检修、备用和必开!$A:$A,0))</f>
        <v/>
      </c>
      <c r="AA1553" s="80">
        <f>94492.4-V1553-Z1553</f>
        <v/>
      </c>
      <c r="AB1553" s="80" t="n">
        <v>305.76</v>
      </c>
      <c r="AC1553" s="80" t="n">
        <v>305.26</v>
      </c>
      <c r="AD1553" s="83">
        <f>C1553+D1553</f>
        <v/>
      </c>
      <c r="AE1553" s="82">
        <f>N1553-E1553</f>
        <v/>
      </c>
      <c r="AF1553" s="82">
        <f>O1553-F1553</f>
        <v/>
      </c>
      <c r="AG1553" s="82">
        <f>P1553-G1553</f>
        <v/>
      </c>
      <c r="AH1553" s="82">
        <f>Q1553-H1553</f>
        <v/>
      </c>
      <c r="AI1553" s="82">
        <f>R1553-I1553</f>
        <v/>
      </c>
      <c r="AJ1553" s="82">
        <f>S1553-J1553</f>
        <v/>
      </c>
      <c r="AK1553" s="80">
        <f>INDEX(检修、备用和必开!I:I,MATCH(统调负荷!$C1553,检修、备用和必开!$A:$A,0))</f>
        <v/>
      </c>
    </row>
    <row r="1554" ht="13.8" customHeight="1">
      <c r="A1554" s="80">
        <f>WEEKDAY(C1554,2)</f>
        <v/>
      </c>
      <c r="B1554" s="80">
        <f>HOUR(D1554)</f>
        <v/>
      </c>
      <c r="D1554" s="75" t="n"/>
      <c r="E1554" s="80" t="n"/>
      <c r="F1554" s="80" t="n"/>
      <c r="G1554" s="80" t="n"/>
      <c r="H1554" s="80" t="n"/>
      <c r="I1554" s="80" t="n"/>
      <c r="J1554" s="80" t="n"/>
      <c r="K1554" s="80">
        <f>F1554-Y1554</f>
        <v/>
      </c>
      <c r="L1554" s="82">
        <f>AA1554/(K1554+W1554)</f>
        <v/>
      </c>
      <c r="M1554" s="75" t="n">
        <v>0.1666666666666667</v>
      </c>
      <c r="N1554" s="80" t="n">
        <v>67069.60000000001</v>
      </c>
      <c r="O1554" s="80" t="n">
        <v>35355.81</v>
      </c>
      <c r="P1554" s="80" t="n">
        <v>10362.3</v>
      </c>
      <c r="Q1554" s="80" t="n">
        <v>16336.1</v>
      </c>
      <c r="R1554" s="80" t="n">
        <v>6150.47</v>
      </c>
      <c r="S1554" s="80" t="n">
        <v>-1135.08</v>
      </c>
      <c r="T1554" s="80">
        <f>O1554-Y1554</f>
        <v/>
      </c>
      <c r="U1554" s="82">
        <f>AA1554/(T1554+X1554)</f>
        <v/>
      </c>
      <c r="V1554" s="80">
        <f>INDEX(检修、备用和必开!B:B,MATCH(统调负荷!$C1554,检修、备用和必开!$A:$A,0))</f>
        <v/>
      </c>
      <c r="W1554" s="80">
        <f>INDEX(检修、备用和必开!C:C,MATCH(统调负荷!$C1554,检修、备用和必开!$A:$A,0))</f>
        <v/>
      </c>
      <c r="X1554" s="80">
        <f>INDEX(检修、备用和必开!D:D,MATCH(统调负荷!$C1554,检修、备用和必开!$A:$A,0))</f>
        <v/>
      </c>
      <c r="Y1554" s="80">
        <f>INDEX(检修、备用和必开!E:E,MATCH(统调负荷!$C1554,检修、备用和必开!$A:$A,0))</f>
        <v/>
      </c>
      <c r="Z1554" s="80">
        <f>INDEX(检修、备用和必开!F:F,MATCH(统调负荷!$C1554,检修、备用和必开!$A:$A,0))</f>
        <v/>
      </c>
      <c r="AA1554" s="80">
        <f>94492.4-V1554-Z1554</f>
        <v/>
      </c>
      <c r="AB1554" s="80" t="n">
        <v>304.81</v>
      </c>
      <c r="AC1554" s="80" t="n">
        <v>301.48</v>
      </c>
      <c r="AD1554" s="83">
        <f>C1554+D1554</f>
        <v/>
      </c>
      <c r="AE1554" s="82">
        <f>N1554-E1554</f>
        <v/>
      </c>
      <c r="AF1554" s="82">
        <f>O1554-F1554</f>
        <v/>
      </c>
      <c r="AG1554" s="82">
        <f>P1554-G1554</f>
        <v/>
      </c>
      <c r="AH1554" s="82">
        <f>Q1554-H1554</f>
        <v/>
      </c>
      <c r="AI1554" s="82">
        <f>R1554-I1554</f>
        <v/>
      </c>
      <c r="AJ1554" s="82">
        <f>S1554-J1554</f>
        <v/>
      </c>
      <c r="AK1554" s="80">
        <f>INDEX(检修、备用和必开!I:I,MATCH(统调负荷!$C1554,检修、备用和必开!$A:$A,0))</f>
        <v/>
      </c>
    </row>
    <row r="1555" ht="13.8" customHeight="1">
      <c r="A1555" s="80">
        <f>WEEKDAY(C1555,2)</f>
        <v/>
      </c>
      <c r="B1555" s="80">
        <f>HOUR(D1555)</f>
        <v/>
      </c>
      <c r="D1555" s="75" t="n"/>
      <c r="E1555" s="80" t="n"/>
      <c r="F1555" s="80" t="n"/>
      <c r="G1555" s="80" t="n"/>
      <c r="H1555" s="80" t="n"/>
      <c r="I1555" s="80" t="n"/>
      <c r="J1555" s="80" t="n"/>
      <c r="K1555" s="80">
        <f>F1555-Y1555</f>
        <v/>
      </c>
      <c r="L1555" s="82">
        <f>AA1555/(K1555+W1555)</f>
        <v/>
      </c>
      <c r="M1555" s="75" t="n">
        <v>0.1770833333333333</v>
      </c>
      <c r="N1555" s="80" t="n">
        <v>66501.3</v>
      </c>
      <c r="O1555" s="80" t="n">
        <v>34388.31</v>
      </c>
      <c r="P1555" s="80" t="n">
        <v>10895.8</v>
      </c>
      <c r="Q1555" s="80" t="n">
        <v>16196.4</v>
      </c>
      <c r="R1555" s="80" t="n">
        <v>6104.62</v>
      </c>
      <c r="S1555" s="80" t="n">
        <v>-1083.83</v>
      </c>
      <c r="T1555" s="80">
        <f>O1555-Y1555</f>
        <v/>
      </c>
      <c r="U1555" s="82">
        <f>AA1555/(T1555+X1555)</f>
        <v/>
      </c>
      <c r="V1555" s="80">
        <f>INDEX(检修、备用和必开!B:B,MATCH(统调负荷!$C1555,检修、备用和必开!$A:$A,0))</f>
        <v/>
      </c>
      <c r="W1555" s="80">
        <f>INDEX(检修、备用和必开!C:C,MATCH(统调负荷!$C1555,检修、备用和必开!$A:$A,0))</f>
        <v/>
      </c>
      <c r="X1555" s="80">
        <f>INDEX(检修、备用和必开!D:D,MATCH(统调负荷!$C1555,检修、备用和必开!$A:$A,0))</f>
        <v/>
      </c>
      <c r="Y1555" s="80">
        <f>INDEX(检修、备用和必开!E:E,MATCH(统调负荷!$C1555,检修、备用和必开!$A:$A,0))</f>
        <v/>
      </c>
      <c r="Z1555" s="80">
        <f>INDEX(检修、备用和必开!F:F,MATCH(统调负荷!$C1555,检修、备用和必开!$A:$A,0))</f>
        <v/>
      </c>
      <c r="AA1555" s="80">
        <f>94492.4-V1555-Z1555</f>
        <v/>
      </c>
      <c r="AB1555" s="80" t="n">
        <v>303.02</v>
      </c>
      <c r="AC1555" s="80" t="n">
        <v>291.4</v>
      </c>
      <c r="AD1555" s="83">
        <f>C1555+D1555</f>
        <v/>
      </c>
      <c r="AE1555" s="82">
        <f>N1555-E1555</f>
        <v/>
      </c>
      <c r="AF1555" s="82">
        <f>O1555-F1555</f>
        <v/>
      </c>
      <c r="AG1555" s="82">
        <f>P1555-G1555</f>
        <v/>
      </c>
      <c r="AH1555" s="82">
        <f>Q1555-H1555</f>
        <v/>
      </c>
      <c r="AI1555" s="82">
        <f>R1555-I1555</f>
        <v/>
      </c>
      <c r="AJ1555" s="82">
        <f>S1555-J1555</f>
        <v/>
      </c>
      <c r="AK1555" s="80">
        <f>INDEX(检修、备用和必开!I:I,MATCH(统调负荷!$C1555,检修、备用和必开!$A:$A,0))</f>
        <v/>
      </c>
    </row>
    <row r="1556" ht="13.8" customHeight="1">
      <c r="A1556" s="80">
        <f>WEEKDAY(C1556,2)</f>
        <v/>
      </c>
      <c r="B1556" s="80">
        <f>HOUR(D1556)</f>
        <v/>
      </c>
      <c r="D1556" s="75" t="n"/>
      <c r="E1556" s="80" t="n"/>
      <c r="F1556" s="80" t="n"/>
      <c r="G1556" s="80" t="n"/>
      <c r="H1556" s="80" t="n"/>
      <c r="I1556" s="80" t="n"/>
      <c r="J1556" s="80" t="n"/>
      <c r="K1556" s="80">
        <f>F1556-Y1556</f>
        <v/>
      </c>
      <c r="L1556" s="82">
        <f>AA1556/(K1556+W1556)</f>
        <v/>
      </c>
      <c r="M1556" s="75" t="n">
        <v>0.1875</v>
      </c>
      <c r="N1556" s="80" t="n">
        <v>66208.10000000001</v>
      </c>
      <c r="O1556" s="80" t="n">
        <v>33551.15</v>
      </c>
      <c r="P1556" s="80" t="n">
        <v>11032.1</v>
      </c>
      <c r="Q1556" s="80" t="n">
        <v>16598.9</v>
      </c>
      <c r="R1556" s="80" t="n">
        <v>6108.46</v>
      </c>
      <c r="S1556" s="80" t="n">
        <v>-1082.51</v>
      </c>
      <c r="T1556" s="80">
        <f>O1556-Y1556</f>
        <v/>
      </c>
      <c r="U1556" s="82">
        <f>AA1556/(T1556+X1556)</f>
        <v/>
      </c>
      <c r="V1556" s="80">
        <f>INDEX(检修、备用和必开!B:B,MATCH(统调负荷!$C1556,检修、备用和必开!$A:$A,0))</f>
        <v/>
      </c>
      <c r="W1556" s="80">
        <f>INDEX(检修、备用和必开!C:C,MATCH(统调负荷!$C1556,检修、备用和必开!$A:$A,0))</f>
        <v/>
      </c>
      <c r="X1556" s="80">
        <f>INDEX(检修、备用和必开!D:D,MATCH(统调负荷!$C1556,检修、备用和必开!$A:$A,0))</f>
        <v/>
      </c>
      <c r="Y1556" s="80">
        <f>INDEX(检修、备用和必开!E:E,MATCH(统调负荷!$C1556,检修、备用和必开!$A:$A,0))</f>
        <v/>
      </c>
      <c r="Z1556" s="80">
        <f>INDEX(检修、备用和必开!F:F,MATCH(统调负荷!$C1556,检修、备用和必开!$A:$A,0))</f>
        <v/>
      </c>
      <c r="AA1556" s="80">
        <f>94492.4-V1556-Z1556</f>
        <v/>
      </c>
      <c r="AB1556" s="80" t="n">
        <v>300.81</v>
      </c>
      <c r="AC1556" s="80" t="n">
        <v>298.31</v>
      </c>
      <c r="AD1556" s="83">
        <f>C1556+D1556</f>
        <v/>
      </c>
      <c r="AE1556" s="82">
        <f>N1556-E1556</f>
        <v/>
      </c>
      <c r="AF1556" s="82">
        <f>O1556-F1556</f>
        <v/>
      </c>
      <c r="AG1556" s="82">
        <f>P1556-G1556</f>
        <v/>
      </c>
      <c r="AH1556" s="82">
        <f>Q1556-H1556</f>
        <v/>
      </c>
      <c r="AI1556" s="82">
        <f>R1556-I1556</f>
        <v/>
      </c>
      <c r="AJ1556" s="82">
        <f>S1556-J1556</f>
        <v/>
      </c>
      <c r="AK1556" s="80">
        <f>INDEX(检修、备用和必开!I:I,MATCH(统调负荷!$C1556,检修、备用和必开!$A:$A,0))</f>
        <v/>
      </c>
    </row>
    <row r="1557" ht="13.8" customHeight="1">
      <c r="A1557" s="80">
        <f>WEEKDAY(C1557,2)</f>
        <v/>
      </c>
      <c r="B1557" s="80">
        <f>HOUR(D1557)</f>
        <v/>
      </c>
      <c r="D1557" s="75" t="n"/>
      <c r="E1557" s="80" t="n"/>
      <c r="F1557" s="80" t="n"/>
      <c r="G1557" s="80" t="n"/>
      <c r="H1557" s="80" t="n"/>
      <c r="I1557" s="80" t="n"/>
      <c r="J1557" s="80" t="n"/>
      <c r="K1557" s="80">
        <f>F1557-Y1557</f>
        <v/>
      </c>
      <c r="L1557" s="82">
        <f>AA1557/(K1557+W1557)</f>
        <v/>
      </c>
      <c r="M1557" s="75" t="n">
        <v>0.1979166666666667</v>
      </c>
      <c r="N1557" s="80" t="n">
        <v>65976</v>
      </c>
      <c r="O1557" s="80" t="n">
        <v>33164.17</v>
      </c>
      <c r="P1557" s="80" t="n">
        <v>10972.8</v>
      </c>
      <c r="Q1557" s="80" t="n">
        <v>16794.9</v>
      </c>
      <c r="R1557" s="80" t="n">
        <v>6160.61</v>
      </c>
      <c r="S1557" s="80" t="n">
        <v>-1116.48</v>
      </c>
      <c r="T1557" s="80">
        <f>O1557-Y1557</f>
        <v/>
      </c>
      <c r="U1557" s="82">
        <f>AA1557/(T1557+X1557)</f>
        <v/>
      </c>
      <c r="V1557" s="80">
        <f>INDEX(检修、备用和必开!B:B,MATCH(统调负荷!$C1557,检修、备用和必开!$A:$A,0))</f>
        <v/>
      </c>
      <c r="W1557" s="80">
        <f>INDEX(检修、备用和必开!C:C,MATCH(统调负荷!$C1557,检修、备用和必开!$A:$A,0))</f>
        <v/>
      </c>
      <c r="X1557" s="80">
        <f>INDEX(检修、备用和必开!D:D,MATCH(统调负荷!$C1557,检修、备用和必开!$A:$A,0))</f>
        <v/>
      </c>
      <c r="Y1557" s="80">
        <f>INDEX(检修、备用和必开!E:E,MATCH(统调负荷!$C1557,检修、备用和必开!$A:$A,0))</f>
        <v/>
      </c>
      <c r="Z1557" s="80">
        <f>INDEX(检修、备用和必开!F:F,MATCH(统调负荷!$C1557,检修、备用和必开!$A:$A,0))</f>
        <v/>
      </c>
      <c r="AA1557" s="80">
        <f>94492.4-V1557-Z1557</f>
        <v/>
      </c>
      <c r="AB1557" s="80" t="n">
        <v>299.26</v>
      </c>
      <c r="AC1557" s="80" t="n">
        <v>281.14</v>
      </c>
      <c r="AD1557" s="83">
        <f>C1557+D1557</f>
        <v/>
      </c>
      <c r="AE1557" s="82">
        <f>N1557-E1557</f>
        <v/>
      </c>
      <c r="AF1557" s="82">
        <f>O1557-F1557</f>
        <v/>
      </c>
      <c r="AG1557" s="82">
        <f>P1557-G1557</f>
        <v/>
      </c>
      <c r="AH1557" s="82">
        <f>Q1557-H1557</f>
        <v/>
      </c>
      <c r="AI1557" s="82">
        <f>R1557-I1557</f>
        <v/>
      </c>
      <c r="AJ1557" s="82">
        <f>S1557-J1557</f>
        <v/>
      </c>
      <c r="AK1557" s="80">
        <f>INDEX(检修、备用和必开!I:I,MATCH(统调负荷!$C1557,检修、备用和必开!$A:$A,0))</f>
        <v/>
      </c>
    </row>
    <row r="1558" ht="13.8" customHeight="1">
      <c r="A1558" s="80">
        <f>WEEKDAY(C1558,2)</f>
        <v/>
      </c>
      <c r="B1558" s="80">
        <f>HOUR(D1558)</f>
        <v/>
      </c>
      <c r="D1558" s="75" t="n"/>
      <c r="E1558" s="80" t="n"/>
      <c r="F1558" s="80" t="n"/>
      <c r="G1558" s="80" t="n"/>
      <c r="H1558" s="80" t="n"/>
      <c r="I1558" s="80" t="n"/>
      <c r="J1558" s="80" t="n"/>
      <c r="K1558" s="80">
        <f>F1558-Y1558</f>
        <v/>
      </c>
      <c r="L1558" s="82">
        <f>AA1558/(K1558+W1558)</f>
        <v/>
      </c>
      <c r="M1558" s="75" t="n">
        <v>0.2083333333333333</v>
      </c>
      <c r="N1558" s="80" t="n">
        <v>65830</v>
      </c>
      <c r="O1558" s="80" t="n">
        <v>32839.1</v>
      </c>
      <c r="P1558" s="80" t="n">
        <v>11474.2</v>
      </c>
      <c r="Q1558" s="80" t="n">
        <v>16517.7</v>
      </c>
      <c r="R1558" s="80" t="n">
        <v>6162.5</v>
      </c>
      <c r="S1558" s="80" t="n">
        <v>-1163.5</v>
      </c>
      <c r="T1558" s="80">
        <f>O1558-Y1558</f>
        <v/>
      </c>
      <c r="U1558" s="82">
        <f>AA1558/(T1558+X1558)</f>
        <v/>
      </c>
      <c r="V1558" s="80">
        <f>INDEX(检修、备用和必开!B:B,MATCH(统调负荷!$C1558,检修、备用和必开!$A:$A,0))</f>
        <v/>
      </c>
      <c r="W1558" s="80">
        <f>INDEX(检修、备用和必开!C:C,MATCH(统调负荷!$C1558,检修、备用和必开!$A:$A,0))</f>
        <v/>
      </c>
      <c r="X1558" s="80">
        <f>INDEX(检修、备用和必开!D:D,MATCH(统调负荷!$C1558,检修、备用和必开!$A:$A,0))</f>
        <v/>
      </c>
      <c r="Y1558" s="80">
        <f>INDEX(检修、备用和必开!E:E,MATCH(统调负荷!$C1558,检修、备用和必开!$A:$A,0))</f>
        <v/>
      </c>
      <c r="Z1558" s="80">
        <f>INDEX(检修、备用和必开!F:F,MATCH(统调负荷!$C1558,检修、备用和必开!$A:$A,0))</f>
        <v/>
      </c>
      <c r="AA1558" s="80">
        <f>94492.4-V1558-Z1558</f>
        <v/>
      </c>
      <c r="AB1558" s="80" t="n">
        <v>298.08</v>
      </c>
      <c r="AC1558" s="80" t="n">
        <v>282.49</v>
      </c>
      <c r="AD1558" s="83">
        <f>C1558+D1558</f>
        <v/>
      </c>
      <c r="AE1558" s="82">
        <f>N1558-E1558</f>
        <v/>
      </c>
      <c r="AF1558" s="82">
        <f>O1558-F1558</f>
        <v/>
      </c>
      <c r="AG1558" s="82">
        <f>P1558-G1558</f>
        <v/>
      </c>
      <c r="AH1558" s="82">
        <f>Q1558-H1558</f>
        <v/>
      </c>
      <c r="AI1558" s="82">
        <f>R1558-I1558</f>
        <v/>
      </c>
      <c r="AJ1558" s="82">
        <f>S1558-J1558</f>
        <v/>
      </c>
      <c r="AK1558" s="80">
        <f>INDEX(检修、备用和必开!I:I,MATCH(统调负荷!$C1558,检修、备用和必开!$A:$A,0))</f>
        <v/>
      </c>
    </row>
    <row r="1559" ht="13.8" customHeight="1">
      <c r="A1559" s="80">
        <f>WEEKDAY(C1559,2)</f>
        <v/>
      </c>
      <c r="B1559" s="80">
        <f>HOUR(D1559)</f>
        <v/>
      </c>
      <c r="D1559" s="75" t="n"/>
      <c r="E1559" s="80" t="n"/>
      <c r="F1559" s="80" t="n"/>
      <c r="G1559" s="80" t="n"/>
      <c r="H1559" s="80" t="n"/>
      <c r="I1559" s="80" t="n"/>
      <c r="J1559" s="80" t="n"/>
      <c r="K1559" s="80">
        <f>F1559-Y1559</f>
        <v/>
      </c>
      <c r="L1559" s="82">
        <f>AA1559/(K1559+W1559)</f>
        <v/>
      </c>
      <c r="M1559" s="75" t="n">
        <v>0.21875</v>
      </c>
      <c r="N1559" s="80" t="n">
        <v>66062</v>
      </c>
      <c r="O1559" s="80" t="n">
        <v>33223.12</v>
      </c>
      <c r="P1559" s="80" t="n">
        <v>11574.2</v>
      </c>
      <c r="Q1559" s="80" t="n">
        <v>16260</v>
      </c>
      <c r="R1559" s="80" t="n">
        <v>6161.71</v>
      </c>
      <c r="S1559" s="80" t="n">
        <v>-1157.03</v>
      </c>
      <c r="T1559" s="80">
        <f>O1559-Y1559</f>
        <v/>
      </c>
      <c r="U1559" s="82">
        <f>AA1559/(T1559+X1559)</f>
        <v/>
      </c>
      <c r="V1559" s="80">
        <f>INDEX(检修、备用和必开!B:B,MATCH(统调负荷!$C1559,检修、备用和必开!$A:$A,0))</f>
        <v/>
      </c>
      <c r="W1559" s="80">
        <f>INDEX(检修、备用和必开!C:C,MATCH(统调负荷!$C1559,检修、备用和必开!$A:$A,0))</f>
        <v/>
      </c>
      <c r="X1559" s="80">
        <f>INDEX(检修、备用和必开!D:D,MATCH(统调负荷!$C1559,检修、备用和必开!$A:$A,0))</f>
        <v/>
      </c>
      <c r="Y1559" s="80">
        <f>INDEX(检修、备用和必开!E:E,MATCH(统调负荷!$C1559,检修、备用和必开!$A:$A,0))</f>
        <v/>
      </c>
      <c r="Z1559" s="80">
        <f>INDEX(检修、备用和必开!F:F,MATCH(统调负荷!$C1559,检修、备用和必开!$A:$A,0))</f>
        <v/>
      </c>
      <c r="AA1559" s="80">
        <f>94492.4-V1559-Z1559</f>
        <v/>
      </c>
      <c r="AB1559" s="80" t="n">
        <v>298.08</v>
      </c>
      <c r="AC1559" s="80" t="n">
        <v>288.34</v>
      </c>
      <c r="AD1559" s="83">
        <f>C1559+D1559</f>
        <v/>
      </c>
      <c r="AE1559" s="82">
        <f>N1559-E1559</f>
        <v/>
      </c>
      <c r="AF1559" s="82">
        <f>O1559-F1559</f>
        <v/>
      </c>
      <c r="AG1559" s="82">
        <f>P1559-G1559</f>
        <v/>
      </c>
      <c r="AH1559" s="82">
        <f>Q1559-H1559</f>
        <v/>
      </c>
      <c r="AI1559" s="82">
        <f>R1559-I1559</f>
        <v/>
      </c>
      <c r="AJ1559" s="82">
        <f>S1559-J1559</f>
        <v/>
      </c>
      <c r="AK1559" s="80">
        <f>INDEX(检修、备用和必开!I:I,MATCH(统调负荷!$C1559,检修、备用和必开!$A:$A,0))</f>
        <v/>
      </c>
    </row>
    <row r="1560" ht="13.8" customHeight="1">
      <c r="A1560" s="80">
        <f>WEEKDAY(C1560,2)</f>
        <v/>
      </c>
      <c r="B1560" s="80">
        <f>HOUR(D1560)</f>
        <v/>
      </c>
      <c r="D1560" s="75" t="n"/>
      <c r="E1560" s="80" t="n"/>
      <c r="F1560" s="80" t="n"/>
      <c r="G1560" s="80" t="n"/>
      <c r="H1560" s="80" t="n"/>
      <c r="I1560" s="80" t="n"/>
      <c r="J1560" s="80" t="n"/>
      <c r="K1560" s="80">
        <f>F1560-Y1560</f>
        <v/>
      </c>
      <c r="L1560" s="82">
        <f>AA1560/(K1560+W1560)</f>
        <v/>
      </c>
      <c r="M1560" s="75" t="n">
        <v>0.2291666666666667</v>
      </c>
      <c r="N1560" s="80" t="n">
        <v>66409.2</v>
      </c>
      <c r="O1560" s="80" t="n">
        <v>33652.14</v>
      </c>
      <c r="P1560" s="80" t="n">
        <v>11680.6</v>
      </c>
      <c r="Q1560" s="80" t="n">
        <v>16118.9</v>
      </c>
      <c r="R1560" s="80" t="n">
        <v>6155.56</v>
      </c>
      <c r="S1560" s="80" t="n">
        <v>-1198</v>
      </c>
      <c r="T1560" s="80">
        <f>O1560-Y1560</f>
        <v/>
      </c>
      <c r="U1560" s="82">
        <f>AA1560/(T1560+X1560)</f>
        <v/>
      </c>
      <c r="V1560" s="80">
        <f>INDEX(检修、备用和必开!B:B,MATCH(统调负荷!$C1560,检修、备用和必开!$A:$A,0))</f>
        <v/>
      </c>
      <c r="W1560" s="80">
        <f>INDEX(检修、备用和必开!C:C,MATCH(统调负荷!$C1560,检修、备用和必开!$A:$A,0))</f>
        <v/>
      </c>
      <c r="X1560" s="80">
        <f>INDEX(检修、备用和必开!D:D,MATCH(统调负荷!$C1560,检修、备用和必开!$A:$A,0))</f>
        <v/>
      </c>
      <c r="Y1560" s="80">
        <f>INDEX(检修、备用和必开!E:E,MATCH(统调负荷!$C1560,检修、备用和必开!$A:$A,0))</f>
        <v/>
      </c>
      <c r="Z1560" s="80">
        <f>INDEX(检修、备用和必开!F:F,MATCH(统调负荷!$C1560,检修、备用和必开!$A:$A,0))</f>
        <v/>
      </c>
      <c r="AA1560" s="80">
        <f>94492.4-V1560-Z1560</f>
        <v/>
      </c>
      <c r="AB1560" s="80" t="n">
        <v>299.23</v>
      </c>
      <c r="AC1560" s="80" t="n">
        <v>287.46</v>
      </c>
      <c r="AD1560" s="83">
        <f>C1560+D1560</f>
        <v/>
      </c>
      <c r="AE1560" s="82">
        <f>N1560-E1560</f>
        <v/>
      </c>
      <c r="AF1560" s="82">
        <f>O1560-F1560</f>
        <v/>
      </c>
      <c r="AG1560" s="82">
        <f>P1560-G1560</f>
        <v/>
      </c>
      <c r="AH1560" s="82">
        <f>Q1560-H1560</f>
        <v/>
      </c>
      <c r="AI1560" s="82">
        <f>R1560-I1560</f>
        <v/>
      </c>
      <c r="AJ1560" s="82">
        <f>S1560-J1560</f>
        <v/>
      </c>
      <c r="AK1560" s="80">
        <f>INDEX(检修、备用和必开!I:I,MATCH(统调负荷!$C1560,检修、备用和必开!$A:$A,0))</f>
        <v/>
      </c>
    </row>
    <row r="1561" ht="13.8" customHeight="1">
      <c r="A1561" s="80">
        <f>WEEKDAY(C1561,2)</f>
        <v/>
      </c>
      <c r="B1561" s="80">
        <f>HOUR(D1561)</f>
        <v/>
      </c>
      <c r="D1561" s="75" t="n"/>
      <c r="E1561" s="80" t="n"/>
      <c r="F1561" s="80" t="n"/>
      <c r="G1561" s="80" t="n"/>
      <c r="H1561" s="80" t="n"/>
      <c r="I1561" s="80" t="n"/>
      <c r="J1561" s="80" t="n"/>
      <c r="K1561" s="80">
        <f>F1561-Y1561</f>
        <v/>
      </c>
      <c r="L1561" s="82">
        <f>AA1561/(K1561+W1561)</f>
        <v/>
      </c>
      <c r="M1561" s="75" t="n">
        <v>0.2395833333333333</v>
      </c>
      <c r="N1561" s="80" t="n">
        <v>67230</v>
      </c>
      <c r="O1561" s="80" t="n">
        <v>34495.94</v>
      </c>
      <c r="P1561" s="80" t="n">
        <v>11877.7</v>
      </c>
      <c r="Q1561" s="80" t="n">
        <v>15850.4</v>
      </c>
      <c r="R1561" s="80" t="n">
        <v>6218.66</v>
      </c>
      <c r="S1561" s="80" t="n">
        <v>-1212.7</v>
      </c>
      <c r="T1561" s="80">
        <f>O1561-Y1561</f>
        <v/>
      </c>
      <c r="U1561" s="82">
        <f>AA1561/(T1561+X1561)</f>
        <v/>
      </c>
      <c r="V1561" s="80">
        <f>INDEX(检修、备用和必开!B:B,MATCH(统调负荷!$C1561,检修、备用和必开!$A:$A,0))</f>
        <v/>
      </c>
      <c r="W1561" s="80">
        <f>INDEX(检修、备用和必开!C:C,MATCH(统调负荷!$C1561,检修、备用和必开!$A:$A,0))</f>
        <v/>
      </c>
      <c r="X1561" s="80">
        <f>INDEX(检修、备用和必开!D:D,MATCH(统调负荷!$C1561,检修、备用和必开!$A:$A,0))</f>
        <v/>
      </c>
      <c r="Y1561" s="80">
        <f>INDEX(检修、备用和必开!E:E,MATCH(统调负荷!$C1561,检修、备用和必开!$A:$A,0))</f>
        <v/>
      </c>
      <c r="Z1561" s="80">
        <f>INDEX(检修、备用和必开!F:F,MATCH(统调负荷!$C1561,检修、备用和必开!$A:$A,0))</f>
        <v/>
      </c>
      <c r="AA1561" s="80">
        <f>94492.4-V1561-Z1561</f>
        <v/>
      </c>
      <c r="AB1561" s="80" t="n">
        <v>303.17</v>
      </c>
      <c r="AC1561" s="80" t="n">
        <v>297.36</v>
      </c>
      <c r="AD1561" s="83">
        <f>C1561+D1561</f>
        <v/>
      </c>
      <c r="AE1561" s="82">
        <f>N1561-E1561</f>
        <v/>
      </c>
      <c r="AF1561" s="82">
        <f>O1561-F1561</f>
        <v/>
      </c>
      <c r="AG1561" s="82">
        <f>P1561-G1561</f>
        <v/>
      </c>
      <c r="AH1561" s="82">
        <f>Q1561-H1561</f>
        <v/>
      </c>
      <c r="AI1561" s="82">
        <f>R1561-I1561</f>
        <v/>
      </c>
      <c r="AJ1561" s="82">
        <f>S1561-J1561</f>
        <v/>
      </c>
      <c r="AK1561" s="80">
        <f>INDEX(检修、备用和必开!I:I,MATCH(统调负荷!$C1561,检修、备用和必开!$A:$A,0))</f>
        <v/>
      </c>
    </row>
    <row r="1562" ht="13.8" customHeight="1">
      <c r="A1562" s="80">
        <f>WEEKDAY(C1562,2)</f>
        <v/>
      </c>
      <c r="B1562" s="80">
        <f>HOUR(D1562)</f>
        <v/>
      </c>
      <c r="D1562" s="75" t="n"/>
      <c r="E1562" s="80" t="n"/>
      <c r="F1562" s="80" t="n"/>
      <c r="G1562" s="80" t="n"/>
      <c r="H1562" s="80" t="n"/>
      <c r="I1562" s="80" t="n"/>
      <c r="J1562" s="80" t="n"/>
      <c r="K1562" s="80">
        <f>F1562-Y1562</f>
        <v/>
      </c>
      <c r="L1562" s="82">
        <f>AA1562/(K1562+W1562)</f>
        <v/>
      </c>
      <c r="M1562" s="75" t="n">
        <v>0.25</v>
      </c>
      <c r="N1562" s="80" t="n">
        <v>67883.39999999999</v>
      </c>
      <c r="O1562" s="80" t="n">
        <v>34654.34</v>
      </c>
      <c r="P1562" s="80" t="n">
        <v>11732.5</v>
      </c>
      <c r="Q1562" s="80" t="n">
        <v>16309.1</v>
      </c>
      <c r="R1562" s="80" t="n">
        <v>6286.13</v>
      </c>
      <c r="S1562" s="80" t="n">
        <v>-1098.67</v>
      </c>
      <c r="T1562" s="80">
        <f>O1562-Y1562</f>
        <v/>
      </c>
      <c r="U1562" s="82">
        <f>AA1562/(T1562+X1562)</f>
        <v/>
      </c>
      <c r="V1562" s="80">
        <f>INDEX(检修、备用和必开!B:B,MATCH(统调负荷!$C1562,检修、备用和必开!$A:$A,0))</f>
        <v/>
      </c>
      <c r="W1562" s="80">
        <f>INDEX(检修、备用和必开!C:C,MATCH(统调负荷!$C1562,检修、备用和必开!$A:$A,0))</f>
        <v/>
      </c>
      <c r="X1562" s="80">
        <f>INDEX(检修、备用和必开!D:D,MATCH(统调负荷!$C1562,检修、备用和必开!$A:$A,0))</f>
        <v/>
      </c>
      <c r="Y1562" s="80">
        <f>INDEX(检修、备用和必开!E:E,MATCH(统调负荷!$C1562,检修、备用和必开!$A:$A,0))</f>
        <v/>
      </c>
      <c r="Z1562" s="80">
        <f>INDEX(检修、备用和必开!F:F,MATCH(统调负荷!$C1562,检修、备用和必开!$A:$A,0))</f>
        <v/>
      </c>
      <c r="AA1562" s="80">
        <f>94492.4-V1562-Z1562</f>
        <v/>
      </c>
      <c r="AB1562" s="80" t="n">
        <v>306.11</v>
      </c>
      <c r="AC1562" s="80" t="n">
        <v>297.85</v>
      </c>
      <c r="AD1562" s="83">
        <f>C1562+D1562</f>
        <v/>
      </c>
      <c r="AE1562" s="82">
        <f>N1562-E1562</f>
        <v/>
      </c>
      <c r="AF1562" s="82">
        <f>O1562-F1562</f>
        <v/>
      </c>
      <c r="AG1562" s="82">
        <f>P1562-G1562</f>
        <v/>
      </c>
      <c r="AH1562" s="82">
        <f>Q1562-H1562</f>
        <v/>
      </c>
      <c r="AI1562" s="82">
        <f>R1562-I1562</f>
        <v/>
      </c>
      <c r="AJ1562" s="82">
        <f>S1562-J1562</f>
        <v/>
      </c>
      <c r="AK1562" s="80">
        <f>INDEX(检修、备用和必开!I:I,MATCH(统调负荷!$C1562,检修、备用和必开!$A:$A,0))</f>
        <v/>
      </c>
    </row>
    <row r="1563" ht="13.8" customHeight="1">
      <c r="A1563" s="80">
        <f>WEEKDAY(C1563,2)</f>
        <v/>
      </c>
      <c r="B1563" s="80">
        <f>HOUR(D1563)</f>
        <v/>
      </c>
      <c r="D1563" s="75" t="n"/>
      <c r="E1563" s="80" t="n"/>
      <c r="F1563" s="80" t="n"/>
      <c r="G1563" s="80" t="n"/>
      <c r="H1563" s="80" t="n"/>
      <c r="I1563" s="80" t="n"/>
      <c r="J1563" s="80" t="n"/>
      <c r="K1563" s="80">
        <f>F1563-Y1563</f>
        <v/>
      </c>
      <c r="L1563" s="82">
        <f>AA1563/(K1563+W1563)</f>
        <v/>
      </c>
      <c r="M1563" s="75" t="n">
        <v>0.2604166666666667</v>
      </c>
      <c r="N1563" s="80" t="n">
        <v>69643</v>
      </c>
      <c r="O1563" s="80" t="n">
        <v>36112.75</v>
      </c>
      <c r="P1563" s="80" t="n">
        <v>12420.1</v>
      </c>
      <c r="Q1563" s="80" t="n">
        <v>15951.2</v>
      </c>
      <c r="R1563" s="80" t="n">
        <v>6364.38</v>
      </c>
      <c r="S1563" s="80" t="n">
        <v>-1205.43</v>
      </c>
      <c r="T1563" s="80">
        <f>O1563-Y1563</f>
        <v/>
      </c>
      <c r="U1563" s="82">
        <f>AA1563/(T1563+X1563)</f>
        <v/>
      </c>
      <c r="V1563" s="80">
        <f>INDEX(检修、备用和必开!B:B,MATCH(统调负荷!$C1563,检修、备用和必开!$A:$A,0))</f>
        <v/>
      </c>
      <c r="W1563" s="80">
        <f>INDEX(检修、备用和必开!C:C,MATCH(统调负荷!$C1563,检修、备用和必开!$A:$A,0))</f>
        <v/>
      </c>
      <c r="X1563" s="80">
        <f>INDEX(检修、备用和必开!D:D,MATCH(统调负荷!$C1563,检修、备用和必开!$A:$A,0))</f>
        <v/>
      </c>
      <c r="Y1563" s="80">
        <f>INDEX(检修、备用和必开!E:E,MATCH(统调负荷!$C1563,检修、备用和必开!$A:$A,0))</f>
        <v/>
      </c>
      <c r="Z1563" s="80">
        <f>INDEX(检修、备用和必开!F:F,MATCH(统调负荷!$C1563,检修、备用和必开!$A:$A,0))</f>
        <v/>
      </c>
      <c r="AA1563" s="80">
        <f>94492.4-V1563-Z1563</f>
        <v/>
      </c>
      <c r="AB1563" s="80" t="n">
        <v>310.96</v>
      </c>
      <c r="AC1563" s="80" t="n">
        <v>301.47</v>
      </c>
      <c r="AD1563" s="83">
        <f>C1563+D1563</f>
        <v/>
      </c>
      <c r="AE1563" s="82">
        <f>N1563-E1563</f>
        <v/>
      </c>
      <c r="AF1563" s="82">
        <f>O1563-F1563</f>
        <v/>
      </c>
      <c r="AG1563" s="82">
        <f>P1563-G1563</f>
        <v/>
      </c>
      <c r="AH1563" s="82">
        <f>Q1563-H1563</f>
        <v/>
      </c>
      <c r="AI1563" s="82">
        <f>R1563-I1563</f>
        <v/>
      </c>
      <c r="AJ1563" s="82">
        <f>S1563-J1563</f>
        <v/>
      </c>
      <c r="AK1563" s="80">
        <f>INDEX(检修、备用和必开!I:I,MATCH(统调负荷!$C1563,检修、备用和必开!$A:$A,0))</f>
        <v/>
      </c>
    </row>
    <row r="1564" ht="13.8" customHeight="1">
      <c r="A1564" s="80">
        <f>WEEKDAY(C1564,2)</f>
        <v/>
      </c>
      <c r="B1564" s="80">
        <f>HOUR(D1564)</f>
        <v/>
      </c>
      <c r="D1564" s="75" t="n"/>
      <c r="E1564" s="80" t="n"/>
      <c r="F1564" s="80" t="n"/>
      <c r="G1564" s="80" t="n"/>
      <c r="H1564" s="80" t="n"/>
      <c r="I1564" s="80" t="n"/>
      <c r="J1564" s="80" t="n"/>
      <c r="K1564" s="80">
        <f>F1564-Y1564</f>
        <v/>
      </c>
      <c r="L1564" s="82">
        <f>AA1564/(K1564+W1564)</f>
        <v/>
      </c>
      <c r="M1564" s="75" t="n">
        <v>0.2708333333333333</v>
      </c>
      <c r="N1564" s="80" t="n">
        <v>70896.10000000001</v>
      </c>
      <c r="O1564" s="80" t="n">
        <v>37001.39</v>
      </c>
      <c r="P1564" s="80" t="n">
        <v>12380.6</v>
      </c>
      <c r="Q1564" s="80" t="n">
        <v>16459.4</v>
      </c>
      <c r="R1564" s="80" t="n">
        <v>6364.86</v>
      </c>
      <c r="S1564" s="80" t="n">
        <v>-1310.15</v>
      </c>
      <c r="T1564" s="80">
        <f>O1564-Y1564</f>
        <v/>
      </c>
      <c r="U1564" s="82">
        <f>AA1564/(T1564+X1564)</f>
        <v/>
      </c>
      <c r="V1564" s="80">
        <f>INDEX(检修、备用和必开!B:B,MATCH(统调负荷!$C1564,检修、备用和必开!$A:$A,0))</f>
        <v/>
      </c>
      <c r="W1564" s="80">
        <f>INDEX(检修、备用和必开!C:C,MATCH(统调负荷!$C1564,检修、备用和必开!$A:$A,0))</f>
        <v/>
      </c>
      <c r="X1564" s="80">
        <f>INDEX(检修、备用和必开!D:D,MATCH(统调负荷!$C1564,检修、备用和必开!$A:$A,0))</f>
        <v/>
      </c>
      <c r="Y1564" s="80">
        <f>INDEX(检修、备用和必开!E:E,MATCH(统调负荷!$C1564,检修、备用和必开!$A:$A,0))</f>
        <v/>
      </c>
      <c r="Z1564" s="80">
        <f>INDEX(检修、备用和必开!F:F,MATCH(统调负荷!$C1564,检修、备用和必开!$A:$A,0))</f>
        <v/>
      </c>
      <c r="AA1564" s="80">
        <f>94492.4-V1564-Z1564</f>
        <v/>
      </c>
      <c r="AB1564" s="80" t="n">
        <v>312.92</v>
      </c>
      <c r="AC1564" s="80" t="n">
        <v>302.46</v>
      </c>
      <c r="AD1564" s="83">
        <f>C1564+D1564</f>
        <v/>
      </c>
      <c r="AE1564" s="82">
        <f>N1564-E1564</f>
        <v/>
      </c>
      <c r="AF1564" s="82">
        <f>O1564-F1564</f>
        <v/>
      </c>
      <c r="AG1564" s="82">
        <f>P1564-G1564</f>
        <v/>
      </c>
      <c r="AH1564" s="82">
        <f>Q1564-H1564</f>
        <v/>
      </c>
      <c r="AI1564" s="82">
        <f>R1564-I1564</f>
        <v/>
      </c>
      <c r="AJ1564" s="82">
        <f>S1564-J1564</f>
        <v/>
      </c>
      <c r="AK1564" s="80">
        <f>INDEX(检修、备用和必开!I:I,MATCH(统调负荷!$C1564,检修、备用和必开!$A:$A,0))</f>
        <v/>
      </c>
    </row>
    <row r="1565" ht="13.8" customHeight="1">
      <c r="A1565" s="80">
        <f>WEEKDAY(C1565,2)</f>
        <v/>
      </c>
      <c r="B1565" s="80">
        <f>HOUR(D1565)</f>
        <v/>
      </c>
      <c r="D1565" s="75" t="n"/>
      <c r="E1565" s="80" t="n"/>
      <c r="F1565" s="80" t="n"/>
      <c r="G1565" s="80" t="n"/>
      <c r="H1565" s="80" t="n"/>
      <c r="I1565" s="80" t="n"/>
      <c r="J1565" s="80" t="n"/>
      <c r="K1565" s="80">
        <f>F1565-Y1565</f>
        <v/>
      </c>
      <c r="L1565" s="82">
        <f>AA1565/(K1565+W1565)</f>
        <v/>
      </c>
      <c r="M1565" s="75" t="n">
        <v>0.28125</v>
      </c>
      <c r="N1565" s="80" t="n">
        <v>72585.5</v>
      </c>
      <c r="O1565" s="80" t="n">
        <v>38186.04</v>
      </c>
      <c r="P1565" s="80" t="n">
        <v>12396.4</v>
      </c>
      <c r="Q1565" s="80" t="n">
        <v>17092.6</v>
      </c>
      <c r="R1565" s="80" t="n">
        <v>6378.54</v>
      </c>
      <c r="S1565" s="80" t="n">
        <v>-1468.08</v>
      </c>
      <c r="T1565" s="80">
        <f>O1565-Y1565</f>
        <v/>
      </c>
      <c r="U1565" s="82">
        <f>AA1565/(T1565+X1565)</f>
        <v/>
      </c>
      <c r="V1565" s="80">
        <f>INDEX(检修、备用和必开!B:B,MATCH(统调负荷!$C1565,检修、备用和必开!$A:$A,0))</f>
        <v/>
      </c>
      <c r="W1565" s="80">
        <f>INDEX(检修、备用和必开!C:C,MATCH(统调负荷!$C1565,检修、备用和必开!$A:$A,0))</f>
        <v/>
      </c>
      <c r="X1565" s="80">
        <f>INDEX(检修、备用和必开!D:D,MATCH(统调负荷!$C1565,检修、备用和必开!$A:$A,0))</f>
        <v/>
      </c>
      <c r="Y1565" s="80">
        <f>INDEX(检修、备用和必开!E:E,MATCH(统调负荷!$C1565,检修、备用和必开!$A:$A,0))</f>
        <v/>
      </c>
      <c r="Z1565" s="80">
        <f>INDEX(检修、备用和必开!F:F,MATCH(统调负荷!$C1565,检修、备用和必开!$A:$A,0))</f>
        <v/>
      </c>
      <c r="AA1565" s="80">
        <f>94492.4-V1565-Z1565</f>
        <v/>
      </c>
      <c r="AB1565" s="80" t="n">
        <v>322.38</v>
      </c>
      <c r="AC1565" s="80" t="n">
        <v>307.48</v>
      </c>
      <c r="AD1565" s="83">
        <f>C1565+D1565</f>
        <v/>
      </c>
      <c r="AE1565" s="82">
        <f>N1565-E1565</f>
        <v/>
      </c>
      <c r="AF1565" s="82">
        <f>O1565-F1565</f>
        <v/>
      </c>
      <c r="AG1565" s="82">
        <f>P1565-G1565</f>
        <v/>
      </c>
      <c r="AH1565" s="82">
        <f>Q1565-H1565</f>
        <v/>
      </c>
      <c r="AI1565" s="82">
        <f>R1565-I1565</f>
        <v/>
      </c>
      <c r="AJ1565" s="82">
        <f>S1565-J1565</f>
        <v/>
      </c>
      <c r="AK1565" s="80">
        <f>INDEX(检修、备用和必开!I:I,MATCH(统调负荷!$C1565,检修、备用和必开!$A:$A,0))</f>
        <v/>
      </c>
    </row>
    <row r="1566" ht="13.8" customHeight="1">
      <c r="A1566" s="80">
        <f>WEEKDAY(C1566,2)</f>
        <v/>
      </c>
      <c r="B1566" s="80">
        <f>HOUR(D1566)</f>
        <v/>
      </c>
      <c r="D1566" s="75" t="n"/>
      <c r="E1566" s="80" t="n"/>
      <c r="F1566" s="80" t="n"/>
      <c r="G1566" s="80" t="n"/>
      <c r="H1566" s="80" t="n"/>
      <c r="I1566" s="80" t="n"/>
      <c r="J1566" s="80" t="n"/>
      <c r="K1566" s="80">
        <f>F1566-Y1566</f>
        <v/>
      </c>
      <c r="L1566" s="82">
        <f>AA1566/(K1566+W1566)</f>
        <v/>
      </c>
      <c r="M1566" s="75" t="n">
        <v>0.2916666666666667</v>
      </c>
      <c r="N1566" s="80" t="n">
        <v>74702.39999999999</v>
      </c>
      <c r="O1566" s="80" t="n">
        <v>39273.79</v>
      </c>
      <c r="P1566" s="80" t="n">
        <v>12845.1</v>
      </c>
      <c r="Q1566" s="80" t="n">
        <v>17391.1</v>
      </c>
      <c r="R1566" s="80" t="n">
        <v>6495.8</v>
      </c>
      <c r="S1566" s="80" t="n">
        <v>-1303.39</v>
      </c>
      <c r="T1566" s="80">
        <f>O1566-Y1566</f>
        <v/>
      </c>
      <c r="U1566" s="82">
        <f>AA1566/(T1566+X1566)</f>
        <v/>
      </c>
      <c r="V1566" s="80">
        <f>INDEX(检修、备用和必开!B:B,MATCH(统调负荷!$C1566,检修、备用和必开!$A:$A,0))</f>
        <v/>
      </c>
      <c r="W1566" s="80">
        <f>INDEX(检修、备用和必开!C:C,MATCH(统调负荷!$C1566,检修、备用和必开!$A:$A,0))</f>
        <v/>
      </c>
      <c r="X1566" s="80">
        <f>INDEX(检修、备用和必开!D:D,MATCH(统调负荷!$C1566,检修、备用和必开!$A:$A,0))</f>
        <v/>
      </c>
      <c r="Y1566" s="80">
        <f>INDEX(检修、备用和必开!E:E,MATCH(统调负荷!$C1566,检修、备用和必开!$A:$A,0))</f>
        <v/>
      </c>
      <c r="Z1566" s="80">
        <f>INDEX(检修、备用和必开!F:F,MATCH(统调负荷!$C1566,检修、备用和必开!$A:$A,0))</f>
        <v/>
      </c>
      <c r="AA1566" s="80">
        <f>94492.4-V1566-Z1566</f>
        <v/>
      </c>
      <c r="AB1566" s="80" t="n">
        <v>317.65</v>
      </c>
      <c r="AC1566" s="80" t="n">
        <v>310.67</v>
      </c>
      <c r="AD1566" s="83">
        <f>C1566+D1566</f>
        <v/>
      </c>
      <c r="AE1566" s="82">
        <f>N1566-E1566</f>
        <v/>
      </c>
      <c r="AF1566" s="82">
        <f>O1566-F1566</f>
        <v/>
      </c>
      <c r="AG1566" s="82">
        <f>P1566-G1566</f>
        <v/>
      </c>
      <c r="AH1566" s="82">
        <f>Q1566-H1566</f>
        <v/>
      </c>
      <c r="AI1566" s="82">
        <f>R1566-I1566</f>
        <v/>
      </c>
      <c r="AJ1566" s="82">
        <f>S1566-J1566</f>
        <v/>
      </c>
      <c r="AK1566" s="80">
        <f>INDEX(检修、备用和必开!I:I,MATCH(统调负荷!$C1566,检修、备用和必开!$A:$A,0))</f>
        <v/>
      </c>
    </row>
    <row r="1567" ht="13.8" customHeight="1">
      <c r="A1567" s="80">
        <f>WEEKDAY(C1567,2)</f>
        <v/>
      </c>
      <c r="B1567" s="80">
        <f>HOUR(D1567)</f>
        <v/>
      </c>
      <c r="D1567" s="75" t="n"/>
      <c r="E1567" s="80" t="n"/>
      <c r="F1567" s="80" t="n"/>
      <c r="G1567" s="80" t="n"/>
      <c r="H1567" s="80" t="n"/>
      <c r="I1567" s="80" t="n"/>
      <c r="J1567" s="80" t="n"/>
      <c r="K1567" s="80">
        <f>F1567-Y1567</f>
        <v/>
      </c>
      <c r="L1567" s="82">
        <f>AA1567/(K1567+W1567)</f>
        <v/>
      </c>
      <c r="M1567" s="75" t="n">
        <v>0.3020833333333333</v>
      </c>
      <c r="N1567" s="80" t="n">
        <v>77569.89999999999</v>
      </c>
      <c r="O1567" s="80" t="n">
        <v>41126.22</v>
      </c>
      <c r="P1567" s="80" t="n">
        <v>12422.6</v>
      </c>
      <c r="Q1567" s="80" t="n">
        <v>18675.9</v>
      </c>
      <c r="R1567" s="80" t="n">
        <v>6623.92</v>
      </c>
      <c r="S1567" s="80" t="n">
        <v>-1278.74</v>
      </c>
      <c r="T1567" s="80">
        <f>O1567-Y1567</f>
        <v/>
      </c>
      <c r="U1567" s="82">
        <f>AA1567/(T1567+X1567)</f>
        <v/>
      </c>
      <c r="V1567" s="80">
        <f>INDEX(检修、备用和必开!B:B,MATCH(统调负荷!$C1567,检修、备用和必开!$A:$A,0))</f>
        <v/>
      </c>
      <c r="W1567" s="80">
        <f>INDEX(检修、备用和必开!C:C,MATCH(统调负荷!$C1567,检修、备用和必开!$A:$A,0))</f>
        <v/>
      </c>
      <c r="X1567" s="80">
        <f>INDEX(检修、备用和必开!D:D,MATCH(统调负荷!$C1567,检修、备用和必开!$A:$A,0))</f>
        <v/>
      </c>
      <c r="Y1567" s="80">
        <f>INDEX(检修、备用和必开!E:E,MATCH(统调负荷!$C1567,检修、备用和必开!$A:$A,0))</f>
        <v/>
      </c>
      <c r="Z1567" s="80">
        <f>INDEX(检修、备用和必开!F:F,MATCH(统调负荷!$C1567,检修、备用和必开!$A:$A,0))</f>
        <v/>
      </c>
      <c r="AA1567" s="80">
        <f>94492.4-V1567-Z1567</f>
        <v/>
      </c>
      <c r="AB1567" s="80" t="n">
        <v>327.24</v>
      </c>
      <c r="AC1567" s="80" t="n">
        <v>326.28</v>
      </c>
      <c r="AD1567" s="83">
        <f>C1567+D1567</f>
        <v/>
      </c>
      <c r="AE1567" s="82">
        <f>N1567-E1567</f>
        <v/>
      </c>
      <c r="AF1567" s="82">
        <f>O1567-F1567</f>
        <v/>
      </c>
      <c r="AG1567" s="82">
        <f>P1567-G1567</f>
        <v/>
      </c>
      <c r="AH1567" s="82">
        <f>Q1567-H1567</f>
        <v/>
      </c>
      <c r="AI1567" s="82">
        <f>R1567-I1567</f>
        <v/>
      </c>
      <c r="AJ1567" s="82">
        <f>S1567-J1567</f>
        <v/>
      </c>
      <c r="AK1567" s="80">
        <f>INDEX(检修、备用和必开!I:I,MATCH(统调负荷!$C1567,检修、备用和必开!$A:$A,0))</f>
        <v/>
      </c>
    </row>
    <row r="1568" ht="13.8" customHeight="1">
      <c r="A1568" s="80">
        <f>WEEKDAY(C1568,2)</f>
        <v/>
      </c>
      <c r="B1568" s="80">
        <f>HOUR(D1568)</f>
        <v/>
      </c>
      <c r="D1568" s="75" t="n"/>
      <c r="E1568" s="80" t="n"/>
      <c r="F1568" s="80" t="n"/>
      <c r="G1568" s="80" t="n"/>
      <c r="H1568" s="80" t="n"/>
      <c r="I1568" s="80" t="n"/>
      <c r="J1568" s="80" t="n"/>
      <c r="K1568" s="80">
        <f>F1568-Y1568</f>
        <v/>
      </c>
      <c r="L1568" s="82">
        <f>AA1568/(K1568+W1568)</f>
        <v/>
      </c>
      <c r="M1568" s="75" t="n">
        <v>0.3125</v>
      </c>
      <c r="N1568" s="80" t="n">
        <v>79565.3</v>
      </c>
      <c r="O1568" s="80" t="n">
        <v>40813.08</v>
      </c>
      <c r="P1568" s="80" t="n">
        <v>13756.2</v>
      </c>
      <c r="Q1568" s="80" t="n">
        <v>19424.6</v>
      </c>
      <c r="R1568" s="80" t="n">
        <v>6734.04</v>
      </c>
      <c r="S1568" s="80" t="n">
        <v>-1162.62</v>
      </c>
      <c r="T1568" s="80">
        <f>O1568-Y1568</f>
        <v/>
      </c>
      <c r="U1568" s="82">
        <f>AA1568/(T1568+X1568)</f>
        <v/>
      </c>
      <c r="V1568" s="80">
        <f>INDEX(检修、备用和必开!B:B,MATCH(统调负荷!$C1568,检修、备用和必开!$A:$A,0))</f>
        <v/>
      </c>
      <c r="W1568" s="80">
        <f>INDEX(检修、备用和必开!C:C,MATCH(统调负荷!$C1568,检修、备用和必开!$A:$A,0))</f>
        <v/>
      </c>
      <c r="X1568" s="80">
        <f>INDEX(检修、备用和必开!D:D,MATCH(统调负荷!$C1568,检修、备用和必开!$A:$A,0))</f>
        <v/>
      </c>
      <c r="Y1568" s="80">
        <f>INDEX(检修、备用和必开!E:E,MATCH(统调负荷!$C1568,检修、备用和必开!$A:$A,0))</f>
        <v/>
      </c>
      <c r="Z1568" s="80">
        <f>INDEX(检修、备用和必开!F:F,MATCH(统调负荷!$C1568,检修、备用和必开!$A:$A,0))</f>
        <v/>
      </c>
      <c r="AA1568" s="80">
        <f>94492.4-V1568-Z1568</f>
        <v/>
      </c>
      <c r="AB1568" s="80" t="n">
        <v>317.9</v>
      </c>
      <c r="AC1568" s="80" t="n">
        <v>306.92</v>
      </c>
      <c r="AD1568" s="83">
        <f>C1568+D1568</f>
        <v/>
      </c>
      <c r="AE1568" s="82">
        <f>N1568-E1568</f>
        <v/>
      </c>
      <c r="AF1568" s="82">
        <f>O1568-F1568</f>
        <v/>
      </c>
      <c r="AG1568" s="82">
        <f>P1568-G1568</f>
        <v/>
      </c>
      <c r="AH1568" s="82">
        <f>Q1568-H1568</f>
        <v/>
      </c>
      <c r="AI1568" s="82">
        <f>R1568-I1568</f>
        <v/>
      </c>
      <c r="AJ1568" s="82">
        <f>S1568-J1568</f>
        <v/>
      </c>
      <c r="AK1568" s="80">
        <f>INDEX(检修、备用和必开!I:I,MATCH(统调负荷!$C1568,检修、备用和必开!$A:$A,0))</f>
        <v/>
      </c>
    </row>
    <row r="1569" ht="13.8" customHeight="1">
      <c r="A1569" s="80">
        <f>WEEKDAY(C1569,2)</f>
        <v/>
      </c>
      <c r="B1569" s="80">
        <f>HOUR(D1569)</f>
        <v/>
      </c>
      <c r="D1569" s="75" t="n"/>
      <c r="E1569" s="80" t="n"/>
      <c r="F1569" s="80" t="n"/>
      <c r="G1569" s="80" t="n"/>
      <c r="H1569" s="80" t="n"/>
      <c r="I1569" s="80" t="n"/>
      <c r="J1569" s="80" t="n"/>
      <c r="K1569" s="80">
        <f>F1569-Y1569</f>
        <v/>
      </c>
      <c r="L1569" s="82">
        <f>AA1569/(K1569+W1569)</f>
        <v/>
      </c>
      <c r="M1569" s="75" t="n">
        <v>0.3229166666666667</v>
      </c>
      <c r="N1569" s="80" t="n">
        <v>81179.39999999999</v>
      </c>
      <c r="O1569" s="80" t="n">
        <v>41911.98</v>
      </c>
      <c r="P1569" s="80" t="n">
        <v>13491.6</v>
      </c>
      <c r="Q1569" s="80" t="n">
        <v>19711.5</v>
      </c>
      <c r="R1569" s="80" t="n">
        <v>7071.4</v>
      </c>
      <c r="S1569" s="80" t="n">
        <v>-1007.08</v>
      </c>
      <c r="T1569" s="80">
        <f>O1569-Y1569</f>
        <v/>
      </c>
      <c r="U1569" s="82">
        <f>AA1569/(T1569+X1569)</f>
        <v/>
      </c>
      <c r="V1569" s="80">
        <f>INDEX(检修、备用和必开!B:B,MATCH(统调负荷!$C1569,检修、备用和必开!$A:$A,0))</f>
        <v/>
      </c>
      <c r="W1569" s="80">
        <f>INDEX(检修、备用和必开!C:C,MATCH(统调负荷!$C1569,检修、备用和必开!$A:$A,0))</f>
        <v/>
      </c>
      <c r="X1569" s="80">
        <f>INDEX(检修、备用和必开!D:D,MATCH(统调负荷!$C1569,检修、备用和必开!$A:$A,0))</f>
        <v/>
      </c>
      <c r="Y1569" s="80">
        <f>INDEX(检修、备用和必开!E:E,MATCH(统调负荷!$C1569,检修、备用和必开!$A:$A,0))</f>
        <v/>
      </c>
      <c r="Z1569" s="80">
        <f>INDEX(检修、备用和必开!F:F,MATCH(统调负荷!$C1569,检修、备用和必开!$A:$A,0))</f>
        <v/>
      </c>
      <c r="AA1569" s="80">
        <f>94492.4-V1569-Z1569</f>
        <v/>
      </c>
      <c r="AB1569" s="80" t="n">
        <v>327.17</v>
      </c>
      <c r="AC1569" s="80" t="n">
        <v>337.89</v>
      </c>
      <c r="AD1569" s="83">
        <f>C1569+D1569</f>
        <v/>
      </c>
      <c r="AE1569" s="82">
        <f>N1569-E1569</f>
        <v/>
      </c>
      <c r="AF1569" s="82">
        <f>O1569-F1569</f>
        <v/>
      </c>
      <c r="AG1569" s="82">
        <f>P1569-G1569</f>
        <v/>
      </c>
      <c r="AH1569" s="82">
        <f>Q1569-H1569</f>
        <v/>
      </c>
      <c r="AI1569" s="82">
        <f>R1569-I1569</f>
        <v/>
      </c>
      <c r="AJ1569" s="82">
        <f>S1569-J1569</f>
        <v/>
      </c>
      <c r="AK1569" s="80">
        <f>INDEX(检修、备用和必开!I:I,MATCH(统调负荷!$C1569,检修、备用和必开!$A:$A,0))</f>
        <v/>
      </c>
    </row>
    <row r="1570" ht="13.8" customHeight="1">
      <c r="A1570" s="80">
        <f>WEEKDAY(C1570,2)</f>
        <v/>
      </c>
      <c r="B1570" s="80">
        <f>HOUR(D1570)</f>
        <v/>
      </c>
      <c r="D1570" s="75" t="n"/>
      <c r="E1570" s="80" t="n"/>
      <c r="F1570" s="80" t="n"/>
      <c r="G1570" s="80" t="n"/>
      <c r="H1570" s="80" t="n"/>
      <c r="I1570" s="80" t="n"/>
      <c r="J1570" s="80" t="n"/>
      <c r="K1570" s="80">
        <f>F1570-Y1570</f>
        <v/>
      </c>
      <c r="L1570" s="82">
        <f>AA1570/(K1570+W1570)</f>
        <v/>
      </c>
      <c r="M1570" s="75" t="n">
        <v>0.3333333333333333</v>
      </c>
      <c r="N1570" s="80" t="n">
        <v>83997.7</v>
      </c>
      <c r="O1570" s="80" t="n">
        <v>43443.39</v>
      </c>
      <c r="P1570" s="80" t="n">
        <v>14901.8</v>
      </c>
      <c r="Q1570" s="80" t="n">
        <v>19461.4</v>
      </c>
      <c r="R1570" s="80" t="n">
        <v>7447.06</v>
      </c>
      <c r="S1570" s="80" t="n">
        <v>-1255.95</v>
      </c>
      <c r="T1570" s="80">
        <f>O1570-Y1570</f>
        <v/>
      </c>
      <c r="U1570" s="82">
        <f>AA1570/(T1570+X1570)</f>
        <v/>
      </c>
      <c r="V1570" s="80">
        <f>INDEX(检修、备用和必开!B:B,MATCH(统调负荷!$C1570,检修、备用和必开!$A:$A,0))</f>
        <v/>
      </c>
      <c r="W1570" s="80">
        <f>INDEX(检修、备用和必开!C:C,MATCH(统调负荷!$C1570,检修、备用和必开!$A:$A,0))</f>
        <v/>
      </c>
      <c r="X1570" s="80">
        <f>INDEX(检修、备用和必开!D:D,MATCH(统调负荷!$C1570,检修、备用和必开!$A:$A,0))</f>
        <v/>
      </c>
      <c r="Y1570" s="80">
        <f>INDEX(检修、备用和必开!E:E,MATCH(统调负荷!$C1570,检修、备用和必开!$A:$A,0))</f>
        <v/>
      </c>
      <c r="Z1570" s="80">
        <f>INDEX(检修、备用和必开!F:F,MATCH(统调负荷!$C1570,检修、备用和必开!$A:$A,0))</f>
        <v/>
      </c>
      <c r="AA1570" s="80">
        <f>94492.4-V1570-Z1570</f>
        <v/>
      </c>
      <c r="AB1570" s="80" t="n">
        <v>327.17</v>
      </c>
      <c r="AC1570" s="80" t="n">
        <v>398.85</v>
      </c>
      <c r="AD1570" s="83">
        <f>C1570+D1570</f>
        <v/>
      </c>
      <c r="AE1570" s="82">
        <f>N1570-E1570</f>
        <v/>
      </c>
      <c r="AF1570" s="82">
        <f>O1570-F1570</f>
        <v/>
      </c>
      <c r="AG1570" s="82">
        <f>P1570-G1570</f>
        <v/>
      </c>
      <c r="AH1570" s="82">
        <f>Q1570-H1570</f>
        <v/>
      </c>
      <c r="AI1570" s="82">
        <f>R1570-I1570</f>
        <v/>
      </c>
      <c r="AJ1570" s="82">
        <f>S1570-J1570</f>
        <v/>
      </c>
      <c r="AK1570" s="80">
        <f>INDEX(检修、备用和必开!I:I,MATCH(统调负荷!$C1570,检修、备用和必开!$A:$A,0))</f>
        <v/>
      </c>
    </row>
    <row r="1571" ht="13.8" customHeight="1">
      <c r="A1571" s="80">
        <f>WEEKDAY(C1571,2)</f>
        <v/>
      </c>
      <c r="B1571" s="80">
        <f>HOUR(D1571)</f>
        <v/>
      </c>
      <c r="D1571" s="75" t="n"/>
      <c r="E1571" s="80" t="n"/>
      <c r="F1571" s="80" t="n"/>
      <c r="G1571" s="80" t="n"/>
      <c r="H1571" s="80" t="n"/>
      <c r="I1571" s="80" t="n"/>
      <c r="J1571" s="80" t="n"/>
      <c r="K1571" s="80">
        <f>F1571-Y1571</f>
        <v/>
      </c>
      <c r="L1571" s="82">
        <f>AA1571/(K1571+W1571)</f>
        <v/>
      </c>
      <c r="M1571" s="75" t="n">
        <v>0.34375</v>
      </c>
      <c r="N1571" s="80" t="n">
        <v>87308.39999999999</v>
      </c>
      <c r="O1571" s="80" t="n">
        <v>44564.19</v>
      </c>
      <c r="P1571" s="80" t="n">
        <v>14632.5</v>
      </c>
      <c r="Q1571" s="80" t="n">
        <v>21386</v>
      </c>
      <c r="R1571" s="80" t="n">
        <v>7948.93</v>
      </c>
      <c r="S1571" s="80" t="n">
        <v>-1223.22</v>
      </c>
      <c r="T1571" s="80">
        <f>O1571-Y1571</f>
        <v/>
      </c>
      <c r="U1571" s="82">
        <f>AA1571/(T1571+X1571)</f>
        <v/>
      </c>
      <c r="V1571" s="80">
        <f>INDEX(检修、备用和必开!B:B,MATCH(统调负荷!$C1571,检修、备用和必开!$A:$A,0))</f>
        <v/>
      </c>
      <c r="W1571" s="80">
        <f>INDEX(检修、备用和必开!C:C,MATCH(统调负荷!$C1571,检修、备用和必开!$A:$A,0))</f>
        <v/>
      </c>
      <c r="X1571" s="80">
        <f>INDEX(检修、备用和必开!D:D,MATCH(统调负荷!$C1571,检修、备用和必开!$A:$A,0))</f>
        <v/>
      </c>
      <c r="Y1571" s="80">
        <f>INDEX(检修、备用和必开!E:E,MATCH(统调负荷!$C1571,检修、备用和必开!$A:$A,0))</f>
        <v/>
      </c>
      <c r="Z1571" s="80">
        <f>INDEX(检修、备用和必开!F:F,MATCH(统调负荷!$C1571,检修、备用和必开!$A:$A,0))</f>
        <v/>
      </c>
      <c r="AA1571" s="80">
        <f>94492.4-V1571-Z1571</f>
        <v/>
      </c>
      <c r="AB1571" s="80" t="n">
        <v>357.47</v>
      </c>
      <c r="AC1571" s="80" t="n">
        <v>358.16</v>
      </c>
      <c r="AD1571" s="83">
        <f>C1571+D1571</f>
        <v/>
      </c>
      <c r="AE1571" s="82">
        <f>N1571-E1571</f>
        <v/>
      </c>
      <c r="AF1571" s="82">
        <f>O1571-F1571</f>
        <v/>
      </c>
      <c r="AG1571" s="82">
        <f>P1571-G1571</f>
        <v/>
      </c>
      <c r="AH1571" s="82">
        <f>Q1571-H1571</f>
        <v/>
      </c>
      <c r="AI1571" s="82">
        <f>R1571-I1571</f>
        <v/>
      </c>
      <c r="AJ1571" s="82">
        <f>S1571-J1571</f>
        <v/>
      </c>
      <c r="AK1571" s="80">
        <f>INDEX(检修、备用和必开!I:I,MATCH(统调负荷!$C1571,检修、备用和必开!$A:$A,0))</f>
        <v/>
      </c>
    </row>
    <row r="1572" ht="13.8" customHeight="1">
      <c r="A1572" s="80">
        <f>WEEKDAY(C1572,2)</f>
        <v/>
      </c>
      <c r="B1572" s="80">
        <f>HOUR(D1572)</f>
        <v/>
      </c>
      <c r="D1572" s="75" t="n"/>
      <c r="E1572" s="80" t="n"/>
      <c r="F1572" s="80" t="n"/>
      <c r="G1572" s="80" t="n"/>
      <c r="H1572" s="80" t="n"/>
      <c r="I1572" s="80" t="n"/>
      <c r="J1572" s="80" t="n"/>
      <c r="K1572" s="80">
        <f>F1572-Y1572</f>
        <v/>
      </c>
      <c r="L1572" s="82">
        <f>AA1572/(K1572+W1572)</f>
        <v/>
      </c>
      <c r="M1572" s="75" t="n">
        <v>0.3541666666666667</v>
      </c>
      <c r="N1572" s="80" t="n">
        <v>88987.10000000001</v>
      </c>
      <c r="O1572" s="80" t="n">
        <v>44390.86</v>
      </c>
      <c r="P1572" s="80" t="n">
        <v>15006.6</v>
      </c>
      <c r="Q1572" s="80" t="n">
        <v>22413.1</v>
      </c>
      <c r="R1572" s="80" t="n">
        <v>8538.450000000001</v>
      </c>
      <c r="S1572" s="80" t="n">
        <v>-1361.91</v>
      </c>
      <c r="T1572" s="80">
        <f>O1572-Y1572</f>
        <v/>
      </c>
      <c r="U1572" s="82">
        <f>AA1572/(T1572+X1572)</f>
        <v/>
      </c>
      <c r="V1572" s="80">
        <f>INDEX(检修、备用和必开!B:B,MATCH(统调负荷!$C1572,检修、备用和必开!$A:$A,0))</f>
        <v/>
      </c>
      <c r="W1572" s="80">
        <f>INDEX(检修、备用和必开!C:C,MATCH(统调负荷!$C1572,检修、备用和必开!$A:$A,0))</f>
        <v/>
      </c>
      <c r="X1572" s="80">
        <f>INDEX(检修、备用和必开!D:D,MATCH(统调负荷!$C1572,检修、备用和必开!$A:$A,0))</f>
        <v/>
      </c>
      <c r="Y1572" s="80">
        <f>INDEX(检修、备用和必开!E:E,MATCH(统调负荷!$C1572,检修、备用和必开!$A:$A,0))</f>
        <v/>
      </c>
      <c r="Z1572" s="80">
        <f>INDEX(检修、备用和必开!F:F,MATCH(统调负荷!$C1572,检修、备用和必开!$A:$A,0))</f>
        <v/>
      </c>
      <c r="AA1572" s="80">
        <f>94492.4-V1572-Z1572</f>
        <v/>
      </c>
      <c r="AB1572" s="80" t="n">
        <v>356.45</v>
      </c>
      <c r="AC1572" s="80" t="n">
        <v>394.67</v>
      </c>
      <c r="AD1572" s="83">
        <f>C1572+D1572</f>
        <v/>
      </c>
      <c r="AE1572" s="82">
        <f>N1572-E1572</f>
        <v/>
      </c>
      <c r="AF1572" s="82">
        <f>O1572-F1572</f>
        <v/>
      </c>
      <c r="AG1572" s="82">
        <f>P1572-G1572</f>
        <v/>
      </c>
      <c r="AH1572" s="82">
        <f>Q1572-H1572</f>
        <v/>
      </c>
      <c r="AI1572" s="82">
        <f>R1572-I1572</f>
        <v/>
      </c>
      <c r="AJ1572" s="82">
        <f>S1572-J1572</f>
        <v/>
      </c>
      <c r="AK1572" s="80">
        <f>INDEX(检修、备用和必开!I:I,MATCH(统调负荷!$C1572,检修、备用和必开!$A:$A,0))</f>
        <v/>
      </c>
    </row>
    <row r="1573" ht="13.8" customHeight="1">
      <c r="A1573" s="80">
        <f>WEEKDAY(C1573,2)</f>
        <v/>
      </c>
      <c r="B1573" s="80">
        <f>HOUR(D1573)</f>
        <v/>
      </c>
      <c r="D1573" s="75" t="n"/>
      <c r="E1573" s="80" t="n"/>
      <c r="F1573" s="80" t="n"/>
      <c r="G1573" s="80" t="n"/>
      <c r="H1573" s="80" t="n"/>
      <c r="I1573" s="80" t="n"/>
      <c r="J1573" s="80" t="n"/>
      <c r="K1573" s="80">
        <f>F1573-Y1573</f>
        <v/>
      </c>
      <c r="L1573" s="82">
        <f>AA1573/(K1573+W1573)</f>
        <v/>
      </c>
      <c r="M1573" s="75" t="n">
        <v>0.3645833333333333</v>
      </c>
      <c r="N1573" s="80" t="n">
        <v>89467.7</v>
      </c>
      <c r="O1573" s="80" t="n">
        <v>43493.93</v>
      </c>
      <c r="P1573" s="80" t="n">
        <v>15140.1</v>
      </c>
      <c r="Q1573" s="80" t="n">
        <v>23027.1</v>
      </c>
      <c r="R1573" s="80" t="n">
        <v>9107.370000000001</v>
      </c>
      <c r="S1573" s="80" t="n">
        <v>-1300.8</v>
      </c>
      <c r="T1573" s="80">
        <f>O1573-Y1573</f>
        <v/>
      </c>
      <c r="U1573" s="82">
        <f>AA1573/(T1573+X1573)</f>
        <v/>
      </c>
      <c r="V1573" s="80">
        <f>INDEX(检修、备用和必开!B:B,MATCH(统调负荷!$C1573,检修、备用和必开!$A:$A,0))</f>
        <v/>
      </c>
      <c r="W1573" s="80">
        <f>INDEX(检修、备用和必开!C:C,MATCH(统调负荷!$C1573,检修、备用和必开!$A:$A,0))</f>
        <v/>
      </c>
      <c r="X1573" s="80">
        <f>INDEX(检修、备用和必开!D:D,MATCH(统调负荷!$C1573,检修、备用和必开!$A:$A,0))</f>
        <v/>
      </c>
      <c r="Y1573" s="80">
        <f>INDEX(检修、备用和必开!E:E,MATCH(统调负荷!$C1573,检修、备用和必开!$A:$A,0))</f>
        <v/>
      </c>
      <c r="Z1573" s="80">
        <f>INDEX(检修、备用和必开!F:F,MATCH(统调负荷!$C1573,检修、备用和必开!$A:$A,0))</f>
        <v/>
      </c>
      <c r="AA1573" s="80">
        <f>94492.4-V1573-Z1573</f>
        <v/>
      </c>
      <c r="AB1573" s="80" t="n">
        <v>360.89</v>
      </c>
      <c r="AC1573" s="80" t="n">
        <v>330.89</v>
      </c>
      <c r="AD1573" s="83">
        <f>C1573+D1573</f>
        <v/>
      </c>
      <c r="AE1573" s="82">
        <f>N1573-E1573</f>
        <v/>
      </c>
      <c r="AF1573" s="82">
        <f>O1573-F1573</f>
        <v/>
      </c>
      <c r="AG1573" s="82">
        <f>P1573-G1573</f>
        <v/>
      </c>
      <c r="AH1573" s="82">
        <f>Q1573-H1573</f>
        <v/>
      </c>
      <c r="AI1573" s="82">
        <f>R1573-I1573</f>
        <v/>
      </c>
      <c r="AJ1573" s="82">
        <f>S1573-J1573</f>
        <v/>
      </c>
      <c r="AK1573" s="80">
        <f>INDEX(检修、备用和必开!I:I,MATCH(统调负荷!$C1573,检修、备用和必开!$A:$A,0))</f>
        <v/>
      </c>
    </row>
    <row r="1574" ht="13.8" customHeight="1">
      <c r="A1574" s="80">
        <f>WEEKDAY(C1574,2)</f>
        <v/>
      </c>
      <c r="B1574" s="80">
        <f>HOUR(D1574)</f>
        <v/>
      </c>
      <c r="D1574" s="75" t="n"/>
      <c r="E1574" s="80" t="n"/>
      <c r="F1574" s="80" t="n"/>
      <c r="G1574" s="80" t="n"/>
      <c r="H1574" s="80" t="n"/>
      <c r="I1574" s="80" t="n"/>
      <c r="J1574" s="80" t="n"/>
      <c r="K1574" s="80">
        <f>F1574-Y1574</f>
        <v/>
      </c>
      <c r="L1574" s="82">
        <f>AA1574/(K1574+W1574)</f>
        <v/>
      </c>
      <c r="M1574" s="75" t="n">
        <v>0.375</v>
      </c>
      <c r="N1574" s="80" t="n">
        <v>89871.7</v>
      </c>
      <c r="O1574" s="80" t="n">
        <v>42301.37</v>
      </c>
      <c r="P1574" s="80" t="n">
        <v>15275.7</v>
      </c>
      <c r="Q1574" s="80" t="n">
        <v>23862.4</v>
      </c>
      <c r="R1574" s="80" t="n">
        <v>9759.959999999999</v>
      </c>
      <c r="S1574" s="80" t="n">
        <v>-1327.73</v>
      </c>
      <c r="T1574" s="80">
        <f>O1574-Y1574</f>
        <v/>
      </c>
      <c r="U1574" s="82">
        <f>AA1574/(T1574+X1574)</f>
        <v/>
      </c>
      <c r="V1574" s="80">
        <f>INDEX(检修、备用和必开!B:B,MATCH(统调负荷!$C1574,检修、备用和必开!$A:$A,0))</f>
        <v/>
      </c>
      <c r="W1574" s="80">
        <f>INDEX(检修、备用和必开!C:C,MATCH(统调负荷!$C1574,检修、备用和必开!$A:$A,0))</f>
        <v/>
      </c>
      <c r="X1574" s="80">
        <f>INDEX(检修、备用和必开!D:D,MATCH(统调负荷!$C1574,检修、备用和必开!$A:$A,0))</f>
        <v/>
      </c>
      <c r="Y1574" s="80">
        <f>INDEX(检修、备用和必开!E:E,MATCH(统调负荷!$C1574,检修、备用和必开!$A:$A,0))</f>
        <v/>
      </c>
      <c r="Z1574" s="80">
        <f>INDEX(检修、备用和必开!F:F,MATCH(统调负荷!$C1574,检修、备用和必开!$A:$A,0))</f>
        <v/>
      </c>
      <c r="AA1574" s="80">
        <f>94492.4-V1574-Z1574</f>
        <v/>
      </c>
      <c r="AB1574" s="80" t="n">
        <v>355.3</v>
      </c>
      <c r="AC1574" s="80" t="n">
        <v>465.32</v>
      </c>
      <c r="AD1574" s="83">
        <f>C1574+D1574</f>
        <v/>
      </c>
      <c r="AE1574" s="82">
        <f>N1574-E1574</f>
        <v/>
      </c>
      <c r="AF1574" s="82">
        <f>O1574-F1574</f>
        <v/>
      </c>
      <c r="AG1574" s="82">
        <f>P1574-G1574</f>
        <v/>
      </c>
      <c r="AH1574" s="82">
        <f>Q1574-H1574</f>
        <v/>
      </c>
      <c r="AI1574" s="82">
        <f>R1574-I1574</f>
        <v/>
      </c>
      <c r="AJ1574" s="82">
        <f>S1574-J1574</f>
        <v/>
      </c>
      <c r="AK1574" s="80">
        <f>INDEX(检修、备用和必开!I:I,MATCH(统调负荷!$C1574,检修、备用和必开!$A:$A,0))</f>
        <v/>
      </c>
    </row>
    <row r="1575" ht="13.8" customHeight="1">
      <c r="A1575" s="80">
        <f>WEEKDAY(C1575,2)</f>
        <v/>
      </c>
      <c r="B1575" s="80">
        <f>HOUR(D1575)</f>
        <v/>
      </c>
      <c r="D1575" s="75" t="n"/>
      <c r="E1575" s="80" t="n"/>
      <c r="F1575" s="80" t="n"/>
      <c r="G1575" s="80" t="n"/>
      <c r="H1575" s="80" t="n"/>
      <c r="I1575" s="80" t="n"/>
      <c r="J1575" s="80" t="n"/>
      <c r="K1575" s="80">
        <f>F1575-Y1575</f>
        <v/>
      </c>
      <c r="L1575" s="82">
        <f>AA1575/(K1575+W1575)</f>
        <v/>
      </c>
      <c r="M1575" s="75" t="n">
        <v>0.3854166666666667</v>
      </c>
      <c r="N1575" s="80" t="n">
        <v>90044.3</v>
      </c>
      <c r="O1575" s="80" t="n">
        <v>41615.07</v>
      </c>
      <c r="P1575" s="80" t="n">
        <v>15181</v>
      </c>
      <c r="Q1575" s="80" t="n">
        <v>24168.9</v>
      </c>
      <c r="R1575" s="80" t="n">
        <v>10468.8</v>
      </c>
      <c r="S1575" s="80" t="n">
        <v>-1389.47</v>
      </c>
      <c r="T1575" s="80">
        <f>O1575-Y1575</f>
        <v/>
      </c>
      <c r="U1575" s="82">
        <f>AA1575/(T1575+X1575)</f>
        <v/>
      </c>
      <c r="V1575" s="80">
        <f>INDEX(检修、备用和必开!B:B,MATCH(统调负荷!$C1575,检修、备用和必开!$A:$A,0))</f>
        <v/>
      </c>
      <c r="W1575" s="80">
        <f>INDEX(检修、备用和必开!C:C,MATCH(统调负荷!$C1575,检修、备用和必开!$A:$A,0))</f>
        <v/>
      </c>
      <c r="X1575" s="80">
        <f>INDEX(检修、备用和必开!D:D,MATCH(统调负荷!$C1575,检修、备用和必开!$A:$A,0))</f>
        <v/>
      </c>
      <c r="Y1575" s="80">
        <f>INDEX(检修、备用和必开!E:E,MATCH(统调负荷!$C1575,检修、备用和必开!$A:$A,0))</f>
        <v/>
      </c>
      <c r="Z1575" s="80">
        <f>INDEX(检修、备用和必开!F:F,MATCH(统调负荷!$C1575,检修、备用和必开!$A:$A,0))</f>
        <v/>
      </c>
      <c r="AA1575" s="80">
        <f>94492.4-V1575-Z1575</f>
        <v/>
      </c>
      <c r="AB1575" s="80" t="n">
        <v>357.44</v>
      </c>
      <c r="AC1575" s="80" t="n">
        <v>334.7</v>
      </c>
      <c r="AD1575" s="83">
        <f>C1575+D1575</f>
        <v/>
      </c>
      <c r="AE1575" s="82">
        <f>N1575-E1575</f>
        <v/>
      </c>
      <c r="AF1575" s="82">
        <f>O1575-F1575</f>
        <v/>
      </c>
      <c r="AG1575" s="82">
        <f>P1575-G1575</f>
        <v/>
      </c>
      <c r="AH1575" s="82">
        <f>Q1575-H1575</f>
        <v/>
      </c>
      <c r="AI1575" s="82">
        <f>R1575-I1575</f>
        <v/>
      </c>
      <c r="AJ1575" s="82">
        <f>S1575-J1575</f>
        <v/>
      </c>
      <c r="AK1575" s="80">
        <f>INDEX(检修、备用和必开!I:I,MATCH(统调负荷!$C1575,检修、备用和必开!$A:$A,0))</f>
        <v/>
      </c>
    </row>
    <row r="1576" ht="13.8" customHeight="1">
      <c r="A1576" s="80">
        <f>WEEKDAY(C1576,2)</f>
        <v/>
      </c>
      <c r="B1576" s="80">
        <f>HOUR(D1576)</f>
        <v/>
      </c>
      <c r="D1576" s="75" t="n"/>
      <c r="E1576" s="80" t="n"/>
      <c r="F1576" s="80" t="n"/>
      <c r="G1576" s="80" t="n"/>
      <c r="H1576" s="80" t="n"/>
      <c r="I1576" s="80" t="n"/>
      <c r="J1576" s="80" t="n"/>
      <c r="K1576" s="80">
        <f>F1576-Y1576</f>
        <v/>
      </c>
      <c r="L1576" s="82">
        <f>AA1576/(K1576+W1576)</f>
        <v/>
      </c>
      <c r="M1576" s="75" t="n">
        <v>0.3958333333333333</v>
      </c>
      <c r="N1576" s="80" t="n">
        <v>89999.5</v>
      </c>
      <c r="O1576" s="80" t="n">
        <v>40790.15</v>
      </c>
      <c r="P1576" s="80" t="n">
        <v>15256.4</v>
      </c>
      <c r="Q1576" s="80" t="n">
        <v>24071.7</v>
      </c>
      <c r="R1576" s="80" t="n">
        <v>11230.2</v>
      </c>
      <c r="S1576" s="80" t="n">
        <v>-1348.95</v>
      </c>
      <c r="T1576" s="80">
        <f>O1576-Y1576</f>
        <v/>
      </c>
      <c r="U1576" s="82">
        <f>AA1576/(T1576+X1576)</f>
        <v/>
      </c>
      <c r="V1576" s="80">
        <f>INDEX(检修、备用和必开!B:B,MATCH(统调负荷!$C1576,检修、备用和必开!$A:$A,0))</f>
        <v/>
      </c>
      <c r="W1576" s="80">
        <f>INDEX(检修、备用和必开!C:C,MATCH(统调负荷!$C1576,检修、备用和必开!$A:$A,0))</f>
        <v/>
      </c>
      <c r="X1576" s="80">
        <f>INDEX(检修、备用和必开!D:D,MATCH(统调负荷!$C1576,检修、备用和必开!$A:$A,0))</f>
        <v/>
      </c>
      <c r="Y1576" s="80">
        <f>INDEX(检修、备用和必开!E:E,MATCH(统调负荷!$C1576,检修、备用和必开!$A:$A,0))</f>
        <v/>
      </c>
      <c r="Z1576" s="80">
        <f>INDEX(检修、备用和必开!F:F,MATCH(统调负荷!$C1576,检修、备用和必开!$A:$A,0))</f>
        <v/>
      </c>
      <c r="AA1576" s="80">
        <f>94492.4-V1576-Z1576</f>
        <v/>
      </c>
      <c r="AB1576" s="80" t="n">
        <v>371.47</v>
      </c>
      <c r="AC1576" s="80" t="n">
        <v>289.37</v>
      </c>
      <c r="AD1576" s="83">
        <f>C1576+D1576</f>
        <v/>
      </c>
      <c r="AE1576" s="82">
        <f>N1576-E1576</f>
        <v/>
      </c>
      <c r="AF1576" s="82">
        <f>O1576-F1576</f>
        <v/>
      </c>
      <c r="AG1576" s="82">
        <f>P1576-G1576</f>
        <v/>
      </c>
      <c r="AH1576" s="82">
        <f>Q1576-H1576</f>
        <v/>
      </c>
      <c r="AI1576" s="82">
        <f>R1576-I1576</f>
        <v/>
      </c>
      <c r="AJ1576" s="82">
        <f>S1576-J1576</f>
        <v/>
      </c>
      <c r="AK1576" s="80">
        <f>INDEX(检修、备用和必开!I:I,MATCH(统调负荷!$C1576,检修、备用和必开!$A:$A,0))</f>
        <v/>
      </c>
    </row>
    <row r="1577" ht="13.8" customHeight="1">
      <c r="A1577" s="80">
        <f>WEEKDAY(C1577,2)</f>
        <v/>
      </c>
      <c r="B1577" s="80">
        <f>HOUR(D1577)</f>
        <v/>
      </c>
      <c r="D1577" s="75" t="n"/>
      <c r="E1577" s="80" t="n"/>
      <c r="F1577" s="80" t="n"/>
      <c r="G1577" s="80" t="n"/>
      <c r="H1577" s="80" t="n"/>
      <c r="I1577" s="80" t="n"/>
      <c r="J1577" s="80" t="n"/>
      <c r="K1577" s="80">
        <f>F1577-Y1577</f>
        <v/>
      </c>
      <c r="L1577" s="82">
        <f>AA1577/(K1577+W1577)</f>
        <v/>
      </c>
      <c r="M1577" s="75" t="n">
        <v>0.40625</v>
      </c>
      <c r="N1577" s="80" t="n">
        <v>89228.89999999999</v>
      </c>
      <c r="O1577" s="80" t="n">
        <v>38584.8</v>
      </c>
      <c r="P1577" s="80" t="n">
        <v>14971.8</v>
      </c>
      <c r="Q1577" s="80" t="n">
        <v>25330</v>
      </c>
      <c r="R1577" s="80" t="n">
        <v>11759.9</v>
      </c>
      <c r="S1577" s="80" t="n">
        <v>-1417.6</v>
      </c>
      <c r="T1577" s="80">
        <f>O1577-Y1577</f>
        <v/>
      </c>
      <c r="U1577" s="82">
        <f>AA1577/(T1577+X1577)</f>
        <v/>
      </c>
      <c r="V1577" s="80">
        <f>INDEX(检修、备用和必开!B:B,MATCH(统调负荷!$C1577,检修、备用和必开!$A:$A,0))</f>
        <v/>
      </c>
      <c r="W1577" s="80">
        <f>INDEX(检修、备用和必开!C:C,MATCH(统调负荷!$C1577,检修、备用和必开!$A:$A,0))</f>
        <v/>
      </c>
      <c r="X1577" s="80">
        <f>INDEX(检修、备用和必开!D:D,MATCH(统调负荷!$C1577,检修、备用和必开!$A:$A,0))</f>
        <v/>
      </c>
      <c r="Y1577" s="80">
        <f>INDEX(检修、备用和必开!E:E,MATCH(统调负荷!$C1577,检修、备用和必开!$A:$A,0))</f>
        <v/>
      </c>
      <c r="Z1577" s="80">
        <f>INDEX(检修、备用和必开!F:F,MATCH(统调负荷!$C1577,检修、备用和必开!$A:$A,0))</f>
        <v/>
      </c>
      <c r="AA1577" s="80">
        <f>94492.4-V1577-Z1577</f>
        <v/>
      </c>
      <c r="AB1577" s="80" t="n">
        <v>367.86</v>
      </c>
      <c r="AC1577" s="80" t="n">
        <v>147.23</v>
      </c>
      <c r="AD1577" s="83">
        <f>C1577+D1577</f>
        <v/>
      </c>
      <c r="AE1577" s="82">
        <f>N1577-E1577</f>
        <v/>
      </c>
      <c r="AF1577" s="82">
        <f>O1577-F1577</f>
        <v/>
      </c>
      <c r="AG1577" s="82">
        <f>P1577-G1577</f>
        <v/>
      </c>
      <c r="AH1577" s="82">
        <f>Q1577-H1577</f>
        <v/>
      </c>
      <c r="AI1577" s="82">
        <f>R1577-I1577</f>
        <v/>
      </c>
      <c r="AJ1577" s="82">
        <f>S1577-J1577</f>
        <v/>
      </c>
      <c r="AK1577" s="80">
        <f>INDEX(检修、备用和必开!I:I,MATCH(统调负荷!$C1577,检修、备用和必开!$A:$A,0))</f>
        <v/>
      </c>
    </row>
    <row r="1578" ht="13.8" customHeight="1">
      <c r="A1578" s="80">
        <f>WEEKDAY(C1578,2)</f>
        <v/>
      </c>
      <c r="B1578" s="80">
        <f>HOUR(D1578)</f>
        <v/>
      </c>
      <c r="D1578" s="75" t="n"/>
      <c r="E1578" s="80" t="n"/>
      <c r="F1578" s="80" t="n"/>
      <c r="G1578" s="80" t="n"/>
      <c r="H1578" s="80" t="n"/>
      <c r="I1578" s="80" t="n"/>
      <c r="J1578" s="80" t="n"/>
      <c r="K1578" s="80">
        <f>F1578-Y1578</f>
        <v/>
      </c>
      <c r="L1578" s="82">
        <f>AA1578/(K1578+W1578)</f>
        <v/>
      </c>
      <c r="M1578" s="75" t="n">
        <v>0.4166666666666667</v>
      </c>
      <c r="N1578" s="80" t="n">
        <v>88383.3</v>
      </c>
      <c r="O1578" s="80" t="n">
        <v>36443.08</v>
      </c>
      <c r="P1578" s="80" t="n">
        <v>15758</v>
      </c>
      <c r="Q1578" s="80" t="n">
        <v>25287.3</v>
      </c>
      <c r="R1578" s="80" t="n">
        <v>12285.7</v>
      </c>
      <c r="S1578" s="80" t="n">
        <v>-1390.78</v>
      </c>
      <c r="T1578" s="80">
        <f>O1578-Y1578</f>
        <v/>
      </c>
      <c r="U1578" s="82">
        <f>AA1578/(T1578+X1578)</f>
        <v/>
      </c>
      <c r="V1578" s="80">
        <f>INDEX(检修、备用和必开!B:B,MATCH(统调负荷!$C1578,检修、备用和必开!$A:$A,0))</f>
        <v/>
      </c>
      <c r="W1578" s="80">
        <f>INDEX(检修、备用和必开!C:C,MATCH(统调负荷!$C1578,检修、备用和必开!$A:$A,0))</f>
        <v/>
      </c>
      <c r="X1578" s="80">
        <f>INDEX(检修、备用和必开!D:D,MATCH(统调负荷!$C1578,检修、备用和必开!$A:$A,0))</f>
        <v/>
      </c>
      <c r="Y1578" s="80">
        <f>INDEX(检修、备用和必开!E:E,MATCH(统调负荷!$C1578,检修、备用和必开!$A:$A,0))</f>
        <v/>
      </c>
      <c r="Z1578" s="80">
        <f>INDEX(检修、备用和必开!F:F,MATCH(统调负荷!$C1578,检修、备用和必开!$A:$A,0))</f>
        <v/>
      </c>
      <c r="AA1578" s="80">
        <f>94492.4-V1578-Z1578</f>
        <v/>
      </c>
      <c r="AB1578" s="80" t="n">
        <v>322.86</v>
      </c>
      <c r="AC1578" s="80" t="n">
        <v>169.96</v>
      </c>
      <c r="AD1578" s="83">
        <f>C1578+D1578</f>
        <v/>
      </c>
      <c r="AE1578" s="82">
        <f>N1578-E1578</f>
        <v/>
      </c>
      <c r="AF1578" s="82">
        <f>O1578-F1578</f>
        <v/>
      </c>
      <c r="AG1578" s="82">
        <f>P1578-G1578</f>
        <v/>
      </c>
      <c r="AH1578" s="82">
        <f>Q1578-H1578</f>
        <v/>
      </c>
      <c r="AI1578" s="82">
        <f>R1578-I1578</f>
        <v/>
      </c>
      <c r="AJ1578" s="82">
        <f>S1578-J1578</f>
        <v/>
      </c>
      <c r="AK1578" s="80">
        <f>INDEX(检修、备用和必开!I:I,MATCH(统调负荷!$C1578,检修、备用和必开!$A:$A,0))</f>
        <v/>
      </c>
    </row>
    <row r="1579" ht="13.8" customHeight="1">
      <c r="A1579" s="80">
        <f>WEEKDAY(C1579,2)</f>
        <v/>
      </c>
      <c r="B1579" s="80">
        <f>HOUR(D1579)</f>
        <v/>
      </c>
      <c r="D1579" s="75" t="n"/>
      <c r="E1579" s="80" t="n"/>
      <c r="F1579" s="80" t="n"/>
      <c r="G1579" s="80" t="n"/>
      <c r="H1579" s="80" t="n"/>
      <c r="I1579" s="80" t="n"/>
      <c r="J1579" s="80" t="n"/>
      <c r="K1579" s="80">
        <f>F1579-Y1579</f>
        <v/>
      </c>
      <c r="L1579" s="82">
        <f>AA1579/(K1579+W1579)</f>
        <v/>
      </c>
      <c r="M1579" s="75" t="n">
        <v>0.4270833333333333</v>
      </c>
      <c r="N1579" s="80" t="n">
        <v>86821.60000000001</v>
      </c>
      <c r="O1579" s="80" t="n">
        <v>34491.08</v>
      </c>
      <c r="P1579" s="80" t="n">
        <v>15468.9</v>
      </c>
      <c r="Q1579" s="80" t="n">
        <v>25426.6</v>
      </c>
      <c r="R1579" s="80" t="n">
        <v>12820.8</v>
      </c>
      <c r="S1579" s="80" t="n">
        <v>-1385.78</v>
      </c>
      <c r="T1579" s="80">
        <f>O1579-Y1579</f>
        <v/>
      </c>
      <c r="U1579" s="82">
        <f>AA1579/(T1579+X1579)</f>
        <v/>
      </c>
      <c r="V1579" s="80">
        <f>INDEX(检修、备用和必开!B:B,MATCH(统调负荷!$C1579,检修、备用和必开!$A:$A,0))</f>
        <v/>
      </c>
      <c r="W1579" s="80">
        <f>INDEX(检修、备用和必开!C:C,MATCH(统调负荷!$C1579,检修、备用和必开!$A:$A,0))</f>
        <v/>
      </c>
      <c r="X1579" s="80">
        <f>INDEX(检修、备用和必开!D:D,MATCH(统调负荷!$C1579,检修、备用和必开!$A:$A,0))</f>
        <v/>
      </c>
      <c r="Y1579" s="80">
        <f>INDEX(检修、备用和必开!E:E,MATCH(统调负荷!$C1579,检修、备用和必开!$A:$A,0))</f>
        <v/>
      </c>
      <c r="Z1579" s="80">
        <f>INDEX(检修、备用和必开!F:F,MATCH(统调负荷!$C1579,检修、备用和必开!$A:$A,0))</f>
        <v/>
      </c>
      <c r="AA1579" s="80">
        <f>94492.4-V1579-Z1579</f>
        <v/>
      </c>
      <c r="AB1579" s="80" t="n">
        <v>313.97</v>
      </c>
      <c r="AC1579" s="80" t="n">
        <v>141.58</v>
      </c>
      <c r="AD1579" s="83">
        <f>C1579+D1579</f>
        <v/>
      </c>
      <c r="AE1579" s="82">
        <f>N1579-E1579</f>
        <v/>
      </c>
      <c r="AF1579" s="82">
        <f>O1579-F1579</f>
        <v/>
      </c>
      <c r="AG1579" s="82">
        <f>P1579-G1579</f>
        <v/>
      </c>
      <c r="AH1579" s="82">
        <f>Q1579-H1579</f>
        <v/>
      </c>
      <c r="AI1579" s="82">
        <f>R1579-I1579</f>
        <v/>
      </c>
      <c r="AJ1579" s="82">
        <f>S1579-J1579</f>
        <v/>
      </c>
      <c r="AK1579" s="80">
        <f>INDEX(检修、备用和必开!I:I,MATCH(统调负荷!$C1579,检修、备用和必开!$A:$A,0))</f>
        <v/>
      </c>
    </row>
    <row r="1580" ht="13.8" customHeight="1">
      <c r="A1580" s="80">
        <f>WEEKDAY(C1580,2)</f>
        <v/>
      </c>
      <c r="B1580" s="80">
        <f>HOUR(D1580)</f>
        <v/>
      </c>
      <c r="D1580" s="75" t="n"/>
      <c r="E1580" s="80" t="n"/>
      <c r="F1580" s="80" t="n"/>
      <c r="G1580" s="80" t="n"/>
      <c r="H1580" s="80" t="n"/>
      <c r="I1580" s="80" t="n"/>
      <c r="J1580" s="80" t="n"/>
      <c r="K1580" s="80">
        <f>F1580-Y1580</f>
        <v/>
      </c>
      <c r="L1580" s="82">
        <f>AA1580/(K1580+W1580)</f>
        <v/>
      </c>
      <c r="M1580" s="75" t="n">
        <v>0.4375</v>
      </c>
      <c r="N1580" s="80" t="n">
        <v>86399.3</v>
      </c>
      <c r="O1580" s="80" t="n">
        <v>33872.36</v>
      </c>
      <c r="P1580" s="80" t="n">
        <v>15130.5</v>
      </c>
      <c r="Q1580" s="80" t="n">
        <v>25541.6</v>
      </c>
      <c r="R1580" s="80" t="n">
        <v>13243.8</v>
      </c>
      <c r="S1580" s="80" t="n">
        <v>-1388.96</v>
      </c>
      <c r="T1580" s="80">
        <f>O1580-Y1580</f>
        <v/>
      </c>
      <c r="U1580" s="82">
        <f>AA1580/(T1580+X1580)</f>
        <v/>
      </c>
      <c r="V1580" s="80">
        <f>INDEX(检修、备用和必开!B:B,MATCH(统调负荷!$C1580,检修、备用和必开!$A:$A,0))</f>
        <v/>
      </c>
      <c r="W1580" s="80">
        <f>INDEX(检修、备用和必开!C:C,MATCH(统调负荷!$C1580,检修、备用和必开!$A:$A,0))</f>
        <v/>
      </c>
      <c r="X1580" s="80">
        <f>INDEX(检修、备用和必开!D:D,MATCH(统调负荷!$C1580,检修、备用和必开!$A:$A,0))</f>
        <v/>
      </c>
      <c r="Y1580" s="80">
        <f>INDEX(检修、备用和必开!E:E,MATCH(统调负荷!$C1580,检修、备用和必开!$A:$A,0))</f>
        <v/>
      </c>
      <c r="Z1580" s="80">
        <f>INDEX(检修、备用和必开!F:F,MATCH(统调负荷!$C1580,检修、备用和必开!$A:$A,0))</f>
        <v/>
      </c>
      <c r="AA1580" s="80">
        <f>94492.4-V1580-Z1580</f>
        <v/>
      </c>
      <c r="AB1580" s="80" t="n">
        <v>311.2</v>
      </c>
      <c r="AC1580" s="80" t="n">
        <v>142.46</v>
      </c>
      <c r="AD1580" s="83">
        <f>C1580+D1580</f>
        <v/>
      </c>
      <c r="AE1580" s="82">
        <f>N1580-E1580</f>
        <v/>
      </c>
      <c r="AF1580" s="82">
        <f>O1580-F1580</f>
        <v/>
      </c>
      <c r="AG1580" s="82">
        <f>P1580-G1580</f>
        <v/>
      </c>
      <c r="AH1580" s="82">
        <f>Q1580-H1580</f>
        <v/>
      </c>
      <c r="AI1580" s="82">
        <f>R1580-I1580</f>
        <v/>
      </c>
      <c r="AJ1580" s="82">
        <f>S1580-J1580</f>
        <v/>
      </c>
      <c r="AK1580" s="80">
        <f>INDEX(检修、备用和必开!I:I,MATCH(统调负荷!$C1580,检修、备用和必开!$A:$A,0))</f>
        <v/>
      </c>
    </row>
    <row r="1581" ht="13.8" customHeight="1">
      <c r="A1581" s="80">
        <f>WEEKDAY(C1581,2)</f>
        <v/>
      </c>
      <c r="B1581" s="80">
        <f>HOUR(D1581)</f>
        <v/>
      </c>
      <c r="D1581" s="75" t="n"/>
      <c r="E1581" s="80" t="n"/>
      <c r="F1581" s="80" t="n"/>
      <c r="G1581" s="80" t="n"/>
      <c r="H1581" s="80" t="n"/>
      <c r="I1581" s="80" t="n"/>
      <c r="J1581" s="80" t="n"/>
      <c r="K1581" s="80">
        <f>F1581-Y1581</f>
        <v/>
      </c>
      <c r="L1581" s="82">
        <f>AA1581/(K1581+W1581)</f>
        <v/>
      </c>
      <c r="M1581" s="75" t="n">
        <v>0.4479166666666667</v>
      </c>
      <c r="N1581" s="80" t="n">
        <v>85989.2</v>
      </c>
      <c r="O1581" s="80" t="n">
        <v>33821.32</v>
      </c>
      <c r="P1581" s="80" t="n">
        <v>14831.1</v>
      </c>
      <c r="Q1581" s="80" t="n">
        <v>25169</v>
      </c>
      <c r="R1581" s="80" t="n">
        <v>13600.5</v>
      </c>
      <c r="S1581" s="80" t="n">
        <v>-1432.72</v>
      </c>
      <c r="T1581" s="80">
        <f>O1581-Y1581</f>
        <v/>
      </c>
      <c r="U1581" s="82">
        <f>AA1581/(T1581+X1581)</f>
        <v/>
      </c>
      <c r="V1581" s="80">
        <f>INDEX(检修、备用和必开!B:B,MATCH(统调负荷!$C1581,检修、备用和必开!$A:$A,0))</f>
        <v/>
      </c>
      <c r="W1581" s="80">
        <f>INDEX(检修、备用和必开!C:C,MATCH(统调负荷!$C1581,检修、备用和必开!$A:$A,0))</f>
        <v/>
      </c>
      <c r="X1581" s="80">
        <f>INDEX(检修、备用和必开!D:D,MATCH(统调负荷!$C1581,检修、备用和必开!$A:$A,0))</f>
        <v/>
      </c>
      <c r="Y1581" s="80">
        <f>INDEX(检修、备用和必开!E:E,MATCH(统调负荷!$C1581,检修、备用和必开!$A:$A,0))</f>
        <v/>
      </c>
      <c r="Z1581" s="80">
        <f>INDEX(检修、备用和必开!F:F,MATCH(统调负荷!$C1581,检修、备用和必开!$A:$A,0))</f>
        <v/>
      </c>
      <c r="AA1581" s="80">
        <f>94492.4-V1581-Z1581</f>
        <v/>
      </c>
      <c r="AB1581" s="80" t="n">
        <v>299.93</v>
      </c>
      <c r="AC1581" s="80" t="n">
        <v>153.25</v>
      </c>
      <c r="AD1581" s="83">
        <f>C1581+D1581</f>
        <v/>
      </c>
      <c r="AE1581" s="82">
        <f>N1581-E1581</f>
        <v/>
      </c>
      <c r="AF1581" s="82">
        <f>O1581-F1581</f>
        <v/>
      </c>
      <c r="AG1581" s="82">
        <f>P1581-G1581</f>
        <v/>
      </c>
      <c r="AH1581" s="82">
        <f>Q1581-H1581</f>
        <v/>
      </c>
      <c r="AI1581" s="82">
        <f>R1581-I1581</f>
        <v/>
      </c>
      <c r="AJ1581" s="82">
        <f>S1581-J1581</f>
        <v/>
      </c>
      <c r="AK1581" s="80">
        <f>INDEX(检修、备用和必开!I:I,MATCH(统调负荷!$C1581,检修、备用和必开!$A:$A,0))</f>
        <v/>
      </c>
    </row>
    <row r="1582" ht="13.8" customHeight="1">
      <c r="A1582" s="80">
        <f>WEEKDAY(C1582,2)</f>
        <v/>
      </c>
      <c r="B1582" s="80">
        <f>HOUR(D1582)</f>
        <v/>
      </c>
      <c r="D1582" s="75" t="n"/>
      <c r="E1582" s="80" t="n"/>
      <c r="F1582" s="80" t="n"/>
      <c r="G1582" s="80" t="n"/>
      <c r="H1582" s="80" t="n"/>
      <c r="I1582" s="80" t="n"/>
      <c r="J1582" s="80" t="n"/>
      <c r="K1582" s="80">
        <f>F1582-Y1582</f>
        <v/>
      </c>
      <c r="L1582" s="82">
        <f>AA1582/(K1582+W1582)</f>
        <v/>
      </c>
      <c r="M1582" s="75" t="n">
        <v>0.4583333333333333</v>
      </c>
      <c r="N1582" s="80" t="n">
        <v>85591.8</v>
      </c>
      <c r="O1582" s="80" t="n">
        <v>34249.58</v>
      </c>
      <c r="P1582" s="80" t="n">
        <v>14052.8</v>
      </c>
      <c r="Q1582" s="80" t="n">
        <v>24751.4</v>
      </c>
      <c r="R1582" s="80" t="n">
        <v>13886.8</v>
      </c>
      <c r="S1582" s="80" t="n">
        <v>-1348.78</v>
      </c>
      <c r="T1582" s="80">
        <f>O1582-Y1582</f>
        <v/>
      </c>
      <c r="U1582" s="82">
        <f>AA1582/(T1582+X1582)</f>
        <v/>
      </c>
      <c r="V1582" s="80">
        <f>INDEX(检修、备用和必开!B:B,MATCH(统调负荷!$C1582,检修、备用和必开!$A:$A,0))</f>
        <v/>
      </c>
      <c r="W1582" s="80">
        <f>INDEX(检修、备用和必开!C:C,MATCH(统调负荷!$C1582,检修、备用和必开!$A:$A,0))</f>
        <v/>
      </c>
      <c r="X1582" s="80">
        <f>INDEX(检修、备用和必开!D:D,MATCH(统调负荷!$C1582,检修、备用和必开!$A:$A,0))</f>
        <v/>
      </c>
      <c r="Y1582" s="80">
        <f>INDEX(检修、备用和必开!E:E,MATCH(统调负荷!$C1582,检修、备用和必开!$A:$A,0))</f>
        <v/>
      </c>
      <c r="Z1582" s="80">
        <f>INDEX(检修、备用和必开!F:F,MATCH(统调负荷!$C1582,检修、备用和必开!$A:$A,0))</f>
        <v/>
      </c>
      <c r="AA1582" s="80">
        <f>94492.4-V1582-Z1582</f>
        <v/>
      </c>
      <c r="AB1582" s="80" t="n">
        <v>296.17</v>
      </c>
      <c r="AC1582" s="80" t="n">
        <v>24.2</v>
      </c>
      <c r="AD1582" s="83">
        <f>C1582+D1582</f>
        <v/>
      </c>
      <c r="AE1582" s="82">
        <f>N1582-E1582</f>
        <v/>
      </c>
      <c r="AF1582" s="82">
        <f>O1582-F1582</f>
        <v/>
      </c>
      <c r="AG1582" s="82">
        <f>P1582-G1582</f>
        <v/>
      </c>
      <c r="AH1582" s="82">
        <f>Q1582-H1582</f>
        <v/>
      </c>
      <c r="AI1582" s="82">
        <f>R1582-I1582</f>
        <v/>
      </c>
      <c r="AJ1582" s="82">
        <f>S1582-J1582</f>
        <v/>
      </c>
      <c r="AK1582" s="80">
        <f>INDEX(检修、备用和必开!I:I,MATCH(统调负荷!$C1582,检修、备用和必开!$A:$A,0))</f>
        <v/>
      </c>
    </row>
    <row r="1583" ht="13.8" customHeight="1">
      <c r="A1583" s="80">
        <f>WEEKDAY(C1583,2)</f>
        <v/>
      </c>
      <c r="B1583" s="80">
        <f>HOUR(D1583)</f>
        <v/>
      </c>
      <c r="D1583" s="75" t="n"/>
      <c r="E1583" s="80" t="n"/>
      <c r="F1583" s="80" t="n"/>
      <c r="G1583" s="80" t="n"/>
      <c r="H1583" s="80" t="n"/>
      <c r="I1583" s="80" t="n"/>
      <c r="J1583" s="80" t="n"/>
      <c r="K1583" s="80">
        <f>F1583-Y1583</f>
        <v/>
      </c>
      <c r="L1583" s="82">
        <f>AA1583/(K1583+W1583)</f>
        <v/>
      </c>
      <c r="M1583" s="75" t="n">
        <v>0.46875</v>
      </c>
      <c r="N1583" s="80" t="n">
        <v>85580.3</v>
      </c>
      <c r="O1583" s="80" t="n">
        <v>36015.7</v>
      </c>
      <c r="P1583" s="80" t="n">
        <v>12877.1</v>
      </c>
      <c r="Q1583" s="80" t="n">
        <v>24009</v>
      </c>
      <c r="R1583" s="80" t="n">
        <v>14107.6</v>
      </c>
      <c r="S1583" s="80" t="n">
        <v>-1429.1</v>
      </c>
      <c r="T1583" s="80">
        <f>O1583-Y1583</f>
        <v/>
      </c>
      <c r="U1583" s="82">
        <f>AA1583/(T1583+X1583)</f>
        <v/>
      </c>
      <c r="V1583" s="80">
        <f>INDEX(检修、备用和必开!B:B,MATCH(统调负荷!$C1583,检修、备用和必开!$A:$A,0))</f>
        <v/>
      </c>
      <c r="W1583" s="80">
        <f>INDEX(检修、备用和必开!C:C,MATCH(统调负荷!$C1583,检修、备用和必开!$A:$A,0))</f>
        <v/>
      </c>
      <c r="X1583" s="80">
        <f>INDEX(检修、备用和必开!D:D,MATCH(统调负荷!$C1583,检修、备用和必开!$A:$A,0))</f>
        <v/>
      </c>
      <c r="Y1583" s="80">
        <f>INDEX(检修、备用和必开!E:E,MATCH(统调负荷!$C1583,检修、备用和必开!$A:$A,0))</f>
        <v/>
      </c>
      <c r="Z1583" s="80">
        <f>INDEX(检修、备用和必开!F:F,MATCH(统调负荷!$C1583,检修、备用和必开!$A:$A,0))</f>
        <v/>
      </c>
      <c r="AA1583" s="80">
        <f>94492.4-V1583-Z1583</f>
        <v/>
      </c>
      <c r="AB1583" s="80" t="n">
        <v>295.47</v>
      </c>
      <c r="AC1583" s="80" t="n">
        <v>300.86</v>
      </c>
      <c r="AD1583" s="83">
        <f>C1583+D1583</f>
        <v/>
      </c>
      <c r="AE1583" s="82">
        <f>N1583-E1583</f>
        <v/>
      </c>
      <c r="AF1583" s="82">
        <f>O1583-F1583</f>
        <v/>
      </c>
      <c r="AG1583" s="82">
        <f>P1583-G1583</f>
        <v/>
      </c>
      <c r="AH1583" s="82">
        <f>Q1583-H1583</f>
        <v/>
      </c>
      <c r="AI1583" s="82">
        <f>R1583-I1583</f>
        <v/>
      </c>
      <c r="AJ1583" s="82">
        <f>S1583-J1583</f>
        <v/>
      </c>
      <c r="AK1583" s="80">
        <f>INDEX(检修、备用和必开!I:I,MATCH(统调负荷!$C1583,检修、备用和必开!$A:$A,0))</f>
        <v/>
      </c>
    </row>
    <row r="1584" ht="13.8" customHeight="1">
      <c r="A1584" s="80">
        <f>WEEKDAY(C1584,2)</f>
        <v/>
      </c>
      <c r="B1584" s="80">
        <f>HOUR(D1584)</f>
        <v/>
      </c>
      <c r="D1584" s="75" t="n"/>
      <c r="E1584" s="80" t="n"/>
      <c r="F1584" s="80" t="n"/>
      <c r="G1584" s="80" t="n"/>
      <c r="H1584" s="80" t="n"/>
      <c r="I1584" s="80" t="n"/>
      <c r="J1584" s="80" t="n"/>
      <c r="K1584" s="80">
        <f>F1584-Y1584</f>
        <v/>
      </c>
      <c r="L1584" s="82">
        <f>AA1584/(K1584+W1584)</f>
        <v/>
      </c>
      <c r="M1584" s="75" t="n">
        <v>0.4791666666666667</v>
      </c>
      <c r="N1584" s="80" t="n">
        <v>84047.39999999999</v>
      </c>
      <c r="O1584" s="80" t="n">
        <v>36097.13</v>
      </c>
      <c r="P1584" s="80" t="n">
        <v>10948.9</v>
      </c>
      <c r="Q1584" s="80" t="n">
        <v>24198.1</v>
      </c>
      <c r="R1584" s="80" t="n">
        <v>14207</v>
      </c>
      <c r="S1584" s="80" t="n">
        <v>-1403.73</v>
      </c>
      <c r="T1584" s="80">
        <f>O1584-Y1584</f>
        <v/>
      </c>
      <c r="U1584" s="82">
        <f>AA1584/(T1584+X1584)</f>
        <v/>
      </c>
      <c r="V1584" s="80">
        <f>INDEX(检修、备用和必开!B:B,MATCH(统调负荷!$C1584,检修、备用和必开!$A:$A,0))</f>
        <v/>
      </c>
      <c r="W1584" s="80">
        <f>INDEX(检修、备用和必开!C:C,MATCH(统调负荷!$C1584,检修、备用和必开!$A:$A,0))</f>
        <v/>
      </c>
      <c r="X1584" s="80">
        <f>INDEX(检修、备用和必开!D:D,MATCH(统调负荷!$C1584,检修、备用和必开!$A:$A,0))</f>
        <v/>
      </c>
      <c r="Y1584" s="80">
        <f>INDEX(检修、备用和必开!E:E,MATCH(统调负荷!$C1584,检修、备用和必开!$A:$A,0))</f>
        <v/>
      </c>
      <c r="Z1584" s="80">
        <f>INDEX(检修、备用和必开!F:F,MATCH(统调负荷!$C1584,检修、备用和必开!$A:$A,0))</f>
        <v/>
      </c>
      <c r="AA1584" s="80">
        <f>94492.4-V1584-Z1584</f>
        <v/>
      </c>
      <c r="AB1584" s="80" t="n">
        <v>288.78</v>
      </c>
      <c r="AC1584" s="80" t="n">
        <v>293.5</v>
      </c>
      <c r="AD1584" s="83">
        <f>C1584+D1584</f>
        <v/>
      </c>
      <c r="AE1584" s="82">
        <f>N1584-E1584</f>
        <v/>
      </c>
      <c r="AF1584" s="82">
        <f>O1584-F1584</f>
        <v/>
      </c>
      <c r="AG1584" s="82">
        <f>P1584-G1584</f>
        <v/>
      </c>
      <c r="AH1584" s="82">
        <f>Q1584-H1584</f>
        <v/>
      </c>
      <c r="AI1584" s="82">
        <f>R1584-I1584</f>
        <v/>
      </c>
      <c r="AJ1584" s="82">
        <f>S1584-J1584</f>
        <v/>
      </c>
      <c r="AK1584" s="80">
        <f>INDEX(检修、备用和必开!I:I,MATCH(统调负荷!$C1584,检修、备用和必开!$A:$A,0))</f>
        <v/>
      </c>
    </row>
    <row r="1585" ht="13.8" customHeight="1">
      <c r="A1585" s="80">
        <f>WEEKDAY(C1585,2)</f>
        <v/>
      </c>
      <c r="B1585" s="80">
        <f>HOUR(D1585)</f>
        <v/>
      </c>
      <c r="D1585" s="75" t="n"/>
      <c r="E1585" s="80" t="n"/>
      <c r="F1585" s="80" t="n"/>
      <c r="G1585" s="80" t="n"/>
      <c r="H1585" s="80" t="n"/>
      <c r="I1585" s="80" t="n"/>
      <c r="J1585" s="80" t="n"/>
      <c r="K1585" s="80">
        <f>F1585-Y1585</f>
        <v/>
      </c>
      <c r="L1585" s="82">
        <f>AA1585/(K1585+W1585)</f>
        <v/>
      </c>
      <c r="M1585" s="75" t="n">
        <v>0.4895833333333333</v>
      </c>
      <c r="N1585" s="80" t="n">
        <v>81754.39999999999</v>
      </c>
      <c r="O1585" s="80" t="n">
        <v>34875.62</v>
      </c>
      <c r="P1585" s="80" t="n">
        <v>10100</v>
      </c>
      <c r="Q1585" s="80" t="n">
        <v>23731.3</v>
      </c>
      <c r="R1585" s="80" t="n">
        <v>14384.5</v>
      </c>
      <c r="S1585" s="80" t="n">
        <v>-1337.02</v>
      </c>
      <c r="T1585" s="80">
        <f>O1585-Y1585</f>
        <v/>
      </c>
      <c r="U1585" s="82">
        <f>AA1585/(T1585+X1585)</f>
        <v/>
      </c>
      <c r="V1585" s="80">
        <f>INDEX(检修、备用和必开!B:B,MATCH(统调负荷!$C1585,检修、备用和必开!$A:$A,0))</f>
        <v/>
      </c>
      <c r="W1585" s="80">
        <f>INDEX(检修、备用和必开!C:C,MATCH(统调负荷!$C1585,检修、备用和必开!$A:$A,0))</f>
        <v/>
      </c>
      <c r="X1585" s="80">
        <f>INDEX(检修、备用和必开!D:D,MATCH(统调负荷!$C1585,检修、备用和必开!$A:$A,0))</f>
        <v/>
      </c>
      <c r="Y1585" s="80">
        <f>INDEX(检修、备用和必开!E:E,MATCH(统调负荷!$C1585,检修、备用和必开!$A:$A,0))</f>
        <v/>
      </c>
      <c r="Z1585" s="80">
        <f>INDEX(检修、备用和必开!F:F,MATCH(统调负荷!$C1585,检修、备用和必开!$A:$A,0))</f>
        <v/>
      </c>
      <c r="AA1585" s="80">
        <f>94492.4-V1585-Z1585</f>
        <v/>
      </c>
      <c r="AB1585" s="80" t="n">
        <v>280.91</v>
      </c>
      <c r="AC1585" s="80" t="n">
        <v>299.72</v>
      </c>
      <c r="AD1585" s="83">
        <f>C1585+D1585</f>
        <v/>
      </c>
      <c r="AE1585" s="82">
        <f>N1585-E1585</f>
        <v/>
      </c>
      <c r="AF1585" s="82">
        <f>O1585-F1585</f>
        <v/>
      </c>
      <c r="AG1585" s="82">
        <f>P1585-G1585</f>
        <v/>
      </c>
      <c r="AH1585" s="82">
        <f>Q1585-H1585</f>
        <v/>
      </c>
      <c r="AI1585" s="82">
        <f>R1585-I1585</f>
        <v/>
      </c>
      <c r="AJ1585" s="82">
        <f>S1585-J1585</f>
        <v/>
      </c>
      <c r="AK1585" s="80">
        <f>INDEX(检修、备用和必开!I:I,MATCH(统调负荷!$C1585,检修、备用和必开!$A:$A,0))</f>
        <v/>
      </c>
    </row>
    <row r="1586" ht="13.8" customHeight="1">
      <c r="A1586" s="80">
        <f>WEEKDAY(C1586,2)</f>
        <v/>
      </c>
      <c r="B1586" s="80">
        <f>HOUR(D1586)</f>
        <v/>
      </c>
      <c r="D1586" s="75" t="n"/>
      <c r="E1586" s="80" t="n"/>
      <c r="F1586" s="80" t="n"/>
      <c r="G1586" s="80" t="n"/>
      <c r="H1586" s="80" t="n"/>
      <c r="I1586" s="80" t="n"/>
      <c r="J1586" s="80" t="n"/>
      <c r="K1586" s="80">
        <f>F1586-Y1586</f>
        <v/>
      </c>
      <c r="L1586" s="82">
        <f>AA1586/(K1586+W1586)</f>
        <v/>
      </c>
      <c r="M1586" s="75" t="n">
        <v>0.5</v>
      </c>
      <c r="N1586" s="80" t="n">
        <v>76927.2</v>
      </c>
      <c r="O1586" s="80" t="n">
        <v>31811.67</v>
      </c>
      <c r="P1586" s="80" t="n">
        <v>9492.4</v>
      </c>
      <c r="Q1586" s="80" t="n">
        <v>22583.6</v>
      </c>
      <c r="R1586" s="80" t="n">
        <v>14426.9</v>
      </c>
      <c r="S1586" s="80" t="n">
        <v>-1387.37</v>
      </c>
      <c r="T1586" s="80">
        <f>O1586-Y1586</f>
        <v/>
      </c>
      <c r="U1586" s="82">
        <f>AA1586/(T1586+X1586)</f>
        <v/>
      </c>
      <c r="V1586" s="80">
        <f>INDEX(检修、备用和必开!B:B,MATCH(统调负荷!$C1586,检修、备用和必开!$A:$A,0))</f>
        <v/>
      </c>
      <c r="W1586" s="80">
        <f>INDEX(检修、备用和必开!C:C,MATCH(统调负荷!$C1586,检修、备用和必开!$A:$A,0))</f>
        <v/>
      </c>
      <c r="X1586" s="80">
        <f>INDEX(检修、备用和必开!D:D,MATCH(统调负荷!$C1586,检修、备用和必开!$A:$A,0))</f>
        <v/>
      </c>
      <c r="Y1586" s="80">
        <f>INDEX(检修、备用和必开!E:E,MATCH(统调负荷!$C1586,检修、备用和必开!$A:$A,0))</f>
        <v/>
      </c>
      <c r="Z1586" s="80">
        <f>INDEX(检修、备用和必开!F:F,MATCH(统调负荷!$C1586,检修、备用和必开!$A:$A,0))</f>
        <v/>
      </c>
      <c r="AA1586" s="80">
        <f>94492.4-V1586-Z1586</f>
        <v/>
      </c>
      <c r="AB1586" s="80" t="n">
        <v>197.08</v>
      </c>
      <c r="AC1586" s="80" t="n">
        <v>38.02</v>
      </c>
      <c r="AD1586" s="83">
        <f>C1586+D1586</f>
        <v/>
      </c>
      <c r="AE1586" s="82">
        <f>N1586-E1586</f>
        <v/>
      </c>
      <c r="AF1586" s="82">
        <f>O1586-F1586</f>
        <v/>
      </c>
      <c r="AG1586" s="82">
        <f>P1586-G1586</f>
        <v/>
      </c>
      <c r="AH1586" s="82">
        <f>Q1586-H1586</f>
        <v/>
      </c>
      <c r="AI1586" s="82">
        <f>R1586-I1586</f>
        <v/>
      </c>
      <c r="AJ1586" s="82">
        <f>S1586-J1586</f>
        <v/>
      </c>
      <c r="AK1586" s="80">
        <f>INDEX(检修、备用和必开!I:I,MATCH(统调负荷!$C1586,检修、备用和必开!$A:$A,0))</f>
        <v/>
      </c>
    </row>
    <row r="1587" ht="13.8" customHeight="1">
      <c r="A1587" s="80">
        <f>WEEKDAY(C1587,2)</f>
        <v/>
      </c>
      <c r="B1587" s="80">
        <f>HOUR(D1587)</f>
        <v/>
      </c>
      <c r="D1587" s="75" t="n"/>
      <c r="E1587" s="80" t="n"/>
      <c r="F1587" s="80" t="n"/>
      <c r="G1587" s="80" t="n"/>
      <c r="H1587" s="80" t="n"/>
      <c r="I1587" s="80" t="n"/>
      <c r="J1587" s="80" t="n"/>
      <c r="K1587" s="80">
        <f>F1587-Y1587</f>
        <v/>
      </c>
      <c r="L1587" s="82">
        <f>AA1587/(K1587+W1587)</f>
        <v/>
      </c>
      <c r="M1587" s="75" t="n">
        <v>0.5104166666666666</v>
      </c>
      <c r="N1587" s="80" t="n">
        <v>77339.7</v>
      </c>
      <c r="O1587" s="80" t="n">
        <v>34015.48</v>
      </c>
      <c r="P1587" s="80" t="n">
        <v>8786.889999999999</v>
      </c>
      <c r="Q1587" s="80" t="n">
        <v>21538.9</v>
      </c>
      <c r="R1587" s="80" t="n">
        <v>14373.8</v>
      </c>
      <c r="S1587" s="80" t="n">
        <v>-1375.37</v>
      </c>
      <c r="T1587" s="80">
        <f>O1587-Y1587</f>
        <v/>
      </c>
      <c r="U1587" s="82">
        <f>AA1587/(T1587+X1587)</f>
        <v/>
      </c>
      <c r="V1587" s="80">
        <f>INDEX(检修、备用和必开!B:B,MATCH(统调负荷!$C1587,检修、备用和必开!$A:$A,0))</f>
        <v/>
      </c>
      <c r="W1587" s="80">
        <f>INDEX(检修、备用和必开!C:C,MATCH(统调负荷!$C1587,检修、备用和必开!$A:$A,0))</f>
        <v/>
      </c>
      <c r="X1587" s="80">
        <f>INDEX(检修、备用和必开!D:D,MATCH(统调负荷!$C1587,检修、备用和必开!$A:$A,0))</f>
        <v/>
      </c>
      <c r="Y1587" s="80">
        <f>INDEX(检修、备用和必开!E:E,MATCH(统调负荷!$C1587,检修、备用和必开!$A:$A,0))</f>
        <v/>
      </c>
      <c r="Z1587" s="80">
        <f>INDEX(检修、备用和必开!F:F,MATCH(统调负荷!$C1587,检修、备用和必开!$A:$A,0))</f>
        <v/>
      </c>
      <c r="AA1587" s="80">
        <f>94492.4-V1587-Z1587</f>
        <v/>
      </c>
      <c r="AB1587" s="80" t="n">
        <v>279.72</v>
      </c>
      <c r="AC1587" s="80" t="n">
        <v>358.36</v>
      </c>
      <c r="AD1587" s="83">
        <f>C1587+D1587</f>
        <v/>
      </c>
      <c r="AE1587" s="82">
        <f>N1587-E1587</f>
        <v/>
      </c>
      <c r="AF1587" s="82">
        <f>O1587-F1587</f>
        <v/>
      </c>
      <c r="AG1587" s="82">
        <f>P1587-G1587</f>
        <v/>
      </c>
      <c r="AH1587" s="82">
        <f>Q1587-H1587</f>
        <v/>
      </c>
      <c r="AI1587" s="82">
        <f>R1587-I1587</f>
        <v/>
      </c>
      <c r="AJ1587" s="82">
        <f>S1587-J1587</f>
        <v/>
      </c>
      <c r="AK1587" s="80">
        <f>INDEX(检修、备用和必开!I:I,MATCH(统调负荷!$C1587,检修、备用和必开!$A:$A,0))</f>
        <v/>
      </c>
    </row>
    <row r="1588" ht="13.8" customHeight="1">
      <c r="A1588" s="80">
        <f>WEEKDAY(C1588,2)</f>
        <v/>
      </c>
      <c r="B1588" s="80">
        <f>HOUR(D1588)</f>
        <v/>
      </c>
      <c r="D1588" s="75" t="n"/>
      <c r="E1588" s="80" t="n"/>
      <c r="F1588" s="80" t="n"/>
      <c r="G1588" s="80" t="n"/>
      <c r="H1588" s="80" t="n"/>
      <c r="I1588" s="80" t="n"/>
      <c r="J1588" s="80" t="n"/>
      <c r="K1588" s="80">
        <f>F1588-Y1588</f>
        <v/>
      </c>
      <c r="L1588" s="82">
        <f>AA1588/(K1588+W1588)</f>
        <v/>
      </c>
      <c r="M1588" s="75" t="n">
        <v>0.5208333333333334</v>
      </c>
      <c r="N1588" s="80" t="n">
        <v>76898.3</v>
      </c>
      <c r="O1588" s="80" t="n">
        <v>34520.15</v>
      </c>
      <c r="P1588" s="80" t="n">
        <v>8433.27</v>
      </c>
      <c r="Q1588" s="80" t="n">
        <v>20959.6</v>
      </c>
      <c r="R1588" s="80" t="n">
        <v>14350.3</v>
      </c>
      <c r="S1588" s="80" t="n">
        <v>-1365.02</v>
      </c>
      <c r="T1588" s="80">
        <f>O1588-Y1588</f>
        <v/>
      </c>
      <c r="U1588" s="82">
        <f>AA1588/(T1588+X1588)</f>
        <v/>
      </c>
      <c r="V1588" s="80">
        <f>INDEX(检修、备用和必开!B:B,MATCH(统调负荷!$C1588,检修、备用和必开!$A:$A,0))</f>
        <v/>
      </c>
      <c r="W1588" s="80">
        <f>INDEX(检修、备用和必开!C:C,MATCH(统调负荷!$C1588,检修、备用和必开!$A:$A,0))</f>
        <v/>
      </c>
      <c r="X1588" s="80">
        <f>INDEX(检修、备用和必开!D:D,MATCH(统调负荷!$C1588,检修、备用和必开!$A:$A,0))</f>
        <v/>
      </c>
      <c r="Y1588" s="80">
        <f>INDEX(检修、备用和必开!E:E,MATCH(统调负荷!$C1588,检修、备用和必开!$A:$A,0))</f>
        <v/>
      </c>
      <c r="Z1588" s="80">
        <f>INDEX(检修、备用和必开!F:F,MATCH(统调负荷!$C1588,检修、备用和必开!$A:$A,0))</f>
        <v/>
      </c>
      <c r="AA1588" s="80">
        <f>94492.4-V1588-Z1588</f>
        <v/>
      </c>
      <c r="AB1588" s="80" t="n">
        <v>286.34</v>
      </c>
      <c r="AC1588" s="80" t="n">
        <v>302.33</v>
      </c>
      <c r="AD1588" s="83">
        <f>C1588+D1588</f>
        <v/>
      </c>
      <c r="AE1588" s="82">
        <f>N1588-E1588</f>
        <v/>
      </c>
      <c r="AF1588" s="82">
        <f>O1588-F1588</f>
        <v/>
      </c>
      <c r="AG1588" s="82">
        <f>P1588-G1588</f>
        <v/>
      </c>
      <c r="AH1588" s="82">
        <f>Q1588-H1588</f>
        <v/>
      </c>
      <c r="AI1588" s="82">
        <f>R1588-I1588</f>
        <v/>
      </c>
      <c r="AJ1588" s="82">
        <f>S1588-J1588</f>
        <v/>
      </c>
      <c r="AK1588" s="80">
        <f>INDEX(检修、备用和必开!I:I,MATCH(统调负荷!$C1588,检修、备用和必开!$A:$A,0))</f>
        <v/>
      </c>
    </row>
    <row r="1589" ht="13.8" customHeight="1">
      <c r="A1589" s="80">
        <f>WEEKDAY(C1589,2)</f>
        <v/>
      </c>
      <c r="B1589" s="80">
        <f>HOUR(D1589)</f>
        <v/>
      </c>
      <c r="D1589" s="75" t="n"/>
      <c r="E1589" s="80" t="n"/>
      <c r="F1589" s="80" t="n"/>
      <c r="G1589" s="80" t="n"/>
      <c r="H1589" s="80" t="n"/>
      <c r="I1589" s="80" t="n"/>
      <c r="J1589" s="80" t="n"/>
      <c r="K1589" s="80">
        <f>F1589-Y1589</f>
        <v/>
      </c>
      <c r="L1589" s="82">
        <f>AA1589/(K1589+W1589)</f>
        <v/>
      </c>
      <c r="M1589" s="75" t="n">
        <v>0.53125</v>
      </c>
      <c r="N1589" s="80" t="n">
        <v>76708.60000000001</v>
      </c>
      <c r="O1589" s="80" t="n">
        <v>34128.65</v>
      </c>
      <c r="P1589" s="80" t="n">
        <v>9840.709999999999</v>
      </c>
      <c r="Q1589" s="80" t="n">
        <v>19847</v>
      </c>
      <c r="R1589" s="80" t="n">
        <v>14273</v>
      </c>
      <c r="S1589" s="80" t="n">
        <v>-1380.76</v>
      </c>
      <c r="T1589" s="80">
        <f>O1589-Y1589</f>
        <v/>
      </c>
      <c r="U1589" s="82">
        <f>AA1589/(T1589+X1589)</f>
        <v/>
      </c>
      <c r="V1589" s="80">
        <f>INDEX(检修、备用和必开!B:B,MATCH(统调负荷!$C1589,检修、备用和必开!$A:$A,0))</f>
        <v/>
      </c>
      <c r="W1589" s="80">
        <f>INDEX(检修、备用和必开!C:C,MATCH(统调负荷!$C1589,检修、备用和必开!$A:$A,0))</f>
        <v/>
      </c>
      <c r="X1589" s="80">
        <f>INDEX(检修、备用和必开!D:D,MATCH(统调负荷!$C1589,检修、备用和必开!$A:$A,0))</f>
        <v/>
      </c>
      <c r="Y1589" s="80">
        <f>INDEX(检修、备用和必开!E:E,MATCH(统调负荷!$C1589,检修、备用和必开!$A:$A,0))</f>
        <v/>
      </c>
      <c r="Z1589" s="80">
        <f>INDEX(检修、备用和必开!F:F,MATCH(统调负荷!$C1589,检修、备用和必开!$A:$A,0))</f>
        <v/>
      </c>
      <c r="AA1589" s="80">
        <f>94492.4-V1589-Z1589</f>
        <v/>
      </c>
      <c r="AB1589" s="80" t="n">
        <v>285.9</v>
      </c>
      <c r="AC1589" s="80" t="n">
        <v>281.76</v>
      </c>
      <c r="AD1589" s="83">
        <f>C1589+D1589</f>
        <v/>
      </c>
      <c r="AE1589" s="82">
        <f>N1589-E1589</f>
        <v/>
      </c>
      <c r="AF1589" s="82">
        <f>O1589-F1589</f>
        <v/>
      </c>
      <c r="AG1589" s="82">
        <f>P1589-G1589</f>
        <v/>
      </c>
      <c r="AH1589" s="82">
        <f>Q1589-H1589</f>
        <v/>
      </c>
      <c r="AI1589" s="82">
        <f>R1589-I1589</f>
        <v/>
      </c>
      <c r="AJ1589" s="82">
        <f>S1589-J1589</f>
        <v/>
      </c>
      <c r="AK1589" s="80">
        <f>INDEX(检修、备用和必开!I:I,MATCH(统调负荷!$C1589,检修、备用和必开!$A:$A,0))</f>
        <v/>
      </c>
    </row>
    <row r="1590" ht="13.8" customHeight="1">
      <c r="A1590" s="80">
        <f>WEEKDAY(C1590,2)</f>
        <v/>
      </c>
      <c r="B1590" s="80">
        <f>HOUR(D1590)</f>
        <v/>
      </c>
      <c r="D1590" s="75" t="n"/>
      <c r="E1590" s="80" t="n"/>
      <c r="F1590" s="80" t="n"/>
      <c r="G1590" s="80" t="n"/>
      <c r="H1590" s="80" t="n"/>
      <c r="I1590" s="80" t="n"/>
      <c r="J1590" s="80" t="n"/>
      <c r="K1590" s="80">
        <f>F1590-Y1590</f>
        <v/>
      </c>
      <c r="L1590" s="82">
        <f>AA1590/(K1590+W1590)</f>
        <v/>
      </c>
      <c r="M1590" s="75" t="n">
        <v>0.5416666666666666</v>
      </c>
      <c r="N1590" s="80" t="n">
        <v>76514.39999999999</v>
      </c>
      <c r="O1590" s="80" t="n">
        <v>33519.33</v>
      </c>
      <c r="P1590" s="80" t="n">
        <v>9800.370000000001</v>
      </c>
      <c r="Q1590" s="80" t="n">
        <v>20323.1</v>
      </c>
      <c r="R1590" s="80" t="n">
        <v>14263.3</v>
      </c>
      <c r="S1590" s="80" t="n">
        <v>-1391.7</v>
      </c>
      <c r="T1590" s="80">
        <f>O1590-Y1590</f>
        <v/>
      </c>
      <c r="U1590" s="82">
        <f>AA1590/(T1590+X1590)</f>
        <v/>
      </c>
      <c r="V1590" s="80">
        <f>INDEX(检修、备用和必开!B:B,MATCH(统调负荷!$C1590,检修、备用和必开!$A:$A,0))</f>
        <v/>
      </c>
      <c r="W1590" s="80">
        <f>INDEX(检修、备用和必开!C:C,MATCH(统调负荷!$C1590,检修、备用和必开!$A:$A,0))</f>
        <v/>
      </c>
      <c r="X1590" s="80">
        <f>INDEX(检修、备用和必开!D:D,MATCH(统调负荷!$C1590,检修、备用和必开!$A:$A,0))</f>
        <v/>
      </c>
      <c r="Y1590" s="80">
        <f>INDEX(检修、备用和必开!E:E,MATCH(统调负荷!$C1590,检修、备用和必开!$A:$A,0))</f>
        <v/>
      </c>
      <c r="Z1590" s="80">
        <f>INDEX(检修、备用和必开!F:F,MATCH(统调负荷!$C1590,检修、备用和必开!$A:$A,0))</f>
        <v/>
      </c>
      <c r="AA1590" s="80">
        <f>94492.4-V1590-Z1590</f>
        <v/>
      </c>
      <c r="AB1590" s="80" t="n">
        <v>286.87</v>
      </c>
      <c r="AC1590" s="80" t="n">
        <v>203.04</v>
      </c>
      <c r="AD1590" s="83">
        <f>C1590+D1590</f>
        <v/>
      </c>
      <c r="AE1590" s="82">
        <f>N1590-E1590</f>
        <v/>
      </c>
      <c r="AF1590" s="82">
        <f>O1590-F1590</f>
        <v/>
      </c>
      <c r="AG1590" s="82">
        <f>P1590-G1590</f>
        <v/>
      </c>
      <c r="AH1590" s="82">
        <f>Q1590-H1590</f>
        <v/>
      </c>
      <c r="AI1590" s="82">
        <f>R1590-I1590</f>
        <v/>
      </c>
      <c r="AJ1590" s="82">
        <f>S1590-J1590</f>
        <v/>
      </c>
      <c r="AK1590" s="80">
        <f>INDEX(检修、备用和必开!I:I,MATCH(统调负荷!$C1590,检修、备用和必开!$A:$A,0))</f>
        <v/>
      </c>
    </row>
    <row r="1591" ht="13.8" customHeight="1">
      <c r="A1591" s="80">
        <f>WEEKDAY(C1591,2)</f>
        <v/>
      </c>
      <c r="B1591" s="80">
        <f>HOUR(D1591)</f>
        <v/>
      </c>
      <c r="D1591" s="75" t="n"/>
      <c r="E1591" s="80" t="n"/>
      <c r="F1591" s="80" t="n"/>
      <c r="G1591" s="80" t="n"/>
      <c r="H1591" s="80" t="n"/>
      <c r="I1591" s="80" t="n"/>
      <c r="J1591" s="80" t="n"/>
      <c r="K1591" s="80">
        <f>F1591-Y1591</f>
        <v/>
      </c>
      <c r="L1591" s="82">
        <f>AA1591/(K1591+W1591)</f>
        <v/>
      </c>
      <c r="M1591" s="75" t="n">
        <v>0.5520833333333334</v>
      </c>
      <c r="N1591" s="80" t="n">
        <v>77737.60000000001</v>
      </c>
      <c r="O1591" s="80" t="n">
        <v>34140.64</v>
      </c>
      <c r="P1591" s="80" t="n">
        <v>10292.8</v>
      </c>
      <c r="Q1591" s="80" t="n">
        <v>20504.2</v>
      </c>
      <c r="R1591" s="80" t="n">
        <v>14170.8</v>
      </c>
      <c r="S1591" s="80" t="n">
        <v>-1370.84</v>
      </c>
      <c r="T1591" s="80">
        <f>O1591-Y1591</f>
        <v/>
      </c>
      <c r="U1591" s="82">
        <f>AA1591/(T1591+X1591)</f>
        <v/>
      </c>
      <c r="V1591" s="80">
        <f>INDEX(检修、备用和必开!B:B,MATCH(统调负荷!$C1591,检修、备用和必开!$A:$A,0))</f>
        <v/>
      </c>
      <c r="W1591" s="80">
        <f>INDEX(检修、备用和必开!C:C,MATCH(统调负荷!$C1591,检修、备用和必开!$A:$A,0))</f>
        <v/>
      </c>
      <c r="X1591" s="80">
        <f>INDEX(检修、备用和必开!D:D,MATCH(统调负荷!$C1591,检修、备用和必开!$A:$A,0))</f>
        <v/>
      </c>
      <c r="Y1591" s="80">
        <f>INDEX(检修、备用和必开!E:E,MATCH(统调负荷!$C1591,检修、备用和必开!$A:$A,0))</f>
        <v/>
      </c>
      <c r="Z1591" s="80">
        <f>INDEX(检修、备用和必开!F:F,MATCH(统调负荷!$C1591,检修、备用和必开!$A:$A,0))</f>
        <v/>
      </c>
      <c r="AA1591" s="80">
        <f>94492.4-V1591-Z1591</f>
        <v/>
      </c>
      <c r="AB1591" s="80" t="n">
        <v>285.43</v>
      </c>
      <c r="AC1591" s="80" t="n">
        <v>288.42</v>
      </c>
      <c r="AD1591" s="83">
        <f>C1591+D1591</f>
        <v/>
      </c>
      <c r="AE1591" s="82">
        <f>N1591-E1591</f>
        <v/>
      </c>
      <c r="AF1591" s="82">
        <f>O1591-F1591</f>
        <v/>
      </c>
      <c r="AG1591" s="82">
        <f>P1591-G1591</f>
        <v/>
      </c>
      <c r="AH1591" s="82">
        <f>Q1591-H1591</f>
        <v/>
      </c>
      <c r="AI1591" s="82">
        <f>R1591-I1591</f>
        <v/>
      </c>
      <c r="AJ1591" s="82">
        <f>S1591-J1591</f>
        <v/>
      </c>
      <c r="AK1591" s="80">
        <f>INDEX(检修、备用和必开!I:I,MATCH(统调负荷!$C1591,检修、备用和必开!$A:$A,0))</f>
        <v/>
      </c>
    </row>
    <row r="1592" ht="13.8" customHeight="1">
      <c r="A1592" s="80">
        <f>WEEKDAY(C1592,2)</f>
        <v/>
      </c>
      <c r="B1592" s="80">
        <f>HOUR(D1592)</f>
        <v/>
      </c>
      <c r="D1592" s="75" t="n"/>
      <c r="E1592" s="80" t="n"/>
      <c r="F1592" s="80" t="n"/>
      <c r="G1592" s="80" t="n"/>
      <c r="H1592" s="80" t="n"/>
      <c r="I1592" s="80" t="n"/>
      <c r="J1592" s="80" t="n"/>
      <c r="K1592" s="80">
        <f>F1592-Y1592</f>
        <v/>
      </c>
      <c r="L1592" s="82">
        <f>AA1592/(K1592+W1592)</f>
        <v/>
      </c>
      <c r="M1592" s="75" t="n">
        <v>0.5625</v>
      </c>
      <c r="N1592" s="80" t="n">
        <v>79078.5</v>
      </c>
      <c r="O1592" s="80" t="n">
        <v>35167.08</v>
      </c>
      <c r="P1592" s="80" t="n">
        <v>9652.1</v>
      </c>
      <c r="Q1592" s="80" t="n">
        <v>21566.3</v>
      </c>
      <c r="R1592" s="80" t="n">
        <v>14024.3</v>
      </c>
      <c r="S1592" s="80" t="n">
        <v>-1331.28</v>
      </c>
      <c r="T1592" s="80">
        <f>O1592-Y1592</f>
        <v/>
      </c>
      <c r="U1592" s="82">
        <f>AA1592/(T1592+X1592)</f>
        <v/>
      </c>
      <c r="V1592" s="80">
        <f>INDEX(检修、备用和必开!B:B,MATCH(统调负荷!$C1592,检修、备用和必开!$A:$A,0))</f>
        <v/>
      </c>
      <c r="W1592" s="80">
        <f>INDEX(检修、备用和必开!C:C,MATCH(统调负荷!$C1592,检修、备用和必开!$A:$A,0))</f>
        <v/>
      </c>
      <c r="X1592" s="80">
        <f>INDEX(检修、备用和必开!D:D,MATCH(统调负荷!$C1592,检修、备用和必开!$A:$A,0))</f>
        <v/>
      </c>
      <c r="Y1592" s="80">
        <f>INDEX(检修、备用和必开!E:E,MATCH(统调负荷!$C1592,检修、备用和必开!$A:$A,0))</f>
        <v/>
      </c>
      <c r="Z1592" s="80">
        <f>INDEX(检修、备用和必开!F:F,MATCH(统调负荷!$C1592,检修、备用和必开!$A:$A,0))</f>
        <v/>
      </c>
      <c r="AA1592" s="80">
        <f>94492.4-V1592-Z1592</f>
        <v/>
      </c>
      <c r="AB1592" s="80" t="n">
        <v>291.74</v>
      </c>
      <c r="AC1592" s="80" t="n">
        <v>298.65</v>
      </c>
      <c r="AD1592" s="83">
        <f>C1592+D1592</f>
        <v/>
      </c>
      <c r="AE1592" s="82">
        <f>N1592-E1592</f>
        <v/>
      </c>
      <c r="AF1592" s="82">
        <f>O1592-F1592</f>
        <v/>
      </c>
      <c r="AG1592" s="82">
        <f>P1592-G1592</f>
        <v/>
      </c>
      <c r="AH1592" s="82">
        <f>Q1592-H1592</f>
        <v/>
      </c>
      <c r="AI1592" s="82">
        <f>R1592-I1592</f>
        <v/>
      </c>
      <c r="AJ1592" s="82">
        <f>S1592-J1592</f>
        <v/>
      </c>
      <c r="AK1592" s="80">
        <f>INDEX(检修、备用和必开!I:I,MATCH(统调负荷!$C1592,检修、备用和必开!$A:$A,0))</f>
        <v/>
      </c>
    </row>
    <row r="1593" ht="13.8" customHeight="1">
      <c r="A1593" s="80">
        <f>WEEKDAY(C1593,2)</f>
        <v/>
      </c>
      <c r="B1593" s="80">
        <f>HOUR(D1593)</f>
        <v/>
      </c>
      <c r="D1593" s="75" t="n"/>
      <c r="E1593" s="80" t="n"/>
      <c r="F1593" s="80" t="n"/>
      <c r="G1593" s="80" t="n"/>
      <c r="H1593" s="80" t="n"/>
      <c r="I1593" s="80" t="n"/>
      <c r="J1593" s="80" t="n"/>
      <c r="K1593" s="80">
        <f>F1593-Y1593</f>
        <v/>
      </c>
      <c r="L1593" s="82">
        <f>AA1593/(K1593+W1593)</f>
        <v/>
      </c>
      <c r="M1593" s="75" t="n">
        <v>0.5729166666666666</v>
      </c>
      <c r="N1593" s="80" t="n">
        <v>81452.89999999999</v>
      </c>
      <c r="O1593" s="80" t="n">
        <v>37067.05</v>
      </c>
      <c r="P1593" s="80" t="n">
        <v>9478.07</v>
      </c>
      <c r="Q1593" s="80" t="n">
        <v>22488.6</v>
      </c>
      <c r="R1593" s="80" t="n">
        <v>13789.4</v>
      </c>
      <c r="S1593" s="80" t="n">
        <v>-1370.22</v>
      </c>
      <c r="T1593" s="80">
        <f>O1593-Y1593</f>
        <v/>
      </c>
      <c r="U1593" s="82">
        <f>AA1593/(T1593+X1593)</f>
        <v/>
      </c>
      <c r="V1593" s="80">
        <f>INDEX(检修、备用和必开!B:B,MATCH(统调负荷!$C1593,检修、备用和必开!$A:$A,0))</f>
        <v/>
      </c>
      <c r="W1593" s="80">
        <f>INDEX(检修、备用和必开!C:C,MATCH(统调负荷!$C1593,检修、备用和必开!$A:$A,0))</f>
        <v/>
      </c>
      <c r="X1593" s="80">
        <f>INDEX(检修、备用和必开!D:D,MATCH(统调负荷!$C1593,检修、备用和必开!$A:$A,0))</f>
        <v/>
      </c>
      <c r="Y1593" s="80">
        <f>INDEX(检修、备用和必开!E:E,MATCH(统调负荷!$C1593,检修、备用和必开!$A:$A,0))</f>
        <v/>
      </c>
      <c r="Z1593" s="80">
        <f>INDEX(检修、备用和必开!F:F,MATCH(统调负荷!$C1593,检修、备用和必开!$A:$A,0))</f>
        <v/>
      </c>
      <c r="AA1593" s="80">
        <f>94492.4-V1593-Z1593</f>
        <v/>
      </c>
      <c r="AB1593" s="80" t="n">
        <v>302.18</v>
      </c>
      <c r="AC1593" s="80" t="n">
        <v>297.32</v>
      </c>
      <c r="AD1593" s="83">
        <f>C1593+D1593</f>
        <v/>
      </c>
      <c r="AE1593" s="82">
        <f>N1593-E1593</f>
        <v/>
      </c>
      <c r="AF1593" s="82">
        <f>O1593-F1593</f>
        <v/>
      </c>
      <c r="AG1593" s="82">
        <f>P1593-G1593</f>
        <v/>
      </c>
      <c r="AH1593" s="82">
        <f>Q1593-H1593</f>
        <v/>
      </c>
      <c r="AI1593" s="82">
        <f>R1593-I1593</f>
        <v/>
      </c>
      <c r="AJ1593" s="82">
        <f>S1593-J1593</f>
        <v/>
      </c>
      <c r="AK1593" s="80">
        <f>INDEX(检修、备用和必开!I:I,MATCH(统调负荷!$C1593,检修、备用和必开!$A:$A,0))</f>
        <v/>
      </c>
    </row>
    <row r="1594" ht="13.8" customHeight="1">
      <c r="A1594" s="80">
        <f>WEEKDAY(C1594,2)</f>
        <v/>
      </c>
      <c r="B1594" s="80">
        <f>HOUR(D1594)</f>
        <v/>
      </c>
      <c r="D1594" s="75" t="n"/>
      <c r="E1594" s="80" t="n"/>
      <c r="F1594" s="80" t="n"/>
      <c r="G1594" s="80" t="n"/>
      <c r="H1594" s="80" t="n"/>
      <c r="I1594" s="80" t="n"/>
      <c r="J1594" s="80" t="n"/>
      <c r="K1594" s="80">
        <f>F1594-Y1594</f>
        <v/>
      </c>
      <c r="L1594" s="82">
        <f>AA1594/(K1594+W1594)</f>
        <v/>
      </c>
      <c r="M1594" s="75" t="n">
        <v>0.5833333333333334</v>
      </c>
      <c r="N1594" s="80" t="n">
        <v>81090.8</v>
      </c>
      <c r="O1594" s="80" t="n">
        <v>34892.79</v>
      </c>
      <c r="P1594" s="80" t="n">
        <v>10606.8</v>
      </c>
      <c r="Q1594" s="80" t="n">
        <v>23398</v>
      </c>
      <c r="R1594" s="80" t="n">
        <v>13583.3</v>
      </c>
      <c r="S1594" s="80" t="n">
        <v>-1390.09</v>
      </c>
      <c r="T1594" s="80">
        <f>O1594-Y1594</f>
        <v/>
      </c>
      <c r="U1594" s="82">
        <f>AA1594/(T1594+X1594)</f>
        <v/>
      </c>
      <c r="V1594" s="80">
        <f>INDEX(检修、备用和必开!B:B,MATCH(统调负荷!$C1594,检修、备用和必开!$A:$A,0))</f>
        <v/>
      </c>
      <c r="W1594" s="80">
        <f>INDEX(检修、备用和必开!C:C,MATCH(统调负荷!$C1594,检修、备用和必开!$A:$A,0))</f>
        <v/>
      </c>
      <c r="X1594" s="80">
        <f>INDEX(检修、备用和必开!D:D,MATCH(统调负荷!$C1594,检修、备用和必开!$A:$A,0))</f>
        <v/>
      </c>
      <c r="Y1594" s="80">
        <f>INDEX(检修、备用和必开!E:E,MATCH(统调负荷!$C1594,检修、备用和必开!$A:$A,0))</f>
        <v/>
      </c>
      <c r="Z1594" s="80">
        <f>INDEX(检修、备用和必开!F:F,MATCH(统调负荷!$C1594,检修、备用和必开!$A:$A,0))</f>
        <v/>
      </c>
      <c r="AA1594" s="80">
        <f>94492.4-V1594-Z1594</f>
        <v/>
      </c>
      <c r="AB1594" s="80" t="n">
        <v>288.05</v>
      </c>
      <c r="AC1594" s="80" t="n">
        <v>273.91</v>
      </c>
      <c r="AD1594" s="83">
        <f>C1594+D1594</f>
        <v/>
      </c>
      <c r="AE1594" s="82">
        <f>N1594-E1594</f>
        <v/>
      </c>
      <c r="AF1594" s="82">
        <f>O1594-F1594</f>
        <v/>
      </c>
      <c r="AG1594" s="82">
        <f>P1594-G1594</f>
        <v/>
      </c>
      <c r="AH1594" s="82">
        <f>Q1594-H1594</f>
        <v/>
      </c>
      <c r="AI1594" s="82">
        <f>R1594-I1594</f>
        <v/>
      </c>
      <c r="AJ1594" s="82">
        <f>S1594-J1594</f>
        <v/>
      </c>
      <c r="AK1594" s="80">
        <f>INDEX(检修、备用和必开!I:I,MATCH(统调负荷!$C1594,检修、备用和必开!$A:$A,0))</f>
        <v/>
      </c>
    </row>
    <row r="1595" ht="13.8" customHeight="1">
      <c r="A1595" s="80">
        <f>WEEKDAY(C1595,2)</f>
        <v/>
      </c>
      <c r="B1595" s="80">
        <f>HOUR(D1595)</f>
        <v/>
      </c>
      <c r="D1595" s="75" t="n"/>
      <c r="E1595" s="80" t="n"/>
      <c r="F1595" s="80" t="n"/>
      <c r="G1595" s="80" t="n"/>
      <c r="H1595" s="80" t="n"/>
      <c r="I1595" s="80" t="n"/>
      <c r="J1595" s="80" t="n"/>
      <c r="K1595" s="80">
        <f>F1595-Y1595</f>
        <v/>
      </c>
      <c r="L1595" s="82">
        <f>AA1595/(K1595+W1595)</f>
        <v/>
      </c>
      <c r="M1595" s="75" t="n">
        <v>0.59375</v>
      </c>
      <c r="N1595" s="80" t="n">
        <v>80157.5</v>
      </c>
      <c r="O1595" s="80" t="n">
        <v>33247.85</v>
      </c>
      <c r="P1595" s="80" t="n">
        <v>11704.9</v>
      </c>
      <c r="Q1595" s="80" t="n">
        <v>23248.6</v>
      </c>
      <c r="R1595" s="80" t="n">
        <v>13342.1</v>
      </c>
      <c r="S1595" s="80" t="n">
        <v>-1385.95</v>
      </c>
      <c r="T1595" s="80">
        <f>O1595-Y1595</f>
        <v/>
      </c>
      <c r="U1595" s="82">
        <f>AA1595/(T1595+X1595)</f>
        <v/>
      </c>
      <c r="V1595" s="80">
        <f>INDEX(检修、备用和必开!B:B,MATCH(统调负荷!$C1595,检修、备用和必开!$A:$A,0))</f>
        <v/>
      </c>
      <c r="W1595" s="80">
        <f>INDEX(检修、备用和必开!C:C,MATCH(统调负荷!$C1595,检修、备用和必开!$A:$A,0))</f>
        <v/>
      </c>
      <c r="X1595" s="80">
        <f>INDEX(检修、备用和必开!D:D,MATCH(统调负荷!$C1595,检修、备用和必开!$A:$A,0))</f>
        <v/>
      </c>
      <c r="Y1595" s="80">
        <f>INDEX(检修、备用和必开!E:E,MATCH(统调负荷!$C1595,检修、备用和必开!$A:$A,0))</f>
        <v/>
      </c>
      <c r="Z1595" s="80">
        <f>INDEX(检修、备用和必开!F:F,MATCH(统调负荷!$C1595,检修、备用和必开!$A:$A,0))</f>
        <v/>
      </c>
      <c r="AA1595" s="80">
        <f>94492.4-V1595-Z1595</f>
        <v/>
      </c>
      <c r="AB1595" s="80" t="n">
        <v>287.74</v>
      </c>
      <c r="AC1595" s="80" t="n">
        <v>202.88</v>
      </c>
      <c r="AD1595" s="83">
        <f>C1595+D1595</f>
        <v/>
      </c>
      <c r="AE1595" s="82">
        <f>N1595-E1595</f>
        <v/>
      </c>
      <c r="AF1595" s="82">
        <f>O1595-F1595</f>
        <v/>
      </c>
      <c r="AG1595" s="82">
        <f>P1595-G1595</f>
        <v/>
      </c>
      <c r="AH1595" s="82">
        <f>Q1595-H1595</f>
        <v/>
      </c>
      <c r="AI1595" s="82">
        <f>R1595-I1595</f>
        <v/>
      </c>
      <c r="AJ1595" s="82">
        <f>S1595-J1595</f>
        <v/>
      </c>
      <c r="AK1595" s="80">
        <f>INDEX(检修、备用和必开!I:I,MATCH(统调负荷!$C1595,检修、备用和必开!$A:$A,0))</f>
        <v/>
      </c>
    </row>
    <row r="1596" ht="13.8" customHeight="1">
      <c r="A1596" s="80">
        <f>WEEKDAY(C1596,2)</f>
        <v/>
      </c>
      <c r="B1596" s="80">
        <f>HOUR(D1596)</f>
        <v/>
      </c>
      <c r="D1596" s="75" t="n"/>
      <c r="E1596" s="80" t="n"/>
      <c r="F1596" s="80" t="n"/>
      <c r="G1596" s="80" t="n"/>
      <c r="H1596" s="80" t="n"/>
      <c r="I1596" s="80" t="n"/>
      <c r="J1596" s="80" t="n"/>
      <c r="K1596" s="80">
        <f>F1596-Y1596</f>
        <v/>
      </c>
      <c r="L1596" s="82">
        <f>AA1596/(K1596+W1596)</f>
        <v/>
      </c>
      <c r="M1596" s="75" t="n">
        <v>0.6041666666666666</v>
      </c>
      <c r="N1596" s="80" t="n">
        <v>80435.60000000001</v>
      </c>
      <c r="O1596" s="80" t="n">
        <v>33037.48</v>
      </c>
      <c r="P1596" s="80" t="n">
        <v>12330.7</v>
      </c>
      <c r="Q1596" s="80" t="n">
        <v>23460.2</v>
      </c>
      <c r="R1596" s="80" t="n">
        <v>12937.3</v>
      </c>
      <c r="S1596" s="80" t="n">
        <v>-1330.08</v>
      </c>
      <c r="T1596" s="80">
        <f>O1596-Y1596</f>
        <v/>
      </c>
      <c r="U1596" s="82">
        <f>AA1596/(T1596+X1596)</f>
        <v/>
      </c>
      <c r="V1596" s="80">
        <f>INDEX(检修、备用和必开!B:B,MATCH(统调负荷!$C1596,检修、备用和必开!$A:$A,0))</f>
        <v/>
      </c>
      <c r="W1596" s="80">
        <f>INDEX(检修、备用和必开!C:C,MATCH(统调负荷!$C1596,检修、备用和必开!$A:$A,0))</f>
        <v/>
      </c>
      <c r="X1596" s="80">
        <f>INDEX(检修、备用和必开!D:D,MATCH(统调负荷!$C1596,检修、备用和必开!$A:$A,0))</f>
        <v/>
      </c>
      <c r="Y1596" s="80">
        <f>INDEX(检修、备用和必开!E:E,MATCH(统调负荷!$C1596,检修、备用和必开!$A:$A,0))</f>
        <v/>
      </c>
      <c r="Z1596" s="80">
        <f>INDEX(检修、备用和必开!F:F,MATCH(统调负荷!$C1596,检修、备用和必开!$A:$A,0))</f>
        <v/>
      </c>
      <c r="AA1596" s="80">
        <f>94492.4-V1596-Z1596</f>
        <v/>
      </c>
      <c r="AB1596" s="80" t="n">
        <v>287.94</v>
      </c>
      <c r="AC1596" s="80" t="n">
        <v>0</v>
      </c>
      <c r="AD1596" s="83">
        <f>C1596+D1596</f>
        <v/>
      </c>
      <c r="AE1596" s="82">
        <f>N1596-E1596</f>
        <v/>
      </c>
      <c r="AF1596" s="82">
        <f>O1596-F1596</f>
        <v/>
      </c>
      <c r="AG1596" s="82">
        <f>P1596-G1596</f>
        <v/>
      </c>
      <c r="AH1596" s="82">
        <f>Q1596-H1596</f>
        <v/>
      </c>
      <c r="AI1596" s="82">
        <f>R1596-I1596</f>
        <v/>
      </c>
      <c r="AJ1596" s="82">
        <f>S1596-J1596</f>
        <v/>
      </c>
      <c r="AK1596" s="80">
        <f>INDEX(检修、备用和必开!I:I,MATCH(统调负荷!$C1596,检修、备用和必开!$A:$A,0))</f>
        <v/>
      </c>
    </row>
    <row r="1597" ht="13.8" customHeight="1">
      <c r="A1597" s="80">
        <f>WEEKDAY(C1597,2)</f>
        <v/>
      </c>
      <c r="B1597" s="80">
        <f>HOUR(D1597)</f>
        <v/>
      </c>
      <c r="D1597" s="75" t="n"/>
      <c r="E1597" s="80" t="n"/>
      <c r="F1597" s="80" t="n"/>
      <c r="G1597" s="80" t="n"/>
      <c r="H1597" s="80" t="n"/>
      <c r="I1597" s="80" t="n"/>
      <c r="J1597" s="80" t="n"/>
      <c r="K1597" s="80">
        <f>F1597-Y1597</f>
        <v/>
      </c>
      <c r="L1597" s="82">
        <f>AA1597/(K1597+W1597)</f>
        <v/>
      </c>
      <c r="M1597" s="75" t="n">
        <v>0.6145833333333334</v>
      </c>
      <c r="N1597" s="80" t="n">
        <v>80888.2</v>
      </c>
      <c r="O1597" s="80" t="n">
        <v>32961.78</v>
      </c>
      <c r="P1597" s="80" t="n">
        <v>12995</v>
      </c>
      <c r="Q1597" s="80" t="n">
        <v>23763.5</v>
      </c>
      <c r="R1597" s="80" t="n">
        <v>12578.8</v>
      </c>
      <c r="S1597" s="80" t="n">
        <v>-1410.88</v>
      </c>
      <c r="T1597" s="80">
        <f>O1597-Y1597</f>
        <v/>
      </c>
      <c r="U1597" s="82">
        <f>AA1597/(T1597+X1597)</f>
        <v/>
      </c>
      <c r="V1597" s="80">
        <f>INDEX(检修、备用和必开!B:B,MATCH(统调负荷!$C1597,检修、备用和必开!$A:$A,0))</f>
        <v/>
      </c>
      <c r="W1597" s="80">
        <f>INDEX(检修、备用和必开!C:C,MATCH(统调负荷!$C1597,检修、备用和必开!$A:$A,0))</f>
        <v/>
      </c>
      <c r="X1597" s="80">
        <f>INDEX(检修、备用和必开!D:D,MATCH(统调负荷!$C1597,检修、备用和必开!$A:$A,0))</f>
        <v/>
      </c>
      <c r="Y1597" s="80">
        <f>INDEX(检修、备用和必开!E:E,MATCH(统调负荷!$C1597,检修、备用和必开!$A:$A,0))</f>
        <v/>
      </c>
      <c r="Z1597" s="80">
        <f>INDEX(检修、备用和必开!F:F,MATCH(统调负荷!$C1597,检修、备用和必开!$A:$A,0))</f>
        <v/>
      </c>
      <c r="AA1597" s="80">
        <f>94492.4-V1597-Z1597</f>
        <v/>
      </c>
      <c r="AB1597" s="80" t="n">
        <v>292.06</v>
      </c>
      <c r="AC1597" s="80" t="n">
        <v>12.61</v>
      </c>
      <c r="AD1597" s="83">
        <f>C1597+D1597</f>
        <v/>
      </c>
      <c r="AE1597" s="82">
        <f>N1597-E1597</f>
        <v/>
      </c>
      <c r="AF1597" s="82">
        <f>O1597-F1597</f>
        <v/>
      </c>
      <c r="AG1597" s="82">
        <f>P1597-G1597</f>
        <v/>
      </c>
      <c r="AH1597" s="82">
        <f>Q1597-H1597</f>
        <v/>
      </c>
      <c r="AI1597" s="82">
        <f>R1597-I1597</f>
        <v/>
      </c>
      <c r="AJ1597" s="82">
        <f>S1597-J1597</f>
        <v/>
      </c>
      <c r="AK1597" s="80">
        <f>INDEX(检修、备用和必开!I:I,MATCH(统调负荷!$C1597,检修、备用和必开!$A:$A,0))</f>
        <v/>
      </c>
    </row>
    <row r="1598" ht="13.8" customHeight="1">
      <c r="A1598" s="80">
        <f>WEEKDAY(C1598,2)</f>
        <v/>
      </c>
      <c r="B1598" s="80">
        <f>HOUR(D1598)</f>
        <v/>
      </c>
      <c r="D1598" s="75" t="n"/>
      <c r="E1598" s="80" t="n"/>
      <c r="F1598" s="80" t="n"/>
      <c r="G1598" s="80" t="n"/>
      <c r="H1598" s="80" t="n"/>
      <c r="I1598" s="80" t="n"/>
      <c r="J1598" s="80" t="n"/>
      <c r="K1598" s="80">
        <f>F1598-Y1598</f>
        <v/>
      </c>
      <c r="L1598" s="82">
        <f>AA1598/(K1598+W1598)</f>
        <v/>
      </c>
      <c r="M1598" s="75" t="n">
        <v>0.625</v>
      </c>
      <c r="N1598" s="80" t="n">
        <v>81474.39999999999</v>
      </c>
      <c r="O1598" s="80" t="n">
        <v>33243.04</v>
      </c>
      <c r="P1598" s="80" t="n">
        <v>13782</v>
      </c>
      <c r="Q1598" s="80" t="n">
        <v>23780.1</v>
      </c>
      <c r="R1598" s="80" t="n">
        <v>12088.5</v>
      </c>
      <c r="S1598" s="80" t="n">
        <v>-1419.24</v>
      </c>
      <c r="T1598" s="80">
        <f>O1598-Y1598</f>
        <v/>
      </c>
      <c r="U1598" s="82">
        <f>AA1598/(T1598+X1598)</f>
        <v/>
      </c>
      <c r="V1598" s="80">
        <f>INDEX(检修、备用和必开!B:B,MATCH(统调负荷!$C1598,检修、备用和必开!$A:$A,0))</f>
        <v/>
      </c>
      <c r="W1598" s="80">
        <f>INDEX(检修、备用和必开!C:C,MATCH(统调负荷!$C1598,检修、备用和必开!$A:$A,0))</f>
        <v/>
      </c>
      <c r="X1598" s="80">
        <f>INDEX(检修、备用和必开!D:D,MATCH(统调负荷!$C1598,检修、备用和必开!$A:$A,0))</f>
        <v/>
      </c>
      <c r="Y1598" s="80">
        <f>INDEX(检修、备用和必开!E:E,MATCH(统调负荷!$C1598,检修、备用和必开!$A:$A,0))</f>
        <v/>
      </c>
      <c r="Z1598" s="80">
        <f>INDEX(检修、备用和必开!F:F,MATCH(统调负荷!$C1598,检修、备用和必开!$A:$A,0))</f>
        <v/>
      </c>
      <c r="AA1598" s="80">
        <f>94492.4-V1598-Z1598</f>
        <v/>
      </c>
      <c r="AB1598" s="80" t="n">
        <v>296.78</v>
      </c>
      <c r="AC1598" s="80" t="n">
        <v>52.29</v>
      </c>
      <c r="AD1598" s="83">
        <f>C1598+D1598</f>
        <v/>
      </c>
      <c r="AE1598" s="82">
        <f>N1598-E1598</f>
        <v/>
      </c>
      <c r="AF1598" s="82">
        <f>O1598-F1598</f>
        <v/>
      </c>
      <c r="AG1598" s="82">
        <f>P1598-G1598</f>
        <v/>
      </c>
      <c r="AH1598" s="82">
        <f>Q1598-H1598</f>
        <v/>
      </c>
      <c r="AI1598" s="82">
        <f>R1598-I1598</f>
        <v/>
      </c>
      <c r="AJ1598" s="82">
        <f>S1598-J1598</f>
        <v/>
      </c>
      <c r="AK1598" s="80">
        <f>INDEX(检修、备用和必开!I:I,MATCH(统调负荷!$C1598,检修、备用和必开!$A:$A,0))</f>
        <v/>
      </c>
    </row>
    <row r="1599" ht="13.8" customHeight="1">
      <c r="A1599" s="80">
        <f>WEEKDAY(C1599,2)</f>
        <v/>
      </c>
      <c r="B1599" s="80">
        <f>HOUR(D1599)</f>
        <v/>
      </c>
      <c r="D1599" s="75" t="n"/>
      <c r="E1599" s="80" t="n"/>
      <c r="F1599" s="80" t="n"/>
      <c r="G1599" s="80" t="n"/>
      <c r="H1599" s="80" t="n"/>
      <c r="I1599" s="80" t="n"/>
      <c r="J1599" s="80" t="n"/>
      <c r="K1599" s="80">
        <f>F1599-Y1599</f>
        <v/>
      </c>
      <c r="L1599" s="82">
        <f>AA1599/(K1599+W1599)</f>
        <v/>
      </c>
      <c r="M1599" s="75" t="n">
        <v>0.6354166666666666</v>
      </c>
      <c r="N1599" s="80" t="n">
        <v>81854.3</v>
      </c>
      <c r="O1599" s="80" t="n">
        <v>33465.97</v>
      </c>
      <c r="P1599" s="80" t="n">
        <v>14633.7</v>
      </c>
      <c r="Q1599" s="80" t="n">
        <v>23451.2</v>
      </c>
      <c r="R1599" s="80" t="n">
        <v>11663.8</v>
      </c>
      <c r="S1599" s="80" t="n">
        <v>-1360.37</v>
      </c>
      <c r="T1599" s="80">
        <f>O1599-Y1599</f>
        <v/>
      </c>
      <c r="U1599" s="82">
        <f>AA1599/(T1599+X1599)</f>
        <v/>
      </c>
      <c r="V1599" s="80">
        <f>INDEX(检修、备用和必开!B:B,MATCH(统调负荷!$C1599,检修、备用和必开!$A:$A,0))</f>
        <v/>
      </c>
      <c r="W1599" s="80">
        <f>INDEX(检修、备用和必开!C:C,MATCH(统调负荷!$C1599,检修、备用和必开!$A:$A,0))</f>
        <v/>
      </c>
      <c r="X1599" s="80">
        <f>INDEX(检修、备用和必开!D:D,MATCH(统调负荷!$C1599,检修、备用和必开!$A:$A,0))</f>
        <v/>
      </c>
      <c r="Y1599" s="80">
        <f>INDEX(检修、备用和必开!E:E,MATCH(统调负荷!$C1599,检修、备用和必开!$A:$A,0))</f>
        <v/>
      </c>
      <c r="Z1599" s="80">
        <f>INDEX(检修、备用和必开!F:F,MATCH(统调负荷!$C1599,检修、备用和必开!$A:$A,0))</f>
        <v/>
      </c>
      <c r="AA1599" s="80">
        <f>94492.4-V1599-Z1599</f>
        <v/>
      </c>
      <c r="AB1599" s="80" t="n">
        <v>296.78</v>
      </c>
      <c r="AC1599" s="80" t="n">
        <v>70.90000000000001</v>
      </c>
      <c r="AD1599" s="83">
        <f>C1599+D1599</f>
        <v/>
      </c>
      <c r="AE1599" s="82">
        <f>N1599-E1599</f>
        <v/>
      </c>
      <c r="AF1599" s="82">
        <f>O1599-F1599</f>
        <v/>
      </c>
      <c r="AG1599" s="82">
        <f>P1599-G1599</f>
        <v/>
      </c>
      <c r="AH1599" s="82">
        <f>Q1599-H1599</f>
        <v/>
      </c>
      <c r="AI1599" s="82">
        <f>R1599-I1599</f>
        <v/>
      </c>
      <c r="AJ1599" s="82">
        <f>S1599-J1599</f>
        <v/>
      </c>
      <c r="AK1599" s="80">
        <f>INDEX(检修、备用和必开!I:I,MATCH(统调负荷!$C1599,检修、备用和必开!$A:$A,0))</f>
        <v/>
      </c>
    </row>
    <row r="1600" ht="13.8" customHeight="1">
      <c r="A1600" s="80">
        <f>WEEKDAY(C1600,2)</f>
        <v/>
      </c>
      <c r="B1600" s="80">
        <f>HOUR(D1600)</f>
        <v/>
      </c>
      <c r="D1600" s="75" t="n"/>
      <c r="E1600" s="80" t="n"/>
      <c r="F1600" s="80" t="n"/>
      <c r="G1600" s="80" t="n"/>
      <c r="H1600" s="80" t="n"/>
      <c r="I1600" s="80" t="n"/>
      <c r="J1600" s="80" t="n"/>
      <c r="K1600" s="80">
        <f>F1600-Y1600</f>
        <v/>
      </c>
      <c r="L1600" s="82">
        <f>AA1600/(K1600+W1600)</f>
        <v/>
      </c>
      <c r="M1600" s="75" t="n">
        <v>0.6458333333333334</v>
      </c>
      <c r="N1600" s="80" t="n">
        <v>83060.60000000001</v>
      </c>
      <c r="O1600" s="80" t="n">
        <v>34996.99</v>
      </c>
      <c r="P1600" s="80" t="n">
        <v>14611.6</v>
      </c>
      <c r="Q1600" s="80" t="n">
        <v>23613.7</v>
      </c>
      <c r="R1600" s="80" t="n">
        <v>11209</v>
      </c>
      <c r="S1600" s="80" t="n">
        <v>-1370.69</v>
      </c>
      <c r="T1600" s="80">
        <f>O1600-Y1600</f>
        <v/>
      </c>
      <c r="U1600" s="82">
        <f>AA1600/(T1600+X1600)</f>
        <v/>
      </c>
      <c r="V1600" s="80">
        <f>INDEX(检修、备用和必开!B:B,MATCH(统调负荷!$C1600,检修、备用和必开!$A:$A,0))</f>
        <v/>
      </c>
      <c r="W1600" s="80">
        <f>INDEX(检修、备用和必开!C:C,MATCH(统调负荷!$C1600,检修、备用和必开!$A:$A,0))</f>
        <v/>
      </c>
      <c r="X1600" s="80">
        <f>INDEX(检修、备用和必开!D:D,MATCH(统调负荷!$C1600,检修、备用和必开!$A:$A,0))</f>
        <v/>
      </c>
      <c r="Y1600" s="80">
        <f>INDEX(检修、备用和必开!E:E,MATCH(统调负荷!$C1600,检修、备用和必开!$A:$A,0))</f>
        <v/>
      </c>
      <c r="Z1600" s="80">
        <f>INDEX(检修、备用和必开!F:F,MATCH(统调负荷!$C1600,检修、备用和必开!$A:$A,0))</f>
        <v/>
      </c>
      <c r="AA1600" s="80">
        <f>94492.4-V1600-Z1600</f>
        <v/>
      </c>
      <c r="AB1600" s="80" t="n">
        <v>302.94</v>
      </c>
      <c r="AC1600" s="80" t="n">
        <v>242.49</v>
      </c>
      <c r="AD1600" s="83">
        <f>C1600+D1600</f>
        <v/>
      </c>
      <c r="AE1600" s="82">
        <f>N1600-E1600</f>
        <v/>
      </c>
      <c r="AF1600" s="82">
        <f>O1600-F1600</f>
        <v/>
      </c>
      <c r="AG1600" s="82">
        <f>P1600-G1600</f>
        <v/>
      </c>
      <c r="AH1600" s="82">
        <f>Q1600-H1600</f>
        <v/>
      </c>
      <c r="AI1600" s="82">
        <f>R1600-I1600</f>
        <v/>
      </c>
      <c r="AJ1600" s="82">
        <f>S1600-J1600</f>
        <v/>
      </c>
      <c r="AK1600" s="80">
        <f>INDEX(检修、备用和必开!I:I,MATCH(统调负荷!$C1600,检修、备用和必开!$A:$A,0))</f>
        <v/>
      </c>
    </row>
    <row r="1601" ht="13.8" customHeight="1">
      <c r="A1601" s="80">
        <f>WEEKDAY(C1601,2)</f>
        <v/>
      </c>
      <c r="B1601" s="80">
        <f>HOUR(D1601)</f>
        <v/>
      </c>
      <c r="D1601" s="75" t="n"/>
      <c r="E1601" s="80" t="n"/>
      <c r="F1601" s="80" t="n"/>
      <c r="G1601" s="80" t="n"/>
      <c r="H1601" s="80" t="n"/>
      <c r="I1601" s="80" t="n"/>
      <c r="J1601" s="80" t="n"/>
      <c r="K1601" s="80">
        <f>F1601-Y1601</f>
        <v/>
      </c>
      <c r="L1601" s="82">
        <f>AA1601/(K1601+W1601)</f>
        <v/>
      </c>
      <c r="M1601" s="75" t="n">
        <v>0.65625</v>
      </c>
      <c r="N1601" s="80" t="n">
        <v>84448.7</v>
      </c>
      <c r="O1601" s="80" t="n">
        <v>36365.36</v>
      </c>
      <c r="P1601" s="80" t="n">
        <v>15177.8</v>
      </c>
      <c r="Q1601" s="80" t="n">
        <v>23710.3</v>
      </c>
      <c r="R1601" s="80" t="n">
        <v>10591.2</v>
      </c>
      <c r="S1601" s="80" t="n">
        <v>-1395.96</v>
      </c>
      <c r="T1601" s="80">
        <f>O1601-Y1601</f>
        <v/>
      </c>
      <c r="U1601" s="82">
        <f>AA1601/(T1601+X1601)</f>
        <v/>
      </c>
      <c r="V1601" s="80">
        <f>INDEX(检修、备用和必开!B:B,MATCH(统调负荷!$C1601,检修、备用和必开!$A:$A,0))</f>
        <v/>
      </c>
      <c r="W1601" s="80">
        <f>INDEX(检修、备用和必开!C:C,MATCH(统调负荷!$C1601,检修、备用和必开!$A:$A,0))</f>
        <v/>
      </c>
      <c r="X1601" s="80">
        <f>INDEX(检修、备用和必开!D:D,MATCH(统调负荷!$C1601,检修、备用和必开!$A:$A,0))</f>
        <v/>
      </c>
      <c r="Y1601" s="80">
        <f>INDEX(检修、备用和必开!E:E,MATCH(统调负荷!$C1601,检修、备用和必开!$A:$A,0))</f>
        <v/>
      </c>
      <c r="Z1601" s="80">
        <f>INDEX(检修、备用和必开!F:F,MATCH(统调负荷!$C1601,检修、备用和必开!$A:$A,0))</f>
        <v/>
      </c>
      <c r="AA1601" s="80">
        <f>94492.4-V1601-Z1601</f>
        <v/>
      </c>
      <c r="AB1601" s="80" t="n">
        <v>323.32</v>
      </c>
      <c r="AC1601" s="80" t="n">
        <v>291.05</v>
      </c>
      <c r="AD1601" s="83">
        <f>C1601+D1601</f>
        <v/>
      </c>
      <c r="AE1601" s="82">
        <f>N1601-E1601</f>
        <v/>
      </c>
      <c r="AF1601" s="82">
        <f>O1601-F1601</f>
        <v/>
      </c>
      <c r="AG1601" s="82">
        <f>P1601-G1601</f>
        <v/>
      </c>
      <c r="AH1601" s="82">
        <f>Q1601-H1601</f>
        <v/>
      </c>
      <c r="AI1601" s="82">
        <f>R1601-I1601</f>
        <v/>
      </c>
      <c r="AJ1601" s="82">
        <f>S1601-J1601</f>
        <v/>
      </c>
      <c r="AK1601" s="80">
        <f>INDEX(检修、备用和必开!I:I,MATCH(统调负荷!$C1601,检修、备用和必开!$A:$A,0))</f>
        <v/>
      </c>
    </row>
    <row r="1602" ht="13.8" customHeight="1">
      <c r="A1602" s="80">
        <f>WEEKDAY(C1602,2)</f>
        <v/>
      </c>
      <c r="B1602" s="80">
        <f>HOUR(D1602)</f>
        <v/>
      </c>
      <c r="D1602" s="75" t="n"/>
      <c r="E1602" s="80" t="n"/>
      <c r="F1602" s="80" t="n"/>
      <c r="G1602" s="80" t="n"/>
      <c r="H1602" s="80" t="n"/>
      <c r="I1602" s="80" t="n"/>
      <c r="J1602" s="80" t="n"/>
      <c r="K1602" s="80">
        <f>F1602-Y1602</f>
        <v/>
      </c>
      <c r="L1602" s="82">
        <f>AA1602/(K1602+W1602)</f>
        <v/>
      </c>
      <c r="M1602" s="75" t="n">
        <v>0.6666666666666666</v>
      </c>
      <c r="N1602" s="80" t="n">
        <v>85864.60000000001</v>
      </c>
      <c r="O1602" s="80" t="n">
        <v>38195.61</v>
      </c>
      <c r="P1602" s="80" t="n">
        <v>15573.6</v>
      </c>
      <c r="Q1602" s="80" t="n">
        <v>23554.2</v>
      </c>
      <c r="R1602" s="80" t="n">
        <v>9949.809999999999</v>
      </c>
      <c r="S1602" s="80" t="n">
        <v>-1408.62</v>
      </c>
      <c r="T1602" s="80">
        <f>O1602-Y1602</f>
        <v/>
      </c>
      <c r="U1602" s="82">
        <f>AA1602/(T1602+X1602)</f>
        <v/>
      </c>
      <c r="V1602" s="80">
        <f>INDEX(检修、备用和必开!B:B,MATCH(统调负荷!$C1602,检修、备用和必开!$A:$A,0))</f>
        <v/>
      </c>
      <c r="W1602" s="80">
        <f>INDEX(检修、备用和必开!C:C,MATCH(统调负荷!$C1602,检修、备用和必开!$A:$A,0))</f>
        <v/>
      </c>
      <c r="X1602" s="80">
        <f>INDEX(检修、备用和必开!D:D,MATCH(统调负荷!$C1602,检修、备用和必开!$A:$A,0))</f>
        <v/>
      </c>
      <c r="Y1602" s="80">
        <f>INDEX(检修、备用和必开!E:E,MATCH(统调负荷!$C1602,检修、备用和必开!$A:$A,0))</f>
        <v/>
      </c>
      <c r="Z1602" s="80">
        <f>INDEX(检修、备用和必开!F:F,MATCH(统调负荷!$C1602,检修、备用和必开!$A:$A,0))</f>
        <v/>
      </c>
      <c r="AA1602" s="80">
        <f>94492.4-V1602-Z1602</f>
        <v/>
      </c>
      <c r="AB1602" s="80" t="n">
        <v>316.26</v>
      </c>
      <c r="AC1602" s="80" t="n">
        <v>301.83</v>
      </c>
      <c r="AD1602" s="83">
        <f>C1602+D1602</f>
        <v/>
      </c>
      <c r="AE1602" s="82">
        <f>N1602-E1602</f>
        <v/>
      </c>
      <c r="AF1602" s="82">
        <f>O1602-F1602</f>
        <v/>
      </c>
      <c r="AG1602" s="82">
        <f>P1602-G1602</f>
        <v/>
      </c>
      <c r="AH1602" s="82">
        <f>Q1602-H1602</f>
        <v/>
      </c>
      <c r="AI1602" s="82">
        <f>R1602-I1602</f>
        <v/>
      </c>
      <c r="AJ1602" s="82">
        <f>S1602-J1602</f>
        <v/>
      </c>
      <c r="AK1602" s="80">
        <f>INDEX(检修、备用和必开!I:I,MATCH(统调负荷!$C1602,检修、备用和必开!$A:$A,0))</f>
        <v/>
      </c>
    </row>
    <row r="1603" ht="13.8" customHeight="1">
      <c r="A1603" s="80">
        <f>WEEKDAY(C1603,2)</f>
        <v/>
      </c>
      <c r="B1603" s="80">
        <f>HOUR(D1603)</f>
        <v/>
      </c>
      <c r="D1603" s="75" t="n"/>
      <c r="E1603" s="80" t="n"/>
      <c r="F1603" s="80" t="n"/>
      <c r="G1603" s="80" t="n"/>
      <c r="H1603" s="80" t="n"/>
      <c r="I1603" s="80" t="n"/>
      <c r="J1603" s="80" t="n"/>
      <c r="K1603" s="80">
        <f>F1603-Y1603</f>
        <v/>
      </c>
      <c r="L1603" s="82">
        <f>AA1603/(K1603+W1603)</f>
        <v/>
      </c>
      <c r="M1603" s="75" t="n">
        <v>0.6770833333333334</v>
      </c>
      <c r="N1603" s="80" t="n">
        <v>87505.2</v>
      </c>
      <c r="O1603" s="80" t="n">
        <v>40086.4</v>
      </c>
      <c r="P1603" s="80" t="n">
        <v>15481.2</v>
      </c>
      <c r="Q1603" s="80" t="n">
        <v>24014.2</v>
      </c>
      <c r="R1603" s="80" t="n">
        <v>9273.030000000001</v>
      </c>
      <c r="S1603" s="80" t="n">
        <v>-1349.63</v>
      </c>
      <c r="T1603" s="80">
        <f>O1603-Y1603</f>
        <v/>
      </c>
      <c r="U1603" s="82">
        <f>AA1603/(T1603+X1603)</f>
        <v/>
      </c>
      <c r="V1603" s="80">
        <f>INDEX(检修、备用和必开!B:B,MATCH(统调负荷!$C1603,检修、备用和必开!$A:$A,0))</f>
        <v/>
      </c>
      <c r="W1603" s="80">
        <f>INDEX(检修、备用和必开!C:C,MATCH(统调负荷!$C1603,检修、备用和必开!$A:$A,0))</f>
        <v/>
      </c>
      <c r="X1603" s="80">
        <f>INDEX(检修、备用和必开!D:D,MATCH(统调负荷!$C1603,检修、备用和必开!$A:$A,0))</f>
        <v/>
      </c>
      <c r="Y1603" s="80">
        <f>INDEX(检修、备用和必开!E:E,MATCH(统调负荷!$C1603,检修、备用和必开!$A:$A,0))</f>
        <v/>
      </c>
      <c r="Z1603" s="80">
        <f>INDEX(检修、备用和必开!F:F,MATCH(统调负荷!$C1603,检修、备用和必开!$A:$A,0))</f>
        <v/>
      </c>
      <c r="AA1603" s="80">
        <f>94492.4-V1603-Z1603</f>
        <v/>
      </c>
      <c r="AB1603" s="80" t="n">
        <v>345.02</v>
      </c>
      <c r="AC1603" s="80" t="n">
        <v>308.73</v>
      </c>
      <c r="AD1603" s="83">
        <f>C1603+D1603</f>
        <v/>
      </c>
      <c r="AE1603" s="82">
        <f>N1603-E1603</f>
        <v/>
      </c>
      <c r="AF1603" s="82">
        <f>O1603-F1603</f>
        <v/>
      </c>
      <c r="AG1603" s="82">
        <f>P1603-G1603</f>
        <v/>
      </c>
      <c r="AH1603" s="82">
        <f>Q1603-H1603</f>
        <v/>
      </c>
      <c r="AI1603" s="82">
        <f>R1603-I1603</f>
        <v/>
      </c>
      <c r="AJ1603" s="82">
        <f>S1603-J1603</f>
        <v/>
      </c>
      <c r="AK1603" s="80">
        <f>INDEX(检修、备用和必开!I:I,MATCH(统调负荷!$C1603,检修、备用和必开!$A:$A,0))</f>
        <v/>
      </c>
    </row>
    <row r="1604" ht="13.8" customHeight="1">
      <c r="A1604" s="80">
        <f>WEEKDAY(C1604,2)</f>
        <v/>
      </c>
      <c r="B1604" s="80">
        <f>HOUR(D1604)</f>
        <v/>
      </c>
      <c r="D1604" s="75" t="n"/>
      <c r="E1604" s="80" t="n"/>
      <c r="F1604" s="80" t="n"/>
      <c r="G1604" s="80" t="n"/>
      <c r="H1604" s="80" t="n"/>
      <c r="I1604" s="80" t="n"/>
      <c r="J1604" s="80" t="n"/>
      <c r="K1604" s="80">
        <f>F1604-Y1604</f>
        <v/>
      </c>
      <c r="L1604" s="82">
        <f>AA1604/(K1604+W1604)</f>
        <v/>
      </c>
      <c r="M1604" s="75" t="n">
        <v>0.6875</v>
      </c>
      <c r="N1604" s="80" t="n">
        <v>89298.5</v>
      </c>
      <c r="O1604" s="80" t="n">
        <v>42410.31</v>
      </c>
      <c r="P1604" s="80" t="n">
        <v>16049.8</v>
      </c>
      <c r="Q1604" s="80" t="n">
        <v>23648.3</v>
      </c>
      <c r="R1604" s="80" t="n">
        <v>8571.370000000001</v>
      </c>
      <c r="S1604" s="80" t="n">
        <v>-1381.28</v>
      </c>
      <c r="T1604" s="80">
        <f>O1604-Y1604</f>
        <v/>
      </c>
      <c r="U1604" s="82">
        <f>AA1604/(T1604+X1604)</f>
        <v/>
      </c>
      <c r="V1604" s="80">
        <f>INDEX(检修、备用和必开!B:B,MATCH(统调负荷!$C1604,检修、备用和必开!$A:$A,0))</f>
        <v/>
      </c>
      <c r="W1604" s="80">
        <f>INDEX(检修、备用和必开!C:C,MATCH(统调负荷!$C1604,检修、备用和必开!$A:$A,0))</f>
        <v/>
      </c>
      <c r="X1604" s="80">
        <f>INDEX(检修、备用和必开!D:D,MATCH(统调负荷!$C1604,检修、备用和必开!$A:$A,0))</f>
        <v/>
      </c>
      <c r="Y1604" s="80">
        <f>INDEX(检修、备用和必开!E:E,MATCH(统调负荷!$C1604,检修、备用和必开!$A:$A,0))</f>
        <v/>
      </c>
      <c r="Z1604" s="80">
        <f>INDEX(检修、备用和必开!F:F,MATCH(统调负荷!$C1604,检修、备用和必开!$A:$A,0))</f>
        <v/>
      </c>
      <c r="AA1604" s="80">
        <f>94492.4-V1604-Z1604</f>
        <v/>
      </c>
      <c r="AB1604" s="80" t="n">
        <v>343.94</v>
      </c>
      <c r="AC1604" s="80" t="n">
        <v>320.64</v>
      </c>
      <c r="AD1604" s="83">
        <f>C1604+D1604</f>
        <v/>
      </c>
      <c r="AE1604" s="82">
        <f>N1604-E1604</f>
        <v/>
      </c>
      <c r="AF1604" s="82">
        <f>O1604-F1604</f>
        <v/>
      </c>
      <c r="AG1604" s="82">
        <f>P1604-G1604</f>
        <v/>
      </c>
      <c r="AH1604" s="82">
        <f>Q1604-H1604</f>
        <v/>
      </c>
      <c r="AI1604" s="82">
        <f>R1604-I1604</f>
        <v/>
      </c>
      <c r="AJ1604" s="82">
        <f>S1604-J1604</f>
        <v/>
      </c>
      <c r="AK1604" s="80">
        <f>INDEX(检修、备用和必开!I:I,MATCH(统调负荷!$C1604,检修、备用和必开!$A:$A,0))</f>
        <v/>
      </c>
    </row>
    <row r="1605" ht="13.8" customHeight="1">
      <c r="A1605" s="80">
        <f>WEEKDAY(C1605,2)</f>
        <v/>
      </c>
      <c r="B1605" s="80">
        <f>HOUR(D1605)</f>
        <v/>
      </c>
      <c r="D1605" s="75" t="n"/>
      <c r="E1605" s="80" t="n"/>
      <c r="F1605" s="80" t="n"/>
      <c r="G1605" s="80" t="n"/>
      <c r="H1605" s="80" t="n"/>
      <c r="I1605" s="80" t="n"/>
      <c r="J1605" s="80" t="n"/>
      <c r="K1605" s="80">
        <f>F1605-Y1605</f>
        <v/>
      </c>
      <c r="L1605" s="82">
        <f>AA1605/(K1605+W1605)</f>
        <v/>
      </c>
      <c r="M1605" s="75" t="n">
        <v>0.6979166666666666</v>
      </c>
      <c r="N1605" s="80" t="n">
        <v>90982.2</v>
      </c>
      <c r="O1605" s="80" t="n">
        <v>44491.79</v>
      </c>
      <c r="P1605" s="80" t="n">
        <v>16300.9</v>
      </c>
      <c r="Q1605" s="80" t="n">
        <v>23606.8</v>
      </c>
      <c r="R1605" s="80" t="n">
        <v>7954.4</v>
      </c>
      <c r="S1605" s="80" t="n">
        <v>-1371.69</v>
      </c>
      <c r="T1605" s="80">
        <f>O1605-Y1605</f>
        <v/>
      </c>
      <c r="U1605" s="82">
        <f>AA1605/(T1605+X1605)</f>
        <v/>
      </c>
      <c r="V1605" s="80">
        <f>INDEX(检修、备用和必开!B:B,MATCH(统调负荷!$C1605,检修、备用和必开!$A:$A,0))</f>
        <v/>
      </c>
      <c r="W1605" s="80">
        <f>INDEX(检修、备用和必开!C:C,MATCH(统调负荷!$C1605,检修、备用和必开!$A:$A,0))</f>
        <v/>
      </c>
      <c r="X1605" s="80">
        <f>INDEX(检修、备用和必开!D:D,MATCH(统调负荷!$C1605,检修、备用和必开!$A:$A,0))</f>
        <v/>
      </c>
      <c r="Y1605" s="80">
        <f>INDEX(检修、备用和必开!E:E,MATCH(统调负荷!$C1605,检修、备用和必开!$A:$A,0))</f>
        <v/>
      </c>
      <c r="Z1605" s="80">
        <f>INDEX(检修、备用和必开!F:F,MATCH(统调负荷!$C1605,检修、备用和必开!$A:$A,0))</f>
        <v/>
      </c>
      <c r="AA1605" s="80">
        <f>94492.4-V1605-Z1605</f>
        <v/>
      </c>
      <c r="AB1605" s="80" t="n">
        <v>373.31</v>
      </c>
      <c r="AC1605" s="80" t="n">
        <v>371.7</v>
      </c>
      <c r="AD1605" s="83">
        <f>C1605+D1605</f>
        <v/>
      </c>
      <c r="AE1605" s="82">
        <f>N1605-E1605</f>
        <v/>
      </c>
      <c r="AF1605" s="82">
        <f>O1605-F1605</f>
        <v/>
      </c>
      <c r="AG1605" s="82">
        <f>P1605-G1605</f>
        <v/>
      </c>
      <c r="AH1605" s="82">
        <f>Q1605-H1605</f>
        <v/>
      </c>
      <c r="AI1605" s="82">
        <f>R1605-I1605</f>
        <v/>
      </c>
      <c r="AJ1605" s="82">
        <f>S1605-J1605</f>
        <v/>
      </c>
      <c r="AK1605" s="80">
        <f>INDEX(检修、备用和必开!I:I,MATCH(统调负荷!$C1605,检修、备用和必开!$A:$A,0))</f>
        <v/>
      </c>
    </row>
    <row r="1606" ht="13.8" customHeight="1">
      <c r="A1606" s="80">
        <f>WEEKDAY(C1606,2)</f>
        <v/>
      </c>
      <c r="B1606" s="80">
        <f>HOUR(D1606)</f>
        <v/>
      </c>
      <c r="D1606" s="75" t="n"/>
      <c r="E1606" s="80" t="n"/>
      <c r="F1606" s="80" t="n"/>
      <c r="G1606" s="80" t="n"/>
      <c r="H1606" s="80" t="n"/>
      <c r="I1606" s="80" t="n"/>
      <c r="J1606" s="80" t="n"/>
      <c r="K1606" s="80">
        <f>F1606-Y1606</f>
        <v/>
      </c>
      <c r="L1606" s="82">
        <f>AA1606/(K1606+W1606)</f>
        <v/>
      </c>
      <c r="M1606" s="75" t="n">
        <v>0.7083333333333334</v>
      </c>
      <c r="N1606" s="80" t="n">
        <v>92402.89999999999</v>
      </c>
      <c r="O1606" s="80" t="n">
        <v>46117.51</v>
      </c>
      <c r="P1606" s="80" t="n">
        <v>16538</v>
      </c>
      <c r="Q1606" s="80" t="n">
        <v>23720.2</v>
      </c>
      <c r="R1606" s="80" t="n">
        <v>7350.24</v>
      </c>
      <c r="S1606" s="80" t="n">
        <v>-1323.05</v>
      </c>
      <c r="T1606" s="80">
        <f>O1606-Y1606</f>
        <v/>
      </c>
      <c r="U1606" s="82">
        <f>AA1606/(T1606+X1606)</f>
        <v/>
      </c>
      <c r="V1606" s="80">
        <f>INDEX(检修、备用和必开!B:B,MATCH(统调负荷!$C1606,检修、备用和必开!$A:$A,0))</f>
        <v/>
      </c>
      <c r="W1606" s="80">
        <f>INDEX(检修、备用和必开!C:C,MATCH(统调负荷!$C1606,检修、备用和必开!$A:$A,0))</f>
        <v/>
      </c>
      <c r="X1606" s="80">
        <f>INDEX(检修、备用和必开!D:D,MATCH(统调负荷!$C1606,检修、备用和必开!$A:$A,0))</f>
        <v/>
      </c>
      <c r="Y1606" s="80">
        <f>INDEX(检修、备用和必开!E:E,MATCH(统调负荷!$C1606,检修、备用和必开!$A:$A,0))</f>
        <v/>
      </c>
      <c r="Z1606" s="80">
        <f>INDEX(检修、备用和必开!F:F,MATCH(统调负荷!$C1606,检修、备用和必开!$A:$A,0))</f>
        <v/>
      </c>
      <c r="AA1606" s="80">
        <f>94492.4-V1606-Z1606</f>
        <v/>
      </c>
      <c r="AB1606" s="80" t="n">
        <v>396.66</v>
      </c>
      <c r="AC1606" s="80" t="n">
        <v>371.66</v>
      </c>
      <c r="AD1606" s="83">
        <f>C1606+D1606</f>
        <v/>
      </c>
      <c r="AE1606" s="82">
        <f>N1606-E1606</f>
        <v/>
      </c>
      <c r="AF1606" s="82">
        <f>O1606-F1606</f>
        <v/>
      </c>
      <c r="AG1606" s="82">
        <f>P1606-G1606</f>
        <v/>
      </c>
      <c r="AH1606" s="82">
        <f>Q1606-H1606</f>
        <v/>
      </c>
      <c r="AI1606" s="82">
        <f>R1606-I1606</f>
        <v/>
      </c>
      <c r="AJ1606" s="82">
        <f>S1606-J1606</f>
        <v/>
      </c>
      <c r="AK1606" s="80">
        <f>INDEX(检修、备用和必开!I:I,MATCH(统调负荷!$C1606,检修、备用和必开!$A:$A,0))</f>
        <v/>
      </c>
    </row>
    <row r="1607" ht="13.8" customHeight="1">
      <c r="A1607" s="80">
        <f>WEEKDAY(C1607,2)</f>
        <v/>
      </c>
      <c r="B1607" s="80">
        <f>HOUR(D1607)</f>
        <v/>
      </c>
      <c r="D1607" s="75" t="n"/>
      <c r="E1607" s="80" t="n"/>
      <c r="F1607" s="80" t="n"/>
      <c r="G1607" s="80" t="n"/>
      <c r="H1607" s="80" t="n"/>
      <c r="I1607" s="80" t="n"/>
      <c r="J1607" s="80" t="n"/>
      <c r="K1607" s="80">
        <f>F1607-Y1607</f>
        <v/>
      </c>
      <c r="L1607" s="82">
        <f>AA1607/(K1607+W1607)</f>
        <v/>
      </c>
      <c r="M1607" s="75" t="n">
        <v>0.71875</v>
      </c>
      <c r="N1607" s="80" t="n">
        <v>93979.2</v>
      </c>
      <c r="O1607" s="80" t="n">
        <v>47262.99</v>
      </c>
      <c r="P1607" s="80" t="n">
        <v>16983</v>
      </c>
      <c r="Q1607" s="80" t="n">
        <v>24298.5</v>
      </c>
      <c r="R1607" s="80" t="n">
        <v>6776.47</v>
      </c>
      <c r="S1607" s="80" t="n">
        <v>-1341.76</v>
      </c>
      <c r="T1607" s="80">
        <f>O1607-Y1607</f>
        <v/>
      </c>
      <c r="U1607" s="82">
        <f>AA1607/(T1607+X1607)</f>
        <v/>
      </c>
      <c r="V1607" s="80">
        <f>INDEX(检修、备用和必开!B:B,MATCH(统调负荷!$C1607,检修、备用和必开!$A:$A,0))</f>
        <v/>
      </c>
      <c r="W1607" s="80">
        <f>INDEX(检修、备用和必开!C:C,MATCH(统调负荷!$C1607,检修、备用和必开!$A:$A,0))</f>
        <v/>
      </c>
      <c r="X1607" s="80">
        <f>INDEX(检修、备用和必开!D:D,MATCH(统调负荷!$C1607,检修、备用和必开!$A:$A,0))</f>
        <v/>
      </c>
      <c r="Y1607" s="80">
        <f>INDEX(检修、备用和必开!E:E,MATCH(统调负荷!$C1607,检修、备用和必开!$A:$A,0))</f>
        <v/>
      </c>
      <c r="Z1607" s="80">
        <f>INDEX(检修、备用和必开!F:F,MATCH(统调负荷!$C1607,检修、备用和必开!$A:$A,0))</f>
        <v/>
      </c>
      <c r="AA1607" s="80">
        <f>94492.4-V1607-Z1607</f>
        <v/>
      </c>
      <c r="AB1607" s="80" t="n">
        <v>446.59</v>
      </c>
      <c r="AC1607" s="80" t="n">
        <v>391.72</v>
      </c>
      <c r="AD1607" s="83">
        <f>C1607+D1607</f>
        <v/>
      </c>
      <c r="AE1607" s="82">
        <f>N1607-E1607</f>
        <v/>
      </c>
      <c r="AF1607" s="82">
        <f>O1607-F1607</f>
        <v/>
      </c>
      <c r="AG1607" s="82">
        <f>P1607-G1607</f>
        <v/>
      </c>
      <c r="AH1607" s="82">
        <f>Q1607-H1607</f>
        <v/>
      </c>
      <c r="AI1607" s="82">
        <f>R1607-I1607</f>
        <v/>
      </c>
      <c r="AJ1607" s="82">
        <f>S1607-J1607</f>
        <v/>
      </c>
      <c r="AK1607" s="80">
        <f>INDEX(检修、备用和必开!I:I,MATCH(统调负荷!$C1607,检修、备用和必开!$A:$A,0))</f>
        <v/>
      </c>
    </row>
    <row r="1608" ht="13.8" customHeight="1">
      <c r="A1608" s="80">
        <f>WEEKDAY(C1608,2)</f>
        <v/>
      </c>
      <c r="B1608" s="80">
        <f>HOUR(D1608)</f>
        <v/>
      </c>
      <c r="D1608" s="75" t="n"/>
      <c r="E1608" s="80" t="n"/>
      <c r="F1608" s="80" t="n"/>
      <c r="G1608" s="80" t="n"/>
      <c r="H1608" s="80" t="n"/>
      <c r="I1608" s="80" t="n"/>
      <c r="J1608" s="80" t="n"/>
      <c r="K1608" s="80">
        <f>F1608-Y1608</f>
        <v/>
      </c>
      <c r="L1608" s="82">
        <f>AA1608/(K1608+W1608)</f>
        <v/>
      </c>
      <c r="M1608" s="75" t="n">
        <v>0.7291666666666666</v>
      </c>
      <c r="N1608" s="80" t="n">
        <v>93314.5</v>
      </c>
      <c r="O1608" s="80" t="n">
        <v>46867.92</v>
      </c>
      <c r="P1608" s="80" t="n">
        <v>17096.5</v>
      </c>
      <c r="Q1608" s="80" t="n">
        <v>24288.3</v>
      </c>
      <c r="R1608" s="80" t="n">
        <v>6443.38</v>
      </c>
      <c r="S1608" s="80" t="n">
        <v>-1381.6</v>
      </c>
      <c r="T1608" s="80">
        <f>O1608-Y1608</f>
        <v/>
      </c>
      <c r="U1608" s="82">
        <f>AA1608/(T1608+X1608)</f>
        <v/>
      </c>
      <c r="V1608" s="80">
        <f>INDEX(检修、备用和必开!B:B,MATCH(统调负荷!$C1608,检修、备用和必开!$A:$A,0))</f>
        <v/>
      </c>
      <c r="W1608" s="80">
        <f>INDEX(检修、备用和必开!C:C,MATCH(统调负荷!$C1608,检修、备用和必开!$A:$A,0))</f>
        <v/>
      </c>
      <c r="X1608" s="80">
        <f>INDEX(检修、备用和必开!D:D,MATCH(统调负荷!$C1608,检修、备用和必开!$A:$A,0))</f>
        <v/>
      </c>
      <c r="Y1608" s="80">
        <f>INDEX(检修、备用和必开!E:E,MATCH(统调负荷!$C1608,检修、备用和必开!$A:$A,0))</f>
        <v/>
      </c>
      <c r="Z1608" s="80">
        <f>INDEX(检修、备用和必开!F:F,MATCH(统调负荷!$C1608,检修、备用和必开!$A:$A,0))</f>
        <v/>
      </c>
      <c r="AA1608" s="80">
        <f>94492.4-V1608-Z1608</f>
        <v/>
      </c>
      <c r="AB1608" s="80" t="n">
        <v>375.44</v>
      </c>
      <c r="AC1608" s="80" t="n">
        <v>372.3</v>
      </c>
      <c r="AD1608" s="83">
        <f>C1608+D1608</f>
        <v/>
      </c>
      <c r="AE1608" s="82">
        <f>N1608-E1608</f>
        <v/>
      </c>
      <c r="AF1608" s="82">
        <f>O1608-F1608</f>
        <v/>
      </c>
      <c r="AG1608" s="82">
        <f>P1608-G1608</f>
        <v/>
      </c>
      <c r="AH1608" s="82">
        <f>Q1608-H1608</f>
        <v/>
      </c>
      <c r="AI1608" s="82">
        <f>R1608-I1608</f>
        <v/>
      </c>
      <c r="AJ1608" s="82">
        <f>S1608-J1608</f>
        <v/>
      </c>
      <c r="AK1608" s="80">
        <f>INDEX(检修、备用和必开!I:I,MATCH(统调负荷!$C1608,检修、备用和必开!$A:$A,0))</f>
        <v/>
      </c>
    </row>
    <row r="1609" ht="13.8" customHeight="1">
      <c r="A1609" s="80">
        <f>WEEKDAY(C1609,2)</f>
        <v/>
      </c>
      <c r="B1609" s="80">
        <f>HOUR(D1609)</f>
        <v/>
      </c>
      <c r="D1609" s="75" t="n"/>
      <c r="E1609" s="80" t="n"/>
      <c r="F1609" s="80" t="n"/>
      <c r="G1609" s="80" t="n"/>
      <c r="H1609" s="80" t="n"/>
      <c r="I1609" s="80" t="n"/>
      <c r="J1609" s="80" t="n"/>
      <c r="K1609" s="80">
        <f>F1609-Y1609</f>
        <v/>
      </c>
      <c r="L1609" s="82">
        <f>AA1609/(K1609+W1609)</f>
        <v/>
      </c>
      <c r="M1609" s="75" t="n">
        <v>0.7395833333333334</v>
      </c>
      <c r="N1609" s="80" t="n">
        <v>94171.39999999999</v>
      </c>
      <c r="O1609" s="80" t="n">
        <v>47178.72</v>
      </c>
      <c r="P1609" s="80" t="n">
        <v>18150.8</v>
      </c>
      <c r="Q1609" s="80" t="n">
        <v>23976.3</v>
      </c>
      <c r="R1609" s="80" t="n">
        <v>6140.72</v>
      </c>
      <c r="S1609" s="80" t="n">
        <v>-1275.14</v>
      </c>
      <c r="T1609" s="80">
        <f>O1609-Y1609</f>
        <v/>
      </c>
      <c r="U1609" s="82">
        <f>AA1609/(T1609+X1609)</f>
        <v/>
      </c>
      <c r="V1609" s="80">
        <f>INDEX(检修、备用和必开!B:B,MATCH(统调负荷!$C1609,检修、备用和必开!$A:$A,0))</f>
        <v/>
      </c>
      <c r="W1609" s="80">
        <f>INDEX(检修、备用和必开!C:C,MATCH(统调负荷!$C1609,检修、备用和必开!$A:$A,0))</f>
        <v/>
      </c>
      <c r="X1609" s="80">
        <f>INDEX(检修、备用和必开!D:D,MATCH(统调负荷!$C1609,检修、备用和必开!$A:$A,0))</f>
        <v/>
      </c>
      <c r="Y1609" s="80">
        <f>INDEX(检修、备用和必开!E:E,MATCH(统调负荷!$C1609,检修、备用和必开!$A:$A,0))</f>
        <v/>
      </c>
      <c r="Z1609" s="80">
        <f>INDEX(检修、备用和必开!F:F,MATCH(统调负荷!$C1609,检修、备用和必开!$A:$A,0))</f>
        <v/>
      </c>
      <c r="AA1609" s="80">
        <f>94492.4-V1609-Z1609</f>
        <v/>
      </c>
      <c r="AB1609" s="80" t="n">
        <v>366.28</v>
      </c>
      <c r="AC1609" s="80" t="n">
        <v>387.25</v>
      </c>
      <c r="AD1609" s="83">
        <f>C1609+D1609</f>
        <v/>
      </c>
      <c r="AE1609" s="82">
        <f>N1609-E1609</f>
        <v/>
      </c>
      <c r="AF1609" s="82">
        <f>O1609-F1609</f>
        <v/>
      </c>
      <c r="AG1609" s="82">
        <f>P1609-G1609</f>
        <v/>
      </c>
      <c r="AH1609" s="82">
        <f>Q1609-H1609</f>
        <v/>
      </c>
      <c r="AI1609" s="82">
        <f>R1609-I1609</f>
        <v/>
      </c>
      <c r="AJ1609" s="82">
        <f>S1609-J1609</f>
        <v/>
      </c>
      <c r="AK1609" s="80">
        <f>INDEX(检修、备用和必开!I:I,MATCH(统调负荷!$C1609,检修、备用和必开!$A:$A,0))</f>
        <v/>
      </c>
    </row>
    <row r="1610" ht="13.8" customHeight="1">
      <c r="A1610" s="80">
        <f>WEEKDAY(C1610,2)</f>
        <v/>
      </c>
      <c r="B1610" s="80">
        <f>HOUR(D1610)</f>
        <v/>
      </c>
      <c r="D1610" s="75" t="n"/>
      <c r="E1610" s="80" t="n"/>
      <c r="F1610" s="80" t="n"/>
      <c r="G1610" s="80" t="n"/>
      <c r="H1610" s="80" t="n"/>
      <c r="I1610" s="80" t="n"/>
      <c r="J1610" s="80" t="n"/>
      <c r="K1610" s="80">
        <f>F1610-Y1610</f>
        <v/>
      </c>
      <c r="L1610" s="82">
        <f>AA1610/(K1610+W1610)</f>
        <v/>
      </c>
      <c r="M1610" s="75" t="n">
        <v>0.75</v>
      </c>
      <c r="N1610" s="80" t="n">
        <v>95641.2</v>
      </c>
      <c r="O1610" s="80" t="n">
        <v>47991.79</v>
      </c>
      <c r="P1610" s="80" t="n">
        <v>18885.6</v>
      </c>
      <c r="Q1610" s="80" t="n">
        <v>24105.3</v>
      </c>
      <c r="R1610" s="80" t="n">
        <v>5999.82</v>
      </c>
      <c r="S1610" s="80" t="n">
        <v>-1341.31</v>
      </c>
      <c r="T1610" s="80">
        <f>O1610-Y1610</f>
        <v/>
      </c>
      <c r="U1610" s="82">
        <f>AA1610/(T1610+X1610)</f>
        <v/>
      </c>
      <c r="V1610" s="80">
        <f>INDEX(检修、备用和必开!B:B,MATCH(统调负荷!$C1610,检修、备用和必开!$A:$A,0))</f>
        <v/>
      </c>
      <c r="W1610" s="80">
        <f>INDEX(检修、备用和必开!C:C,MATCH(统调负荷!$C1610,检修、备用和必开!$A:$A,0))</f>
        <v/>
      </c>
      <c r="X1610" s="80">
        <f>INDEX(检修、备用和必开!D:D,MATCH(统调负荷!$C1610,检修、备用和必开!$A:$A,0))</f>
        <v/>
      </c>
      <c r="Y1610" s="80">
        <f>INDEX(检修、备用和必开!E:E,MATCH(统调负荷!$C1610,检修、备用和必开!$A:$A,0))</f>
        <v/>
      </c>
      <c r="Z1610" s="80">
        <f>INDEX(检修、备用和必开!F:F,MATCH(统调负荷!$C1610,检修、备用和必开!$A:$A,0))</f>
        <v/>
      </c>
      <c r="AA1610" s="80">
        <f>94492.4-V1610-Z1610</f>
        <v/>
      </c>
      <c r="AB1610" s="80" t="n">
        <v>360.39</v>
      </c>
      <c r="AC1610" s="80" t="n">
        <v>396.61</v>
      </c>
      <c r="AD1610" s="83">
        <f>C1610+D1610</f>
        <v/>
      </c>
      <c r="AE1610" s="82">
        <f>N1610-E1610</f>
        <v/>
      </c>
      <c r="AF1610" s="82">
        <f>O1610-F1610</f>
        <v/>
      </c>
      <c r="AG1610" s="82">
        <f>P1610-G1610</f>
        <v/>
      </c>
      <c r="AH1610" s="82">
        <f>Q1610-H1610</f>
        <v/>
      </c>
      <c r="AI1610" s="82">
        <f>R1610-I1610</f>
        <v/>
      </c>
      <c r="AJ1610" s="82">
        <f>S1610-J1610</f>
        <v/>
      </c>
      <c r="AK1610" s="80">
        <f>INDEX(检修、备用和必开!I:I,MATCH(统调负荷!$C1610,检修、备用和必开!$A:$A,0))</f>
        <v/>
      </c>
    </row>
    <row r="1611" ht="13.8" customHeight="1">
      <c r="A1611" s="80">
        <f>WEEKDAY(C1611,2)</f>
        <v/>
      </c>
      <c r="B1611" s="80">
        <f>HOUR(D1611)</f>
        <v/>
      </c>
      <c r="D1611" s="75" t="n"/>
      <c r="E1611" s="80" t="n"/>
      <c r="F1611" s="80" t="n"/>
      <c r="G1611" s="80" t="n"/>
      <c r="H1611" s="80" t="n"/>
      <c r="I1611" s="80" t="n"/>
      <c r="J1611" s="80" t="n"/>
      <c r="K1611" s="80">
        <f>F1611-Y1611</f>
        <v/>
      </c>
      <c r="L1611" s="82">
        <f>AA1611/(K1611+W1611)</f>
        <v/>
      </c>
      <c r="M1611" s="75" t="n">
        <v>0.7604166666666666</v>
      </c>
      <c r="N1611" s="80" t="n">
        <v>98345.2</v>
      </c>
      <c r="O1611" s="80" t="n">
        <v>50420.1</v>
      </c>
      <c r="P1611" s="80" t="n">
        <v>18318.9</v>
      </c>
      <c r="Q1611" s="80" t="n">
        <v>25109.2</v>
      </c>
      <c r="R1611" s="80" t="n">
        <v>5950.71</v>
      </c>
      <c r="S1611" s="80" t="n">
        <v>-1453.71</v>
      </c>
      <c r="T1611" s="80">
        <f>O1611-Y1611</f>
        <v/>
      </c>
      <c r="U1611" s="82">
        <f>AA1611/(T1611+X1611)</f>
        <v/>
      </c>
      <c r="V1611" s="80">
        <f>INDEX(检修、备用和必开!B:B,MATCH(统调负荷!$C1611,检修、备用和必开!$A:$A,0))</f>
        <v/>
      </c>
      <c r="W1611" s="80">
        <f>INDEX(检修、备用和必开!C:C,MATCH(统调负荷!$C1611,检修、备用和必开!$A:$A,0))</f>
        <v/>
      </c>
      <c r="X1611" s="80">
        <f>INDEX(检修、备用和必开!D:D,MATCH(统调负荷!$C1611,检修、备用和必开!$A:$A,0))</f>
        <v/>
      </c>
      <c r="Y1611" s="80">
        <f>INDEX(检修、备用和必开!E:E,MATCH(统调负荷!$C1611,检修、备用和必开!$A:$A,0))</f>
        <v/>
      </c>
      <c r="Z1611" s="80">
        <f>INDEX(检修、备用和必开!F:F,MATCH(统调负荷!$C1611,检修、备用和必开!$A:$A,0))</f>
        <v/>
      </c>
      <c r="AA1611" s="80">
        <f>94492.4-V1611-Z1611</f>
        <v/>
      </c>
      <c r="AB1611" s="80" t="n">
        <v>390.65</v>
      </c>
      <c r="AC1611" s="80" t="n">
        <v>454.59</v>
      </c>
      <c r="AD1611" s="83">
        <f>C1611+D1611</f>
        <v/>
      </c>
      <c r="AE1611" s="82">
        <f>N1611-E1611</f>
        <v/>
      </c>
      <c r="AF1611" s="82">
        <f>O1611-F1611</f>
        <v/>
      </c>
      <c r="AG1611" s="82">
        <f>P1611-G1611</f>
        <v/>
      </c>
      <c r="AH1611" s="82">
        <f>Q1611-H1611</f>
        <v/>
      </c>
      <c r="AI1611" s="82">
        <f>R1611-I1611</f>
        <v/>
      </c>
      <c r="AJ1611" s="82">
        <f>S1611-J1611</f>
        <v/>
      </c>
      <c r="AK1611" s="80">
        <f>INDEX(检修、备用和必开!I:I,MATCH(统调负荷!$C1611,检修、备用和必开!$A:$A,0))</f>
        <v/>
      </c>
    </row>
    <row r="1612" ht="13.8" customHeight="1">
      <c r="A1612" s="80">
        <f>WEEKDAY(C1612,2)</f>
        <v/>
      </c>
      <c r="B1612" s="80">
        <f>HOUR(D1612)</f>
        <v/>
      </c>
      <c r="D1612" s="75" t="n"/>
      <c r="E1612" s="80" t="n"/>
      <c r="F1612" s="80" t="n"/>
      <c r="G1612" s="80" t="n"/>
      <c r="H1612" s="80" t="n"/>
      <c r="I1612" s="80" t="n"/>
      <c r="J1612" s="80" t="n"/>
      <c r="K1612" s="80">
        <f>F1612-Y1612</f>
        <v/>
      </c>
      <c r="L1612" s="82">
        <f>AA1612/(K1612+W1612)</f>
        <v/>
      </c>
      <c r="M1612" s="75" t="n">
        <v>0.7708333333333334</v>
      </c>
      <c r="N1612" s="80" t="n">
        <v>100099</v>
      </c>
      <c r="O1612" s="80" t="n">
        <v>51278.35</v>
      </c>
      <c r="P1612" s="80" t="n">
        <v>19091.7</v>
      </c>
      <c r="Q1612" s="80" t="n">
        <v>25051</v>
      </c>
      <c r="R1612" s="80" t="n">
        <v>6022.62</v>
      </c>
      <c r="S1612" s="80" t="n">
        <v>-1344.67</v>
      </c>
      <c r="T1612" s="80">
        <f>O1612-Y1612</f>
        <v/>
      </c>
      <c r="U1612" s="82">
        <f>AA1612/(T1612+X1612)</f>
        <v/>
      </c>
      <c r="V1612" s="80">
        <f>INDEX(检修、备用和必开!B:B,MATCH(统调负荷!$C1612,检修、备用和必开!$A:$A,0))</f>
        <v/>
      </c>
      <c r="W1612" s="80">
        <f>INDEX(检修、备用和必开!C:C,MATCH(统调负荷!$C1612,检修、备用和必开!$A:$A,0))</f>
        <v/>
      </c>
      <c r="X1612" s="80">
        <f>INDEX(检修、备用和必开!D:D,MATCH(统调负荷!$C1612,检修、备用和必开!$A:$A,0))</f>
        <v/>
      </c>
      <c r="Y1612" s="80">
        <f>INDEX(检修、备用和必开!E:E,MATCH(统调负荷!$C1612,检修、备用和必开!$A:$A,0))</f>
        <v/>
      </c>
      <c r="Z1612" s="80">
        <f>INDEX(检修、备用和必开!F:F,MATCH(统调负荷!$C1612,检修、备用和必开!$A:$A,0))</f>
        <v/>
      </c>
      <c r="AA1612" s="80">
        <f>94492.4-V1612-Z1612</f>
        <v/>
      </c>
      <c r="AB1612" s="80" t="n">
        <v>389.58</v>
      </c>
      <c r="AC1612" s="80" t="n">
        <v>415</v>
      </c>
      <c r="AD1612" s="83">
        <f>C1612+D1612</f>
        <v/>
      </c>
      <c r="AE1612" s="82">
        <f>N1612-E1612</f>
        <v/>
      </c>
      <c r="AF1612" s="82">
        <f>O1612-F1612</f>
        <v/>
      </c>
      <c r="AG1612" s="82">
        <f>P1612-G1612</f>
        <v/>
      </c>
      <c r="AH1612" s="82">
        <f>Q1612-H1612</f>
        <v/>
      </c>
      <c r="AI1612" s="82">
        <f>R1612-I1612</f>
        <v/>
      </c>
      <c r="AJ1612" s="82">
        <f>S1612-J1612</f>
        <v/>
      </c>
      <c r="AK1612" s="80">
        <f>INDEX(检修、备用和必开!I:I,MATCH(统调负荷!$C1612,检修、备用和必开!$A:$A,0))</f>
        <v/>
      </c>
    </row>
    <row r="1613" ht="13.8" customHeight="1">
      <c r="A1613" s="80">
        <f>WEEKDAY(C1613,2)</f>
        <v/>
      </c>
      <c r="B1613" s="80">
        <f>HOUR(D1613)</f>
        <v/>
      </c>
      <c r="D1613" s="75" t="n"/>
      <c r="E1613" s="80" t="n"/>
      <c r="F1613" s="80" t="n"/>
      <c r="G1613" s="80" t="n"/>
      <c r="H1613" s="80" t="n"/>
      <c r="I1613" s="80" t="n"/>
      <c r="J1613" s="80" t="n"/>
      <c r="K1613" s="80">
        <f>F1613-Y1613</f>
        <v/>
      </c>
      <c r="L1613" s="82">
        <f>AA1613/(K1613+W1613)</f>
        <v/>
      </c>
      <c r="M1613" s="75" t="n">
        <v>0.78125</v>
      </c>
      <c r="N1613" s="80" t="n">
        <v>100651</v>
      </c>
      <c r="O1613" s="80" t="n">
        <v>51782.7</v>
      </c>
      <c r="P1613" s="80" t="n">
        <v>19125.5</v>
      </c>
      <c r="Q1613" s="80" t="n">
        <v>25156.5</v>
      </c>
      <c r="R1613" s="80" t="n">
        <v>5962.34</v>
      </c>
      <c r="S1613" s="80" t="n">
        <v>-1376.04</v>
      </c>
      <c r="T1613" s="80">
        <f>O1613-Y1613</f>
        <v/>
      </c>
      <c r="U1613" s="82">
        <f>AA1613/(T1613+X1613)</f>
        <v/>
      </c>
      <c r="V1613" s="80">
        <f>INDEX(检修、备用和必开!B:B,MATCH(统调负荷!$C1613,检修、备用和必开!$A:$A,0))</f>
        <v/>
      </c>
      <c r="W1613" s="80">
        <f>INDEX(检修、备用和必开!C:C,MATCH(统调负荷!$C1613,检修、备用和必开!$A:$A,0))</f>
        <v/>
      </c>
      <c r="X1613" s="80">
        <f>INDEX(检修、备用和必开!D:D,MATCH(统调负荷!$C1613,检修、备用和必开!$A:$A,0))</f>
        <v/>
      </c>
      <c r="Y1613" s="80">
        <f>INDEX(检修、备用和必开!E:E,MATCH(统调负荷!$C1613,检修、备用和必开!$A:$A,0))</f>
        <v/>
      </c>
      <c r="Z1613" s="80">
        <f>INDEX(检修、备用和必开!F:F,MATCH(统调负荷!$C1613,检修、备用和必开!$A:$A,0))</f>
        <v/>
      </c>
      <c r="AA1613" s="80">
        <f>94492.4-V1613-Z1613</f>
        <v/>
      </c>
      <c r="AB1613" s="80" t="n">
        <v>404.8</v>
      </c>
      <c r="AC1613" s="80" t="n">
        <v>410.04</v>
      </c>
      <c r="AD1613" s="83">
        <f>C1613+D1613</f>
        <v/>
      </c>
      <c r="AE1613" s="82">
        <f>N1613-E1613</f>
        <v/>
      </c>
      <c r="AF1613" s="82">
        <f>O1613-F1613</f>
        <v/>
      </c>
      <c r="AG1613" s="82">
        <f>P1613-G1613</f>
        <v/>
      </c>
      <c r="AH1613" s="82">
        <f>Q1613-H1613</f>
        <v/>
      </c>
      <c r="AI1613" s="82">
        <f>R1613-I1613</f>
        <v/>
      </c>
      <c r="AJ1613" s="82">
        <f>S1613-J1613</f>
        <v/>
      </c>
      <c r="AK1613" s="80">
        <f>INDEX(检修、备用和必开!I:I,MATCH(统调负荷!$C1613,检修、备用和必开!$A:$A,0))</f>
        <v/>
      </c>
    </row>
    <row r="1614" ht="13.8" customHeight="1">
      <c r="A1614" s="80">
        <f>WEEKDAY(C1614,2)</f>
        <v/>
      </c>
      <c r="B1614" s="80">
        <f>HOUR(D1614)</f>
        <v/>
      </c>
      <c r="D1614" s="75" t="n"/>
      <c r="E1614" s="80" t="n"/>
      <c r="F1614" s="80" t="n"/>
      <c r="G1614" s="80" t="n"/>
      <c r="H1614" s="80" t="n"/>
      <c r="I1614" s="80" t="n"/>
      <c r="J1614" s="80" t="n"/>
      <c r="K1614" s="80">
        <f>F1614-Y1614</f>
        <v/>
      </c>
      <c r="L1614" s="82">
        <f>AA1614/(K1614+W1614)</f>
        <v/>
      </c>
      <c r="M1614" s="75" t="n">
        <v>0.7916666666666666</v>
      </c>
      <c r="N1614" s="80" t="n">
        <v>100733</v>
      </c>
      <c r="O1614" s="80" t="n">
        <v>51605.76</v>
      </c>
      <c r="P1614" s="80" t="n">
        <v>18941.3</v>
      </c>
      <c r="Q1614" s="80" t="n">
        <v>25521.3</v>
      </c>
      <c r="R1614" s="80" t="n">
        <v>6008.13</v>
      </c>
      <c r="S1614" s="80" t="n">
        <v>-1343.49</v>
      </c>
      <c r="T1614" s="80">
        <f>O1614-Y1614</f>
        <v/>
      </c>
      <c r="U1614" s="82">
        <f>AA1614/(T1614+X1614)</f>
        <v/>
      </c>
      <c r="V1614" s="80">
        <f>INDEX(检修、备用和必开!B:B,MATCH(统调负荷!$C1614,检修、备用和必开!$A:$A,0))</f>
        <v/>
      </c>
      <c r="W1614" s="80">
        <f>INDEX(检修、备用和必开!C:C,MATCH(统调负荷!$C1614,检修、备用和必开!$A:$A,0))</f>
        <v/>
      </c>
      <c r="X1614" s="80">
        <f>INDEX(检修、备用和必开!D:D,MATCH(统调负荷!$C1614,检修、备用和必开!$A:$A,0))</f>
        <v/>
      </c>
      <c r="Y1614" s="80">
        <f>INDEX(检修、备用和必开!E:E,MATCH(统调负荷!$C1614,检修、备用和必开!$A:$A,0))</f>
        <v/>
      </c>
      <c r="Z1614" s="80">
        <f>INDEX(检修、备用和必开!F:F,MATCH(统调负荷!$C1614,检修、备用和必开!$A:$A,0))</f>
        <v/>
      </c>
      <c r="AA1614" s="80">
        <f>94492.4-V1614-Z1614</f>
        <v/>
      </c>
      <c r="AB1614" s="80" t="n">
        <v>394.96</v>
      </c>
      <c r="AC1614" s="80" t="n">
        <v>415.19</v>
      </c>
      <c r="AD1614" s="83">
        <f>C1614+D1614</f>
        <v/>
      </c>
      <c r="AE1614" s="82">
        <f>N1614-E1614</f>
        <v/>
      </c>
      <c r="AF1614" s="82">
        <f>O1614-F1614</f>
        <v/>
      </c>
      <c r="AG1614" s="82">
        <f>P1614-G1614</f>
        <v/>
      </c>
      <c r="AH1614" s="82">
        <f>Q1614-H1614</f>
        <v/>
      </c>
      <c r="AI1614" s="82">
        <f>R1614-I1614</f>
        <v/>
      </c>
      <c r="AJ1614" s="82">
        <f>S1614-J1614</f>
        <v/>
      </c>
      <c r="AK1614" s="80">
        <f>INDEX(检修、备用和必开!I:I,MATCH(统调负荷!$C1614,检修、备用和必开!$A:$A,0))</f>
        <v/>
      </c>
    </row>
    <row r="1615" ht="13.8" customHeight="1">
      <c r="A1615" s="80">
        <f>WEEKDAY(C1615,2)</f>
        <v/>
      </c>
      <c r="B1615" s="80">
        <f>HOUR(D1615)</f>
        <v/>
      </c>
      <c r="D1615" s="75" t="n"/>
      <c r="E1615" s="80" t="n"/>
      <c r="F1615" s="80" t="n"/>
      <c r="G1615" s="80" t="n"/>
      <c r="H1615" s="80" t="n"/>
      <c r="I1615" s="80" t="n"/>
      <c r="J1615" s="80" t="n"/>
      <c r="K1615" s="80">
        <f>F1615-Y1615</f>
        <v/>
      </c>
      <c r="L1615" s="82">
        <f>AA1615/(K1615+W1615)</f>
        <v/>
      </c>
      <c r="M1615" s="75" t="n">
        <v>0.8020833333333334</v>
      </c>
      <c r="N1615" s="80" t="n">
        <v>101553</v>
      </c>
      <c r="O1615" s="80" t="n">
        <v>52532</v>
      </c>
      <c r="P1615" s="80" t="n">
        <v>18594.5</v>
      </c>
      <c r="Q1615" s="80" t="n">
        <v>25854.6</v>
      </c>
      <c r="R1615" s="80" t="n">
        <v>6019.51</v>
      </c>
      <c r="S1615" s="80" t="n">
        <v>-1447.61</v>
      </c>
      <c r="T1615" s="80">
        <f>O1615-Y1615</f>
        <v/>
      </c>
      <c r="U1615" s="82">
        <f>AA1615/(T1615+X1615)</f>
        <v/>
      </c>
      <c r="V1615" s="80">
        <f>INDEX(检修、备用和必开!B:B,MATCH(统调负荷!$C1615,检修、备用和必开!$A:$A,0))</f>
        <v/>
      </c>
      <c r="W1615" s="80">
        <f>INDEX(检修、备用和必开!C:C,MATCH(统调负荷!$C1615,检修、备用和必开!$A:$A,0))</f>
        <v/>
      </c>
      <c r="X1615" s="80">
        <f>INDEX(检修、备用和必开!D:D,MATCH(统调负荷!$C1615,检修、备用和必开!$A:$A,0))</f>
        <v/>
      </c>
      <c r="Y1615" s="80">
        <f>INDEX(检修、备用和必开!E:E,MATCH(统调负荷!$C1615,检修、备用和必开!$A:$A,0))</f>
        <v/>
      </c>
      <c r="Z1615" s="80">
        <f>INDEX(检修、备用和必开!F:F,MATCH(统调负荷!$C1615,检修、备用和必开!$A:$A,0))</f>
        <v/>
      </c>
      <c r="AA1615" s="80">
        <f>94492.4-V1615-Z1615</f>
        <v/>
      </c>
      <c r="AB1615" s="80" t="n">
        <v>424.8</v>
      </c>
      <c r="AC1615" s="80" t="n">
        <v>437.58</v>
      </c>
      <c r="AD1615" s="83">
        <f>C1615+D1615</f>
        <v/>
      </c>
      <c r="AE1615" s="82">
        <f>N1615-E1615</f>
        <v/>
      </c>
      <c r="AF1615" s="82">
        <f>O1615-F1615</f>
        <v/>
      </c>
      <c r="AG1615" s="82">
        <f>P1615-G1615</f>
        <v/>
      </c>
      <c r="AH1615" s="82">
        <f>Q1615-H1615</f>
        <v/>
      </c>
      <c r="AI1615" s="82">
        <f>R1615-I1615</f>
        <v/>
      </c>
      <c r="AJ1615" s="82">
        <f>S1615-J1615</f>
        <v/>
      </c>
      <c r="AK1615" s="80">
        <f>INDEX(检修、备用和必开!I:I,MATCH(统调负荷!$C1615,检修、备用和必开!$A:$A,0))</f>
        <v/>
      </c>
    </row>
    <row r="1616" ht="13.8" customHeight="1">
      <c r="A1616" s="80">
        <f>WEEKDAY(C1616,2)</f>
        <v/>
      </c>
      <c r="B1616" s="80">
        <f>HOUR(D1616)</f>
        <v/>
      </c>
      <c r="D1616" s="75" t="n"/>
      <c r="E1616" s="80" t="n"/>
      <c r="F1616" s="80" t="n"/>
      <c r="G1616" s="80" t="n"/>
      <c r="H1616" s="80" t="n"/>
      <c r="I1616" s="80" t="n"/>
      <c r="J1616" s="80" t="n"/>
      <c r="K1616" s="80">
        <f>F1616-Y1616</f>
        <v/>
      </c>
      <c r="L1616" s="82">
        <f>AA1616/(K1616+W1616)</f>
        <v/>
      </c>
      <c r="M1616" s="75" t="n">
        <v>0.8125</v>
      </c>
      <c r="N1616" s="80" t="n">
        <v>101433</v>
      </c>
      <c r="O1616" s="80" t="n">
        <v>52430.07</v>
      </c>
      <c r="P1616" s="80" t="n">
        <v>18267.5</v>
      </c>
      <c r="Q1616" s="80" t="n">
        <v>26082.1</v>
      </c>
      <c r="R1616" s="80" t="n">
        <v>6031.76</v>
      </c>
      <c r="S1616" s="80" t="n">
        <v>-1378.43</v>
      </c>
      <c r="T1616" s="80">
        <f>O1616-Y1616</f>
        <v/>
      </c>
      <c r="U1616" s="82">
        <f>AA1616/(T1616+X1616)</f>
        <v/>
      </c>
      <c r="V1616" s="80">
        <f>INDEX(检修、备用和必开!B:B,MATCH(统调负荷!$C1616,检修、备用和必开!$A:$A,0))</f>
        <v/>
      </c>
      <c r="W1616" s="80">
        <f>INDEX(检修、备用和必开!C:C,MATCH(统调负荷!$C1616,检修、备用和必开!$A:$A,0))</f>
        <v/>
      </c>
      <c r="X1616" s="80">
        <f>INDEX(检修、备用和必开!D:D,MATCH(统调负荷!$C1616,检修、备用和必开!$A:$A,0))</f>
        <v/>
      </c>
      <c r="Y1616" s="80">
        <f>INDEX(检修、备用和必开!E:E,MATCH(统调负荷!$C1616,检修、备用和必开!$A:$A,0))</f>
        <v/>
      </c>
      <c r="Z1616" s="80">
        <f>INDEX(检修、备用和必开!F:F,MATCH(统调负荷!$C1616,检修、备用和必开!$A:$A,0))</f>
        <v/>
      </c>
      <c r="AA1616" s="80">
        <f>94492.4-V1616-Z1616</f>
        <v/>
      </c>
      <c r="AB1616" s="80" t="n">
        <v>419.5</v>
      </c>
      <c r="AC1616" s="80" t="n">
        <v>418.42</v>
      </c>
      <c r="AD1616" s="83">
        <f>C1616+D1616</f>
        <v/>
      </c>
      <c r="AE1616" s="82">
        <f>N1616-E1616</f>
        <v/>
      </c>
      <c r="AF1616" s="82">
        <f>O1616-F1616</f>
        <v/>
      </c>
      <c r="AG1616" s="82">
        <f>P1616-G1616</f>
        <v/>
      </c>
      <c r="AH1616" s="82">
        <f>Q1616-H1616</f>
        <v/>
      </c>
      <c r="AI1616" s="82">
        <f>R1616-I1616</f>
        <v/>
      </c>
      <c r="AJ1616" s="82">
        <f>S1616-J1616</f>
        <v/>
      </c>
      <c r="AK1616" s="80">
        <f>INDEX(检修、备用和必开!I:I,MATCH(统调负荷!$C1616,检修、备用和必开!$A:$A,0))</f>
        <v/>
      </c>
    </row>
    <row r="1617" ht="13.8" customHeight="1">
      <c r="A1617" s="80">
        <f>WEEKDAY(C1617,2)</f>
        <v/>
      </c>
      <c r="B1617" s="80">
        <f>HOUR(D1617)</f>
        <v/>
      </c>
      <c r="D1617" s="75" t="n"/>
      <c r="E1617" s="80" t="n"/>
      <c r="F1617" s="80" t="n"/>
      <c r="G1617" s="80" t="n"/>
      <c r="H1617" s="80" t="n"/>
      <c r="I1617" s="80" t="n"/>
      <c r="J1617" s="80" t="n"/>
      <c r="K1617" s="80">
        <f>F1617-Y1617</f>
        <v/>
      </c>
      <c r="L1617" s="82">
        <f>AA1617/(K1617+W1617)</f>
        <v/>
      </c>
      <c r="M1617" s="75" t="n">
        <v>0.8229166666666666</v>
      </c>
      <c r="N1617" s="80" t="n">
        <v>100917</v>
      </c>
      <c r="O1617" s="80" t="n">
        <v>51944.53</v>
      </c>
      <c r="P1617" s="80" t="n">
        <v>17872</v>
      </c>
      <c r="Q1617" s="80" t="n">
        <v>26327.4</v>
      </c>
      <c r="R1617" s="80" t="n">
        <v>6060.38</v>
      </c>
      <c r="S1617" s="80" t="n">
        <v>-1287.31</v>
      </c>
      <c r="T1617" s="80">
        <f>O1617-Y1617</f>
        <v/>
      </c>
      <c r="U1617" s="82">
        <f>AA1617/(T1617+X1617)</f>
        <v/>
      </c>
      <c r="V1617" s="80">
        <f>INDEX(检修、备用和必开!B:B,MATCH(统调负荷!$C1617,检修、备用和必开!$A:$A,0))</f>
        <v/>
      </c>
      <c r="W1617" s="80">
        <f>INDEX(检修、备用和必开!C:C,MATCH(统调负荷!$C1617,检修、备用和必开!$A:$A,0))</f>
        <v/>
      </c>
      <c r="X1617" s="80">
        <f>INDEX(检修、备用和必开!D:D,MATCH(统调负荷!$C1617,检修、备用和必开!$A:$A,0))</f>
        <v/>
      </c>
      <c r="Y1617" s="80">
        <f>INDEX(检修、备用和必开!E:E,MATCH(统调负荷!$C1617,检修、备用和必开!$A:$A,0))</f>
        <v/>
      </c>
      <c r="Z1617" s="80">
        <f>INDEX(检修、备用和必开!F:F,MATCH(统调负荷!$C1617,检修、备用和必开!$A:$A,0))</f>
        <v/>
      </c>
      <c r="AA1617" s="80">
        <f>94492.4-V1617-Z1617</f>
        <v/>
      </c>
      <c r="AB1617" s="80" t="n">
        <v>409.85</v>
      </c>
      <c r="AC1617" s="80" t="n">
        <v>399.53</v>
      </c>
      <c r="AD1617" s="83">
        <f>C1617+D1617</f>
        <v/>
      </c>
      <c r="AE1617" s="82">
        <f>N1617-E1617</f>
        <v/>
      </c>
      <c r="AF1617" s="82">
        <f>O1617-F1617</f>
        <v/>
      </c>
      <c r="AG1617" s="82">
        <f>P1617-G1617</f>
        <v/>
      </c>
      <c r="AH1617" s="82">
        <f>Q1617-H1617</f>
        <v/>
      </c>
      <c r="AI1617" s="82">
        <f>R1617-I1617</f>
        <v/>
      </c>
      <c r="AJ1617" s="82">
        <f>S1617-J1617</f>
        <v/>
      </c>
      <c r="AK1617" s="80">
        <f>INDEX(检修、备用和必开!I:I,MATCH(统调负荷!$C1617,检修、备用和必开!$A:$A,0))</f>
        <v/>
      </c>
    </row>
    <row r="1618" ht="13.8" customHeight="1">
      <c r="A1618" s="80">
        <f>WEEKDAY(C1618,2)</f>
        <v/>
      </c>
      <c r="B1618" s="80">
        <f>HOUR(D1618)</f>
        <v/>
      </c>
      <c r="D1618" s="75" t="n"/>
      <c r="E1618" s="80" t="n"/>
      <c r="F1618" s="80" t="n"/>
      <c r="G1618" s="80" t="n"/>
      <c r="H1618" s="80" t="n"/>
      <c r="I1618" s="80" t="n"/>
      <c r="J1618" s="80" t="n"/>
      <c r="K1618" s="80">
        <f>F1618-Y1618</f>
        <v/>
      </c>
      <c r="L1618" s="82">
        <f>AA1618/(K1618+W1618)</f>
        <v/>
      </c>
      <c r="M1618" s="75" t="n">
        <v>0.8333333333333334</v>
      </c>
      <c r="N1618" s="80" t="n">
        <v>99774.2</v>
      </c>
      <c r="O1618" s="80" t="n">
        <v>50548.94</v>
      </c>
      <c r="P1618" s="80" t="n">
        <v>18089.1</v>
      </c>
      <c r="Q1618" s="80" t="n">
        <v>26407.9</v>
      </c>
      <c r="R1618" s="80" t="n">
        <v>6115.11</v>
      </c>
      <c r="S1618" s="80" t="n">
        <v>-1386.85</v>
      </c>
      <c r="T1618" s="80">
        <f>O1618-Y1618</f>
        <v/>
      </c>
      <c r="U1618" s="82">
        <f>AA1618/(T1618+X1618)</f>
        <v/>
      </c>
      <c r="V1618" s="80">
        <f>INDEX(检修、备用和必开!B:B,MATCH(统调负荷!$C1618,检修、备用和必开!$A:$A,0))</f>
        <v/>
      </c>
      <c r="W1618" s="80">
        <f>INDEX(检修、备用和必开!C:C,MATCH(统调负荷!$C1618,检修、备用和必开!$A:$A,0))</f>
        <v/>
      </c>
      <c r="X1618" s="80">
        <f>INDEX(检修、备用和必开!D:D,MATCH(统调负荷!$C1618,检修、备用和必开!$A:$A,0))</f>
        <v/>
      </c>
      <c r="Y1618" s="80">
        <f>INDEX(检修、备用和必开!E:E,MATCH(统调负荷!$C1618,检修、备用和必开!$A:$A,0))</f>
        <v/>
      </c>
      <c r="Z1618" s="80">
        <f>INDEX(检修、备用和必开!F:F,MATCH(统调负荷!$C1618,检修、备用和必开!$A:$A,0))</f>
        <v/>
      </c>
      <c r="AA1618" s="80">
        <f>94492.4-V1618-Z1618</f>
        <v/>
      </c>
      <c r="AB1618" s="80" t="n">
        <v>379.98</v>
      </c>
      <c r="AC1618" s="80" t="n">
        <v>376.22</v>
      </c>
      <c r="AD1618" s="83">
        <f>C1618+D1618</f>
        <v/>
      </c>
      <c r="AE1618" s="82">
        <f>N1618-E1618</f>
        <v/>
      </c>
      <c r="AF1618" s="82">
        <f>O1618-F1618</f>
        <v/>
      </c>
      <c r="AG1618" s="82">
        <f>P1618-G1618</f>
        <v/>
      </c>
      <c r="AH1618" s="82">
        <f>Q1618-H1618</f>
        <v/>
      </c>
      <c r="AI1618" s="82">
        <f>R1618-I1618</f>
        <v/>
      </c>
      <c r="AJ1618" s="82">
        <f>S1618-J1618</f>
        <v/>
      </c>
      <c r="AK1618" s="80">
        <f>INDEX(检修、备用和必开!I:I,MATCH(统调负荷!$C1618,检修、备用和必开!$A:$A,0))</f>
        <v/>
      </c>
    </row>
    <row r="1619" ht="13.8" customHeight="1">
      <c r="A1619" s="80">
        <f>WEEKDAY(C1619,2)</f>
        <v/>
      </c>
      <c r="B1619" s="80">
        <f>HOUR(D1619)</f>
        <v/>
      </c>
      <c r="D1619" s="75" t="n"/>
      <c r="E1619" s="80" t="n"/>
      <c r="F1619" s="80" t="n"/>
      <c r="G1619" s="80" t="n"/>
      <c r="H1619" s="80" t="n"/>
      <c r="I1619" s="80" t="n"/>
      <c r="J1619" s="80" t="n"/>
      <c r="K1619" s="80">
        <f>F1619-Y1619</f>
        <v/>
      </c>
      <c r="L1619" s="82">
        <f>AA1619/(K1619+W1619)</f>
        <v/>
      </c>
      <c r="M1619" s="75" t="n">
        <v>0.84375</v>
      </c>
      <c r="N1619" s="80" t="n">
        <v>99981.89999999999</v>
      </c>
      <c r="O1619" s="80" t="n">
        <v>50403.98</v>
      </c>
      <c r="P1619" s="80" t="n">
        <v>18114.1</v>
      </c>
      <c r="Q1619" s="80" t="n">
        <v>26649.8</v>
      </c>
      <c r="R1619" s="80" t="n">
        <v>6206.42</v>
      </c>
      <c r="S1619" s="80" t="n">
        <v>-1392.4</v>
      </c>
      <c r="T1619" s="80">
        <f>O1619-Y1619</f>
        <v/>
      </c>
      <c r="U1619" s="82">
        <f>AA1619/(T1619+X1619)</f>
        <v/>
      </c>
      <c r="V1619" s="80">
        <f>INDEX(检修、备用和必开!B:B,MATCH(统调负荷!$C1619,检修、备用和必开!$A:$A,0))</f>
        <v/>
      </c>
      <c r="W1619" s="80">
        <f>INDEX(检修、备用和必开!C:C,MATCH(统调负荷!$C1619,检修、备用和必开!$A:$A,0))</f>
        <v/>
      </c>
      <c r="X1619" s="80">
        <f>INDEX(检修、备用和必开!D:D,MATCH(统调负荷!$C1619,检修、备用和必开!$A:$A,0))</f>
        <v/>
      </c>
      <c r="Y1619" s="80">
        <f>INDEX(检修、备用和必开!E:E,MATCH(统调负荷!$C1619,检修、备用和必开!$A:$A,0))</f>
        <v/>
      </c>
      <c r="Z1619" s="80">
        <f>INDEX(检修、备用和必开!F:F,MATCH(统调负荷!$C1619,检修、备用和必开!$A:$A,0))</f>
        <v/>
      </c>
      <c r="AA1619" s="80">
        <f>94492.4-V1619-Z1619</f>
        <v/>
      </c>
      <c r="AB1619" s="80" t="n">
        <v>390.57</v>
      </c>
      <c r="AC1619" s="80" t="n">
        <v>390.96</v>
      </c>
      <c r="AD1619" s="83">
        <f>C1619+D1619</f>
        <v/>
      </c>
      <c r="AE1619" s="82">
        <f>N1619-E1619</f>
        <v/>
      </c>
      <c r="AF1619" s="82">
        <f>O1619-F1619</f>
        <v/>
      </c>
      <c r="AG1619" s="82">
        <f>P1619-G1619</f>
        <v/>
      </c>
      <c r="AH1619" s="82">
        <f>Q1619-H1619</f>
        <v/>
      </c>
      <c r="AI1619" s="82">
        <f>R1619-I1619</f>
        <v/>
      </c>
      <c r="AJ1619" s="82">
        <f>S1619-J1619</f>
        <v/>
      </c>
      <c r="AK1619" s="80">
        <f>INDEX(检修、备用和必开!I:I,MATCH(统调负荷!$C1619,检修、备用和必开!$A:$A,0))</f>
        <v/>
      </c>
    </row>
    <row r="1620" ht="13.8" customHeight="1">
      <c r="A1620" s="80">
        <f>WEEKDAY(C1620,2)</f>
        <v/>
      </c>
      <c r="B1620" s="80">
        <f>HOUR(D1620)</f>
        <v/>
      </c>
      <c r="D1620" s="75" t="n"/>
      <c r="E1620" s="80" t="n"/>
      <c r="F1620" s="80" t="n"/>
      <c r="G1620" s="80" t="n"/>
      <c r="H1620" s="80" t="n"/>
      <c r="I1620" s="80" t="n"/>
      <c r="J1620" s="80" t="n"/>
      <c r="K1620" s="80">
        <f>F1620-Y1620</f>
        <v/>
      </c>
      <c r="L1620" s="82">
        <f>AA1620/(K1620+W1620)</f>
        <v/>
      </c>
      <c r="M1620" s="75" t="n">
        <v>0.8541666666666666</v>
      </c>
      <c r="N1620" s="80" t="n">
        <v>100114</v>
      </c>
      <c r="O1620" s="80" t="n">
        <v>50494.37</v>
      </c>
      <c r="P1620" s="80" t="n">
        <v>18312</v>
      </c>
      <c r="Q1620" s="80" t="n">
        <v>26578.4</v>
      </c>
      <c r="R1620" s="80" t="n">
        <v>6244.2</v>
      </c>
      <c r="S1620" s="80" t="n">
        <v>-1514.97</v>
      </c>
      <c r="T1620" s="80">
        <f>O1620-Y1620</f>
        <v/>
      </c>
      <c r="U1620" s="82">
        <f>AA1620/(T1620+X1620)</f>
        <v/>
      </c>
      <c r="V1620" s="80">
        <f>INDEX(检修、备用和必开!B:B,MATCH(统调负荷!$C1620,检修、备用和必开!$A:$A,0))</f>
        <v/>
      </c>
      <c r="W1620" s="80">
        <f>INDEX(检修、备用和必开!C:C,MATCH(统调负荷!$C1620,检修、备用和必开!$A:$A,0))</f>
        <v/>
      </c>
      <c r="X1620" s="80">
        <f>INDEX(检修、备用和必开!D:D,MATCH(统调负荷!$C1620,检修、备用和必开!$A:$A,0))</f>
        <v/>
      </c>
      <c r="Y1620" s="80">
        <f>INDEX(检修、备用和必开!E:E,MATCH(统调负荷!$C1620,检修、备用和必开!$A:$A,0))</f>
        <v/>
      </c>
      <c r="Z1620" s="80">
        <f>INDEX(检修、备用和必开!F:F,MATCH(统调负荷!$C1620,检修、备用和必开!$A:$A,0))</f>
        <v/>
      </c>
      <c r="AA1620" s="80">
        <f>94492.4-V1620-Z1620</f>
        <v/>
      </c>
      <c r="AB1620" s="80" t="n">
        <v>385.1</v>
      </c>
      <c r="AC1620" s="80" t="n">
        <v>391.25</v>
      </c>
      <c r="AD1620" s="83">
        <f>C1620+D1620</f>
        <v/>
      </c>
      <c r="AE1620" s="82">
        <f>N1620-E1620</f>
        <v/>
      </c>
      <c r="AF1620" s="82">
        <f>O1620-F1620</f>
        <v/>
      </c>
      <c r="AG1620" s="82">
        <f>P1620-G1620</f>
        <v/>
      </c>
      <c r="AH1620" s="82">
        <f>Q1620-H1620</f>
        <v/>
      </c>
      <c r="AI1620" s="82">
        <f>R1620-I1620</f>
        <v/>
      </c>
      <c r="AJ1620" s="82">
        <f>S1620-J1620</f>
        <v/>
      </c>
      <c r="AK1620" s="80">
        <f>INDEX(检修、备用和必开!I:I,MATCH(统调负荷!$C1620,检修、备用和必开!$A:$A,0))</f>
        <v/>
      </c>
    </row>
    <row r="1621" ht="13.8" customHeight="1">
      <c r="A1621" s="80">
        <f>WEEKDAY(C1621,2)</f>
        <v/>
      </c>
      <c r="B1621" s="80">
        <f>HOUR(D1621)</f>
        <v/>
      </c>
      <c r="D1621" s="75" t="n"/>
      <c r="E1621" s="80" t="n"/>
      <c r="F1621" s="80" t="n"/>
      <c r="G1621" s="80" t="n"/>
      <c r="H1621" s="80" t="n"/>
      <c r="I1621" s="80" t="n"/>
      <c r="J1621" s="80" t="n"/>
      <c r="K1621" s="80">
        <f>F1621-Y1621</f>
        <v/>
      </c>
      <c r="L1621" s="82">
        <f>AA1621/(K1621+W1621)</f>
        <v/>
      </c>
      <c r="M1621" s="75" t="n">
        <v>0.8645833333333334</v>
      </c>
      <c r="N1621" s="80" t="n">
        <v>99451.2</v>
      </c>
      <c r="O1621" s="80" t="n">
        <v>50483.15</v>
      </c>
      <c r="P1621" s="80" t="n">
        <v>17920.4</v>
      </c>
      <c r="Q1621" s="80" t="n">
        <v>26300.8</v>
      </c>
      <c r="R1621" s="80" t="n">
        <v>6227.46</v>
      </c>
      <c r="S1621" s="80" t="n">
        <v>-1480.61</v>
      </c>
      <c r="T1621" s="80">
        <f>O1621-Y1621</f>
        <v/>
      </c>
      <c r="U1621" s="82">
        <f>AA1621/(T1621+X1621)</f>
        <v/>
      </c>
      <c r="V1621" s="80">
        <f>INDEX(检修、备用和必开!B:B,MATCH(统调负荷!$C1621,检修、备用和必开!$A:$A,0))</f>
        <v/>
      </c>
      <c r="W1621" s="80">
        <f>INDEX(检修、备用和必开!C:C,MATCH(统调负荷!$C1621,检修、备用和必开!$A:$A,0))</f>
        <v/>
      </c>
      <c r="X1621" s="80">
        <f>INDEX(检修、备用和必开!D:D,MATCH(统调负荷!$C1621,检修、备用和必开!$A:$A,0))</f>
        <v/>
      </c>
      <c r="Y1621" s="80">
        <f>INDEX(检修、备用和必开!E:E,MATCH(统调负荷!$C1621,检修、备用和必开!$A:$A,0))</f>
        <v/>
      </c>
      <c r="Z1621" s="80">
        <f>INDEX(检修、备用和必开!F:F,MATCH(统调负荷!$C1621,检修、备用和必开!$A:$A,0))</f>
        <v/>
      </c>
      <c r="AA1621" s="80">
        <f>94492.4-V1621-Z1621</f>
        <v/>
      </c>
      <c r="AB1621" s="80" t="n">
        <v>388.58</v>
      </c>
      <c r="AC1621" s="80" t="n">
        <v>395.11</v>
      </c>
      <c r="AD1621" s="83">
        <f>C1621+D1621</f>
        <v/>
      </c>
      <c r="AE1621" s="82">
        <f>N1621-E1621</f>
        <v/>
      </c>
      <c r="AF1621" s="82">
        <f>O1621-F1621</f>
        <v/>
      </c>
      <c r="AG1621" s="82">
        <f>P1621-G1621</f>
        <v/>
      </c>
      <c r="AH1621" s="82">
        <f>Q1621-H1621</f>
        <v/>
      </c>
      <c r="AI1621" s="82">
        <f>R1621-I1621</f>
        <v/>
      </c>
      <c r="AJ1621" s="82">
        <f>S1621-J1621</f>
        <v/>
      </c>
      <c r="AK1621" s="80">
        <f>INDEX(检修、备用和必开!I:I,MATCH(统调负荷!$C1621,检修、备用和必开!$A:$A,0))</f>
        <v/>
      </c>
    </row>
    <row r="1622" ht="13.8" customHeight="1">
      <c r="A1622" s="80">
        <f>WEEKDAY(C1622,2)</f>
        <v/>
      </c>
      <c r="B1622" s="80">
        <f>HOUR(D1622)</f>
        <v/>
      </c>
      <c r="D1622" s="75" t="n"/>
      <c r="E1622" s="80" t="n"/>
      <c r="F1622" s="80" t="n"/>
      <c r="G1622" s="80" t="n"/>
      <c r="H1622" s="80" t="n"/>
      <c r="I1622" s="80" t="n"/>
      <c r="J1622" s="80" t="n"/>
      <c r="K1622" s="80">
        <f>F1622-Y1622</f>
        <v/>
      </c>
      <c r="L1622" s="82">
        <f>AA1622/(K1622+W1622)</f>
        <v/>
      </c>
      <c r="M1622" s="75" t="n">
        <v>0.875</v>
      </c>
      <c r="N1622" s="80" t="n">
        <v>98412.7</v>
      </c>
      <c r="O1622" s="80" t="n">
        <v>50041.04</v>
      </c>
      <c r="P1622" s="80" t="n">
        <v>17675.3</v>
      </c>
      <c r="Q1622" s="80" t="n">
        <v>25945.5</v>
      </c>
      <c r="R1622" s="80" t="n">
        <v>6211.44</v>
      </c>
      <c r="S1622" s="80" t="n">
        <v>-1460.58</v>
      </c>
      <c r="T1622" s="80">
        <f>O1622-Y1622</f>
        <v/>
      </c>
      <c r="U1622" s="82">
        <f>AA1622/(T1622+X1622)</f>
        <v/>
      </c>
      <c r="V1622" s="80">
        <f>INDEX(检修、备用和必开!B:B,MATCH(统调负荷!$C1622,检修、备用和必开!$A:$A,0))</f>
        <v/>
      </c>
      <c r="W1622" s="80">
        <f>INDEX(检修、备用和必开!C:C,MATCH(统调负荷!$C1622,检修、备用和必开!$A:$A,0))</f>
        <v/>
      </c>
      <c r="X1622" s="80">
        <f>INDEX(检修、备用和必开!D:D,MATCH(统调负荷!$C1622,检修、备用和必开!$A:$A,0))</f>
        <v/>
      </c>
      <c r="Y1622" s="80">
        <f>INDEX(检修、备用和必开!E:E,MATCH(统调负荷!$C1622,检修、备用和必开!$A:$A,0))</f>
        <v/>
      </c>
      <c r="Z1622" s="80">
        <f>INDEX(检修、备用和必开!F:F,MATCH(统调负荷!$C1622,检修、备用和必开!$A:$A,0))</f>
        <v/>
      </c>
      <c r="AA1622" s="80">
        <f>94492.4-V1622-Z1622</f>
        <v/>
      </c>
      <c r="AB1622" s="80" t="n">
        <v>378.65</v>
      </c>
      <c r="AC1622" s="80" t="n">
        <v>389.62</v>
      </c>
      <c r="AD1622" s="83">
        <f>C1622+D1622</f>
        <v/>
      </c>
      <c r="AE1622" s="82">
        <f>N1622-E1622</f>
        <v/>
      </c>
      <c r="AF1622" s="82">
        <f>O1622-F1622</f>
        <v/>
      </c>
      <c r="AG1622" s="82">
        <f>P1622-G1622</f>
        <v/>
      </c>
      <c r="AH1622" s="82">
        <f>Q1622-H1622</f>
        <v/>
      </c>
      <c r="AI1622" s="82">
        <f>R1622-I1622</f>
        <v/>
      </c>
      <c r="AJ1622" s="82">
        <f>S1622-J1622</f>
        <v/>
      </c>
      <c r="AK1622" s="80">
        <f>INDEX(检修、备用和必开!I:I,MATCH(统调负荷!$C1622,检修、备用和必开!$A:$A,0))</f>
        <v/>
      </c>
    </row>
    <row r="1623" ht="13.8" customHeight="1">
      <c r="A1623" s="80">
        <f>WEEKDAY(C1623,2)</f>
        <v/>
      </c>
      <c r="B1623" s="80">
        <f>HOUR(D1623)</f>
        <v/>
      </c>
      <c r="D1623" s="75" t="n"/>
      <c r="E1623" s="80" t="n"/>
      <c r="F1623" s="80" t="n"/>
      <c r="G1623" s="80" t="n"/>
      <c r="H1623" s="80" t="n"/>
      <c r="I1623" s="80" t="n"/>
      <c r="J1623" s="80" t="n"/>
      <c r="K1623" s="80">
        <f>F1623-Y1623</f>
        <v/>
      </c>
      <c r="L1623" s="82">
        <f>AA1623/(K1623+W1623)</f>
        <v/>
      </c>
      <c r="M1623" s="75" t="n">
        <v>0.8854166666666666</v>
      </c>
      <c r="N1623" s="80" t="n">
        <v>97868.89999999999</v>
      </c>
      <c r="O1623" s="80" t="n">
        <v>49928.54</v>
      </c>
      <c r="P1623" s="80" t="n">
        <v>17028.3</v>
      </c>
      <c r="Q1623" s="80" t="n">
        <v>26059.1</v>
      </c>
      <c r="R1623" s="80" t="n">
        <v>6268.17</v>
      </c>
      <c r="S1623" s="80" t="n">
        <v>-1415.21</v>
      </c>
      <c r="T1623" s="80">
        <f>O1623-Y1623</f>
        <v/>
      </c>
      <c r="U1623" s="82">
        <f>AA1623/(T1623+X1623)</f>
        <v/>
      </c>
      <c r="V1623" s="80">
        <f>INDEX(检修、备用和必开!B:B,MATCH(统调负荷!$C1623,检修、备用和必开!$A:$A,0))</f>
        <v/>
      </c>
      <c r="W1623" s="80">
        <f>INDEX(检修、备用和必开!C:C,MATCH(统调负荷!$C1623,检修、备用和必开!$A:$A,0))</f>
        <v/>
      </c>
      <c r="X1623" s="80">
        <f>INDEX(检修、备用和必开!D:D,MATCH(统调负荷!$C1623,检修、备用和必开!$A:$A,0))</f>
        <v/>
      </c>
      <c r="Y1623" s="80">
        <f>INDEX(检修、备用和必开!E:E,MATCH(统调负荷!$C1623,检修、备用和必开!$A:$A,0))</f>
        <v/>
      </c>
      <c r="Z1623" s="80">
        <f>INDEX(检修、备用和必开!F:F,MATCH(统调负荷!$C1623,检修、备用和必开!$A:$A,0))</f>
        <v/>
      </c>
      <c r="AA1623" s="80">
        <f>94492.4-V1623-Z1623</f>
        <v/>
      </c>
      <c r="AB1623" s="80" t="n">
        <v>378.82</v>
      </c>
      <c r="AC1623" s="80" t="n">
        <v>377.99</v>
      </c>
      <c r="AD1623" s="83">
        <f>C1623+D1623</f>
        <v/>
      </c>
      <c r="AE1623" s="82">
        <f>N1623-E1623</f>
        <v/>
      </c>
      <c r="AF1623" s="82">
        <f>O1623-F1623</f>
        <v/>
      </c>
      <c r="AG1623" s="82">
        <f>P1623-G1623</f>
        <v/>
      </c>
      <c r="AH1623" s="82">
        <f>Q1623-H1623</f>
        <v/>
      </c>
      <c r="AI1623" s="82">
        <f>R1623-I1623</f>
        <v/>
      </c>
      <c r="AJ1623" s="82">
        <f>S1623-J1623</f>
        <v/>
      </c>
      <c r="AK1623" s="80">
        <f>INDEX(检修、备用和必开!I:I,MATCH(统调负荷!$C1623,检修、备用和必开!$A:$A,0))</f>
        <v/>
      </c>
    </row>
    <row r="1624" ht="13.8" customHeight="1">
      <c r="A1624" s="80">
        <f>WEEKDAY(C1624,2)</f>
        <v/>
      </c>
      <c r="B1624" s="80">
        <f>HOUR(D1624)</f>
        <v/>
      </c>
      <c r="D1624" s="75" t="n"/>
      <c r="E1624" s="80" t="n"/>
      <c r="F1624" s="80" t="n"/>
      <c r="G1624" s="80" t="n"/>
      <c r="H1624" s="80" t="n"/>
      <c r="I1624" s="80" t="n"/>
      <c r="J1624" s="80" t="n"/>
      <c r="K1624" s="80">
        <f>F1624-Y1624</f>
        <v/>
      </c>
      <c r="L1624" s="82">
        <f>AA1624/(K1624+W1624)</f>
        <v/>
      </c>
      <c r="M1624" s="75" t="n">
        <v>0.8958333333333334</v>
      </c>
      <c r="N1624" s="80" t="n">
        <v>96696</v>
      </c>
      <c r="O1624" s="80" t="n">
        <v>49592.56</v>
      </c>
      <c r="P1624" s="80" t="n">
        <v>16506.2</v>
      </c>
      <c r="Q1624" s="80" t="n">
        <v>25711</v>
      </c>
      <c r="R1624" s="80" t="n">
        <v>6259.67</v>
      </c>
      <c r="S1624" s="80" t="n">
        <v>-1373.43</v>
      </c>
      <c r="T1624" s="80">
        <f>O1624-Y1624</f>
        <v/>
      </c>
      <c r="U1624" s="82">
        <f>AA1624/(T1624+X1624)</f>
        <v/>
      </c>
      <c r="V1624" s="80">
        <f>INDEX(检修、备用和必开!B:B,MATCH(统调负荷!$C1624,检修、备用和必开!$A:$A,0))</f>
        <v/>
      </c>
      <c r="W1624" s="80">
        <f>INDEX(检修、备用和必开!C:C,MATCH(统调负荷!$C1624,检修、备用和必开!$A:$A,0))</f>
        <v/>
      </c>
      <c r="X1624" s="80">
        <f>INDEX(检修、备用和必开!D:D,MATCH(统调负荷!$C1624,检修、备用和必开!$A:$A,0))</f>
        <v/>
      </c>
      <c r="Y1624" s="80">
        <f>INDEX(检修、备用和必开!E:E,MATCH(统调负荷!$C1624,检修、备用和必开!$A:$A,0))</f>
        <v/>
      </c>
      <c r="Z1624" s="80">
        <f>INDEX(检修、备用和必开!F:F,MATCH(统调负荷!$C1624,检修、备用和必开!$A:$A,0))</f>
        <v/>
      </c>
      <c r="AA1624" s="80">
        <f>94492.4-V1624-Z1624</f>
        <v/>
      </c>
      <c r="AB1624" s="80" t="n">
        <v>383.76</v>
      </c>
      <c r="AC1624" s="80" t="n">
        <v>378.78</v>
      </c>
      <c r="AD1624" s="83">
        <f>C1624+D1624</f>
        <v/>
      </c>
      <c r="AE1624" s="82">
        <f>N1624-E1624</f>
        <v/>
      </c>
      <c r="AF1624" s="82">
        <f>O1624-F1624</f>
        <v/>
      </c>
      <c r="AG1624" s="82">
        <f>P1624-G1624</f>
        <v/>
      </c>
      <c r="AH1624" s="82">
        <f>Q1624-H1624</f>
        <v/>
      </c>
      <c r="AI1624" s="82">
        <f>R1624-I1624</f>
        <v/>
      </c>
      <c r="AJ1624" s="82">
        <f>S1624-J1624</f>
        <v/>
      </c>
      <c r="AK1624" s="80">
        <f>INDEX(检修、备用和必开!I:I,MATCH(统调负荷!$C1624,检修、备用和必开!$A:$A,0))</f>
        <v/>
      </c>
    </row>
    <row r="1625" ht="13.8" customHeight="1">
      <c r="A1625" s="80">
        <f>WEEKDAY(C1625,2)</f>
        <v/>
      </c>
      <c r="B1625" s="80">
        <f>HOUR(D1625)</f>
        <v/>
      </c>
      <c r="D1625" s="75" t="n"/>
      <c r="E1625" s="80" t="n"/>
      <c r="F1625" s="80" t="n"/>
      <c r="G1625" s="80" t="n"/>
      <c r="H1625" s="80" t="n"/>
      <c r="I1625" s="80" t="n"/>
      <c r="J1625" s="80" t="n"/>
      <c r="K1625" s="80">
        <f>F1625-Y1625</f>
        <v/>
      </c>
      <c r="L1625" s="82">
        <f>AA1625/(K1625+W1625)</f>
        <v/>
      </c>
      <c r="M1625" s="75" t="n">
        <v>0.90625</v>
      </c>
      <c r="N1625" s="80" t="n">
        <v>95308.5</v>
      </c>
      <c r="O1625" s="80" t="n">
        <v>48983.57</v>
      </c>
      <c r="P1625" s="80" t="n">
        <v>15843.6</v>
      </c>
      <c r="Q1625" s="80" t="n">
        <v>25639.6</v>
      </c>
      <c r="R1625" s="80" t="n">
        <v>6278.35</v>
      </c>
      <c r="S1625" s="80" t="n">
        <v>-1436.62</v>
      </c>
      <c r="T1625" s="80">
        <f>O1625-Y1625</f>
        <v/>
      </c>
      <c r="U1625" s="82">
        <f>AA1625/(T1625+X1625)</f>
        <v/>
      </c>
      <c r="V1625" s="80">
        <f>INDEX(检修、备用和必开!B:B,MATCH(统调负荷!$C1625,检修、备用和必开!$A:$A,0))</f>
        <v/>
      </c>
      <c r="W1625" s="80">
        <f>INDEX(检修、备用和必开!C:C,MATCH(统调负荷!$C1625,检修、备用和必开!$A:$A,0))</f>
        <v/>
      </c>
      <c r="X1625" s="80">
        <f>INDEX(检修、备用和必开!D:D,MATCH(统调负荷!$C1625,检修、备用和必开!$A:$A,0))</f>
        <v/>
      </c>
      <c r="Y1625" s="80">
        <f>INDEX(检修、备用和必开!E:E,MATCH(统调负荷!$C1625,检修、备用和必开!$A:$A,0))</f>
        <v/>
      </c>
      <c r="Z1625" s="80">
        <f>INDEX(检修、备用和必开!F:F,MATCH(统调负荷!$C1625,检修、备用和必开!$A:$A,0))</f>
        <v/>
      </c>
      <c r="AA1625" s="80">
        <f>94492.4-V1625-Z1625</f>
        <v/>
      </c>
      <c r="AB1625" s="80" t="n">
        <v>378.82</v>
      </c>
      <c r="AC1625" s="80" t="n">
        <v>368.93</v>
      </c>
      <c r="AD1625" s="83">
        <f>C1625+D1625</f>
        <v/>
      </c>
      <c r="AE1625" s="82">
        <f>N1625-E1625</f>
        <v/>
      </c>
      <c r="AF1625" s="82">
        <f>O1625-F1625</f>
        <v/>
      </c>
      <c r="AG1625" s="82">
        <f>P1625-G1625</f>
        <v/>
      </c>
      <c r="AH1625" s="82">
        <f>Q1625-H1625</f>
        <v/>
      </c>
      <c r="AI1625" s="82">
        <f>R1625-I1625</f>
        <v/>
      </c>
      <c r="AJ1625" s="82">
        <f>S1625-J1625</f>
        <v/>
      </c>
      <c r="AK1625" s="80">
        <f>INDEX(检修、备用和必开!I:I,MATCH(统调负荷!$C1625,检修、备用和必开!$A:$A,0))</f>
        <v/>
      </c>
    </row>
    <row r="1626" ht="13.8" customHeight="1">
      <c r="A1626" s="80">
        <f>WEEKDAY(C1626,2)</f>
        <v/>
      </c>
      <c r="B1626" s="80">
        <f>HOUR(D1626)</f>
        <v/>
      </c>
      <c r="D1626" s="75" t="n"/>
      <c r="E1626" s="80" t="n"/>
      <c r="F1626" s="80" t="n"/>
      <c r="G1626" s="80" t="n"/>
      <c r="H1626" s="80" t="n"/>
      <c r="I1626" s="80" t="n"/>
      <c r="J1626" s="80" t="n"/>
      <c r="K1626" s="80">
        <f>F1626-Y1626</f>
        <v/>
      </c>
      <c r="L1626" s="82">
        <f>AA1626/(K1626+W1626)</f>
        <v/>
      </c>
      <c r="M1626" s="75" t="n">
        <v>0.9166666666666666</v>
      </c>
      <c r="N1626" s="80" t="n">
        <v>93685.5</v>
      </c>
      <c r="O1626" s="80" t="n">
        <v>48671.63</v>
      </c>
      <c r="P1626" s="80" t="n">
        <v>15948.4</v>
      </c>
      <c r="Q1626" s="80" t="n">
        <v>24193</v>
      </c>
      <c r="R1626" s="80" t="n">
        <v>6226.48</v>
      </c>
      <c r="S1626" s="80" t="n">
        <v>-1354.01</v>
      </c>
      <c r="T1626" s="80">
        <f>O1626-Y1626</f>
        <v/>
      </c>
      <c r="U1626" s="82">
        <f>AA1626/(T1626+X1626)</f>
        <v/>
      </c>
      <c r="V1626" s="80">
        <f>INDEX(检修、备用和必开!B:B,MATCH(统调负荷!$C1626,检修、备用和必开!$A:$A,0))</f>
        <v/>
      </c>
      <c r="W1626" s="80">
        <f>INDEX(检修、备用和必开!C:C,MATCH(统调负荷!$C1626,检修、备用和必开!$A:$A,0))</f>
        <v/>
      </c>
      <c r="X1626" s="80">
        <f>INDEX(检修、备用和必开!D:D,MATCH(统调负荷!$C1626,检修、备用和必开!$A:$A,0))</f>
        <v/>
      </c>
      <c r="Y1626" s="80">
        <f>INDEX(检修、备用和必开!E:E,MATCH(统调负荷!$C1626,检修、备用和必开!$A:$A,0))</f>
        <v/>
      </c>
      <c r="Z1626" s="80">
        <f>INDEX(检修、备用和必开!F:F,MATCH(统调负荷!$C1626,检修、备用和必开!$A:$A,0))</f>
        <v/>
      </c>
      <c r="AA1626" s="80">
        <f>94492.4-V1626-Z1626</f>
        <v/>
      </c>
      <c r="AB1626" s="80" t="n">
        <v>396.64</v>
      </c>
      <c r="AC1626" s="80" t="n">
        <v>377.81</v>
      </c>
      <c r="AD1626" s="83">
        <f>C1626+D1626</f>
        <v/>
      </c>
      <c r="AE1626" s="82">
        <f>N1626-E1626</f>
        <v/>
      </c>
      <c r="AF1626" s="82">
        <f>O1626-F1626</f>
        <v/>
      </c>
      <c r="AG1626" s="82">
        <f>P1626-G1626</f>
        <v/>
      </c>
      <c r="AH1626" s="82">
        <f>Q1626-H1626</f>
        <v/>
      </c>
      <c r="AI1626" s="82">
        <f>R1626-I1626</f>
        <v/>
      </c>
      <c r="AJ1626" s="82">
        <f>S1626-J1626</f>
        <v/>
      </c>
      <c r="AK1626" s="80">
        <f>INDEX(检修、备用和必开!I:I,MATCH(统调负荷!$C1626,检修、备用和必开!$A:$A,0))</f>
        <v/>
      </c>
    </row>
    <row r="1627" ht="13.8" customHeight="1">
      <c r="A1627" s="80">
        <f>WEEKDAY(C1627,2)</f>
        <v/>
      </c>
      <c r="B1627" s="80">
        <f>HOUR(D1627)</f>
        <v/>
      </c>
      <c r="D1627" s="75" t="n"/>
      <c r="E1627" s="80" t="n"/>
      <c r="F1627" s="80" t="n"/>
      <c r="G1627" s="80" t="n"/>
      <c r="H1627" s="80" t="n"/>
      <c r="I1627" s="80" t="n"/>
      <c r="J1627" s="80" t="n"/>
      <c r="K1627" s="80">
        <f>F1627-Y1627</f>
        <v/>
      </c>
      <c r="L1627" s="82">
        <f>AA1627/(K1627+W1627)</f>
        <v/>
      </c>
      <c r="M1627" s="75" t="n">
        <v>0.9270833333333334</v>
      </c>
      <c r="N1627" s="80" t="n">
        <v>91947.39999999999</v>
      </c>
      <c r="O1627" s="80" t="n">
        <v>48021.16</v>
      </c>
      <c r="P1627" s="80" t="n">
        <v>14693</v>
      </c>
      <c r="Q1627" s="80" t="n">
        <v>24449</v>
      </c>
      <c r="R1627" s="80" t="n">
        <v>6160.23</v>
      </c>
      <c r="S1627" s="80" t="n">
        <v>-1375.99</v>
      </c>
      <c r="T1627" s="80">
        <f>O1627-Y1627</f>
        <v/>
      </c>
      <c r="U1627" s="82">
        <f>AA1627/(T1627+X1627)</f>
        <v/>
      </c>
      <c r="V1627" s="80">
        <f>INDEX(检修、备用和必开!B:B,MATCH(统调负荷!$C1627,检修、备用和必开!$A:$A,0))</f>
        <v/>
      </c>
      <c r="W1627" s="80">
        <f>INDEX(检修、备用和必开!C:C,MATCH(统调负荷!$C1627,检修、备用和必开!$A:$A,0))</f>
        <v/>
      </c>
      <c r="X1627" s="80">
        <f>INDEX(检修、备用和必开!D:D,MATCH(统调负荷!$C1627,检修、备用和必开!$A:$A,0))</f>
        <v/>
      </c>
      <c r="Y1627" s="80">
        <f>INDEX(检修、备用和必开!E:E,MATCH(统调负荷!$C1627,检修、备用和必开!$A:$A,0))</f>
        <v/>
      </c>
      <c r="Z1627" s="80">
        <f>INDEX(检修、备用和必开!F:F,MATCH(统调负荷!$C1627,检修、备用和必开!$A:$A,0))</f>
        <v/>
      </c>
      <c r="AA1627" s="80">
        <f>94492.4-V1627-Z1627</f>
        <v/>
      </c>
      <c r="AB1627" s="80" t="n">
        <v>375.66</v>
      </c>
      <c r="AC1627" s="80" t="n">
        <v>368.95</v>
      </c>
      <c r="AD1627" s="83">
        <f>C1627+D1627</f>
        <v/>
      </c>
      <c r="AE1627" s="82">
        <f>N1627-E1627</f>
        <v/>
      </c>
      <c r="AF1627" s="82">
        <f>O1627-F1627</f>
        <v/>
      </c>
      <c r="AG1627" s="82">
        <f>P1627-G1627</f>
        <v/>
      </c>
      <c r="AH1627" s="82">
        <f>Q1627-H1627</f>
        <v/>
      </c>
      <c r="AI1627" s="82">
        <f>R1627-I1627</f>
        <v/>
      </c>
      <c r="AJ1627" s="82">
        <f>S1627-J1627</f>
        <v/>
      </c>
      <c r="AK1627" s="80">
        <f>INDEX(检修、备用和必开!I:I,MATCH(统调负荷!$C1627,检修、备用和必开!$A:$A,0))</f>
        <v/>
      </c>
    </row>
    <row r="1628" ht="13.8" customHeight="1">
      <c r="A1628" s="80">
        <f>WEEKDAY(C1628,2)</f>
        <v/>
      </c>
      <c r="B1628" s="80">
        <f>HOUR(D1628)</f>
        <v/>
      </c>
      <c r="D1628" s="75" t="n"/>
      <c r="E1628" s="80" t="n"/>
      <c r="F1628" s="80" t="n"/>
      <c r="G1628" s="80" t="n"/>
      <c r="H1628" s="80" t="n"/>
      <c r="I1628" s="80" t="n"/>
      <c r="J1628" s="80" t="n"/>
      <c r="K1628" s="80">
        <f>F1628-Y1628</f>
        <v/>
      </c>
      <c r="L1628" s="82">
        <f>AA1628/(K1628+W1628)</f>
        <v/>
      </c>
      <c r="M1628" s="75" t="n">
        <v>0.9375</v>
      </c>
      <c r="N1628" s="80" t="n">
        <v>90258.10000000001</v>
      </c>
      <c r="O1628" s="80" t="n">
        <v>47686.4</v>
      </c>
      <c r="P1628" s="80" t="n">
        <v>14598.7</v>
      </c>
      <c r="Q1628" s="80" t="n">
        <v>23328.4</v>
      </c>
      <c r="R1628" s="80" t="n">
        <v>6001.01</v>
      </c>
      <c r="S1628" s="80" t="n">
        <v>-1356.41</v>
      </c>
      <c r="T1628" s="80">
        <f>O1628-Y1628</f>
        <v/>
      </c>
      <c r="U1628" s="82">
        <f>AA1628/(T1628+X1628)</f>
        <v/>
      </c>
      <c r="V1628" s="80">
        <f>INDEX(检修、备用和必开!B:B,MATCH(统调负荷!$C1628,检修、备用和必开!$A:$A,0))</f>
        <v/>
      </c>
      <c r="W1628" s="80">
        <f>INDEX(检修、备用和必开!C:C,MATCH(统调负荷!$C1628,检修、备用和必开!$A:$A,0))</f>
        <v/>
      </c>
      <c r="X1628" s="80">
        <f>INDEX(检修、备用和必开!D:D,MATCH(统调负荷!$C1628,检修、备用和必开!$A:$A,0))</f>
        <v/>
      </c>
      <c r="Y1628" s="80">
        <f>INDEX(检修、备用和必开!E:E,MATCH(统调负荷!$C1628,检修、备用和必开!$A:$A,0))</f>
        <v/>
      </c>
      <c r="Z1628" s="80">
        <f>INDEX(检修、备用和必开!F:F,MATCH(统调负荷!$C1628,检修、备用和必开!$A:$A,0))</f>
        <v/>
      </c>
      <c r="AA1628" s="80">
        <f>94492.4-V1628-Z1628</f>
        <v/>
      </c>
      <c r="AB1628" s="80" t="n">
        <v>371.04</v>
      </c>
      <c r="AC1628" s="80" t="n">
        <v>369.08</v>
      </c>
      <c r="AD1628" s="83">
        <f>C1628+D1628</f>
        <v/>
      </c>
      <c r="AE1628" s="82">
        <f>N1628-E1628</f>
        <v/>
      </c>
      <c r="AF1628" s="82">
        <f>O1628-F1628</f>
        <v/>
      </c>
      <c r="AG1628" s="82">
        <f>P1628-G1628</f>
        <v/>
      </c>
      <c r="AH1628" s="82">
        <f>Q1628-H1628</f>
        <v/>
      </c>
      <c r="AI1628" s="82">
        <f>R1628-I1628</f>
        <v/>
      </c>
      <c r="AJ1628" s="82">
        <f>S1628-J1628</f>
        <v/>
      </c>
      <c r="AK1628" s="80">
        <f>INDEX(检修、备用和必开!I:I,MATCH(统调负荷!$C1628,检修、备用和必开!$A:$A,0))</f>
        <v/>
      </c>
    </row>
    <row r="1629" ht="13.8" customHeight="1">
      <c r="A1629" s="80">
        <f>WEEKDAY(C1629,2)</f>
        <v/>
      </c>
      <c r="B1629" s="80">
        <f>HOUR(D1629)</f>
        <v/>
      </c>
      <c r="D1629" s="75" t="n"/>
      <c r="E1629" s="80" t="n"/>
      <c r="F1629" s="80" t="n"/>
      <c r="G1629" s="80" t="n"/>
      <c r="H1629" s="80" t="n"/>
      <c r="I1629" s="80" t="n"/>
      <c r="J1629" s="80" t="n"/>
      <c r="K1629" s="80">
        <f>F1629-Y1629</f>
        <v/>
      </c>
      <c r="L1629" s="82">
        <f>AA1629/(K1629+W1629)</f>
        <v/>
      </c>
      <c r="M1629" s="75" t="n">
        <v>0.9479166666666666</v>
      </c>
      <c r="N1629" s="80" t="n">
        <v>87952.5</v>
      </c>
      <c r="O1629" s="80" t="n">
        <v>45955.44</v>
      </c>
      <c r="P1629" s="80" t="n">
        <v>14488.5</v>
      </c>
      <c r="Q1629" s="80" t="n">
        <v>22982.4</v>
      </c>
      <c r="R1629" s="80" t="n">
        <v>5944.68</v>
      </c>
      <c r="S1629" s="80" t="n">
        <v>-1418.52</v>
      </c>
      <c r="T1629" s="80">
        <f>O1629-Y1629</f>
        <v/>
      </c>
      <c r="U1629" s="82">
        <f>AA1629/(T1629+X1629)</f>
        <v/>
      </c>
      <c r="V1629" s="80">
        <f>INDEX(检修、备用和必开!B:B,MATCH(统调负荷!$C1629,检修、备用和必开!$A:$A,0))</f>
        <v/>
      </c>
      <c r="W1629" s="80">
        <f>INDEX(检修、备用和必开!C:C,MATCH(统调负荷!$C1629,检修、备用和必开!$A:$A,0))</f>
        <v/>
      </c>
      <c r="X1629" s="80">
        <f>INDEX(检修、备用和必开!D:D,MATCH(统调负荷!$C1629,检修、备用和必开!$A:$A,0))</f>
        <v/>
      </c>
      <c r="Y1629" s="80">
        <f>INDEX(检修、备用和必开!E:E,MATCH(统调负荷!$C1629,检修、备用和必开!$A:$A,0))</f>
        <v/>
      </c>
      <c r="Z1629" s="80">
        <f>INDEX(检修、备用和必开!F:F,MATCH(统调负荷!$C1629,检修、备用和必开!$A:$A,0))</f>
        <v/>
      </c>
      <c r="AA1629" s="80">
        <f>94492.4-V1629-Z1629</f>
        <v/>
      </c>
      <c r="AB1629" s="80" t="n">
        <v>358.94</v>
      </c>
      <c r="AC1629" s="80" t="n">
        <v>352.27</v>
      </c>
      <c r="AD1629" s="83">
        <f>C1629+D1629</f>
        <v/>
      </c>
      <c r="AE1629" s="82">
        <f>N1629-E1629</f>
        <v/>
      </c>
      <c r="AF1629" s="82">
        <f>O1629-F1629</f>
        <v/>
      </c>
      <c r="AG1629" s="82">
        <f>P1629-G1629</f>
        <v/>
      </c>
      <c r="AH1629" s="82">
        <f>Q1629-H1629</f>
        <v/>
      </c>
      <c r="AI1629" s="82">
        <f>R1629-I1629</f>
        <v/>
      </c>
      <c r="AJ1629" s="82">
        <f>S1629-J1629</f>
        <v/>
      </c>
      <c r="AK1629" s="80">
        <f>INDEX(检修、备用和必开!I:I,MATCH(统调负荷!$C1629,检修、备用和必开!$A:$A,0))</f>
        <v/>
      </c>
    </row>
    <row r="1630" ht="13.8" customHeight="1">
      <c r="A1630" s="80">
        <f>WEEKDAY(C1630,2)</f>
        <v/>
      </c>
      <c r="B1630" s="80">
        <f>HOUR(D1630)</f>
        <v/>
      </c>
      <c r="D1630" s="75" t="n"/>
      <c r="E1630" s="80" t="n"/>
      <c r="F1630" s="80" t="n"/>
      <c r="G1630" s="80" t="n"/>
      <c r="H1630" s="80" t="n"/>
      <c r="I1630" s="80" t="n"/>
      <c r="J1630" s="80" t="n"/>
      <c r="K1630" s="80">
        <f>F1630-Y1630</f>
        <v/>
      </c>
      <c r="L1630" s="82">
        <f>AA1630/(K1630+W1630)</f>
        <v/>
      </c>
      <c r="M1630" s="75" t="n">
        <v>0.9583333333333334</v>
      </c>
      <c r="N1630" s="80" t="n">
        <v>85582.7</v>
      </c>
      <c r="O1630" s="80" t="n">
        <v>43788.98</v>
      </c>
      <c r="P1630" s="80" t="n">
        <v>14826.5</v>
      </c>
      <c r="Q1630" s="80" t="n">
        <v>22648.2</v>
      </c>
      <c r="R1630" s="80" t="n">
        <v>5801.7</v>
      </c>
      <c r="S1630" s="80" t="n">
        <v>-1482.68</v>
      </c>
      <c r="T1630" s="80">
        <f>O1630-Y1630</f>
        <v/>
      </c>
      <c r="U1630" s="82">
        <f>AA1630/(T1630+X1630)</f>
        <v/>
      </c>
      <c r="V1630" s="80">
        <f>INDEX(检修、备用和必开!B:B,MATCH(统调负荷!$C1630,检修、备用和必开!$A:$A,0))</f>
        <v/>
      </c>
      <c r="W1630" s="80">
        <f>INDEX(检修、备用和必开!C:C,MATCH(统调负荷!$C1630,检修、备用和必开!$A:$A,0))</f>
        <v/>
      </c>
      <c r="X1630" s="80">
        <f>INDEX(检修、备用和必开!D:D,MATCH(统调负荷!$C1630,检修、备用和必开!$A:$A,0))</f>
        <v/>
      </c>
      <c r="Y1630" s="80">
        <f>INDEX(检修、备用和必开!E:E,MATCH(统调负荷!$C1630,检修、备用和必开!$A:$A,0))</f>
        <v/>
      </c>
      <c r="Z1630" s="80">
        <f>INDEX(检修、备用和必开!F:F,MATCH(统调负荷!$C1630,检修、备用和必开!$A:$A,0))</f>
        <v/>
      </c>
      <c r="AA1630" s="80">
        <f>94492.4-V1630-Z1630</f>
        <v/>
      </c>
      <c r="AB1630" s="80" t="n">
        <v>330.59</v>
      </c>
      <c r="AC1630" s="80" t="n">
        <v>321.2</v>
      </c>
      <c r="AD1630" s="83">
        <f>C1630+D1630</f>
        <v/>
      </c>
      <c r="AE1630" s="82">
        <f>N1630-E1630</f>
        <v/>
      </c>
      <c r="AF1630" s="82">
        <f>O1630-F1630</f>
        <v/>
      </c>
      <c r="AG1630" s="82">
        <f>P1630-G1630</f>
        <v/>
      </c>
      <c r="AH1630" s="82">
        <f>Q1630-H1630</f>
        <v/>
      </c>
      <c r="AI1630" s="82">
        <f>R1630-I1630</f>
        <v/>
      </c>
      <c r="AJ1630" s="82">
        <f>S1630-J1630</f>
        <v/>
      </c>
      <c r="AK1630" s="80">
        <f>INDEX(检修、备用和必开!I:I,MATCH(统调负荷!$C1630,检修、备用和必开!$A:$A,0))</f>
        <v/>
      </c>
    </row>
    <row r="1631" ht="13.8" customHeight="1">
      <c r="A1631" s="80">
        <f>WEEKDAY(C1631,2)</f>
        <v/>
      </c>
      <c r="B1631" s="80">
        <f>HOUR(D1631)</f>
        <v/>
      </c>
      <c r="D1631" s="75" t="n"/>
      <c r="E1631" s="80" t="n"/>
      <c r="F1631" s="80" t="n"/>
      <c r="G1631" s="80" t="n"/>
      <c r="H1631" s="80" t="n"/>
      <c r="I1631" s="80" t="n"/>
      <c r="J1631" s="80" t="n"/>
      <c r="K1631" s="80">
        <f>F1631-Y1631</f>
        <v/>
      </c>
      <c r="L1631" s="82">
        <f>AA1631/(K1631+W1631)</f>
        <v/>
      </c>
      <c r="M1631" s="75" t="n">
        <v>0.96875</v>
      </c>
      <c r="N1631" s="80" t="n">
        <v>83128</v>
      </c>
      <c r="O1631" s="80" t="n">
        <v>43319.41</v>
      </c>
      <c r="P1631" s="80" t="n">
        <v>14452.6</v>
      </c>
      <c r="Q1631" s="80" t="n">
        <v>21161.9</v>
      </c>
      <c r="R1631" s="80" t="n">
        <v>5660.54</v>
      </c>
      <c r="S1631" s="80" t="n">
        <v>-1466.45</v>
      </c>
      <c r="T1631" s="80">
        <f>O1631-Y1631</f>
        <v/>
      </c>
      <c r="U1631" s="82">
        <f>AA1631/(T1631+X1631)</f>
        <v/>
      </c>
      <c r="V1631" s="80">
        <f>INDEX(检修、备用和必开!B:B,MATCH(统调负荷!$C1631,检修、备用和必开!$A:$A,0))</f>
        <v/>
      </c>
      <c r="W1631" s="80">
        <f>INDEX(检修、备用和必开!C:C,MATCH(统调负荷!$C1631,检修、备用和必开!$A:$A,0))</f>
        <v/>
      </c>
      <c r="X1631" s="80">
        <f>INDEX(检修、备用和必开!D:D,MATCH(统调负荷!$C1631,检修、备用和必开!$A:$A,0))</f>
        <v/>
      </c>
      <c r="Y1631" s="80">
        <f>INDEX(检修、备用和必开!E:E,MATCH(统调负荷!$C1631,检修、备用和必开!$A:$A,0))</f>
        <v/>
      </c>
      <c r="Z1631" s="80">
        <f>INDEX(检修、备用和必开!F:F,MATCH(统调负荷!$C1631,检修、备用和必开!$A:$A,0))</f>
        <v/>
      </c>
      <c r="AA1631" s="80">
        <f>94492.4-V1631-Z1631</f>
        <v/>
      </c>
      <c r="AB1631" s="80" t="n">
        <v>330.39</v>
      </c>
      <c r="AC1631" s="80" t="n">
        <v>324.9</v>
      </c>
      <c r="AD1631" s="83">
        <f>C1631+D1631</f>
        <v/>
      </c>
      <c r="AE1631" s="82">
        <f>N1631-E1631</f>
        <v/>
      </c>
      <c r="AF1631" s="82">
        <f>O1631-F1631</f>
        <v/>
      </c>
      <c r="AG1631" s="82">
        <f>P1631-G1631</f>
        <v/>
      </c>
      <c r="AH1631" s="82">
        <f>Q1631-H1631</f>
        <v/>
      </c>
      <c r="AI1631" s="82">
        <f>R1631-I1631</f>
        <v/>
      </c>
      <c r="AJ1631" s="82">
        <f>S1631-J1631</f>
        <v/>
      </c>
      <c r="AK1631" s="80">
        <f>INDEX(检修、备用和必开!I:I,MATCH(统调负荷!$C1631,检修、备用和必开!$A:$A,0))</f>
        <v/>
      </c>
    </row>
    <row r="1632" ht="13.8" customHeight="1">
      <c r="A1632" s="80">
        <f>WEEKDAY(C1632,2)</f>
        <v/>
      </c>
      <c r="B1632" s="80">
        <f>HOUR(D1632)</f>
        <v/>
      </c>
      <c r="D1632" s="75" t="n"/>
      <c r="E1632" s="80" t="n"/>
      <c r="F1632" s="80" t="n"/>
      <c r="G1632" s="80" t="n"/>
      <c r="H1632" s="80" t="n"/>
      <c r="I1632" s="80" t="n"/>
      <c r="J1632" s="80" t="n"/>
      <c r="K1632" s="80">
        <f>F1632-Y1632</f>
        <v/>
      </c>
      <c r="L1632" s="82">
        <f>AA1632/(K1632+W1632)</f>
        <v/>
      </c>
      <c r="M1632" s="75" t="n">
        <v>0.9791666666666666</v>
      </c>
      <c r="N1632" s="80" t="n">
        <v>80831.39999999999</v>
      </c>
      <c r="O1632" s="80" t="n">
        <v>41580.59</v>
      </c>
      <c r="P1632" s="80" t="n">
        <v>15002.7</v>
      </c>
      <c r="Q1632" s="80" t="n">
        <v>19903.8</v>
      </c>
      <c r="R1632" s="80" t="n">
        <v>5687.42</v>
      </c>
      <c r="S1632" s="80" t="n">
        <v>-1343.11</v>
      </c>
      <c r="T1632" s="80">
        <f>O1632-Y1632</f>
        <v/>
      </c>
      <c r="U1632" s="82">
        <f>AA1632/(T1632+X1632)</f>
        <v/>
      </c>
      <c r="V1632" s="80">
        <f>INDEX(检修、备用和必开!B:B,MATCH(统调负荷!$C1632,检修、备用和必开!$A:$A,0))</f>
        <v/>
      </c>
      <c r="W1632" s="80">
        <f>INDEX(检修、备用和必开!C:C,MATCH(统调负荷!$C1632,检修、备用和必开!$A:$A,0))</f>
        <v/>
      </c>
      <c r="X1632" s="80">
        <f>INDEX(检修、备用和必开!D:D,MATCH(统调负荷!$C1632,检修、备用和必开!$A:$A,0))</f>
        <v/>
      </c>
      <c r="Y1632" s="80">
        <f>INDEX(检修、备用和必开!E:E,MATCH(统调负荷!$C1632,检修、备用和必开!$A:$A,0))</f>
        <v/>
      </c>
      <c r="Z1632" s="80">
        <f>INDEX(检修、备用和必开!F:F,MATCH(统调负荷!$C1632,检修、备用和必开!$A:$A,0))</f>
        <v/>
      </c>
      <c r="AA1632" s="80">
        <f>94492.4-V1632-Z1632</f>
        <v/>
      </c>
      <c r="AB1632" s="80" t="n">
        <v>316.29</v>
      </c>
      <c r="AC1632" s="80" t="n">
        <v>312.58</v>
      </c>
      <c r="AD1632" s="83">
        <f>C1632+D1632</f>
        <v/>
      </c>
      <c r="AE1632" s="82">
        <f>N1632-E1632</f>
        <v/>
      </c>
      <c r="AF1632" s="82">
        <f>O1632-F1632</f>
        <v/>
      </c>
      <c r="AG1632" s="82">
        <f>P1632-G1632</f>
        <v/>
      </c>
      <c r="AH1632" s="82">
        <f>Q1632-H1632</f>
        <v/>
      </c>
      <c r="AI1632" s="82">
        <f>R1632-I1632</f>
        <v/>
      </c>
      <c r="AJ1632" s="82">
        <f>S1632-J1632</f>
        <v/>
      </c>
      <c r="AK1632" s="80">
        <f>INDEX(检修、备用和必开!I:I,MATCH(统调负荷!$C1632,检修、备用和必开!$A:$A,0))</f>
        <v/>
      </c>
    </row>
    <row r="1633" ht="13.8" customHeight="1">
      <c r="A1633" s="80">
        <f>WEEKDAY(C1633,2)</f>
        <v/>
      </c>
      <c r="B1633" s="80">
        <f>HOUR(D1633)</f>
        <v/>
      </c>
      <c r="D1633" s="75" t="n"/>
      <c r="E1633" s="80" t="n"/>
      <c r="F1633" s="80" t="n"/>
      <c r="G1633" s="80" t="n"/>
      <c r="H1633" s="80" t="n"/>
      <c r="I1633" s="80" t="n"/>
      <c r="J1633" s="80" t="n"/>
      <c r="K1633" s="80">
        <f>F1633-Y1633</f>
        <v/>
      </c>
      <c r="L1633" s="82">
        <f>AA1633/(K1633+W1633)</f>
        <v/>
      </c>
      <c r="M1633" s="75" t="n">
        <v>0.9895833333333334</v>
      </c>
      <c r="N1633" s="80" t="n">
        <v>78551.89999999999</v>
      </c>
      <c r="O1633" s="80" t="n">
        <v>40176.26</v>
      </c>
      <c r="P1633" s="80" t="n">
        <v>14722.2</v>
      </c>
      <c r="Q1633" s="80" t="n">
        <v>19432.5</v>
      </c>
      <c r="R1633" s="80" t="n">
        <v>5637.32</v>
      </c>
      <c r="S1633" s="80" t="n">
        <v>-1416.38</v>
      </c>
      <c r="T1633" s="80">
        <f>O1633-Y1633</f>
        <v/>
      </c>
      <c r="U1633" s="82">
        <f>AA1633/(T1633+X1633)</f>
        <v/>
      </c>
      <c r="V1633" s="80">
        <f>INDEX(检修、备用和必开!B:B,MATCH(统调负荷!$C1633,检修、备用和必开!$A:$A,0))</f>
        <v/>
      </c>
      <c r="W1633" s="80">
        <f>INDEX(检修、备用和必开!C:C,MATCH(统调负荷!$C1633,检修、备用和必开!$A:$A,0))</f>
        <v/>
      </c>
      <c r="X1633" s="80">
        <f>INDEX(检修、备用和必开!D:D,MATCH(统调负荷!$C1633,检修、备用和必开!$A:$A,0))</f>
        <v/>
      </c>
      <c r="Y1633" s="80">
        <f>INDEX(检修、备用和必开!E:E,MATCH(统调负荷!$C1633,检修、备用和必开!$A:$A,0))</f>
        <v/>
      </c>
      <c r="Z1633" s="80">
        <f>INDEX(检修、备用和必开!F:F,MATCH(统调负荷!$C1633,检修、备用和必开!$A:$A,0))</f>
        <v/>
      </c>
      <c r="AA1633" s="80">
        <f>94492.4-V1633-Z1633</f>
        <v/>
      </c>
      <c r="AB1633" s="80" t="n">
        <v>311.4</v>
      </c>
      <c r="AC1633" s="80" t="n">
        <v>310.97</v>
      </c>
      <c r="AD1633" s="83">
        <f>C1633+D1633</f>
        <v/>
      </c>
      <c r="AE1633" s="82">
        <f>N1633-E1633</f>
        <v/>
      </c>
      <c r="AF1633" s="82">
        <f>O1633-F1633</f>
        <v/>
      </c>
      <c r="AG1633" s="82">
        <f>P1633-G1633</f>
        <v/>
      </c>
      <c r="AH1633" s="82">
        <f>Q1633-H1633</f>
        <v/>
      </c>
      <c r="AI1633" s="82">
        <f>R1633-I1633</f>
        <v/>
      </c>
      <c r="AJ1633" s="82">
        <f>S1633-J1633</f>
        <v/>
      </c>
      <c r="AK1633" s="80">
        <f>INDEX(检修、备用和必开!I:I,MATCH(统调负荷!$C1633,检修、备用和必开!$A:$A,0))</f>
        <v/>
      </c>
    </row>
    <row r="1634" ht="13.8" customHeight="1">
      <c r="A1634" s="80">
        <f>WEEKDAY(C1634,2)</f>
        <v/>
      </c>
      <c r="B1634" s="80">
        <f>HOUR(D1634)</f>
        <v/>
      </c>
      <c r="D1634" s="75" t="n"/>
      <c r="E1634" s="80" t="n"/>
      <c r="F1634" s="80" t="n"/>
      <c r="G1634" s="80" t="n"/>
      <c r="H1634" s="80" t="n"/>
      <c r="I1634" s="80" t="n"/>
      <c r="J1634" s="80" t="n"/>
      <c r="K1634" s="80">
        <f>F1634-Y1634</f>
        <v/>
      </c>
      <c r="L1634" s="82">
        <f>AA1634/(K1634+W1634)</f>
        <v/>
      </c>
      <c r="M1634" s="75" t="n">
        <v>0</v>
      </c>
      <c r="N1634" s="80" t="n">
        <v>77122.10000000001</v>
      </c>
      <c r="O1634" s="80" t="n">
        <v>39229.3</v>
      </c>
      <c r="P1634" s="80" t="n">
        <v>14833</v>
      </c>
      <c r="Q1634" s="80" t="n">
        <v>18560.8</v>
      </c>
      <c r="R1634" s="80" t="n">
        <v>5729.77</v>
      </c>
      <c r="S1634" s="80" t="n">
        <v>-1230.77</v>
      </c>
      <c r="T1634" s="80">
        <f>O1634-Y1634</f>
        <v/>
      </c>
      <c r="U1634" s="82">
        <f>AA1634/(T1634+X1634)</f>
        <v/>
      </c>
      <c r="V1634" s="80">
        <f>INDEX(检修、备用和必开!B:B,MATCH(统调负荷!$C1634,检修、备用和必开!$A:$A,0))</f>
        <v/>
      </c>
      <c r="W1634" s="80">
        <f>INDEX(检修、备用和必开!C:C,MATCH(统调负荷!$C1634,检修、备用和必开!$A:$A,0))</f>
        <v/>
      </c>
      <c r="X1634" s="80">
        <f>INDEX(检修、备用和必开!D:D,MATCH(统调负荷!$C1634,检修、备用和必开!$A:$A,0))</f>
        <v/>
      </c>
      <c r="Y1634" s="80">
        <f>INDEX(检修、备用和必开!E:E,MATCH(统调负荷!$C1634,检修、备用和必开!$A:$A,0))</f>
        <v/>
      </c>
      <c r="Z1634" s="80">
        <f>INDEX(检修、备用和必开!F:F,MATCH(统调负荷!$C1634,检修、备用和必开!$A:$A,0))</f>
        <v/>
      </c>
      <c r="AA1634" s="80">
        <f>94492.4-V1634-Z1634</f>
        <v/>
      </c>
      <c r="AB1634" s="80" t="n">
        <v>324.08</v>
      </c>
      <c r="AC1634" s="80" t="n">
        <v>320.8</v>
      </c>
      <c r="AD1634" s="83">
        <f>C1634+D1634</f>
        <v/>
      </c>
      <c r="AE1634" s="82">
        <f>N1634-E1634</f>
        <v/>
      </c>
      <c r="AF1634" s="82">
        <f>O1634-F1634</f>
        <v/>
      </c>
      <c r="AG1634" s="82">
        <f>P1634-G1634</f>
        <v/>
      </c>
      <c r="AH1634" s="82">
        <f>Q1634-H1634</f>
        <v/>
      </c>
      <c r="AI1634" s="82">
        <f>R1634-I1634</f>
        <v/>
      </c>
      <c r="AJ1634" s="82">
        <f>S1634-J1634</f>
        <v/>
      </c>
      <c r="AK1634" s="80">
        <f>INDEX(检修、备用和必开!I:I,MATCH(统调负荷!$C1634,检修、备用和必开!$A:$A,0))</f>
        <v/>
      </c>
    </row>
    <row r="1635" ht="13.8" customHeight="1">
      <c r="A1635" s="80">
        <f>WEEKDAY(C1635,2)</f>
        <v/>
      </c>
      <c r="B1635" s="80">
        <f>HOUR(D1635)</f>
        <v/>
      </c>
      <c r="D1635" s="75" t="n"/>
      <c r="E1635" s="80" t="n"/>
      <c r="F1635" s="80" t="n"/>
      <c r="G1635" s="80" t="n"/>
      <c r="H1635" s="80" t="n"/>
      <c r="I1635" s="80" t="n"/>
      <c r="J1635" s="80" t="n"/>
      <c r="K1635" s="80">
        <f>F1635-Y1635</f>
        <v/>
      </c>
      <c r="L1635" s="82">
        <f>AA1635/(K1635+W1635)</f>
        <v/>
      </c>
      <c r="M1635" s="75" t="n">
        <v>0.01041666666666667</v>
      </c>
      <c r="N1635" s="80" t="n">
        <v>82029.8</v>
      </c>
      <c r="O1635" s="80" t="n">
        <v>44067.09</v>
      </c>
      <c r="P1635" s="80" t="n">
        <v>14171.3</v>
      </c>
      <c r="Q1635" s="80" t="n">
        <v>19357.3</v>
      </c>
      <c r="R1635" s="80" t="n">
        <v>5580.35</v>
      </c>
      <c r="S1635" s="80" t="n">
        <v>-1146.24</v>
      </c>
      <c r="T1635" s="80">
        <f>O1635-Y1635</f>
        <v/>
      </c>
      <c r="U1635" s="82">
        <f>AA1635/(T1635+X1635)</f>
        <v/>
      </c>
      <c r="V1635" s="80">
        <f>INDEX(检修、备用和必开!B:B,MATCH(统调负荷!$C1635,检修、备用和必开!$A:$A,0))</f>
        <v/>
      </c>
      <c r="W1635" s="80">
        <f>INDEX(检修、备用和必开!C:C,MATCH(统调负荷!$C1635,检修、备用和必开!$A:$A,0))</f>
        <v/>
      </c>
      <c r="X1635" s="80">
        <f>INDEX(检修、备用和必开!D:D,MATCH(统调负荷!$C1635,检修、备用和必开!$A:$A,0))</f>
        <v/>
      </c>
      <c r="Y1635" s="80">
        <f>INDEX(检修、备用和必开!E:E,MATCH(统调负荷!$C1635,检修、备用和必开!$A:$A,0))</f>
        <v/>
      </c>
      <c r="Z1635" s="80">
        <f>INDEX(检修、备用和必开!F:F,MATCH(统调负荷!$C1635,检修、备用和必开!$A:$A,0))</f>
        <v/>
      </c>
      <c r="AA1635" s="80">
        <f>94492.4-V1635-Z1635</f>
        <v/>
      </c>
      <c r="AB1635" s="80" t="n">
        <v>360.17</v>
      </c>
      <c r="AC1635" s="80" t="n">
        <v>369.29</v>
      </c>
      <c r="AD1635" s="83">
        <f>C1635+D1635</f>
        <v/>
      </c>
      <c r="AE1635" s="82">
        <f>N1635-E1635</f>
        <v/>
      </c>
      <c r="AF1635" s="82">
        <f>O1635-F1635</f>
        <v/>
      </c>
      <c r="AG1635" s="82">
        <f>P1635-G1635</f>
        <v/>
      </c>
      <c r="AH1635" s="82">
        <f>Q1635-H1635</f>
        <v/>
      </c>
      <c r="AI1635" s="82">
        <f>R1635-I1635</f>
        <v/>
      </c>
      <c r="AJ1635" s="82">
        <f>S1635-J1635</f>
        <v/>
      </c>
      <c r="AK1635" s="80">
        <f>INDEX(检修、备用和必开!I:I,MATCH(统调负荷!$C1635,检修、备用和必开!$A:$A,0))</f>
        <v/>
      </c>
    </row>
    <row r="1636" ht="13.8" customHeight="1">
      <c r="A1636" s="80">
        <f>WEEKDAY(C1636,2)</f>
        <v/>
      </c>
      <c r="B1636" s="80">
        <f>HOUR(D1636)</f>
        <v/>
      </c>
      <c r="D1636" s="75" t="n"/>
      <c r="E1636" s="80" t="n"/>
      <c r="F1636" s="80" t="n"/>
      <c r="G1636" s="80" t="n"/>
      <c r="H1636" s="80" t="n"/>
      <c r="I1636" s="80" t="n"/>
      <c r="J1636" s="80" t="n"/>
      <c r="K1636" s="80">
        <f>F1636-Y1636</f>
        <v/>
      </c>
      <c r="L1636" s="82">
        <f>AA1636/(K1636+W1636)</f>
        <v/>
      </c>
      <c r="M1636" s="75" t="n">
        <v>0.02083333333333333</v>
      </c>
      <c r="N1636" s="80" t="n">
        <v>81135.2</v>
      </c>
      <c r="O1636" s="80" t="n">
        <v>43825.8</v>
      </c>
      <c r="P1636" s="80" t="n">
        <v>13917.8</v>
      </c>
      <c r="Q1636" s="80" t="n">
        <v>18934.5</v>
      </c>
      <c r="R1636" s="80" t="n">
        <v>5633.87</v>
      </c>
      <c r="S1636" s="80" t="n">
        <v>-1176.77</v>
      </c>
      <c r="T1636" s="80">
        <f>O1636-Y1636</f>
        <v/>
      </c>
      <c r="U1636" s="82">
        <f>AA1636/(T1636+X1636)</f>
        <v/>
      </c>
      <c r="V1636" s="80">
        <f>INDEX(检修、备用和必开!B:B,MATCH(统调负荷!$C1636,检修、备用和必开!$A:$A,0))</f>
        <v/>
      </c>
      <c r="W1636" s="80">
        <f>INDEX(检修、备用和必开!C:C,MATCH(统调负荷!$C1636,检修、备用和必开!$A:$A,0))</f>
        <v/>
      </c>
      <c r="X1636" s="80">
        <f>INDEX(检修、备用和必开!D:D,MATCH(统调负荷!$C1636,检修、备用和必开!$A:$A,0))</f>
        <v/>
      </c>
      <c r="Y1636" s="80">
        <f>INDEX(检修、备用和必开!E:E,MATCH(统调负荷!$C1636,检修、备用和必开!$A:$A,0))</f>
        <v/>
      </c>
      <c r="Z1636" s="80">
        <f>INDEX(检修、备用和必开!F:F,MATCH(统调负荷!$C1636,检修、备用和必开!$A:$A,0))</f>
        <v/>
      </c>
      <c r="AA1636" s="80">
        <f>94492.4-V1636-Z1636</f>
        <v/>
      </c>
      <c r="AB1636" s="80" t="n">
        <v>364.82</v>
      </c>
      <c r="AC1636" s="80" t="n">
        <v>381.22</v>
      </c>
      <c r="AD1636" s="83">
        <f>C1636+D1636</f>
        <v/>
      </c>
      <c r="AE1636" s="82">
        <f>N1636-E1636</f>
        <v/>
      </c>
      <c r="AF1636" s="82">
        <f>O1636-F1636</f>
        <v/>
      </c>
      <c r="AG1636" s="82">
        <f>P1636-G1636</f>
        <v/>
      </c>
      <c r="AH1636" s="82">
        <f>Q1636-H1636</f>
        <v/>
      </c>
      <c r="AI1636" s="82">
        <f>R1636-I1636</f>
        <v/>
      </c>
      <c r="AJ1636" s="82">
        <f>S1636-J1636</f>
        <v/>
      </c>
      <c r="AK1636" s="80">
        <f>INDEX(检修、备用和必开!I:I,MATCH(统调负荷!$C1636,检修、备用和必开!$A:$A,0))</f>
        <v/>
      </c>
    </row>
    <row r="1637" ht="13.8" customHeight="1">
      <c r="A1637" s="80">
        <f>WEEKDAY(C1637,2)</f>
        <v/>
      </c>
      <c r="B1637" s="80">
        <f>HOUR(D1637)</f>
        <v/>
      </c>
      <c r="D1637" s="75" t="n"/>
      <c r="E1637" s="80" t="n"/>
      <c r="F1637" s="80" t="n"/>
      <c r="G1637" s="80" t="n"/>
      <c r="H1637" s="80" t="n"/>
      <c r="I1637" s="80" t="n"/>
      <c r="J1637" s="80" t="n"/>
      <c r="K1637" s="80">
        <f>F1637-Y1637</f>
        <v/>
      </c>
      <c r="L1637" s="82">
        <f>AA1637/(K1637+W1637)</f>
        <v/>
      </c>
      <c r="M1637" s="75" t="n">
        <v>0.03125</v>
      </c>
      <c r="N1637" s="80" t="n">
        <v>79419.10000000001</v>
      </c>
      <c r="O1637" s="80" t="n">
        <v>41992.22</v>
      </c>
      <c r="P1637" s="80" t="n">
        <v>14093.8</v>
      </c>
      <c r="Q1637" s="80" t="n">
        <v>18925.8</v>
      </c>
      <c r="R1637" s="80" t="n">
        <v>5619.52</v>
      </c>
      <c r="S1637" s="80" t="n">
        <v>-1212.24</v>
      </c>
      <c r="T1637" s="80">
        <f>O1637-Y1637</f>
        <v/>
      </c>
      <c r="U1637" s="82">
        <f>AA1637/(T1637+X1637)</f>
        <v/>
      </c>
      <c r="V1637" s="80">
        <f>INDEX(检修、备用和必开!B:B,MATCH(统调负荷!$C1637,检修、备用和必开!$A:$A,0))</f>
        <v/>
      </c>
      <c r="W1637" s="80">
        <f>INDEX(检修、备用和必开!C:C,MATCH(统调负荷!$C1637,检修、备用和必开!$A:$A,0))</f>
        <v/>
      </c>
      <c r="X1637" s="80">
        <f>INDEX(检修、备用和必开!D:D,MATCH(统调负荷!$C1637,检修、备用和必开!$A:$A,0))</f>
        <v/>
      </c>
      <c r="Y1637" s="80">
        <f>INDEX(检修、备用和必开!E:E,MATCH(统调负荷!$C1637,检修、备用和必开!$A:$A,0))</f>
        <v/>
      </c>
      <c r="Z1637" s="80">
        <f>INDEX(检修、备用和必开!F:F,MATCH(统调负荷!$C1637,检修、备用和必开!$A:$A,0))</f>
        <v/>
      </c>
      <c r="AA1637" s="80">
        <f>94492.4-V1637-Z1637</f>
        <v/>
      </c>
      <c r="AB1637" s="80" t="n">
        <v>350.33</v>
      </c>
      <c r="AC1637" s="80" t="n">
        <v>325</v>
      </c>
      <c r="AD1637" s="83">
        <f>C1637+D1637</f>
        <v/>
      </c>
      <c r="AE1637" s="82">
        <f>N1637-E1637</f>
        <v/>
      </c>
      <c r="AF1637" s="82">
        <f>O1637-F1637</f>
        <v/>
      </c>
      <c r="AG1637" s="82">
        <f>P1637-G1637</f>
        <v/>
      </c>
      <c r="AH1637" s="82">
        <f>Q1637-H1637</f>
        <v/>
      </c>
      <c r="AI1637" s="82">
        <f>R1637-I1637</f>
        <v/>
      </c>
      <c r="AJ1637" s="82">
        <f>S1637-J1637</f>
        <v/>
      </c>
      <c r="AK1637" s="80">
        <f>INDEX(检修、备用和必开!I:I,MATCH(统调负荷!$C1637,检修、备用和必开!$A:$A,0))</f>
        <v/>
      </c>
    </row>
    <row r="1638" ht="13.8" customHeight="1">
      <c r="A1638" s="80">
        <f>WEEKDAY(C1638,2)</f>
        <v/>
      </c>
      <c r="B1638" s="80">
        <f>HOUR(D1638)</f>
        <v/>
      </c>
      <c r="D1638" s="75" t="n"/>
      <c r="E1638" s="80" t="n"/>
      <c r="F1638" s="80" t="n"/>
      <c r="G1638" s="80" t="n"/>
      <c r="H1638" s="80" t="n"/>
      <c r="I1638" s="80" t="n"/>
      <c r="J1638" s="80" t="n"/>
      <c r="K1638" s="80">
        <f>F1638-Y1638</f>
        <v/>
      </c>
      <c r="L1638" s="82">
        <f>AA1638/(K1638+W1638)</f>
        <v/>
      </c>
      <c r="M1638" s="75" t="n">
        <v>0.04166666666666666</v>
      </c>
      <c r="N1638" s="80" t="n">
        <v>77679.39999999999</v>
      </c>
      <c r="O1638" s="80" t="n">
        <v>40431.43</v>
      </c>
      <c r="P1638" s="80" t="n">
        <v>14321.3</v>
      </c>
      <c r="Q1638" s="80" t="n">
        <v>18512.9</v>
      </c>
      <c r="R1638" s="80" t="n">
        <v>5617.2</v>
      </c>
      <c r="S1638" s="80" t="n">
        <v>-1203.43</v>
      </c>
      <c r="T1638" s="80">
        <f>O1638-Y1638</f>
        <v/>
      </c>
      <c r="U1638" s="82">
        <f>AA1638/(T1638+X1638)</f>
        <v/>
      </c>
      <c r="V1638" s="80">
        <f>INDEX(检修、备用和必开!B:B,MATCH(统调负荷!$C1638,检修、备用和必开!$A:$A,0))</f>
        <v/>
      </c>
      <c r="W1638" s="80">
        <f>INDEX(检修、备用和必开!C:C,MATCH(统调负荷!$C1638,检修、备用和必开!$A:$A,0))</f>
        <v/>
      </c>
      <c r="X1638" s="80">
        <f>INDEX(检修、备用和必开!D:D,MATCH(统调负荷!$C1638,检修、备用和必开!$A:$A,0))</f>
        <v/>
      </c>
      <c r="Y1638" s="80">
        <f>INDEX(检修、备用和必开!E:E,MATCH(统调负荷!$C1638,检修、备用和必开!$A:$A,0))</f>
        <v/>
      </c>
      <c r="Z1638" s="80">
        <f>INDEX(检修、备用和必开!F:F,MATCH(统调负荷!$C1638,检修、备用和必开!$A:$A,0))</f>
        <v/>
      </c>
      <c r="AA1638" s="80">
        <f>94492.4-V1638-Z1638</f>
        <v/>
      </c>
      <c r="AB1638" s="80" t="n">
        <v>330.99</v>
      </c>
      <c r="AC1638" s="80" t="n">
        <v>320.44</v>
      </c>
      <c r="AD1638" s="83">
        <f>C1638+D1638</f>
        <v/>
      </c>
      <c r="AE1638" s="82">
        <f>N1638-E1638</f>
        <v/>
      </c>
      <c r="AF1638" s="82">
        <f>O1638-F1638</f>
        <v/>
      </c>
      <c r="AG1638" s="82">
        <f>P1638-G1638</f>
        <v/>
      </c>
      <c r="AH1638" s="82">
        <f>Q1638-H1638</f>
        <v/>
      </c>
      <c r="AI1638" s="82">
        <f>R1638-I1638</f>
        <v/>
      </c>
      <c r="AJ1638" s="82">
        <f>S1638-J1638</f>
        <v/>
      </c>
      <c r="AK1638" s="80">
        <f>INDEX(检修、备用和必开!I:I,MATCH(统调负荷!$C1638,检修、备用和必开!$A:$A,0))</f>
        <v/>
      </c>
    </row>
    <row r="1639" ht="13.8" customHeight="1">
      <c r="A1639" s="80">
        <f>WEEKDAY(C1639,2)</f>
        <v/>
      </c>
      <c r="B1639" s="80">
        <f>HOUR(D1639)</f>
        <v/>
      </c>
      <c r="D1639" s="75" t="n"/>
      <c r="E1639" s="80" t="n"/>
      <c r="F1639" s="80" t="n"/>
      <c r="G1639" s="80" t="n"/>
      <c r="H1639" s="80" t="n"/>
      <c r="I1639" s="80" t="n"/>
      <c r="J1639" s="80" t="n"/>
      <c r="K1639" s="80">
        <f>F1639-Y1639</f>
        <v/>
      </c>
      <c r="L1639" s="82">
        <f>AA1639/(K1639+W1639)</f>
        <v/>
      </c>
      <c r="M1639" s="75" t="n">
        <v>0.05208333333333334</v>
      </c>
      <c r="N1639" s="80" t="n">
        <v>75964.10000000001</v>
      </c>
      <c r="O1639" s="80" t="n">
        <v>39366.67</v>
      </c>
      <c r="P1639" s="80" t="n">
        <v>13696</v>
      </c>
      <c r="Q1639" s="80" t="n">
        <v>18518.3</v>
      </c>
      <c r="R1639" s="80" t="n">
        <v>5584.53</v>
      </c>
      <c r="S1639" s="80" t="n">
        <v>-1201.4</v>
      </c>
      <c r="T1639" s="80">
        <f>O1639-Y1639</f>
        <v/>
      </c>
      <c r="U1639" s="82">
        <f>AA1639/(T1639+X1639)</f>
        <v/>
      </c>
      <c r="V1639" s="80">
        <f>INDEX(检修、备用和必开!B:B,MATCH(统调负荷!$C1639,检修、备用和必开!$A:$A,0))</f>
        <v/>
      </c>
      <c r="W1639" s="80">
        <f>INDEX(检修、备用和必开!C:C,MATCH(统调负荷!$C1639,检修、备用和必开!$A:$A,0))</f>
        <v/>
      </c>
      <c r="X1639" s="80">
        <f>INDEX(检修、备用和必开!D:D,MATCH(统调负荷!$C1639,检修、备用和必开!$A:$A,0))</f>
        <v/>
      </c>
      <c r="Y1639" s="80">
        <f>INDEX(检修、备用和必开!E:E,MATCH(统调负荷!$C1639,检修、备用和必开!$A:$A,0))</f>
        <v/>
      </c>
      <c r="Z1639" s="80">
        <f>INDEX(检修、备用和必开!F:F,MATCH(统调负荷!$C1639,检修、备用和必开!$A:$A,0))</f>
        <v/>
      </c>
      <c r="AA1639" s="80">
        <f>94492.4-V1639-Z1639</f>
        <v/>
      </c>
      <c r="AB1639" s="80" t="n">
        <v>326.2</v>
      </c>
      <c r="AC1639" s="80" t="n">
        <v>316.71</v>
      </c>
      <c r="AD1639" s="83">
        <f>C1639+D1639</f>
        <v/>
      </c>
      <c r="AE1639" s="82">
        <f>N1639-E1639</f>
        <v/>
      </c>
      <c r="AF1639" s="82">
        <f>O1639-F1639</f>
        <v/>
      </c>
      <c r="AG1639" s="82">
        <f>P1639-G1639</f>
        <v/>
      </c>
      <c r="AH1639" s="82">
        <f>Q1639-H1639</f>
        <v/>
      </c>
      <c r="AI1639" s="82">
        <f>R1639-I1639</f>
        <v/>
      </c>
      <c r="AJ1639" s="82">
        <f>S1639-J1639</f>
        <v/>
      </c>
      <c r="AK1639" s="80">
        <f>INDEX(检修、备用和必开!I:I,MATCH(统调负荷!$C1639,检修、备用和必开!$A:$A,0))</f>
        <v/>
      </c>
    </row>
    <row r="1640" ht="13.8" customHeight="1">
      <c r="A1640" s="80">
        <f>WEEKDAY(C1640,2)</f>
        <v/>
      </c>
      <c r="B1640" s="80">
        <f>HOUR(D1640)</f>
        <v/>
      </c>
      <c r="D1640" s="75" t="n"/>
      <c r="E1640" s="80" t="n"/>
      <c r="F1640" s="80" t="n"/>
      <c r="G1640" s="80" t="n"/>
      <c r="H1640" s="80" t="n"/>
      <c r="I1640" s="80" t="n"/>
      <c r="J1640" s="80" t="n"/>
      <c r="K1640" s="80">
        <f>F1640-Y1640</f>
        <v/>
      </c>
      <c r="L1640" s="82">
        <f>AA1640/(K1640+W1640)</f>
        <v/>
      </c>
      <c r="M1640" s="75" t="n">
        <v>0.0625</v>
      </c>
      <c r="N1640" s="80" t="n">
        <v>74559.7</v>
      </c>
      <c r="O1640" s="80" t="n">
        <v>38455.9</v>
      </c>
      <c r="P1640" s="80" t="n">
        <v>13209.2</v>
      </c>
      <c r="Q1640" s="80" t="n">
        <v>18564.7</v>
      </c>
      <c r="R1640" s="80" t="n">
        <v>5492.81</v>
      </c>
      <c r="S1640" s="80" t="n">
        <v>-1162.91</v>
      </c>
      <c r="T1640" s="80">
        <f>O1640-Y1640</f>
        <v/>
      </c>
      <c r="U1640" s="82">
        <f>AA1640/(T1640+X1640)</f>
        <v/>
      </c>
      <c r="V1640" s="80">
        <f>INDEX(检修、备用和必开!B:B,MATCH(统调负荷!$C1640,检修、备用和必开!$A:$A,0))</f>
        <v/>
      </c>
      <c r="W1640" s="80">
        <f>INDEX(检修、备用和必开!C:C,MATCH(统调负荷!$C1640,检修、备用和必开!$A:$A,0))</f>
        <v/>
      </c>
      <c r="X1640" s="80">
        <f>INDEX(检修、备用和必开!D:D,MATCH(统调负荷!$C1640,检修、备用和必开!$A:$A,0))</f>
        <v/>
      </c>
      <c r="Y1640" s="80">
        <f>INDEX(检修、备用和必开!E:E,MATCH(统调负荷!$C1640,检修、备用和必开!$A:$A,0))</f>
        <v/>
      </c>
      <c r="Z1640" s="80">
        <f>INDEX(检修、备用和必开!F:F,MATCH(统调负荷!$C1640,检修、备用和必开!$A:$A,0))</f>
        <v/>
      </c>
      <c r="AA1640" s="80">
        <f>94492.4-V1640-Z1640</f>
        <v/>
      </c>
      <c r="AB1640" s="80" t="n">
        <v>321.4</v>
      </c>
      <c r="AC1640" s="80" t="n">
        <v>316.71</v>
      </c>
      <c r="AD1640" s="83">
        <f>C1640+D1640</f>
        <v/>
      </c>
      <c r="AE1640" s="82">
        <f>N1640-E1640</f>
        <v/>
      </c>
      <c r="AF1640" s="82">
        <f>O1640-F1640</f>
        <v/>
      </c>
      <c r="AG1640" s="82">
        <f>P1640-G1640</f>
        <v/>
      </c>
      <c r="AH1640" s="82">
        <f>Q1640-H1640</f>
        <v/>
      </c>
      <c r="AI1640" s="82">
        <f>R1640-I1640</f>
        <v/>
      </c>
      <c r="AJ1640" s="82">
        <f>S1640-J1640</f>
        <v/>
      </c>
      <c r="AK1640" s="80">
        <f>INDEX(检修、备用和必开!I:I,MATCH(统调负荷!$C1640,检修、备用和必开!$A:$A,0))</f>
        <v/>
      </c>
    </row>
    <row r="1641" ht="13.8" customHeight="1">
      <c r="A1641" s="80">
        <f>WEEKDAY(C1641,2)</f>
        <v/>
      </c>
      <c r="B1641" s="80">
        <f>HOUR(D1641)</f>
        <v/>
      </c>
      <c r="D1641" s="75" t="n"/>
      <c r="E1641" s="80" t="n"/>
      <c r="F1641" s="80" t="n"/>
      <c r="G1641" s="80" t="n"/>
      <c r="H1641" s="80" t="n"/>
      <c r="I1641" s="80" t="n"/>
      <c r="J1641" s="80" t="n"/>
      <c r="K1641" s="80">
        <f>F1641-Y1641</f>
        <v/>
      </c>
      <c r="L1641" s="82">
        <f>AA1641/(K1641+W1641)</f>
        <v/>
      </c>
      <c r="M1641" s="75" t="n">
        <v>0.07291666666666667</v>
      </c>
      <c r="N1641" s="80" t="n">
        <v>73265.8</v>
      </c>
      <c r="O1641" s="80" t="n">
        <v>37029.48</v>
      </c>
      <c r="P1641" s="80" t="n">
        <v>13188.7</v>
      </c>
      <c r="Q1641" s="80" t="n">
        <v>18734.2</v>
      </c>
      <c r="R1641" s="80" t="n">
        <v>5499.21</v>
      </c>
      <c r="S1641" s="80" t="n">
        <v>-1185.79</v>
      </c>
      <c r="T1641" s="80">
        <f>O1641-Y1641</f>
        <v/>
      </c>
      <c r="U1641" s="82">
        <f>AA1641/(T1641+X1641)</f>
        <v/>
      </c>
      <c r="V1641" s="80">
        <f>INDEX(检修、备用和必开!B:B,MATCH(统调负荷!$C1641,检修、备用和必开!$A:$A,0))</f>
        <v/>
      </c>
      <c r="W1641" s="80">
        <f>INDEX(检修、备用和必开!C:C,MATCH(统调负荷!$C1641,检修、备用和必开!$A:$A,0))</f>
        <v/>
      </c>
      <c r="X1641" s="80">
        <f>INDEX(检修、备用和必开!D:D,MATCH(统调负荷!$C1641,检修、备用和必开!$A:$A,0))</f>
        <v/>
      </c>
      <c r="Y1641" s="80">
        <f>INDEX(检修、备用和必开!E:E,MATCH(统调负荷!$C1641,检修、备用和必开!$A:$A,0))</f>
        <v/>
      </c>
      <c r="Z1641" s="80">
        <f>INDEX(检修、备用和必开!F:F,MATCH(统调负荷!$C1641,检修、备用和必开!$A:$A,0))</f>
        <v/>
      </c>
      <c r="AA1641" s="80">
        <f>94492.4-V1641-Z1641</f>
        <v/>
      </c>
      <c r="AB1641" s="80" t="n">
        <v>321.2</v>
      </c>
      <c r="AC1641" s="80" t="n">
        <v>314.88</v>
      </c>
      <c r="AD1641" s="83">
        <f>C1641+D1641</f>
        <v/>
      </c>
      <c r="AE1641" s="82">
        <f>N1641-E1641</f>
        <v/>
      </c>
      <c r="AF1641" s="82">
        <f>O1641-F1641</f>
        <v/>
      </c>
      <c r="AG1641" s="82">
        <f>P1641-G1641</f>
        <v/>
      </c>
      <c r="AH1641" s="82">
        <f>Q1641-H1641</f>
        <v/>
      </c>
      <c r="AI1641" s="82">
        <f>R1641-I1641</f>
        <v/>
      </c>
      <c r="AJ1641" s="82">
        <f>S1641-J1641</f>
        <v/>
      </c>
      <c r="AK1641" s="80">
        <f>INDEX(检修、备用和必开!I:I,MATCH(统调负荷!$C1641,检修、备用和必开!$A:$A,0))</f>
        <v/>
      </c>
    </row>
    <row r="1642" ht="13.8" customHeight="1">
      <c r="A1642" s="80">
        <f>WEEKDAY(C1642,2)</f>
        <v/>
      </c>
      <c r="B1642" s="80">
        <f>HOUR(D1642)</f>
        <v/>
      </c>
      <c r="D1642" s="75" t="n"/>
      <c r="E1642" s="80" t="n"/>
      <c r="F1642" s="80" t="n"/>
      <c r="G1642" s="80" t="n"/>
      <c r="H1642" s="80" t="n"/>
      <c r="I1642" s="80" t="n"/>
      <c r="J1642" s="80" t="n"/>
      <c r="K1642" s="80">
        <f>F1642-Y1642</f>
        <v/>
      </c>
      <c r="L1642" s="82">
        <f>AA1642/(K1642+W1642)</f>
        <v/>
      </c>
      <c r="M1642" s="75" t="n">
        <v>0.08333333333333333</v>
      </c>
      <c r="N1642" s="80" t="n">
        <v>71947.5</v>
      </c>
      <c r="O1642" s="80" t="n">
        <v>35845.63</v>
      </c>
      <c r="P1642" s="80" t="n">
        <v>12892.3</v>
      </c>
      <c r="Q1642" s="80" t="n">
        <v>18953.2</v>
      </c>
      <c r="R1642" s="80" t="n">
        <v>5443.56</v>
      </c>
      <c r="S1642" s="80" t="n">
        <v>-1187.19</v>
      </c>
      <c r="T1642" s="80">
        <f>O1642-Y1642</f>
        <v/>
      </c>
      <c r="U1642" s="82">
        <f>AA1642/(T1642+X1642)</f>
        <v/>
      </c>
      <c r="V1642" s="80">
        <f>INDEX(检修、备用和必开!B:B,MATCH(统调负荷!$C1642,检修、备用和必开!$A:$A,0))</f>
        <v/>
      </c>
      <c r="W1642" s="80">
        <f>INDEX(检修、备用和必开!C:C,MATCH(统调负荷!$C1642,检修、备用和必开!$A:$A,0))</f>
        <v/>
      </c>
      <c r="X1642" s="80">
        <f>INDEX(检修、备用和必开!D:D,MATCH(统调负荷!$C1642,检修、备用和必开!$A:$A,0))</f>
        <v/>
      </c>
      <c r="Y1642" s="80">
        <f>INDEX(检修、备用和必开!E:E,MATCH(统调负荷!$C1642,检修、备用和必开!$A:$A,0))</f>
        <v/>
      </c>
      <c r="Z1642" s="80">
        <f>INDEX(检修、备用和必开!F:F,MATCH(统调负荷!$C1642,检修、备用和必开!$A:$A,0))</f>
        <v/>
      </c>
      <c r="AA1642" s="80">
        <f>94492.4-V1642-Z1642</f>
        <v/>
      </c>
      <c r="AB1642" s="80" t="n">
        <v>321.2</v>
      </c>
      <c r="AC1642" s="80" t="n">
        <v>309.68</v>
      </c>
      <c r="AD1642" s="83">
        <f>C1642+D1642</f>
        <v/>
      </c>
      <c r="AE1642" s="82">
        <f>N1642-E1642</f>
        <v/>
      </c>
      <c r="AF1642" s="82">
        <f>O1642-F1642</f>
        <v/>
      </c>
      <c r="AG1642" s="82">
        <f>P1642-G1642</f>
        <v/>
      </c>
      <c r="AH1642" s="82">
        <f>Q1642-H1642</f>
        <v/>
      </c>
      <c r="AI1642" s="82">
        <f>R1642-I1642</f>
        <v/>
      </c>
      <c r="AJ1642" s="82">
        <f>S1642-J1642</f>
        <v/>
      </c>
      <c r="AK1642" s="80">
        <f>INDEX(检修、备用和必开!I:I,MATCH(统调负荷!$C1642,检修、备用和必开!$A:$A,0))</f>
        <v/>
      </c>
    </row>
    <row r="1643" ht="13.8" customHeight="1">
      <c r="A1643" s="80">
        <f>WEEKDAY(C1643,2)</f>
        <v/>
      </c>
      <c r="B1643" s="80">
        <f>HOUR(D1643)</f>
        <v/>
      </c>
      <c r="D1643" s="75" t="n"/>
      <c r="E1643" s="80" t="n"/>
      <c r="F1643" s="80" t="n"/>
      <c r="G1643" s="80" t="n"/>
      <c r="H1643" s="80" t="n"/>
      <c r="I1643" s="80" t="n"/>
      <c r="J1643" s="80" t="n"/>
      <c r="K1643" s="80">
        <f>F1643-Y1643</f>
        <v/>
      </c>
      <c r="L1643" s="82">
        <f>AA1643/(K1643+W1643)</f>
        <v/>
      </c>
      <c r="M1643" s="75" t="n">
        <v>0.09375</v>
      </c>
      <c r="N1643" s="80" t="n">
        <v>70751</v>
      </c>
      <c r="O1643" s="80" t="n">
        <v>35556.98</v>
      </c>
      <c r="P1643" s="80" t="n">
        <v>11980.3</v>
      </c>
      <c r="Q1643" s="80" t="n">
        <v>18977.8</v>
      </c>
      <c r="R1643" s="80" t="n">
        <v>5433.83</v>
      </c>
      <c r="S1643" s="80" t="n">
        <v>-1197.91</v>
      </c>
      <c r="T1643" s="80">
        <f>O1643-Y1643</f>
        <v/>
      </c>
      <c r="U1643" s="82">
        <f>AA1643/(T1643+X1643)</f>
        <v/>
      </c>
      <c r="V1643" s="80">
        <f>INDEX(检修、备用和必开!B:B,MATCH(统调负荷!$C1643,检修、备用和必开!$A:$A,0))</f>
        <v/>
      </c>
      <c r="W1643" s="80">
        <f>INDEX(检修、备用和必开!C:C,MATCH(统调负荷!$C1643,检修、备用和必开!$A:$A,0))</f>
        <v/>
      </c>
      <c r="X1643" s="80">
        <f>INDEX(检修、备用和必开!D:D,MATCH(统调负荷!$C1643,检修、备用和必开!$A:$A,0))</f>
        <v/>
      </c>
      <c r="Y1643" s="80">
        <f>INDEX(检修、备用和必开!E:E,MATCH(统调负荷!$C1643,检修、备用和必开!$A:$A,0))</f>
        <v/>
      </c>
      <c r="Z1643" s="80">
        <f>INDEX(检修、备用和必开!F:F,MATCH(统调负荷!$C1643,检修、备用和必开!$A:$A,0))</f>
        <v/>
      </c>
      <c r="AA1643" s="80">
        <f>94492.4-V1643-Z1643</f>
        <v/>
      </c>
      <c r="AB1643" s="80" t="n">
        <v>320.8</v>
      </c>
      <c r="AC1643" s="80" t="n">
        <v>311.34</v>
      </c>
      <c r="AD1643" s="83">
        <f>C1643+D1643</f>
        <v/>
      </c>
      <c r="AE1643" s="82">
        <f>N1643-E1643</f>
        <v/>
      </c>
      <c r="AF1643" s="82">
        <f>O1643-F1643</f>
        <v/>
      </c>
      <c r="AG1643" s="82">
        <f>P1643-G1643</f>
        <v/>
      </c>
      <c r="AH1643" s="82">
        <f>Q1643-H1643</f>
        <v/>
      </c>
      <c r="AI1643" s="82">
        <f>R1643-I1643</f>
        <v/>
      </c>
      <c r="AJ1643" s="82">
        <f>S1643-J1643</f>
        <v/>
      </c>
      <c r="AK1643" s="80">
        <f>INDEX(检修、备用和必开!I:I,MATCH(统调负荷!$C1643,检修、备用和必开!$A:$A,0))</f>
        <v/>
      </c>
    </row>
    <row r="1644" ht="13.8" customHeight="1">
      <c r="A1644" s="80">
        <f>WEEKDAY(C1644,2)</f>
        <v/>
      </c>
      <c r="B1644" s="80">
        <f>HOUR(D1644)</f>
        <v/>
      </c>
      <c r="D1644" s="75" t="n"/>
      <c r="E1644" s="80" t="n"/>
      <c r="F1644" s="80" t="n"/>
      <c r="G1644" s="80" t="n"/>
      <c r="H1644" s="80" t="n"/>
      <c r="I1644" s="80" t="n"/>
      <c r="J1644" s="80" t="n"/>
      <c r="K1644" s="80">
        <f>F1644-Y1644</f>
        <v/>
      </c>
      <c r="L1644" s="82">
        <f>AA1644/(K1644+W1644)</f>
        <v/>
      </c>
      <c r="M1644" s="75" t="n">
        <v>0.1041666666666667</v>
      </c>
      <c r="N1644" s="80" t="n">
        <v>69877.3</v>
      </c>
      <c r="O1644" s="80" t="n">
        <v>35462.71</v>
      </c>
      <c r="P1644" s="80" t="n">
        <v>11696</v>
      </c>
      <c r="Q1644" s="80" t="n">
        <v>18548.1</v>
      </c>
      <c r="R1644" s="80" t="n">
        <v>5383.84</v>
      </c>
      <c r="S1644" s="80" t="n">
        <v>-1213.35</v>
      </c>
      <c r="T1644" s="80">
        <f>O1644-Y1644</f>
        <v/>
      </c>
      <c r="U1644" s="82">
        <f>AA1644/(T1644+X1644)</f>
        <v/>
      </c>
      <c r="V1644" s="80">
        <f>INDEX(检修、备用和必开!B:B,MATCH(统调负荷!$C1644,检修、备用和必开!$A:$A,0))</f>
        <v/>
      </c>
      <c r="W1644" s="80">
        <f>INDEX(检修、备用和必开!C:C,MATCH(统调负荷!$C1644,检修、备用和必开!$A:$A,0))</f>
        <v/>
      </c>
      <c r="X1644" s="80">
        <f>INDEX(检修、备用和必开!D:D,MATCH(统调负荷!$C1644,检修、备用和必开!$A:$A,0))</f>
        <v/>
      </c>
      <c r="Y1644" s="80">
        <f>INDEX(检修、备用和必开!E:E,MATCH(统调负荷!$C1644,检修、备用和必开!$A:$A,0))</f>
        <v/>
      </c>
      <c r="Z1644" s="80">
        <f>INDEX(检修、备用和必开!F:F,MATCH(统调负荷!$C1644,检修、备用和必开!$A:$A,0))</f>
        <v/>
      </c>
      <c r="AA1644" s="80">
        <f>94492.4-V1644-Z1644</f>
        <v/>
      </c>
      <c r="AB1644" s="80" t="n">
        <v>320.8</v>
      </c>
      <c r="AC1644" s="80" t="n">
        <v>311.2</v>
      </c>
      <c r="AD1644" s="83">
        <f>C1644+D1644</f>
        <v/>
      </c>
      <c r="AE1644" s="82">
        <f>N1644-E1644</f>
        <v/>
      </c>
      <c r="AF1644" s="82">
        <f>O1644-F1644</f>
        <v/>
      </c>
      <c r="AG1644" s="82">
        <f>P1644-G1644</f>
        <v/>
      </c>
      <c r="AH1644" s="82">
        <f>Q1644-H1644</f>
        <v/>
      </c>
      <c r="AI1644" s="82">
        <f>R1644-I1644</f>
        <v/>
      </c>
      <c r="AJ1644" s="82">
        <f>S1644-J1644</f>
        <v/>
      </c>
      <c r="AK1644" s="80">
        <f>INDEX(检修、备用和必开!I:I,MATCH(统调负荷!$C1644,检修、备用和必开!$A:$A,0))</f>
        <v/>
      </c>
    </row>
    <row r="1645" ht="13.8" customHeight="1">
      <c r="A1645" s="80">
        <f>WEEKDAY(C1645,2)</f>
        <v/>
      </c>
      <c r="B1645" s="80">
        <f>HOUR(D1645)</f>
        <v/>
      </c>
      <c r="D1645" s="75" t="n"/>
      <c r="E1645" s="80" t="n"/>
      <c r="F1645" s="80" t="n"/>
      <c r="G1645" s="80" t="n"/>
      <c r="H1645" s="80" t="n"/>
      <c r="I1645" s="80" t="n"/>
      <c r="J1645" s="80" t="n"/>
      <c r="K1645" s="80">
        <f>F1645-Y1645</f>
        <v/>
      </c>
      <c r="L1645" s="82">
        <f>AA1645/(K1645+W1645)</f>
        <v/>
      </c>
      <c r="M1645" s="75" t="n">
        <v>0.1145833333333333</v>
      </c>
      <c r="N1645" s="80" t="n">
        <v>68922.3</v>
      </c>
      <c r="O1645" s="80" t="n">
        <v>34731.66</v>
      </c>
      <c r="P1645" s="80" t="n">
        <v>11819.3</v>
      </c>
      <c r="Q1645" s="80" t="n">
        <v>18207.9</v>
      </c>
      <c r="R1645" s="80" t="n">
        <v>5407.3</v>
      </c>
      <c r="S1645" s="80" t="n">
        <v>-1243.86</v>
      </c>
      <c r="T1645" s="80">
        <f>O1645-Y1645</f>
        <v/>
      </c>
      <c r="U1645" s="82">
        <f>AA1645/(T1645+X1645)</f>
        <v/>
      </c>
      <c r="V1645" s="80">
        <f>INDEX(检修、备用和必开!B:B,MATCH(统调负荷!$C1645,检修、备用和必开!$A:$A,0))</f>
        <v/>
      </c>
      <c r="W1645" s="80">
        <f>INDEX(检修、备用和必开!C:C,MATCH(统调负荷!$C1645,检修、备用和必开!$A:$A,0))</f>
        <v/>
      </c>
      <c r="X1645" s="80">
        <f>INDEX(检修、备用和必开!D:D,MATCH(统调负荷!$C1645,检修、备用和必开!$A:$A,0))</f>
        <v/>
      </c>
      <c r="Y1645" s="80">
        <f>INDEX(检修、备用和必开!E:E,MATCH(统调负荷!$C1645,检修、备用和必开!$A:$A,0))</f>
        <v/>
      </c>
      <c r="Z1645" s="80">
        <f>INDEX(检修、备用和必开!F:F,MATCH(统调负荷!$C1645,检修、备用和必开!$A:$A,0))</f>
        <v/>
      </c>
      <c r="AA1645" s="80">
        <f>94492.4-V1645-Z1645</f>
        <v/>
      </c>
      <c r="AB1645" s="80" t="n">
        <v>319.84</v>
      </c>
      <c r="AC1645" s="80" t="n">
        <v>308</v>
      </c>
      <c r="AD1645" s="83">
        <f>C1645+D1645</f>
        <v/>
      </c>
      <c r="AE1645" s="82">
        <f>N1645-E1645</f>
        <v/>
      </c>
      <c r="AF1645" s="82">
        <f>O1645-F1645</f>
        <v/>
      </c>
      <c r="AG1645" s="82">
        <f>P1645-G1645</f>
        <v/>
      </c>
      <c r="AH1645" s="82">
        <f>Q1645-H1645</f>
        <v/>
      </c>
      <c r="AI1645" s="82">
        <f>R1645-I1645</f>
        <v/>
      </c>
      <c r="AJ1645" s="82">
        <f>S1645-J1645</f>
        <v/>
      </c>
      <c r="AK1645" s="80">
        <f>INDEX(检修、备用和必开!I:I,MATCH(统调负荷!$C1645,检修、备用和必开!$A:$A,0))</f>
        <v/>
      </c>
    </row>
    <row r="1646" ht="13.8" customHeight="1">
      <c r="A1646" s="80">
        <f>WEEKDAY(C1646,2)</f>
        <v/>
      </c>
      <c r="B1646" s="80">
        <f>HOUR(D1646)</f>
        <v/>
      </c>
      <c r="D1646" s="75" t="n"/>
      <c r="E1646" s="80" t="n"/>
      <c r="F1646" s="80" t="n"/>
      <c r="G1646" s="80" t="n"/>
      <c r="H1646" s="80" t="n"/>
      <c r="I1646" s="80" t="n"/>
      <c r="J1646" s="80" t="n"/>
      <c r="K1646" s="80">
        <f>F1646-Y1646</f>
        <v/>
      </c>
      <c r="L1646" s="82">
        <f>AA1646/(K1646+W1646)</f>
        <v/>
      </c>
      <c r="M1646" s="75" t="n">
        <v>0.125</v>
      </c>
      <c r="N1646" s="80" t="n">
        <v>68242.7</v>
      </c>
      <c r="O1646" s="80" t="n">
        <v>34135.39</v>
      </c>
      <c r="P1646" s="80" t="n">
        <v>12003.8</v>
      </c>
      <c r="Q1646" s="80" t="n">
        <v>17900.9</v>
      </c>
      <c r="R1646" s="80" t="n">
        <v>5452.21</v>
      </c>
      <c r="S1646" s="80" t="n">
        <v>-1249.6</v>
      </c>
      <c r="T1646" s="80">
        <f>O1646-Y1646</f>
        <v/>
      </c>
      <c r="U1646" s="82">
        <f>AA1646/(T1646+X1646)</f>
        <v/>
      </c>
      <c r="V1646" s="80">
        <f>INDEX(检修、备用和必开!B:B,MATCH(统调负荷!$C1646,检修、备用和必开!$A:$A,0))</f>
        <v/>
      </c>
      <c r="W1646" s="80">
        <f>INDEX(检修、备用和必开!C:C,MATCH(统调负荷!$C1646,检修、备用和必开!$A:$A,0))</f>
        <v/>
      </c>
      <c r="X1646" s="80">
        <f>INDEX(检修、备用和必开!D:D,MATCH(统调负荷!$C1646,检修、备用和必开!$A:$A,0))</f>
        <v/>
      </c>
      <c r="Y1646" s="80">
        <f>INDEX(检修、备用和必开!E:E,MATCH(统调负荷!$C1646,检修、备用和必开!$A:$A,0))</f>
        <v/>
      </c>
      <c r="Z1646" s="80">
        <f>INDEX(检修、备用和必开!F:F,MATCH(统调负荷!$C1646,检修、备用和必开!$A:$A,0))</f>
        <v/>
      </c>
      <c r="AA1646" s="80">
        <f>94492.4-V1646-Z1646</f>
        <v/>
      </c>
      <c r="AB1646" s="80" t="n">
        <v>316</v>
      </c>
      <c r="AC1646" s="80" t="n">
        <v>305.42</v>
      </c>
      <c r="AD1646" s="83">
        <f>C1646+D1646</f>
        <v/>
      </c>
      <c r="AE1646" s="82">
        <f>N1646-E1646</f>
        <v/>
      </c>
      <c r="AF1646" s="82">
        <f>O1646-F1646</f>
        <v/>
      </c>
      <c r="AG1646" s="82">
        <f>P1646-G1646</f>
        <v/>
      </c>
      <c r="AH1646" s="82">
        <f>Q1646-H1646</f>
        <v/>
      </c>
      <c r="AI1646" s="82">
        <f>R1646-I1646</f>
        <v/>
      </c>
      <c r="AJ1646" s="82">
        <f>S1646-J1646</f>
        <v/>
      </c>
      <c r="AK1646" s="80">
        <f>INDEX(检修、备用和必开!I:I,MATCH(统调负荷!$C1646,检修、备用和必开!$A:$A,0))</f>
        <v/>
      </c>
    </row>
    <row r="1647" ht="13.8" customHeight="1">
      <c r="A1647" s="80">
        <f>WEEKDAY(C1647,2)</f>
        <v/>
      </c>
      <c r="B1647" s="80">
        <f>HOUR(D1647)</f>
        <v/>
      </c>
      <c r="D1647" s="75" t="n"/>
      <c r="E1647" s="80" t="n"/>
      <c r="F1647" s="80" t="n"/>
      <c r="G1647" s="80" t="n"/>
      <c r="H1647" s="80" t="n"/>
      <c r="I1647" s="80" t="n"/>
      <c r="J1647" s="80" t="n"/>
      <c r="K1647" s="80">
        <f>F1647-Y1647</f>
        <v/>
      </c>
      <c r="L1647" s="82">
        <f>AA1647/(K1647+W1647)</f>
        <v/>
      </c>
      <c r="M1647" s="75" t="n">
        <v>0.1354166666666667</v>
      </c>
      <c r="N1647" s="80" t="n">
        <v>67528.7</v>
      </c>
      <c r="O1647" s="80" t="n">
        <v>33885.26</v>
      </c>
      <c r="P1647" s="80" t="n">
        <v>11574.8</v>
      </c>
      <c r="Q1647" s="80" t="n">
        <v>17763.8</v>
      </c>
      <c r="R1647" s="80" t="n">
        <v>5521.76</v>
      </c>
      <c r="S1647" s="80" t="n">
        <v>-1216.92</v>
      </c>
      <c r="T1647" s="80">
        <f>O1647-Y1647</f>
        <v/>
      </c>
      <c r="U1647" s="82">
        <f>AA1647/(T1647+X1647)</f>
        <v/>
      </c>
      <c r="V1647" s="80">
        <f>INDEX(检修、备用和必开!B:B,MATCH(统调负荷!$C1647,检修、备用和必开!$A:$A,0))</f>
        <v/>
      </c>
      <c r="W1647" s="80">
        <f>INDEX(检修、备用和必开!C:C,MATCH(统调负荷!$C1647,检修、备用和必开!$A:$A,0))</f>
        <v/>
      </c>
      <c r="X1647" s="80">
        <f>INDEX(检修、备用和必开!D:D,MATCH(统调负荷!$C1647,检修、备用和必开!$A:$A,0))</f>
        <v/>
      </c>
      <c r="Y1647" s="80">
        <f>INDEX(检修、备用和必开!E:E,MATCH(统调负荷!$C1647,检修、备用和必开!$A:$A,0))</f>
        <v/>
      </c>
      <c r="Z1647" s="80">
        <f>INDEX(检修、备用和必开!F:F,MATCH(统调负荷!$C1647,检修、备用和必开!$A:$A,0))</f>
        <v/>
      </c>
      <c r="AA1647" s="80">
        <f>94492.4-V1647-Z1647</f>
        <v/>
      </c>
      <c r="AB1647" s="80" t="n">
        <v>311.51</v>
      </c>
      <c r="AC1647" s="80" t="n">
        <v>300</v>
      </c>
      <c r="AD1647" s="83">
        <f>C1647+D1647</f>
        <v/>
      </c>
      <c r="AE1647" s="82">
        <f>N1647-E1647</f>
        <v/>
      </c>
      <c r="AF1647" s="82">
        <f>O1647-F1647</f>
        <v/>
      </c>
      <c r="AG1647" s="82">
        <f>P1647-G1647</f>
        <v/>
      </c>
      <c r="AH1647" s="82">
        <f>Q1647-H1647</f>
        <v/>
      </c>
      <c r="AI1647" s="82">
        <f>R1647-I1647</f>
        <v/>
      </c>
      <c r="AJ1647" s="82">
        <f>S1647-J1647</f>
        <v/>
      </c>
      <c r="AK1647" s="80">
        <f>INDEX(检修、备用和必开!I:I,MATCH(统调负荷!$C1647,检修、备用和必开!$A:$A,0))</f>
        <v/>
      </c>
    </row>
    <row r="1648" ht="13.8" customHeight="1">
      <c r="A1648" s="80">
        <f>WEEKDAY(C1648,2)</f>
        <v/>
      </c>
      <c r="B1648" s="80">
        <f>HOUR(D1648)</f>
        <v/>
      </c>
      <c r="D1648" s="75" t="n"/>
      <c r="E1648" s="80" t="n"/>
      <c r="F1648" s="80" t="n"/>
      <c r="G1648" s="80" t="n"/>
      <c r="H1648" s="80" t="n"/>
      <c r="I1648" s="80" t="n"/>
      <c r="J1648" s="80" t="n"/>
      <c r="K1648" s="80">
        <f>F1648-Y1648</f>
        <v/>
      </c>
      <c r="L1648" s="82">
        <f>AA1648/(K1648+W1648)</f>
        <v/>
      </c>
      <c r="M1648" s="75" t="n">
        <v>0.1458333333333333</v>
      </c>
      <c r="N1648" s="80" t="n">
        <v>66851.3</v>
      </c>
      <c r="O1648" s="80" t="n">
        <v>33438.57</v>
      </c>
      <c r="P1648" s="80" t="n">
        <v>11755.6</v>
      </c>
      <c r="Q1648" s="80" t="n">
        <v>17283.8</v>
      </c>
      <c r="R1648" s="80" t="n">
        <v>5566.98</v>
      </c>
      <c r="S1648" s="80" t="n">
        <v>-1193.65</v>
      </c>
      <c r="T1648" s="80">
        <f>O1648-Y1648</f>
        <v/>
      </c>
      <c r="U1648" s="82">
        <f>AA1648/(T1648+X1648)</f>
        <v/>
      </c>
      <c r="V1648" s="80">
        <f>INDEX(检修、备用和必开!B:B,MATCH(统调负荷!$C1648,检修、备用和必开!$A:$A,0))</f>
        <v/>
      </c>
      <c r="W1648" s="80">
        <f>INDEX(检修、备用和必开!C:C,MATCH(统调负荷!$C1648,检修、备用和必开!$A:$A,0))</f>
        <v/>
      </c>
      <c r="X1648" s="80">
        <f>INDEX(检修、备用和必开!D:D,MATCH(统调负荷!$C1648,检修、备用和必开!$A:$A,0))</f>
        <v/>
      </c>
      <c r="Y1648" s="80">
        <f>INDEX(检修、备用和必开!E:E,MATCH(统调负荷!$C1648,检修、备用和必开!$A:$A,0))</f>
        <v/>
      </c>
      <c r="Z1648" s="80">
        <f>INDEX(检修、备用和必开!F:F,MATCH(统调负荷!$C1648,检修、备用和必开!$A:$A,0))</f>
        <v/>
      </c>
      <c r="AA1648" s="80">
        <f>94492.4-V1648-Z1648</f>
        <v/>
      </c>
      <c r="AB1648" s="80" t="n">
        <v>311.34</v>
      </c>
      <c r="AC1648" s="80" t="n">
        <v>300.49</v>
      </c>
      <c r="AD1648" s="83">
        <f>C1648+D1648</f>
        <v/>
      </c>
      <c r="AE1648" s="82">
        <f>N1648-E1648</f>
        <v/>
      </c>
      <c r="AF1648" s="82">
        <f>O1648-F1648</f>
        <v/>
      </c>
      <c r="AG1648" s="82">
        <f>P1648-G1648</f>
        <v/>
      </c>
      <c r="AH1648" s="82">
        <f>Q1648-H1648</f>
        <v/>
      </c>
      <c r="AI1648" s="82">
        <f>R1648-I1648</f>
        <v/>
      </c>
      <c r="AJ1648" s="82">
        <f>S1648-J1648</f>
        <v/>
      </c>
      <c r="AK1648" s="80">
        <f>INDEX(检修、备用和必开!I:I,MATCH(统调负荷!$C1648,检修、备用和必开!$A:$A,0))</f>
        <v/>
      </c>
    </row>
    <row r="1649" ht="13.8" customHeight="1">
      <c r="A1649" s="80">
        <f>WEEKDAY(C1649,2)</f>
        <v/>
      </c>
      <c r="B1649" s="80">
        <f>HOUR(D1649)</f>
        <v/>
      </c>
      <c r="D1649" s="75" t="n"/>
      <c r="E1649" s="80" t="n"/>
      <c r="F1649" s="80" t="n"/>
      <c r="G1649" s="80" t="n"/>
      <c r="H1649" s="80" t="n"/>
      <c r="I1649" s="80" t="n"/>
      <c r="J1649" s="80" t="n"/>
      <c r="K1649" s="80">
        <f>F1649-Y1649</f>
        <v/>
      </c>
      <c r="L1649" s="82">
        <f>AA1649/(K1649+W1649)</f>
        <v/>
      </c>
      <c r="M1649" s="75" t="n">
        <v>0.15625</v>
      </c>
      <c r="N1649" s="80" t="n">
        <v>66295.5</v>
      </c>
      <c r="O1649" s="80" t="n">
        <v>33305.94</v>
      </c>
      <c r="P1649" s="80" t="n">
        <v>11645</v>
      </c>
      <c r="Q1649" s="80" t="n">
        <v>16923.7</v>
      </c>
      <c r="R1649" s="80" t="n">
        <v>5607.78</v>
      </c>
      <c r="S1649" s="80" t="n">
        <v>-1186.92</v>
      </c>
      <c r="T1649" s="80">
        <f>O1649-Y1649</f>
        <v/>
      </c>
      <c r="U1649" s="82">
        <f>AA1649/(T1649+X1649)</f>
        <v/>
      </c>
      <c r="V1649" s="80">
        <f>INDEX(检修、备用和必开!B:B,MATCH(统调负荷!$C1649,检修、备用和必开!$A:$A,0))</f>
        <v/>
      </c>
      <c r="W1649" s="80">
        <f>INDEX(检修、备用和必开!C:C,MATCH(统调负荷!$C1649,检修、备用和必开!$A:$A,0))</f>
        <v/>
      </c>
      <c r="X1649" s="80">
        <f>INDEX(检修、备用和必开!D:D,MATCH(统调负荷!$C1649,检修、备用和必开!$A:$A,0))</f>
        <v/>
      </c>
      <c r="Y1649" s="80">
        <f>INDEX(检修、备用和必开!E:E,MATCH(统调负荷!$C1649,检修、备用和必开!$A:$A,0))</f>
        <v/>
      </c>
      <c r="Z1649" s="80">
        <f>INDEX(检修、备用和必开!F:F,MATCH(统调负荷!$C1649,检修、备用和必开!$A:$A,0))</f>
        <v/>
      </c>
      <c r="AA1649" s="80">
        <f>94492.4-V1649-Z1649</f>
        <v/>
      </c>
      <c r="AB1649" s="80" t="n">
        <v>311.2</v>
      </c>
      <c r="AC1649" s="80" t="n">
        <v>300.7</v>
      </c>
      <c r="AD1649" s="83">
        <f>C1649+D1649</f>
        <v/>
      </c>
      <c r="AE1649" s="82">
        <f>N1649-E1649</f>
        <v/>
      </c>
      <c r="AF1649" s="82">
        <f>O1649-F1649</f>
        <v/>
      </c>
      <c r="AG1649" s="82">
        <f>P1649-G1649</f>
        <v/>
      </c>
      <c r="AH1649" s="82">
        <f>Q1649-H1649</f>
        <v/>
      </c>
      <c r="AI1649" s="82">
        <f>R1649-I1649</f>
        <v/>
      </c>
      <c r="AJ1649" s="82">
        <f>S1649-J1649</f>
        <v/>
      </c>
      <c r="AK1649" s="80">
        <f>INDEX(检修、备用和必开!I:I,MATCH(统调负荷!$C1649,检修、备用和必开!$A:$A,0))</f>
        <v/>
      </c>
    </row>
    <row r="1650" ht="13.8" customHeight="1">
      <c r="A1650" s="80">
        <f>WEEKDAY(C1650,2)</f>
        <v/>
      </c>
      <c r="B1650" s="80">
        <f>HOUR(D1650)</f>
        <v/>
      </c>
      <c r="D1650" s="75" t="n"/>
      <c r="E1650" s="80" t="n"/>
      <c r="F1650" s="80" t="n"/>
      <c r="G1650" s="80" t="n"/>
      <c r="H1650" s="80" t="n"/>
      <c r="I1650" s="80" t="n"/>
      <c r="J1650" s="80" t="n"/>
      <c r="K1650" s="80">
        <f>F1650-Y1650</f>
        <v/>
      </c>
      <c r="L1650" s="82">
        <f>AA1650/(K1650+W1650)</f>
        <v/>
      </c>
      <c r="M1650" s="75" t="n">
        <v>0.1666666666666667</v>
      </c>
      <c r="N1650" s="80" t="n">
        <v>65522.5</v>
      </c>
      <c r="O1650" s="80" t="n">
        <v>32460.81</v>
      </c>
      <c r="P1650" s="80" t="n">
        <v>11612.9</v>
      </c>
      <c r="Q1650" s="80" t="n">
        <v>17036.6</v>
      </c>
      <c r="R1650" s="80" t="n">
        <v>5598.23</v>
      </c>
      <c r="S1650" s="80" t="n">
        <v>-1186.04</v>
      </c>
      <c r="T1650" s="80">
        <f>O1650-Y1650</f>
        <v/>
      </c>
      <c r="U1650" s="82">
        <f>AA1650/(T1650+X1650)</f>
        <v/>
      </c>
      <c r="V1650" s="80">
        <f>INDEX(检修、备用和必开!B:B,MATCH(统调负荷!$C1650,检修、备用和必开!$A:$A,0))</f>
        <v/>
      </c>
      <c r="W1650" s="80">
        <f>INDEX(检修、备用和必开!C:C,MATCH(统调负荷!$C1650,检修、备用和必开!$A:$A,0))</f>
        <v/>
      </c>
      <c r="X1650" s="80">
        <f>INDEX(检修、备用和必开!D:D,MATCH(统调负荷!$C1650,检修、备用和必开!$A:$A,0))</f>
        <v/>
      </c>
      <c r="Y1650" s="80">
        <f>INDEX(检修、备用和必开!E:E,MATCH(统调负荷!$C1650,检修、备用和必开!$A:$A,0))</f>
        <v/>
      </c>
      <c r="Z1650" s="80">
        <f>INDEX(检修、备用和必开!F:F,MATCH(统调负荷!$C1650,检修、备用和必开!$A:$A,0))</f>
        <v/>
      </c>
      <c r="AA1650" s="80">
        <f>94492.4-V1650-Z1650</f>
        <v/>
      </c>
      <c r="AB1650" s="80" t="n">
        <v>311.2</v>
      </c>
      <c r="AC1650" s="80" t="n">
        <v>291.03</v>
      </c>
      <c r="AD1650" s="83">
        <f>C1650+D1650</f>
        <v/>
      </c>
      <c r="AE1650" s="82">
        <f>N1650-E1650</f>
        <v/>
      </c>
      <c r="AF1650" s="82">
        <f>O1650-F1650</f>
        <v/>
      </c>
      <c r="AG1650" s="82">
        <f>P1650-G1650</f>
        <v/>
      </c>
      <c r="AH1650" s="82">
        <f>Q1650-H1650</f>
        <v/>
      </c>
      <c r="AI1650" s="82">
        <f>R1650-I1650</f>
        <v/>
      </c>
      <c r="AJ1650" s="82">
        <f>S1650-J1650</f>
        <v/>
      </c>
      <c r="AK1650" s="80">
        <f>INDEX(检修、备用和必开!I:I,MATCH(统调负荷!$C1650,检修、备用和必开!$A:$A,0))</f>
        <v/>
      </c>
    </row>
    <row r="1651" ht="13.8" customHeight="1">
      <c r="A1651" s="80">
        <f>WEEKDAY(C1651,2)</f>
        <v/>
      </c>
      <c r="B1651" s="80">
        <f>HOUR(D1651)</f>
        <v/>
      </c>
      <c r="D1651" s="75" t="n"/>
      <c r="E1651" s="80" t="n"/>
      <c r="F1651" s="80" t="n"/>
      <c r="G1651" s="80" t="n"/>
      <c r="H1651" s="80" t="n"/>
      <c r="I1651" s="80" t="n"/>
      <c r="J1651" s="80" t="n"/>
      <c r="K1651" s="80">
        <f>F1651-Y1651</f>
        <v/>
      </c>
      <c r="L1651" s="82">
        <f>AA1651/(K1651+W1651)</f>
        <v/>
      </c>
      <c r="M1651" s="75" t="n">
        <v>0.1770833333333333</v>
      </c>
      <c r="N1651" s="80" t="n">
        <v>65109</v>
      </c>
      <c r="O1651" s="80" t="n">
        <v>32232.54</v>
      </c>
      <c r="P1651" s="80" t="n">
        <v>11408.1</v>
      </c>
      <c r="Q1651" s="80" t="n">
        <v>17010.9</v>
      </c>
      <c r="R1651" s="80" t="n">
        <v>5648.78</v>
      </c>
      <c r="S1651" s="80" t="n">
        <v>-1191.32</v>
      </c>
      <c r="T1651" s="80">
        <f>O1651-Y1651</f>
        <v/>
      </c>
      <c r="U1651" s="82">
        <f>AA1651/(T1651+X1651)</f>
        <v/>
      </c>
      <c r="V1651" s="80">
        <f>INDEX(检修、备用和必开!B:B,MATCH(统调负荷!$C1651,检修、备用和必开!$A:$A,0))</f>
        <v/>
      </c>
      <c r="W1651" s="80">
        <f>INDEX(检修、备用和必开!C:C,MATCH(统调负荷!$C1651,检修、备用和必开!$A:$A,0))</f>
        <v/>
      </c>
      <c r="X1651" s="80">
        <f>INDEX(检修、备用和必开!D:D,MATCH(统调负荷!$C1651,检修、备用和必开!$A:$A,0))</f>
        <v/>
      </c>
      <c r="Y1651" s="80">
        <f>INDEX(检修、备用和必开!E:E,MATCH(统调负荷!$C1651,检修、备用和必开!$A:$A,0))</f>
        <v/>
      </c>
      <c r="Z1651" s="80">
        <f>INDEX(检修、备用和必开!F:F,MATCH(统调负荷!$C1651,检修、备用和必开!$A:$A,0))</f>
        <v/>
      </c>
      <c r="AA1651" s="80">
        <f>94492.4-V1651-Z1651</f>
        <v/>
      </c>
      <c r="AB1651" s="80" t="n">
        <v>308.32</v>
      </c>
      <c r="AC1651" s="80" t="n">
        <v>300.51</v>
      </c>
      <c r="AD1651" s="83">
        <f>C1651+D1651</f>
        <v/>
      </c>
      <c r="AE1651" s="82">
        <f>N1651-E1651</f>
        <v/>
      </c>
      <c r="AF1651" s="82">
        <f>O1651-F1651</f>
        <v/>
      </c>
      <c r="AG1651" s="82">
        <f>P1651-G1651</f>
        <v/>
      </c>
      <c r="AH1651" s="82">
        <f>Q1651-H1651</f>
        <v/>
      </c>
      <c r="AI1651" s="82">
        <f>R1651-I1651</f>
        <v/>
      </c>
      <c r="AJ1651" s="82">
        <f>S1651-J1651</f>
        <v/>
      </c>
      <c r="AK1651" s="80">
        <f>INDEX(检修、备用和必开!I:I,MATCH(统调负荷!$C1651,检修、备用和必开!$A:$A,0))</f>
        <v/>
      </c>
    </row>
    <row r="1652" ht="13.8" customHeight="1">
      <c r="A1652" s="80">
        <f>WEEKDAY(C1652,2)</f>
        <v/>
      </c>
      <c r="B1652" s="80">
        <f>HOUR(D1652)</f>
        <v/>
      </c>
      <c r="D1652" s="75" t="n"/>
      <c r="E1652" s="80" t="n"/>
      <c r="F1652" s="80" t="n"/>
      <c r="G1652" s="80" t="n"/>
      <c r="H1652" s="80" t="n"/>
      <c r="I1652" s="80" t="n"/>
      <c r="J1652" s="80" t="n"/>
      <c r="K1652" s="80">
        <f>F1652-Y1652</f>
        <v/>
      </c>
      <c r="L1652" s="82">
        <f>AA1652/(K1652+W1652)</f>
        <v/>
      </c>
      <c r="M1652" s="75" t="n">
        <v>0.1875</v>
      </c>
      <c r="N1652" s="80" t="n">
        <v>64614.7</v>
      </c>
      <c r="O1652" s="80" t="n">
        <v>31751.74</v>
      </c>
      <c r="P1652" s="80" t="n">
        <v>11176</v>
      </c>
      <c r="Q1652" s="80" t="n">
        <v>17256.2</v>
      </c>
      <c r="R1652" s="80" t="n">
        <v>5626.26</v>
      </c>
      <c r="S1652" s="80" t="n">
        <v>-1195.5</v>
      </c>
      <c r="T1652" s="80">
        <f>O1652-Y1652</f>
        <v/>
      </c>
      <c r="U1652" s="82">
        <f>AA1652/(T1652+X1652)</f>
        <v/>
      </c>
      <c r="V1652" s="80">
        <f>INDEX(检修、备用和必开!B:B,MATCH(统调负荷!$C1652,检修、备用和必开!$A:$A,0))</f>
        <v/>
      </c>
      <c r="W1652" s="80">
        <f>INDEX(检修、备用和必开!C:C,MATCH(统调负荷!$C1652,检修、备用和必开!$A:$A,0))</f>
        <v/>
      </c>
      <c r="X1652" s="80">
        <f>INDEX(检修、备用和必开!D:D,MATCH(统调负荷!$C1652,检修、备用和必开!$A:$A,0))</f>
        <v/>
      </c>
      <c r="Y1652" s="80">
        <f>INDEX(检修、备用和必开!E:E,MATCH(统调负荷!$C1652,检修、备用和必开!$A:$A,0))</f>
        <v/>
      </c>
      <c r="Z1652" s="80">
        <f>INDEX(检修、备用和必开!F:F,MATCH(统调负荷!$C1652,检修、备用和必开!$A:$A,0))</f>
        <v/>
      </c>
      <c r="AA1652" s="80">
        <f>94492.4-V1652-Z1652</f>
        <v/>
      </c>
      <c r="AB1652" s="80" t="n">
        <v>307.36</v>
      </c>
      <c r="AC1652" s="80" t="n">
        <v>295.71</v>
      </c>
      <c r="AD1652" s="83">
        <f>C1652+D1652</f>
        <v/>
      </c>
      <c r="AE1652" s="82">
        <f>N1652-E1652</f>
        <v/>
      </c>
      <c r="AF1652" s="82">
        <f>O1652-F1652</f>
        <v/>
      </c>
      <c r="AG1652" s="82">
        <f>P1652-G1652</f>
        <v/>
      </c>
      <c r="AH1652" s="82">
        <f>Q1652-H1652</f>
        <v/>
      </c>
      <c r="AI1652" s="82">
        <f>R1652-I1652</f>
        <v/>
      </c>
      <c r="AJ1652" s="82">
        <f>S1652-J1652</f>
        <v/>
      </c>
      <c r="AK1652" s="80">
        <f>INDEX(检修、备用和必开!I:I,MATCH(统调负荷!$C1652,检修、备用和必开!$A:$A,0))</f>
        <v/>
      </c>
    </row>
    <row r="1653" ht="13.8" customHeight="1">
      <c r="A1653" s="80">
        <f>WEEKDAY(C1653,2)</f>
        <v/>
      </c>
      <c r="B1653" s="80">
        <f>HOUR(D1653)</f>
        <v/>
      </c>
      <c r="D1653" s="75" t="n"/>
      <c r="E1653" s="80" t="n"/>
      <c r="F1653" s="80" t="n"/>
      <c r="G1653" s="80" t="n"/>
      <c r="H1653" s="80" t="n"/>
      <c r="I1653" s="80" t="n"/>
      <c r="J1653" s="80" t="n"/>
      <c r="K1653" s="80">
        <f>F1653-Y1653</f>
        <v/>
      </c>
      <c r="L1653" s="82">
        <f>AA1653/(K1653+W1653)</f>
        <v/>
      </c>
      <c r="M1653" s="75" t="n">
        <v>0.1979166666666667</v>
      </c>
      <c r="N1653" s="80" t="n">
        <v>64315.9</v>
      </c>
      <c r="O1653" s="80" t="n">
        <v>31643.51</v>
      </c>
      <c r="P1653" s="80" t="n">
        <v>11147.7</v>
      </c>
      <c r="Q1653" s="80" t="n">
        <v>17097.5</v>
      </c>
      <c r="R1653" s="80" t="n">
        <v>5635.83</v>
      </c>
      <c r="S1653" s="80" t="n">
        <v>-1208.64</v>
      </c>
      <c r="T1653" s="80">
        <f>O1653-Y1653</f>
        <v/>
      </c>
      <c r="U1653" s="82">
        <f>AA1653/(T1653+X1653)</f>
        <v/>
      </c>
      <c r="V1653" s="80">
        <f>INDEX(检修、备用和必开!B:B,MATCH(统调负荷!$C1653,检修、备用和必开!$A:$A,0))</f>
        <v/>
      </c>
      <c r="W1653" s="80">
        <f>INDEX(检修、备用和必开!C:C,MATCH(统调负荷!$C1653,检修、备用和必开!$A:$A,0))</f>
        <v/>
      </c>
      <c r="X1653" s="80">
        <f>INDEX(检修、备用和必开!D:D,MATCH(统调负荷!$C1653,检修、备用和必开!$A:$A,0))</f>
        <v/>
      </c>
      <c r="Y1653" s="80">
        <f>INDEX(检修、备用和必开!E:E,MATCH(统调负荷!$C1653,检修、备用和必开!$A:$A,0))</f>
        <v/>
      </c>
      <c r="Z1653" s="80">
        <f>INDEX(检修、备用和必开!F:F,MATCH(统调负荷!$C1653,检修、备用和必开!$A:$A,0))</f>
        <v/>
      </c>
      <c r="AA1653" s="80">
        <f>94492.4-V1653-Z1653</f>
        <v/>
      </c>
      <c r="AB1653" s="80" t="n">
        <v>306.4</v>
      </c>
      <c r="AC1653" s="80" t="n">
        <v>291.34</v>
      </c>
      <c r="AD1653" s="83">
        <f>C1653+D1653</f>
        <v/>
      </c>
      <c r="AE1653" s="82">
        <f>N1653-E1653</f>
        <v/>
      </c>
      <c r="AF1653" s="82">
        <f>O1653-F1653</f>
        <v/>
      </c>
      <c r="AG1653" s="82">
        <f>P1653-G1653</f>
        <v/>
      </c>
      <c r="AH1653" s="82">
        <f>Q1653-H1653</f>
        <v/>
      </c>
      <c r="AI1653" s="82">
        <f>R1653-I1653</f>
        <v/>
      </c>
      <c r="AJ1653" s="82">
        <f>S1653-J1653</f>
        <v/>
      </c>
      <c r="AK1653" s="80">
        <f>INDEX(检修、备用和必开!I:I,MATCH(统调负荷!$C1653,检修、备用和必开!$A:$A,0))</f>
        <v/>
      </c>
    </row>
    <row r="1654" ht="13.8" customHeight="1">
      <c r="A1654" s="80">
        <f>WEEKDAY(C1654,2)</f>
        <v/>
      </c>
      <c r="B1654" s="80">
        <f>HOUR(D1654)</f>
        <v/>
      </c>
      <c r="D1654" s="75" t="n"/>
      <c r="E1654" s="80" t="n"/>
      <c r="F1654" s="80" t="n"/>
      <c r="G1654" s="80" t="n"/>
      <c r="H1654" s="80" t="n"/>
      <c r="I1654" s="80" t="n"/>
      <c r="J1654" s="80" t="n"/>
      <c r="K1654" s="80">
        <f>F1654-Y1654</f>
        <v/>
      </c>
      <c r="L1654" s="82">
        <f>AA1654/(K1654+W1654)</f>
        <v/>
      </c>
      <c r="M1654" s="75" t="n">
        <v>0.2083333333333333</v>
      </c>
      <c r="N1654" s="80" t="n">
        <v>64176.1</v>
      </c>
      <c r="O1654" s="80" t="n">
        <v>31466.84</v>
      </c>
      <c r="P1654" s="80" t="n">
        <v>11268.5</v>
      </c>
      <c r="Q1654" s="80" t="n">
        <v>16998.4</v>
      </c>
      <c r="R1654" s="80" t="n">
        <v>5686.98</v>
      </c>
      <c r="S1654" s="80" t="n">
        <v>-1244.62</v>
      </c>
      <c r="T1654" s="80">
        <f>O1654-Y1654</f>
        <v/>
      </c>
      <c r="U1654" s="82">
        <f>AA1654/(T1654+X1654)</f>
        <v/>
      </c>
      <c r="V1654" s="80">
        <f>INDEX(检修、备用和必开!B:B,MATCH(统调负荷!$C1654,检修、备用和必开!$A:$A,0))</f>
        <v/>
      </c>
      <c r="W1654" s="80">
        <f>INDEX(检修、备用和必开!C:C,MATCH(统调负荷!$C1654,检修、备用和必开!$A:$A,0))</f>
        <v/>
      </c>
      <c r="X1654" s="80">
        <f>INDEX(检修、备用和必开!D:D,MATCH(统调负荷!$C1654,检修、备用和必开!$A:$A,0))</f>
        <v/>
      </c>
      <c r="Y1654" s="80">
        <f>INDEX(检修、备用和必开!E:E,MATCH(统调负荷!$C1654,检修、备用和必开!$A:$A,0))</f>
        <v/>
      </c>
      <c r="Z1654" s="80">
        <f>INDEX(检修、备用和必开!F:F,MATCH(统调负荷!$C1654,检修、备用和必开!$A:$A,0))</f>
        <v/>
      </c>
      <c r="AA1654" s="80">
        <f>94492.4-V1654-Z1654</f>
        <v/>
      </c>
      <c r="AB1654" s="80" t="n">
        <v>305.46</v>
      </c>
      <c r="AC1654" s="80" t="n">
        <v>291.03</v>
      </c>
      <c r="AD1654" s="83">
        <f>C1654+D1654</f>
        <v/>
      </c>
      <c r="AE1654" s="82">
        <f>N1654-E1654</f>
        <v/>
      </c>
      <c r="AF1654" s="82">
        <f>O1654-F1654</f>
        <v/>
      </c>
      <c r="AG1654" s="82">
        <f>P1654-G1654</f>
        <v/>
      </c>
      <c r="AH1654" s="82">
        <f>Q1654-H1654</f>
        <v/>
      </c>
      <c r="AI1654" s="82">
        <f>R1654-I1654</f>
        <v/>
      </c>
      <c r="AJ1654" s="82">
        <f>S1654-J1654</f>
        <v/>
      </c>
      <c r="AK1654" s="80">
        <f>INDEX(检修、备用和必开!I:I,MATCH(统调负荷!$C1654,检修、备用和必开!$A:$A,0))</f>
        <v/>
      </c>
    </row>
    <row r="1655" ht="13.8" customHeight="1">
      <c r="A1655" s="80">
        <f>WEEKDAY(C1655,2)</f>
        <v/>
      </c>
      <c r="B1655" s="80">
        <f>HOUR(D1655)</f>
        <v/>
      </c>
      <c r="D1655" s="75" t="n"/>
      <c r="E1655" s="80" t="n"/>
      <c r="F1655" s="80" t="n"/>
      <c r="G1655" s="80" t="n"/>
      <c r="H1655" s="80" t="n"/>
      <c r="I1655" s="80" t="n"/>
      <c r="J1655" s="80" t="n"/>
      <c r="K1655" s="80">
        <f>F1655-Y1655</f>
        <v/>
      </c>
      <c r="L1655" s="82">
        <f>AA1655/(K1655+W1655)</f>
        <v/>
      </c>
      <c r="M1655" s="75" t="n">
        <v>0.21875</v>
      </c>
      <c r="N1655" s="80" t="n">
        <v>64610</v>
      </c>
      <c r="O1655" s="80" t="n">
        <v>31948.94</v>
      </c>
      <c r="P1655" s="80" t="n">
        <v>11292.7</v>
      </c>
      <c r="Q1655" s="80" t="n">
        <v>16946</v>
      </c>
      <c r="R1655" s="80" t="n">
        <v>5714.37</v>
      </c>
      <c r="S1655" s="80" t="n">
        <v>-1292.01</v>
      </c>
      <c r="T1655" s="80">
        <f>O1655-Y1655</f>
        <v/>
      </c>
      <c r="U1655" s="82">
        <f>AA1655/(T1655+X1655)</f>
        <v/>
      </c>
      <c r="V1655" s="80">
        <f>INDEX(检修、备用和必开!B:B,MATCH(统调负荷!$C1655,检修、备用和必开!$A:$A,0))</f>
        <v/>
      </c>
      <c r="W1655" s="80">
        <f>INDEX(检修、备用和必开!C:C,MATCH(统调负荷!$C1655,检修、备用和必开!$A:$A,0))</f>
        <v/>
      </c>
      <c r="X1655" s="80">
        <f>INDEX(检修、备用和必开!D:D,MATCH(统调负荷!$C1655,检修、备用和必开!$A:$A,0))</f>
        <v/>
      </c>
      <c r="Y1655" s="80">
        <f>INDEX(检修、备用和必开!E:E,MATCH(统调负荷!$C1655,检修、备用和必开!$A:$A,0))</f>
        <v/>
      </c>
      <c r="Z1655" s="80">
        <f>INDEX(检修、备用和必开!F:F,MATCH(统调负荷!$C1655,检修、备用和必开!$A:$A,0))</f>
        <v/>
      </c>
      <c r="AA1655" s="80">
        <f>94492.4-V1655-Z1655</f>
        <v/>
      </c>
      <c r="AB1655" s="80" t="n">
        <v>306.4</v>
      </c>
      <c r="AC1655" s="80" t="n">
        <v>300.51</v>
      </c>
      <c r="AD1655" s="83">
        <f>C1655+D1655</f>
        <v/>
      </c>
      <c r="AE1655" s="82">
        <f>N1655-E1655</f>
        <v/>
      </c>
      <c r="AF1655" s="82">
        <f>O1655-F1655</f>
        <v/>
      </c>
      <c r="AG1655" s="82">
        <f>P1655-G1655</f>
        <v/>
      </c>
      <c r="AH1655" s="82">
        <f>Q1655-H1655</f>
        <v/>
      </c>
      <c r="AI1655" s="82">
        <f>R1655-I1655</f>
        <v/>
      </c>
      <c r="AJ1655" s="82">
        <f>S1655-J1655</f>
        <v/>
      </c>
      <c r="AK1655" s="80">
        <f>INDEX(检修、备用和必开!I:I,MATCH(统调负荷!$C1655,检修、备用和必开!$A:$A,0))</f>
        <v/>
      </c>
    </row>
    <row r="1656" ht="13.8" customHeight="1">
      <c r="A1656" s="80">
        <f>WEEKDAY(C1656,2)</f>
        <v/>
      </c>
      <c r="B1656" s="80">
        <f>HOUR(D1656)</f>
        <v/>
      </c>
      <c r="D1656" s="75" t="n"/>
      <c r="E1656" s="80" t="n"/>
      <c r="F1656" s="80" t="n"/>
      <c r="G1656" s="80" t="n"/>
      <c r="H1656" s="80" t="n"/>
      <c r="I1656" s="80" t="n"/>
      <c r="J1656" s="80" t="n"/>
      <c r="K1656" s="80">
        <f>F1656-Y1656</f>
        <v/>
      </c>
      <c r="L1656" s="82">
        <f>AA1656/(K1656+W1656)</f>
        <v/>
      </c>
      <c r="M1656" s="75" t="n">
        <v>0.2291666666666667</v>
      </c>
      <c r="N1656" s="80" t="n">
        <v>64580.7</v>
      </c>
      <c r="O1656" s="80" t="n">
        <v>32009.66</v>
      </c>
      <c r="P1656" s="80" t="n">
        <v>10955.7</v>
      </c>
      <c r="Q1656" s="80" t="n">
        <v>17165</v>
      </c>
      <c r="R1656" s="80" t="n">
        <v>5758.27</v>
      </c>
      <c r="S1656" s="80" t="n">
        <v>-1307.93</v>
      </c>
      <c r="T1656" s="80">
        <f>O1656-Y1656</f>
        <v/>
      </c>
      <c r="U1656" s="82">
        <f>AA1656/(T1656+X1656)</f>
        <v/>
      </c>
      <c r="V1656" s="80">
        <f>INDEX(检修、备用和必开!B:B,MATCH(统调负荷!$C1656,检修、备用和必开!$A:$A,0))</f>
        <v/>
      </c>
      <c r="W1656" s="80">
        <f>INDEX(检修、备用和必开!C:C,MATCH(统调负荷!$C1656,检修、备用和必开!$A:$A,0))</f>
        <v/>
      </c>
      <c r="X1656" s="80">
        <f>INDEX(检修、备用和必开!D:D,MATCH(统调负荷!$C1656,检修、备用和必开!$A:$A,0))</f>
        <v/>
      </c>
      <c r="Y1656" s="80">
        <f>INDEX(检修、备用和必开!E:E,MATCH(统调负荷!$C1656,检修、备用和必开!$A:$A,0))</f>
        <v/>
      </c>
      <c r="Z1656" s="80">
        <f>INDEX(检修、备用和必开!F:F,MATCH(统调负荷!$C1656,检修、备用和必开!$A:$A,0))</f>
        <v/>
      </c>
      <c r="AA1656" s="80">
        <f>94492.4-V1656-Z1656</f>
        <v/>
      </c>
      <c r="AB1656" s="80" t="n">
        <v>309.28</v>
      </c>
      <c r="AC1656" s="80" t="n">
        <v>295.59</v>
      </c>
      <c r="AD1656" s="83">
        <f>C1656+D1656</f>
        <v/>
      </c>
      <c r="AE1656" s="82">
        <f>N1656-E1656</f>
        <v/>
      </c>
      <c r="AF1656" s="82">
        <f>O1656-F1656</f>
        <v/>
      </c>
      <c r="AG1656" s="82">
        <f>P1656-G1656</f>
        <v/>
      </c>
      <c r="AH1656" s="82">
        <f>Q1656-H1656</f>
        <v/>
      </c>
      <c r="AI1656" s="82">
        <f>R1656-I1656</f>
        <v/>
      </c>
      <c r="AJ1656" s="82">
        <f>S1656-J1656</f>
        <v/>
      </c>
      <c r="AK1656" s="80">
        <f>INDEX(检修、备用和必开!I:I,MATCH(统调负荷!$C1656,检修、备用和必开!$A:$A,0))</f>
        <v/>
      </c>
    </row>
    <row r="1657" ht="13.8" customHeight="1">
      <c r="A1657" s="80">
        <f>WEEKDAY(C1657,2)</f>
        <v/>
      </c>
      <c r="B1657" s="80">
        <f>HOUR(D1657)</f>
        <v/>
      </c>
      <c r="D1657" s="75" t="n"/>
      <c r="E1657" s="80" t="n"/>
      <c r="F1657" s="80" t="n"/>
      <c r="G1657" s="80" t="n"/>
      <c r="H1657" s="80" t="n"/>
      <c r="I1657" s="80" t="n"/>
      <c r="J1657" s="80" t="n"/>
      <c r="K1657" s="80">
        <f>F1657-Y1657</f>
        <v/>
      </c>
      <c r="L1657" s="82">
        <f>AA1657/(K1657+W1657)</f>
        <v/>
      </c>
      <c r="M1657" s="75" t="n">
        <v>0.2395833333333333</v>
      </c>
      <c r="N1657" s="80" t="n">
        <v>65221.9</v>
      </c>
      <c r="O1657" s="80" t="n">
        <v>32362.92</v>
      </c>
      <c r="P1657" s="80" t="n">
        <v>11269.8</v>
      </c>
      <c r="Q1657" s="80" t="n">
        <v>17030.1</v>
      </c>
      <c r="R1657" s="80" t="n">
        <v>5818.99</v>
      </c>
      <c r="S1657" s="80" t="n">
        <v>-1259.91</v>
      </c>
      <c r="T1657" s="80">
        <f>O1657-Y1657</f>
        <v/>
      </c>
      <c r="U1657" s="82">
        <f>AA1657/(T1657+X1657)</f>
        <v/>
      </c>
      <c r="V1657" s="80">
        <f>INDEX(检修、备用和必开!B:B,MATCH(统调负荷!$C1657,检修、备用和必开!$A:$A,0))</f>
        <v/>
      </c>
      <c r="W1657" s="80">
        <f>INDEX(检修、备用和必开!C:C,MATCH(统调负荷!$C1657,检修、备用和必开!$A:$A,0))</f>
        <v/>
      </c>
      <c r="X1657" s="80">
        <f>INDEX(检修、备用和必开!D:D,MATCH(统调负荷!$C1657,检修、备用和必开!$A:$A,0))</f>
        <v/>
      </c>
      <c r="Y1657" s="80">
        <f>INDEX(检修、备用和必开!E:E,MATCH(统调负荷!$C1657,检修、备用和必开!$A:$A,0))</f>
        <v/>
      </c>
      <c r="Z1657" s="80">
        <f>INDEX(检修、备用和必开!F:F,MATCH(统调负荷!$C1657,检修、备用和必开!$A:$A,0))</f>
        <v/>
      </c>
      <c r="AA1657" s="80">
        <f>94492.4-V1657-Z1657</f>
        <v/>
      </c>
      <c r="AB1657" s="80" t="n">
        <v>311.2</v>
      </c>
      <c r="AC1657" s="80" t="n">
        <v>301.6</v>
      </c>
      <c r="AD1657" s="83">
        <f>C1657+D1657</f>
        <v/>
      </c>
      <c r="AE1657" s="82">
        <f>N1657-E1657</f>
        <v/>
      </c>
      <c r="AF1657" s="82">
        <f>O1657-F1657</f>
        <v/>
      </c>
      <c r="AG1657" s="82">
        <f>P1657-G1657</f>
        <v/>
      </c>
      <c r="AH1657" s="82">
        <f>Q1657-H1657</f>
        <v/>
      </c>
      <c r="AI1657" s="82">
        <f>R1657-I1657</f>
        <v/>
      </c>
      <c r="AJ1657" s="82">
        <f>S1657-J1657</f>
        <v/>
      </c>
      <c r="AK1657" s="80">
        <f>INDEX(检修、备用和必开!I:I,MATCH(统调负荷!$C1657,检修、备用和必开!$A:$A,0))</f>
        <v/>
      </c>
    </row>
    <row r="1658" ht="13.8" customHeight="1">
      <c r="A1658" s="80">
        <f>WEEKDAY(C1658,2)</f>
        <v/>
      </c>
      <c r="B1658" s="80">
        <f>HOUR(D1658)</f>
        <v/>
      </c>
      <c r="D1658" s="75" t="n"/>
      <c r="E1658" s="80" t="n"/>
      <c r="F1658" s="80" t="n"/>
      <c r="G1658" s="80" t="n"/>
      <c r="H1658" s="80" t="n"/>
      <c r="I1658" s="80" t="n"/>
      <c r="J1658" s="80" t="n"/>
      <c r="K1658" s="80">
        <f>F1658-Y1658</f>
        <v/>
      </c>
      <c r="L1658" s="82">
        <f>AA1658/(K1658+W1658)</f>
        <v/>
      </c>
      <c r="M1658" s="75" t="n">
        <v>0.25</v>
      </c>
      <c r="N1658" s="80" t="n">
        <v>65968.7</v>
      </c>
      <c r="O1658" s="80" t="n">
        <v>32355.34</v>
      </c>
      <c r="P1658" s="80" t="n">
        <v>11555.1</v>
      </c>
      <c r="Q1658" s="80" t="n">
        <v>17190.7</v>
      </c>
      <c r="R1658" s="80" t="n">
        <v>5947.38</v>
      </c>
      <c r="S1658" s="80" t="n">
        <v>-1079.82</v>
      </c>
      <c r="T1658" s="80">
        <f>O1658-Y1658</f>
        <v/>
      </c>
      <c r="U1658" s="82">
        <f>AA1658/(T1658+X1658)</f>
        <v/>
      </c>
      <c r="V1658" s="80">
        <f>INDEX(检修、备用和必开!B:B,MATCH(统调负荷!$C1658,检修、备用和必开!$A:$A,0))</f>
        <v/>
      </c>
      <c r="W1658" s="80">
        <f>INDEX(检修、备用和必开!C:C,MATCH(统调负荷!$C1658,检修、备用和必开!$A:$A,0))</f>
        <v/>
      </c>
      <c r="X1658" s="80">
        <f>INDEX(检修、备用和必开!D:D,MATCH(统调负荷!$C1658,检修、备用和必开!$A:$A,0))</f>
        <v/>
      </c>
      <c r="Y1658" s="80">
        <f>INDEX(检修、备用和必开!E:E,MATCH(统调负荷!$C1658,检修、备用和必开!$A:$A,0))</f>
        <v/>
      </c>
      <c r="Z1658" s="80">
        <f>INDEX(检修、备用和必开!F:F,MATCH(统调负荷!$C1658,检修、备用和必开!$A:$A,0))</f>
        <v/>
      </c>
      <c r="AA1658" s="80">
        <f>94492.4-V1658-Z1658</f>
        <v/>
      </c>
      <c r="AB1658" s="80" t="n">
        <v>313.24</v>
      </c>
      <c r="AC1658" s="80" t="n">
        <v>301.6</v>
      </c>
      <c r="AD1658" s="83">
        <f>C1658+D1658</f>
        <v/>
      </c>
      <c r="AE1658" s="82">
        <f>N1658-E1658</f>
        <v/>
      </c>
      <c r="AF1658" s="82">
        <f>O1658-F1658</f>
        <v/>
      </c>
      <c r="AG1658" s="82">
        <f>P1658-G1658</f>
        <v/>
      </c>
      <c r="AH1658" s="82">
        <f>Q1658-H1658</f>
        <v/>
      </c>
      <c r="AI1658" s="82">
        <f>R1658-I1658</f>
        <v/>
      </c>
      <c r="AJ1658" s="82">
        <f>S1658-J1658</f>
        <v/>
      </c>
      <c r="AK1658" s="80">
        <f>INDEX(检修、备用和必开!I:I,MATCH(统调负荷!$C1658,检修、备用和必开!$A:$A,0))</f>
        <v/>
      </c>
    </row>
    <row r="1659" ht="13.8" customHeight="1">
      <c r="A1659" s="80">
        <f>WEEKDAY(C1659,2)</f>
        <v/>
      </c>
      <c r="B1659" s="80">
        <f>HOUR(D1659)</f>
        <v/>
      </c>
      <c r="D1659" s="75" t="n"/>
      <c r="E1659" s="80" t="n"/>
      <c r="F1659" s="80" t="n"/>
      <c r="G1659" s="80" t="n"/>
      <c r="H1659" s="80" t="n"/>
      <c r="I1659" s="80" t="n"/>
      <c r="J1659" s="80" t="n"/>
      <c r="K1659" s="80">
        <f>F1659-Y1659</f>
        <v/>
      </c>
      <c r="L1659" s="82">
        <f>AA1659/(K1659+W1659)</f>
        <v/>
      </c>
      <c r="M1659" s="75" t="n">
        <v>0.2604166666666667</v>
      </c>
      <c r="N1659" s="80" t="n">
        <v>66979.2</v>
      </c>
      <c r="O1659" s="80" t="n">
        <v>33546.61</v>
      </c>
      <c r="P1659" s="80" t="n">
        <v>11188.7</v>
      </c>
      <c r="Q1659" s="80" t="n">
        <v>17412</v>
      </c>
      <c r="R1659" s="80" t="n">
        <v>5928.13</v>
      </c>
      <c r="S1659" s="80" t="n">
        <v>-1096.24</v>
      </c>
      <c r="T1659" s="80">
        <f>O1659-Y1659</f>
        <v/>
      </c>
      <c r="U1659" s="82">
        <f>AA1659/(T1659+X1659)</f>
        <v/>
      </c>
      <c r="V1659" s="80">
        <f>INDEX(检修、备用和必开!B:B,MATCH(统调负荷!$C1659,检修、备用和必开!$A:$A,0))</f>
        <v/>
      </c>
      <c r="W1659" s="80">
        <f>INDEX(检修、备用和必开!C:C,MATCH(统调负荷!$C1659,检修、备用和必开!$A:$A,0))</f>
        <v/>
      </c>
      <c r="X1659" s="80">
        <f>INDEX(检修、备用和必开!D:D,MATCH(统调负荷!$C1659,检修、备用和必开!$A:$A,0))</f>
        <v/>
      </c>
      <c r="Y1659" s="80">
        <f>INDEX(检修、备用和必开!E:E,MATCH(统调负荷!$C1659,检修、备用和必开!$A:$A,0))</f>
        <v/>
      </c>
      <c r="Z1659" s="80">
        <f>INDEX(检修、备用和必开!F:F,MATCH(统调负荷!$C1659,检修、备用和必开!$A:$A,0))</f>
        <v/>
      </c>
      <c r="AA1659" s="80">
        <f>94492.4-V1659-Z1659</f>
        <v/>
      </c>
      <c r="AB1659" s="80" t="n">
        <v>316</v>
      </c>
      <c r="AC1659" s="80" t="n">
        <v>302.7</v>
      </c>
      <c r="AD1659" s="83">
        <f>C1659+D1659</f>
        <v/>
      </c>
      <c r="AE1659" s="82">
        <f>N1659-E1659</f>
        <v/>
      </c>
      <c r="AF1659" s="82">
        <f>O1659-F1659</f>
        <v/>
      </c>
      <c r="AG1659" s="82">
        <f>P1659-G1659</f>
        <v/>
      </c>
      <c r="AH1659" s="82">
        <f>Q1659-H1659</f>
        <v/>
      </c>
      <c r="AI1659" s="82">
        <f>R1659-I1659</f>
        <v/>
      </c>
      <c r="AJ1659" s="82">
        <f>S1659-J1659</f>
        <v/>
      </c>
      <c r="AK1659" s="80">
        <f>INDEX(检修、备用和必开!I:I,MATCH(统调负荷!$C1659,检修、备用和必开!$A:$A,0))</f>
        <v/>
      </c>
    </row>
    <row r="1660" ht="13.8" customHeight="1">
      <c r="A1660" s="80">
        <f>WEEKDAY(C1660,2)</f>
        <v/>
      </c>
      <c r="B1660" s="80">
        <f>HOUR(D1660)</f>
        <v/>
      </c>
      <c r="D1660" s="75" t="n"/>
      <c r="E1660" s="80" t="n"/>
      <c r="F1660" s="80" t="n"/>
      <c r="G1660" s="80" t="n"/>
      <c r="H1660" s="80" t="n"/>
      <c r="I1660" s="80" t="n"/>
      <c r="J1660" s="80" t="n"/>
      <c r="K1660" s="80">
        <f>F1660-Y1660</f>
        <v/>
      </c>
      <c r="L1660" s="82">
        <f>AA1660/(K1660+W1660)</f>
        <v/>
      </c>
      <c r="M1660" s="75" t="n">
        <v>0.2708333333333333</v>
      </c>
      <c r="N1660" s="80" t="n">
        <v>68166</v>
      </c>
      <c r="O1660" s="80" t="n">
        <v>34317.95</v>
      </c>
      <c r="P1660" s="80" t="n">
        <v>11222.2</v>
      </c>
      <c r="Q1660" s="80" t="n">
        <v>17698.4</v>
      </c>
      <c r="R1660" s="80" t="n">
        <v>6026.54</v>
      </c>
      <c r="S1660" s="80" t="n">
        <v>-1099.09</v>
      </c>
      <c r="T1660" s="80">
        <f>O1660-Y1660</f>
        <v/>
      </c>
      <c r="U1660" s="82">
        <f>AA1660/(T1660+X1660)</f>
        <v/>
      </c>
      <c r="V1660" s="80">
        <f>INDEX(检修、备用和必开!B:B,MATCH(统调负荷!$C1660,检修、备用和必开!$A:$A,0))</f>
        <v/>
      </c>
      <c r="W1660" s="80">
        <f>INDEX(检修、备用和必开!C:C,MATCH(统调负荷!$C1660,检修、备用和必开!$A:$A,0))</f>
        <v/>
      </c>
      <c r="X1660" s="80">
        <f>INDEX(检修、备用和必开!D:D,MATCH(统调负荷!$C1660,检修、备用和必开!$A:$A,0))</f>
        <v/>
      </c>
      <c r="Y1660" s="80">
        <f>INDEX(检修、备用和必开!E:E,MATCH(统调负荷!$C1660,检修、备用和必开!$A:$A,0))</f>
        <v/>
      </c>
      <c r="Z1660" s="80">
        <f>INDEX(检修、备用和必开!F:F,MATCH(统调负荷!$C1660,检修、备用和必开!$A:$A,0))</f>
        <v/>
      </c>
      <c r="AA1660" s="80">
        <f>94492.4-V1660-Z1660</f>
        <v/>
      </c>
      <c r="AB1660" s="80" t="n">
        <v>316.4</v>
      </c>
      <c r="AC1660" s="80" t="n">
        <v>306.4</v>
      </c>
      <c r="AD1660" s="83">
        <f>C1660+D1660</f>
        <v/>
      </c>
      <c r="AE1660" s="82">
        <f>N1660-E1660</f>
        <v/>
      </c>
      <c r="AF1660" s="82">
        <f>O1660-F1660</f>
        <v/>
      </c>
      <c r="AG1660" s="82">
        <f>P1660-G1660</f>
        <v/>
      </c>
      <c r="AH1660" s="82">
        <f>Q1660-H1660</f>
        <v/>
      </c>
      <c r="AI1660" s="82">
        <f>R1660-I1660</f>
        <v/>
      </c>
      <c r="AJ1660" s="82">
        <f>S1660-J1660</f>
        <v/>
      </c>
      <c r="AK1660" s="80">
        <f>INDEX(检修、备用和必开!I:I,MATCH(统调负荷!$C1660,检修、备用和必开!$A:$A,0))</f>
        <v/>
      </c>
    </row>
    <row r="1661" ht="13.8" customHeight="1">
      <c r="A1661" s="80">
        <f>WEEKDAY(C1661,2)</f>
        <v/>
      </c>
      <c r="B1661" s="80">
        <f>HOUR(D1661)</f>
        <v/>
      </c>
      <c r="D1661" s="75" t="n"/>
      <c r="E1661" s="80" t="n"/>
      <c r="F1661" s="80" t="n"/>
      <c r="G1661" s="80" t="n"/>
      <c r="H1661" s="80" t="n"/>
      <c r="I1661" s="80" t="n"/>
      <c r="J1661" s="80" t="n"/>
      <c r="K1661" s="80">
        <f>F1661-Y1661</f>
        <v/>
      </c>
      <c r="L1661" s="82">
        <f>AA1661/(K1661+W1661)</f>
        <v/>
      </c>
      <c r="M1661" s="75" t="n">
        <v>0.28125</v>
      </c>
      <c r="N1661" s="80" t="n">
        <v>69412.60000000001</v>
      </c>
      <c r="O1661" s="80" t="n">
        <v>35452.03</v>
      </c>
      <c r="P1661" s="80" t="n">
        <v>11283.9</v>
      </c>
      <c r="Q1661" s="80" t="n">
        <v>17553</v>
      </c>
      <c r="R1661" s="80" t="n">
        <v>6063.62</v>
      </c>
      <c r="S1661" s="80" t="n">
        <v>-939.95</v>
      </c>
      <c r="T1661" s="80">
        <f>O1661-Y1661</f>
        <v/>
      </c>
      <c r="U1661" s="82">
        <f>AA1661/(T1661+X1661)</f>
        <v/>
      </c>
      <c r="V1661" s="80">
        <f>INDEX(检修、备用和必开!B:B,MATCH(统调负荷!$C1661,检修、备用和必开!$A:$A,0))</f>
        <v/>
      </c>
      <c r="W1661" s="80">
        <f>INDEX(检修、备用和必开!C:C,MATCH(统调负荷!$C1661,检修、备用和必开!$A:$A,0))</f>
        <v/>
      </c>
      <c r="X1661" s="80">
        <f>INDEX(检修、备用和必开!D:D,MATCH(统调负荷!$C1661,检修、备用和必开!$A:$A,0))</f>
        <v/>
      </c>
      <c r="Y1661" s="80">
        <f>INDEX(检修、备用和必开!E:E,MATCH(统调负荷!$C1661,检修、备用和必开!$A:$A,0))</f>
        <v/>
      </c>
      <c r="Z1661" s="80">
        <f>INDEX(检修、备用和必开!F:F,MATCH(统调负荷!$C1661,检修、备用和必开!$A:$A,0))</f>
        <v/>
      </c>
      <c r="AA1661" s="80">
        <f>94492.4-V1661-Z1661</f>
        <v/>
      </c>
      <c r="AB1661" s="80" t="n">
        <v>321.2</v>
      </c>
      <c r="AC1661" s="80" t="n">
        <v>311.2</v>
      </c>
      <c r="AD1661" s="83">
        <f>C1661+D1661</f>
        <v/>
      </c>
      <c r="AE1661" s="82">
        <f>N1661-E1661</f>
        <v/>
      </c>
      <c r="AF1661" s="82">
        <f>O1661-F1661</f>
        <v/>
      </c>
      <c r="AG1661" s="82">
        <f>P1661-G1661</f>
        <v/>
      </c>
      <c r="AH1661" s="82">
        <f>Q1661-H1661</f>
        <v/>
      </c>
      <c r="AI1661" s="82">
        <f>R1661-I1661</f>
        <v/>
      </c>
      <c r="AJ1661" s="82">
        <f>S1661-J1661</f>
        <v/>
      </c>
      <c r="AK1661" s="80">
        <f>INDEX(检修、备用和必开!I:I,MATCH(统调负荷!$C1661,检修、备用和必开!$A:$A,0))</f>
        <v/>
      </c>
    </row>
    <row r="1662" ht="13.8" customHeight="1">
      <c r="A1662" s="80">
        <f>WEEKDAY(C1662,2)</f>
        <v/>
      </c>
      <c r="B1662" s="80">
        <f>HOUR(D1662)</f>
        <v/>
      </c>
      <c r="D1662" s="75" t="n"/>
      <c r="E1662" s="80" t="n"/>
      <c r="F1662" s="80" t="n"/>
      <c r="G1662" s="80" t="n"/>
      <c r="H1662" s="80" t="n"/>
      <c r="I1662" s="80" t="n"/>
      <c r="J1662" s="80" t="n"/>
      <c r="K1662" s="80">
        <f>F1662-Y1662</f>
        <v/>
      </c>
      <c r="L1662" s="82">
        <f>AA1662/(K1662+W1662)</f>
        <v/>
      </c>
      <c r="M1662" s="75" t="n">
        <v>0.2916666666666667</v>
      </c>
      <c r="N1662" s="80" t="n">
        <v>70910.2</v>
      </c>
      <c r="O1662" s="80" t="n">
        <v>36541.9</v>
      </c>
      <c r="P1662" s="80" t="n">
        <v>11170.3</v>
      </c>
      <c r="Q1662" s="80" t="n">
        <v>18034.4</v>
      </c>
      <c r="R1662" s="80" t="n">
        <v>6046.84</v>
      </c>
      <c r="S1662" s="80" t="n">
        <v>-883.24</v>
      </c>
      <c r="T1662" s="80">
        <f>O1662-Y1662</f>
        <v/>
      </c>
      <c r="U1662" s="82">
        <f>AA1662/(T1662+X1662)</f>
        <v/>
      </c>
      <c r="V1662" s="80">
        <f>INDEX(检修、备用和必开!B:B,MATCH(统调负荷!$C1662,检修、备用和必开!$A:$A,0))</f>
        <v/>
      </c>
      <c r="W1662" s="80">
        <f>INDEX(检修、备用和必开!C:C,MATCH(统调负荷!$C1662,检修、备用和必开!$A:$A,0))</f>
        <v/>
      </c>
      <c r="X1662" s="80">
        <f>INDEX(检修、备用和必开!D:D,MATCH(统调负荷!$C1662,检修、备用和必开!$A:$A,0))</f>
        <v/>
      </c>
      <c r="Y1662" s="80">
        <f>INDEX(检修、备用和必开!E:E,MATCH(统调负荷!$C1662,检修、备用和必开!$A:$A,0))</f>
        <v/>
      </c>
      <c r="Z1662" s="80">
        <f>INDEX(检修、备用和必开!F:F,MATCH(统调负荷!$C1662,检修、备用和必开!$A:$A,0))</f>
        <v/>
      </c>
      <c r="AA1662" s="80">
        <f>94492.4-V1662-Z1662</f>
        <v/>
      </c>
      <c r="AB1662" s="80" t="n">
        <v>321.4</v>
      </c>
      <c r="AC1662" s="80" t="n">
        <v>316.4</v>
      </c>
      <c r="AD1662" s="83">
        <f>C1662+D1662</f>
        <v/>
      </c>
      <c r="AE1662" s="82">
        <f>N1662-E1662</f>
        <v/>
      </c>
      <c r="AF1662" s="82">
        <f>O1662-F1662</f>
        <v/>
      </c>
      <c r="AG1662" s="82">
        <f>P1662-G1662</f>
        <v/>
      </c>
      <c r="AH1662" s="82">
        <f>Q1662-H1662</f>
        <v/>
      </c>
      <c r="AI1662" s="82">
        <f>R1662-I1662</f>
        <v/>
      </c>
      <c r="AJ1662" s="82">
        <f>S1662-J1662</f>
        <v/>
      </c>
      <c r="AK1662" s="80">
        <f>INDEX(检修、备用和必开!I:I,MATCH(统调负荷!$C1662,检修、备用和必开!$A:$A,0))</f>
        <v/>
      </c>
    </row>
    <row r="1663" ht="13.8" customHeight="1">
      <c r="A1663" s="80">
        <f>WEEKDAY(C1663,2)</f>
        <v/>
      </c>
      <c r="B1663" s="80">
        <f>HOUR(D1663)</f>
        <v/>
      </c>
      <c r="D1663" s="75" t="n"/>
      <c r="E1663" s="80" t="n"/>
      <c r="F1663" s="80" t="n"/>
      <c r="G1663" s="80" t="n"/>
      <c r="H1663" s="80" t="n"/>
      <c r="I1663" s="80" t="n"/>
      <c r="J1663" s="80" t="n"/>
      <c r="K1663" s="80">
        <f>F1663-Y1663</f>
        <v/>
      </c>
      <c r="L1663" s="82">
        <f>AA1663/(K1663+W1663)</f>
        <v/>
      </c>
      <c r="M1663" s="75" t="n">
        <v>0.3020833333333333</v>
      </c>
      <c r="N1663" s="80" t="n">
        <v>73368</v>
      </c>
      <c r="O1663" s="80" t="n">
        <v>38416.22</v>
      </c>
      <c r="P1663" s="80" t="n">
        <v>11648.1</v>
      </c>
      <c r="Q1663" s="80" t="n">
        <v>18236.2</v>
      </c>
      <c r="R1663" s="80" t="n">
        <v>6169.85</v>
      </c>
      <c r="S1663" s="80" t="n">
        <v>-1102.37</v>
      </c>
      <c r="T1663" s="80">
        <f>O1663-Y1663</f>
        <v/>
      </c>
      <c r="U1663" s="82">
        <f>AA1663/(T1663+X1663)</f>
        <v/>
      </c>
      <c r="V1663" s="80">
        <f>INDEX(检修、备用和必开!B:B,MATCH(统调负荷!$C1663,检修、备用和必开!$A:$A,0))</f>
        <v/>
      </c>
      <c r="W1663" s="80">
        <f>INDEX(检修、备用和必开!C:C,MATCH(统调负荷!$C1663,检修、备用和必开!$A:$A,0))</f>
        <v/>
      </c>
      <c r="X1663" s="80">
        <f>INDEX(检修、备用和必开!D:D,MATCH(统调负荷!$C1663,检修、备用和必开!$A:$A,0))</f>
        <v/>
      </c>
      <c r="Y1663" s="80">
        <f>INDEX(检修、备用和必开!E:E,MATCH(统调负荷!$C1663,检修、备用和必开!$A:$A,0))</f>
        <v/>
      </c>
      <c r="Z1663" s="80">
        <f>INDEX(检修、备用和必开!F:F,MATCH(统调负荷!$C1663,检修、备用和必开!$A:$A,0))</f>
        <v/>
      </c>
      <c r="AA1663" s="80">
        <f>94492.4-V1663-Z1663</f>
        <v/>
      </c>
      <c r="AB1663" s="80" t="n">
        <v>321.4</v>
      </c>
      <c r="AC1663" s="80" t="n">
        <v>321.2</v>
      </c>
      <c r="AD1663" s="83">
        <f>C1663+D1663</f>
        <v/>
      </c>
      <c r="AE1663" s="82">
        <f>N1663-E1663</f>
        <v/>
      </c>
      <c r="AF1663" s="82">
        <f>O1663-F1663</f>
        <v/>
      </c>
      <c r="AG1663" s="82">
        <f>P1663-G1663</f>
        <v/>
      </c>
      <c r="AH1663" s="82">
        <f>Q1663-H1663</f>
        <v/>
      </c>
      <c r="AI1663" s="82">
        <f>R1663-I1663</f>
        <v/>
      </c>
      <c r="AJ1663" s="82">
        <f>S1663-J1663</f>
        <v/>
      </c>
      <c r="AK1663" s="80">
        <f>INDEX(检修、备用和必开!I:I,MATCH(统调负荷!$C1663,检修、备用和必开!$A:$A,0))</f>
        <v/>
      </c>
    </row>
    <row r="1664" ht="13.8" customHeight="1">
      <c r="A1664" s="80">
        <f>WEEKDAY(C1664,2)</f>
        <v/>
      </c>
      <c r="B1664" s="80">
        <f>HOUR(D1664)</f>
        <v/>
      </c>
      <c r="D1664" s="75" t="n"/>
      <c r="E1664" s="80" t="n"/>
      <c r="F1664" s="80" t="n"/>
      <c r="G1664" s="80" t="n"/>
      <c r="H1664" s="80" t="n"/>
      <c r="I1664" s="80" t="n"/>
      <c r="J1664" s="80" t="n"/>
      <c r="K1664" s="80">
        <f>F1664-Y1664</f>
        <v/>
      </c>
      <c r="L1664" s="82">
        <f>AA1664/(K1664+W1664)</f>
        <v/>
      </c>
      <c r="M1664" s="75" t="n">
        <v>0.3125</v>
      </c>
      <c r="N1664" s="80" t="n">
        <v>75324.39999999999</v>
      </c>
      <c r="O1664" s="80" t="n">
        <v>39038.46</v>
      </c>
      <c r="P1664" s="80" t="n">
        <v>12246.8</v>
      </c>
      <c r="Q1664" s="80" t="n">
        <v>18846.2</v>
      </c>
      <c r="R1664" s="80" t="n">
        <v>6234.39</v>
      </c>
      <c r="S1664" s="80" t="n">
        <v>-1041.45</v>
      </c>
      <c r="T1664" s="80">
        <f>O1664-Y1664</f>
        <v/>
      </c>
      <c r="U1664" s="82">
        <f>AA1664/(T1664+X1664)</f>
        <v/>
      </c>
      <c r="V1664" s="80">
        <f>INDEX(检修、备用和必开!B:B,MATCH(统调负荷!$C1664,检修、备用和必开!$A:$A,0))</f>
        <v/>
      </c>
      <c r="W1664" s="80">
        <f>INDEX(检修、备用和必开!C:C,MATCH(统调负荷!$C1664,检修、备用和必开!$A:$A,0))</f>
        <v/>
      </c>
      <c r="X1664" s="80">
        <f>INDEX(检修、备用和必开!D:D,MATCH(统调负荷!$C1664,检修、备用和必开!$A:$A,0))</f>
        <v/>
      </c>
      <c r="Y1664" s="80">
        <f>INDEX(检修、备用和必开!E:E,MATCH(统调负荷!$C1664,检修、备用和必开!$A:$A,0))</f>
        <v/>
      </c>
      <c r="Z1664" s="80">
        <f>INDEX(检修、备用和必开!F:F,MATCH(统调负荷!$C1664,检修、备用和必开!$A:$A,0))</f>
        <v/>
      </c>
      <c r="AA1664" s="80">
        <f>94492.4-V1664-Z1664</f>
        <v/>
      </c>
      <c r="AB1664" s="80" t="n">
        <v>321.4</v>
      </c>
      <c r="AC1664" s="80" t="n">
        <v>311.9</v>
      </c>
      <c r="AD1664" s="83">
        <f>C1664+D1664</f>
        <v/>
      </c>
      <c r="AE1664" s="82">
        <f>N1664-E1664</f>
        <v/>
      </c>
      <c r="AF1664" s="82">
        <f>O1664-F1664</f>
        <v/>
      </c>
      <c r="AG1664" s="82">
        <f>P1664-G1664</f>
        <v/>
      </c>
      <c r="AH1664" s="82">
        <f>Q1664-H1664</f>
        <v/>
      </c>
      <c r="AI1664" s="82">
        <f>R1664-I1664</f>
        <v/>
      </c>
      <c r="AJ1664" s="82">
        <f>S1664-J1664</f>
        <v/>
      </c>
      <c r="AK1664" s="80">
        <f>INDEX(检修、备用和必开!I:I,MATCH(统调负荷!$C1664,检修、备用和必开!$A:$A,0))</f>
        <v/>
      </c>
    </row>
    <row r="1665" ht="13.8" customHeight="1">
      <c r="A1665" s="80">
        <f>WEEKDAY(C1665,2)</f>
        <v/>
      </c>
      <c r="B1665" s="80">
        <f>HOUR(D1665)</f>
        <v/>
      </c>
      <c r="D1665" s="75" t="n"/>
      <c r="E1665" s="80" t="n"/>
      <c r="F1665" s="80" t="n"/>
      <c r="G1665" s="80" t="n"/>
      <c r="H1665" s="80" t="n"/>
      <c r="I1665" s="80" t="n"/>
      <c r="J1665" s="80" t="n"/>
      <c r="K1665" s="80">
        <f>F1665-Y1665</f>
        <v/>
      </c>
      <c r="L1665" s="82">
        <f>AA1665/(K1665+W1665)</f>
        <v/>
      </c>
      <c r="M1665" s="75" t="n">
        <v>0.3229166666666667</v>
      </c>
      <c r="N1665" s="80" t="n">
        <v>77076.8</v>
      </c>
      <c r="O1665" s="80" t="n">
        <v>41057.63</v>
      </c>
      <c r="P1665" s="80" t="n">
        <v>11926.5</v>
      </c>
      <c r="Q1665" s="80" t="n">
        <v>18596.4</v>
      </c>
      <c r="R1665" s="80" t="n">
        <v>6591.45</v>
      </c>
      <c r="S1665" s="80" t="n">
        <v>-1095.18</v>
      </c>
      <c r="T1665" s="80">
        <f>O1665-Y1665</f>
        <v/>
      </c>
      <c r="U1665" s="82">
        <f>AA1665/(T1665+X1665)</f>
        <v/>
      </c>
      <c r="V1665" s="80">
        <f>INDEX(检修、备用和必开!B:B,MATCH(统调负荷!$C1665,检修、备用和必开!$A:$A,0))</f>
        <v/>
      </c>
      <c r="W1665" s="80">
        <f>INDEX(检修、备用和必开!C:C,MATCH(统调负荷!$C1665,检修、备用和必开!$A:$A,0))</f>
        <v/>
      </c>
      <c r="X1665" s="80">
        <f>INDEX(检修、备用和必开!D:D,MATCH(统调负荷!$C1665,检修、备用和必开!$A:$A,0))</f>
        <v/>
      </c>
      <c r="Y1665" s="80">
        <f>INDEX(检修、备用和必开!E:E,MATCH(统调负荷!$C1665,检修、备用和必开!$A:$A,0))</f>
        <v/>
      </c>
      <c r="Z1665" s="80">
        <f>INDEX(检修、备用和必开!F:F,MATCH(统调负荷!$C1665,检修、备用和必开!$A:$A,0))</f>
        <v/>
      </c>
      <c r="AA1665" s="80">
        <f>94492.4-V1665-Z1665</f>
        <v/>
      </c>
      <c r="AB1665" s="80" t="n">
        <v>326.2</v>
      </c>
      <c r="AC1665" s="80" t="n">
        <v>345.4</v>
      </c>
      <c r="AD1665" s="83">
        <f>C1665+D1665</f>
        <v/>
      </c>
      <c r="AE1665" s="82">
        <f>N1665-E1665</f>
        <v/>
      </c>
      <c r="AF1665" s="82">
        <f>O1665-F1665</f>
        <v/>
      </c>
      <c r="AG1665" s="82">
        <f>P1665-G1665</f>
        <v/>
      </c>
      <c r="AH1665" s="82">
        <f>Q1665-H1665</f>
        <v/>
      </c>
      <c r="AI1665" s="82">
        <f>R1665-I1665</f>
        <v/>
      </c>
      <c r="AJ1665" s="82">
        <f>S1665-J1665</f>
        <v/>
      </c>
      <c r="AK1665" s="80">
        <f>INDEX(检修、备用和必开!I:I,MATCH(统调负荷!$C1665,检修、备用和必开!$A:$A,0))</f>
        <v/>
      </c>
    </row>
    <row r="1666" ht="13.8" customHeight="1">
      <c r="A1666" s="80">
        <f>WEEKDAY(C1666,2)</f>
        <v/>
      </c>
      <c r="B1666" s="80">
        <f>HOUR(D1666)</f>
        <v/>
      </c>
      <c r="D1666" s="75" t="n"/>
      <c r="E1666" s="80" t="n"/>
      <c r="F1666" s="80" t="n"/>
      <c r="G1666" s="80" t="n"/>
      <c r="H1666" s="80" t="n"/>
      <c r="I1666" s="80" t="n"/>
      <c r="J1666" s="80" t="n"/>
      <c r="K1666" s="80">
        <f>F1666-Y1666</f>
        <v/>
      </c>
      <c r="L1666" s="82">
        <f>AA1666/(K1666+W1666)</f>
        <v/>
      </c>
      <c r="M1666" s="75" t="n">
        <v>0.3333333333333333</v>
      </c>
      <c r="N1666" s="80" t="n">
        <v>79716.10000000001</v>
      </c>
      <c r="O1666" s="80" t="n">
        <v>42589.62</v>
      </c>
      <c r="P1666" s="80" t="n">
        <v>12531.8</v>
      </c>
      <c r="Q1666" s="80" t="n">
        <v>18781</v>
      </c>
      <c r="R1666" s="80" t="n">
        <v>7009.45</v>
      </c>
      <c r="S1666" s="80" t="n">
        <v>-1195.77</v>
      </c>
      <c r="T1666" s="80">
        <f>O1666-Y1666</f>
        <v/>
      </c>
      <c r="U1666" s="82">
        <f>AA1666/(T1666+X1666)</f>
        <v/>
      </c>
      <c r="V1666" s="80">
        <f>INDEX(检修、备用和必开!B:B,MATCH(统调负荷!$C1666,检修、备用和必开!$A:$A,0))</f>
        <v/>
      </c>
      <c r="W1666" s="80">
        <f>INDEX(检修、备用和必开!C:C,MATCH(统调负荷!$C1666,检修、备用和必开!$A:$A,0))</f>
        <v/>
      </c>
      <c r="X1666" s="80">
        <f>INDEX(检修、备用和必开!D:D,MATCH(统调负荷!$C1666,检修、备用和必开!$A:$A,0))</f>
        <v/>
      </c>
      <c r="Y1666" s="80">
        <f>INDEX(检修、备用和必开!E:E,MATCH(统调负荷!$C1666,检修、备用和必开!$A:$A,0))</f>
        <v/>
      </c>
      <c r="Z1666" s="80">
        <f>INDEX(检修、备用和必开!F:F,MATCH(统调负荷!$C1666,检修、备用和必开!$A:$A,0))</f>
        <v/>
      </c>
      <c r="AA1666" s="80">
        <f>94492.4-V1666-Z1666</f>
        <v/>
      </c>
      <c r="AB1666" s="80" t="n">
        <v>322.29</v>
      </c>
      <c r="AC1666" s="80" t="n">
        <v>340.55</v>
      </c>
      <c r="AD1666" s="83">
        <f>C1666+D1666</f>
        <v/>
      </c>
      <c r="AE1666" s="82">
        <f>N1666-E1666</f>
        <v/>
      </c>
      <c r="AF1666" s="82">
        <f>O1666-F1666</f>
        <v/>
      </c>
      <c r="AG1666" s="82">
        <f>P1666-G1666</f>
        <v/>
      </c>
      <c r="AH1666" s="82">
        <f>Q1666-H1666</f>
        <v/>
      </c>
      <c r="AI1666" s="82">
        <f>R1666-I1666</f>
        <v/>
      </c>
      <c r="AJ1666" s="82">
        <f>S1666-J1666</f>
        <v/>
      </c>
      <c r="AK1666" s="80">
        <f>INDEX(检修、备用和必开!I:I,MATCH(统调负荷!$C1666,检修、备用和必开!$A:$A,0))</f>
        <v/>
      </c>
    </row>
    <row r="1667" ht="13.8" customHeight="1">
      <c r="A1667" s="80">
        <f>WEEKDAY(C1667,2)</f>
        <v/>
      </c>
      <c r="B1667" s="80">
        <f>HOUR(D1667)</f>
        <v/>
      </c>
      <c r="D1667" s="75" t="n"/>
      <c r="E1667" s="80" t="n"/>
      <c r="F1667" s="80" t="n"/>
      <c r="G1667" s="80" t="n"/>
      <c r="H1667" s="80" t="n"/>
      <c r="I1667" s="80" t="n"/>
      <c r="J1667" s="80" t="n"/>
      <c r="K1667" s="80">
        <f>F1667-Y1667</f>
        <v/>
      </c>
      <c r="L1667" s="82">
        <f>AA1667/(K1667+W1667)</f>
        <v/>
      </c>
      <c r="M1667" s="75" t="n">
        <v>0.34375</v>
      </c>
      <c r="N1667" s="80" t="n">
        <v>82583.8</v>
      </c>
      <c r="O1667" s="80" t="n">
        <v>43717.69</v>
      </c>
      <c r="P1667" s="80" t="n">
        <v>12693.8</v>
      </c>
      <c r="Q1667" s="80" t="n">
        <v>20057.2</v>
      </c>
      <c r="R1667" s="80" t="n">
        <v>7389.31</v>
      </c>
      <c r="S1667" s="80" t="n">
        <v>-1274.2</v>
      </c>
      <c r="T1667" s="80">
        <f>O1667-Y1667</f>
        <v/>
      </c>
      <c r="U1667" s="82">
        <f>AA1667/(T1667+X1667)</f>
        <v/>
      </c>
      <c r="V1667" s="80">
        <f>INDEX(检修、备用和必开!B:B,MATCH(统调负荷!$C1667,检修、备用和必开!$A:$A,0))</f>
        <v/>
      </c>
      <c r="W1667" s="80">
        <f>INDEX(检修、备用和必开!C:C,MATCH(统调负荷!$C1667,检修、备用和必开!$A:$A,0))</f>
        <v/>
      </c>
      <c r="X1667" s="80">
        <f>INDEX(检修、备用和必开!D:D,MATCH(统调负荷!$C1667,检修、备用和必开!$A:$A,0))</f>
        <v/>
      </c>
      <c r="Y1667" s="80">
        <f>INDEX(检修、备用和必开!E:E,MATCH(统调负荷!$C1667,检修、备用和必开!$A:$A,0))</f>
        <v/>
      </c>
      <c r="Z1667" s="80">
        <f>INDEX(检修、备用和必开!F:F,MATCH(统调负荷!$C1667,检修、备用和必开!$A:$A,0))</f>
        <v/>
      </c>
      <c r="AA1667" s="80">
        <f>94492.4-V1667-Z1667</f>
        <v/>
      </c>
      <c r="AB1667" s="80" t="n">
        <v>338.32</v>
      </c>
      <c r="AC1667" s="80" t="n">
        <v>366.23</v>
      </c>
      <c r="AD1667" s="83">
        <f>C1667+D1667</f>
        <v/>
      </c>
      <c r="AE1667" s="82">
        <f>N1667-E1667</f>
        <v/>
      </c>
      <c r="AF1667" s="82">
        <f>O1667-F1667</f>
        <v/>
      </c>
      <c r="AG1667" s="82">
        <f>P1667-G1667</f>
        <v/>
      </c>
      <c r="AH1667" s="82">
        <f>Q1667-H1667</f>
        <v/>
      </c>
      <c r="AI1667" s="82">
        <f>R1667-I1667</f>
        <v/>
      </c>
      <c r="AJ1667" s="82">
        <f>S1667-J1667</f>
        <v/>
      </c>
      <c r="AK1667" s="80">
        <f>INDEX(检修、备用和必开!I:I,MATCH(统调负荷!$C1667,检修、备用和必开!$A:$A,0))</f>
        <v/>
      </c>
    </row>
    <row r="1668" ht="13.8" customHeight="1">
      <c r="A1668" s="80">
        <f>WEEKDAY(C1668,2)</f>
        <v/>
      </c>
      <c r="B1668" s="80">
        <f>HOUR(D1668)</f>
        <v/>
      </c>
      <c r="D1668" s="75" t="n"/>
      <c r="E1668" s="80" t="n"/>
      <c r="F1668" s="80" t="n"/>
      <c r="G1668" s="80" t="n"/>
      <c r="H1668" s="80" t="n"/>
      <c r="I1668" s="80" t="n"/>
      <c r="J1668" s="80" t="n"/>
      <c r="K1668" s="80">
        <f>F1668-Y1668</f>
        <v/>
      </c>
      <c r="L1668" s="82">
        <f>AA1668/(K1668+W1668)</f>
        <v/>
      </c>
      <c r="M1668" s="75" t="n">
        <v>0.3541666666666667</v>
      </c>
      <c r="N1668" s="80" t="n">
        <v>83494.8</v>
      </c>
      <c r="O1668" s="80" t="n">
        <v>42830.03</v>
      </c>
      <c r="P1668" s="80" t="n">
        <v>13340.5</v>
      </c>
      <c r="Q1668" s="80" t="n">
        <v>20684.3</v>
      </c>
      <c r="R1668" s="80" t="n">
        <v>7939.43</v>
      </c>
      <c r="S1668" s="80" t="n">
        <v>-1299.46</v>
      </c>
      <c r="T1668" s="80">
        <f>O1668-Y1668</f>
        <v/>
      </c>
      <c r="U1668" s="82">
        <f>AA1668/(T1668+X1668)</f>
        <v/>
      </c>
      <c r="V1668" s="80">
        <f>INDEX(检修、备用和必开!B:B,MATCH(统调负荷!$C1668,检修、备用和必开!$A:$A,0))</f>
        <v/>
      </c>
      <c r="W1668" s="80">
        <f>INDEX(检修、备用和必开!C:C,MATCH(统调负荷!$C1668,检修、备用和必开!$A:$A,0))</f>
        <v/>
      </c>
      <c r="X1668" s="80">
        <f>INDEX(检修、备用和必开!D:D,MATCH(统调负荷!$C1668,检修、备用和必开!$A:$A,0))</f>
        <v/>
      </c>
      <c r="Y1668" s="80">
        <f>INDEX(检修、备用和必开!E:E,MATCH(统调负荷!$C1668,检修、备用和必开!$A:$A,0))</f>
        <v/>
      </c>
      <c r="Z1668" s="80">
        <f>INDEX(检修、备用和必开!F:F,MATCH(统调负荷!$C1668,检修、备用和必开!$A:$A,0))</f>
        <v/>
      </c>
      <c r="AA1668" s="80">
        <f>94492.4-V1668-Z1668</f>
        <v/>
      </c>
      <c r="AB1668" s="80" t="n">
        <v>342.55</v>
      </c>
      <c r="AC1668" s="80" t="n">
        <v>371.29</v>
      </c>
      <c r="AD1668" s="83">
        <f>C1668+D1668</f>
        <v/>
      </c>
      <c r="AE1668" s="82">
        <f>N1668-E1668</f>
        <v/>
      </c>
      <c r="AF1668" s="82">
        <f>O1668-F1668</f>
        <v/>
      </c>
      <c r="AG1668" s="82">
        <f>P1668-G1668</f>
        <v/>
      </c>
      <c r="AH1668" s="82">
        <f>Q1668-H1668</f>
        <v/>
      </c>
      <c r="AI1668" s="82">
        <f>R1668-I1668</f>
        <v/>
      </c>
      <c r="AJ1668" s="82">
        <f>S1668-J1668</f>
        <v/>
      </c>
      <c r="AK1668" s="80">
        <f>INDEX(检修、备用和必开!I:I,MATCH(统调负荷!$C1668,检修、备用和必开!$A:$A,0))</f>
        <v/>
      </c>
    </row>
    <row r="1669" ht="13.8" customHeight="1">
      <c r="A1669" s="80">
        <f>WEEKDAY(C1669,2)</f>
        <v/>
      </c>
      <c r="B1669" s="80">
        <f>HOUR(D1669)</f>
        <v/>
      </c>
      <c r="D1669" s="75" t="n"/>
      <c r="E1669" s="80" t="n"/>
      <c r="F1669" s="80" t="n"/>
      <c r="G1669" s="80" t="n"/>
      <c r="H1669" s="80" t="n"/>
      <c r="I1669" s="80" t="n"/>
      <c r="J1669" s="80" t="n"/>
      <c r="K1669" s="80">
        <f>F1669-Y1669</f>
        <v/>
      </c>
      <c r="L1669" s="82">
        <f>AA1669/(K1669+W1669)</f>
        <v/>
      </c>
      <c r="M1669" s="75" t="n">
        <v>0.3645833333333333</v>
      </c>
      <c r="N1669" s="80" t="n">
        <v>84240.3</v>
      </c>
      <c r="O1669" s="80" t="n">
        <v>42224.39</v>
      </c>
      <c r="P1669" s="80" t="n">
        <v>13362.1</v>
      </c>
      <c r="Q1669" s="80" t="n">
        <v>21417.3</v>
      </c>
      <c r="R1669" s="80" t="n">
        <v>8511.450000000001</v>
      </c>
      <c r="S1669" s="80" t="n">
        <v>-1274.94</v>
      </c>
      <c r="T1669" s="80">
        <f>O1669-Y1669</f>
        <v/>
      </c>
      <c r="U1669" s="82">
        <f>AA1669/(T1669+X1669)</f>
        <v/>
      </c>
      <c r="V1669" s="80">
        <f>INDEX(检修、备用和必开!B:B,MATCH(统调负荷!$C1669,检修、备用和必开!$A:$A,0))</f>
        <v/>
      </c>
      <c r="W1669" s="80">
        <f>INDEX(检修、备用和必开!C:C,MATCH(统调负荷!$C1669,检修、备用和必开!$A:$A,0))</f>
        <v/>
      </c>
      <c r="X1669" s="80">
        <f>INDEX(检修、备用和必开!D:D,MATCH(统调负荷!$C1669,检修、备用和必开!$A:$A,0))</f>
        <v/>
      </c>
      <c r="Y1669" s="80">
        <f>INDEX(检修、备用和必开!E:E,MATCH(统调负荷!$C1669,检修、备用和必开!$A:$A,0))</f>
        <v/>
      </c>
      <c r="Z1669" s="80">
        <f>INDEX(检修、备用和必开!F:F,MATCH(统调负荷!$C1669,检修、备用和必开!$A:$A,0))</f>
        <v/>
      </c>
      <c r="AA1669" s="80">
        <f>94492.4-V1669-Z1669</f>
        <v/>
      </c>
      <c r="AB1669" s="80" t="n">
        <v>342.55</v>
      </c>
      <c r="AC1669" s="80" t="n">
        <v>352.03</v>
      </c>
      <c r="AD1669" s="83">
        <f>C1669+D1669</f>
        <v/>
      </c>
      <c r="AE1669" s="82">
        <f>N1669-E1669</f>
        <v/>
      </c>
      <c r="AF1669" s="82">
        <f>O1669-F1669</f>
        <v/>
      </c>
      <c r="AG1669" s="82">
        <f>P1669-G1669</f>
        <v/>
      </c>
      <c r="AH1669" s="82">
        <f>Q1669-H1669</f>
        <v/>
      </c>
      <c r="AI1669" s="82">
        <f>R1669-I1669</f>
        <v/>
      </c>
      <c r="AJ1669" s="82">
        <f>S1669-J1669</f>
        <v/>
      </c>
      <c r="AK1669" s="80">
        <f>INDEX(检修、备用和必开!I:I,MATCH(统调负荷!$C1669,检修、备用和必开!$A:$A,0))</f>
        <v/>
      </c>
    </row>
    <row r="1670" ht="13.8" customHeight="1">
      <c r="A1670" s="80">
        <f>WEEKDAY(C1670,2)</f>
        <v/>
      </c>
      <c r="B1670" s="80">
        <f>HOUR(D1670)</f>
        <v/>
      </c>
      <c r="D1670" s="75" t="n"/>
      <c r="E1670" s="80" t="n"/>
      <c r="F1670" s="80" t="n"/>
      <c r="G1670" s="80" t="n"/>
      <c r="H1670" s="80" t="n"/>
      <c r="I1670" s="80" t="n"/>
      <c r="J1670" s="80" t="n"/>
      <c r="K1670" s="80">
        <f>F1670-Y1670</f>
        <v/>
      </c>
      <c r="L1670" s="82">
        <f>AA1670/(K1670+W1670)</f>
        <v/>
      </c>
      <c r="M1670" s="75" t="n">
        <v>0.375</v>
      </c>
      <c r="N1670" s="80" t="n">
        <v>84715.5</v>
      </c>
      <c r="O1670" s="80" t="n">
        <v>41588.82</v>
      </c>
      <c r="P1670" s="80" t="n">
        <v>13378.3</v>
      </c>
      <c r="Q1670" s="80" t="n">
        <v>21836</v>
      </c>
      <c r="R1670" s="80" t="n">
        <v>9192.719999999999</v>
      </c>
      <c r="S1670" s="80" t="n">
        <v>-1280.34</v>
      </c>
      <c r="T1670" s="80">
        <f>O1670-Y1670</f>
        <v/>
      </c>
      <c r="U1670" s="82">
        <f>AA1670/(T1670+X1670)</f>
        <v/>
      </c>
      <c r="V1670" s="80">
        <f>INDEX(检修、备用和必开!B:B,MATCH(统调负荷!$C1670,检修、备用和必开!$A:$A,0))</f>
        <v/>
      </c>
      <c r="W1670" s="80">
        <f>INDEX(检修、备用和必开!C:C,MATCH(统调负荷!$C1670,检修、备用和必开!$A:$A,0))</f>
        <v/>
      </c>
      <c r="X1670" s="80">
        <f>INDEX(检修、备用和必开!D:D,MATCH(统调负荷!$C1670,检修、备用和必开!$A:$A,0))</f>
        <v/>
      </c>
      <c r="Y1670" s="80">
        <f>INDEX(检修、备用和必开!E:E,MATCH(统调负荷!$C1670,检修、备用和必开!$A:$A,0))</f>
        <v/>
      </c>
      <c r="Z1670" s="80">
        <f>INDEX(检修、备用和必开!F:F,MATCH(统调负荷!$C1670,检修、备用和必开!$A:$A,0))</f>
        <v/>
      </c>
      <c r="AA1670" s="80">
        <f>94492.4-V1670-Z1670</f>
        <v/>
      </c>
      <c r="AB1670" s="80" t="n">
        <v>344.99</v>
      </c>
      <c r="AC1670" s="80" t="n">
        <v>334.22</v>
      </c>
      <c r="AD1670" s="83">
        <f>C1670+D1670</f>
        <v/>
      </c>
      <c r="AE1670" s="82">
        <f>N1670-E1670</f>
        <v/>
      </c>
      <c r="AF1670" s="82">
        <f>O1670-F1670</f>
        <v/>
      </c>
      <c r="AG1670" s="82">
        <f>P1670-G1670</f>
        <v/>
      </c>
      <c r="AH1670" s="82">
        <f>Q1670-H1670</f>
        <v/>
      </c>
      <c r="AI1670" s="82">
        <f>R1670-I1670</f>
        <v/>
      </c>
      <c r="AJ1670" s="82">
        <f>S1670-J1670</f>
        <v/>
      </c>
      <c r="AK1670" s="80">
        <f>INDEX(检修、备用和必开!I:I,MATCH(统调负荷!$C1670,检修、备用和必开!$A:$A,0))</f>
        <v/>
      </c>
    </row>
    <row r="1671" ht="13.8" customHeight="1">
      <c r="A1671" s="80">
        <f>WEEKDAY(C1671,2)</f>
        <v/>
      </c>
      <c r="B1671" s="80">
        <f>HOUR(D1671)</f>
        <v/>
      </c>
      <c r="D1671" s="75" t="n"/>
      <c r="E1671" s="80" t="n"/>
      <c r="F1671" s="80" t="n"/>
      <c r="G1671" s="80" t="n"/>
      <c r="H1671" s="80" t="n"/>
      <c r="I1671" s="80" t="n"/>
      <c r="J1671" s="80" t="n"/>
      <c r="K1671" s="80">
        <f>F1671-Y1671</f>
        <v/>
      </c>
      <c r="L1671" s="82">
        <f>AA1671/(K1671+W1671)</f>
        <v/>
      </c>
      <c r="M1671" s="75" t="n">
        <v>0.3854166666666667</v>
      </c>
      <c r="N1671" s="80" t="n">
        <v>84733.3</v>
      </c>
      <c r="O1671" s="80" t="n">
        <v>41011.05</v>
      </c>
      <c r="P1671" s="80" t="n">
        <v>13098.5</v>
      </c>
      <c r="Q1671" s="80" t="n">
        <v>22292.2</v>
      </c>
      <c r="R1671" s="80" t="n">
        <v>9663.41</v>
      </c>
      <c r="S1671" s="80" t="n">
        <v>-1331.86</v>
      </c>
      <c r="T1671" s="80">
        <f>O1671-Y1671</f>
        <v/>
      </c>
      <c r="U1671" s="82">
        <f>AA1671/(T1671+X1671)</f>
        <v/>
      </c>
      <c r="V1671" s="80">
        <f>INDEX(检修、备用和必开!B:B,MATCH(统调负荷!$C1671,检修、备用和必开!$A:$A,0))</f>
        <v/>
      </c>
      <c r="W1671" s="80">
        <f>INDEX(检修、备用和必开!C:C,MATCH(统调负荷!$C1671,检修、备用和必开!$A:$A,0))</f>
        <v/>
      </c>
      <c r="X1671" s="80">
        <f>INDEX(检修、备用和必开!D:D,MATCH(统调负荷!$C1671,检修、备用和必开!$A:$A,0))</f>
        <v/>
      </c>
      <c r="Y1671" s="80">
        <f>INDEX(检修、备用和必开!E:E,MATCH(统调负荷!$C1671,检修、备用和必开!$A:$A,0))</f>
        <v/>
      </c>
      <c r="Z1671" s="80">
        <f>INDEX(检修、备用和必开!F:F,MATCH(统调负荷!$C1671,检修、备用和必开!$A:$A,0))</f>
        <v/>
      </c>
      <c r="AA1671" s="80">
        <f>94492.4-V1671-Z1671</f>
        <v/>
      </c>
      <c r="AB1671" s="80" t="n">
        <v>360.27</v>
      </c>
      <c r="AC1671" s="80" t="n">
        <v>366.82</v>
      </c>
      <c r="AD1671" s="83">
        <f>C1671+D1671</f>
        <v/>
      </c>
      <c r="AE1671" s="82">
        <f>N1671-E1671</f>
        <v/>
      </c>
      <c r="AF1671" s="82">
        <f>O1671-F1671</f>
        <v/>
      </c>
      <c r="AG1671" s="82">
        <f>P1671-G1671</f>
        <v/>
      </c>
      <c r="AH1671" s="82">
        <f>Q1671-H1671</f>
        <v/>
      </c>
      <c r="AI1671" s="82">
        <f>R1671-I1671</f>
        <v/>
      </c>
      <c r="AJ1671" s="82">
        <f>S1671-J1671</f>
        <v/>
      </c>
      <c r="AK1671" s="80">
        <f>INDEX(检修、备用和必开!I:I,MATCH(统调负荷!$C1671,检修、备用和必开!$A:$A,0))</f>
        <v/>
      </c>
    </row>
    <row r="1672" ht="13.8" customHeight="1">
      <c r="A1672" s="80">
        <f>WEEKDAY(C1672,2)</f>
        <v/>
      </c>
      <c r="B1672" s="80">
        <f>HOUR(D1672)</f>
        <v/>
      </c>
      <c r="D1672" s="75" t="n"/>
      <c r="E1672" s="80" t="n"/>
      <c r="F1672" s="80" t="n"/>
      <c r="G1672" s="80" t="n"/>
      <c r="H1672" s="80" t="n"/>
      <c r="I1672" s="80" t="n"/>
      <c r="J1672" s="80" t="n"/>
      <c r="K1672" s="80">
        <f>F1672-Y1672</f>
        <v/>
      </c>
      <c r="L1672" s="82">
        <f>AA1672/(K1672+W1672)</f>
        <v/>
      </c>
      <c r="M1672" s="75" t="n">
        <v>0.3958333333333333</v>
      </c>
      <c r="N1672" s="80" t="n">
        <v>84861.60000000001</v>
      </c>
      <c r="O1672" s="80" t="n">
        <v>40688.95</v>
      </c>
      <c r="P1672" s="80" t="n">
        <v>12518.6</v>
      </c>
      <c r="Q1672" s="80" t="n">
        <v>22720.2</v>
      </c>
      <c r="R1672" s="80" t="n">
        <v>10281.9</v>
      </c>
      <c r="S1672" s="80" t="n">
        <v>-1348.05</v>
      </c>
      <c r="T1672" s="80">
        <f>O1672-Y1672</f>
        <v/>
      </c>
      <c r="U1672" s="82">
        <f>AA1672/(T1672+X1672)</f>
        <v/>
      </c>
      <c r="V1672" s="80">
        <f>INDEX(检修、备用和必开!B:B,MATCH(统调负荷!$C1672,检修、备用和必开!$A:$A,0))</f>
        <v/>
      </c>
      <c r="W1672" s="80">
        <f>INDEX(检修、备用和必开!C:C,MATCH(统调负荷!$C1672,检修、备用和必开!$A:$A,0))</f>
        <v/>
      </c>
      <c r="X1672" s="80">
        <f>INDEX(检修、备用和必开!D:D,MATCH(统调负荷!$C1672,检修、备用和必开!$A:$A,0))</f>
        <v/>
      </c>
      <c r="Y1672" s="80">
        <f>INDEX(检修、备用和必开!E:E,MATCH(统调负荷!$C1672,检修、备用和必开!$A:$A,0))</f>
        <v/>
      </c>
      <c r="Z1672" s="80">
        <f>INDEX(检修、备用和必开!F:F,MATCH(统调负荷!$C1672,检修、备用和必开!$A:$A,0))</f>
        <v/>
      </c>
      <c r="AA1672" s="80">
        <f>94492.4-V1672-Z1672</f>
        <v/>
      </c>
      <c r="AB1672" s="80" t="n">
        <v>338.23</v>
      </c>
      <c r="AC1672" s="80" t="n">
        <v>340.8</v>
      </c>
      <c r="AD1672" s="83">
        <f>C1672+D1672</f>
        <v/>
      </c>
      <c r="AE1672" s="82">
        <f>N1672-E1672</f>
        <v/>
      </c>
      <c r="AF1672" s="82">
        <f>O1672-F1672</f>
        <v/>
      </c>
      <c r="AG1672" s="82">
        <f>P1672-G1672</f>
        <v/>
      </c>
      <c r="AH1672" s="82">
        <f>Q1672-H1672</f>
        <v/>
      </c>
      <c r="AI1672" s="82">
        <f>R1672-I1672</f>
        <v/>
      </c>
      <c r="AJ1672" s="82">
        <f>S1672-J1672</f>
        <v/>
      </c>
      <c r="AK1672" s="80">
        <f>INDEX(检修、备用和必开!I:I,MATCH(统调负荷!$C1672,检修、备用和必开!$A:$A,0))</f>
        <v/>
      </c>
    </row>
    <row r="1673" ht="13.8" customHeight="1">
      <c r="A1673" s="80">
        <f>WEEKDAY(C1673,2)</f>
        <v/>
      </c>
      <c r="B1673" s="80">
        <f>HOUR(D1673)</f>
        <v/>
      </c>
      <c r="D1673" s="75" t="n"/>
      <c r="E1673" s="80" t="n"/>
      <c r="F1673" s="80" t="n"/>
      <c r="G1673" s="80" t="n"/>
      <c r="H1673" s="80" t="n"/>
      <c r="I1673" s="80" t="n"/>
      <c r="J1673" s="80" t="n"/>
      <c r="K1673" s="80">
        <f>F1673-Y1673</f>
        <v/>
      </c>
      <c r="L1673" s="82">
        <f>AA1673/(K1673+W1673)</f>
        <v/>
      </c>
      <c r="M1673" s="75" t="n">
        <v>0.40625</v>
      </c>
      <c r="N1673" s="80" t="n">
        <v>84209.60000000001</v>
      </c>
      <c r="O1673" s="80" t="n">
        <v>38979.71</v>
      </c>
      <c r="P1673" s="80" t="n">
        <v>12850.5</v>
      </c>
      <c r="Q1673" s="80" t="n">
        <v>22748.1</v>
      </c>
      <c r="R1673" s="80" t="n">
        <v>10902.6</v>
      </c>
      <c r="S1673" s="80" t="n">
        <v>-1271.31</v>
      </c>
      <c r="T1673" s="80">
        <f>O1673-Y1673</f>
        <v/>
      </c>
      <c r="U1673" s="82">
        <f>AA1673/(T1673+X1673)</f>
        <v/>
      </c>
      <c r="V1673" s="80">
        <f>INDEX(检修、备用和必开!B:B,MATCH(统调负荷!$C1673,检修、备用和必开!$A:$A,0))</f>
        <v/>
      </c>
      <c r="W1673" s="80">
        <f>INDEX(检修、备用和必开!C:C,MATCH(统调负荷!$C1673,检修、备用和必开!$A:$A,0))</f>
        <v/>
      </c>
      <c r="X1673" s="80">
        <f>INDEX(检修、备用和必开!D:D,MATCH(统调负荷!$C1673,检修、备用和必开!$A:$A,0))</f>
        <v/>
      </c>
      <c r="Y1673" s="80">
        <f>INDEX(检修、备用和必开!E:E,MATCH(统调负荷!$C1673,检修、备用和必开!$A:$A,0))</f>
        <v/>
      </c>
      <c r="Z1673" s="80">
        <f>INDEX(检修、备用和必开!F:F,MATCH(统调负荷!$C1673,检修、备用和必开!$A:$A,0))</f>
        <v/>
      </c>
      <c r="AA1673" s="80">
        <f>94492.4-V1673-Z1673</f>
        <v/>
      </c>
      <c r="AB1673" s="80" t="n">
        <v>331.76</v>
      </c>
      <c r="AC1673" s="80" t="n">
        <v>287.01</v>
      </c>
      <c r="AD1673" s="83">
        <f>C1673+D1673</f>
        <v/>
      </c>
      <c r="AE1673" s="82">
        <f>N1673-E1673</f>
        <v/>
      </c>
      <c r="AF1673" s="82">
        <f>O1673-F1673</f>
        <v/>
      </c>
      <c r="AG1673" s="82">
        <f>P1673-G1673</f>
        <v/>
      </c>
      <c r="AH1673" s="82">
        <f>Q1673-H1673</f>
        <v/>
      </c>
      <c r="AI1673" s="82">
        <f>R1673-I1673</f>
        <v/>
      </c>
      <c r="AJ1673" s="82">
        <f>S1673-J1673</f>
        <v/>
      </c>
      <c r="AK1673" s="80">
        <f>INDEX(检修、备用和必开!I:I,MATCH(统调负荷!$C1673,检修、备用和必开!$A:$A,0))</f>
        <v/>
      </c>
    </row>
    <row r="1674" ht="13.8" customHeight="1">
      <c r="A1674" s="80">
        <f>WEEKDAY(C1674,2)</f>
        <v/>
      </c>
      <c r="B1674" s="80">
        <f>HOUR(D1674)</f>
        <v/>
      </c>
      <c r="D1674" s="75" t="n"/>
      <c r="E1674" s="80" t="n"/>
      <c r="F1674" s="80" t="n"/>
      <c r="G1674" s="80" t="n"/>
      <c r="H1674" s="80" t="n"/>
      <c r="I1674" s="80" t="n"/>
      <c r="J1674" s="80" t="n"/>
      <c r="K1674" s="80">
        <f>F1674-Y1674</f>
        <v/>
      </c>
      <c r="L1674" s="82">
        <f>AA1674/(K1674+W1674)</f>
        <v/>
      </c>
      <c r="M1674" s="75" t="n">
        <v>0.4166666666666667</v>
      </c>
      <c r="N1674" s="80" t="n">
        <v>83633.89999999999</v>
      </c>
      <c r="O1674" s="80" t="n">
        <v>37607.42</v>
      </c>
      <c r="P1674" s="80" t="n">
        <v>12855.5</v>
      </c>
      <c r="Q1674" s="80" t="n">
        <v>23032.4</v>
      </c>
      <c r="R1674" s="80" t="n">
        <v>11406.5</v>
      </c>
      <c r="S1674" s="80" t="n">
        <v>-1267.92</v>
      </c>
      <c r="T1674" s="80">
        <f>O1674-Y1674</f>
        <v/>
      </c>
      <c r="U1674" s="82">
        <f>AA1674/(T1674+X1674)</f>
        <v/>
      </c>
      <c r="V1674" s="80">
        <f>INDEX(检修、备用和必开!B:B,MATCH(统调负荷!$C1674,检修、备用和必开!$A:$A,0))</f>
        <v/>
      </c>
      <c r="W1674" s="80">
        <f>INDEX(检修、备用和必开!C:C,MATCH(统调负荷!$C1674,检修、备用和必开!$A:$A,0))</f>
        <v/>
      </c>
      <c r="X1674" s="80">
        <f>INDEX(检修、备用和必开!D:D,MATCH(统调负荷!$C1674,检修、备用和必开!$A:$A,0))</f>
        <v/>
      </c>
      <c r="Y1674" s="80">
        <f>INDEX(检修、备用和必开!E:E,MATCH(统调负荷!$C1674,检修、备用和必开!$A:$A,0))</f>
        <v/>
      </c>
      <c r="Z1674" s="80">
        <f>INDEX(检修、备用和必开!F:F,MATCH(统调负荷!$C1674,检修、备用和必开!$A:$A,0))</f>
        <v/>
      </c>
      <c r="AA1674" s="80">
        <f>94492.4-V1674-Z1674</f>
        <v/>
      </c>
      <c r="AB1674" s="80" t="n">
        <v>325.91</v>
      </c>
      <c r="AC1674" s="80" t="n">
        <v>311.32</v>
      </c>
      <c r="AD1674" s="83">
        <f>C1674+D1674</f>
        <v/>
      </c>
      <c r="AE1674" s="82">
        <f>N1674-E1674</f>
        <v/>
      </c>
      <c r="AF1674" s="82">
        <f>O1674-F1674</f>
        <v/>
      </c>
      <c r="AG1674" s="82">
        <f>P1674-G1674</f>
        <v/>
      </c>
      <c r="AH1674" s="82">
        <f>Q1674-H1674</f>
        <v/>
      </c>
      <c r="AI1674" s="82">
        <f>R1674-I1674</f>
        <v/>
      </c>
      <c r="AJ1674" s="82">
        <f>S1674-J1674</f>
        <v/>
      </c>
      <c r="AK1674" s="80">
        <f>INDEX(检修、备用和必开!I:I,MATCH(统调负荷!$C1674,检修、备用和必开!$A:$A,0))</f>
        <v/>
      </c>
    </row>
    <row r="1675" ht="13.8" customHeight="1">
      <c r="A1675" s="80">
        <f>WEEKDAY(C1675,2)</f>
        <v/>
      </c>
      <c r="B1675" s="80">
        <f>HOUR(D1675)</f>
        <v/>
      </c>
      <c r="D1675" s="75" t="n"/>
      <c r="E1675" s="80" t="n"/>
      <c r="F1675" s="80" t="n"/>
      <c r="G1675" s="80" t="n"/>
      <c r="H1675" s="80" t="n"/>
      <c r="I1675" s="80" t="n"/>
      <c r="J1675" s="80" t="n"/>
      <c r="K1675" s="80">
        <f>F1675-Y1675</f>
        <v/>
      </c>
      <c r="L1675" s="82">
        <f>AA1675/(K1675+W1675)</f>
        <v/>
      </c>
      <c r="M1675" s="75" t="n">
        <v>0.4270833333333333</v>
      </c>
      <c r="N1675" s="80" t="n">
        <v>81945.60000000001</v>
      </c>
      <c r="O1675" s="80" t="n">
        <v>35796.7</v>
      </c>
      <c r="P1675" s="80" t="n">
        <v>12525.3</v>
      </c>
      <c r="Q1675" s="80" t="n">
        <v>23008.6</v>
      </c>
      <c r="R1675" s="80" t="n">
        <v>11945.2</v>
      </c>
      <c r="S1675" s="80" t="n">
        <v>-1330.2</v>
      </c>
      <c r="T1675" s="80">
        <f>O1675-Y1675</f>
        <v/>
      </c>
      <c r="U1675" s="82">
        <f>AA1675/(T1675+X1675)</f>
        <v/>
      </c>
      <c r="V1675" s="80">
        <f>INDEX(检修、备用和必开!B:B,MATCH(统调负荷!$C1675,检修、备用和必开!$A:$A,0))</f>
        <v/>
      </c>
      <c r="W1675" s="80">
        <f>INDEX(检修、备用和必开!C:C,MATCH(统调负荷!$C1675,检修、备用和必开!$A:$A,0))</f>
        <v/>
      </c>
      <c r="X1675" s="80">
        <f>INDEX(检修、备用和必开!D:D,MATCH(统调负荷!$C1675,检修、备用和必开!$A:$A,0))</f>
        <v/>
      </c>
      <c r="Y1675" s="80">
        <f>INDEX(检修、备用和必开!E:E,MATCH(统调负荷!$C1675,检修、备用和必开!$A:$A,0))</f>
        <v/>
      </c>
      <c r="Z1675" s="80">
        <f>INDEX(检修、备用和必开!F:F,MATCH(统调负荷!$C1675,检修、备用和必开!$A:$A,0))</f>
        <v/>
      </c>
      <c r="AA1675" s="80">
        <f>94492.4-V1675-Z1675</f>
        <v/>
      </c>
      <c r="AB1675" s="80" t="n">
        <v>315.97</v>
      </c>
      <c r="AC1675" s="80" t="n">
        <v>271.44</v>
      </c>
      <c r="AD1675" s="83">
        <f>C1675+D1675</f>
        <v/>
      </c>
      <c r="AE1675" s="82">
        <f>N1675-E1675</f>
        <v/>
      </c>
      <c r="AF1675" s="82">
        <f>O1675-F1675</f>
        <v/>
      </c>
      <c r="AG1675" s="82">
        <f>P1675-G1675</f>
        <v/>
      </c>
      <c r="AH1675" s="82">
        <f>Q1675-H1675</f>
        <v/>
      </c>
      <c r="AI1675" s="82">
        <f>R1675-I1675</f>
        <v/>
      </c>
      <c r="AJ1675" s="82">
        <f>S1675-J1675</f>
        <v/>
      </c>
      <c r="AK1675" s="80">
        <f>INDEX(检修、备用和必开!I:I,MATCH(统调负荷!$C1675,检修、备用和必开!$A:$A,0))</f>
        <v/>
      </c>
    </row>
    <row r="1676" ht="13.8" customHeight="1">
      <c r="A1676" s="80">
        <f>WEEKDAY(C1676,2)</f>
        <v/>
      </c>
      <c r="B1676" s="80">
        <f>HOUR(D1676)</f>
        <v/>
      </c>
      <c r="D1676" s="75" t="n"/>
      <c r="E1676" s="80" t="n"/>
      <c r="F1676" s="80" t="n"/>
      <c r="G1676" s="80" t="n"/>
      <c r="H1676" s="80" t="n"/>
      <c r="I1676" s="80" t="n"/>
      <c r="J1676" s="80" t="n"/>
      <c r="K1676" s="80">
        <f>F1676-Y1676</f>
        <v/>
      </c>
      <c r="L1676" s="82">
        <f>AA1676/(K1676+W1676)</f>
        <v/>
      </c>
      <c r="M1676" s="75" t="n">
        <v>0.4375</v>
      </c>
      <c r="N1676" s="80" t="n">
        <v>81918.10000000001</v>
      </c>
      <c r="O1676" s="80" t="n">
        <v>35170.41</v>
      </c>
      <c r="P1676" s="80" t="n">
        <v>12618.8</v>
      </c>
      <c r="Q1676" s="80" t="n">
        <v>23127.8</v>
      </c>
      <c r="R1676" s="80" t="n">
        <v>12363.2</v>
      </c>
      <c r="S1676" s="80" t="n">
        <v>-1362.11</v>
      </c>
      <c r="T1676" s="80">
        <f>O1676-Y1676</f>
        <v/>
      </c>
      <c r="U1676" s="82">
        <f>AA1676/(T1676+X1676)</f>
        <v/>
      </c>
      <c r="V1676" s="80">
        <f>INDEX(检修、备用和必开!B:B,MATCH(统调负荷!$C1676,检修、备用和必开!$A:$A,0))</f>
        <v/>
      </c>
      <c r="W1676" s="80">
        <f>INDEX(检修、备用和必开!C:C,MATCH(统调负荷!$C1676,检修、备用和必开!$A:$A,0))</f>
        <v/>
      </c>
      <c r="X1676" s="80">
        <f>INDEX(检修、备用和必开!D:D,MATCH(统调负荷!$C1676,检修、备用和必开!$A:$A,0))</f>
        <v/>
      </c>
      <c r="Y1676" s="80">
        <f>INDEX(检修、备用和必开!E:E,MATCH(统调负荷!$C1676,检修、备用和必开!$A:$A,0))</f>
        <v/>
      </c>
      <c r="Z1676" s="80">
        <f>INDEX(检修、备用和必开!F:F,MATCH(统调负荷!$C1676,检修、备用和必开!$A:$A,0))</f>
        <v/>
      </c>
      <c r="AA1676" s="80">
        <f>94492.4-V1676-Z1676</f>
        <v/>
      </c>
      <c r="AB1676" s="80" t="n">
        <v>316.63</v>
      </c>
      <c r="AC1676" s="80" t="n">
        <v>153.3</v>
      </c>
      <c r="AD1676" s="83">
        <f>C1676+D1676</f>
        <v/>
      </c>
      <c r="AE1676" s="82">
        <f>N1676-E1676</f>
        <v/>
      </c>
      <c r="AF1676" s="82">
        <f>O1676-F1676</f>
        <v/>
      </c>
      <c r="AG1676" s="82">
        <f>P1676-G1676</f>
        <v/>
      </c>
      <c r="AH1676" s="82">
        <f>Q1676-H1676</f>
        <v/>
      </c>
      <c r="AI1676" s="82">
        <f>R1676-I1676</f>
        <v/>
      </c>
      <c r="AJ1676" s="82">
        <f>S1676-J1676</f>
        <v/>
      </c>
      <c r="AK1676" s="80">
        <f>INDEX(检修、备用和必开!I:I,MATCH(统调负荷!$C1676,检修、备用和必开!$A:$A,0))</f>
        <v/>
      </c>
    </row>
    <row r="1677" ht="13.8" customHeight="1">
      <c r="A1677" s="80">
        <f>WEEKDAY(C1677,2)</f>
        <v/>
      </c>
      <c r="B1677" s="80">
        <f>HOUR(D1677)</f>
        <v/>
      </c>
      <c r="D1677" s="75" t="n"/>
      <c r="E1677" s="80" t="n"/>
      <c r="F1677" s="80" t="n"/>
      <c r="G1677" s="80" t="n"/>
      <c r="H1677" s="80" t="n"/>
      <c r="I1677" s="80" t="n"/>
      <c r="J1677" s="80" t="n"/>
      <c r="K1677" s="80">
        <f>F1677-Y1677</f>
        <v/>
      </c>
      <c r="L1677" s="82">
        <f>AA1677/(K1677+W1677)</f>
        <v/>
      </c>
      <c r="M1677" s="75" t="n">
        <v>0.4479166666666667</v>
      </c>
      <c r="N1677" s="80" t="n">
        <v>81448.7</v>
      </c>
      <c r="O1677" s="80" t="n">
        <v>33917.79</v>
      </c>
      <c r="P1677" s="80" t="n">
        <v>12825.1</v>
      </c>
      <c r="Q1677" s="80" t="n">
        <v>23248.3</v>
      </c>
      <c r="R1677" s="80" t="n">
        <v>12860.1</v>
      </c>
      <c r="S1677" s="80" t="n">
        <v>-1402.59</v>
      </c>
      <c r="T1677" s="80">
        <f>O1677-Y1677</f>
        <v/>
      </c>
      <c r="U1677" s="82">
        <f>AA1677/(T1677+X1677)</f>
        <v/>
      </c>
      <c r="V1677" s="80">
        <f>INDEX(检修、备用和必开!B:B,MATCH(统调负荷!$C1677,检修、备用和必开!$A:$A,0))</f>
        <v/>
      </c>
      <c r="W1677" s="80">
        <f>INDEX(检修、备用和必开!C:C,MATCH(统调负荷!$C1677,检修、备用和必开!$A:$A,0))</f>
        <v/>
      </c>
      <c r="X1677" s="80">
        <f>INDEX(检修、备用和必开!D:D,MATCH(统调负荷!$C1677,检修、备用和必开!$A:$A,0))</f>
        <v/>
      </c>
      <c r="Y1677" s="80">
        <f>INDEX(检修、备用和必开!E:E,MATCH(统调负荷!$C1677,检修、备用和必开!$A:$A,0))</f>
        <v/>
      </c>
      <c r="Z1677" s="80">
        <f>INDEX(检修、备用和必开!F:F,MATCH(统调负荷!$C1677,检修、备用和必开!$A:$A,0))</f>
        <v/>
      </c>
      <c r="AA1677" s="80">
        <f>94492.4-V1677-Z1677</f>
        <v/>
      </c>
      <c r="AB1677" s="80" t="n">
        <v>313.31</v>
      </c>
      <c r="AC1677" s="80" t="n">
        <v>144.27</v>
      </c>
      <c r="AD1677" s="83">
        <f>C1677+D1677</f>
        <v/>
      </c>
      <c r="AE1677" s="82">
        <f>N1677-E1677</f>
        <v/>
      </c>
      <c r="AF1677" s="82">
        <f>O1677-F1677</f>
        <v/>
      </c>
      <c r="AG1677" s="82">
        <f>P1677-G1677</f>
        <v/>
      </c>
      <c r="AH1677" s="82">
        <f>Q1677-H1677</f>
        <v/>
      </c>
      <c r="AI1677" s="82">
        <f>R1677-I1677</f>
        <v/>
      </c>
      <c r="AJ1677" s="82">
        <f>S1677-J1677</f>
        <v/>
      </c>
      <c r="AK1677" s="80">
        <f>INDEX(检修、备用和必开!I:I,MATCH(统调负荷!$C1677,检修、备用和必开!$A:$A,0))</f>
        <v/>
      </c>
    </row>
    <row r="1678" ht="13.8" customHeight="1">
      <c r="A1678" s="80">
        <f>WEEKDAY(C1678,2)</f>
        <v/>
      </c>
      <c r="B1678" s="80">
        <f>HOUR(D1678)</f>
        <v/>
      </c>
      <c r="D1678" s="75" t="n"/>
      <c r="E1678" s="80" t="n"/>
      <c r="F1678" s="80" t="n"/>
      <c r="G1678" s="80" t="n"/>
      <c r="H1678" s="80" t="n"/>
      <c r="I1678" s="80" t="n"/>
      <c r="J1678" s="80" t="n"/>
      <c r="K1678" s="80">
        <f>F1678-Y1678</f>
        <v/>
      </c>
      <c r="L1678" s="82">
        <f>AA1678/(K1678+W1678)</f>
        <v/>
      </c>
      <c r="M1678" s="75" t="n">
        <v>0.4583333333333333</v>
      </c>
      <c r="N1678" s="80" t="n">
        <v>81164.2</v>
      </c>
      <c r="O1678" s="80" t="n">
        <v>33339.29</v>
      </c>
      <c r="P1678" s="80" t="n">
        <v>12830.8</v>
      </c>
      <c r="Q1678" s="80" t="n">
        <v>23287.1</v>
      </c>
      <c r="R1678" s="80" t="n">
        <v>13057.7</v>
      </c>
      <c r="S1678" s="80" t="n">
        <v>-1350.69</v>
      </c>
      <c r="T1678" s="80">
        <f>O1678-Y1678</f>
        <v/>
      </c>
      <c r="U1678" s="82">
        <f>AA1678/(T1678+X1678)</f>
        <v/>
      </c>
      <c r="V1678" s="80">
        <f>INDEX(检修、备用和必开!B:B,MATCH(统调负荷!$C1678,检修、备用和必开!$A:$A,0))</f>
        <v/>
      </c>
      <c r="W1678" s="80">
        <f>INDEX(检修、备用和必开!C:C,MATCH(统调负荷!$C1678,检修、备用和必开!$A:$A,0))</f>
        <v/>
      </c>
      <c r="X1678" s="80">
        <f>INDEX(检修、备用和必开!D:D,MATCH(统调负荷!$C1678,检修、备用和必开!$A:$A,0))</f>
        <v/>
      </c>
      <c r="Y1678" s="80">
        <f>INDEX(检修、备用和必开!E:E,MATCH(统调负荷!$C1678,检修、备用和必开!$A:$A,0))</f>
        <v/>
      </c>
      <c r="Z1678" s="80">
        <f>INDEX(检修、备用和必开!F:F,MATCH(统调负荷!$C1678,检修、备用和必开!$A:$A,0))</f>
        <v/>
      </c>
      <c r="AA1678" s="80">
        <f>94492.4-V1678-Z1678</f>
        <v/>
      </c>
      <c r="AB1678" s="80" t="n">
        <v>297.51</v>
      </c>
      <c r="AC1678" s="80" t="n">
        <v>145.37</v>
      </c>
      <c r="AD1678" s="83">
        <f>C1678+D1678</f>
        <v/>
      </c>
      <c r="AE1678" s="82">
        <f>N1678-E1678</f>
        <v/>
      </c>
      <c r="AF1678" s="82">
        <f>O1678-F1678</f>
        <v/>
      </c>
      <c r="AG1678" s="82">
        <f>P1678-G1678</f>
        <v/>
      </c>
      <c r="AH1678" s="82">
        <f>Q1678-H1678</f>
        <v/>
      </c>
      <c r="AI1678" s="82">
        <f>R1678-I1678</f>
        <v/>
      </c>
      <c r="AJ1678" s="82">
        <f>S1678-J1678</f>
        <v/>
      </c>
      <c r="AK1678" s="80">
        <f>INDEX(检修、备用和必开!I:I,MATCH(统调负荷!$C1678,检修、备用和必开!$A:$A,0))</f>
        <v/>
      </c>
    </row>
    <row r="1679" ht="13.8" customHeight="1">
      <c r="A1679" s="80">
        <f>WEEKDAY(C1679,2)</f>
        <v/>
      </c>
      <c r="B1679" s="80">
        <f>HOUR(D1679)</f>
        <v/>
      </c>
      <c r="D1679" s="75" t="n"/>
      <c r="E1679" s="80" t="n"/>
      <c r="F1679" s="80" t="n"/>
      <c r="G1679" s="80" t="n"/>
      <c r="H1679" s="80" t="n"/>
      <c r="I1679" s="80" t="n"/>
      <c r="J1679" s="80" t="n"/>
      <c r="K1679" s="80">
        <f>F1679-Y1679</f>
        <v/>
      </c>
      <c r="L1679" s="82">
        <f>AA1679/(K1679+W1679)</f>
        <v/>
      </c>
      <c r="M1679" s="75" t="n">
        <v>0.46875</v>
      </c>
      <c r="N1679" s="80" t="n">
        <v>81111.60000000001</v>
      </c>
      <c r="O1679" s="80" t="n">
        <v>34164.55</v>
      </c>
      <c r="P1679" s="80" t="n">
        <v>12654</v>
      </c>
      <c r="Q1679" s="80" t="n">
        <v>22412.2</v>
      </c>
      <c r="R1679" s="80" t="n">
        <v>13247.4</v>
      </c>
      <c r="S1679" s="80" t="n">
        <v>-1366.55</v>
      </c>
      <c r="T1679" s="80">
        <f>O1679-Y1679</f>
        <v/>
      </c>
      <c r="U1679" s="82">
        <f>AA1679/(T1679+X1679)</f>
        <v/>
      </c>
      <c r="V1679" s="80">
        <f>INDEX(检修、备用和必开!B:B,MATCH(统调负荷!$C1679,检修、备用和必开!$A:$A,0))</f>
        <v/>
      </c>
      <c r="W1679" s="80">
        <f>INDEX(检修、备用和必开!C:C,MATCH(统调负荷!$C1679,检修、备用和必开!$A:$A,0))</f>
        <v/>
      </c>
      <c r="X1679" s="80">
        <f>INDEX(检修、备用和必开!D:D,MATCH(统调负荷!$C1679,检修、备用和必开!$A:$A,0))</f>
        <v/>
      </c>
      <c r="Y1679" s="80">
        <f>INDEX(检修、备用和必开!E:E,MATCH(统调负荷!$C1679,检修、备用和必开!$A:$A,0))</f>
        <v/>
      </c>
      <c r="Z1679" s="80">
        <f>INDEX(检修、备用和必开!F:F,MATCH(统调负荷!$C1679,检修、备用和必开!$A:$A,0))</f>
        <v/>
      </c>
      <c r="AA1679" s="80">
        <f>94492.4-V1679-Z1679</f>
        <v/>
      </c>
      <c r="AB1679" s="80" t="n">
        <v>301.34</v>
      </c>
      <c r="AC1679" s="80" t="n">
        <v>301.5</v>
      </c>
      <c r="AD1679" s="83">
        <f>C1679+D1679</f>
        <v/>
      </c>
      <c r="AE1679" s="82">
        <f>N1679-E1679</f>
        <v/>
      </c>
      <c r="AF1679" s="82">
        <f>O1679-F1679</f>
        <v/>
      </c>
      <c r="AG1679" s="82">
        <f>P1679-G1679</f>
        <v/>
      </c>
      <c r="AH1679" s="82">
        <f>Q1679-H1679</f>
        <v/>
      </c>
      <c r="AI1679" s="82">
        <f>R1679-I1679</f>
        <v/>
      </c>
      <c r="AJ1679" s="82">
        <f>S1679-J1679</f>
        <v/>
      </c>
      <c r="AK1679" s="80">
        <f>INDEX(检修、备用和必开!I:I,MATCH(统调负荷!$C1679,检修、备用和必开!$A:$A,0))</f>
        <v/>
      </c>
    </row>
    <row r="1680" ht="13.8" customHeight="1">
      <c r="A1680" s="80">
        <f>WEEKDAY(C1680,2)</f>
        <v/>
      </c>
      <c r="B1680" s="80">
        <f>HOUR(D1680)</f>
        <v/>
      </c>
      <c r="D1680" s="75" t="n"/>
      <c r="E1680" s="80" t="n"/>
      <c r="F1680" s="80" t="n"/>
      <c r="G1680" s="80" t="n"/>
      <c r="H1680" s="80" t="n"/>
      <c r="I1680" s="80" t="n"/>
      <c r="J1680" s="80" t="n"/>
      <c r="K1680" s="80">
        <f>F1680-Y1680</f>
        <v/>
      </c>
      <c r="L1680" s="82">
        <f>AA1680/(K1680+W1680)</f>
        <v/>
      </c>
      <c r="M1680" s="75" t="n">
        <v>0.4791666666666667</v>
      </c>
      <c r="N1680" s="80" t="n">
        <v>79765.39999999999</v>
      </c>
      <c r="O1680" s="80" t="n">
        <v>33933.79</v>
      </c>
      <c r="P1680" s="80" t="n">
        <v>11858.1</v>
      </c>
      <c r="Q1680" s="80" t="n">
        <v>22031.5</v>
      </c>
      <c r="R1680" s="80" t="n">
        <v>13311.4</v>
      </c>
      <c r="S1680" s="80" t="n">
        <v>-1369.39</v>
      </c>
      <c r="T1680" s="80">
        <f>O1680-Y1680</f>
        <v/>
      </c>
      <c r="U1680" s="82">
        <f>AA1680/(T1680+X1680)</f>
        <v/>
      </c>
      <c r="V1680" s="80">
        <f>INDEX(检修、备用和必开!B:B,MATCH(统调负荷!$C1680,检修、备用和必开!$A:$A,0))</f>
        <v/>
      </c>
      <c r="W1680" s="80">
        <f>INDEX(检修、备用和必开!C:C,MATCH(统调负荷!$C1680,检修、备用和必开!$A:$A,0))</f>
        <v/>
      </c>
      <c r="X1680" s="80">
        <f>INDEX(检修、备用和必开!D:D,MATCH(统调负荷!$C1680,检修、备用和必开!$A:$A,0))</f>
        <v/>
      </c>
      <c r="Y1680" s="80">
        <f>INDEX(检修、备用和必开!E:E,MATCH(统调负荷!$C1680,检修、备用和必开!$A:$A,0))</f>
        <v/>
      </c>
      <c r="Z1680" s="80">
        <f>INDEX(检修、备用和必开!F:F,MATCH(统调负荷!$C1680,检修、备用和必开!$A:$A,0))</f>
        <v/>
      </c>
      <c r="AA1680" s="80">
        <f>94492.4-V1680-Z1680</f>
        <v/>
      </c>
      <c r="AB1680" s="80" t="n">
        <v>297.26</v>
      </c>
      <c r="AC1680" s="80" t="n">
        <v>189.29</v>
      </c>
      <c r="AD1680" s="83">
        <f>C1680+D1680</f>
        <v/>
      </c>
      <c r="AE1680" s="82">
        <f>N1680-E1680</f>
        <v/>
      </c>
      <c r="AF1680" s="82">
        <f>O1680-F1680</f>
        <v/>
      </c>
      <c r="AG1680" s="82">
        <f>P1680-G1680</f>
        <v/>
      </c>
      <c r="AH1680" s="82">
        <f>Q1680-H1680</f>
        <v/>
      </c>
      <c r="AI1680" s="82">
        <f>R1680-I1680</f>
        <v/>
      </c>
      <c r="AJ1680" s="82">
        <f>S1680-J1680</f>
        <v/>
      </c>
      <c r="AK1680" s="80">
        <f>INDEX(检修、备用和必开!I:I,MATCH(统调负荷!$C1680,检修、备用和必开!$A:$A,0))</f>
        <v/>
      </c>
    </row>
    <row r="1681" ht="13.8" customHeight="1">
      <c r="A1681" s="80">
        <f>WEEKDAY(C1681,2)</f>
        <v/>
      </c>
      <c r="B1681" s="80">
        <f>HOUR(D1681)</f>
        <v/>
      </c>
      <c r="D1681" s="75" t="n"/>
      <c r="E1681" s="80" t="n"/>
      <c r="F1681" s="80" t="n"/>
      <c r="G1681" s="80" t="n"/>
      <c r="H1681" s="80" t="n"/>
      <c r="I1681" s="80" t="n"/>
      <c r="J1681" s="80" t="n"/>
      <c r="K1681" s="80">
        <f>F1681-Y1681</f>
        <v/>
      </c>
      <c r="L1681" s="82">
        <f>AA1681/(K1681+W1681)</f>
        <v/>
      </c>
      <c r="M1681" s="75" t="n">
        <v>0.4895833333333333</v>
      </c>
      <c r="N1681" s="80" t="n">
        <v>77585.5</v>
      </c>
      <c r="O1681" s="80" t="n">
        <v>34401.07</v>
      </c>
      <c r="P1681" s="80" t="n">
        <v>10777.4</v>
      </c>
      <c r="Q1681" s="80" t="n">
        <v>20398.6</v>
      </c>
      <c r="R1681" s="80" t="n">
        <v>13377.3</v>
      </c>
      <c r="S1681" s="80" t="n">
        <v>-1368.87</v>
      </c>
      <c r="T1681" s="80">
        <f>O1681-Y1681</f>
        <v/>
      </c>
      <c r="U1681" s="82">
        <f>AA1681/(T1681+X1681)</f>
        <v/>
      </c>
      <c r="V1681" s="80">
        <f>INDEX(检修、备用和必开!B:B,MATCH(统调负荷!$C1681,检修、备用和必开!$A:$A,0))</f>
        <v/>
      </c>
      <c r="W1681" s="80">
        <f>INDEX(检修、备用和必开!C:C,MATCH(统调负荷!$C1681,检修、备用和必开!$A:$A,0))</f>
        <v/>
      </c>
      <c r="X1681" s="80">
        <f>INDEX(检修、备用和必开!D:D,MATCH(统调负荷!$C1681,检修、备用和必开!$A:$A,0))</f>
        <v/>
      </c>
      <c r="Y1681" s="80">
        <f>INDEX(检修、备用和必开!E:E,MATCH(统调负荷!$C1681,检修、备用和必开!$A:$A,0))</f>
        <v/>
      </c>
      <c r="Z1681" s="80">
        <f>INDEX(检修、备用和必开!F:F,MATCH(统调负荷!$C1681,检修、备用和必开!$A:$A,0))</f>
        <v/>
      </c>
      <c r="AA1681" s="80">
        <f>94492.4-V1681-Z1681</f>
        <v/>
      </c>
      <c r="AB1681" s="80" t="n">
        <v>302.71</v>
      </c>
      <c r="AC1681" s="80" t="n">
        <v>305.61</v>
      </c>
      <c r="AD1681" s="83">
        <f>C1681+D1681</f>
        <v/>
      </c>
      <c r="AE1681" s="82">
        <f>N1681-E1681</f>
        <v/>
      </c>
      <c r="AF1681" s="82">
        <f>O1681-F1681</f>
        <v/>
      </c>
      <c r="AG1681" s="82">
        <f>P1681-G1681</f>
        <v/>
      </c>
      <c r="AH1681" s="82">
        <f>Q1681-H1681</f>
        <v/>
      </c>
      <c r="AI1681" s="82">
        <f>R1681-I1681</f>
        <v/>
      </c>
      <c r="AJ1681" s="82">
        <f>S1681-J1681</f>
        <v/>
      </c>
      <c r="AK1681" s="80">
        <f>INDEX(检修、备用和必开!I:I,MATCH(统调负荷!$C1681,检修、备用和必开!$A:$A,0))</f>
        <v/>
      </c>
    </row>
    <row r="1682" ht="13.8" customHeight="1">
      <c r="A1682" s="80">
        <f>WEEKDAY(C1682,2)</f>
        <v/>
      </c>
      <c r="B1682" s="80">
        <f>HOUR(D1682)</f>
        <v/>
      </c>
      <c r="D1682" s="75" t="n"/>
      <c r="E1682" s="80" t="n"/>
      <c r="F1682" s="80" t="n"/>
      <c r="G1682" s="80" t="n"/>
      <c r="H1682" s="80" t="n"/>
      <c r="I1682" s="80" t="n"/>
      <c r="J1682" s="80" t="n"/>
      <c r="K1682" s="80">
        <f>F1682-Y1682</f>
        <v/>
      </c>
      <c r="L1682" s="82">
        <f>AA1682/(K1682+W1682)</f>
        <v/>
      </c>
      <c r="M1682" s="75" t="n">
        <v>0.5</v>
      </c>
      <c r="N1682" s="80" t="n">
        <v>73686.5</v>
      </c>
      <c r="O1682" s="80" t="n">
        <v>32218.82</v>
      </c>
      <c r="P1682" s="80" t="n">
        <v>9656.110000000001</v>
      </c>
      <c r="Q1682" s="80" t="n">
        <v>19631.6</v>
      </c>
      <c r="R1682" s="80" t="n">
        <v>13520.2</v>
      </c>
      <c r="S1682" s="80" t="n">
        <v>-1340.23</v>
      </c>
      <c r="T1682" s="80">
        <f>O1682-Y1682</f>
        <v/>
      </c>
      <c r="U1682" s="82">
        <f>AA1682/(T1682+X1682)</f>
        <v/>
      </c>
      <c r="V1682" s="80">
        <f>INDEX(检修、备用和必开!B:B,MATCH(统调负荷!$C1682,检修、备用和必开!$A:$A,0))</f>
        <v/>
      </c>
      <c r="W1682" s="80">
        <f>INDEX(检修、备用和必开!C:C,MATCH(统调负荷!$C1682,检修、备用和必开!$A:$A,0))</f>
        <v/>
      </c>
      <c r="X1682" s="80">
        <f>INDEX(检修、备用和必开!D:D,MATCH(统调负荷!$C1682,检修、备用和必开!$A:$A,0))</f>
        <v/>
      </c>
      <c r="Y1682" s="80">
        <f>INDEX(检修、备用和必开!E:E,MATCH(统调负荷!$C1682,检修、备用和必开!$A:$A,0))</f>
        <v/>
      </c>
      <c r="Z1682" s="80">
        <f>INDEX(检修、备用和必开!F:F,MATCH(统调负荷!$C1682,检修、备用和必开!$A:$A,0))</f>
        <v/>
      </c>
      <c r="AA1682" s="80">
        <f>94492.4-V1682-Z1682</f>
        <v/>
      </c>
      <c r="AB1682" s="80" t="n">
        <v>273.14</v>
      </c>
      <c r="AC1682" s="80" t="n">
        <v>13.6</v>
      </c>
      <c r="AD1682" s="83">
        <f>C1682+D1682</f>
        <v/>
      </c>
      <c r="AE1682" s="82">
        <f>N1682-E1682</f>
        <v/>
      </c>
      <c r="AF1682" s="82">
        <f>O1682-F1682</f>
        <v/>
      </c>
      <c r="AG1682" s="82">
        <f>P1682-G1682</f>
        <v/>
      </c>
      <c r="AH1682" s="82">
        <f>Q1682-H1682</f>
        <v/>
      </c>
      <c r="AI1682" s="82">
        <f>R1682-I1682</f>
        <v/>
      </c>
      <c r="AJ1682" s="82">
        <f>S1682-J1682</f>
        <v/>
      </c>
      <c r="AK1682" s="80">
        <f>INDEX(检修、备用和必开!I:I,MATCH(统调负荷!$C1682,检修、备用和必开!$A:$A,0))</f>
        <v/>
      </c>
    </row>
    <row r="1683" ht="13.8" customHeight="1">
      <c r="A1683" s="80">
        <f>WEEKDAY(C1683,2)</f>
        <v/>
      </c>
      <c r="B1683" s="80">
        <f>HOUR(D1683)</f>
        <v/>
      </c>
      <c r="D1683" s="75" t="n"/>
      <c r="E1683" s="80" t="n"/>
      <c r="F1683" s="80" t="n"/>
      <c r="G1683" s="80" t="n"/>
      <c r="H1683" s="80" t="n"/>
      <c r="I1683" s="80" t="n"/>
      <c r="J1683" s="80" t="n"/>
      <c r="K1683" s="80">
        <f>F1683-Y1683</f>
        <v/>
      </c>
      <c r="L1683" s="82">
        <f>AA1683/(K1683+W1683)</f>
        <v/>
      </c>
      <c r="M1683" s="75" t="n">
        <v>0.5104166666666666</v>
      </c>
      <c r="N1683" s="80" t="n">
        <v>74334.89999999999</v>
      </c>
      <c r="O1683" s="80" t="n">
        <v>34019.53</v>
      </c>
      <c r="P1683" s="80" t="n">
        <v>9187.370000000001</v>
      </c>
      <c r="Q1683" s="80" t="n">
        <v>18919.8</v>
      </c>
      <c r="R1683" s="80" t="n">
        <v>13582.3</v>
      </c>
      <c r="S1683" s="80" t="n">
        <v>-1374.1</v>
      </c>
      <c r="T1683" s="80">
        <f>O1683-Y1683</f>
        <v/>
      </c>
      <c r="U1683" s="82">
        <f>AA1683/(T1683+X1683)</f>
        <v/>
      </c>
      <c r="V1683" s="80">
        <f>INDEX(检修、备用和必开!B:B,MATCH(统调负荷!$C1683,检修、备用和必开!$A:$A,0))</f>
        <v/>
      </c>
      <c r="W1683" s="80">
        <f>INDEX(检修、备用和必开!C:C,MATCH(统调负荷!$C1683,检修、备用和必开!$A:$A,0))</f>
        <v/>
      </c>
      <c r="X1683" s="80">
        <f>INDEX(检修、备用和必开!D:D,MATCH(统调负荷!$C1683,检修、备用和必开!$A:$A,0))</f>
        <v/>
      </c>
      <c r="Y1683" s="80">
        <f>INDEX(检修、备用和必开!E:E,MATCH(统调负荷!$C1683,检修、备用和必开!$A:$A,0))</f>
        <v/>
      </c>
      <c r="Z1683" s="80">
        <f>INDEX(检修、备用和必开!F:F,MATCH(统调负荷!$C1683,检修、备用和必开!$A:$A,0))</f>
        <v/>
      </c>
      <c r="AA1683" s="80">
        <f>94492.4-V1683-Z1683</f>
        <v/>
      </c>
      <c r="AB1683" s="80" t="n">
        <v>292.62</v>
      </c>
      <c r="AC1683" s="80" t="n">
        <v>304.93</v>
      </c>
      <c r="AD1683" s="83">
        <f>C1683+D1683</f>
        <v/>
      </c>
      <c r="AE1683" s="82">
        <f>N1683-E1683</f>
        <v/>
      </c>
      <c r="AF1683" s="82">
        <f>O1683-F1683</f>
        <v/>
      </c>
      <c r="AG1683" s="82">
        <f>P1683-G1683</f>
        <v/>
      </c>
      <c r="AH1683" s="82">
        <f>Q1683-H1683</f>
        <v/>
      </c>
      <c r="AI1683" s="82">
        <f>R1683-I1683</f>
        <v/>
      </c>
      <c r="AJ1683" s="82">
        <f>S1683-J1683</f>
        <v/>
      </c>
      <c r="AK1683" s="80">
        <f>INDEX(检修、备用和必开!I:I,MATCH(统调负荷!$C1683,检修、备用和必开!$A:$A,0))</f>
        <v/>
      </c>
    </row>
    <row r="1684" ht="13.8" customHeight="1">
      <c r="A1684" s="80">
        <f>WEEKDAY(C1684,2)</f>
        <v/>
      </c>
      <c r="B1684" s="80">
        <f>HOUR(D1684)</f>
        <v/>
      </c>
      <c r="D1684" s="75" t="n"/>
      <c r="E1684" s="80" t="n"/>
      <c r="F1684" s="80" t="n"/>
      <c r="G1684" s="80" t="n"/>
      <c r="H1684" s="80" t="n"/>
      <c r="I1684" s="80" t="n"/>
      <c r="J1684" s="80" t="n"/>
      <c r="K1684" s="80">
        <f>F1684-Y1684</f>
        <v/>
      </c>
      <c r="L1684" s="82">
        <f>AA1684/(K1684+W1684)</f>
        <v/>
      </c>
      <c r="M1684" s="75" t="n">
        <v>0.5208333333333334</v>
      </c>
      <c r="N1684" s="80" t="n">
        <v>73894</v>
      </c>
      <c r="O1684" s="80" t="n">
        <v>33305.56</v>
      </c>
      <c r="P1684" s="80" t="n">
        <v>9980.59</v>
      </c>
      <c r="Q1684" s="80" t="n">
        <v>18416</v>
      </c>
      <c r="R1684" s="80" t="n">
        <v>13587.2</v>
      </c>
      <c r="S1684" s="80" t="n">
        <v>-1395.35</v>
      </c>
      <c r="T1684" s="80">
        <f>O1684-Y1684</f>
        <v/>
      </c>
      <c r="U1684" s="82">
        <f>AA1684/(T1684+X1684)</f>
        <v/>
      </c>
      <c r="V1684" s="80">
        <f>INDEX(检修、备用和必开!B:B,MATCH(统调负荷!$C1684,检修、备用和必开!$A:$A,0))</f>
        <v/>
      </c>
      <c r="W1684" s="80">
        <f>INDEX(检修、备用和必开!C:C,MATCH(统调负荷!$C1684,检修、备用和必开!$A:$A,0))</f>
        <v/>
      </c>
      <c r="X1684" s="80">
        <f>INDEX(检修、备用和必开!D:D,MATCH(统调负荷!$C1684,检修、备用和必开!$A:$A,0))</f>
        <v/>
      </c>
      <c r="Y1684" s="80">
        <f>INDEX(检修、备用和必开!E:E,MATCH(统调负荷!$C1684,检修、备用和必开!$A:$A,0))</f>
        <v/>
      </c>
      <c r="Z1684" s="80">
        <f>INDEX(检修、备用和必开!F:F,MATCH(统调负荷!$C1684,检修、备用和必开!$A:$A,0))</f>
        <v/>
      </c>
      <c r="AA1684" s="80">
        <f>94492.4-V1684-Z1684</f>
        <v/>
      </c>
      <c r="AB1684" s="80" t="n">
        <v>292.43</v>
      </c>
      <c r="AC1684" s="80" t="n">
        <v>291</v>
      </c>
      <c r="AD1684" s="83">
        <f>C1684+D1684</f>
        <v/>
      </c>
      <c r="AE1684" s="82">
        <f>N1684-E1684</f>
        <v/>
      </c>
      <c r="AF1684" s="82">
        <f>O1684-F1684</f>
        <v/>
      </c>
      <c r="AG1684" s="82">
        <f>P1684-G1684</f>
        <v/>
      </c>
      <c r="AH1684" s="82">
        <f>Q1684-H1684</f>
        <v/>
      </c>
      <c r="AI1684" s="82">
        <f>R1684-I1684</f>
        <v/>
      </c>
      <c r="AJ1684" s="82">
        <f>S1684-J1684</f>
        <v/>
      </c>
      <c r="AK1684" s="80">
        <f>INDEX(检修、备用和必开!I:I,MATCH(统调负荷!$C1684,检修、备用和必开!$A:$A,0))</f>
        <v/>
      </c>
    </row>
    <row r="1685" ht="13.8" customHeight="1">
      <c r="A1685" s="80">
        <f>WEEKDAY(C1685,2)</f>
        <v/>
      </c>
      <c r="B1685" s="80">
        <f>HOUR(D1685)</f>
        <v/>
      </c>
      <c r="D1685" s="75" t="n"/>
      <c r="E1685" s="80" t="n"/>
      <c r="F1685" s="80" t="n"/>
      <c r="G1685" s="80" t="n"/>
      <c r="H1685" s="80" t="n"/>
      <c r="I1685" s="80" t="n"/>
      <c r="J1685" s="80" t="n"/>
      <c r="K1685" s="80">
        <f>F1685-Y1685</f>
        <v/>
      </c>
      <c r="L1685" s="82">
        <f>AA1685/(K1685+W1685)</f>
        <v/>
      </c>
      <c r="M1685" s="75" t="n">
        <v>0.53125</v>
      </c>
      <c r="N1685" s="80" t="n">
        <v>73514.8</v>
      </c>
      <c r="O1685" s="80" t="n">
        <v>33277.37</v>
      </c>
      <c r="P1685" s="80" t="n">
        <v>10074.1</v>
      </c>
      <c r="Q1685" s="80" t="n">
        <v>18031.2</v>
      </c>
      <c r="R1685" s="80" t="n">
        <v>13518.8</v>
      </c>
      <c r="S1685" s="80" t="n">
        <v>-1386.67</v>
      </c>
      <c r="T1685" s="80">
        <f>O1685-Y1685</f>
        <v/>
      </c>
      <c r="U1685" s="82">
        <f>AA1685/(T1685+X1685)</f>
        <v/>
      </c>
      <c r="V1685" s="80">
        <f>INDEX(检修、备用和必开!B:B,MATCH(统调负荷!$C1685,检修、备用和必开!$A:$A,0))</f>
        <v/>
      </c>
      <c r="W1685" s="80">
        <f>INDEX(检修、备用和必开!C:C,MATCH(统调负荷!$C1685,检修、备用和必开!$A:$A,0))</f>
        <v/>
      </c>
      <c r="X1685" s="80">
        <f>INDEX(检修、备用和必开!D:D,MATCH(统调负荷!$C1685,检修、备用和必开!$A:$A,0))</f>
        <v/>
      </c>
      <c r="Y1685" s="80">
        <f>INDEX(检修、备用和必开!E:E,MATCH(统调负荷!$C1685,检修、备用和必开!$A:$A,0))</f>
        <v/>
      </c>
      <c r="Z1685" s="80">
        <f>INDEX(检修、备用和必开!F:F,MATCH(统调负荷!$C1685,检修、备用和必开!$A:$A,0))</f>
        <v/>
      </c>
      <c r="AA1685" s="80">
        <f>94492.4-V1685-Z1685</f>
        <v/>
      </c>
      <c r="AB1685" s="80" t="n">
        <v>290.4</v>
      </c>
      <c r="AC1685" s="80" t="n">
        <v>291.06</v>
      </c>
      <c r="AD1685" s="83">
        <f>C1685+D1685</f>
        <v/>
      </c>
      <c r="AE1685" s="82">
        <f>N1685-E1685</f>
        <v/>
      </c>
      <c r="AF1685" s="82">
        <f>O1685-F1685</f>
        <v/>
      </c>
      <c r="AG1685" s="82">
        <f>P1685-G1685</f>
        <v/>
      </c>
      <c r="AH1685" s="82">
        <f>Q1685-H1685</f>
        <v/>
      </c>
      <c r="AI1685" s="82">
        <f>R1685-I1685</f>
        <v/>
      </c>
      <c r="AJ1685" s="82">
        <f>S1685-J1685</f>
        <v/>
      </c>
      <c r="AK1685" s="80">
        <f>INDEX(检修、备用和必开!I:I,MATCH(统调负荷!$C1685,检修、备用和必开!$A:$A,0))</f>
        <v/>
      </c>
    </row>
    <row r="1686" ht="13.8" customHeight="1">
      <c r="A1686" s="80">
        <f>WEEKDAY(C1686,2)</f>
        <v/>
      </c>
      <c r="B1686" s="80">
        <f>HOUR(D1686)</f>
        <v/>
      </c>
      <c r="D1686" s="75" t="n"/>
      <c r="E1686" s="80" t="n"/>
      <c r="F1686" s="80" t="n"/>
      <c r="G1686" s="80" t="n"/>
      <c r="H1686" s="80" t="n"/>
      <c r="I1686" s="80" t="n"/>
      <c r="J1686" s="80" t="n"/>
      <c r="K1686" s="80">
        <f>F1686-Y1686</f>
        <v/>
      </c>
      <c r="L1686" s="82">
        <f>AA1686/(K1686+W1686)</f>
        <v/>
      </c>
      <c r="M1686" s="75" t="n">
        <v>0.5416666666666666</v>
      </c>
      <c r="N1686" s="80" t="n">
        <v>73456.8</v>
      </c>
      <c r="O1686" s="80" t="n">
        <v>32908.11</v>
      </c>
      <c r="P1686" s="80" t="n">
        <v>10391.1</v>
      </c>
      <c r="Q1686" s="80" t="n">
        <v>17998.4</v>
      </c>
      <c r="R1686" s="80" t="n">
        <v>13482</v>
      </c>
      <c r="S1686" s="80" t="n">
        <v>-1322.81</v>
      </c>
      <c r="T1686" s="80">
        <f>O1686-Y1686</f>
        <v/>
      </c>
      <c r="U1686" s="82">
        <f>AA1686/(T1686+X1686)</f>
        <v/>
      </c>
      <c r="V1686" s="80">
        <f>INDEX(检修、备用和必开!B:B,MATCH(统调负荷!$C1686,检修、备用和必开!$A:$A,0))</f>
        <v/>
      </c>
      <c r="W1686" s="80">
        <f>INDEX(检修、备用和必开!C:C,MATCH(统调负荷!$C1686,检修、备用和必开!$A:$A,0))</f>
        <v/>
      </c>
      <c r="X1686" s="80">
        <f>INDEX(检修、备用和必开!D:D,MATCH(统调负荷!$C1686,检修、备用和必开!$A:$A,0))</f>
        <v/>
      </c>
      <c r="Y1686" s="80">
        <f>INDEX(检修、备用和必开!E:E,MATCH(统调负荷!$C1686,检修、备用和必开!$A:$A,0))</f>
        <v/>
      </c>
      <c r="Z1686" s="80">
        <f>INDEX(检修、备用和必开!F:F,MATCH(统调负荷!$C1686,检修、备用和必开!$A:$A,0))</f>
        <v/>
      </c>
      <c r="AA1686" s="80">
        <f>94492.4-V1686-Z1686</f>
        <v/>
      </c>
      <c r="AB1686" s="80" t="n">
        <v>289.61</v>
      </c>
      <c r="AC1686" s="80" t="n">
        <v>278.08</v>
      </c>
      <c r="AD1686" s="83">
        <f>C1686+D1686</f>
        <v/>
      </c>
      <c r="AE1686" s="82">
        <f>N1686-E1686</f>
        <v/>
      </c>
      <c r="AF1686" s="82">
        <f>O1686-F1686</f>
        <v/>
      </c>
      <c r="AG1686" s="82">
        <f>P1686-G1686</f>
        <v/>
      </c>
      <c r="AH1686" s="82">
        <f>Q1686-H1686</f>
        <v/>
      </c>
      <c r="AI1686" s="82">
        <f>R1686-I1686</f>
        <v/>
      </c>
      <c r="AJ1686" s="82">
        <f>S1686-J1686</f>
        <v/>
      </c>
      <c r="AK1686" s="80">
        <f>INDEX(检修、备用和必开!I:I,MATCH(统调负荷!$C1686,检修、备用和必开!$A:$A,0))</f>
        <v/>
      </c>
    </row>
    <row r="1687" ht="13.8" customHeight="1">
      <c r="A1687" s="80">
        <f>WEEKDAY(C1687,2)</f>
        <v/>
      </c>
      <c r="B1687" s="80">
        <f>HOUR(D1687)</f>
        <v/>
      </c>
      <c r="D1687" s="75" t="n"/>
      <c r="E1687" s="80" t="n"/>
      <c r="F1687" s="80" t="n"/>
      <c r="G1687" s="80" t="n"/>
      <c r="H1687" s="80" t="n"/>
      <c r="I1687" s="80" t="n"/>
      <c r="J1687" s="80" t="n"/>
      <c r="K1687" s="80">
        <f>F1687-Y1687</f>
        <v/>
      </c>
      <c r="L1687" s="82">
        <f>AA1687/(K1687+W1687)</f>
        <v/>
      </c>
      <c r="M1687" s="75" t="n">
        <v>0.5520833333333334</v>
      </c>
      <c r="N1687" s="80" t="n">
        <v>74300.3</v>
      </c>
      <c r="O1687" s="80" t="n">
        <v>33164.68</v>
      </c>
      <c r="P1687" s="80" t="n">
        <v>10244.5</v>
      </c>
      <c r="Q1687" s="80" t="n">
        <v>18849.8</v>
      </c>
      <c r="R1687" s="80" t="n">
        <v>13394</v>
      </c>
      <c r="S1687" s="80" t="n">
        <v>-1352.68</v>
      </c>
      <c r="T1687" s="80">
        <f>O1687-Y1687</f>
        <v/>
      </c>
      <c r="U1687" s="82">
        <f>AA1687/(T1687+X1687)</f>
        <v/>
      </c>
      <c r="V1687" s="80">
        <f>INDEX(检修、备用和必开!B:B,MATCH(统调负荷!$C1687,检修、备用和必开!$A:$A,0))</f>
        <v/>
      </c>
      <c r="W1687" s="80">
        <f>INDEX(检修、备用和必开!C:C,MATCH(统调负荷!$C1687,检修、备用和必开!$A:$A,0))</f>
        <v/>
      </c>
      <c r="X1687" s="80">
        <f>INDEX(检修、备用和必开!D:D,MATCH(统调负荷!$C1687,检修、备用和必开!$A:$A,0))</f>
        <v/>
      </c>
      <c r="Y1687" s="80">
        <f>INDEX(检修、备用和必开!E:E,MATCH(统调负荷!$C1687,检修、备用和必开!$A:$A,0))</f>
        <v/>
      </c>
      <c r="Z1687" s="80">
        <f>INDEX(检修、备用和必开!F:F,MATCH(统调负荷!$C1687,检修、备用和必开!$A:$A,0))</f>
        <v/>
      </c>
      <c r="AA1687" s="80">
        <f>94492.4-V1687-Z1687</f>
        <v/>
      </c>
      <c r="AB1687" s="80" t="n">
        <v>292.36</v>
      </c>
      <c r="AC1687" s="80" t="n">
        <v>292.37</v>
      </c>
      <c r="AD1687" s="83">
        <f>C1687+D1687</f>
        <v/>
      </c>
      <c r="AE1687" s="82">
        <f>N1687-E1687</f>
        <v/>
      </c>
      <c r="AF1687" s="82">
        <f>O1687-F1687</f>
        <v/>
      </c>
      <c r="AG1687" s="82">
        <f>P1687-G1687</f>
        <v/>
      </c>
      <c r="AH1687" s="82">
        <f>Q1687-H1687</f>
        <v/>
      </c>
      <c r="AI1687" s="82">
        <f>R1687-I1687</f>
        <v/>
      </c>
      <c r="AJ1687" s="82">
        <f>S1687-J1687</f>
        <v/>
      </c>
      <c r="AK1687" s="80">
        <f>INDEX(检修、备用和必开!I:I,MATCH(统调负荷!$C1687,检修、备用和必开!$A:$A,0))</f>
        <v/>
      </c>
    </row>
    <row r="1688" ht="13.8" customHeight="1">
      <c r="A1688" s="80">
        <f>WEEKDAY(C1688,2)</f>
        <v/>
      </c>
      <c r="B1688" s="80">
        <f>HOUR(D1688)</f>
        <v/>
      </c>
      <c r="D1688" s="75" t="n"/>
      <c r="E1688" s="80" t="n"/>
      <c r="F1688" s="80" t="n"/>
      <c r="G1688" s="80" t="n"/>
      <c r="H1688" s="80" t="n"/>
      <c r="I1688" s="80" t="n"/>
      <c r="J1688" s="80" t="n"/>
      <c r="K1688" s="80">
        <f>F1688-Y1688</f>
        <v/>
      </c>
      <c r="L1688" s="82">
        <f>AA1688/(K1688+W1688)</f>
        <v/>
      </c>
      <c r="M1688" s="75" t="n">
        <v>0.5625</v>
      </c>
      <c r="N1688" s="80" t="n">
        <v>75717.7</v>
      </c>
      <c r="O1688" s="80" t="n">
        <v>33886.77</v>
      </c>
      <c r="P1688" s="80" t="n">
        <v>10384.9</v>
      </c>
      <c r="Q1688" s="80" t="n">
        <v>19476.9</v>
      </c>
      <c r="R1688" s="80" t="n">
        <v>13353.7</v>
      </c>
      <c r="S1688" s="80" t="n">
        <v>-1384.57</v>
      </c>
      <c r="T1688" s="80">
        <f>O1688-Y1688</f>
        <v/>
      </c>
      <c r="U1688" s="82">
        <f>AA1688/(T1688+X1688)</f>
        <v/>
      </c>
      <c r="V1688" s="80">
        <f>INDEX(检修、备用和必开!B:B,MATCH(统调负荷!$C1688,检修、备用和必开!$A:$A,0))</f>
        <v/>
      </c>
      <c r="W1688" s="80">
        <f>INDEX(检修、备用和必开!C:C,MATCH(统调负荷!$C1688,检修、备用和必开!$A:$A,0))</f>
        <v/>
      </c>
      <c r="X1688" s="80">
        <f>INDEX(检修、备用和必开!D:D,MATCH(统调负荷!$C1688,检修、备用和必开!$A:$A,0))</f>
        <v/>
      </c>
      <c r="Y1688" s="80">
        <f>INDEX(检修、备用和必开!E:E,MATCH(统调负荷!$C1688,检修、备用和必开!$A:$A,0))</f>
        <v/>
      </c>
      <c r="Z1688" s="80">
        <f>INDEX(检修、备用和必开!F:F,MATCH(统调负荷!$C1688,检修、备用和必开!$A:$A,0))</f>
        <v/>
      </c>
      <c r="AA1688" s="80">
        <f>94492.4-V1688-Z1688</f>
        <v/>
      </c>
      <c r="AB1688" s="80" t="n">
        <v>292.36</v>
      </c>
      <c r="AC1688" s="80" t="n">
        <v>302</v>
      </c>
      <c r="AD1688" s="83">
        <f>C1688+D1688</f>
        <v/>
      </c>
      <c r="AE1688" s="82">
        <f>N1688-E1688</f>
        <v/>
      </c>
      <c r="AF1688" s="82">
        <f>O1688-F1688</f>
        <v/>
      </c>
      <c r="AG1688" s="82">
        <f>P1688-G1688</f>
        <v/>
      </c>
      <c r="AH1688" s="82">
        <f>Q1688-H1688</f>
        <v/>
      </c>
      <c r="AI1688" s="82">
        <f>R1688-I1688</f>
        <v/>
      </c>
      <c r="AJ1688" s="82">
        <f>S1688-J1688</f>
        <v/>
      </c>
      <c r="AK1688" s="80">
        <f>INDEX(检修、备用和必开!I:I,MATCH(统调负荷!$C1688,检修、备用和必开!$A:$A,0))</f>
        <v/>
      </c>
    </row>
    <row r="1689" ht="13.8" customHeight="1">
      <c r="A1689" s="80">
        <f>WEEKDAY(C1689,2)</f>
        <v/>
      </c>
      <c r="B1689" s="80">
        <f>HOUR(D1689)</f>
        <v/>
      </c>
      <c r="D1689" s="75" t="n"/>
      <c r="E1689" s="80" t="n"/>
      <c r="F1689" s="80" t="n"/>
      <c r="G1689" s="80" t="n"/>
      <c r="H1689" s="80" t="n"/>
      <c r="I1689" s="80" t="n"/>
      <c r="J1689" s="80" t="n"/>
      <c r="K1689" s="80">
        <f>F1689-Y1689</f>
        <v/>
      </c>
      <c r="L1689" s="82">
        <f>AA1689/(K1689+W1689)</f>
        <v/>
      </c>
      <c r="M1689" s="75" t="n">
        <v>0.5729166666666666</v>
      </c>
      <c r="N1689" s="80" t="n">
        <v>77705.2</v>
      </c>
      <c r="O1689" s="80" t="n">
        <v>34879.89</v>
      </c>
      <c r="P1689" s="80" t="n">
        <v>10682.3</v>
      </c>
      <c r="Q1689" s="80" t="n">
        <v>20364.6</v>
      </c>
      <c r="R1689" s="80" t="n">
        <v>13148.6</v>
      </c>
      <c r="S1689" s="80" t="n">
        <v>-1370.19</v>
      </c>
      <c r="T1689" s="80">
        <f>O1689-Y1689</f>
        <v/>
      </c>
      <c r="U1689" s="82">
        <f>AA1689/(T1689+X1689)</f>
        <v/>
      </c>
      <c r="V1689" s="80">
        <f>INDEX(检修、备用和必开!B:B,MATCH(统调负荷!$C1689,检修、备用和必开!$A:$A,0))</f>
        <v/>
      </c>
      <c r="W1689" s="80">
        <f>INDEX(检修、备用和必开!C:C,MATCH(统调负荷!$C1689,检修、备用和必开!$A:$A,0))</f>
        <v/>
      </c>
      <c r="X1689" s="80">
        <f>INDEX(检修、备用和必开!D:D,MATCH(统调负荷!$C1689,检修、备用和必开!$A:$A,0))</f>
        <v/>
      </c>
      <c r="Y1689" s="80">
        <f>INDEX(检修、备用和必开!E:E,MATCH(统调负荷!$C1689,检修、备用和必开!$A:$A,0))</f>
        <v/>
      </c>
      <c r="Z1689" s="80">
        <f>INDEX(检修、备用和必开!F:F,MATCH(统调负荷!$C1689,检修、备用和必开!$A:$A,0))</f>
        <v/>
      </c>
      <c r="AA1689" s="80">
        <f>94492.4-V1689-Z1689</f>
        <v/>
      </c>
      <c r="AB1689" s="80" t="n">
        <v>302.31</v>
      </c>
      <c r="AC1689" s="80" t="n">
        <v>302</v>
      </c>
      <c r="AD1689" s="83">
        <f>C1689+D1689</f>
        <v/>
      </c>
      <c r="AE1689" s="82">
        <f>N1689-E1689</f>
        <v/>
      </c>
      <c r="AF1689" s="82">
        <f>O1689-F1689</f>
        <v/>
      </c>
      <c r="AG1689" s="82">
        <f>P1689-G1689</f>
        <v/>
      </c>
      <c r="AH1689" s="82">
        <f>Q1689-H1689</f>
        <v/>
      </c>
      <c r="AI1689" s="82">
        <f>R1689-I1689</f>
        <v/>
      </c>
      <c r="AJ1689" s="82">
        <f>S1689-J1689</f>
        <v/>
      </c>
      <c r="AK1689" s="80">
        <f>INDEX(检修、备用和必开!I:I,MATCH(统调负荷!$C1689,检修、备用和必开!$A:$A,0))</f>
        <v/>
      </c>
    </row>
    <row r="1690" ht="13.8" customHeight="1">
      <c r="A1690" s="80">
        <f>WEEKDAY(C1690,2)</f>
        <v/>
      </c>
      <c r="B1690" s="80">
        <f>HOUR(D1690)</f>
        <v/>
      </c>
      <c r="D1690" s="75" t="n"/>
      <c r="E1690" s="80" t="n"/>
      <c r="F1690" s="80" t="n"/>
      <c r="G1690" s="80" t="n"/>
      <c r="H1690" s="80" t="n"/>
      <c r="I1690" s="80" t="n"/>
      <c r="J1690" s="80" t="n"/>
      <c r="K1690" s="80">
        <f>F1690-Y1690</f>
        <v/>
      </c>
      <c r="L1690" s="82">
        <f>AA1690/(K1690+W1690)</f>
        <v/>
      </c>
      <c r="M1690" s="75" t="n">
        <v>0.5833333333333334</v>
      </c>
      <c r="N1690" s="80" t="n">
        <v>77306.7</v>
      </c>
      <c r="O1690" s="80" t="n">
        <v>34599.59</v>
      </c>
      <c r="P1690" s="80" t="n">
        <v>10388.1</v>
      </c>
      <c r="Q1690" s="80" t="n">
        <v>20734.2</v>
      </c>
      <c r="R1690" s="80" t="n">
        <v>12935.1</v>
      </c>
      <c r="S1690" s="80" t="n">
        <v>-1350.29</v>
      </c>
      <c r="T1690" s="80">
        <f>O1690-Y1690</f>
        <v/>
      </c>
      <c r="U1690" s="82">
        <f>AA1690/(T1690+X1690)</f>
        <v/>
      </c>
      <c r="V1690" s="80">
        <f>INDEX(检修、备用和必开!B:B,MATCH(统调负荷!$C1690,检修、备用和必开!$A:$A,0))</f>
        <v/>
      </c>
      <c r="W1690" s="80">
        <f>INDEX(检修、备用和必开!C:C,MATCH(统调负荷!$C1690,检修、备用和必开!$A:$A,0))</f>
        <v/>
      </c>
      <c r="X1690" s="80">
        <f>INDEX(检修、备用和必开!D:D,MATCH(统调负荷!$C1690,检修、备用和必开!$A:$A,0))</f>
        <v/>
      </c>
      <c r="Y1690" s="80">
        <f>INDEX(检修、备用和必开!E:E,MATCH(统调负荷!$C1690,检修、备用和必开!$A:$A,0))</f>
        <v/>
      </c>
      <c r="Z1690" s="80">
        <f>INDEX(检修、备用和必开!F:F,MATCH(统调负荷!$C1690,检修、备用和必开!$A:$A,0))</f>
        <v/>
      </c>
      <c r="AA1690" s="80">
        <f>94492.4-V1690-Z1690</f>
        <v/>
      </c>
      <c r="AB1690" s="80" t="n">
        <v>302</v>
      </c>
      <c r="AC1690" s="80" t="n">
        <v>302.2</v>
      </c>
      <c r="AD1690" s="83">
        <f>C1690+D1690</f>
        <v/>
      </c>
      <c r="AE1690" s="82">
        <f>N1690-E1690</f>
        <v/>
      </c>
      <c r="AF1690" s="82">
        <f>O1690-F1690</f>
        <v/>
      </c>
      <c r="AG1690" s="82">
        <f>P1690-G1690</f>
        <v/>
      </c>
      <c r="AH1690" s="82">
        <f>Q1690-H1690</f>
        <v/>
      </c>
      <c r="AI1690" s="82">
        <f>R1690-I1690</f>
        <v/>
      </c>
      <c r="AJ1690" s="82">
        <f>S1690-J1690</f>
        <v/>
      </c>
      <c r="AK1690" s="80">
        <f>INDEX(检修、备用和必开!I:I,MATCH(统调负荷!$C1690,检修、备用和必开!$A:$A,0))</f>
        <v/>
      </c>
    </row>
    <row r="1691" ht="13.8" customHeight="1">
      <c r="A1691" s="80">
        <f>WEEKDAY(C1691,2)</f>
        <v/>
      </c>
      <c r="B1691" s="80">
        <f>HOUR(D1691)</f>
        <v/>
      </c>
      <c r="D1691" s="75" t="n"/>
      <c r="E1691" s="80" t="n"/>
      <c r="F1691" s="80" t="n"/>
      <c r="G1691" s="80" t="n"/>
      <c r="H1691" s="80" t="n"/>
      <c r="I1691" s="80" t="n"/>
      <c r="J1691" s="80" t="n"/>
      <c r="K1691" s="80">
        <f>F1691-Y1691</f>
        <v/>
      </c>
      <c r="L1691" s="82">
        <f>AA1691/(K1691+W1691)</f>
        <v/>
      </c>
      <c r="M1691" s="75" t="n">
        <v>0.59375</v>
      </c>
      <c r="N1691" s="80" t="n">
        <v>76123.8</v>
      </c>
      <c r="O1691" s="80" t="n">
        <v>32935.99</v>
      </c>
      <c r="P1691" s="80" t="n">
        <v>11036.5</v>
      </c>
      <c r="Q1691" s="80" t="n">
        <v>20736.6</v>
      </c>
      <c r="R1691" s="80" t="n">
        <v>12806.6</v>
      </c>
      <c r="S1691" s="80" t="n">
        <v>-1391.89</v>
      </c>
      <c r="T1691" s="80">
        <f>O1691-Y1691</f>
        <v/>
      </c>
      <c r="U1691" s="82">
        <f>AA1691/(T1691+X1691)</f>
        <v/>
      </c>
      <c r="V1691" s="80">
        <f>INDEX(检修、备用和必开!B:B,MATCH(统调负荷!$C1691,检修、备用和必开!$A:$A,0))</f>
        <v/>
      </c>
      <c r="W1691" s="80">
        <f>INDEX(检修、备用和必开!C:C,MATCH(统调负荷!$C1691,检修、备用和必开!$A:$A,0))</f>
        <v/>
      </c>
      <c r="X1691" s="80">
        <f>INDEX(检修、备用和必开!D:D,MATCH(统调负荷!$C1691,检修、备用和必开!$A:$A,0))</f>
        <v/>
      </c>
      <c r="Y1691" s="80">
        <f>INDEX(检修、备用和必开!E:E,MATCH(统调负荷!$C1691,检修、备用和必开!$A:$A,0))</f>
        <v/>
      </c>
      <c r="Z1691" s="80">
        <f>INDEX(检修、备用和必开!F:F,MATCH(统调负荷!$C1691,检修、备用和必开!$A:$A,0))</f>
        <v/>
      </c>
      <c r="AA1691" s="80">
        <f>94492.4-V1691-Z1691</f>
        <v/>
      </c>
      <c r="AB1691" s="80" t="n">
        <v>297.2</v>
      </c>
      <c r="AC1691" s="80" t="n">
        <v>289.94</v>
      </c>
      <c r="AD1691" s="83">
        <f>C1691+D1691</f>
        <v/>
      </c>
      <c r="AE1691" s="82">
        <f>N1691-E1691</f>
        <v/>
      </c>
      <c r="AF1691" s="82">
        <f>O1691-F1691</f>
        <v/>
      </c>
      <c r="AG1691" s="82">
        <f>P1691-G1691</f>
        <v/>
      </c>
      <c r="AH1691" s="82">
        <f>Q1691-H1691</f>
        <v/>
      </c>
      <c r="AI1691" s="82">
        <f>R1691-I1691</f>
        <v/>
      </c>
      <c r="AJ1691" s="82">
        <f>S1691-J1691</f>
        <v/>
      </c>
      <c r="AK1691" s="80">
        <f>INDEX(检修、备用和必开!I:I,MATCH(统调负荷!$C1691,检修、备用和必开!$A:$A,0))</f>
        <v/>
      </c>
    </row>
    <row r="1692" ht="13.8" customHeight="1">
      <c r="A1692" s="80">
        <f>WEEKDAY(C1692,2)</f>
        <v/>
      </c>
      <c r="B1692" s="80">
        <f>HOUR(D1692)</f>
        <v/>
      </c>
      <c r="D1692" s="75" t="n"/>
      <c r="E1692" s="80" t="n"/>
      <c r="F1692" s="80" t="n"/>
      <c r="G1692" s="80" t="n"/>
      <c r="H1692" s="80" t="n"/>
      <c r="I1692" s="80" t="n"/>
      <c r="J1692" s="80" t="n"/>
      <c r="K1692" s="80">
        <f>F1692-Y1692</f>
        <v/>
      </c>
      <c r="L1692" s="82">
        <f>AA1692/(K1692+W1692)</f>
        <v/>
      </c>
      <c r="M1692" s="75" t="n">
        <v>0.6041666666666666</v>
      </c>
      <c r="N1692" s="80" t="n">
        <v>76405.2</v>
      </c>
      <c r="O1692" s="80" t="n">
        <v>33152.76</v>
      </c>
      <c r="P1692" s="80" t="n">
        <v>11605.7</v>
      </c>
      <c r="Q1692" s="80" t="n">
        <v>20549.2</v>
      </c>
      <c r="R1692" s="80" t="n">
        <v>12480.2</v>
      </c>
      <c r="S1692" s="80" t="n">
        <v>-1382.66</v>
      </c>
      <c r="T1692" s="80">
        <f>O1692-Y1692</f>
        <v/>
      </c>
      <c r="U1692" s="82">
        <f>AA1692/(T1692+X1692)</f>
        <v/>
      </c>
      <c r="V1692" s="80">
        <f>INDEX(检修、备用和必开!B:B,MATCH(统调负荷!$C1692,检修、备用和必开!$A:$A,0))</f>
        <v/>
      </c>
      <c r="W1692" s="80">
        <f>INDEX(检修、备用和必开!C:C,MATCH(统调负荷!$C1692,检修、备用和必开!$A:$A,0))</f>
        <v/>
      </c>
      <c r="X1692" s="80">
        <f>INDEX(检修、备用和必开!D:D,MATCH(统调负荷!$C1692,检修、备用和必开!$A:$A,0))</f>
        <v/>
      </c>
      <c r="Y1692" s="80">
        <f>INDEX(检修、备用和必开!E:E,MATCH(统调负荷!$C1692,检修、备用和必开!$A:$A,0))</f>
        <v/>
      </c>
      <c r="Z1692" s="80">
        <f>INDEX(检修、备用和必开!F:F,MATCH(统调负荷!$C1692,检修、备用和必开!$A:$A,0))</f>
        <v/>
      </c>
      <c r="AA1692" s="80">
        <f>94492.4-V1692-Z1692</f>
        <v/>
      </c>
      <c r="AB1692" s="80" t="n">
        <v>297.2</v>
      </c>
      <c r="AC1692" s="80" t="n">
        <v>297.2</v>
      </c>
      <c r="AD1692" s="83">
        <f>C1692+D1692</f>
        <v/>
      </c>
      <c r="AE1692" s="82">
        <f>N1692-E1692</f>
        <v/>
      </c>
      <c r="AF1692" s="82">
        <f>O1692-F1692</f>
        <v/>
      </c>
      <c r="AG1692" s="82">
        <f>P1692-G1692</f>
        <v/>
      </c>
      <c r="AH1692" s="82">
        <f>Q1692-H1692</f>
        <v/>
      </c>
      <c r="AI1692" s="82">
        <f>R1692-I1692</f>
        <v/>
      </c>
      <c r="AJ1692" s="82">
        <f>S1692-J1692</f>
        <v/>
      </c>
      <c r="AK1692" s="80">
        <f>INDEX(检修、备用和必开!I:I,MATCH(统调负荷!$C1692,检修、备用和必开!$A:$A,0))</f>
        <v/>
      </c>
    </row>
    <row r="1693" ht="13.8" customHeight="1">
      <c r="A1693" s="80">
        <f>WEEKDAY(C1693,2)</f>
        <v/>
      </c>
      <c r="B1693" s="80">
        <f>HOUR(D1693)</f>
        <v/>
      </c>
      <c r="D1693" s="75" t="n"/>
      <c r="E1693" s="80" t="n"/>
      <c r="F1693" s="80" t="n"/>
      <c r="G1693" s="80" t="n"/>
      <c r="H1693" s="80" t="n"/>
      <c r="I1693" s="80" t="n"/>
      <c r="J1693" s="80" t="n"/>
      <c r="K1693" s="80">
        <f>F1693-Y1693</f>
        <v/>
      </c>
      <c r="L1693" s="82">
        <f>AA1693/(K1693+W1693)</f>
        <v/>
      </c>
      <c r="M1693" s="75" t="n">
        <v>0.6145833333333334</v>
      </c>
      <c r="N1693" s="80" t="n">
        <v>76673.2</v>
      </c>
      <c r="O1693" s="80" t="n">
        <v>32654.62</v>
      </c>
      <c r="P1693" s="80" t="n">
        <v>13142.6</v>
      </c>
      <c r="Q1693" s="80" t="n">
        <v>20042</v>
      </c>
      <c r="R1693" s="80" t="n">
        <v>12199.6</v>
      </c>
      <c r="S1693" s="80" t="n">
        <v>-1365.62</v>
      </c>
      <c r="T1693" s="80">
        <f>O1693-Y1693</f>
        <v/>
      </c>
      <c r="U1693" s="82">
        <f>AA1693/(T1693+X1693)</f>
        <v/>
      </c>
      <c r="V1693" s="80">
        <f>INDEX(检修、备用和必开!B:B,MATCH(统调负荷!$C1693,检修、备用和必开!$A:$A,0))</f>
        <v/>
      </c>
      <c r="W1693" s="80">
        <f>INDEX(检修、备用和必开!C:C,MATCH(统调负荷!$C1693,检修、备用和必开!$A:$A,0))</f>
        <v/>
      </c>
      <c r="X1693" s="80">
        <f>INDEX(检修、备用和必开!D:D,MATCH(统调负荷!$C1693,检修、备用和必开!$A:$A,0))</f>
        <v/>
      </c>
      <c r="Y1693" s="80">
        <f>INDEX(检修、备用和必开!E:E,MATCH(统调负荷!$C1693,检修、备用和必开!$A:$A,0))</f>
        <v/>
      </c>
      <c r="Z1693" s="80">
        <f>INDEX(检修、备用和必开!F:F,MATCH(统调负荷!$C1693,检修、备用和必开!$A:$A,0))</f>
        <v/>
      </c>
      <c r="AA1693" s="80">
        <f>94492.4-V1693-Z1693</f>
        <v/>
      </c>
      <c r="AB1693" s="80" t="n">
        <v>297.14</v>
      </c>
      <c r="AC1693" s="80" t="n">
        <v>260.72</v>
      </c>
      <c r="AD1693" s="83">
        <f>C1693+D1693</f>
        <v/>
      </c>
      <c r="AE1693" s="82">
        <f>N1693-E1693</f>
        <v/>
      </c>
      <c r="AF1693" s="82">
        <f>O1693-F1693</f>
        <v/>
      </c>
      <c r="AG1693" s="82">
        <f>P1693-G1693</f>
        <v/>
      </c>
      <c r="AH1693" s="82">
        <f>Q1693-H1693</f>
        <v/>
      </c>
      <c r="AI1693" s="82">
        <f>R1693-I1693</f>
        <v/>
      </c>
      <c r="AJ1693" s="82">
        <f>S1693-J1693</f>
        <v/>
      </c>
      <c r="AK1693" s="80">
        <f>INDEX(检修、备用和必开!I:I,MATCH(统调负荷!$C1693,检修、备用和必开!$A:$A,0))</f>
        <v/>
      </c>
    </row>
    <row r="1694" ht="13.8" customHeight="1">
      <c r="A1694" s="80">
        <f>WEEKDAY(C1694,2)</f>
        <v/>
      </c>
      <c r="B1694" s="80">
        <f>HOUR(D1694)</f>
        <v/>
      </c>
      <c r="D1694" s="75" t="n"/>
      <c r="E1694" s="80" t="n"/>
      <c r="F1694" s="80" t="n"/>
      <c r="G1694" s="80" t="n"/>
      <c r="H1694" s="80" t="n"/>
      <c r="I1694" s="80" t="n"/>
      <c r="J1694" s="80" t="n"/>
      <c r="K1694" s="80">
        <f>F1694-Y1694</f>
        <v/>
      </c>
      <c r="L1694" s="82">
        <f>AA1694/(K1694+W1694)</f>
        <v/>
      </c>
      <c r="M1694" s="75" t="n">
        <v>0.625</v>
      </c>
      <c r="N1694" s="80" t="n">
        <v>77378.39999999999</v>
      </c>
      <c r="O1694" s="80" t="n">
        <v>32937.28</v>
      </c>
      <c r="P1694" s="80" t="n">
        <v>13772.4</v>
      </c>
      <c r="Q1694" s="80" t="n">
        <v>20250.4</v>
      </c>
      <c r="R1694" s="80" t="n">
        <v>11774.1</v>
      </c>
      <c r="S1694" s="80" t="n">
        <v>-1355.78</v>
      </c>
      <c r="T1694" s="80">
        <f>O1694-Y1694</f>
        <v/>
      </c>
      <c r="U1694" s="82">
        <f>AA1694/(T1694+X1694)</f>
        <v/>
      </c>
      <c r="V1694" s="80">
        <f>INDEX(检修、备用和必开!B:B,MATCH(统调负荷!$C1694,检修、备用和必开!$A:$A,0))</f>
        <v/>
      </c>
      <c r="W1694" s="80">
        <f>INDEX(检修、备用和必开!C:C,MATCH(统调负荷!$C1694,检修、备用和必开!$A:$A,0))</f>
        <v/>
      </c>
      <c r="X1694" s="80">
        <f>INDEX(检修、备用和必开!D:D,MATCH(统调负荷!$C1694,检修、备用和必开!$A:$A,0))</f>
        <v/>
      </c>
      <c r="Y1694" s="80">
        <f>INDEX(检修、备用和必开!E:E,MATCH(统调负荷!$C1694,检修、备用和必开!$A:$A,0))</f>
        <v/>
      </c>
      <c r="Z1694" s="80">
        <f>INDEX(检修、备用和必开!F:F,MATCH(统调负荷!$C1694,检修、备用和必开!$A:$A,0))</f>
        <v/>
      </c>
      <c r="AA1694" s="80">
        <f>94492.4-V1694-Z1694</f>
        <v/>
      </c>
      <c r="AB1694" s="80" t="n">
        <v>302.2</v>
      </c>
      <c r="AC1694" s="80" t="n">
        <v>277.72</v>
      </c>
      <c r="AD1694" s="83">
        <f>C1694+D1694</f>
        <v/>
      </c>
      <c r="AE1694" s="82">
        <f>N1694-E1694</f>
        <v/>
      </c>
      <c r="AF1694" s="82">
        <f>O1694-F1694</f>
        <v/>
      </c>
      <c r="AG1694" s="82">
        <f>P1694-G1694</f>
        <v/>
      </c>
      <c r="AH1694" s="82">
        <f>Q1694-H1694</f>
        <v/>
      </c>
      <c r="AI1694" s="82">
        <f>R1694-I1694</f>
        <v/>
      </c>
      <c r="AJ1694" s="82">
        <f>S1694-J1694</f>
        <v/>
      </c>
      <c r="AK1694" s="80">
        <f>INDEX(检修、备用和必开!I:I,MATCH(统调负荷!$C1694,检修、备用和必开!$A:$A,0))</f>
        <v/>
      </c>
    </row>
    <row r="1695" ht="13.8" customHeight="1">
      <c r="A1695" s="80">
        <f>WEEKDAY(C1695,2)</f>
        <v/>
      </c>
      <c r="B1695" s="80">
        <f>HOUR(D1695)</f>
        <v/>
      </c>
      <c r="D1695" s="75" t="n"/>
      <c r="E1695" s="80" t="n"/>
      <c r="F1695" s="80" t="n"/>
      <c r="G1695" s="80" t="n"/>
      <c r="H1695" s="80" t="n"/>
      <c r="I1695" s="80" t="n"/>
      <c r="J1695" s="80" t="n"/>
      <c r="K1695" s="80">
        <f>F1695-Y1695</f>
        <v/>
      </c>
      <c r="L1695" s="82">
        <f>AA1695/(K1695+W1695)</f>
        <v/>
      </c>
      <c r="M1695" s="75" t="n">
        <v>0.6354166666666666</v>
      </c>
      <c r="N1695" s="80" t="n">
        <v>77894.89999999999</v>
      </c>
      <c r="O1695" s="80" t="n">
        <v>32926.32</v>
      </c>
      <c r="P1695" s="80" t="n">
        <v>14685.9</v>
      </c>
      <c r="Q1695" s="80" t="n">
        <v>20328.1</v>
      </c>
      <c r="R1695" s="80" t="n">
        <v>11342</v>
      </c>
      <c r="S1695" s="80" t="n">
        <v>-1387.42</v>
      </c>
      <c r="T1695" s="80">
        <f>O1695-Y1695</f>
        <v/>
      </c>
      <c r="U1695" s="82">
        <f>AA1695/(T1695+X1695)</f>
        <v/>
      </c>
      <c r="V1695" s="80">
        <f>INDEX(检修、备用和必开!B:B,MATCH(统调负荷!$C1695,检修、备用和必开!$A:$A,0))</f>
        <v/>
      </c>
      <c r="W1695" s="80">
        <f>INDEX(检修、备用和必开!C:C,MATCH(统调负荷!$C1695,检修、备用和必开!$A:$A,0))</f>
        <v/>
      </c>
      <c r="X1695" s="80">
        <f>INDEX(检修、备用和必开!D:D,MATCH(统调负荷!$C1695,检修、备用和必开!$A:$A,0))</f>
        <v/>
      </c>
      <c r="Y1695" s="80">
        <f>INDEX(检修、备用和必开!E:E,MATCH(统调负荷!$C1695,检修、备用和必开!$A:$A,0))</f>
        <v/>
      </c>
      <c r="Z1695" s="80">
        <f>INDEX(检修、备用和必开!F:F,MATCH(统调负荷!$C1695,检修、备用和必开!$A:$A,0))</f>
        <v/>
      </c>
      <c r="AA1695" s="80">
        <f>94492.4-V1695-Z1695</f>
        <v/>
      </c>
      <c r="AB1695" s="80" t="n">
        <v>302.2</v>
      </c>
      <c r="AC1695" s="80" t="n">
        <v>285.16</v>
      </c>
      <c r="AD1695" s="83">
        <f>C1695+D1695</f>
        <v/>
      </c>
      <c r="AE1695" s="82">
        <f>N1695-E1695</f>
        <v/>
      </c>
      <c r="AF1695" s="82">
        <f>O1695-F1695</f>
        <v/>
      </c>
      <c r="AG1695" s="82">
        <f>P1695-G1695</f>
        <v/>
      </c>
      <c r="AH1695" s="82">
        <f>Q1695-H1695</f>
        <v/>
      </c>
      <c r="AI1695" s="82">
        <f>R1695-I1695</f>
        <v/>
      </c>
      <c r="AJ1695" s="82">
        <f>S1695-J1695</f>
        <v/>
      </c>
      <c r="AK1695" s="80">
        <f>INDEX(检修、备用和必开!I:I,MATCH(统调负荷!$C1695,检修、备用和必开!$A:$A,0))</f>
        <v/>
      </c>
    </row>
    <row r="1696" ht="13.8" customHeight="1">
      <c r="A1696" s="80">
        <f>WEEKDAY(C1696,2)</f>
        <v/>
      </c>
      <c r="B1696" s="80">
        <f>HOUR(D1696)</f>
        <v/>
      </c>
      <c r="D1696" s="75" t="n"/>
      <c r="E1696" s="80" t="n"/>
      <c r="F1696" s="80" t="n"/>
      <c r="G1696" s="80" t="n"/>
      <c r="H1696" s="80" t="n"/>
      <c r="I1696" s="80" t="n"/>
      <c r="J1696" s="80" t="n"/>
      <c r="K1696" s="80">
        <f>F1696-Y1696</f>
        <v/>
      </c>
      <c r="L1696" s="82">
        <f>AA1696/(K1696+W1696)</f>
        <v/>
      </c>
      <c r="M1696" s="75" t="n">
        <v>0.6458333333333334</v>
      </c>
      <c r="N1696" s="80" t="n">
        <v>78733.5</v>
      </c>
      <c r="O1696" s="80" t="n">
        <v>34174.09</v>
      </c>
      <c r="P1696" s="80" t="n">
        <v>14850</v>
      </c>
      <c r="Q1696" s="80" t="n">
        <v>20277.3</v>
      </c>
      <c r="R1696" s="80" t="n">
        <v>10807.2</v>
      </c>
      <c r="S1696" s="80" t="n">
        <v>-1375.09</v>
      </c>
      <c r="T1696" s="80">
        <f>O1696-Y1696</f>
        <v/>
      </c>
      <c r="U1696" s="82">
        <f>AA1696/(T1696+X1696)</f>
        <v/>
      </c>
      <c r="V1696" s="80">
        <f>INDEX(检修、备用和必开!B:B,MATCH(统调负荷!$C1696,检修、备用和必开!$A:$A,0))</f>
        <v/>
      </c>
      <c r="W1696" s="80">
        <f>INDEX(检修、备用和必开!C:C,MATCH(统调负荷!$C1696,检修、备用和必开!$A:$A,0))</f>
        <v/>
      </c>
      <c r="X1696" s="80">
        <f>INDEX(检修、备用和必开!D:D,MATCH(统调负荷!$C1696,检修、备用和必开!$A:$A,0))</f>
        <v/>
      </c>
      <c r="Y1696" s="80">
        <f>INDEX(检修、备用和必开!E:E,MATCH(统调负荷!$C1696,检修、备用和必开!$A:$A,0))</f>
        <v/>
      </c>
      <c r="Z1696" s="80">
        <f>INDEX(检修、备用和必开!F:F,MATCH(统调负荷!$C1696,检修、备用和必开!$A:$A,0))</f>
        <v/>
      </c>
      <c r="AA1696" s="80">
        <f>94492.4-V1696-Z1696</f>
        <v/>
      </c>
      <c r="AB1696" s="80" t="n">
        <v>309.88</v>
      </c>
      <c r="AC1696" s="80" t="n">
        <v>302.2</v>
      </c>
      <c r="AD1696" s="83">
        <f>C1696+D1696</f>
        <v/>
      </c>
      <c r="AE1696" s="82">
        <f>N1696-E1696</f>
        <v/>
      </c>
      <c r="AF1696" s="82">
        <f>O1696-F1696</f>
        <v/>
      </c>
      <c r="AG1696" s="82">
        <f>P1696-G1696</f>
        <v/>
      </c>
      <c r="AH1696" s="82">
        <f>Q1696-H1696</f>
        <v/>
      </c>
      <c r="AI1696" s="82">
        <f>R1696-I1696</f>
        <v/>
      </c>
      <c r="AJ1696" s="82">
        <f>S1696-J1696</f>
        <v/>
      </c>
      <c r="AK1696" s="80">
        <f>INDEX(检修、备用和必开!I:I,MATCH(统调负荷!$C1696,检修、备用和必开!$A:$A,0))</f>
        <v/>
      </c>
    </row>
    <row r="1697" ht="13.8" customHeight="1">
      <c r="A1697" s="80">
        <f>WEEKDAY(C1697,2)</f>
        <v/>
      </c>
      <c r="B1697" s="80">
        <f>HOUR(D1697)</f>
        <v/>
      </c>
      <c r="D1697" s="75" t="n"/>
      <c r="E1697" s="80" t="n"/>
      <c r="F1697" s="80" t="n"/>
      <c r="G1697" s="80" t="n"/>
      <c r="H1697" s="80" t="n"/>
      <c r="I1697" s="80" t="n"/>
      <c r="J1697" s="80" t="n"/>
      <c r="K1697" s="80">
        <f>F1697-Y1697</f>
        <v/>
      </c>
      <c r="L1697" s="82">
        <f>AA1697/(K1697+W1697)</f>
        <v/>
      </c>
      <c r="M1697" s="75" t="n">
        <v>0.65625</v>
      </c>
      <c r="N1697" s="80" t="n">
        <v>79971.39999999999</v>
      </c>
      <c r="O1697" s="80" t="n">
        <v>36042.54</v>
      </c>
      <c r="P1697" s="80" t="n">
        <v>14250.6</v>
      </c>
      <c r="Q1697" s="80" t="n">
        <v>20822.5</v>
      </c>
      <c r="R1697" s="80" t="n">
        <v>10248.1</v>
      </c>
      <c r="S1697" s="80" t="n">
        <v>-1392.34</v>
      </c>
      <c r="T1697" s="80">
        <f>O1697-Y1697</f>
        <v/>
      </c>
      <c r="U1697" s="82">
        <f>AA1697/(T1697+X1697)</f>
        <v/>
      </c>
      <c r="V1697" s="80">
        <f>INDEX(检修、备用和必开!B:B,MATCH(统调负荷!$C1697,检修、备用和必开!$A:$A,0))</f>
        <v/>
      </c>
      <c r="W1697" s="80">
        <f>INDEX(检修、备用和必开!C:C,MATCH(统调负荷!$C1697,检修、备用和必开!$A:$A,0))</f>
        <v/>
      </c>
      <c r="X1697" s="80">
        <f>INDEX(检修、备用和必开!D:D,MATCH(统调负荷!$C1697,检修、备用和必开!$A:$A,0))</f>
        <v/>
      </c>
      <c r="Y1697" s="80">
        <f>INDEX(检修、备用和必开!E:E,MATCH(统调负荷!$C1697,检修、备用和必开!$A:$A,0))</f>
        <v/>
      </c>
      <c r="Z1697" s="80">
        <f>INDEX(检修、备用和必开!F:F,MATCH(统调负荷!$C1697,检修、备用和必开!$A:$A,0))</f>
        <v/>
      </c>
      <c r="AA1697" s="80">
        <f>94492.4-V1697-Z1697</f>
        <v/>
      </c>
      <c r="AB1697" s="80" t="n">
        <v>315.76</v>
      </c>
      <c r="AC1697" s="80" t="n">
        <v>310.08</v>
      </c>
      <c r="AD1697" s="83">
        <f>C1697+D1697</f>
        <v/>
      </c>
      <c r="AE1697" s="82">
        <f>N1697-E1697</f>
        <v/>
      </c>
      <c r="AF1697" s="82">
        <f>O1697-F1697</f>
        <v/>
      </c>
      <c r="AG1697" s="82">
        <f>P1697-G1697</f>
        <v/>
      </c>
      <c r="AH1697" s="82">
        <f>Q1697-H1697</f>
        <v/>
      </c>
      <c r="AI1697" s="82">
        <f>R1697-I1697</f>
        <v/>
      </c>
      <c r="AJ1697" s="82">
        <f>S1697-J1697</f>
        <v/>
      </c>
      <c r="AK1697" s="80">
        <f>INDEX(检修、备用和必开!I:I,MATCH(统调负荷!$C1697,检修、备用和必开!$A:$A,0))</f>
        <v/>
      </c>
    </row>
    <row r="1698" ht="13.8" customHeight="1">
      <c r="A1698" s="80">
        <f>WEEKDAY(C1698,2)</f>
        <v/>
      </c>
      <c r="B1698" s="80">
        <f>HOUR(D1698)</f>
        <v/>
      </c>
      <c r="D1698" s="75" t="n"/>
      <c r="E1698" s="80" t="n"/>
      <c r="F1698" s="80" t="n"/>
      <c r="G1698" s="80" t="n"/>
      <c r="H1698" s="80" t="n"/>
      <c r="I1698" s="80" t="n"/>
      <c r="J1698" s="80" t="n"/>
      <c r="K1698" s="80">
        <f>F1698-Y1698</f>
        <v/>
      </c>
      <c r="L1698" s="82">
        <f>AA1698/(K1698+W1698)</f>
        <v/>
      </c>
      <c r="M1698" s="75" t="n">
        <v>0.6666666666666666</v>
      </c>
      <c r="N1698" s="80" t="n">
        <v>81421.2</v>
      </c>
      <c r="O1698" s="80" t="n">
        <v>36492.1</v>
      </c>
      <c r="P1698" s="80" t="n">
        <v>16242.6</v>
      </c>
      <c r="Q1698" s="80" t="n">
        <v>20343.3</v>
      </c>
      <c r="R1698" s="80" t="n">
        <v>9617.370000000001</v>
      </c>
      <c r="S1698" s="80" t="n">
        <v>-1274.17</v>
      </c>
      <c r="T1698" s="80">
        <f>O1698-Y1698</f>
        <v/>
      </c>
      <c r="U1698" s="82">
        <f>AA1698/(T1698+X1698)</f>
        <v/>
      </c>
      <c r="V1698" s="80">
        <f>INDEX(检修、备用和必开!B:B,MATCH(统调负荷!$C1698,检修、备用和必开!$A:$A,0))</f>
        <v/>
      </c>
      <c r="W1698" s="80">
        <f>INDEX(检修、备用和必开!C:C,MATCH(统调负荷!$C1698,检修、备用和必开!$A:$A,0))</f>
        <v/>
      </c>
      <c r="X1698" s="80">
        <f>INDEX(检修、备用和必开!D:D,MATCH(统调负荷!$C1698,检修、备用和必开!$A:$A,0))</f>
        <v/>
      </c>
      <c r="Y1698" s="80">
        <f>INDEX(检修、备用和必开!E:E,MATCH(统调负荷!$C1698,检修、备用和必开!$A:$A,0))</f>
        <v/>
      </c>
      <c r="Z1698" s="80">
        <f>INDEX(检修、备用和必开!F:F,MATCH(统调负荷!$C1698,检修、备用和必开!$A:$A,0))</f>
        <v/>
      </c>
      <c r="AA1698" s="80">
        <f>94492.4-V1698-Z1698</f>
        <v/>
      </c>
      <c r="AB1698" s="80" t="n">
        <v>315.96</v>
      </c>
      <c r="AC1698" s="80" t="n">
        <v>302.6</v>
      </c>
      <c r="AD1698" s="83">
        <f>C1698+D1698</f>
        <v/>
      </c>
      <c r="AE1698" s="82">
        <f>N1698-E1698</f>
        <v/>
      </c>
      <c r="AF1698" s="82">
        <f>O1698-F1698</f>
        <v/>
      </c>
      <c r="AG1698" s="82">
        <f>P1698-G1698</f>
        <v/>
      </c>
      <c r="AH1698" s="82">
        <f>Q1698-H1698</f>
        <v/>
      </c>
      <c r="AI1698" s="82">
        <f>R1698-I1698</f>
        <v/>
      </c>
      <c r="AJ1698" s="82">
        <f>S1698-J1698</f>
        <v/>
      </c>
      <c r="AK1698" s="80">
        <f>INDEX(检修、备用和必开!I:I,MATCH(统调负荷!$C1698,检修、备用和必开!$A:$A,0))</f>
        <v/>
      </c>
    </row>
    <row r="1699" ht="13.8" customHeight="1">
      <c r="A1699" s="80">
        <f>WEEKDAY(C1699,2)</f>
        <v/>
      </c>
      <c r="B1699" s="80">
        <f>HOUR(D1699)</f>
        <v/>
      </c>
      <c r="D1699" s="75" t="n"/>
      <c r="E1699" s="80" t="n"/>
      <c r="F1699" s="80" t="n"/>
      <c r="G1699" s="80" t="n"/>
      <c r="H1699" s="80" t="n"/>
      <c r="I1699" s="80" t="n"/>
      <c r="J1699" s="80" t="n"/>
      <c r="K1699" s="80">
        <f>F1699-Y1699</f>
        <v/>
      </c>
      <c r="L1699" s="82">
        <f>AA1699/(K1699+W1699)</f>
        <v/>
      </c>
      <c r="M1699" s="75" t="n">
        <v>0.6770833333333334</v>
      </c>
      <c r="N1699" s="80" t="n">
        <v>82913.10000000001</v>
      </c>
      <c r="O1699" s="80" t="n">
        <v>37714.1</v>
      </c>
      <c r="P1699" s="80" t="n">
        <v>16752.9</v>
      </c>
      <c r="Q1699" s="80" t="n">
        <v>20884.7</v>
      </c>
      <c r="R1699" s="80" t="n">
        <v>9003.860000000001</v>
      </c>
      <c r="S1699" s="80" t="n">
        <v>-1442.46</v>
      </c>
      <c r="T1699" s="80">
        <f>O1699-Y1699</f>
        <v/>
      </c>
      <c r="U1699" s="82">
        <f>AA1699/(T1699+X1699)</f>
        <v/>
      </c>
      <c r="V1699" s="80">
        <f>INDEX(检修、备用和必开!B:B,MATCH(统调负荷!$C1699,检修、备用和必开!$A:$A,0))</f>
        <v/>
      </c>
      <c r="W1699" s="80">
        <f>INDEX(检修、备用和必开!C:C,MATCH(统调负荷!$C1699,检修、备用和必开!$A:$A,0))</f>
        <v/>
      </c>
      <c r="X1699" s="80">
        <f>INDEX(检修、备用和必开!D:D,MATCH(统调负荷!$C1699,检修、备用和必开!$A:$A,0))</f>
        <v/>
      </c>
      <c r="Y1699" s="80">
        <f>INDEX(检修、备用和必开!E:E,MATCH(统调负荷!$C1699,检修、备用和必开!$A:$A,0))</f>
        <v/>
      </c>
      <c r="Z1699" s="80">
        <f>INDEX(检修、备用和必开!F:F,MATCH(统调负荷!$C1699,检修、备用和必开!$A:$A,0))</f>
        <v/>
      </c>
      <c r="AA1699" s="80">
        <f>94492.4-V1699-Z1699</f>
        <v/>
      </c>
      <c r="AB1699" s="80" t="n">
        <v>321.8</v>
      </c>
      <c r="AC1699" s="80" t="n">
        <v>312.2</v>
      </c>
      <c r="AD1699" s="83">
        <f>C1699+D1699</f>
        <v/>
      </c>
      <c r="AE1699" s="82">
        <f>N1699-E1699</f>
        <v/>
      </c>
      <c r="AF1699" s="82">
        <f>O1699-F1699</f>
        <v/>
      </c>
      <c r="AG1699" s="82">
        <f>P1699-G1699</f>
        <v/>
      </c>
      <c r="AH1699" s="82">
        <f>Q1699-H1699</f>
        <v/>
      </c>
      <c r="AI1699" s="82">
        <f>R1699-I1699</f>
        <v/>
      </c>
      <c r="AJ1699" s="82">
        <f>S1699-J1699</f>
        <v/>
      </c>
      <c r="AK1699" s="80">
        <f>INDEX(检修、备用和必开!I:I,MATCH(统调负荷!$C1699,检修、备用和必开!$A:$A,0))</f>
        <v/>
      </c>
    </row>
    <row r="1700" ht="13.8" customHeight="1">
      <c r="A1700" s="80">
        <f>WEEKDAY(C1700,2)</f>
        <v/>
      </c>
      <c r="B1700" s="80">
        <f>HOUR(D1700)</f>
        <v/>
      </c>
      <c r="D1700" s="75" t="n"/>
      <c r="E1700" s="80" t="n"/>
      <c r="F1700" s="80" t="n"/>
      <c r="G1700" s="80" t="n"/>
      <c r="H1700" s="80" t="n"/>
      <c r="I1700" s="80" t="n"/>
      <c r="J1700" s="80" t="n"/>
      <c r="K1700" s="80">
        <f>F1700-Y1700</f>
        <v/>
      </c>
      <c r="L1700" s="82">
        <f>AA1700/(K1700+W1700)</f>
        <v/>
      </c>
      <c r="M1700" s="75" t="n">
        <v>0.6875</v>
      </c>
      <c r="N1700" s="80" t="n">
        <v>84584.10000000001</v>
      </c>
      <c r="O1700" s="80" t="n">
        <v>40796.93</v>
      </c>
      <c r="P1700" s="80" t="n">
        <v>15949.5</v>
      </c>
      <c r="Q1700" s="80" t="n">
        <v>20891</v>
      </c>
      <c r="R1700" s="80" t="n">
        <v>8314.139999999999</v>
      </c>
      <c r="S1700" s="80" t="n">
        <v>-1367.47</v>
      </c>
      <c r="T1700" s="80">
        <f>O1700-Y1700</f>
        <v/>
      </c>
      <c r="U1700" s="82">
        <f>AA1700/(T1700+X1700)</f>
        <v/>
      </c>
      <c r="V1700" s="80">
        <f>INDEX(检修、备用和必开!B:B,MATCH(统调负荷!$C1700,检修、备用和必开!$A:$A,0))</f>
        <v/>
      </c>
      <c r="W1700" s="80">
        <f>INDEX(检修、备用和必开!C:C,MATCH(统调负荷!$C1700,检修、备用和必开!$A:$A,0))</f>
        <v/>
      </c>
      <c r="X1700" s="80">
        <f>INDEX(检修、备用和必开!D:D,MATCH(统调负荷!$C1700,检修、备用和必开!$A:$A,0))</f>
        <v/>
      </c>
      <c r="Y1700" s="80">
        <f>INDEX(检修、备用和必开!E:E,MATCH(统调负荷!$C1700,检修、备用和必开!$A:$A,0))</f>
        <v/>
      </c>
      <c r="Z1700" s="80">
        <f>INDEX(检修、备用和必开!F:F,MATCH(统调负荷!$C1700,检修、备用和必开!$A:$A,0))</f>
        <v/>
      </c>
      <c r="AA1700" s="80">
        <f>94492.4-V1700-Z1700</f>
        <v/>
      </c>
      <c r="AB1700" s="80" t="n">
        <v>331.39</v>
      </c>
      <c r="AC1700" s="80" t="n">
        <v>330.39</v>
      </c>
      <c r="AD1700" s="83">
        <f>C1700+D1700</f>
        <v/>
      </c>
      <c r="AE1700" s="82">
        <f>N1700-E1700</f>
        <v/>
      </c>
      <c r="AF1700" s="82">
        <f>O1700-F1700</f>
        <v/>
      </c>
      <c r="AG1700" s="82">
        <f>P1700-G1700</f>
        <v/>
      </c>
      <c r="AH1700" s="82">
        <f>Q1700-H1700</f>
        <v/>
      </c>
      <c r="AI1700" s="82">
        <f>R1700-I1700</f>
        <v/>
      </c>
      <c r="AJ1700" s="82">
        <f>S1700-J1700</f>
        <v/>
      </c>
      <c r="AK1700" s="80">
        <f>INDEX(检修、备用和必开!I:I,MATCH(统调负荷!$C1700,检修、备用和必开!$A:$A,0))</f>
        <v/>
      </c>
    </row>
    <row r="1701" ht="13.8" customHeight="1">
      <c r="A1701" s="80">
        <f>WEEKDAY(C1701,2)</f>
        <v/>
      </c>
      <c r="B1701" s="80">
        <f>HOUR(D1701)</f>
        <v/>
      </c>
      <c r="D1701" s="75" t="n"/>
      <c r="E1701" s="80" t="n"/>
      <c r="F1701" s="80" t="n"/>
      <c r="G1701" s="80" t="n"/>
      <c r="H1701" s="80" t="n"/>
      <c r="I1701" s="80" t="n"/>
      <c r="J1701" s="80" t="n"/>
      <c r="K1701" s="80">
        <f>F1701-Y1701</f>
        <v/>
      </c>
      <c r="L1701" s="82">
        <f>AA1701/(K1701+W1701)</f>
        <v/>
      </c>
      <c r="M1701" s="75" t="n">
        <v>0.6979166666666666</v>
      </c>
      <c r="N1701" s="80" t="n">
        <v>86158.2</v>
      </c>
      <c r="O1701" s="80" t="n">
        <v>41940.37</v>
      </c>
      <c r="P1701" s="80" t="n">
        <v>16917</v>
      </c>
      <c r="Q1701" s="80" t="n">
        <v>21032.4</v>
      </c>
      <c r="R1701" s="80" t="n">
        <v>7666.63</v>
      </c>
      <c r="S1701" s="80" t="n">
        <v>-1398.2</v>
      </c>
      <c r="T1701" s="80">
        <f>O1701-Y1701</f>
        <v/>
      </c>
      <c r="U1701" s="82">
        <f>AA1701/(T1701+X1701)</f>
        <v/>
      </c>
      <c r="V1701" s="80">
        <f>INDEX(检修、备用和必开!B:B,MATCH(统调负荷!$C1701,检修、备用和必开!$A:$A,0))</f>
        <v/>
      </c>
      <c r="W1701" s="80">
        <f>INDEX(检修、备用和必开!C:C,MATCH(统调负荷!$C1701,检修、备用和必开!$A:$A,0))</f>
        <v/>
      </c>
      <c r="X1701" s="80">
        <f>INDEX(检修、备用和必开!D:D,MATCH(统调负荷!$C1701,检修、备用和必开!$A:$A,0))</f>
        <v/>
      </c>
      <c r="Y1701" s="80">
        <f>INDEX(检修、备用和必开!E:E,MATCH(统调负荷!$C1701,检修、备用和必开!$A:$A,0))</f>
        <v/>
      </c>
      <c r="Z1701" s="80">
        <f>INDEX(检修、备用和必开!F:F,MATCH(统调负荷!$C1701,检修、备用和必开!$A:$A,0))</f>
        <v/>
      </c>
      <c r="AA1701" s="80">
        <f>94492.4-V1701-Z1701</f>
        <v/>
      </c>
      <c r="AB1701" s="80" t="n">
        <v>341.46</v>
      </c>
      <c r="AC1701" s="80" t="n">
        <v>327.84</v>
      </c>
      <c r="AD1701" s="83">
        <f>C1701+D1701</f>
        <v/>
      </c>
      <c r="AE1701" s="82">
        <f>N1701-E1701</f>
        <v/>
      </c>
      <c r="AF1701" s="82">
        <f>O1701-F1701</f>
        <v/>
      </c>
      <c r="AG1701" s="82">
        <f>P1701-G1701</f>
        <v/>
      </c>
      <c r="AH1701" s="82">
        <f>Q1701-H1701</f>
        <v/>
      </c>
      <c r="AI1701" s="82">
        <f>R1701-I1701</f>
        <v/>
      </c>
      <c r="AJ1701" s="82">
        <f>S1701-J1701</f>
        <v/>
      </c>
      <c r="AK1701" s="80">
        <f>INDEX(检修、备用和必开!I:I,MATCH(统调负荷!$C1701,检修、备用和必开!$A:$A,0))</f>
        <v/>
      </c>
    </row>
    <row r="1702" ht="13.8" customHeight="1">
      <c r="A1702" s="80">
        <f>WEEKDAY(C1702,2)</f>
        <v/>
      </c>
      <c r="B1702" s="80">
        <f>HOUR(D1702)</f>
        <v/>
      </c>
      <c r="D1702" s="75" t="n"/>
      <c r="E1702" s="80" t="n"/>
      <c r="F1702" s="80" t="n"/>
      <c r="G1702" s="80" t="n"/>
      <c r="H1702" s="80" t="n"/>
      <c r="I1702" s="80" t="n"/>
      <c r="J1702" s="80" t="n"/>
      <c r="K1702" s="80">
        <f>F1702-Y1702</f>
        <v/>
      </c>
      <c r="L1702" s="82">
        <f>AA1702/(K1702+W1702)</f>
        <v/>
      </c>
      <c r="M1702" s="75" t="n">
        <v>0.7083333333333334</v>
      </c>
      <c r="N1702" s="80" t="n">
        <v>87290.8</v>
      </c>
      <c r="O1702" s="80" t="n">
        <v>44289.12</v>
      </c>
      <c r="P1702" s="80" t="n">
        <v>16553.9</v>
      </c>
      <c r="Q1702" s="80" t="n">
        <v>20788.3</v>
      </c>
      <c r="R1702" s="80" t="n">
        <v>7066.35</v>
      </c>
      <c r="S1702" s="80" t="n">
        <v>-1406.87</v>
      </c>
      <c r="T1702" s="80">
        <f>O1702-Y1702</f>
        <v/>
      </c>
      <c r="U1702" s="82">
        <f>AA1702/(T1702+X1702)</f>
        <v/>
      </c>
      <c r="V1702" s="80">
        <f>INDEX(检修、备用和必开!B:B,MATCH(统调负荷!$C1702,检修、备用和必开!$A:$A,0))</f>
        <v/>
      </c>
      <c r="W1702" s="80">
        <f>INDEX(检修、备用和必开!C:C,MATCH(统调负荷!$C1702,检修、备用和必开!$A:$A,0))</f>
        <v/>
      </c>
      <c r="X1702" s="80">
        <f>INDEX(检修、备用和必开!D:D,MATCH(统调负荷!$C1702,检修、备用和必开!$A:$A,0))</f>
        <v/>
      </c>
      <c r="Y1702" s="80">
        <f>INDEX(检修、备用和必开!E:E,MATCH(统调负荷!$C1702,检修、备用和必开!$A:$A,0))</f>
        <v/>
      </c>
      <c r="Z1702" s="80">
        <f>INDEX(检修、备用和必开!F:F,MATCH(统调负荷!$C1702,检修、备用和必开!$A:$A,0))</f>
        <v/>
      </c>
      <c r="AA1702" s="80">
        <f>94492.4-V1702-Z1702</f>
        <v/>
      </c>
      <c r="AB1702" s="80" t="n">
        <v>350.75</v>
      </c>
      <c r="AC1702" s="80" t="n">
        <v>349.28</v>
      </c>
      <c r="AD1702" s="83">
        <f>C1702+D1702</f>
        <v/>
      </c>
      <c r="AE1702" s="82">
        <f>N1702-E1702</f>
        <v/>
      </c>
      <c r="AF1702" s="82">
        <f>O1702-F1702</f>
        <v/>
      </c>
      <c r="AG1702" s="82">
        <f>P1702-G1702</f>
        <v/>
      </c>
      <c r="AH1702" s="82">
        <f>Q1702-H1702</f>
        <v/>
      </c>
      <c r="AI1702" s="82">
        <f>R1702-I1702</f>
        <v/>
      </c>
      <c r="AJ1702" s="82">
        <f>S1702-J1702</f>
        <v/>
      </c>
      <c r="AK1702" s="80">
        <f>INDEX(检修、备用和必开!I:I,MATCH(统调负荷!$C1702,检修、备用和必开!$A:$A,0))</f>
        <v/>
      </c>
    </row>
    <row r="1703" ht="13.8" customHeight="1">
      <c r="A1703" s="80">
        <f>WEEKDAY(C1703,2)</f>
        <v/>
      </c>
      <c r="B1703" s="80">
        <f>HOUR(D1703)</f>
        <v/>
      </c>
      <c r="D1703" s="75" t="n"/>
      <c r="E1703" s="80" t="n"/>
      <c r="F1703" s="80" t="n"/>
      <c r="G1703" s="80" t="n"/>
      <c r="H1703" s="80" t="n"/>
      <c r="I1703" s="80" t="n"/>
      <c r="J1703" s="80" t="n"/>
      <c r="K1703" s="80">
        <f>F1703-Y1703</f>
        <v/>
      </c>
      <c r="L1703" s="82">
        <f>AA1703/(K1703+W1703)</f>
        <v/>
      </c>
      <c r="M1703" s="75" t="n">
        <v>0.71875</v>
      </c>
      <c r="N1703" s="80" t="n">
        <v>88854.8</v>
      </c>
      <c r="O1703" s="80" t="n">
        <v>45868.36</v>
      </c>
      <c r="P1703" s="80" t="n">
        <v>16921.8</v>
      </c>
      <c r="Q1703" s="80" t="n">
        <v>20935.8</v>
      </c>
      <c r="R1703" s="80" t="n">
        <v>6575.2</v>
      </c>
      <c r="S1703" s="80" t="n">
        <v>-1446.36</v>
      </c>
      <c r="T1703" s="80">
        <f>O1703-Y1703</f>
        <v/>
      </c>
      <c r="U1703" s="82">
        <f>AA1703/(T1703+X1703)</f>
        <v/>
      </c>
      <c r="V1703" s="80">
        <f>INDEX(检修、备用和必开!B:B,MATCH(统调负荷!$C1703,检修、备用和必开!$A:$A,0))</f>
        <v/>
      </c>
      <c r="W1703" s="80">
        <f>INDEX(检修、备用和必开!C:C,MATCH(统调负荷!$C1703,检修、备用和必开!$A:$A,0))</f>
        <v/>
      </c>
      <c r="X1703" s="80">
        <f>INDEX(检修、备用和必开!D:D,MATCH(统调负荷!$C1703,检修、备用和必开!$A:$A,0))</f>
        <v/>
      </c>
      <c r="Y1703" s="80">
        <f>INDEX(检修、备用和必开!E:E,MATCH(统调负荷!$C1703,检修、备用和必开!$A:$A,0))</f>
        <v/>
      </c>
      <c r="Z1703" s="80">
        <f>INDEX(检修、备用和必开!F:F,MATCH(统调负荷!$C1703,检修、备用和必开!$A:$A,0))</f>
        <v/>
      </c>
      <c r="AA1703" s="80">
        <f>94492.4-V1703-Z1703</f>
        <v/>
      </c>
      <c r="AB1703" s="80" t="n">
        <v>360.17</v>
      </c>
      <c r="AC1703" s="80" t="n">
        <v>350.8</v>
      </c>
      <c r="AD1703" s="83">
        <f>C1703+D1703</f>
        <v/>
      </c>
      <c r="AE1703" s="82">
        <f>N1703-E1703</f>
        <v/>
      </c>
      <c r="AF1703" s="82">
        <f>O1703-F1703</f>
        <v/>
      </c>
      <c r="AG1703" s="82">
        <f>P1703-G1703</f>
        <v/>
      </c>
      <c r="AH1703" s="82">
        <f>Q1703-H1703</f>
        <v/>
      </c>
      <c r="AI1703" s="82">
        <f>R1703-I1703</f>
        <v/>
      </c>
      <c r="AJ1703" s="82">
        <f>S1703-J1703</f>
        <v/>
      </c>
      <c r="AK1703" s="80">
        <f>INDEX(检修、备用和必开!I:I,MATCH(统调负荷!$C1703,检修、备用和必开!$A:$A,0))</f>
        <v/>
      </c>
    </row>
    <row r="1704" ht="13.8" customHeight="1">
      <c r="A1704" s="80">
        <f>WEEKDAY(C1704,2)</f>
        <v/>
      </c>
      <c r="B1704" s="80">
        <f>HOUR(D1704)</f>
        <v/>
      </c>
      <c r="D1704" s="75" t="n"/>
      <c r="E1704" s="80" t="n"/>
      <c r="F1704" s="80" t="n"/>
      <c r="G1704" s="80" t="n"/>
      <c r="H1704" s="80" t="n"/>
      <c r="I1704" s="80" t="n"/>
      <c r="J1704" s="80" t="n"/>
      <c r="K1704" s="80">
        <f>F1704-Y1704</f>
        <v/>
      </c>
      <c r="L1704" s="82">
        <f>AA1704/(K1704+W1704)</f>
        <v/>
      </c>
      <c r="M1704" s="75" t="n">
        <v>0.7291666666666666</v>
      </c>
      <c r="N1704" s="80" t="n">
        <v>88440.5</v>
      </c>
      <c r="O1704" s="80" t="n">
        <v>46385.05</v>
      </c>
      <c r="P1704" s="80" t="n">
        <v>16273.7</v>
      </c>
      <c r="Q1704" s="80" t="n">
        <v>20973.2</v>
      </c>
      <c r="R1704" s="80" t="n">
        <v>6217.07</v>
      </c>
      <c r="S1704" s="80" t="n">
        <v>-1408.52</v>
      </c>
      <c r="T1704" s="80">
        <f>O1704-Y1704</f>
        <v/>
      </c>
      <c r="U1704" s="82">
        <f>AA1704/(T1704+X1704)</f>
        <v/>
      </c>
      <c r="V1704" s="80">
        <f>INDEX(检修、备用和必开!B:B,MATCH(统调负荷!$C1704,检修、备用和必开!$A:$A,0))</f>
        <v/>
      </c>
      <c r="W1704" s="80">
        <f>INDEX(检修、备用和必开!C:C,MATCH(统调负荷!$C1704,检修、备用和必开!$A:$A,0))</f>
        <v/>
      </c>
      <c r="X1704" s="80">
        <f>INDEX(检修、备用和必开!D:D,MATCH(统调负荷!$C1704,检修、备用和必开!$A:$A,0))</f>
        <v/>
      </c>
      <c r="Y1704" s="80">
        <f>INDEX(检修、备用和必开!E:E,MATCH(统调负荷!$C1704,检修、备用和必开!$A:$A,0))</f>
        <v/>
      </c>
      <c r="Z1704" s="80">
        <f>INDEX(检修、备用和必开!F:F,MATCH(统调负荷!$C1704,检修、备用和必开!$A:$A,0))</f>
        <v/>
      </c>
      <c r="AA1704" s="80">
        <f>94492.4-V1704-Z1704</f>
        <v/>
      </c>
      <c r="AB1704" s="80" t="n">
        <v>355.17</v>
      </c>
      <c r="AC1704" s="80" t="n">
        <v>341</v>
      </c>
      <c r="AD1704" s="83">
        <f>C1704+D1704</f>
        <v/>
      </c>
      <c r="AE1704" s="82">
        <f>N1704-E1704</f>
        <v/>
      </c>
      <c r="AF1704" s="82">
        <f>O1704-F1704</f>
        <v/>
      </c>
      <c r="AG1704" s="82">
        <f>P1704-G1704</f>
        <v/>
      </c>
      <c r="AH1704" s="82">
        <f>Q1704-H1704</f>
        <v/>
      </c>
      <c r="AI1704" s="82">
        <f>R1704-I1704</f>
        <v/>
      </c>
      <c r="AJ1704" s="82">
        <f>S1704-J1704</f>
        <v/>
      </c>
      <c r="AK1704" s="80">
        <f>INDEX(检修、备用和必开!I:I,MATCH(统调负荷!$C1704,检修、备用和必开!$A:$A,0))</f>
        <v/>
      </c>
    </row>
    <row r="1705" ht="13.8" customHeight="1">
      <c r="A1705" s="80">
        <f>WEEKDAY(C1705,2)</f>
        <v/>
      </c>
      <c r="B1705" s="80">
        <f>HOUR(D1705)</f>
        <v/>
      </c>
      <c r="D1705" s="75" t="n"/>
      <c r="E1705" s="80" t="n"/>
      <c r="F1705" s="80" t="n"/>
      <c r="G1705" s="80" t="n"/>
      <c r="H1705" s="80" t="n"/>
      <c r="I1705" s="80" t="n"/>
      <c r="J1705" s="80" t="n"/>
      <c r="K1705" s="80">
        <f>F1705-Y1705</f>
        <v/>
      </c>
      <c r="L1705" s="82">
        <f>AA1705/(K1705+W1705)</f>
        <v/>
      </c>
      <c r="M1705" s="75" t="n">
        <v>0.7395833333333334</v>
      </c>
      <c r="N1705" s="80" t="n">
        <v>89171.89999999999</v>
      </c>
      <c r="O1705" s="80" t="n">
        <v>46292.94</v>
      </c>
      <c r="P1705" s="80" t="n">
        <v>17536.2</v>
      </c>
      <c r="Q1705" s="80" t="n">
        <v>20837.3</v>
      </c>
      <c r="R1705" s="80" t="n">
        <v>5899.15</v>
      </c>
      <c r="S1705" s="80" t="n">
        <v>-1393.69</v>
      </c>
      <c r="T1705" s="80">
        <f>O1705-Y1705</f>
        <v/>
      </c>
      <c r="U1705" s="82">
        <f>AA1705/(T1705+X1705)</f>
        <v/>
      </c>
      <c r="V1705" s="80">
        <f>INDEX(检修、备用和必开!B:B,MATCH(统调负荷!$C1705,检修、备用和必开!$A:$A,0))</f>
        <v/>
      </c>
      <c r="W1705" s="80">
        <f>INDEX(检修、备用和必开!C:C,MATCH(统调负荷!$C1705,检修、备用和必开!$A:$A,0))</f>
        <v/>
      </c>
      <c r="X1705" s="80">
        <f>INDEX(检修、备用和必开!D:D,MATCH(统调负荷!$C1705,检修、备用和必开!$A:$A,0))</f>
        <v/>
      </c>
      <c r="Y1705" s="80">
        <f>INDEX(检修、备用和必开!E:E,MATCH(统调负荷!$C1705,检修、备用和必开!$A:$A,0))</f>
        <v/>
      </c>
      <c r="Z1705" s="80">
        <f>INDEX(检修、备用和必开!F:F,MATCH(统调负荷!$C1705,检修、备用和必开!$A:$A,0))</f>
        <v/>
      </c>
      <c r="AA1705" s="80">
        <f>94492.4-V1705-Z1705</f>
        <v/>
      </c>
      <c r="AB1705" s="80" t="n">
        <v>355.17</v>
      </c>
      <c r="AC1705" s="80" t="n">
        <v>350.8</v>
      </c>
      <c r="AD1705" s="83">
        <f>C1705+D1705</f>
        <v/>
      </c>
      <c r="AE1705" s="82">
        <f>N1705-E1705</f>
        <v/>
      </c>
      <c r="AF1705" s="82">
        <f>O1705-F1705</f>
        <v/>
      </c>
      <c r="AG1705" s="82">
        <f>P1705-G1705</f>
        <v/>
      </c>
      <c r="AH1705" s="82">
        <f>Q1705-H1705</f>
        <v/>
      </c>
      <c r="AI1705" s="82">
        <f>R1705-I1705</f>
        <v/>
      </c>
      <c r="AJ1705" s="82">
        <f>S1705-J1705</f>
        <v/>
      </c>
      <c r="AK1705" s="80">
        <f>INDEX(检修、备用和必开!I:I,MATCH(统调负荷!$C1705,检修、备用和必开!$A:$A,0))</f>
        <v/>
      </c>
    </row>
    <row r="1706" ht="13.8" customHeight="1">
      <c r="A1706" s="80">
        <f>WEEKDAY(C1706,2)</f>
        <v/>
      </c>
      <c r="B1706" s="80">
        <f>HOUR(D1706)</f>
        <v/>
      </c>
      <c r="D1706" s="75" t="n"/>
      <c r="E1706" s="80" t="n"/>
      <c r="F1706" s="80" t="n"/>
      <c r="G1706" s="80" t="n"/>
      <c r="H1706" s="80" t="n"/>
      <c r="I1706" s="80" t="n"/>
      <c r="J1706" s="80" t="n"/>
      <c r="K1706" s="80">
        <f>F1706-Y1706</f>
        <v/>
      </c>
      <c r="L1706" s="82">
        <f>AA1706/(K1706+W1706)</f>
        <v/>
      </c>
      <c r="M1706" s="75" t="n">
        <v>0.75</v>
      </c>
      <c r="N1706" s="80" t="n">
        <v>90816.3</v>
      </c>
      <c r="O1706" s="80" t="n">
        <v>47414.93</v>
      </c>
      <c r="P1706" s="80" t="n">
        <v>18287.2</v>
      </c>
      <c r="Q1706" s="80" t="n">
        <v>20812.6</v>
      </c>
      <c r="R1706" s="80" t="n">
        <v>5677.24</v>
      </c>
      <c r="S1706" s="80" t="n">
        <v>-1375.67</v>
      </c>
      <c r="T1706" s="80">
        <f>O1706-Y1706</f>
        <v/>
      </c>
      <c r="U1706" s="82">
        <f>AA1706/(T1706+X1706)</f>
        <v/>
      </c>
      <c r="V1706" s="80">
        <f>INDEX(检修、备用和必开!B:B,MATCH(统调负荷!$C1706,检修、备用和必开!$A:$A,0))</f>
        <v/>
      </c>
      <c r="W1706" s="80">
        <f>INDEX(检修、备用和必开!C:C,MATCH(统调负荷!$C1706,检修、备用和必开!$A:$A,0))</f>
        <v/>
      </c>
      <c r="X1706" s="80">
        <f>INDEX(检修、备用和必开!D:D,MATCH(统调负荷!$C1706,检修、备用和必开!$A:$A,0))</f>
        <v/>
      </c>
      <c r="Y1706" s="80">
        <f>INDEX(检修、备用和必开!E:E,MATCH(统调负荷!$C1706,检修、备用和必开!$A:$A,0))</f>
        <v/>
      </c>
      <c r="Z1706" s="80">
        <f>INDEX(检修、备用和必开!F:F,MATCH(统调负荷!$C1706,检修、备用和必开!$A:$A,0))</f>
        <v/>
      </c>
      <c r="AA1706" s="80">
        <f>94492.4-V1706-Z1706</f>
        <v/>
      </c>
      <c r="AB1706" s="80" t="n">
        <v>361.25</v>
      </c>
      <c r="AC1706" s="80" t="n">
        <v>355.88</v>
      </c>
      <c r="AD1706" s="83">
        <f>C1706+D1706</f>
        <v/>
      </c>
      <c r="AE1706" s="82">
        <f>N1706-E1706</f>
        <v/>
      </c>
      <c r="AF1706" s="82">
        <f>O1706-F1706</f>
        <v/>
      </c>
      <c r="AG1706" s="82">
        <f>P1706-G1706</f>
        <v/>
      </c>
      <c r="AH1706" s="82">
        <f>Q1706-H1706</f>
        <v/>
      </c>
      <c r="AI1706" s="82">
        <f>R1706-I1706</f>
        <v/>
      </c>
      <c r="AJ1706" s="82">
        <f>S1706-J1706</f>
        <v/>
      </c>
      <c r="AK1706" s="80">
        <f>INDEX(检修、备用和必开!I:I,MATCH(统调负荷!$C1706,检修、备用和必开!$A:$A,0))</f>
        <v/>
      </c>
    </row>
    <row r="1707" ht="13.8" customHeight="1">
      <c r="A1707" s="80">
        <f>WEEKDAY(C1707,2)</f>
        <v/>
      </c>
      <c r="B1707" s="80">
        <f>HOUR(D1707)</f>
        <v/>
      </c>
      <c r="D1707" s="75" t="n"/>
      <c r="E1707" s="80" t="n"/>
      <c r="F1707" s="80" t="n"/>
      <c r="G1707" s="80" t="n"/>
      <c r="H1707" s="80" t="n"/>
      <c r="I1707" s="80" t="n"/>
      <c r="J1707" s="80" t="n"/>
      <c r="K1707" s="80">
        <f>F1707-Y1707</f>
        <v/>
      </c>
      <c r="L1707" s="82">
        <f>AA1707/(K1707+W1707)</f>
        <v/>
      </c>
      <c r="M1707" s="75" t="n">
        <v>0.7604166666666666</v>
      </c>
      <c r="N1707" s="80" t="n">
        <v>93084.7</v>
      </c>
      <c r="O1707" s="80" t="n">
        <v>49133.11</v>
      </c>
      <c r="P1707" s="80" t="n">
        <v>18551.1</v>
      </c>
      <c r="Q1707" s="80" t="n">
        <v>21222.6</v>
      </c>
      <c r="R1707" s="80" t="n">
        <v>5569.88</v>
      </c>
      <c r="S1707" s="80" t="n">
        <v>-1391.99</v>
      </c>
      <c r="T1707" s="80">
        <f>O1707-Y1707</f>
        <v/>
      </c>
      <c r="U1707" s="82">
        <f>AA1707/(T1707+X1707)</f>
        <v/>
      </c>
      <c r="V1707" s="80">
        <f>INDEX(检修、备用和必开!B:B,MATCH(统调负荷!$C1707,检修、备用和必开!$A:$A,0))</f>
        <v/>
      </c>
      <c r="W1707" s="80">
        <f>INDEX(检修、备用和必开!C:C,MATCH(统调负荷!$C1707,检修、备用和必开!$A:$A,0))</f>
        <v/>
      </c>
      <c r="X1707" s="80">
        <f>INDEX(检修、备用和必开!D:D,MATCH(统调负荷!$C1707,检修、备用和必开!$A:$A,0))</f>
        <v/>
      </c>
      <c r="Y1707" s="80">
        <f>INDEX(检修、备用和必开!E:E,MATCH(统调负荷!$C1707,检修、备用和必开!$A:$A,0))</f>
        <v/>
      </c>
      <c r="Z1707" s="80">
        <f>INDEX(检修、备用和必开!F:F,MATCH(统调负荷!$C1707,检修、备用和必开!$A:$A,0))</f>
        <v/>
      </c>
      <c r="AA1707" s="80">
        <f>94492.4-V1707-Z1707</f>
        <v/>
      </c>
      <c r="AB1707" s="80" t="n">
        <v>389.93</v>
      </c>
      <c r="AC1707" s="80" t="n">
        <v>384.67</v>
      </c>
      <c r="AD1707" s="83">
        <f>C1707+D1707</f>
        <v/>
      </c>
      <c r="AE1707" s="82">
        <f>N1707-E1707</f>
        <v/>
      </c>
      <c r="AF1707" s="82">
        <f>O1707-F1707</f>
        <v/>
      </c>
      <c r="AG1707" s="82">
        <f>P1707-G1707</f>
        <v/>
      </c>
      <c r="AH1707" s="82">
        <f>Q1707-H1707</f>
        <v/>
      </c>
      <c r="AI1707" s="82">
        <f>R1707-I1707</f>
        <v/>
      </c>
      <c r="AJ1707" s="82">
        <f>S1707-J1707</f>
        <v/>
      </c>
      <c r="AK1707" s="80">
        <f>INDEX(检修、备用和必开!I:I,MATCH(统调负荷!$C1707,检修、备用和必开!$A:$A,0))</f>
        <v/>
      </c>
    </row>
    <row r="1708" ht="13.8" customHeight="1">
      <c r="A1708" s="80">
        <f>WEEKDAY(C1708,2)</f>
        <v/>
      </c>
      <c r="B1708" s="80">
        <f>HOUR(D1708)</f>
        <v/>
      </c>
      <c r="D1708" s="75" t="n"/>
      <c r="E1708" s="80" t="n"/>
      <c r="F1708" s="80" t="n"/>
      <c r="G1708" s="80" t="n"/>
      <c r="H1708" s="80" t="n"/>
      <c r="I1708" s="80" t="n"/>
      <c r="J1708" s="80" t="n"/>
      <c r="K1708" s="80">
        <f>F1708-Y1708</f>
        <v/>
      </c>
      <c r="L1708" s="82">
        <f>AA1708/(K1708+W1708)</f>
        <v/>
      </c>
      <c r="M1708" s="75" t="n">
        <v>0.7708333333333334</v>
      </c>
      <c r="N1708" s="80" t="n">
        <v>94637.7</v>
      </c>
      <c r="O1708" s="80" t="n">
        <v>50632.42</v>
      </c>
      <c r="P1708" s="80" t="n">
        <v>18304.8</v>
      </c>
      <c r="Q1708" s="80" t="n">
        <v>21530.1</v>
      </c>
      <c r="R1708" s="80" t="n">
        <v>5549.16</v>
      </c>
      <c r="S1708" s="80" t="n">
        <v>-1378.78</v>
      </c>
      <c r="T1708" s="80">
        <f>O1708-Y1708</f>
        <v/>
      </c>
      <c r="U1708" s="82">
        <f>AA1708/(T1708+X1708)</f>
        <v/>
      </c>
      <c r="V1708" s="80">
        <f>INDEX(检修、备用和必开!B:B,MATCH(统调负荷!$C1708,检修、备用和必开!$A:$A,0))</f>
        <v/>
      </c>
      <c r="W1708" s="80">
        <f>INDEX(检修、备用和必开!C:C,MATCH(统调负荷!$C1708,检修、备用和必开!$A:$A,0))</f>
        <v/>
      </c>
      <c r="X1708" s="80">
        <f>INDEX(检修、备用和必开!D:D,MATCH(统调负荷!$C1708,检修、备用和必开!$A:$A,0))</f>
        <v/>
      </c>
      <c r="Y1708" s="80">
        <f>INDEX(检修、备用和必开!E:E,MATCH(统调负荷!$C1708,检修、备用和必开!$A:$A,0))</f>
        <v/>
      </c>
      <c r="Z1708" s="80">
        <f>INDEX(检修、备用和必开!F:F,MATCH(统调负荷!$C1708,检修、备用和必开!$A:$A,0))</f>
        <v/>
      </c>
      <c r="AA1708" s="80">
        <f>94492.4-V1708-Z1708</f>
        <v/>
      </c>
      <c r="AB1708" s="80" t="n">
        <v>379.95</v>
      </c>
      <c r="AC1708" s="80" t="n">
        <v>400</v>
      </c>
      <c r="AD1708" s="83">
        <f>C1708+D1708</f>
        <v/>
      </c>
      <c r="AE1708" s="82">
        <f>N1708-E1708</f>
        <v/>
      </c>
      <c r="AF1708" s="82">
        <f>O1708-F1708</f>
        <v/>
      </c>
      <c r="AG1708" s="82">
        <f>P1708-G1708</f>
        <v/>
      </c>
      <c r="AH1708" s="82">
        <f>Q1708-H1708</f>
        <v/>
      </c>
      <c r="AI1708" s="82">
        <f>R1708-I1708</f>
        <v/>
      </c>
      <c r="AJ1708" s="82">
        <f>S1708-J1708</f>
        <v/>
      </c>
      <c r="AK1708" s="80">
        <f>INDEX(检修、备用和必开!I:I,MATCH(统调负荷!$C1708,检修、备用和必开!$A:$A,0))</f>
        <v/>
      </c>
    </row>
    <row r="1709" ht="13.8" customHeight="1">
      <c r="A1709" s="80">
        <f>WEEKDAY(C1709,2)</f>
        <v/>
      </c>
      <c r="B1709" s="80">
        <f>HOUR(D1709)</f>
        <v/>
      </c>
      <c r="D1709" s="75" t="n"/>
      <c r="E1709" s="80" t="n"/>
      <c r="F1709" s="80" t="n"/>
      <c r="G1709" s="80" t="n"/>
      <c r="H1709" s="80" t="n"/>
      <c r="I1709" s="80" t="n"/>
      <c r="J1709" s="80" t="n"/>
      <c r="K1709" s="80">
        <f>F1709-Y1709</f>
        <v/>
      </c>
      <c r="L1709" s="82">
        <f>AA1709/(K1709+W1709)</f>
        <v/>
      </c>
      <c r="M1709" s="75" t="n">
        <v>0.78125</v>
      </c>
      <c r="N1709" s="80" t="n">
        <v>94965.8</v>
      </c>
      <c r="O1709" s="80" t="n">
        <v>51174.91</v>
      </c>
      <c r="P1709" s="80" t="n">
        <v>18258.7</v>
      </c>
      <c r="Q1709" s="80" t="n">
        <v>21407.9</v>
      </c>
      <c r="R1709" s="80" t="n">
        <v>5556.08</v>
      </c>
      <c r="S1709" s="80" t="n">
        <v>-1431.79</v>
      </c>
      <c r="T1709" s="80">
        <f>O1709-Y1709</f>
        <v/>
      </c>
      <c r="U1709" s="82">
        <f>AA1709/(T1709+X1709)</f>
        <v/>
      </c>
      <c r="V1709" s="80">
        <f>INDEX(检修、备用和必开!B:B,MATCH(统调负荷!$C1709,检修、备用和必开!$A:$A,0))</f>
        <v/>
      </c>
      <c r="W1709" s="80">
        <f>INDEX(检修、备用和必开!C:C,MATCH(统调负荷!$C1709,检修、备用和必开!$A:$A,0))</f>
        <v/>
      </c>
      <c r="X1709" s="80">
        <f>INDEX(检修、备用和必开!D:D,MATCH(统调负荷!$C1709,检修、备用和必开!$A:$A,0))</f>
        <v/>
      </c>
      <c r="Y1709" s="80">
        <f>INDEX(检修、备用和必开!E:E,MATCH(统调负荷!$C1709,检修、备用和必开!$A:$A,0))</f>
        <v/>
      </c>
      <c r="Z1709" s="80">
        <f>INDEX(检修、备用和必开!F:F,MATCH(统调负荷!$C1709,检修、备用和必开!$A:$A,0))</f>
        <v/>
      </c>
      <c r="AA1709" s="80">
        <f>94492.4-V1709-Z1709</f>
        <v/>
      </c>
      <c r="AB1709" s="80" t="n">
        <v>380.72</v>
      </c>
      <c r="AC1709" s="80" t="n">
        <v>392.12</v>
      </c>
      <c r="AD1709" s="83">
        <f>C1709+D1709</f>
        <v/>
      </c>
      <c r="AE1709" s="82">
        <f>N1709-E1709</f>
        <v/>
      </c>
      <c r="AF1709" s="82">
        <f>O1709-F1709</f>
        <v/>
      </c>
      <c r="AG1709" s="82">
        <f>P1709-G1709</f>
        <v/>
      </c>
      <c r="AH1709" s="82">
        <f>Q1709-H1709</f>
        <v/>
      </c>
      <c r="AI1709" s="82">
        <f>R1709-I1709</f>
        <v/>
      </c>
      <c r="AJ1709" s="82">
        <f>S1709-J1709</f>
        <v/>
      </c>
      <c r="AK1709" s="80">
        <f>INDEX(检修、备用和必开!I:I,MATCH(统调负荷!$C1709,检修、备用和必开!$A:$A,0))</f>
        <v/>
      </c>
    </row>
    <row r="1710" ht="13.8" customHeight="1">
      <c r="A1710" s="80">
        <f>WEEKDAY(C1710,2)</f>
        <v/>
      </c>
      <c r="B1710" s="80">
        <f>HOUR(D1710)</f>
        <v/>
      </c>
      <c r="D1710" s="75" t="n"/>
      <c r="E1710" s="80" t="n"/>
      <c r="F1710" s="80" t="n"/>
      <c r="G1710" s="80" t="n"/>
      <c r="H1710" s="80" t="n"/>
      <c r="I1710" s="80" t="n"/>
      <c r="J1710" s="80" t="n"/>
      <c r="K1710" s="80">
        <f>F1710-Y1710</f>
        <v/>
      </c>
      <c r="L1710" s="82">
        <f>AA1710/(K1710+W1710)</f>
        <v/>
      </c>
      <c r="M1710" s="75" t="n">
        <v>0.7916666666666666</v>
      </c>
      <c r="N1710" s="80" t="n">
        <v>94651.7</v>
      </c>
      <c r="O1710" s="80" t="n">
        <v>50246.89</v>
      </c>
      <c r="P1710" s="80" t="n">
        <v>18689.3</v>
      </c>
      <c r="Q1710" s="80" t="n">
        <v>21510.2</v>
      </c>
      <c r="R1710" s="80" t="n">
        <v>5598.81</v>
      </c>
      <c r="S1710" s="80" t="n">
        <v>-1393.5</v>
      </c>
      <c r="T1710" s="80">
        <f>O1710-Y1710</f>
        <v/>
      </c>
      <c r="U1710" s="82">
        <f>AA1710/(T1710+X1710)</f>
        <v/>
      </c>
      <c r="V1710" s="80">
        <f>INDEX(检修、备用和必开!B:B,MATCH(统调负荷!$C1710,检修、备用和必开!$A:$A,0))</f>
        <v/>
      </c>
      <c r="W1710" s="80">
        <f>INDEX(检修、备用和必开!C:C,MATCH(统调负荷!$C1710,检修、备用和必开!$A:$A,0))</f>
        <v/>
      </c>
      <c r="X1710" s="80">
        <f>INDEX(检修、备用和必开!D:D,MATCH(统调负荷!$C1710,检修、备用和必开!$A:$A,0))</f>
        <v/>
      </c>
      <c r="Y1710" s="80">
        <f>INDEX(检修、备用和必开!E:E,MATCH(统调负荷!$C1710,检修、备用和必开!$A:$A,0))</f>
        <v/>
      </c>
      <c r="Z1710" s="80">
        <f>INDEX(检修、备用和必开!F:F,MATCH(统调负荷!$C1710,检修、备用和必开!$A:$A,0))</f>
        <v/>
      </c>
      <c r="AA1710" s="80">
        <f>94492.4-V1710-Z1710</f>
        <v/>
      </c>
      <c r="AB1710" s="80" t="n">
        <v>370.75</v>
      </c>
      <c r="AC1710" s="80" t="n">
        <v>363.11</v>
      </c>
      <c r="AD1710" s="83">
        <f>C1710+D1710</f>
        <v/>
      </c>
      <c r="AE1710" s="82">
        <f>N1710-E1710</f>
        <v/>
      </c>
      <c r="AF1710" s="82">
        <f>O1710-F1710</f>
        <v/>
      </c>
      <c r="AG1710" s="82">
        <f>P1710-G1710</f>
        <v/>
      </c>
      <c r="AH1710" s="82">
        <f>Q1710-H1710</f>
        <v/>
      </c>
      <c r="AI1710" s="82">
        <f>R1710-I1710</f>
        <v/>
      </c>
      <c r="AJ1710" s="82">
        <f>S1710-J1710</f>
        <v/>
      </c>
      <c r="AK1710" s="80">
        <f>INDEX(检修、备用和必开!I:I,MATCH(统调负荷!$C1710,检修、备用和必开!$A:$A,0))</f>
        <v/>
      </c>
    </row>
    <row r="1711" ht="13.8" customHeight="1">
      <c r="A1711" s="80">
        <f>WEEKDAY(C1711,2)</f>
        <v/>
      </c>
      <c r="B1711" s="80">
        <f>HOUR(D1711)</f>
        <v/>
      </c>
      <c r="D1711" s="75" t="n"/>
      <c r="E1711" s="80" t="n"/>
      <c r="F1711" s="80" t="n"/>
      <c r="G1711" s="80" t="n"/>
      <c r="H1711" s="80" t="n"/>
      <c r="I1711" s="80" t="n"/>
      <c r="J1711" s="80" t="n"/>
      <c r="K1711" s="80">
        <f>F1711-Y1711</f>
        <v/>
      </c>
      <c r="L1711" s="82">
        <f>AA1711/(K1711+W1711)</f>
        <v/>
      </c>
      <c r="M1711" s="75" t="n">
        <v>0.8020833333333334</v>
      </c>
      <c r="N1711" s="80" t="n">
        <v>95756</v>
      </c>
      <c r="O1711" s="80" t="n">
        <v>51383.36</v>
      </c>
      <c r="P1711" s="80" t="n">
        <v>18588.9</v>
      </c>
      <c r="Q1711" s="80" t="n">
        <v>21523.2</v>
      </c>
      <c r="R1711" s="80" t="n">
        <v>5703.27</v>
      </c>
      <c r="S1711" s="80" t="n">
        <v>-1442.73</v>
      </c>
      <c r="T1711" s="80">
        <f>O1711-Y1711</f>
        <v/>
      </c>
      <c r="U1711" s="82">
        <f>AA1711/(T1711+X1711)</f>
        <v/>
      </c>
      <c r="V1711" s="80">
        <f>INDEX(检修、备用和必开!B:B,MATCH(统调负荷!$C1711,检修、备用和必开!$A:$A,0))</f>
        <v/>
      </c>
      <c r="W1711" s="80">
        <f>INDEX(检修、备用和必开!C:C,MATCH(统调负荷!$C1711,检修、备用和必开!$A:$A,0))</f>
        <v/>
      </c>
      <c r="X1711" s="80">
        <f>INDEX(检修、备用和必开!D:D,MATCH(统调负荷!$C1711,检修、备用和必开!$A:$A,0))</f>
        <v/>
      </c>
      <c r="Y1711" s="80">
        <f>INDEX(检修、备用和必开!E:E,MATCH(统调负荷!$C1711,检修、备用和必开!$A:$A,0))</f>
        <v/>
      </c>
      <c r="Z1711" s="80">
        <f>INDEX(检修、备用和必开!F:F,MATCH(统调负荷!$C1711,检修、备用和必开!$A:$A,0))</f>
        <v/>
      </c>
      <c r="AA1711" s="80">
        <f>94492.4-V1711-Z1711</f>
        <v/>
      </c>
      <c r="AB1711" s="80" t="n">
        <v>392.43</v>
      </c>
      <c r="AC1711" s="80" t="n">
        <v>411.98</v>
      </c>
      <c r="AD1711" s="83">
        <f>C1711+D1711</f>
        <v/>
      </c>
      <c r="AE1711" s="82">
        <f>N1711-E1711</f>
        <v/>
      </c>
      <c r="AF1711" s="82">
        <f>O1711-F1711</f>
        <v/>
      </c>
      <c r="AG1711" s="82">
        <f>P1711-G1711</f>
        <v/>
      </c>
      <c r="AH1711" s="82">
        <f>Q1711-H1711</f>
        <v/>
      </c>
      <c r="AI1711" s="82">
        <f>R1711-I1711</f>
        <v/>
      </c>
      <c r="AJ1711" s="82">
        <f>S1711-J1711</f>
        <v/>
      </c>
      <c r="AK1711" s="80">
        <f>INDEX(检修、备用和必开!I:I,MATCH(统调负荷!$C1711,检修、备用和必开!$A:$A,0))</f>
        <v/>
      </c>
    </row>
    <row r="1712" ht="13.8" customHeight="1">
      <c r="A1712" s="80">
        <f>WEEKDAY(C1712,2)</f>
        <v/>
      </c>
      <c r="B1712" s="80">
        <f>HOUR(D1712)</f>
        <v/>
      </c>
      <c r="D1712" s="75" t="n"/>
      <c r="E1712" s="80" t="n"/>
      <c r="F1712" s="80" t="n"/>
      <c r="G1712" s="80" t="n"/>
      <c r="H1712" s="80" t="n"/>
      <c r="I1712" s="80" t="n"/>
      <c r="J1712" s="80" t="n"/>
      <c r="K1712" s="80">
        <f>F1712-Y1712</f>
        <v/>
      </c>
      <c r="L1712" s="82">
        <f>AA1712/(K1712+W1712)</f>
        <v/>
      </c>
      <c r="M1712" s="75" t="n">
        <v>0.8125</v>
      </c>
      <c r="N1712" s="80" t="n">
        <v>95744.60000000001</v>
      </c>
      <c r="O1712" s="80" t="n">
        <v>51789.56</v>
      </c>
      <c r="P1712" s="80" t="n">
        <v>18140.8</v>
      </c>
      <c r="Q1712" s="80" t="n">
        <v>21453</v>
      </c>
      <c r="R1712" s="80" t="n">
        <v>5760.22</v>
      </c>
      <c r="S1712" s="80" t="n">
        <v>-1398.98</v>
      </c>
      <c r="T1712" s="80">
        <f>O1712-Y1712</f>
        <v/>
      </c>
      <c r="U1712" s="82">
        <f>AA1712/(T1712+X1712)</f>
        <v/>
      </c>
      <c r="V1712" s="80">
        <f>INDEX(检修、备用和必开!B:B,MATCH(统调负荷!$C1712,检修、备用和必开!$A:$A,0))</f>
        <v/>
      </c>
      <c r="W1712" s="80">
        <f>INDEX(检修、备用和必开!C:C,MATCH(统调负荷!$C1712,检修、备用和必开!$A:$A,0))</f>
        <v/>
      </c>
      <c r="X1712" s="80">
        <f>INDEX(检修、备用和必开!D:D,MATCH(统调负荷!$C1712,检修、备用和必开!$A:$A,0))</f>
        <v/>
      </c>
      <c r="Y1712" s="80">
        <f>INDEX(检修、备用和必开!E:E,MATCH(统调负荷!$C1712,检修、备用和必开!$A:$A,0))</f>
        <v/>
      </c>
      <c r="Z1712" s="80">
        <f>INDEX(检修、备用和必开!F:F,MATCH(统调负荷!$C1712,检修、备用和必开!$A:$A,0))</f>
        <v/>
      </c>
      <c r="AA1712" s="80">
        <f>94492.4-V1712-Z1712</f>
        <v/>
      </c>
      <c r="AB1712" s="80" t="n">
        <v>400.49</v>
      </c>
      <c r="AC1712" s="80" t="n">
        <v>400</v>
      </c>
      <c r="AD1712" s="83">
        <f>C1712+D1712</f>
        <v/>
      </c>
      <c r="AE1712" s="82">
        <f>N1712-E1712</f>
        <v/>
      </c>
      <c r="AF1712" s="82">
        <f>O1712-F1712</f>
        <v/>
      </c>
      <c r="AG1712" s="82">
        <f>P1712-G1712</f>
        <v/>
      </c>
      <c r="AH1712" s="82">
        <f>Q1712-H1712</f>
        <v/>
      </c>
      <c r="AI1712" s="82">
        <f>R1712-I1712</f>
        <v/>
      </c>
      <c r="AJ1712" s="82">
        <f>S1712-J1712</f>
        <v/>
      </c>
      <c r="AK1712" s="80">
        <f>INDEX(检修、备用和必开!I:I,MATCH(统调负荷!$C1712,检修、备用和必开!$A:$A,0))</f>
        <v/>
      </c>
    </row>
    <row r="1713" ht="13.8" customHeight="1">
      <c r="A1713" s="80">
        <f>WEEKDAY(C1713,2)</f>
        <v/>
      </c>
      <c r="B1713" s="80">
        <f>HOUR(D1713)</f>
        <v/>
      </c>
      <c r="D1713" s="75" t="n"/>
      <c r="E1713" s="80" t="n"/>
      <c r="F1713" s="80" t="n"/>
      <c r="G1713" s="80" t="n"/>
      <c r="H1713" s="80" t="n"/>
      <c r="I1713" s="80" t="n"/>
      <c r="J1713" s="80" t="n"/>
      <c r="K1713" s="80">
        <f>F1713-Y1713</f>
        <v/>
      </c>
      <c r="L1713" s="82">
        <f>AA1713/(K1713+W1713)</f>
        <v/>
      </c>
      <c r="M1713" s="75" t="n">
        <v>0.8229166666666666</v>
      </c>
      <c r="N1713" s="80" t="n">
        <v>95169.10000000001</v>
      </c>
      <c r="O1713" s="80" t="n">
        <v>51568.37</v>
      </c>
      <c r="P1713" s="80" t="n">
        <v>17759</v>
      </c>
      <c r="Q1713" s="80" t="n">
        <v>21469</v>
      </c>
      <c r="R1713" s="80" t="n">
        <v>5740.79</v>
      </c>
      <c r="S1713" s="80" t="n">
        <v>-1368.06</v>
      </c>
      <c r="T1713" s="80">
        <f>O1713-Y1713</f>
        <v/>
      </c>
      <c r="U1713" s="82">
        <f>AA1713/(T1713+X1713)</f>
        <v/>
      </c>
      <c r="V1713" s="80">
        <f>INDEX(检修、备用和必开!B:B,MATCH(统调负荷!$C1713,检修、备用和必开!$A:$A,0))</f>
        <v/>
      </c>
      <c r="W1713" s="80">
        <f>INDEX(检修、备用和必开!C:C,MATCH(统调负荷!$C1713,检修、备用和必开!$A:$A,0))</f>
        <v/>
      </c>
      <c r="X1713" s="80">
        <f>INDEX(检修、备用和必开!D:D,MATCH(统调负荷!$C1713,检修、备用和必开!$A:$A,0))</f>
        <v/>
      </c>
      <c r="Y1713" s="80">
        <f>INDEX(检修、备用和必开!E:E,MATCH(统调负荷!$C1713,检修、备用和必开!$A:$A,0))</f>
        <v/>
      </c>
      <c r="Z1713" s="80">
        <f>INDEX(检修、备用和必开!F:F,MATCH(统调负荷!$C1713,检修、备用和必开!$A:$A,0))</f>
        <v/>
      </c>
      <c r="AA1713" s="80">
        <f>94492.4-V1713-Z1713</f>
        <v/>
      </c>
      <c r="AB1713" s="80" t="n">
        <v>385.15</v>
      </c>
      <c r="AC1713" s="80" t="n">
        <v>385</v>
      </c>
      <c r="AD1713" s="83">
        <f>C1713+D1713</f>
        <v/>
      </c>
      <c r="AE1713" s="82">
        <f>N1713-E1713</f>
        <v/>
      </c>
      <c r="AF1713" s="82">
        <f>O1713-F1713</f>
        <v/>
      </c>
      <c r="AG1713" s="82">
        <f>P1713-G1713</f>
        <v/>
      </c>
      <c r="AH1713" s="82">
        <f>Q1713-H1713</f>
        <v/>
      </c>
      <c r="AI1713" s="82">
        <f>R1713-I1713</f>
        <v/>
      </c>
      <c r="AJ1713" s="82">
        <f>S1713-J1713</f>
        <v/>
      </c>
      <c r="AK1713" s="80">
        <f>INDEX(检修、备用和必开!I:I,MATCH(统调负荷!$C1713,检修、备用和必开!$A:$A,0))</f>
        <v/>
      </c>
    </row>
    <row r="1714" ht="13.8" customHeight="1">
      <c r="A1714" s="80">
        <f>WEEKDAY(C1714,2)</f>
        <v/>
      </c>
      <c r="B1714" s="80">
        <f>HOUR(D1714)</f>
        <v/>
      </c>
      <c r="D1714" s="75" t="n"/>
      <c r="E1714" s="80" t="n"/>
      <c r="F1714" s="80" t="n"/>
      <c r="G1714" s="80" t="n"/>
      <c r="H1714" s="80" t="n"/>
      <c r="I1714" s="80" t="n"/>
      <c r="J1714" s="80" t="n"/>
      <c r="K1714" s="80">
        <f>F1714-Y1714</f>
        <v/>
      </c>
      <c r="L1714" s="82">
        <f>AA1714/(K1714+W1714)</f>
        <v/>
      </c>
      <c r="M1714" s="75" t="n">
        <v>0.8333333333333334</v>
      </c>
      <c r="N1714" s="80" t="n">
        <v>94239.89999999999</v>
      </c>
      <c r="O1714" s="80" t="n">
        <v>50653.02</v>
      </c>
      <c r="P1714" s="80" t="n">
        <v>17580.5</v>
      </c>
      <c r="Q1714" s="80" t="n">
        <v>21648.4</v>
      </c>
      <c r="R1714" s="80" t="n">
        <v>5724.79</v>
      </c>
      <c r="S1714" s="80" t="n">
        <v>-1366.81</v>
      </c>
      <c r="T1714" s="80">
        <f>O1714-Y1714</f>
        <v/>
      </c>
      <c r="U1714" s="82">
        <f>AA1714/(T1714+X1714)</f>
        <v/>
      </c>
      <c r="V1714" s="80">
        <f>INDEX(检修、备用和必开!B:B,MATCH(统调负荷!$C1714,检修、备用和必开!$A:$A,0))</f>
        <v/>
      </c>
      <c r="W1714" s="80">
        <f>INDEX(检修、备用和必开!C:C,MATCH(统调负荷!$C1714,检修、备用和必开!$A:$A,0))</f>
        <v/>
      </c>
      <c r="X1714" s="80">
        <f>INDEX(检修、备用和必开!D:D,MATCH(统调负荷!$C1714,检修、备用和必开!$A:$A,0))</f>
        <v/>
      </c>
      <c r="Y1714" s="80">
        <f>INDEX(检修、备用和必开!E:E,MATCH(统调负荷!$C1714,检修、备用和必开!$A:$A,0))</f>
        <v/>
      </c>
      <c r="Z1714" s="80">
        <f>INDEX(检修、备用和必开!F:F,MATCH(统调负荷!$C1714,检修、备用和必开!$A:$A,0))</f>
        <v/>
      </c>
      <c r="AA1714" s="80">
        <f>94492.4-V1714-Z1714</f>
        <v/>
      </c>
      <c r="AB1714" s="80" t="n">
        <v>375.16</v>
      </c>
      <c r="AC1714" s="80" t="n">
        <v>360.8</v>
      </c>
      <c r="AD1714" s="83">
        <f>C1714+D1714</f>
        <v/>
      </c>
      <c r="AE1714" s="82">
        <f>N1714-E1714</f>
        <v/>
      </c>
      <c r="AF1714" s="82">
        <f>O1714-F1714</f>
        <v/>
      </c>
      <c r="AG1714" s="82">
        <f>P1714-G1714</f>
        <v/>
      </c>
      <c r="AH1714" s="82">
        <f>Q1714-H1714</f>
        <v/>
      </c>
      <c r="AI1714" s="82">
        <f>R1714-I1714</f>
        <v/>
      </c>
      <c r="AJ1714" s="82">
        <f>S1714-J1714</f>
        <v/>
      </c>
      <c r="AK1714" s="80">
        <f>INDEX(检修、备用和必开!I:I,MATCH(统调负荷!$C1714,检修、备用和必开!$A:$A,0))</f>
        <v/>
      </c>
    </row>
    <row r="1715" ht="13.8" customHeight="1">
      <c r="A1715" s="80">
        <f>WEEKDAY(C1715,2)</f>
        <v/>
      </c>
      <c r="B1715" s="80">
        <f>HOUR(D1715)</f>
        <v/>
      </c>
      <c r="D1715" s="75" t="n"/>
      <c r="E1715" s="80" t="n"/>
      <c r="F1715" s="80" t="n"/>
      <c r="G1715" s="80" t="n"/>
      <c r="H1715" s="80" t="n"/>
      <c r="I1715" s="80" t="n"/>
      <c r="J1715" s="80" t="n"/>
      <c r="K1715" s="80">
        <f>F1715-Y1715</f>
        <v/>
      </c>
      <c r="L1715" s="82">
        <f>AA1715/(K1715+W1715)</f>
        <v/>
      </c>
      <c r="M1715" s="75" t="n">
        <v>0.84375</v>
      </c>
      <c r="N1715" s="80" t="n">
        <v>94135.39999999999</v>
      </c>
      <c r="O1715" s="80" t="n">
        <v>50927.44</v>
      </c>
      <c r="P1715" s="80" t="n">
        <v>17707.7</v>
      </c>
      <c r="Q1715" s="80" t="n">
        <v>21271.9</v>
      </c>
      <c r="R1715" s="80" t="n">
        <v>5663.95</v>
      </c>
      <c r="S1715" s="80" t="n">
        <v>-1435.59</v>
      </c>
      <c r="T1715" s="80">
        <f>O1715-Y1715</f>
        <v/>
      </c>
      <c r="U1715" s="82">
        <f>AA1715/(T1715+X1715)</f>
        <v/>
      </c>
      <c r="V1715" s="80">
        <f>INDEX(检修、备用和必开!B:B,MATCH(统调负荷!$C1715,检修、备用和必开!$A:$A,0))</f>
        <v/>
      </c>
      <c r="W1715" s="80">
        <f>INDEX(检修、备用和必开!C:C,MATCH(统调负荷!$C1715,检修、备用和必开!$A:$A,0))</f>
        <v/>
      </c>
      <c r="X1715" s="80">
        <f>INDEX(检修、备用和必开!D:D,MATCH(统调负荷!$C1715,检修、备用和必开!$A:$A,0))</f>
        <v/>
      </c>
      <c r="Y1715" s="80">
        <f>INDEX(检修、备用和必开!E:E,MATCH(统调负荷!$C1715,检修、备用和必开!$A:$A,0))</f>
        <v/>
      </c>
      <c r="Z1715" s="80">
        <f>INDEX(检修、备用和必开!F:F,MATCH(统调负荷!$C1715,检修、备用和必开!$A:$A,0))</f>
        <v/>
      </c>
      <c r="AA1715" s="80">
        <f>94492.4-V1715-Z1715</f>
        <v/>
      </c>
      <c r="AB1715" s="80" t="n">
        <v>375.16</v>
      </c>
      <c r="AC1715" s="80" t="n">
        <v>400.28</v>
      </c>
      <c r="AD1715" s="83">
        <f>C1715+D1715</f>
        <v/>
      </c>
      <c r="AE1715" s="82">
        <f>N1715-E1715</f>
        <v/>
      </c>
      <c r="AF1715" s="82">
        <f>O1715-F1715</f>
        <v/>
      </c>
      <c r="AG1715" s="82">
        <f>P1715-G1715</f>
        <v/>
      </c>
      <c r="AH1715" s="82">
        <f>Q1715-H1715</f>
        <v/>
      </c>
      <c r="AI1715" s="82">
        <f>R1715-I1715</f>
        <v/>
      </c>
      <c r="AJ1715" s="82">
        <f>S1715-J1715</f>
        <v/>
      </c>
      <c r="AK1715" s="80">
        <f>INDEX(检修、备用和必开!I:I,MATCH(统调负荷!$C1715,检修、备用和必开!$A:$A,0))</f>
        <v/>
      </c>
    </row>
    <row r="1716" ht="13.8" customHeight="1">
      <c r="A1716" s="80">
        <f>WEEKDAY(C1716,2)</f>
        <v/>
      </c>
      <c r="B1716" s="80">
        <f>HOUR(D1716)</f>
        <v/>
      </c>
      <c r="D1716" s="75" t="n"/>
      <c r="E1716" s="80" t="n"/>
      <c r="F1716" s="80" t="n"/>
      <c r="G1716" s="80" t="n"/>
      <c r="H1716" s="80" t="n"/>
      <c r="I1716" s="80" t="n"/>
      <c r="J1716" s="80" t="n"/>
      <c r="K1716" s="80">
        <f>F1716-Y1716</f>
        <v/>
      </c>
      <c r="L1716" s="82">
        <f>AA1716/(K1716+W1716)</f>
        <v/>
      </c>
      <c r="M1716" s="75" t="n">
        <v>0.8541666666666666</v>
      </c>
      <c r="N1716" s="80" t="n">
        <v>94250.39999999999</v>
      </c>
      <c r="O1716" s="80" t="n">
        <v>51476.75</v>
      </c>
      <c r="P1716" s="80" t="n">
        <v>17645.9</v>
      </c>
      <c r="Q1716" s="80" t="n">
        <v>20847.1</v>
      </c>
      <c r="R1716" s="80" t="n">
        <v>5647.11</v>
      </c>
      <c r="S1716" s="80" t="n">
        <v>-1366.46</v>
      </c>
      <c r="T1716" s="80">
        <f>O1716-Y1716</f>
        <v/>
      </c>
      <c r="U1716" s="82">
        <f>AA1716/(T1716+X1716)</f>
        <v/>
      </c>
      <c r="V1716" s="80">
        <f>INDEX(检修、备用和必开!B:B,MATCH(统调负荷!$C1716,检修、备用和必开!$A:$A,0))</f>
        <v/>
      </c>
      <c r="W1716" s="80">
        <f>INDEX(检修、备用和必开!C:C,MATCH(统调负荷!$C1716,检修、备用和必开!$A:$A,0))</f>
        <v/>
      </c>
      <c r="X1716" s="80">
        <f>INDEX(检修、备用和必开!D:D,MATCH(统调负荷!$C1716,检修、备用和必开!$A:$A,0))</f>
        <v/>
      </c>
      <c r="Y1716" s="80">
        <f>INDEX(检修、备用和必开!E:E,MATCH(统调负荷!$C1716,检修、备用和必开!$A:$A,0))</f>
        <v/>
      </c>
      <c r="Z1716" s="80">
        <f>INDEX(检修、备用和必开!F:F,MATCH(统调负荷!$C1716,检修、备用和必开!$A:$A,0))</f>
        <v/>
      </c>
      <c r="AA1716" s="80">
        <f>94492.4-V1716-Z1716</f>
        <v/>
      </c>
      <c r="AB1716" s="80" t="n">
        <v>379.95</v>
      </c>
      <c r="AC1716" s="80" t="n">
        <v>380</v>
      </c>
      <c r="AD1716" s="83">
        <f>C1716+D1716</f>
        <v/>
      </c>
      <c r="AE1716" s="82">
        <f>N1716-E1716</f>
        <v/>
      </c>
      <c r="AF1716" s="82">
        <f>O1716-F1716</f>
        <v/>
      </c>
      <c r="AG1716" s="82">
        <f>P1716-G1716</f>
        <v/>
      </c>
      <c r="AH1716" s="82">
        <f>Q1716-H1716</f>
        <v/>
      </c>
      <c r="AI1716" s="82">
        <f>R1716-I1716</f>
        <v/>
      </c>
      <c r="AJ1716" s="82">
        <f>S1716-J1716</f>
        <v/>
      </c>
      <c r="AK1716" s="80">
        <f>INDEX(检修、备用和必开!I:I,MATCH(统调负荷!$C1716,检修、备用和必开!$A:$A,0))</f>
        <v/>
      </c>
    </row>
    <row r="1717" ht="13.8" customHeight="1">
      <c r="A1717" s="80">
        <f>WEEKDAY(C1717,2)</f>
        <v/>
      </c>
      <c r="B1717" s="80">
        <f>HOUR(D1717)</f>
        <v/>
      </c>
      <c r="D1717" s="75" t="n"/>
      <c r="E1717" s="80" t="n"/>
      <c r="F1717" s="80" t="n"/>
      <c r="G1717" s="80" t="n"/>
      <c r="H1717" s="80" t="n"/>
      <c r="I1717" s="80" t="n"/>
      <c r="J1717" s="80" t="n"/>
      <c r="K1717" s="80">
        <f>F1717-Y1717</f>
        <v/>
      </c>
      <c r="L1717" s="82">
        <f>AA1717/(K1717+W1717)</f>
        <v/>
      </c>
      <c r="M1717" s="75" t="n">
        <v>0.8645833333333334</v>
      </c>
      <c r="N1717" s="80" t="n">
        <v>94047.8</v>
      </c>
      <c r="O1717" s="80" t="n">
        <v>51746.71</v>
      </c>
      <c r="P1717" s="80" t="n">
        <v>17380.1</v>
      </c>
      <c r="Q1717" s="80" t="n">
        <v>20648.2</v>
      </c>
      <c r="R1717" s="80" t="n">
        <v>5669.97</v>
      </c>
      <c r="S1717" s="80" t="n">
        <v>-1397.18</v>
      </c>
      <c r="T1717" s="80">
        <f>O1717-Y1717</f>
        <v/>
      </c>
      <c r="U1717" s="82">
        <f>AA1717/(T1717+X1717)</f>
        <v/>
      </c>
      <c r="V1717" s="80">
        <f>INDEX(检修、备用和必开!B:B,MATCH(统调负荷!$C1717,检修、备用和必开!$A:$A,0))</f>
        <v/>
      </c>
      <c r="W1717" s="80">
        <f>INDEX(检修、备用和必开!C:C,MATCH(统调负荷!$C1717,检修、备用和必开!$A:$A,0))</f>
        <v/>
      </c>
      <c r="X1717" s="80">
        <f>INDEX(检修、备用和必开!D:D,MATCH(统调负荷!$C1717,检修、备用和必开!$A:$A,0))</f>
        <v/>
      </c>
      <c r="Y1717" s="80">
        <f>INDEX(检修、备用和必开!E:E,MATCH(统调负荷!$C1717,检修、备用和必开!$A:$A,0))</f>
        <v/>
      </c>
      <c r="Z1717" s="80">
        <f>INDEX(检修、备用和必开!F:F,MATCH(统调负荷!$C1717,检修、备用和必开!$A:$A,0))</f>
        <v/>
      </c>
      <c r="AA1717" s="80">
        <f>94492.4-V1717-Z1717</f>
        <v/>
      </c>
      <c r="AB1717" s="80" t="n">
        <v>379.94</v>
      </c>
      <c r="AC1717" s="80" t="n">
        <v>400</v>
      </c>
      <c r="AD1717" s="83">
        <f>C1717+D1717</f>
        <v/>
      </c>
      <c r="AE1717" s="82">
        <f>N1717-E1717</f>
        <v/>
      </c>
      <c r="AF1717" s="82">
        <f>O1717-F1717</f>
        <v/>
      </c>
      <c r="AG1717" s="82">
        <f>P1717-G1717</f>
        <v/>
      </c>
      <c r="AH1717" s="82">
        <f>Q1717-H1717</f>
        <v/>
      </c>
      <c r="AI1717" s="82">
        <f>R1717-I1717</f>
        <v/>
      </c>
      <c r="AJ1717" s="82">
        <f>S1717-J1717</f>
        <v/>
      </c>
      <c r="AK1717" s="80">
        <f>INDEX(检修、备用和必开!I:I,MATCH(统调负荷!$C1717,检修、备用和必开!$A:$A,0))</f>
        <v/>
      </c>
    </row>
    <row r="1718" ht="13.8" customHeight="1">
      <c r="A1718" s="80">
        <f>WEEKDAY(C1718,2)</f>
        <v/>
      </c>
      <c r="B1718" s="80">
        <f>HOUR(D1718)</f>
        <v/>
      </c>
      <c r="D1718" s="75" t="n"/>
      <c r="E1718" s="80" t="n"/>
      <c r="F1718" s="80" t="n"/>
      <c r="G1718" s="80" t="n"/>
      <c r="H1718" s="80" t="n"/>
      <c r="I1718" s="80" t="n"/>
      <c r="J1718" s="80" t="n"/>
      <c r="K1718" s="80">
        <f>F1718-Y1718</f>
        <v/>
      </c>
      <c r="L1718" s="82">
        <f>AA1718/(K1718+W1718)</f>
        <v/>
      </c>
      <c r="M1718" s="75" t="n">
        <v>0.875</v>
      </c>
      <c r="N1718" s="80" t="n">
        <v>93013.3</v>
      </c>
      <c r="O1718" s="80" t="n">
        <v>51007.99</v>
      </c>
      <c r="P1718" s="80" t="n">
        <v>17151.8</v>
      </c>
      <c r="Q1718" s="80" t="n">
        <v>20619.6</v>
      </c>
      <c r="R1718" s="80" t="n">
        <v>5629.62</v>
      </c>
      <c r="S1718" s="80" t="n">
        <v>-1395.71</v>
      </c>
      <c r="T1718" s="80">
        <f>O1718-Y1718</f>
        <v/>
      </c>
      <c r="U1718" s="82">
        <f>AA1718/(T1718+X1718)</f>
        <v/>
      </c>
      <c r="V1718" s="80">
        <f>INDEX(检修、备用和必开!B:B,MATCH(统调负荷!$C1718,检修、备用和必开!$A:$A,0))</f>
        <v/>
      </c>
      <c r="W1718" s="80">
        <f>INDEX(检修、备用和必开!C:C,MATCH(统调负荷!$C1718,检修、备用和必开!$A:$A,0))</f>
        <v/>
      </c>
      <c r="X1718" s="80">
        <f>INDEX(检修、备用和必开!D:D,MATCH(统调负荷!$C1718,检修、备用和必开!$A:$A,0))</f>
        <v/>
      </c>
      <c r="Y1718" s="80">
        <f>INDEX(检修、备用和必开!E:E,MATCH(统调负荷!$C1718,检修、备用和必开!$A:$A,0))</f>
        <v/>
      </c>
      <c r="Z1718" s="80">
        <f>INDEX(检修、备用和必开!F:F,MATCH(统调负荷!$C1718,检修、备用和必开!$A:$A,0))</f>
        <v/>
      </c>
      <c r="AA1718" s="80">
        <f>94492.4-V1718-Z1718</f>
        <v/>
      </c>
      <c r="AB1718" s="80" t="n">
        <v>375.13</v>
      </c>
      <c r="AC1718" s="80" t="n">
        <v>371.68</v>
      </c>
      <c r="AD1718" s="83">
        <f>C1718+D1718</f>
        <v/>
      </c>
      <c r="AE1718" s="82">
        <f>N1718-E1718</f>
        <v/>
      </c>
      <c r="AF1718" s="82">
        <f>O1718-F1718</f>
        <v/>
      </c>
      <c r="AG1718" s="82">
        <f>P1718-G1718</f>
        <v/>
      </c>
      <c r="AH1718" s="82">
        <f>Q1718-H1718</f>
        <v/>
      </c>
      <c r="AI1718" s="82">
        <f>R1718-I1718</f>
        <v/>
      </c>
      <c r="AJ1718" s="82">
        <f>S1718-J1718</f>
        <v/>
      </c>
      <c r="AK1718" s="80">
        <f>INDEX(检修、备用和必开!I:I,MATCH(统调负荷!$C1718,检修、备用和必开!$A:$A,0))</f>
        <v/>
      </c>
    </row>
    <row r="1719" ht="13.8" customHeight="1">
      <c r="A1719" s="80">
        <f>WEEKDAY(C1719,2)</f>
        <v/>
      </c>
      <c r="B1719" s="80">
        <f>HOUR(D1719)</f>
        <v/>
      </c>
      <c r="D1719" s="75" t="n"/>
      <c r="E1719" s="80" t="n"/>
      <c r="F1719" s="80" t="n"/>
      <c r="G1719" s="80" t="n"/>
      <c r="H1719" s="80" t="n"/>
      <c r="I1719" s="80" t="n"/>
      <c r="J1719" s="80" t="n"/>
      <c r="K1719" s="80">
        <f>F1719-Y1719</f>
        <v/>
      </c>
      <c r="L1719" s="82">
        <f>AA1719/(K1719+W1719)</f>
        <v/>
      </c>
      <c r="M1719" s="75" t="n">
        <v>0.8854166666666666</v>
      </c>
      <c r="N1719" s="80" t="n">
        <v>92526.5</v>
      </c>
      <c r="O1719" s="80" t="n">
        <v>52153.05</v>
      </c>
      <c r="P1719" s="80" t="n">
        <v>15635.7</v>
      </c>
      <c r="Q1719" s="80" t="n">
        <v>20539.7</v>
      </c>
      <c r="R1719" s="80" t="n">
        <v>5596.71</v>
      </c>
      <c r="S1719" s="80" t="n">
        <v>-1398.66</v>
      </c>
      <c r="T1719" s="80">
        <f>O1719-Y1719</f>
        <v/>
      </c>
      <c r="U1719" s="82">
        <f>AA1719/(T1719+X1719)</f>
        <v/>
      </c>
      <c r="V1719" s="80">
        <f>INDEX(检修、备用和必开!B:B,MATCH(统调负荷!$C1719,检修、备用和必开!$A:$A,0))</f>
        <v/>
      </c>
      <c r="W1719" s="80">
        <f>INDEX(检修、备用和必开!C:C,MATCH(统调负荷!$C1719,检修、备用和必开!$A:$A,0))</f>
        <v/>
      </c>
      <c r="X1719" s="80">
        <f>INDEX(检修、备用和必开!D:D,MATCH(统调负荷!$C1719,检修、备用和必开!$A:$A,0))</f>
        <v/>
      </c>
      <c r="Y1719" s="80">
        <f>INDEX(检修、备用和必开!E:E,MATCH(统调负荷!$C1719,检修、备用和必开!$A:$A,0))</f>
        <v/>
      </c>
      <c r="Z1719" s="80">
        <f>INDEX(检修、备用和必开!F:F,MATCH(统调负荷!$C1719,检修、备用和必开!$A:$A,0))</f>
        <v/>
      </c>
      <c r="AA1719" s="80">
        <f>94492.4-V1719-Z1719</f>
        <v/>
      </c>
      <c r="AB1719" s="80" t="n">
        <v>400</v>
      </c>
      <c r="AC1719" s="80" t="n">
        <v>400</v>
      </c>
      <c r="AD1719" s="83">
        <f>C1719+D1719</f>
        <v/>
      </c>
      <c r="AE1719" s="82">
        <f>N1719-E1719</f>
        <v/>
      </c>
      <c r="AF1719" s="82">
        <f>O1719-F1719</f>
        <v/>
      </c>
      <c r="AG1719" s="82">
        <f>P1719-G1719</f>
        <v/>
      </c>
      <c r="AH1719" s="82">
        <f>Q1719-H1719</f>
        <v/>
      </c>
      <c r="AI1719" s="82">
        <f>R1719-I1719</f>
        <v/>
      </c>
      <c r="AJ1719" s="82">
        <f>S1719-J1719</f>
        <v/>
      </c>
      <c r="AK1719" s="80">
        <f>INDEX(检修、备用和必开!I:I,MATCH(统调负荷!$C1719,检修、备用和必开!$A:$A,0))</f>
        <v/>
      </c>
    </row>
    <row r="1720" ht="13.8" customHeight="1">
      <c r="A1720" s="80">
        <f>WEEKDAY(C1720,2)</f>
        <v/>
      </c>
      <c r="B1720" s="80">
        <f>HOUR(D1720)</f>
        <v/>
      </c>
      <c r="D1720" s="75" t="n"/>
      <c r="E1720" s="80" t="n"/>
      <c r="F1720" s="80" t="n"/>
      <c r="G1720" s="80" t="n"/>
      <c r="H1720" s="80" t="n"/>
      <c r="I1720" s="80" t="n"/>
      <c r="J1720" s="80" t="n"/>
      <c r="K1720" s="80">
        <f>F1720-Y1720</f>
        <v/>
      </c>
      <c r="L1720" s="82">
        <f>AA1720/(K1720+W1720)</f>
        <v/>
      </c>
      <c r="M1720" s="75" t="n">
        <v>0.8958333333333334</v>
      </c>
      <c r="N1720" s="80" t="n">
        <v>91593</v>
      </c>
      <c r="O1720" s="80" t="n">
        <v>52543.45</v>
      </c>
      <c r="P1720" s="80" t="n">
        <v>14352.5</v>
      </c>
      <c r="Q1720" s="80" t="n">
        <v>20455.2</v>
      </c>
      <c r="R1720" s="80" t="n">
        <v>5617.94</v>
      </c>
      <c r="S1720" s="80" t="n">
        <v>-1376.09</v>
      </c>
      <c r="T1720" s="80">
        <f>O1720-Y1720</f>
        <v/>
      </c>
      <c r="U1720" s="82">
        <f>AA1720/(T1720+X1720)</f>
        <v/>
      </c>
      <c r="V1720" s="80">
        <f>INDEX(检修、备用和必开!B:B,MATCH(统调负荷!$C1720,检修、备用和必开!$A:$A,0))</f>
        <v/>
      </c>
      <c r="W1720" s="80">
        <f>INDEX(检修、备用和必开!C:C,MATCH(统调负荷!$C1720,检修、备用和必开!$A:$A,0))</f>
        <v/>
      </c>
      <c r="X1720" s="80">
        <f>INDEX(检修、备用和必开!D:D,MATCH(统调负荷!$C1720,检修、备用和必开!$A:$A,0))</f>
        <v/>
      </c>
      <c r="Y1720" s="80">
        <f>INDEX(检修、备用和必开!E:E,MATCH(统调负荷!$C1720,检修、备用和必开!$A:$A,0))</f>
        <v/>
      </c>
      <c r="Z1720" s="80">
        <f>INDEX(检修、备用和必开!F:F,MATCH(统调负荷!$C1720,检修、备用和必开!$A:$A,0))</f>
        <v/>
      </c>
      <c r="AA1720" s="80">
        <f>94492.4-V1720-Z1720</f>
        <v/>
      </c>
      <c r="AB1720" s="80" t="n">
        <v>398.45</v>
      </c>
      <c r="AC1720" s="80" t="n">
        <v>409.27</v>
      </c>
      <c r="AD1720" s="83">
        <f>C1720+D1720</f>
        <v/>
      </c>
      <c r="AE1720" s="82">
        <f>N1720-E1720</f>
        <v/>
      </c>
      <c r="AF1720" s="82">
        <f>O1720-F1720</f>
        <v/>
      </c>
      <c r="AG1720" s="82">
        <f>P1720-G1720</f>
        <v/>
      </c>
      <c r="AH1720" s="82">
        <f>Q1720-H1720</f>
        <v/>
      </c>
      <c r="AI1720" s="82">
        <f>R1720-I1720</f>
        <v/>
      </c>
      <c r="AJ1720" s="82">
        <f>S1720-J1720</f>
        <v/>
      </c>
      <c r="AK1720" s="80">
        <f>INDEX(检修、备用和必开!I:I,MATCH(统调负荷!$C1720,检修、备用和必开!$A:$A,0))</f>
        <v/>
      </c>
    </row>
    <row r="1721" ht="13.8" customHeight="1">
      <c r="A1721" s="80">
        <f>WEEKDAY(C1721,2)</f>
        <v/>
      </c>
      <c r="B1721" s="80">
        <f>HOUR(D1721)</f>
        <v/>
      </c>
      <c r="D1721" s="75" t="n"/>
      <c r="E1721" s="80" t="n"/>
      <c r="F1721" s="80" t="n"/>
      <c r="G1721" s="80" t="n"/>
      <c r="H1721" s="80" t="n"/>
      <c r="I1721" s="80" t="n"/>
      <c r="J1721" s="80" t="n"/>
      <c r="K1721" s="80">
        <f>F1721-Y1721</f>
        <v/>
      </c>
      <c r="L1721" s="82">
        <f>AA1721/(K1721+W1721)</f>
        <v/>
      </c>
      <c r="M1721" s="75" t="n">
        <v>0.90625</v>
      </c>
      <c r="N1721" s="80" t="n">
        <v>90475</v>
      </c>
      <c r="O1721" s="80" t="n">
        <v>52943.87</v>
      </c>
      <c r="P1721" s="80" t="n">
        <v>13826.2</v>
      </c>
      <c r="Q1721" s="80" t="n">
        <v>19568.6</v>
      </c>
      <c r="R1721" s="80" t="n">
        <v>5513.3</v>
      </c>
      <c r="S1721" s="80" t="n">
        <v>-1376.97</v>
      </c>
      <c r="T1721" s="80">
        <f>O1721-Y1721</f>
        <v/>
      </c>
      <c r="U1721" s="82">
        <f>AA1721/(T1721+X1721)</f>
        <v/>
      </c>
      <c r="V1721" s="80">
        <f>INDEX(检修、备用和必开!B:B,MATCH(统调负荷!$C1721,检修、备用和必开!$A:$A,0))</f>
        <v/>
      </c>
      <c r="W1721" s="80">
        <f>INDEX(检修、备用和必开!C:C,MATCH(统调负荷!$C1721,检修、备用和必开!$A:$A,0))</f>
        <v/>
      </c>
      <c r="X1721" s="80">
        <f>INDEX(检修、备用和必开!D:D,MATCH(统调负荷!$C1721,检修、备用和必开!$A:$A,0))</f>
        <v/>
      </c>
      <c r="Y1721" s="80">
        <f>INDEX(检修、备用和必开!E:E,MATCH(统调负荷!$C1721,检修、备用和必开!$A:$A,0))</f>
        <v/>
      </c>
      <c r="Z1721" s="80">
        <f>INDEX(检修、备用和必开!F:F,MATCH(统调负荷!$C1721,检修、备用和必开!$A:$A,0))</f>
        <v/>
      </c>
      <c r="AA1721" s="80">
        <f>94492.4-V1721-Z1721</f>
        <v/>
      </c>
      <c r="AB1721" s="80" t="n">
        <v>400</v>
      </c>
      <c r="AC1721" s="80" t="n">
        <v>439.95</v>
      </c>
      <c r="AD1721" s="83">
        <f>C1721+D1721</f>
        <v/>
      </c>
      <c r="AE1721" s="82">
        <f>N1721-E1721</f>
        <v/>
      </c>
      <c r="AF1721" s="82">
        <f>O1721-F1721</f>
        <v/>
      </c>
      <c r="AG1721" s="82">
        <f>P1721-G1721</f>
        <v/>
      </c>
      <c r="AH1721" s="82">
        <f>Q1721-H1721</f>
        <v/>
      </c>
      <c r="AI1721" s="82">
        <f>R1721-I1721</f>
        <v/>
      </c>
      <c r="AJ1721" s="82">
        <f>S1721-J1721</f>
        <v/>
      </c>
      <c r="AK1721" s="80">
        <f>INDEX(检修、备用和必开!I:I,MATCH(统调负荷!$C1721,检修、备用和必开!$A:$A,0))</f>
        <v/>
      </c>
    </row>
    <row r="1722" ht="13.8" customHeight="1">
      <c r="A1722" s="80">
        <f>WEEKDAY(C1722,2)</f>
        <v/>
      </c>
      <c r="B1722" s="80">
        <f>HOUR(D1722)</f>
        <v/>
      </c>
      <c r="D1722" s="75" t="n"/>
      <c r="E1722" s="80" t="n"/>
      <c r="F1722" s="80" t="n"/>
      <c r="G1722" s="80" t="n"/>
      <c r="H1722" s="80" t="n"/>
      <c r="I1722" s="80" t="n"/>
      <c r="J1722" s="80" t="n"/>
      <c r="K1722" s="80">
        <f>F1722-Y1722</f>
        <v/>
      </c>
      <c r="L1722" s="82">
        <f>AA1722/(K1722+W1722)</f>
        <v/>
      </c>
      <c r="M1722" s="75" t="n">
        <v>0.9166666666666666</v>
      </c>
      <c r="N1722" s="80" t="n">
        <v>89231.8</v>
      </c>
      <c r="O1722" s="80" t="n">
        <v>53199.13</v>
      </c>
      <c r="P1722" s="80" t="n">
        <v>13247.6</v>
      </c>
      <c r="Q1722" s="80" t="n">
        <v>18812.2</v>
      </c>
      <c r="R1722" s="80" t="n">
        <v>5362.92</v>
      </c>
      <c r="S1722" s="80" t="n">
        <v>-1390.05</v>
      </c>
      <c r="T1722" s="80">
        <f>O1722-Y1722</f>
        <v/>
      </c>
      <c r="U1722" s="82">
        <f>AA1722/(T1722+X1722)</f>
        <v/>
      </c>
      <c r="V1722" s="80">
        <f>INDEX(检修、备用和必开!B:B,MATCH(统调负荷!$C1722,检修、备用和必开!$A:$A,0))</f>
        <v/>
      </c>
      <c r="W1722" s="80">
        <f>INDEX(检修、备用和必开!C:C,MATCH(统调负荷!$C1722,检修、备用和必开!$A:$A,0))</f>
        <v/>
      </c>
      <c r="X1722" s="80">
        <f>INDEX(检修、备用和必开!D:D,MATCH(统调负荷!$C1722,检修、备用和必开!$A:$A,0))</f>
        <v/>
      </c>
      <c r="Y1722" s="80">
        <f>INDEX(检修、备用和必开!E:E,MATCH(统调负荷!$C1722,检修、备用和必开!$A:$A,0))</f>
        <v/>
      </c>
      <c r="Z1722" s="80">
        <f>INDEX(检修、备用和必开!F:F,MATCH(统调负荷!$C1722,检修、备用和必开!$A:$A,0))</f>
        <v/>
      </c>
      <c r="AA1722" s="80">
        <f>94492.4-V1722-Z1722</f>
        <v/>
      </c>
      <c r="AB1722" s="80" t="n">
        <v>385</v>
      </c>
      <c r="AC1722" s="80" t="n">
        <v>439.95</v>
      </c>
      <c r="AD1722" s="83">
        <f>C1722+D1722</f>
        <v/>
      </c>
      <c r="AE1722" s="82">
        <f>N1722-E1722</f>
        <v/>
      </c>
      <c r="AF1722" s="82">
        <f>O1722-F1722</f>
        <v/>
      </c>
      <c r="AG1722" s="82">
        <f>P1722-G1722</f>
        <v/>
      </c>
      <c r="AH1722" s="82">
        <f>Q1722-H1722</f>
        <v/>
      </c>
      <c r="AI1722" s="82">
        <f>R1722-I1722</f>
        <v/>
      </c>
      <c r="AJ1722" s="82">
        <f>S1722-J1722</f>
        <v/>
      </c>
      <c r="AK1722" s="80">
        <f>INDEX(检修、备用和必开!I:I,MATCH(统调负荷!$C1722,检修、备用和必开!$A:$A,0))</f>
        <v/>
      </c>
    </row>
    <row r="1723" ht="13.8" customHeight="1">
      <c r="A1723" s="80">
        <f>WEEKDAY(C1723,2)</f>
        <v/>
      </c>
      <c r="B1723" s="80">
        <f>HOUR(D1723)</f>
        <v/>
      </c>
      <c r="D1723" s="75" t="n"/>
      <c r="E1723" s="80" t="n"/>
      <c r="F1723" s="80" t="n"/>
      <c r="G1723" s="80" t="n"/>
      <c r="H1723" s="80" t="n"/>
      <c r="I1723" s="80" t="n"/>
      <c r="J1723" s="80" t="n"/>
      <c r="K1723" s="80">
        <f>F1723-Y1723</f>
        <v/>
      </c>
      <c r="L1723" s="82">
        <f>AA1723/(K1723+W1723)</f>
        <v/>
      </c>
      <c r="M1723" s="75" t="n">
        <v>0.9270833333333334</v>
      </c>
      <c r="N1723" s="80" t="n">
        <v>87463.5</v>
      </c>
      <c r="O1723" s="80" t="n">
        <v>52478.17</v>
      </c>
      <c r="P1723" s="80" t="n">
        <v>12505.4</v>
      </c>
      <c r="Q1723" s="80" t="n">
        <v>18562.6</v>
      </c>
      <c r="R1723" s="80" t="n">
        <v>5304.49</v>
      </c>
      <c r="S1723" s="80" t="n">
        <v>-1387.16</v>
      </c>
      <c r="T1723" s="80">
        <f>O1723-Y1723</f>
        <v/>
      </c>
      <c r="U1723" s="82">
        <f>AA1723/(T1723+X1723)</f>
        <v/>
      </c>
      <c r="V1723" s="80">
        <f>INDEX(检修、备用和必开!B:B,MATCH(统调负荷!$C1723,检修、备用和必开!$A:$A,0))</f>
        <v/>
      </c>
      <c r="W1723" s="80">
        <f>INDEX(检修、备用和必开!C:C,MATCH(统调负荷!$C1723,检修、备用和必开!$A:$A,0))</f>
        <v/>
      </c>
      <c r="X1723" s="80">
        <f>INDEX(检修、备用和必开!D:D,MATCH(统调负荷!$C1723,检修、备用和必开!$A:$A,0))</f>
        <v/>
      </c>
      <c r="Y1723" s="80">
        <f>INDEX(检修、备用和必开!E:E,MATCH(统调负荷!$C1723,检修、备用和必开!$A:$A,0))</f>
        <v/>
      </c>
      <c r="Z1723" s="80">
        <f>INDEX(检修、备用和必开!F:F,MATCH(统调负荷!$C1723,检修、备用和必开!$A:$A,0))</f>
        <v/>
      </c>
      <c r="AA1723" s="80">
        <f>94492.4-V1723-Z1723</f>
        <v/>
      </c>
      <c r="AB1723" s="80" t="n">
        <v>380</v>
      </c>
      <c r="AC1723" s="80" t="n">
        <v>464.8</v>
      </c>
      <c r="AD1723" s="83">
        <f>C1723+D1723</f>
        <v/>
      </c>
      <c r="AE1723" s="82">
        <f>N1723-E1723</f>
        <v/>
      </c>
      <c r="AF1723" s="82">
        <f>O1723-F1723</f>
        <v/>
      </c>
      <c r="AG1723" s="82">
        <f>P1723-G1723</f>
        <v/>
      </c>
      <c r="AH1723" s="82">
        <f>Q1723-H1723</f>
        <v/>
      </c>
      <c r="AI1723" s="82">
        <f>R1723-I1723</f>
        <v/>
      </c>
      <c r="AJ1723" s="82">
        <f>S1723-J1723</f>
        <v/>
      </c>
      <c r="AK1723" s="80">
        <f>INDEX(检修、备用和必开!I:I,MATCH(统调负荷!$C1723,检修、备用和必开!$A:$A,0))</f>
        <v/>
      </c>
    </row>
    <row r="1724" ht="13.8" customHeight="1">
      <c r="A1724" s="80">
        <f>WEEKDAY(C1724,2)</f>
        <v/>
      </c>
      <c r="B1724" s="80">
        <f>HOUR(D1724)</f>
        <v/>
      </c>
      <c r="D1724" s="75" t="n"/>
      <c r="E1724" s="80" t="n"/>
      <c r="F1724" s="80" t="n"/>
      <c r="G1724" s="80" t="n"/>
      <c r="H1724" s="80" t="n"/>
      <c r="I1724" s="80" t="n"/>
      <c r="J1724" s="80" t="n"/>
      <c r="K1724" s="80">
        <f>F1724-Y1724</f>
        <v/>
      </c>
      <c r="L1724" s="82">
        <f>AA1724/(K1724+W1724)</f>
        <v/>
      </c>
      <c r="M1724" s="75" t="n">
        <v>0.9375</v>
      </c>
      <c r="N1724" s="80" t="n">
        <v>85926.3</v>
      </c>
      <c r="O1724" s="80" t="n">
        <v>51780.4</v>
      </c>
      <c r="P1724" s="80" t="n">
        <v>12495.3</v>
      </c>
      <c r="Q1724" s="80" t="n">
        <v>17702.3</v>
      </c>
      <c r="R1724" s="80" t="n">
        <v>5330.11</v>
      </c>
      <c r="S1724" s="80" t="n">
        <v>-1381.81</v>
      </c>
      <c r="T1724" s="80">
        <f>O1724-Y1724</f>
        <v/>
      </c>
      <c r="U1724" s="82">
        <f>AA1724/(T1724+X1724)</f>
        <v/>
      </c>
      <c r="V1724" s="80">
        <f>INDEX(检修、备用和必开!B:B,MATCH(统调负荷!$C1724,检修、备用和必开!$A:$A,0))</f>
        <v/>
      </c>
      <c r="W1724" s="80">
        <f>INDEX(检修、备用和必开!C:C,MATCH(统调负荷!$C1724,检修、备用和必开!$A:$A,0))</f>
        <v/>
      </c>
      <c r="X1724" s="80">
        <f>INDEX(检修、备用和必开!D:D,MATCH(统调负荷!$C1724,检修、备用和必开!$A:$A,0))</f>
        <v/>
      </c>
      <c r="Y1724" s="80">
        <f>INDEX(检修、备用和必开!E:E,MATCH(统调负荷!$C1724,检修、备用和必开!$A:$A,0))</f>
        <v/>
      </c>
      <c r="Z1724" s="80">
        <f>INDEX(检修、备用和必开!F:F,MATCH(统调负荷!$C1724,检修、备用和必开!$A:$A,0))</f>
        <v/>
      </c>
      <c r="AA1724" s="80">
        <f>94492.4-V1724-Z1724</f>
        <v/>
      </c>
      <c r="AB1724" s="80" t="n">
        <v>385</v>
      </c>
      <c r="AC1724" s="80" t="n">
        <v>479.9</v>
      </c>
      <c r="AD1724" s="83">
        <f>C1724+D1724</f>
        <v/>
      </c>
      <c r="AE1724" s="82">
        <f>N1724-E1724</f>
        <v/>
      </c>
      <c r="AF1724" s="82">
        <f>O1724-F1724</f>
        <v/>
      </c>
      <c r="AG1724" s="82">
        <f>P1724-G1724</f>
        <v/>
      </c>
      <c r="AH1724" s="82">
        <f>Q1724-H1724</f>
        <v/>
      </c>
      <c r="AI1724" s="82">
        <f>R1724-I1724</f>
        <v/>
      </c>
      <c r="AJ1724" s="82">
        <f>S1724-J1724</f>
        <v/>
      </c>
      <c r="AK1724" s="80">
        <f>INDEX(检修、备用和必开!I:I,MATCH(统调负荷!$C1724,检修、备用和必开!$A:$A,0))</f>
        <v/>
      </c>
    </row>
    <row r="1725" ht="13.8" customHeight="1">
      <c r="A1725" s="80">
        <f>WEEKDAY(C1725,2)</f>
        <v/>
      </c>
      <c r="B1725" s="80">
        <f>HOUR(D1725)</f>
        <v/>
      </c>
      <c r="D1725" s="75" t="n"/>
      <c r="E1725" s="80" t="n"/>
      <c r="F1725" s="80" t="n"/>
      <c r="G1725" s="80" t="n"/>
      <c r="H1725" s="80" t="n"/>
      <c r="I1725" s="80" t="n"/>
      <c r="J1725" s="80" t="n"/>
      <c r="K1725" s="80">
        <f>F1725-Y1725</f>
        <v/>
      </c>
      <c r="L1725" s="82">
        <f>AA1725/(K1725+W1725)</f>
        <v/>
      </c>
      <c r="M1725" s="75" t="n">
        <v>0.9479166666666666</v>
      </c>
      <c r="N1725" s="80" t="n">
        <v>84008.5</v>
      </c>
      <c r="O1725" s="80" t="n">
        <v>50025.02</v>
      </c>
      <c r="P1725" s="80" t="n">
        <v>12591.6</v>
      </c>
      <c r="Q1725" s="80" t="n">
        <v>17546.1</v>
      </c>
      <c r="R1725" s="80" t="n">
        <v>5294.82</v>
      </c>
      <c r="S1725" s="80" t="n">
        <v>-1449.04</v>
      </c>
      <c r="T1725" s="80">
        <f>O1725-Y1725</f>
        <v/>
      </c>
      <c r="U1725" s="82">
        <f>AA1725/(T1725+X1725)</f>
        <v/>
      </c>
      <c r="V1725" s="80">
        <f>INDEX(检修、备用和必开!B:B,MATCH(统调负荷!$C1725,检修、备用和必开!$A:$A,0))</f>
        <v/>
      </c>
      <c r="W1725" s="80">
        <f>INDEX(检修、备用和必开!C:C,MATCH(统调负荷!$C1725,检修、备用和必开!$A:$A,0))</f>
        <v/>
      </c>
      <c r="X1725" s="80">
        <f>INDEX(检修、备用和必开!D:D,MATCH(统调负荷!$C1725,检修、备用和必开!$A:$A,0))</f>
        <v/>
      </c>
      <c r="Y1725" s="80">
        <f>INDEX(检修、备用和必开!E:E,MATCH(统调负荷!$C1725,检修、备用和必开!$A:$A,0))</f>
        <v/>
      </c>
      <c r="Z1725" s="80">
        <f>INDEX(检修、备用和必开!F:F,MATCH(统调负荷!$C1725,检修、备用和必开!$A:$A,0))</f>
        <v/>
      </c>
      <c r="AA1725" s="80">
        <f>94492.4-V1725-Z1725</f>
        <v/>
      </c>
      <c r="AB1725" s="80" t="n">
        <v>375.2</v>
      </c>
      <c r="AC1725" s="80" t="n">
        <v>400</v>
      </c>
      <c r="AD1725" s="83">
        <f>C1725+D1725</f>
        <v/>
      </c>
      <c r="AE1725" s="82">
        <f>N1725-E1725</f>
        <v/>
      </c>
      <c r="AF1725" s="82">
        <f>O1725-F1725</f>
        <v/>
      </c>
      <c r="AG1725" s="82">
        <f>P1725-G1725</f>
        <v/>
      </c>
      <c r="AH1725" s="82">
        <f>Q1725-H1725</f>
        <v/>
      </c>
      <c r="AI1725" s="82">
        <f>R1725-I1725</f>
        <v/>
      </c>
      <c r="AJ1725" s="82">
        <f>S1725-J1725</f>
        <v/>
      </c>
      <c r="AK1725" s="80">
        <f>INDEX(检修、备用和必开!I:I,MATCH(统调负荷!$C1725,检修、备用和必开!$A:$A,0))</f>
        <v/>
      </c>
    </row>
    <row r="1726" ht="13.8" customHeight="1">
      <c r="A1726" s="80">
        <f>WEEKDAY(C1726,2)</f>
        <v/>
      </c>
      <c r="B1726" s="80">
        <f>HOUR(D1726)</f>
        <v/>
      </c>
      <c r="D1726" s="75" t="n"/>
      <c r="E1726" s="80" t="n"/>
      <c r="F1726" s="80" t="n"/>
      <c r="G1726" s="80" t="n"/>
      <c r="H1726" s="80" t="n"/>
      <c r="I1726" s="80" t="n"/>
      <c r="J1726" s="80" t="n"/>
      <c r="K1726" s="80">
        <f>F1726-Y1726</f>
        <v/>
      </c>
      <c r="L1726" s="82">
        <f>AA1726/(K1726+W1726)</f>
        <v/>
      </c>
      <c r="M1726" s="75" t="n">
        <v>0.9583333333333334</v>
      </c>
      <c r="N1726" s="80" t="n">
        <v>81739</v>
      </c>
      <c r="O1726" s="80" t="n">
        <v>47470.14</v>
      </c>
      <c r="P1726" s="80" t="n">
        <v>12978.3</v>
      </c>
      <c r="Q1726" s="80" t="n">
        <v>17591.6</v>
      </c>
      <c r="R1726" s="80" t="n">
        <v>5184.67</v>
      </c>
      <c r="S1726" s="80" t="n">
        <v>-1485.71</v>
      </c>
      <c r="T1726" s="80">
        <f>O1726-Y1726</f>
        <v/>
      </c>
      <c r="U1726" s="82">
        <f>AA1726/(T1726+X1726)</f>
        <v/>
      </c>
      <c r="V1726" s="80">
        <f>INDEX(检修、备用和必开!B:B,MATCH(统调负荷!$C1726,检修、备用和必开!$A:$A,0))</f>
        <v/>
      </c>
      <c r="W1726" s="80">
        <f>INDEX(检修、备用和必开!C:C,MATCH(统调负荷!$C1726,检修、备用和必开!$A:$A,0))</f>
        <v/>
      </c>
      <c r="X1726" s="80">
        <f>INDEX(检修、备用和必开!D:D,MATCH(统调负荷!$C1726,检修、备用和必开!$A:$A,0))</f>
        <v/>
      </c>
      <c r="Y1726" s="80">
        <f>INDEX(检修、备用和必开!E:E,MATCH(统调负荷!$C1726,检修、备用和必开!$A:$A,0))</f>
        <v/>
      </c>
      <c r="Z1726" s="80">
        <f>INDEX(检修、备用和必开!F:F,MATCH(统调负荷!$C1726,检修、备用和必开!$A:$A,0))</f>
        <v/>
      </c>
      <c r="AA1726" s="80">
        <f>94492.4-V1726-Z1726</f>
        <v/>
      </c>
      <c r="AB1726" s="80" t="n">
        <v>360.8</v>
      </c>
      <c r="AC1726" s="80" t="n">
        <v>351.2</v>
      </c>
      <c r="AD1726" s="83">
        <f>C1726+D1726</f>
        <v/>
      </c>
      <c r="AE1726" s="82">
        <f>N1726-E1726</f>
        <v/>
      </c>
      <c r="AF1726" s="82">
        <f>O1726-F1726</f>
        <v/>
      </c>
      <c r="AG1726" s="82">
        <f>P1726-G1726</f>
        <v/>
      </c>
      <c r="AH1726" s="82">
        <f>Q1726-H1726</f>
        <v/>
      </c>
      <c r="AI1726" s="82">
        <f>R1726-I1726</f>
        <v/>
      </c>
      <c r="AJ1726" s="82">
        <f>S1726-J1726</f>
        <v/>
      </c>
      <c r="AK1726" s="80">
        <f>INDEX(检修、备用和必开!I:I,MATCH(统调负荷!$C1726,检修、备用和必开!$A:$A,0))</f>
        <v/>
      </c>
    </row>
    <row r="1727" ht="13.8" customHeight="1">
      <c r="A1727" s="80">
        <f>WEEKDAY(C1727,2)</f>
        <v/>
      </c>
      <c r="B1727" s="80">
        <f>HOUR(D1727)</f>
        <v/>
      </c>
      <c r="D1727" s="75" t="n"/>
      <c r="E1727" s="80" t="n"/>
      <c r="F1727" s="80" t="n"/>
      <c r="G1727" s="80" t="n"/>
      <c r="H1727" s="80" t="n"/>
      <c r="I1727" s="80" t="n"/>
      <c r="J1727" s="80" t="n"/>
      <c r="K1727" s="80">
        <f>F1727-Y1727</f>
        <v/>
      </c>
      <c r="L1727" s="82">
        <f>AA1727/(K1727+W1727)</f>
        <v/>
      </c>
      <c r="M1727" s="75" t="n">
        <v>0.96875</v>
      </c>
      <c r="N1727" s="80" t="n">
        <v>79456.5</v>
      </c>
      <c r="O1727" s="80" t="n">
        <v>46702.29</v>
      </c>
      <c r="P1727" s="80" t="n">
        <v>12517.9</v>
      </c>
      <c r="Q1727" s="80" t="n">
        <v>16425.9</v>
      </c>
      <c r="R1727" s="80" t="n">
        <v>5187.59</v>
      </c>
      <c r="S1727" s="80" t="n">
        <v>-1377.18</v>
      </c>
      <c r="T1727" s="80">
        <f>O1727-Y1727</f>
        <v/>
      </c>
      <c r="U1727" s="82">
        <f>AA1727/(T1727+X1727)</f>
        <v/>
      </c>
      <c r="V1727" s="80">
        <f>INDEX(检修、备用和必开!B:B,MATCH(统调负荷!$C1727,检修、备用和必开!$A:$A,0))</f>
        <v/>
      </c>
      <c r="W1727" s="80">
        <f>INDEX(检修、备用和必开!C:C,MATCH(统调负荷!$C1727,检修、备用和必开!$A:$A,0))</f>
        <v/>
      </c>
      <c r="X1727" s="80">
        <f>INDEX(检修、备用和必开!D:D,MATCH(统调负荷!$C1727,检修、备用和必开!$A:$A,0))</f>
        <v/>
      </c>
      <c r="Y1727" s="80">
        <f>INDEX(检修、备用和必开!E:E,MATCH(统调负荷!$C1727,检修、备用和必开!$A:$A,0))</f>
        <v/>
      </c>
      <c r="Z1727" s="80">
        <f>INDEX(检修、备用和必开!F:F,MATCH(统调负荷!$C1727,检修、备用和必开!$A:$A,0))</f>
        <v/>
      </c>
      <c r="AA1727" s="80">
        <f>94492.4-V1727-Z1727</f>
        <v/>
      </c>
      <c r="AB1727" s="80" t="n">
        <v>350.6</v>
      </c>
      <c r="AC1727" s="80" t="n">
        <v>367.44</v>
      </c>
      <c r="AD1727" s="83">
        <f>C1727+D1727</f>
        <v/>
      </c>
      <c r="AE1727" s="82">
        <f>N1727-E1727</f>
        <v/>
      </c>
      <c r="AF1727" s="82">
        <f>O1727-F1727</f>
        <v/>
      </c>
      <c r="AG1727" s="82">
        <f>P1727-G1727</f>
        <v/>
      </c>
      <c r="AH1727" s="82">
        <f>Q1727-H1727</f>
        <v/>
      </c>
      <c r="AI1727" s="82">
        <f>R1727-I1727</f>
        <v/>
      </c>
      <c r="AJ1727" s="82">
        <f>S1727-J1727</f>
        <v/>
      </c>
      <c r="AK1727" s="80">
        <f>INDEX(检修、备用和必开!I:I,MATCH(统调负荷!$C1727,检修、备用和必开!$A:$A,0))</f>
        <v/>
      </c>
    </row>
    <row r="1728" ht="13.8" customHeight="1">
      <c r="A1728" s="80">
        <f>WEEKDAY(C1728,2)</f>
        <v/>
      </c>
      <c r="B1728" s="80">
        <f>HOUR(D1728)</f>
        <v/>
      </c>
      <c r="D1728" s="75" t="n"/>
      <c r="E1728" s="80" t="n"/>
      <c r="F1728" s="80" t="n"/>
      <c r="G1728" s="80" t="n"/>
      <c r="H1728" s="80" t="n"/>
      <c r="I1728" s="80" t="n"/>
      <c r="J1728" s="80" t="n"/>
      <c r="K1728" s="80">
        <f>F1728-Y1728</f>
        <v/>
      </c>
      <c r="L1728" s="82">
        <f>AA1728/(K1728+W1728)</f>
        <v/>
      </c>
      <c r="M1728" s="75" t="n">
        <v>0.9791666666666666</v>
      </c>
      <c r="N1728" s="80" t="n">
        <v>77282.10000000001</v>
      </c>
      <c r="O1728" s="80" t="n">
        <v>46051.95</v>
      </c>
      <c r="P1728" s="80" t="n">
        <v>12736.4</v>
      </c>
      <c r="Q1728" s="80" t="n">
        <v>14691.3</v>
      </c>
      <c r="R1728" s="80" t="n">
        <v>5192.55</v>
      </c>
      <c r="S1728" s="80" t="n">
        <v>-1390.1</v>
      </c>
      <c r="T1728" s="80">
        <f>O1728-Y1728</f>
        <v/>
      </c>
      <c r="U1728" s="82">
        <f>AA1728/(T1728+X1728)</f>
        <v/>
      </c>
      <c r="V1728" s="80">
        <f>INDEX(检修、备用和必开!B:B,MATCH(统调负荷!$C1728,检修、备用和必开!$A:$A,0))</f>
        <v/>
      </c>
      <c r="W1728" s="80">
        <f>INDEX(检修、备用和必开!C:C,MATCH(统调负荷!$C1728,检修、备用和必开!$A:$A,0))</f>
        <v/>
      </c>
      <c r="X1728" s="80">
        <f>INDEX(检修、备用和必开!D:D,MATCH(统调负荷!$C1728,检修、备用和必开!$A:$A,0))</f>
        <v/>
      </c>
      <c r="Y1728" s="80">
        <f>INDEX(检修、备用和必开!E:E,MATCH(统调负荷!$C1728,检修、备用和必开!$A:$A,0))</f>
        <v/>
      </c>
      <c r="Z1728" s="80">
        <f>INDEX(检修、备用和必开!F:F,MATCH(统调负荷!$C1728,检修、备用和必开!$A:$A,0))</f>
        <v/>
      </c>
      <c r="AA1728" s="80">
        <f>94492.4-V1728-Z1728</f>
        <v/>
      </c>
      <c r="AB1728" s="80" t="n">
        <v>345.6</v>
      </c>
      <c r="AC1728" s="80" t="n">
        <v>355.28</v>
      </c>
      <c r="AD1728" s="83">
        <f>C1728+D1728</f>
        <v/>
      </c>
      <c r="AE1728" s="82">
        <f>N1728-E1728</f>
        <v/>
      </c>
      <c r="AF1728" s="82">
        <f>O1728-F1728</f>
        <v/>
      </c>
      <c r="AG1728" s="82">
        <f>P1728-G1728</f>
        <v/>
      </c>
      <c r="AH1728" s="82">
        <f>Q1728-H1728</f>
        <v/>
      </c>
      <c r="AI1728" s="82">
        <f>R1728-I1728</f>
        <v/>
      </c>
      <c r="AJ1728" s="82">
        <f>S1728-J1728</f>
        <v/>
      </c>
      <c r="AK1728" s="80">
        <f>INDEX(检修、备用和必开!I:I,MATCH(统调负荷!$C1728,检修、备用和必开!$A:$A,0))</f>
        <v/>
      </c>
    </row>
    <row r="1729" ht="13.8" customHeight="1">
      <c r="A1729" s="80">
        <f>WEEKDAY(C1729,2)</f>
        <v/>
      </c>
      <c r="B1729" s="80">
        <f>HOUR(D1729)</f>
        <v/>
      </c>
      <c r="D1729" s="75" t="n"/>
      <c r="E1729" s="80" t="n"/>
      <c r="F1729" s="80" t="n"/>
      <c r="G1729" s="80" t="n"/>
      <c r="H1729" s="80" t="n"/>
      <c r="I1729" s="80" t="n"/>
      <c r="J1729" s="80" t="n"/>
      <c r="K1729" s="80">
        <f>F1729-Y1729</f>
        <v/>
      </c>
      <c r="L1729" s="82">
        <f>AA1729/(K1729+W1729)</f>
        <v/>
      </c>
      <c r="M1729" s="75" t="n">
        <v>0.9895833333333334</v>
      </c>
      <c r="N1729" s="80" t="n">
        <v>75220.10000000001</v>
      </c>
      <c r="O1729" s="80" t="n">
        <v>44186.66</v>
      </c>
      <c r="P1729" s="80" t="n">
        <v>12900.3</v>
      </c>
      <c r="Q1729" s="80" t="n">
        <v>14388.5</v>
      </c>
      <c r="R1729" s="80" t="n">
        <v>5128.82</v>
      </c>
      <c r="S1729" s="80" t="n">
        <v>-1384.18</v>
      </c>
      <c r="T1729" s="80">
        <f>O1729-Y1729</f>
        <v/>
      </c>
      <c r="U1729" s="82">
        <f>AA1729/(T1729+X1729)</f>
        <v/>
      </c>
      <c r="V1729" s="80">
        <f>INDEX(检修、备用和必开!B:B,MATCH(统调负荷!$C1729,检修、备用和必开!$A:$A,0))</f>
        <v/>
      </c>
      <c r="W1729" s="80">
        <f>INDEX(检修、备用和必开!C:C,MATCH(统调负荷!$C1729,检修、备用和必开!$A:$A,0))</f>
        <v/>
      </c>
      <c r="X1729" s="80">
        <f>INDEX(检修、备用和必开!D:D,MATCH(统调负荷!$C1729,检修、备用和必开!$A:$A,0))</f>
        <v/>
      </c>
      <c r="Y1729" s="80">
        <f>INDEX(检修、备用和必开!E:E,MATCH(统调负荷!$C1729,检修、备用和必开!$A:$A,0))</f>
        <v/>
      </c>
      <c r="Z1729" s="80">
        <f>INDEX(检修、备用和必开!F:F,MATCH(统调负荷!$C1729,检修、备用和必开!$A:$A,0))</f>
        <v/>
      </c>
      <c r="AA1729" s="80">
        <f>94492.4-V1729-Z1729</f>
        <v/>
      </c>
      <c r="AB1729" s="80" t="n">
        <v>331</v>
      </c>
      <c r="AC1729" s="80" t="n">
        <v>332</v>
      </c>
      <c r="AD1729" s="83">
        <f>C1729+D1729</f>
        <v/>
      </c>
      <c r="AE1729" s="82">
        <f>N1729-E1729</f>
        <v/>
      </c>
      <c r="AF1729" s="82">
        <f>O1729-F1729</f>
        <v/>
      </c>
      <c r="AG1729" s="82">
        <f>P1729-G1729</f>
        <v/>
      </c>
      <c r="AH1729" s="82">
        <f>Q1729-H1729</f>
        <v/>
      </c>
      <c r="AI1729" s="82">
        <f>R1729-I1729</f>
        <v/>
      </c>
      <c r="AJ1729" s="82">
        <f>S1729-J1729</f>
        <v/>
      </c>
      <c r="AK1729" s="80">
        <f>INDEX(检修、备用和必开!I:I,MATCH(统调负荷!$C1729,检修、备用和必开!$A:$A,0))</f>
        <v/>
      </c>
    </row>
    <row r="1730" ht="13.8" customHeight="1">
      <c r="A1730" s="80">
        <f>WEEKDAY(C1730,2)</f>
        <v/>
      </c>
      <c r="B1730" s="80">
        <f>HOUR(D1730)</f>
        <v/>
      </c>
      <c r="D1730" s="75" t="n"/>
      <c r="E1730" s="80" t="n"/>
      <c r="F1730" s="80" t="n"/>
      <c r="G1730" s="80" t="n"/>
      <c r="H1730" s="80" t="n"/>
      <c r="I1730" s="80" t="n"/>
      <c r="J1730" s="80" t="n"/>
      <c r="K1730" s="80">
        <f>F1730-Y1730</f>
        <v/>
      </c>
      <c r="L1730" s="82">
        <f>AA1730/(K1730+W1730)</f>
        <v/>
      </c>
      <c r="M1730" s="75" t="n">
        <v>0</v>
      </c>
      <c r="N1730" s="80" t="n">
        <v>74099.39999999999</v>
      </c>
      <c r="O1730" s="80" t="n">
        <v>43354.3</v>
      </c>
      <c r="P1730" s="80" t="n">
        <v>12513.3</v>
      </c>
      <c r="Q1730" s="80" t="n">
        <v>14231.5</v>
      </c>
      <c r="R1730" s="80" t="n">
        <v>5206.73</v>
      </c>
      <c r="S1730" s="80" t="n">
        <v>-1206.43</v>
      </c>
      <c r="T1730" s="80">
        <f>O1730-Y1730</f>
        <v/>
      </c>
      <c r="U1730" s="82">
        <f>AA1730/(T1730+X1730)</f>
        <v/>
      </c>
      <c r="V1730" s="80">
        <f>INDEX(检修、备用和必开!B:B,MATCH(统调负荷!$C1730,检修、备用和必开!$A:$A,0))</f>
        <v/>
      </c>
      <c r="W1730" s="80">
        <f>INDEX(检修、备用和必开!C:C,MATCH(统调负荷!$C1730,检修、备用和必开!$A:$A,0))</f>
        <v/>
      </c>
      <c r="X1730" s="80">
        <f>INDEX(检修、备用和必开!D:D,MATCH(统调负荷!$C1730,检修、备用和必开!$A:$A,0))</f>
        <v/>
      </c>
      <c r="Y1730" s="80">
        <f>INDEX(检修、备用和必开!E:E,MATCH(统调负荷!$C1730,检修、备用和必开!$A:$A,0))</f>
        <v/>
      </c>
      <c r="Z1730" s="80">
        <f>INDEX(检修、备用和必开!F:F,MATCH(统调负荷!$C1730,检修、备用和必开!$A:$A,0))</f>
        <v/>
      </c>
      <c r="AA1730" s="80">
        <f>94492.4-V1730-Z1730</f>
        <v/>
      </c>
      <c r="AB1730" s="80" t="n">
        <v>340.72</v>
      </c>
      <c r="AC1730" s="80" t="n">
        <v>340</v>
      </c>
      <c r="AD1730" s="83">
        <f>C1730+D1730</f>
        <v/>
      </c>
      <c r="AE1730" s="82">
        <f>N1730-E1730</f>
        <v/>
      </c>
      <c r="AF1730" s="82">
        <f>O1730-F1730</f>
        <v/>
      </c>
      <c r="AG1730" s="82">
        <f>P1730-G1730</f>
        <v/>
      </c>
      <c r="AH1730" s="82">
        <f>Q1730-H1730</f>
        <v/>
      </c>
      <c r="AI1730" s="82">
        <f>R1730-I1730</f>
        <v/>
      </c>
      <c r="AJ1730" s="82">
        <f>S1730-J1730</f>
        <v/>
      </c>
      <c r="AK1730" s="80">
        <f>INDEX(检修、备用和必开!I:I,MATCH(统调负荷!$C1730,检修、备用和必开!$A:$A,0))</f>
        <v/>
      </c>
    </row>
    <row r="1731" ht="13.8" customHeight="1">
      <c r="A1731" s="80">
        <f>WEEKDAY(C1731,2)</f>
        <v/>
      </c>
      <c r="B1731" s="80">
        <f>HOUR(D1731)</f>
        <v/>
      </c>
      <c r="D1731" s="75" t="n"/>
      <c r="E1731" s="80" t="n"/>
      <c r="F1731" s="80" t="n"/>
      <c r="G1731" s="80" t="n"/>
      <c r="H1731" s="80" t="n"/>
      <c r="I1731" s="80" t="n"/>
      <c r="J1731" s="80" t="n"/>
      <c r="K1731" s="80">
        <f>F1731-Y1731</f>
        <v/>
      </c>
      <c r="L1731" s="82">
        <f>AA1731/(K1731+W1731)</f>
        <v/>
      </c>
      <c r="M1731" s="75" t="n">
        <v>0.01041666666666667</v>
      </c>
      <c r="N1731" s="80" t="n">
        <v>78859.7</v>
      </c>
      <c r="O1731" s="80" t="n">
        <v>47495.57</v>
      </c>
      <c r="P1731" s="80" t="n">
        <v>12887.5</v>
      </c>
      <c r="Q1731" s="80" t="n">
        <v>14407.2</v>
      </c>
      <c r="R1731" s="80" t="n">
        <v>5229.51</v>
      </c>
      <c r="S1731" s="80" t="n">
        <v>-1160.08</v>
      </c>
      <c r="T1731" s="80">
        <f>O1731-Y1731</f>
        <v/>
      </c>
      <c r="U1731" s="82">
        <f>AA1731/(T1731+X1731)</f>
        <v/>
      </c>
      <c r="V1731" s="80">
        <f>INDEX(检修、备用和必开!B:B,MATCH(统调负荷!$C1731,检修、备用和必开!$A:$A,0))</f>
        <v/>
      </c>
      <c r="W1731" s="80">
        <f>INDEX(检修、备用和必开!C:C,MATCH(统调负荷!$C1731,检修、备用和必开!$A:$A,0))</f>
        <v/>
      </c>
      <c r="X1731" s="80">
        <f>INDEX(检修、备用和必开!D:D,MATCH(统调负荷!$C1731,检修、备用和必开!$A:$A,0))</f>
        <v/>
      </c>
      <c r="Y1731" s="80">
        <f>INDEX(检修、备用和必开!E:E,MATCH(统调负荷!$C1731,检修、备用和必开!$A:$A,0))</f>
        <v/>
      </c>
      <c r="Z1731" s="80">
        <f>INDEX(检修、备用和必开!F:F,MATCH(统调负荷!$C1731,检修、备用和必开!$A:$A,0))</f>
        <v/>
      </c>
      <c r="AA1731" s="80">
        <f>94492.4-V1731-Z1731</f>
        <v/>
      </c>
      <c r="AB1731" s="80" t="n">
        <v>408.49</v>
      </c>
      <c r="AC1731" s="80" t="n">
        <v>713.6799999999999</v>
      </c>
      <c r="AD1731" s="83">
        <f>C1731+D1731</f>
        <v/>
      </c>
      <c r="AE1731" s="82">
        <f>N1731-E1731</f>
        <v/>
      </c>
      <c r="AF1731" s="82">
        <f>O1731-F1731</f>
        <v/>
      </c>
      <c r="AG1731" s="82">
        <f>P1731-G1731</f>
        <v/>
      </c>
      <c r="AH1731" s="82">
        <f>Q1731-H1731</f>
        <v/>
      </c>
      <c r="AI1731" s="82">
        <f>R1731-I1731</f>
        <v/>
      </c>
      <c r="AJ1731" s="82">
        <f>S1731-J1731</f>
        <v/>
      </c>
      <c r="AK1731" s="80">
        <f>INDEX(检修、备用和必开!I:I,MATCH(统调负荷!$C1731,检修、备用和必开!$A:$A,0))</f>
        <v/>
      </c>
    </row>
    <row r="1732" ht="13.8" customHeight="1">
      <c r="A1732" s="80">
        <f>WEEKDAY(C1732,2)</f>
        <v/>
      </c>
      <c r="B1732" s="80">
        <f>HOUR(D1732)</f>
        <v/>
      </c>
      <c r="D1732" s="75" t="n"/>
      <c r="E1732" s="80" t="n"/>
      <c r="F1732" s="80" t="n"/>
      <c r="G1732" s="80" t="n"/>
      <c r="H1732" s="80" t="n"/>
      <c r="I1732" s="80" t="n"/>
      <c r="J1732" s="80" t="n"/>
      <c r="K1732" s="80">
        <f>F1732-Y1732</f>
        <v/>
      </c>
      <c r="L1732" s="82">
        <f>AA1732/(K1732+W1732)</f>
        <v/>
      </c>
      <c r="M1732" s="75" t="n">
        <v>0.02083333333333333</v>
      </c>
      <c r="N1732" s="80" t="n">
        <v>78280.8</v>
      </c>
      <c r="O1732" s="80" t="n">
        <v>46825.16</v>
      </c>
      <c r="P1732" s="80" t="n">
        <v>12984.6</v>
      </c>
      <c r="Q1732" s="80" t="n">
        <v>14370</v>
      </c>
      <c r="R1732" s="80" t="n">
        <v>5249.44</v>
      </c>
      <c r="S1732" s="80" t="n">
        <v>-1148.4</v>
      </c>
      <c r="T1732" s="80">
        <f>O1732-Y1732</f>
        <v/>
      </c>
      <c r="U1732" s="82">
        <f>AA1732/(T1732+X1732)</f>
        <v/>
      </c>
      <c r="V1732" s="80">
        <f>INDEX(检修、备用和必开!B:B,MATCH(统调负荷!$C1732,检修、备用和必开!$A:$A,0))</f>
        <v/>
      </c>
      <c r="W1732" s="80">
        <f>INDEX(检修、备用和必开!C:C,MATCH(统调负荷!$C1732,检修、备用和必开!$A:$A,0))</f>
        <v/>
      </c>
      <c r="X1732" s="80">
        <f>INDEX(检修、备用和必开!D:D,MATCH(统调负荷!$C1732,检修、备用和必开!$A:$A,0))</f>
        <v/>
      </c>
      <c r="Y1732" s="80">
        <f>INDEX(检修、备用和必开!E:E,MATCH(统调负荷!$C1732,检修、备用和必开!$A:$A,0))</f>
        <v/>
      </c>
      <c r="Z1732" s="80">
        <f>INDEX(检修、备用和必开!F:F,MATCH(统调负荷!$C1732,检修、备用和必开!$A:$A,0))</f>
        <v/>
      </c>
      <c r="AA1732" s="80">
        <f>94492.4-V1732-Z1732</f>
        <v/>
      </c>
      <c r="AB1732" s="80" t="n">
        <v>439.78</v>
      </c>
      <c r="AC1732" s="80" t="n">
        <v>529.5700000000001</v>
      </c>
      <c r="AD1732" s="83">
        <f>C1732+D1732</f>
        <v/>
      </c>
      <c r="AE1732" s="82">
        <f>N1732-E1732</f>
        <v/>
      </c>
      <c r="AF1732" s="82">
        <f>O1732-F1732</f>
        <v/>
      </c>
      <c r="AG1732" s="82">
        <f>P1732-G1732</f>
        <v/>
      </c>
      <c r="AH1732" s="82">
        <f>Q1732-H1732</f>
        <v/>
      </c>
      <c r="AI1732" s="82">
        <f>R1732-I1732</f>
        <v/>
      </c>
      <c r="AJ1732" s="82">
        <f>S1732-J1732</f>
        <v/>
      </c>
      <c r="AK1732" s="80">
        <f>INDEX(检修、备用和必开!I:I,MATCH(统调负荷!$C1732,检修、备用和必开!$A:$A,0))</f>
        <v/>
      </c>
    </row>
    <row r="1733" ht="13.8" customHeight="1">
      <c r="A1733" s="80">
        <f>WEEKDAY(C1733,2)</f>
        <v/>
      </c>
      <c r="B1733" s="80">
        <f>HOUR(D1733)</f>
        <v/>
      </c>
      <c r="D1733" s="75" t="n"/>
      <c r="E1733" s="80" t="n"/>
      <c r="F1733" s="80" t="n"/>
      <c r="G1733" s="80" t="n"/>
      <c r="H1733" s="80" t="n"/>
      <c r="I1733" s="80" t="n"/>
      <c r="J1733" s="80" t="n"/>
      <c r="K1733" s="80">
        <f>F1733-Y1733</f>
        <v/>
      </c>
      <c r="L1733" s="82">
        <f>AA1733/(K1733+W1733)</f>
        <v/>
      </c>
      <c r="M1733" s="75" t="n">
        <v>0.03125</v>
      </c>
      <c r="N1733" s="80" t="n">
        <v>76534.89999999999</v>
      </c>
      <c r="O1733" s="80" t="n">
        <v>45442.17</v>
      </c>
      <c r="P1733" s="80" t="n">
        <v>12644.3</v>
      </c>
      <c r="Q1733" s="80" t="n">
        <v>14327.5</v>
      </c>
      <c r="R1733" s="80" t="n">
        <v>5268.15</v>
      </c>
      <c r="S1733" s="80" t="n">
        <v>-1147.22</v>
      </c>
      <c r="T1733" s="80">
        <f>O1733-Y1733</f>
        <v/>
      </c>
      <c r="U1733" s="82">
        <f>AA1733/(T1733+X1733)</f>
        <v/>
      </c>
      <c r="V1733" s="80">
        <f>INDEX(检修、备用和必开!B:B,MATCH(统调负荷!$C1733,检修、备用和必开!$A:$A,0))</f>
        <v/>
      </c>
      <c r="W1733" s="80">
        <f>INDEX(检修、备用和必开!C:C,MATCH(统调负荷!$C1733,检修、备用和必开!$A:$A,0))</f>
        <v/>
      </c>
      <c r="X1733" s="80">
        <f>INDEX(检修、备用和必开!D:D,MATCH(统调负荷!$C1733,检修、备用和必开!$A:$A,0))</f>
        <v/>
      </c>
      <c r="Y1733" s="80">
        <f>INDEX(检修、备用和必开!E:E,MATCH(统调负荷!$C1733,检修、备用和必开!$A:$A,0))</f>
        <v/>
      </c>
      <c r="Z1733" s="80">
        <f>INDEX(检修、备用和必开!F:F,MATCH(统调负荷!$C1733,检修、备用和必开!$A:$A,0))</f>
        <v/>
      </c>
      <c r="AA1733" s="80">
        <f>94492.4-V1733-Z1733</f>
        <v/>
      </c>
      <c r="AB1733" s="80" t="n">
        <v>409.9</v>
      </c>
      <c r="AC1733" s="80" t="n">
        <v>429.91</v>
      </c>
      <c r="AD1733" s="83">
        <f>C1733+D1733</f>
        <v/>
      </c>
      <c r="AE1733" s="82">
        <f>N1733-E1733</f>
        <v/>
      </c>
      <c r="AF1733" s="82">
        <f>O1733-F1733</f>
        <v/>
      </c>
      <c r="AG1733" s="82">
        <f>P1733-G1733</f>
        <v/>
      </c>
      <c r="AH1733" s="82">
        <f>Q1733-H1733</f>
        <v/>
      </c>
      <c r="AI1733" s="82">
        <f>R1733-I1733</f>
        <v/>
      </c>
      <c r="AJ1733" s="82">
        <f>S1733-J1733</f>
        <v/>
      </c>
      <c r="AK1733" s="80">
        <f>INDEX(检修、备用和必开!I:I,MATCH(统调负荷!$C1733,检修、备用和必开!$A:$A,0))</f>
        <v/>
      </c>
    </row>
    <row r="1734" ht="13.8" customHeight="1">
      <c r="A1734" s="80">
        <f>WEEKDAY(C1734,2)</f>
        <v/>
      </c>
      <c r="B1734" s="80">
        <f>HOUR(D1734)</f>
        <v/>
      </c>
      <c r="D1734" s="75" t="n"/>
      <c r="E1734" s="80" t="n"/>
      <c r="F1734" s="80" t="n"/>
      <c r="G1734" s="80" t="n"/>
      <c r="H1734" s="80" t="n"/>
      <c r="I1734" s="80" t="n"/>
      <c r="J1734" s="80" t="n"/>
      <c r="K1734" s="80">
        <f>F1734-Y1734</f>
        <v/>
      </c>
      <c r="L1734" s="82">
        <f>AA1734/(K1734+W1734)</f>
        <v/>
      </c>
      <c r="M1734" s="75" t="n">
        <v>0.04166666666666666</v>
      </c>
      <c r="N1734" s="80" t="n">
        <v>74630</v>
      </c>
      <c r="O1734" s="80" t="n">
        <v>43301.29</v>
      </c>
      <c r="P1734" s="80" t="n">
        <v>12895.6</v>
      </c>
      <c r="Q1734" s="80" t="n">
        <v>14340.7</v>
      </c>
      <c r="R1734" s="80" t="n">
        <v>5328.85</v>
      </c>
      <c r="S1734" s="80" t="n">
        <v>-1236.44</v>
      </c>
      <c r="T1734" s="80">
        <f>O1734-Y1734</f>
        <v/>
      </c>
      <c r="U1734" s="82">
        <f>AA1734/(T1734+X1734)</f>
        <v/>
      </c>
      <c r="V1734" s="80">
        <f>INDEX(检修、备用和必开!B:B,MATCH(统调负荷!$C1734,检修、备用和必开!$A:$A,0))</f>
        <v/>
      </c>
      <c r="W1734" s="80">
        <f>INDEX(检修、备用和必开!C:C,MATCH(统调负荷!$C1734,检修、备用和必开!$A:$A,0))</f>
        <v/>
      </c>
      <c r="X1734" s="80">
        <f>INDEX(检修、备用和必开!D:D,MATCH(统调负荷!$C1734,检修、备用和必开!$A:$A,0))</f>
        <v/>
      </c>
      <c r="Y1734" s="80">
        <f>INDEX(检修、备用和必开!E:E,MATCH(统调负荷!$C1734,检修、备用和必开!$A:$A,0))</f>
        <v/>
      </c>
      <c r="Z1734" s="80">
        <f>INDEX(检修、备用和必开!F:F,MATCH(统调负荷!$C1734,检修、备用和必开!$A:$A,0))</f>
        <v/>
      </c>
      <c r="AA1734" s="80">
        <f>94492.4-V1734-Z1734</f>
        <v/>
      </c>
      <c r="AB1734" s="80" t="n">
        <v>370.49</v>
      </c>
      <c r="AC1734" s="80" t="n">
        <v>359.98</v>
      </c>
      <c r="AD1734" s="83">
        <f>C1734+D1734</f>
        <v/>
      </c>
      <c r="AE1734" s="82">
        <f>N1734-E1734</f>
        <v/>
      </c>
      <c r="AF1734" s="82">
        <f>O1734-F1734</f>
        <v/>
      </c>
      <c r="AG1734" s="82">
        <f>P1734-G1734</f>
        <v/>
      </c>
      <c r="AH1734" s="82">
        <f>Q1734-H1734</f>
        <v/>
      </c>
      <c r="AI1734" s="82">
        <f>R1734-I1734</f>
        <v/>
      </c>
      <c r="AJ1734" s="82">
        <f>S1734-J1734</f>
        <v/>
      </c>
      <c r="AK1734" s="80">
        <f>INDEX(检修、备用和必开!I:I,MATCH(统调负荷!$C1734,检修、备用和必开!$A:$A,0))</f>
        <v/>
      </c>
    </row>
    <row r="1735" ht="13.8" customHeight="1">
      <c r="A1735" s="80">
        <f>WEEKDAY(C1735,2)</f>
        <v/>
      </c>
      <c r="B1735" s="80">
        <f>HOUR(D1735)</f>
        <v/>
      </c>
      <c r="D1735" s="75" t="n"/>
      <c r="E1735" s="80" t="n"/>
      <c r="F1735" s="80" t="n"/>
      <c r="G1735" s="80" t="n"/>
      <c r="H1735" s="80" t="n"/>
      <c r="I1735" s="80" t="n"/>
      <c r="J1735" s="80" t="n"/>
      <c r="K1735" s="80">
        <f>F1735-Y1735</f>
        <v/>
      </c>
      <c r="L1735" s="82">
        <f>AA1735/(K1735+W1735)</f>
        <v/>
      </c>
      <c r="M1735" s="75" t="n">
        <v>0.05208333333333334</v>
      </c>
      <c r="N1735" s="80" t="n">
        <v>73114.2</v>
      </c>
      <c r="O1735" s="80" t="n">
        <v>42248.18</v>
      </c>
      <c r="P1735" s="80" t="n">
        <v>11958.2</v>
      </c>
      <c r="Q1735" s="80" t="n">
        <v>14701.9</v>
      </c>
      <c r="R1735" s="80" t="n">
        <v>5364.62</v>
      </c>
      <c r="S1735" s="80" t="n">
        <v>-1158.7</v>
      </c>
      <c r="T1735" s="80">
        <f>O1735-Y1735</f>
        <v/>
      </c>
      <c r="U1735" s="82">
        <f>AA1735/(T1735+X1735)</f>
        <v/>
      </c>
      <c r="V1735" s="80">
        <f>INDEX(检修、备用和必开!B:B,MATCH(统调负荷!$C1735,检修、备用和必开!$A:$A,0))</f>
        <v/>
      </c>
      <c r="W1735" s="80">
        <f>INDEX(检修、备用和必开!C:C,MATCH(统调负荷!$C1735,检修、备用和必开!$A:$A,0))</f>
        <v/>
      </c>
      <c r="X1735" s="80">
        <f>INDEX(检修、备用和必开!D:D,MATCH(统调负荷!$C1735,检修、备用和必开!$A:$A,0))</f>
        <v/>
      </c>
      <c r="Y1735" s="80">
        <f>INDEX(检修、备用和必开!E:E,MATCH(统调负荷!$C1735,检修、备用和必开!$A:$A,0))</f>
        <v/>
      </c>
      <c r="Z1735" s="80">
        <f>INDEX(检修、备用和必开!F:F,MATCH(统调负荷!$C1735,检修、备用和必开!$A:$A,0))</f>
        <v/>
      </c>
      <c r="AA1735" s="80">
        <f>94492.4-V1735-Z1735</f>
        <v/>
      </c>
      <c r="AB1735" s="80" t="n">
        <v>350.18</v>
      </c>
      <c r="AC1735" s="80" t="n">
        <v>351.97</v>
      </c>
      <c r="AD1735" s="83">
        <f>C1735+D1735</f>
        <v/>
      </c>
      <c r="AE1735" s="82">
        <f>N1735-E1735</f>
        <v/>
      </c>
      <c r="AF1735" s="82">
        <f>O1735-F1735</f>
        <v/>
      </c>
      <c r="AG1735" s="82">
        <f>P1735-G1735</f>
        <v/>
      </c>
      <c r="AH1735" s="82">
        <f>Q1735-H1735</f>
        <v/>
      </c>
      <c r="AI1735" s="82">
        <f>R1735-I1735</f>
        <v/>
      </c>
      <c r="AJ1735" s="82">
        <f>S1735-J1735</f>
        <v/>
      </c>
      <c r="AK1735" s="80">
        <f>INDEX(检修、备用和必开!I:I,MATCH(统调负荷!$C1735,检修、备用和必开!$A:$A,0))</f>
        <v/>
      </c>
    </row>
    <row r="1736" ht="13.8" customHeight="1">
      <c r="A1736" s="80">
        <f>WEEKDAY(C1736,2)</f>
        <v/>
      </c>
      <c r="B1736" s="80">
        <f>HOUR(D1736)</f>
        <v/>
      </c>
      <c r="D1736" s="75" t="n"/>
      <c r="E1736" s="80" t="n"/>
      <c r="F1736" s="80" t="n"/>
      <c r="G1736" s="80" t="n"/>
      <c r="H1736" s="80" t="n"/>
      <c r="I1736" s="80" t="n"/>
      <c r="J1736" s="80" t="n"/>
      <c r="K1736" s="80">
        <f>F1736-Y1736</f>
        <v/>
      </c>
      <c r="L1736" s="82">
        <f>AA1736/(K1736+W1736)</f>
        <v/>
      </c>
      <c r="M1736" s="75" t="n">
        <v>0.0625</v>
      </c>
      <c r="N1736" s="80" t="n">
        <v>71830.3</v>
      </c>
      <c r="O1736" s="80" t="n">
        <v>40819.72</v>
      </c>
      <c r="P1736" s="80" t="n">
        <v>12085.2</v>
      </c>
      <c r="Q1736" s="80" t="n">
        <v>14699.4</v>
      </c>
      <c r="R1736" s="80" t="n">
        <v>5402.62</v>
      </c>
      <c r="S1736" s="80" t="n">
        <v>-1176.64</v>
      </c>
      <c r="T1736" s="80">
        <f>O1736-Y1736</f>
        <v/>
      </c>
      <c r="U1736" s="82">
        <f>AA1736/(T1736+X1736)</f>
        <v/>
      </c>
      <c r="V1736" s="80">
        <f>INDEX(检修、备用和必开!B:B,MATCH(统调负荷!$C1736,检修、备用和必开!$A:$A,0))</f>
        <v/>
      </c>
      <c r="W1736" s="80">
        <f>INDEX(检修、备用和必开!C:C,MATCH(统调负荷!$C1736,检修、备用和必开!$A:$A,0))</f>
        <v/>
      </c>
      <c r="X1736" s="80">
        <f>INDEX(检修、备用和必开!D:D,MATCH(统调负荷!$C1736,检修、备用和必开!$A:$A,0))</f>
        <v/>
      </c>
      <c r="Y1736" s="80">
        <f>INDEX(检修、备用和必开!E:E,MATCH(统调负荷!$C1736,检修、备用和必开!$A:$A,0))</f>
        <v/>
      </c>
      <c r="Z1736" s="80">
        <f>INDEX(检修、备用和必开!F:F,MATCH(统调负荷!$C1736,检修、备用和必开!$A:$A,0))</f>
        <v/>
      </c>
      <c r="AA1736" s="80">
        <f>94492.4-V1736-Z1736</f>
        <v/>
      </c>
      <c r="AB1736" s="80" t="n">
        <v>340.58</v>
      </c>
      <c r="AC1736" s="80" t="n">
        <v>329.99</v>
      </c>
      <c r="AD1736" s="83">
        <f>C1736+D1736</f>
        <v/>
      </c>
      <c r="AE1736" s="82">
        <f>N1736-E1736</f>
        <v/>
      </c>
      <c r="AF1736" s="82">
        <f>O1736-F1736</f>
        <v/>
      </c>
      <c r="AG1736" s="82">
        <f>P1736-G1736</f>
        <v/>
      </c>
      <c r="AH1736" s="82">
        <f>Q1736-H1736</f>
        <v/>
      </c>
      <c r="AI1736" s="82">
        <f>R1736-I1736</f>
        <v/>
      </c>
      <c r="AJ1736" s="82">
        <f>S1736-J1736</f>
        <v/>
      </c>
      <c r="AK1736" s="80">
        <f>INDEX(检修、备用和必开!I:I,MATCH(统调负荷!$C1736,检修、备用和必开!$A:$A,0))</f>
        <v/>
      </c>
    </row>
    <row r="1737" ht="13.8" customHeight="1">
      <c r="A1737" s="80">
        <f>WEEKDAY(C1737,2)</f>
        <v/>
      </c>
      <c r="B1737" s="80">
        <f>HOUR(D1737)</f>
        <v/>
      </c>
      <c r="D1737" s="75" t="n"/>
      <c r="E1737" s="80" t="n"/>
      <c r="F1737" s="80" t="n"/>
      <c r="G1737" s="80" t="n"/>
      <c r="H1737" s="80" t="n"/>
      <c r="I1737" s="80" t="n"/>
      <c r="J1737" s="80" t="n"/>
      <c r="K1737" s="80">
        <f>F1737-Y1737</f>
        <v/>
      </c>
      <c r="L1737" s="82">
        <f>AA1737/(K1737+W1737)</f>
        <v/>
      </c>
      <c r="M1737" s="75" t="n">
        <v>0.07291666666666667</v>
      </c>
      <c r="N1737" s="80" t="n">
        <v>70533.7</v>
      </c>
      <c r="O1737" s="80" t="n">
        <v>39968.22</v>
      </c>
      <c r="P1737" s="80" t="n">
        <v>11710.2</v>
      </c>
      <c r="Q1737" s="80" t="n">
        <v>14660.2</v>
      </c>
      <c r="R1737" s="80" t="n">
        <v>5373.2</v>
      </c>
      <c r="S1737" s="80" t="n">
        <v>-1178.12</v>
      </c>
      <c r="T1737" s="80">
        <f>O1737-Y1737</f>
        <v/>
      </c>
      <c r="U1737" s="82">
        <f>AA1737/(T1737+X1737)</f>
        <v/>
      </c>
      <c r="V1737" s="80">
        <f>INDEX(检修、备用和必开!B:B,MATCH(统调负荷!$C1737,检修、备用和必开!$A:$A,0))</f>
        <v/>
      </c>
      <c r="W1737" s="80">
        <f>INDEX(检修、备用和必开!C:C,MATCH(统调负荷!$C1737,检修、备用和必开!$A:$A,0))</f>
        <v/>
      </c>
      <c r="X1737" s="80">
        <f>INDEX(检修、备用和必开!D:D,MATCH(统调负荷!$C1737,检修、备用和必开!$A:$A,0))</f>
        <v/>
      </c>
      <c r="Y1737" s="80">
        <f>INDEX(检修、备用和必开!E:E,MATCH(统调负荷!$C1737,检修、备用和必开!$A:$A,0))</f>
        <v/>
      </c>
      <c r="Z1737" s="80">
        <f>INDEX(检修、备用和必开!F:F,MATCH(统调负荷!$C1737,检修、备用和必开!$A:$A,0))</f>
        <v/>
      </c>
      <c r="AA1737" s="80">
        <f>94492.4-V1737-Z1737</f>
        <v/>
      </c>
      <c r="AB1737" s="80" t="n">
        <v>336.99</v>
      </c>
      <c r="AC1737" s="80" t="n">
        <v>329.99</v>
      </c>
      <c r="AD1737" s="83">
        <f>C1737+D1737</f>
        <v/>
      </c>
      <c r="AE1737" s="82">
        <f>N1737-E1737</f>
        <v/>
      </c>
      <c r="AF1737" s="82">
        <f>O1737-F1737</f>
        <v/>
      </c>
      <c r="AG1737" s="82">
        <f>P1737-G1737</f>
        <v/>
      </c>
      <c r="AH1737" s="82">
        <f>Q1737-H1737</f>
        <v/>
      </c>
      <c r="AI1737" s="82">
        <f>R1737-I1737</f>
        <v/>
      </c>
      <c r="AJ1737" s="82">
        <f>S1737-J1737</f>
        <v/>
      </c>
      <c r="AK1737" s="80">
        <f>INDEX(检修、备用和必开!I:I,MATCH(统调负荷!$C1737,检修、备用和必开!$A:$A,0))</f>
        <v/>
      </c>
    </row>
    <row r="1738" ht="13.8" customHeight="1">
      <c r="A1738" s="80">
        <f>WEEKDAY(C1738,2)</f>
        <v/>
      </c>
      <c r="B1738" s="80">
        <f>HOUR(D1738)</f>
        <v/>
      </c>
      <c r="D1738" s="75" t="n"/>
      <c r="E1738" s="80" t="n"/>
      <c r="F1738" s="80" t="n"/>
      <c r="G1738" s="80" t="n"/>
      <c r="H1738" s="80" t="n"/>
      <c r="I1738" s="80" t="n"/>
      <c r="J1738" s="80" t="n"/>
      <c r="K1738" s="80">
        <f>F1738-Y1738</f>
        <v/>
      </c>
      <c r="L1738" s="82">
        <f>AA1738/(K1738+W1738)</f>
        <v/>
      </c>
      <c r="M1738" s="75" t="n">
        <v>0.08333333333333333</v>
      </c>
      <c r="N1738" s="80" t="n">
        <v>69159.5</v>
      </c>
      <c r="O1738" s="80" t="n">
        <v>39650.97</v>
      </c>
      <c r="P1738" s="80" t="n">
        <v>10695.3</v>
      </c>
      <c r="Q1738" s="80" t="n">
        <v>14588.3</v>
      </c>
      <c r="R1738" s="80" t="n">
        <v>5388.66</v>
      </c>
      <c r="S1738" s="80" t="n">
        <v>-1163.73</v>
      </c>
      <c r="T1738" s="80">
        <f>O1738-Y1738</f>
        <v/>
      </c>
      <c r="U1738" s="82">
        <f>AA1738/(T1738+X1738)</f>
        <v/>
      </c>
      <c r="V1738" s="80">
        <f>INDEX(检修、备用和必开!B:B,MATCH(统调负荷!$C1738,检修、备用和必开!$A:$A,0))</f>
        <v/>
      </c>
      <c r="W1738" s="80">
        <f>INDEX(检修、备用和必开!C:C,MATCH(统调负荷!$C1738,检修、备用和必开!$A:$A,0))</f>
        <v/>
      </c>
      <c r="X1738" s="80">
        <f>INDEX(检修、备用和必开!D:D,MATCH(统调负荷!$C1738,检修、备用和必开!$A:$A,0))</f>
        <v/>
      </c>
      <c r="Y1738" s="80">
        <f>INDEX(检修、备用和必开!E:E,MATCH(统调负荷!$C1738,检修、备用和必开!$A:$A,0))</f>
        <v/>
      </c>
      <c r="Z1738" s="80">
        <f>INDEX(检修、备用和必开!F:F,MATCH(统调负荷!$C1738,检修、备用和必开!$A:$A,0))</f>
        <v/>
      </c>
      <c r="AA1738" s="80">
        <f>94492.4-V1738-Z1738</f>
        <v/>
      </c>
      <c r="AB1738" s="80" t="n">
        <v>332.99</v>
      </c>
      <c r="AC1738" s="80" t="n">
        <v>330.99</v>
      </c>
      <c r="AD1738" s="83">
        <f>C1738+D1738</f>
        <v/>
      </c>
      <c r="AE1738" s="82">
        <f>N1738-E1738</f>
        <v/>
      </c>
      <c r="AF1738" s="82">
        <f>O1738-F1738</f>
        <v/>
      </c>
      <c r="AG1738" s="82">
        <f>P1738-G1738</f>
        <v/>
      </c>
      <c r="AH1738" s="82">
        <f>Q1738-H1738</f>
        <v/>
      </c>
      <c r="AI1738" s="82">
        <f>R1738-I1738</f>
        <v/>
      </c>
      <c r="AJ1738" s="82">
        <f>S1738-J1738</f>
        <v/>
      </c>
      <c r="AK1738" s="80">
        <f>INDEX(检修、备用和必开!I:I,MATCH(统调负荷!$C1738,检修、备用和必开!$A:$A,0))</f>
        <v/>
      </c>
    </row>
    <row r="1739" ht="13.8" customHeight="1">
      <c r="A1739" s="80">
        <f>WEEKDAY(C1739,2)</f>
        <v/>
      </c>
      <c r="B1739" s="80">
        <f>HOUR(D1739)</f>
        <v/>
      </c>
      <c r="D1739" s="75" t="n"/>
      <c r="E1739" s="80" t="n"/>
      <c r="F1739" s="80" t="n"/>
      <c r="G1739" s="80" t="n"/>
      <c r="H1739" s="80" t="n"/>
      <c r="I1739" s="80" t="n"/>
      <c r="J1739" s="80" t="n"/>
      <c r="K1739" s="80">
        <f>F1739-Y1739</f>
        <v/>
      </c>
      <c r="L1739" s="82">
        <f>AA1739/(K1739+W1739)</f>
        <v/>
      </c>
      <c r="M1739" s="75" t="n">
        <v>0.09375</v>
      </c>
      <c r="N1739" s="80" t="n">
        <v>68368.3</v>
      </c>
      <c r="O1739" s="80" t="n">
        <v>38891.59</v>
      </c>
      <c r="P1739" s="80" t="n">
        <v>10647.3</v>
      </c>
      <c r="Q1739" s="80" t="n">
        <v>14613.8</v>
      </c>
      <c r="R1739" s="80" t="n">
        <v>5377.19</v>
      </c>
      <c r="S1739" s="80" t="n">
        <v>-1161.58</v>
      </c>
      <c r="T1739" s="80">
        <f>O1739-Y1739</f>
        <v/>
      </c>
      <c r="U1739" s="82">
        <f>AA1739/(T1739+X1739)</f>
        <v/>
      </c>
      <c r="V1739" s="80">
        <f>INDEX(检修、备用和必开!B:B,MATCH(统调负荷!$C1739,检修、备用和必开!$A:$A,0))</f>
        <v/>
      </c>
      <c r="W1739" s="80">
        <f>INDEX(检修、备用和必开!C:C,MATCH(统调负荷!$C1739,检修、备用和必开!$A:$A,0))</f>
        <v/>
      </c>
      <c r="X1739" s="80">
        <f>INDEX(检修、备用和必开!D:D,MATCH(统调负荷!$C1739,检修、备用和必开!$A:$A,0))</f>
        <v/>
      </c>
      <c r="Y1739" s="80">
        <f>INDEX(检修、备用和必开!E:E,MATCH(统调负荷!$C1739,检修、备用和必开!$A:$A,0))</f>
        <v/>
      </c>
      <c r="Z1739" s="80">
        <f>INDEX(检修、备用和必开!F:F,MATCH(统调负荷!$C1739,检修、备用和必开!$A:$A,0))</f>
        <v/>
      </c>
      <c r="AA1739" s="80">
        <f>94492.4-V1739-Z1739</f>
        <v/>
      </c>
      <c r="AB1739" s="80" t="n">
        <v>334.99</v>
      </c>
      <c r="AC1739" s="80" t="n">
        <v>327.99</v>
      </c>
      <c r="AD1739" s="83">
        <f>C1739+D1739</f>
        <v/>
      </c>
      <c r="AE1739" s="82">
        <f>N1739-E1739</f>
        <v/>
      </c>
      <c r="AF1739" s="82">
        <f>O1739-F1739</f>
        <v/>
      </c>
      <c r="AG1739" s="82">
        <f>P1739-G1739</f>
        <v/>
      </c>
      <c r="AH1739" s="82">
        <f>Q1739-H1739</f>
        <v/>
      </c>
      <c r="AI1739" s="82">
        <f>R1739-I1739</f>
        <v/>
      </c>
      <c r="AJ1739" s="82">
        <f>S1739-J1739</f>
        <v/>
      </c>
      <c r="AK1739" s="80">
        <f>INDEX(检修、备用和必开!I:I,MATCH(统调负荷!$C1739,检修、备用和必开!$A:$A,0))</f>
        <v/>
      </c>
    </row>
    <row r="1740" ht="13.8" customHeight="1">
      <c r="A1740" s="80">
        <f>WEEKDAY(C1740,2)</f>
        <v/>
      </c>
      <c r="B1740" s="80">
        <f>HOUR(D1740)</f>
        <v/>
      </c>
      <c r="D1740" s="75" t="n"/>
      <c r="E1740" s="80" t="n"/>
      <c r="F1740" s="80" t="n"/>
      <c r="G1740" s="80" t="n"/>
      <c r="H1740" s="80" t="n"/>
      <c r="I1740" s="80" t="n"/>
      <c r="J1740" s="80" t="n"/>
      <c r="K1740" s="80">
        <f>F1740-Y1740</f>
        <v/>
      </c>
      <c r="L1740" s="82">
        <f>AA1740/(K1740+W1740)</f>
        <v/>
      </c>
      <c r="M1740" s="75" t="n">
        <v>0.1041666666666667</v>
      </c>
      <c r="N1740" s="80" t="n">
        <v>67374.3</v>
      </c>
      <c r="O1740" s="80" t="n">
        <v>38927.26</v>
      </c>
      <c r="P1740" s="80" t="n">
        <v>10099.7</v>
      </c>
      <c r="Q1740" s="80" t="n">
        <v>14248.9</v>
      </c>
      <c r="R1740" s="80" t="n">
        <v>5345.55</v>
      </c>
      <c r="S1740" s="80" t="n">
        <v>-1247.11</v>
      </c>
      <c r="T1740" s="80">
        <f>O1740-Y1740</f>
        <v/>
      </c>
      <c r="U1740" s="82">
        <f>AA1740/(T1740+X1740)</f>
        <v/>
      </c>
      <c r="V1740" s="80">
        <f>INDEX(检修、备用和必开!B:B,MATCH(统调负荷!$C1740,检修、备用和必开!$A:$A,0))</f>
        <v/>
      </c>
      <c r="W1740" s="80">
        <f>INDEX(检修、备用和必开!C:C,MATCH(统调负荷!$C1740,检修、备用和必开!$A:$A,0))</f>
        <v/>
      </c>
      <c r="X1740" s="80">
        <f>INDEX(检修、备用和必开!D:D,MATCH(统调负荷!$C1740,检修、备用和必开!$A:$A,0))</f>
        <v/>
      </c>
      <c r="Y1740" s="80">
        <f>INDEX(检修、备用和必开!E:E,MATCH(统调负荷!$C1740,检修、备用和必开!$A:$A,0))</f>
        <v/>
      </c>
      <c r="Z1740" s="80">
        <f>INDEX(检修、备用和必开!F:F,MATCH(统调负荷!$C1740,检修、备用和必开!$A:$A,0))</f>
        <v/>
      </c>
      <c r="AA1740" s="80">
        <f>94492.4-V1740-Z1740</f>
        <v/>
      </c>
      <c r="AB1740" s="80" t="n">
        <v>330.99</v>
      </c>
      <c r="AC1740" s="80" t="n">
        <v>329.99</v>
      </c>
      <c r="AD1740" s="83">
        <f>C1740+D1740</f>
        <v/>
      </c>
      <c r="AE1740" s="82">
        <f>N1740-E1740</f>
        <v/>
      </c>
      <c r="AF1740" s="82">
        <f>O1740-F1740</f>
        <v/>
      </c>
      <c r="AG1740" s="82">
        <f>P1740-G1740</f>
        <v/>
      </c>
      <c r="AH1740" s="82">
        <f>Q1740-H1740</f>
        <v/>
      </c>
      <c r="AI1740" s="82">
        <f>R1740-I1740</f>
        <v/>
      </c>
      <c r="AJ1740" s="82">
        <f>S1740-J1740</f>
        <v/>
      </c>
      <c r="AK1740" s="80">
        <f>INDEX(检修、备用和必开!I:I,MATCH(统调负荷!$C1740,检修、备用和必开!$A:$A,0))</f>
        <v/>
      </c>
    </row>
    <row r="1741" ht="13.8" customHeight="1">
      <c r="A1741" s="80">
        <f>WEEKDAY(C1741,2)</f>
        <v/>
      </c>
      <c r="B1741" s="80">
        <f>HOUR(D1741)</f>
        <v/>
      </c>
      <c r="D1741" s="75" t="n"/>
      <c r="E1741" s="80" t="n"/>
      <c r="F1741" s="80" t="n"/>
      <c r="G1741" s="80" t="n"/>
      <c r="H1741" s="80" t="n"/>
      <c r="I1741" s="80" t="n"/>
      <c r="J1741" s="80" t="n"/>
      <c r="K1741" s="80">
        <f>F1741-Y1741</f>
        <v/>
      </c>
      <c r="L1741" s="82">
        <f>AA1741/(K1741+W1741)</f>
        <v/>
      </c>
      <c r="M1741" s="75" t="n">
        <v>0.1145833333333333</v>
      </c>
      <c r="N1741" s="80" t="n">
        <v>66449.3</v>
      </c>
      <c r="O1741" s="80" t="n">
        <v>38110.01</v>
      </c>
      <c r="P1741" s="80" t="n">
        <v>10198.6</v>
      </c>
      <c r="Q1741" s="80" t="n">
        <v>14014.9</v>
      </c>
      <c r="R1741" s="80" t="n">
        <v>5343.41</v>
      </c>
      <c r="S1741" s="80" t="n">
        <v>-1217.62</v>
      </c>
      <c r="T1741" s="80">
        <f>O1741-Y1741</f>
        <v/>
      </c>
      <c r="U1741" s="82">
        <f>AA1741/(T1741+X1741)</f>
        <v/>
      </c>
      <c r="V1741" s="80">
        <f>INDEX(检修、备用和必开!B:B,MATCH(统调负荷!$C1741,检修、备用和必开!$A:$A,0))</f>
        <v/>
      </c>
      <c r="W1741" s="80">
        <f>INDEX(检修、备用和必开!C:C,MATCH(统调负荷!$C1741,检修、备用和必开!$A:$A,0))</f>
        <v/>
      </c>
      <c r="X1741" s="80">
        <f>INDEX(检修、备用和必开!D:D,MATCH(统调负荷!$C1741,检修、备用和必开!$A:$A,0))</f>
        <v/>
      </c>
      <c r="Y1741" s="80">
        <f>INDEX(检修、备用和必开!E:E,MATCH(统调负荷!$C1741,检修、备用和必开!$A:$A,0))</f>
        <v/>
      </c>
      <c r="Z1741" s="80">
        <f>INDEX(检修、备用和必开!F:F,MATCH(统调负荷!$C1741,检修、备用和必开!$A:$A,0))</f>
        <v/>
      </c>
      <c r="AA1741" s="80">
        <f>94492.4-V1741-Z1741</f>
        <v/>
      </c>
      <c r="AB1741" s="80" t="n">
        <v>329.99</v>
      </c>
      <c r="AC1741" s="80" t="n">
        <v>327.99</v>
      </c>
      <c r="AD1741" s="83">
        <f>C1741+D1741</f>
        <v/>
      </c>
      <c r="AE1741" s="82">
        <f>N1741-E1741</f>
        <v/>
      </c>
      <c r="AF1741" s="82">
        <f>O1741-F1741</f>
        <v/>
      </c>
      <c r="AG1741" s="82">
        <f>P1741-G1741</f>
        <v/>
      </c>
      <c r="AH1741" s="82">
        <f>Q1741-H1741</f>
        <v/>
      </c>
      <c r="AI1741" s="82">
        <f>R1741-I1741</f>
        <v/>
      </c>
      <c r="AJ1741" s="82">
        <f>S1741-J1741</f>
        <v/>
      </c>
      <c r="AK1741" s="80">
        <f>INDEX(检修、备用和必开!I:I,MATCH(统调负荷!$C1741,检修、备用和必开!$A:$A,0))</f>
        <v/>
      </c>
    </row>
    <row r="1742" ht="13.8" customHeight="1">
      <c r="A1742" s="80">
        <f>WEEKDAY(C1742,2)</f>
        <v/>
      </c>
      <c r="B1742" s="80">
        <f>HOUR(D1742)</f>
        <v/>
      </c>
      <c r="D1742" s="75" t="n"/>
      <c r="E1742" s="80" t="n"/>
      <c r="F1742" s="80" t="n"/>
      <c r="G1742" s="80" t="n"/>
      <c r="H1742" s="80" t="n"/>
      <c r="I1742" s="80" t="n"/>
      <c r="J1742" s="80" t="n"/>
      <c r="K1742" s="80">
        <f>F1742-Y1742</f>
        <v/>
      </c>
      <c r="L1742" s="82">
        <f>AA1742/(K1742+W1742)</f>
        <v/>
      </c>
      <c r="M1742" s="75" t="n">
        <v>0.125</v>
      </c>
      <c r="N1742" s="80" t="n">
        <v>65569.60000000001</v>
      </c>
      <c r="O1742" s="80" t="n">
        <v>37324.65</v>
      </c>
      <c r="P1742" s="80" t="n">
        <v>10336.9</v>
      </c>
      <c r="Q1742" s="80" t="n">
        <v>13785.7</v>
      </c>
      <c r="R1742" s="80" t="n">
        <v>5324.55</v>
      </c>
      <c r="S1742" s="80" t="n">
        <v>-1202.2</v>
      </c>
      <c r="T1742" s="80">
        <f>O1742-Y1742</f>
        <v/>
      </c>
      <c r="U1742" s="82">
        <f>AA1742/(T1742+X1742)</f>
        <v/>
      </c>
      <c r="V1742" s="80">
        <f>INDEX(检修、备用和必开!B:B,MATCH(统调负荷!$C1742,检修、备用和必开!$A:$A,0))</f>
        <v/>
      </c>
      <c r="W1742" s="80">
        <f>INDEX(检修、备用和必开!C:C,MATCH(统调负荷!$C1742,检修、备用和必开!$A:$A,0))</f>
        <v/>
      </c>
      <c r="X1742" s="80">
        <f>INDEX(检修、备用和必开!D:D,MATCH(统调负荷!$C1742,检修、备用和必开!$A:$A,0))</f>
        <v/>
      </c>
      <c r="Y1742" s="80">
        <f>INDEX(检修、备用和必开!E:E,MATCH(统调负荷!$C1742,检修、备用和必开!$A:$A,0))</f>
        <v/>
      </c>
      <c r="Z1742" s="80">
        <f>INDEX(检修、备用和必开!F:F,MATCH(统调负荷!$C1742,检修、备用和必开!$A:$A,0))</f>
        <v/>
      </c>
      <c r="AA1742" s="80">
        <f>94492.4-V1742-Z1742</f>
        <v/>
      </c>
      <c r="AB1742" s="80" t="n">
        <v>329.99</v>
      </c>
      <c r="AC1742" s="80" t="n">
        <v>321</v>
      </c>
      <c r="AD1742" s="83">
        <f>C1742+D1742</f>
        <v/>
      </c>
      <c r="AE1742" s="82">
        <f>N1742-E1742</f>
        <v/>
      </c>
      <c r="AF1742" s="82">
        <f>O1742-F1742</f>
        <v/>
      </c>
      <c r="AG1742" s="82">
        <f>P1742-G1742</f>
        <v/>
      </c>
      <c r="AH1742" s="82">
        <f>Q1742-H1742</f>
        <v/>
      </c>
      <c r="AI1742" s="82">
        <f>R1742-I1742</f>
        <v/>
      </c>
      <c r="AJ1742" s="82">
        <f>S1742-J1742</f>
        <v/>
      </c>
      <c r="AK1742" s="80">
        <f>INDEX(检修、备用和必开!I:I,MATCH(统调负荷!$C1742,检修、备用和必开!$A:$A,0))</f>
        <v/>
      </c>
    </row>
    <row r="1743" ht="13.8" customHeight="1">
      <c r="A1743" s="80">
        <f>WEEKDAY(C1743,2)</f>
        <v/>
      </c>
      <c r="B1743" s="80">
        <f>HOUR(D1743)</f>
        <v/>
      </c>
      <c r="D1743" s="75" t="n"/>
      <c r="E1743" s="80" t="n"/>
      <c r="F1743" s="80" t="n"/>
      <c r="G1743" s="80" t="n"/>
      <c r="H1743" s="80" t="n"/>
      <c r="I1743" s="80" t="n"/>
      <c r="J1743" s="80" t="n"/>
      <c r="K1743" s="80">
        <f>F1743-Y1743</f>
        <v/>
      </c>
      <c r="L1743" s="82">
        <f>AA1743/(K1743+W1743)</f>
        <v/>
      </c>
      <c r="M1743" s="75" t="n">
        <v>0.1354166666666667</v>
      </c>
      <c r="N1743" s="80" t="n">
        <v>64798.5</v>
      </c>
      <c r="O1743" s="80" t="n">
        <v>36586.62</v>
      </c>
      <c r="P1743" s="80" t="n">
        <v>10505</v>
      </c>
      <c r="Q1743" s="80" t="n">
        <v>13547</v>
      </c>
      <c r="R1743" s="80" t="n">
        <v>5338</v>
      </c>
      <c r="S1743" s="80" t="n">
        <v>-1178.12</v>
      </c>
      <c r="T1743" s="80">
        <f>O1743-Y1743</f>
        <v/>
      </c>
      <c r="U1743" s="82">
        <f>AA1743/(T1743+X1743)</f>
        <v/>
      </c>
      <c r="V1743" s="80">
        <f>INDEX(检修、备用和必开!B:B,MATCH(统调负荷!$C1743,检修、备用和必开!$A:$A,0))</f>
        <v/>
      </c>
      <c r="W1743" s="80">
        <f>INDEX(检修、备用和必开!C:C,MATCH(统调负荷!$C1743,检修、备用和必开!$A:$A,0))</f>
        <v/>
      </c>
      <c r="X1743" s="80">
        <f>INDEX(检修、备用和必开!D:D,MATCH(统调负荷!$C1743,检修、备用和必开!$A:$A,0))</f>
        <v/>
      </c>
      <c r="Y1743" s="80">
        <f>INDEX(检修、备用和必开!E:E,MATCH(统调负荷!$C1743,检修、备用和必开!$A:$A,0))</f>
        <v/>
      </c>
      <c r="Z1743" s="80">
        <f>INDEX(检修、备用和必开!F:F,MATCH(统调负荷!$C1743,检修、备用和必开!$A:$A,0))</f>
        <v/>
      </c>
      <c r="AA1743" s="80">
        <f>94492.4-V1743-Z1743</f>
        <v/>
      </c>
      <c r="AB1743" s="80" t="n">
        <v>325.12</v>
      </c>
      <c r="AC1743" s="80" t="n">
        <v>315</v>
      </c>
      <c r="AD1743" s="83">
        <f>C1743+D1743</f>
        <v/>
      </c>
      <c r="AE1743" s="82">
        <f>N1743-E1743</f>
        <v/>
      </c>
      <c r="AF1743" s="82">
        <f>O1743-F1743</f>
        <v/>
      </c>
      <c r="AG1743" s="82">
        <f>P1743-G1743</f>
        <v/>
      </c>
      <c r="AH1743" s="82">
        <f>Q1743-H1743</f>
        <v/>
      </c>
      <c r="AI1743" s="82">
        <f>R1743-I1743</f>
        <v/>
      </c>
      <c r="AJ1743" s="82">
        <f>S1743-J1743</f>
        <v/>
      </c>
      <c r="AK1743" s="80">
        <f>INDEX(检修、备用和必开!I:I,MATCH(统调负荷!$C1743,检修、备用和必开!$A:$A,0))</f>
        <v/>
      </c>
    </row>
    <row r="1744" ht="13.8" customHeight="1">
      <c r="A1744" s="80">
        <f>WEEKDAY(C1744,2)</f>
        <v/>
      </c>
      <c r="B1744" s="80">
        <f>HOUR(D1744)</f>
        <v/>
      </c>
      <c r="D1744" s="75" t="n"/>
      <c r="E1744" s="80" t="n"/>
      <c r="F1744" s="80" t="n"/>
      <c r="G1744" s="80" t="n"/>
      <c r="H1744" s="80" t="n"/>
      <c r="I1744" s="80" t="n"/>
      <c r="J1744" s="80" t="n"/>
      <c r="K1744" s="80">
        <f>F1744-Y1744</f>
        <v/>
      </c>
      <c r="L1744" s="82">
        <f>AA1744/(K1744+W1744)</f>
        <v/>
      </c>
      <c r="M1744" s="75" t="n">
        <v>0.1458333333333333</v>
      </c>
      <c r="N1744" s="80" t="n">
        <v>64132.7</v>
      </c>
      <c r="O1744" s="80" t="n">
        <v>36407.28</v>
      </c>
      <c r="P1744" s="80" t="n">
        <v>10480.2</v>
      </c>
      <c r="Q1744" s="80" t="n">
        <v>13079.8</v>
      </c>
      <c r="R1744" s="80" t="n">
        <v>5312.66</v>
      </c>
      <c r="S1744" s="80" t="n">
        <v>-1147.24</v>
      </c>
      <c r="T1744" s="80">
        <f>O1744-Y1744</f>
        <v/>
      </c>
      <c r="U1744" s="82">
        <f>AA1744/(T1744+X1744)</f>
        <v/>
      </c>
      <c r="V1744" s="80">
        <f>INDEX(检修、备用和必开!B:B,MATCH(统调负荷!$C1744,检修、备用和必开!$A:$A,0))</f>
        <v/>
      </c>
      <c r="W1744" s="80">
        <f>INDEX(检修、备用和必开!C:C,MATCH(统调负荷!$C1744,检修、备用和必开!$A:$A,0))</f>
        <v/>
      </c>
      <c r="X1744" s="80">
        <f>INDEX(检修、备用和必开!D:D,MATCH(统调负荷!$C1744,检修、备用和必开!$A:$A,0))</f>
        <v/>
      </c>
      <c r="Y1744" s="80">
        <f>INDEX(检修、备用和必开!E:E,MATCH(统调负荷!$C1744,检修、备用和必开!$A:$A,0))</f>
        <v/>
      </c>
      <c r="Z1744" s="80">
        <f>INDEX(检修、备用和必开!F:F,MATCH(统调负荷!$C1744,检修、备用和必开!$A:$A,0))</f>
        <v/>
      </c>
      <c r="AA1744" s="80">
        <f>94492.4-V1744-Z1744</f>
        <v/>
      </c>
      <c r="AB1744" s="80" t="n">
        <v>325</v>
      </c>
      <c r="AC1744" s="80" t="n">
        <v>312.13</v>
      </c>
      <c r="AD1744" s="83">
        <f>C1744+D1744</f>
        <v/>
      </c>
      <c r="AE1744" s="82">
        <f>N1744-E1744</f>
        <v/>
      </c>
      <c r="AF1744" s="82">
        <f>O1744-F1744</f>
        <v/>
      </c>
      <c r="AG1744" s="82">
        <f>P1744-G1744</f>
        <v/>
      </c>
      <c r="AH1744" s="82">
        <f>Q1744-H1744</f>
        <v/>
      </c>
      <c r="AI1744" s="82">
        <f>R1744-I1744</f>
        <v/>
      </c>
      <c r="AJ1744" s="82">
        <f>S1744-J1744</f>
        <v/>
      </c>
      <c r="AK1744" s="80">
        <f>INDEX(检修、备用和必开!I:I,MATCH(统调负荷!$C1744,检修、备用和必开!$A:$A,0))</f>
        <v/>
      </c>
    </row>
    <row r="1745" ht="13.8" customHeight="1">
      <c r="A1745" s="80">
        <f>WEEKDAY(C1745,2)</f>
        <v/>
      </c>
      <c r="B1745" s="80">
        <f>HOUR(D1745)</f>
        <v/>
      </c>
      <c r="D1745" s="75" t="n"/>
      <c r="E1745" s="80" t="n"/>
      <c r="F1745" s="80" t="n"/>
      <c r="G1745" s="80" t="n"/>
      <c r="H1745" s="80" t="n"/>
      <c r="I1745" s="80" t="n"/>
      <c r="J1745" s="80" t="n"/>
      <c r="K1745" s="80">
        <f>F1745-Y1745</f>
        <v/>
      </c>
      <c r="L1745" s="82">
        <f>AA1745/(K1745+W1745)</f>
        <v/>
      </c>
      <c r="M1745" s="75" t="n">
        <v>0.15625</v>
      </c>
      <c r="N1745" s="80" t="n">
        <v>63648.7</v>
      </c>
      <c r="O1745" s="80" t="n">
        <v>36340.56</v>
      </c>
      <c r="P1745" s="80" t="n">
        <v>10443.3</v>
      </c>
      <c r="Q1745" s="80" t="n">
        <v>12646.9</v>
      </c>
      <c r="R1745" s="80" t="n">
        <v>5355.23</v>
      </c>
      <c r="S1745" s="80" t="n">
        <v>-1137.29</v>
      </c>
      <c r="T1745" s="80">
        <f>O1745-Y1745</f>
        <v/>
      </c>
      <c r="U1745" s="82">
        <f>AA1745/(T1745+X1745)</f>
        <v/>
      </c>
      <c r="V1745" s="80">
        <f>INDEX(检修、备用和必开!B:B,MATCH(统调负荷!$C1745,检修、备用和必开!$A:$A,0))</f>
        <v/>
      </c>
      <c r="W1745" s="80">
        <f>INDEX(检修、备用和必开!C:C,MATCH(统调负荷!$C1745,检修、备用和必开!$A:$A,0))</f>
        <v/>
      </c>
      <c r="X1745" s="80">
        <f>INDEX(检修、备用和必开!D:D,MATCH(统调负荷!$C1745,检修、备用和必开!$A:$A,0))</f>
        <v/>
      </c>
      <c r="Y1745" s="80">
        <f>INDEX(检修、备用和必开!E:E,MATCH(统调负荷!$C1745,检修、备用和必开!$A:$A,0))</f>
        <v/>
      </c>
      <c r="Z1745" s="80">
        <f>INDEX(检修、备用和必开!F:F,MATCH(统调负荷!$C1745,检修、备用和必开!$A:$A,0))</f>
        <v/>
      </c>
      <c r="AA1745" s="80">
        <f>94492.4-V1745-Z1745</f>
        <v/>
      </c>
      <c r="AB1745" s="80" t="n">
        <v>321.13</v>
      </c>
      <c r="AC1745" s="80" t="n">
        <v>312.81</v>
      </c>
      <c r="AD1745" s="83">
        <f>C1745+D1745</f>
        <v/>
      </c>
      <c r="AE1745" s="82">
        <f>N1745-E1745</f>
        <v/>
      </c>
      <c r="AF1745" s="82">
        <f>O1745-F1745</f>
        <v/>
      </c>
      <c r="AG1745" s="82">
        <f>P1745-G1745</f>
        <v/>
      </c>
      <c r="AH1745" s="82">
        <f>Q1745-H1745</f>
        <v/>
      </c>
      <c r="AI1745" s="82">
        <f>R1745-I1745</f>
        <v/>
      </c>
      <c r="AJ1745" s="82">
        <f>S1745-J1745</f>
        <v/>
      </c>
      <c r="AK1745" s="80">
        <f>INDEX(检修、备用和必开!I:I,MATCH(统调负荷!$C1745,检修、备用和必开!$A:$A,0))</f>
        <v/>
      </c>
    </row>
    <row r="1746" ht="13.8" customHeight="1">
      <c r="A1746" s="80">
        <f>WEEKDAY(C1746,2)</f>
        <v/>
      </c>
      <c r="B1746" s="80">
        <f>HOUR(D1746)</f>
        <v/>
      </c>
      <c r="D1746" s="75" t="n"/>
      <c r="E1746" s="80" t="n"/>
      <c r="F1746" s="80" t="n"/>
      <c r="G1746" s="80" t="n"/>
      <c r="H1746" s="80" t="n"/>
      <c r="I1746" s="80" t="n"/>
      <c r="J1746" s="80" t="n"/>
      <c r="K1746" s="80">
        <f>F1746-Y1746</f>
        <v/>
      </c>
      <c r="L1746" s="82">
        <f>AA1746/(K1746+W1746)</f>
        <v/>
      </c>
      <c r="M1746" s="75" t="n">
        <v>0.1666666666666667</v>
      </c>
      <c r="N1746" s="80" t="n">
        <v>62903.2</v>
      </c>
      <c r="O1746" s="80" t="n">
        <v>35619.58</v>
      </c>
      <c r="P1746" s="80" t="n">
        <v>10705.3</v>
      </c>
      <c r="Q1746" s="80" t="n">
        <v>12395.3</v>
      </c>
      <c r="R1746" s="80" t="n">
        <v>5328.63</v>
      </c>
      <c r="S1746" s="80" t="n">
        <v>-1145.61</v>
      </c>
      <c r="T1746" s="80">
        <f>O1746-Y1746</f>
        <v/>
      </c>
      <c r="U1746" s="82">
        <f>AA1746/(T1746+X1746)</f>
        <v/>
      </c>
      <c r="V1746" s="80">
        <f>INDEX(检修、备用和必开!B:B,MATCH(统调负荷!$C1746,检修、备用和必开!$A:$A,0))</f>
        <v/>
      </c>
      <c r="W1746" s="80">
        <f>INDEX(检修、备用和必开!C:C,MATCH(统调负荷!$C1746,检修、备用和必开!$A:$A,0))</f>
        <v/>
      </c>
      <c r="X1746" s="80">
        <f>INDEX(检修、备用和必开!D:D,MATCH(统调负荷!$C1746,检修、备用和必开!$A:$A,0))</f>
        <v/>
      </c>
      <c r="Y1746" s="80">
        <f>INDEX(检修、备用和必开!E:E,MATCH(统调负荷!$C1746,检修、备用和必开!$A:$A,0))</f>
        <v/>
      </c>
      <c r="Z1746" s="80">
        <f>INDEX(检修、备用和必开!F:F,MATCH(统调负荷!$C1746,检修、备用和必开!$A:$A,0))</f>
        <v/>
      </c>
      <c r="AA1746" s="80">
        <f>94492.4-V1746-Z1746</f>
        <v/>
      </c>
      <c r="AB1746" s="80" t="n">
        <v>320</v>
      </c>
      <c r="AC1746" s="80" t="n">
        <v>308</v>
      </c>
      <c r="AD1746" s="83">
        <f>C1746+D1746</f>
        <v/>
      </c>
      <c r="AE1746" s="82">
        <f>N1746-E1746</f>
        <v/>
      </c>
      <c r="AF1746" s="82">
        <f>O1746-F1746</f>
        <v/>
      </c>
      <c r="AG1746" s="82">
        <f>P1746-G1746</f>
        <v/>
      </c>
      <c r="AH1746" s="82">
        <f>Q1746-H1746</f>
        <v/>
      </c>
      <c r="AI1746" s="82">
        <f>R1746-I1746</f>
        <v/>
      </c>
      <c r="AJ1746" s="82">
        <f>S1746-J1746</f>
        <v/>
      </c>
      <c r="AK1746" s="80">
        <f>INDEX(检修、备用和必开!I:I,MATCH(统调负荷!$C1746,检修、备用和必开!$A:$A,0))</f>
        <v/>
      </c>
    </row>
    <row r="1747" ht="13.8" customHeight="1">
      <c r="A1747" s="80">
        <f>WEEKDAY(C1747,2)</f>
        <v/>
      </c>
      <c r="B1747" s="80">
        <f>HOUR(D1747)</f>
        <v/>
      </c>
      <c r="D1747" s="75" t="n"/>
      <c r="E1747" s="80" t="n"/>
      <c r="F1747" s="80" t="n"/>
      <c r="G1747" s="80" t="n"/>
      <c r="H1747" s="80" t="n"/>
      <c r="I1747" s="80" t="n"/>
      <c r="J1747" s="80" t="n"/>
      <c r="K1747" s="80">
        <f>F1747-Y1747</f>
        <v/>
      </c>
      <c r="L1747" s="82">
        <f>AA1747/(K1747+W1747)</f>
        <v/>
      </c>
      <c r="M1747" s="75" t="n">
        <v>0.1770833333333333</v>
      </c>
      <c r="N1747" s="80" t="n">
        <v>62447.4</v>
      </c>
      <c r="O1747" s="80" t="n">
        <v>34994.49</v>
      </c>
      <c r="P1747" s="80" t="n">
        <v>10739.3</v>
      </c>
      <c r="Q1747" s="80" t="n">
        <v>12546.5</v>
      </c>
      <c r="R1747" s="80" t="n">
        <v>5308.22</v>
      </c>
      <c r="S1747" s="80" t="n">
        <v>-1141.11</v>
      </c>
      <c r="T1747" s="80">
        <f>O1747-Y1747</f>
        <v/>
      </c>
      <c r="U1747" s="82">
        <f>AA1747/(T1747+X1747)</f>
        <v/>
      </c>
      <c r="V1747" s="80">
        <f>INDEX(检修、备用和必开!B:B,MATCH(统调负荷!$C1747,检修、备用和必开!$A:$A,0))</f>
        <v/>
      </c>
      <c r="W1747" s="80">
        <f>INDEX(检修、备用和必开!C:C,MATCH(统调负荷!$C1747,检修、备用和必开!$A:$A,0))</f>
        <v/>
      </c>
      <c r="X1747" s="80">
        <f>INDEX(检修、备用和必开!D:D,MATCH(统调负荷!$C1747,检修、备用和必开!$A:$A,0))</f>
        <v/>
      </c>
      <c r="Y1747" s="80">
        <f>INDEX(检修、备用和必开!E:E,MATCH(统调负荷!$C1747,检修、备用和必开!$A:$A,0))</f>
        <v/>
      </c>
      <c r="Z1747" s="80">
        <f>INDEX(检修、备用和必开!F:F,MATCH(统调负荷!$C1747,检修、备用和必开!$A:$A,0))</f>
        <v/>
      </c>
      <c r="AA1747" s="80">
        <f>94492.4-V1747-Z1747</f>
        <v/>
      </c>
      <c r="AB1747" s="80" t="n">
        <v>316.13</v>
      </c>
      <c r="AC1747" s="80" t="n">
        <v>311</v>
      </c>
      <c r="AD1747" s="83">
        <f>C1747+D1747</f>
        <v/>
      </c>
      <c r="AE1747" s="82">
        <f>N1747-E1747</f>
        <v/>
      </c>
      <c r="AF1747" s="82">
        <f>O1747-F1747</f>
        <v/>
      </c>
      <c r="AG1747" s="82">
        <f>P1747-G1747</f>
        <v/>
      </c>
      <c r="AH1747" s="82">
        <f>Q1747-H1747</f>
        <v/>
      </c>
      <c r="AI1747" s="82">
        <f>R1747-I1747</f>
        <v/>
      </c>
      <c r="AJ1747" s="82">
        <f>S1747-J1747</f>
        <v/>
      </c>
      <c r="AK1747" s="80">
        <f>INDEX(检修、备用和必开!I:I,MATCH(统调负荷!$C1747,检修、备用和必开!$A:$A,0))</f>
        <v/>
      </c>
    </row>
    <row r="1748" ht="13.8" customHeight="1">
      <c r="A1748" s="80">
        <f>WEEKDAY(C1748,2)</f>
        <v/>
      </c>
      <c r="B1748" s="80">
        <f>HOUR(D1748)</f>
        <v/>
      </c>
      <c r="D1748" s="75" t="n"/>
      <c r="E1748" s="80" t="n"/>
      <c r="F1748" s="80" t="n"/>
      <c r="G1748" s="80" t="n"/>
      <c r="H1748" s="80" t="n"/>
      <c r="I1748" s="80" t="n"/>
      <c r="J1748" s="80" t="n"/>
      <c r="K1748" s="80">
        <f>F1748-Y1748</f>
        <v/>
      </c>
      <c r="L1748" s="82">
        <f>AA1748/(K1748+W1748)</f>
        <v/>
      </c>
      <c r="M1748" s="75" t="n">
        <v>0.1875</v>
      </c>
      <c r="N1748" s="80" t="n">
        <v>61963.3</v>
      </c>
      <c r="O1748" s="80" t="n">
        <v>34937.23</v>
      </c>
      <c r="P1748" s="80" t="n">
        <v>10737.3</v>
      </c>
      <c r="Q1748" s="80" t="n">
        <v>12130.9</v>
      </c>
      <c r="R1748" s="80" t="n">
        <v>5309.53</v>
      </c>
      <c r="S1748" s="80" t="n">
        <v>-1151.66</v>
      </c>
      <c r="T1748" s="80">
        <f>O1748-Y1748</f>
        <v/>
      </c>
      <c r="U1748" s="82">
        <f>AA1748/(T1748+X1748)</f>
        <v/>
      </c>
      <c r="V1748" s="80">
        <f>INDEX(检修、备用和必开!B:B,MATCH(统调负荷!$C1748,检修、备用和必开!$A:$A,0))</f>
        <v/>
      </c>
      <c r="W1748" s="80">
        <f>INDEX(检修、备用和必开!C:C,MATCH(统调负荷!$C1748,检修、备用和必开!$A:$A,0))</f>
        <v/>
      </c>
      <c r="X1748" s="80">
        <f>INDEX(检修、备用和必开!D:D,MATCH(统调负荷!$C1748,检修、备用和必开!$A:$A,0))</f>
        <v/>
      </c>
      <c r="Y1748" s="80">
        <f>INDEX(检修、备用和必开!E:E,MATCH(统调负荷!$C1748,检修、备用和必开!$A:$A,0))</f>
        <v/>
      </c>
      <c r="Z1748" s="80">
        <f>INDEX(检修、备用和必开!F:F,MATCH(统调负荷!$C1748,检修、备用和必开!$A:$A,0))</f>
        <v/>
      </c>
      <c r="AA1748" s="80">
        <f>94492.4-V1748-Z1748</f>
        <v/>
      </c>
      <c r="AB1748" s="80" t="n">
        <v>315</v>
      </c>
      <c r="AC1748" s="80" t="n">
        <v>309.71</v>
      </c>
      <c r="AD1748" s="83">
        <f>C1748+D1748</f>
        <v/>
      </c>
      <c r="AE1748" s="82">
        <f>N1748-E1748</f>
        <v/>
      </c>
      <c r="AF1748" s="82">
        <f>O1748-F1748</f>
        <v/>
      </c>
      <c r="AG1748" s="82">
        <f>P1748-G1748</f>
        <v/>
      </c>
      <c r="AH1748" s="82">
        <f>Q1748-H1748</f>
        <v/>
      </c>
      <c r="AI1748" s="82">
        <f>R1748-I1748</f>
        <v/>
      </c>
      <c r="AJ1748" s="82">
        <f>S1748-J1748</f>
        <v/>
      </c>
      <c r="AK1748" s="80">
        <f>INDEX(检修、备用和必开!I:I,MATCH(统调负荷!$C1748,检修、备用和必开!$A:$A,0))</f>
        <v/>
      </c>
    </row>
    <row r="1749" ht="13.8" customHeight="1">
      <c r="A1749" s="80">
        <f>WEEKDAY(C1749,2)</f>
        <v/>
      </c>
      <c r="B1749" s="80">
        <f>HOUR(D1749)</f>
        <v/>
      </c>
      <c r="D1749" s="75" t="n"/>
      <c r="E1749" s="80" t="n"/>
      <c r="F1749" s="80" t="n"/>
      <c r="G1749" s="80" t="n"/>
      <c r="H1749" s="80" t="n"/>
      <c r="I1749" s="80" t="n"/>
      <c r="J1749" s="80" t="n"/>
      <c r="K1749" s="80">
        <f>F1749-Y1749</f>
        <v/>
      </c>
      <c r="L1749" s="82">
        <f>AA1749/(K1749+W1749)</f>
        <v/>
      </c>
      <c r="M1749" s="75" t="n">
        <v>0.1979166666666667</v>
      </c>
      <c r="N1749" s="80" t="n">
        <v>61565.9</v>
      </c>
      <c r="O1749" s="80" t="n">
        <v>34987.22</v>
      </c>
      <c r="P1749" s="80" t="n">
        <v>10371.5</v>
      </c>
      <c r="Q1749" s="80" t="n">
        <v>12012.8</v>
      </c>
      <c r="R1749" s="80" t="n">
        <v>5321.51</v>
      </c>
      <c r="S1749" s="80" t="n">
        <v>-1127.13</v>
      </c>
      <c r="T1749" s="80">
        <f>O1749-Y1749</f>
        <v/>
      </c>
      <c r="U1749" s="82">
        <f>AA1749/(T1749+X1749)</f>
        <v/>
      </c>
      <c r="V1749" s="80">
        <f>INDEX(检修、备用和必开!B:B,MATCH(统调负荷!$C1749,检修、备用和必开!$A:$A,0))</f>
        <v/>
      </c>
      <c r="W1749" s="80">
        <f>INDEX(检修、备用和必开!C:C,MATCH(统调负荷!$C1749,检修、备用和必开!$A:$A,0))</f>
        <v/>
      </c>
      <c r="X1749" s="80">
        <f>INDEX(检修、备用和必开!D:D,MATCH(统调负荷!$C1749,检修、备用和必开!$A:$A,0))</f>
        <v/>
      </c>
      <c r="Y1749" s="80">
        <f>INDEX(检修、备用和必开!E:E,MATCH(统调负荷!$C1749,检修、备用和必开!$A:$A,0))</f>
        <v/>
      </c>
      <c r="Z1749" s="80">
        <f>INDEX(检修、备用和必开!F:F,MATCH(统调负荷!$C1749,检修、备用和必开!$A:$A,0))</f>
        <v/>
      </c>
      <c r="AA1749" s="80">
        <f>94492.4-V1749-Z1749</f>
        <v/>
      </c>
      <c r="AB1749" s="80" t="n">
        <v>313.13</v>
      </c>
      <c r="AC1749" s="80" t="n">
        <v>309.13</v>
      </c>
      <c r="AD1749" s="83">
        <f>C1749+D1749</f>
        <v/>
      </c>
      <c r="AE1749" s="82">
        <f>N1749-E1749</f>
        <v/>
      </c>
      <c r="AF1749" s="82">
        <f>O1749-F1749</f>
        <v/>
      </c>
      <c r="AG1749" s="82">
        <f>P1749-G1749</f>
        <v/>
      </c>
      <c r="AH1749" s="82">
        <f>Q1749-H1749</f>
        <v/>
      </c>
      <c r="AI1749" s="82">
        <f>R1749-I1749</f>
        <v/>
      </c>
      <c r="AJ1749" s="82">
        <f>S1749-J1749</f>
        <v/>
      </c>
      <c r="AK1749" s="80">
        <f>INDEX(检修、备用和必开!I:I,MATCH(统调负荷!$C1749,检修、备用和必开!$A:$A,0))</f>
        <v/>
      </c>
    </row>
    <row r="1750" ht="13.8" customHeight="1">
      <c r="A1750" s="80">
        <f>WEEKDAY(C1750,2)</f>
        <v/>
      </c>
      <c r="B1750" s="80">
        <f>HOUR(D1750)</f>
        <v/>
      </c>
      <c r="D1750" s="75" t="n"/>
      <c r="E1750" s="80" t="n"/>
      <c r="F1750" s="80" t="n"/>
      <c r="G1750" s="80" t="n"/>
      <c r="H1750" s="80" t="n"/>
      <c r="I1750" s="80" t="n"/>
      <c r="J1750" s="80" t="n"/>
      <c r="K1750" s="80">
        <f>F1750-Y1750</f>
        <v/>
      </c>
      <c r="L1750" s="82">
        <f>AA1750/(K1750+W1750)</f>
        <v/>
      </c>
      <c r="M1750" s="75" t="n">
        <v>0.2083333333333333</v>
      </c>
      <c r="N1750" s="80" t="n">
        <v>61749.4</v>
      </c>
      <c r="O1750" s="80" t="n">
        <v>34741.1</v>
      </c>
      <c r="P1750" s="80" t="n">
        <v>10649.3</v>
      </c>
      <c r="Q1750" s="80" t="n">
        <v>12194.2</v>
      </c>
      <c r="R1750" s="80" t="n">
        <v>5339.22</v>
      </c>
      <c r="S1750" s="80" t="n">
        <v>-1174.42</v>
      </c>
      <c r="T1750" s="80">
        <f>O1750-Y1750</f>
        <v/>
      </c>
      <c r="U1750" s="82">
        <f>AA1750/(T1750+X1750)</f>
        <v/>
      </c>
      <c r="V1750" s="80">
        <f>INDEX(检修、备用和必开!B:B,MATCH(统调负荷!$C1750,检修、备用和必开!$A:$A,0))</f>
        <v/>
      </c>
      <c r="W1750" s="80">
        <f>INDEX(检修、备用和必开!C:C,MATCH(统调负荷!$C1750,检修、备用和必开!$A:$A,0))</f>
        <v/>
      </c>
      <c r="X1750" s="80">
        <f>INDEX(检修、备用和必开!D:D,MATCH(统调负荷!$C1750,检修、备用和必开!$A:$A,0))</f>
        <v/>
      </c>
      <c r="Y1750" s="80">
        <f>INDEX(检修、备用和必开!E:E,MATCH(统调负荷!$C1750,检修、备用和必开!$A:$A,0))</f>
        <v/>
      </c>
      <c r="Z1750" s="80">
        <f>INDEX(检修、备用和必开!F:F,MATCH(统调负荷!$C1750,检修、备用和必开!$A:$A,0))</f>
        <v/>
      </c>
      <c r="AA1750" s="80">
        <f>94492.4-V1750-Z1750</f>
        <v/>
      </c>
      <c r="AB1750" s="80" t="n">
        <v>313.01</v>
      </c>
      <c r="AC1750" s="80" t="n">
        <v>306.13</v>
      </c>
      <c r="AD1750" s="83">
        <f>C1750+D1750</f>
        <v/>
      </c>
      <c r="AE1750" s="82">
        <f>N1750-E1750</f>
        <v/>
      </c>
      <c r="AF1750" s="82">
        <f>O1750-F1750</f>
        <v/>
      </c>
      <c r="AG1750" s="82">
        <f>P1750-G1750</f>
        <v/>
      </c>
      <c r="AH1750" s="82">
        <f>Q1750-H1750</f>
        <v/>
      </c>
      <c r="AI1750" s="82">
        <f>R1750-I1750</f>
        <v/>
      </c>
      <c r="AJ1750" s="82">
        <f>S1750-J1750</f>
        <v/>
      </c>
      <c r="AK1750" s="80">
        <f>INDEX(检修、备用和必开!I:I,MATCH(统调负荷!$C1750,检修、备用和必开!$A:$A,0))</f>
        <v/>
      </c>
    </row>
    <row r="1751" ht="13.8" customHeight="1">
      <c r="A1751" s="80">
        <f>WEEKDAY(C1751,2)</f>
        <v/>
      </c>
      <c r="B1751" s="80">
        <f>HOUR(D1751)</f>
        <v/>
      </c>
      <c r="D1751" s="75" t="n"/>
      <c r="E1751" s="80" t="n"/>
      <c r="F1751" s="80" t="n"/>
      <c r="G1751" s="80" t="n"/>
      <c r="H1751" s="80" t="n"/>
      <c r="I1751" s="80" t="n"/>
      <c r="J1751" s="80" t="n"/>
      <c r="K1751" s="80">
        <f>F1751-Y1751</f>
        <v/>
      </c>
      <c r="L1751" s="82">
        <f>AA1751/(K1751+W1751)</f>
        <v/>
      </c>
      <c r="M1751" s="75" t="n">
        <v>0.21875</v>
      </c>
      <c r="N1751" s="80" t="n">
        <v>61786</v>
      </c>
      <c r="O1751" s="80" t="n">
        <v>34940.83</v>
      </c>
      <c r="P1751" s="80" t="n">
        <v>10380.7</v>
      </c>
      <c r="Q1751" s="80" t="n">
        <v>12180.2</v>
      </c>
      <c r="R1751" s="80" t="n">
        <v>5415.04</v>
      </c>
      <c r="S1751" s="80" t="n">
        <v>-1130.77</v>
      </c>
      <c r="T1751" s="80">
        <f>O1751-Y1751</f>
        <v/>
      </c>
      <c r="U1751" s="82">
        <f>AA1751/(T1751+X1751)</f>
        <v/>
      </c>
      <c r="V1751" s="80">
        <f>INDEX(检修、备用和必开!B:B,MATCH(统调负荷!$C1751,检修、备用和必开!$A:$A,0))</f>
        <v/>
      </c>
      <c r="W1751" s="80">
        <f>INDEX(检修、备用和必开!C:C,MATCH(统调负荷!$C1751,检修、备用和必开!$A:$A,0))</f>
        <v/>
      </c>
      <c r="X1751" s="80">
        <f>INDEX(检修、备用和必开!D:D,MATCH(统调负荷!$C1751,检修、备用和必开!$A:$A,0))</f>
        <v/>
      </c>
      <c r="Y1751" s="80">
        <f>INDEX(检修、备用和必开!E:E,MATCH(统调负荷!$C1751,检修、备用和必开!$A:$A,0))</f>
        <v/>
      </c>
      <c r="Z1751" s="80">
        <f>INDEX(检修、备用和必开!F:F,MATCH(统调负荷!$C1751,检修、备用和必开!$A:$A,0))</f>
        <v/>
      </c>
      <c r="AA1751" s="80">
        <f>94492.4-V1751-Z1751</f>
        <v/>
      </c>
      <c r="AB1751" s="80" t="n">
        <v>315</v>
      </c>
      <c r="AC1751" s="80" t="n">
        <v>309</v>
      </c>
      <c r="AD1751" s="83">
        <f>C1751+D1751</f>
        <v/>
      </c>
      <c r="AE1751" s="82">
        <f>N1751-E1751</f>
        <v/>
      </c>
      <c r="AF1751" s="82">
        <f>O1751-F1751</f>
        <v/>
      </c>
      <c r="AG1751" s="82">
        <f>P1751-G1751</f>
        <v/>
      </c>
      <c r="AH1751" s="82">
        <f>Q1751-H1751</f>
        <v/>
      </c>
      <c r="AI1751" s="82">
        <f>R1751-I1751</f>
        <v/>
      </c>
      <c r="AJ1751" s="82">
        <f>S1751-J1751</f>
        <v/>
      </c>
      <c r="AK1751" s="80">
        <f>INDEX(检修、备用和必开!I:I,MATCH(统调负荷!$C1751,检修、备用和必开!$A:$A,0))</f>
        <v/>
      </c>
    </row>
    <row r="1752" ht="13.8" customHeight="1">
      <c r="A1752" s="80">
        <f>WEEKDAY(C1752,2)</f>
        <v/>
      </c>
      <c r="B1752" s="80">
        <f>HOUR(D1752)</f>
        <v/>
      </c>
      <c r="D1752" s="75" t="n"/>
      <c r="E1752" s="80" t="n"/>
      <c r="F1752" s="80" t="n"/>
      <c r="G1752" s="80" t="n"/>
      <c r="H1752" s="80" t="n"/>
      <c r="I1752" s="80" t="n"/>
      <c r="J1752" s="80" t="n"/>
      <c r="K1752" s="80">
        <f>F1752-Y1752</f>
        <v/>
      </c>
      <c r="L1752" s="82">
        <f>AA1752/(K1752+W1752)</f>
        <v/>
      </c>
      <c r="M1752" s="75" t="n">
        <v>0.2291666666666667</v>
      </c>
      <c r="N1752" s="80" t="n">
        <v>61944.8</v>
      </c>
      <c r="O1752" s="80" t="n">
        <v>34981.41</v>
      </c>
      <c r="P1752" s="80" t="n">
        <v>10535.5</v>
      </c>
      <c r="Q1752" s="80" t="n">
        <v>12081.9</v>
      </c>
      <c r="R1752" s="80" t="n">
        <v>5359.74</v>
      </c>
      <c r="S1752" s="80" t="n">
        <v>-1013.75</v>
      </c>
      <c r="T1752" s="80">
        <f>O1752-Y1752</f>
        <v/>
      </c>
      <c r="U1752" s="82">
        <f>AA1752/(T1752+X1752)</f>
        <v/>
      </c>
      <c r="V1752" s="80">
        <f>INDEX(检修、备用和必开!B:B,MATCH(统调负荷!$C1752,检修、备用和必开!$A:$A,0))</f>
        <v/>
      </c>
      <c r="W1752" s="80">
        <f>INDEX(检修、备用和必开!C:C,MATCH(统调负荷!$C1752,检修、备用和必开!$A:$A,0))</f>
        <v/>
      </c>
      <c r="X1752" s="80">
        <f>INDEX(检修、备用和必开!D:D,MATCH(统调负荷!$C1752,检修、备用和必开!$A:$A,0))</f>
        <v/>
      </c>
      <c r="Y1752" s="80">
        <f>INDEX(检修、备用和必开!E:E,MATCH(统调负荷!$C1752,检修、备用和必开!$A:$A,0))</f>
        <v/>
      </c>
      <c r="Z1752" s="80">
        <f>INDEX(检修、备用和必开!F:F,MATCH(统调负荷!$C1752,检修、备用和必开!$A:$A,0))</f>
        <v/>
      </c>
      <c r="AA1752" s="80">
        <f>94492.4-V1752-Z1752</f>
        <v/>
      </c>
      <c r="AB1752" s="80" t="n">
        <v>318</v>
      </c>
      <c r="AC1752" s="80" t="n">
        <v>310</v>
      </c>
      <c r="AD1752" s="83">
        <f>C1752+D1752</f>
        <v/>
      </c>
      <c r="AE1752" s="82">
        <f>N1752-E1752</f>
        <v/>
      </c>
      <c r="AF1752" s="82">
        <f>O1752-F1752</f>
        <v/>
      </c>
      <c r="AG1752" s="82">
        <f>P1752-G1752</f>
        <v/>
      </c>
      <c r="AH1752" s="82">
        <f>Q1752-H1752</f>
        <v/>
      </c>
      <c r="AI1752" s="82">
        <f>R1752-I1752</f>
        <v/>
      </c>
      <c r="AJ1752" s="82">
        <f>S1752-J1752</f>
        <v/>
      </c>
      <c r="AK1752" s="80">
        <f>INDEX(检修、备用和必开!I:I,MATCH(统调负荷!$C1752,检修、备用和必开!$A:$A,0))</f>
        <v/>
      </c>
    </row>
    <row r="1753" ht="13.8" customHeight="1">
      <c r="A1753" s="80">
        <f>WEEKDAY(C1753,2)</f>
        <v/>
      </c>
      <c r="B1753" s="80">
        <f>HOUR(D1753)</f>
        <v/>
      </c>
      <c r="D1753" s="75" t="n"/>
      <c r="E1753" s="80" t="n"/>
      <c r="F1753" s="80" t="n"/>
      <c r="G1753" s="80" t="n"/>
      <c r="H1753" s="80" t="n"/>
      <c r="I1753" s="80" t="n"/>
      <c r="J1753" s="80" t="n"/>
      <c r="K1753" s="80">
        <f>F1753-Y1753</f>
        <v/>
      </c>
      <c r="L1753" s="82">
        <f>AA1753/(K1753+W1753)</f>
        <v/>
      </c>
      <c r="M1753" s="75" t="n">
        <v>0.2395833333333333</v>
      </c>
      <c r="N1753" s="80" t="n">
        <v>62423.5</v>
      </c>
      <c r="O1753" s="80" t="n">
        <v>35390.16</v>
      </c>
      <c r="P1753" s="80" t="n">
        <v>10553.6</v>
      </c>
      <c r="Q1753" s="80" t="n">
        <v>12024.5</v>
      </c>
      <c r="R1753" s="80" t="n">
        <v>5398.53</v>
      </c>
      <c r="S1753" s="80" t="n">
        <v>-943.29</v>
      </c>
      <c r="T1753" s="80">
        <f>O1753-Y1753</f>
        <v/>
      </c>
      <c r="U1753" s="82">
        <f>AA1753/(T1753+X1753)</f>
        <v/>
      </c>
      <c r="V1753" s="80">
        <f>INDEX(检修、备用和必开!B:B,MATCH(统调负荷!$C1753,检修、备用和必开!$A:$A,0))</f>
        <v/>
      </c>
      <c r="W1753" s="80">
        <f>INDEX(检修、备用和必开!C:C,MATCH(统调负荷!$C1753,检修、备用和必开!$A:$A,0))</f>
        <v/>
      </c>
      <c r="X1753" s="80">
        <f>INDEX(检修、备用和必开!D:D,MATCH(统调负荷!$C1753,检修、备用和必开!$A:$A,0))</f>
        <v/>
      </c>
      <c r="Y1753" s="80">
        <f>INDEX(检修、备用和必开!E:E,MATCH(统调负荷!$C1753,检修、备用和必开!$A:$A,0))</f>
        <v/>
      </c>
      <c r="Z1753" s="80">
        <f>INDEX(检修、备用和必开!F:F,MATCH(统调负荷!$C1753,检修、备用和必开!$A:$A,0))</f>
        <v/>
      </c>
      <c r="AA1753" s="80">
        <f>94492.4-V1753-Z1753</f>
        <v/>
      </c>
      <c r="AB1753" s="80" t="n">
        <v>320.72</v>
      </c>
      <c r="AC1753" s="80" t="n">
        <v>311</v>
      </c>
      <c r="AD1753" s="83">
        <f>C1753+D1753</f>
        <v/>
      </c>
      <c r="AE1753" s="82">
        <f>N1753-E1753</f>
        <v/>
      </c>
      <c r="AF1753" s="82">
        <f>O1753-F1753</f>
        <v/>
      </c>
      <c r="AG1753" s="82">
        <f>P1753-G1753</f>
        <v/>
      </c>
      <c r="AH1753" s="82">
        <f>Q1753-H1753</f>
        <v/>
      </c>
      <c r="AI1753" s="82">
        <f>R1753-I1753</f>
        <v/>
      </c>
      <c r="AJ1753" s="82">
        <f>S1753-J1753</f>
        <v/>
      </c>
      <c r="AK1753" s="80">
        <f>INDEX(检修、备用和必开!I:I,MATCH(统调负荷!$C1753,检修、备用和必开!$A:$A,0))</f>
        <v/>
      </c>
    </row>
    <row r="1754" ht="13.8" customHeight="1">
      <c r="A1754" s="80">
        <f>WEEKDAY(C1754,2)</f>
        <v/>
      </c>
      <c r="B1754" s="80">
        <f>HOUR(D1754)</f>
        <v/>
      </c>
      <c r="D1754" s="75" t="n"/>
      <c r="E1754" s="80" t="n"/>
      <c r="F1754" s="80" t="n"/>
      <c r="G1754" s="80" t="n"/>
      <c r="H1754" s="80" t="n"/>
      <c r="I1754" s="80" t="n"/>
      <c r="J1754" s="80" t="n"/>
      <c r="K1754" s="80">
        <f>F1754-Y1754</f>
        <v/>
      </c>
      <c r="L1754" s="82">
        <f>AA1754/(K1754+W1754)</f>
        <v/>
      </c>
      <c r="M1754" s="75" t="n">
        <v>0.25</v>
      </c>
      <c r="N1754" s="80" t="n">
        <v>62966.4</v>
      </c>
      <c r="O1754" s="80" t="n">
        <v>35430.28</v>
      </c>
      <c r="P1754" s="80" t="n">
        <v>10021.6</v>
      </c>
      <c r="Q1754" s="80" t="n">
        <v>12996.5</v>
      </c>
      <c r="R1754" s="80" t="n">
        <v>5472.17</v>
      </c>
      <c r="S1754" s="80" t="n">
        <v>-954.15</v>
      </c>
      <c r="T1754" s="80">
        <f>O1754-Y1754</f>
        <v/>
      </c>
      <c r="U1754" s="82">
        <f>AA1754/(T1754+X1754)</f>
        <v/>
      </c>
      <c r="V1754" s="80">
        <f>INDEX(检修、备用和必开!B:B,MATCH(统调负荷!$C1754,检修、备用和必开!$A:$A,0))</f>
        <v/>
      </c>
      <c r="W1754" s="80">
        <f>INDEX(检修、备用和必开!C:C,MATCH(统调负荷!$C1754,检修、备用和必开!$A:$A,0))</f>
        <v/>
      </c>
      <c r="X1754" s="80">
        <f>INDEX(检修、备用和必开!D:D,MATCH(统调负荷!$C1754,检修、备用和必开!$A:$A,0))</f>
        <v/>
      </c>
      <c r="Y1754" s="80">
        <f>INDEX(检修、备用和必开!E:E,MATCH(统调负荷!$C1754,检修、备用和必开!$A:$A,0))</f>
        <v/>
      </c>
      <c r="Z1754" s="80">
        <f>INDEX(检修、备用和必开!F:F,MATCH(统调负荷!$C1754,检修、备用和必开!$A:$A,0))</f>
        <v/>
      </c>
      <c r="AA1754" s="80">
        <f>94492.4-V1754-Z1754</f>
        <v/>
      </c>
      <c r="AB1754" s="80" t="n">
        <v>325</v>
      </c>
      <c r="AC1754" s="80" t="n">
        <v>310</v>
      </c>
      <c r="AD1754" s="83">
        <f>C1754+D1754</f>
        <v/>
      </c>
      <c r="AE1754" s="82">
        <f>N1754-E1754</f>
        <v/>
      </c>
      <c r="AF1754" s="82">
        <f>O1754-F1754</f>
        <v/>
      </c>
      <c r="AG1754" s="82">
        <f>P1754-G1754</f>
        <v/>
      </c>
      <c r="AH1754" s="82">
        <f>Q1754-H1754</f>
        <v/>
      </c>
      <c r="AI1754" s="82">
        <f>R1754-I1754</f>
        <v/>
      </c>
      <c r="AJ1754" s="82">
        <f>S1754-J1754</f>
        <v/>
      </c>
      <c r="AK1754" s="80">
        <f>INDEX(检修、备用和必开!I:I,MATCH(统调负荷!$C1754,检修、备用和必开!$A:$A,0))</f>
        <v/>
      </c>
    </row>
    <row r="1755" ht="13.8" customHeight="1">
      <c r="A1755" s="80">
        <f>WEEKDAY(C1755,2)</f>
        <v/>
      </c>
      <c r="B1755" s="80">
        <f>HOUR(D1755)</f>
        <v/>
      </c>
      <c r="D1755" s="75" t="n"/>
      <c r="E1755" s="80" t="n"/>
      <c r="F1755" s="80" t="n"/>
      <c r="G1755" s="80" t="n"/>
      <c r="H1755" s="80" t="n"/>
      <c r="I1755" s="80" t="n"/>
      <c r="J1755" s="80" t="n"/>
      <c r="K1755" s="80">
        <f>F1755-Y1755</f>
        <v/>
      </c>
      <c r="L1755" s="82">
        <f>AA1755/(K1755+W1755)</f>
        <v/>
      </c>
      <c r="M1755" s="75" t="n">
        <v>0.2604166666666667</v>
      </c>
      <c r="N1755" s="80" t="n">
        <v>63961.7</v>
      </c>
      <c r="O1755" s="80" t="n">
        <v>36177.03</v>
      </c>
      <c r="P1755" s="80" t="n">
        <v>10159.4</v>
      </c>
      <c r="Q1755" s="80" t="n">
        <v>13155.5</v>
      </c>
      <c r="R1755" s="80" t="n">
        <v>5503.49</v>
      </c>
      <c r="S1755" s="80" t="n">
        <v>-1033.72</v>
      </c>
      <c r="T1755" s="80">
        <f>O1755-Y1755</f>
        <v/>
      </c>
      <c r="U1755" s="82">
        <f>AA1755/(T1755+X1755)</f>
        <v/>
      </c>
      <c r="V1755" s="80">
        <f>INDEX(检修、备用和必开!B:B,MATCH(统调负荷!$C1755,检修、备用和必开!$A:$A,0))</f>
        <v/>
      </c>
      <c r="W1755" s="80">
        <f>INDEX(检修、备用和必开!C:C,MATCH(统调负荷!$C1755,检修、备用和必开!$A:$A,0))</f>
        <v/>
      </c>
      <c r="X1755" s="80">
        <f>INDEX(检修、备用和必开!D:D,MATCH(统调负荷!$C1755,检修、备用和必开!$A:$A,0))</f>
        <v/>
      </c>
      <c r="Y1755" s="80">
        <f>INDEX(检修、备用和必开!E:E,MATCH(统调负荷!$C1755,检修、备用和必开!$A:$A,0))</f>
        <v/>
      </c>
      <c r="Z1755" s="80">
        <f>INDEX(检修、备用和必开!F:F,MATCH(统调负荷!$C1755,检修、备用和必开!$A:$A,0))</f>
        <v/>
      </c>
      <c r="AA1755" s="80">
        <f>94492.4-V1755-Z1755</f>
        <v/>
      </c>
      <c r="AB1755" s="80" t="n">
        <v>325.12</v>
      </c>
      <c r="AC1755" s="80" t="n">
        <v>315</v>
      </c>
      <c r="AD1755" s="83">
        <f>C1755+D1755</f>
        <v/>
      </c>
      <c r="AE1755" s="82">
        <f>N1755-E1755</f>
        <v/>
      </c>
      <c r="AF1755" s="82">
        <f>O1755-F1755</f>
        <v/>
      </c>
      <c r="AG1755" s="82">
        <f>P1755-G1755</f>
        <v/>
      </c>
      <c r="AH1755" s="82">
        <f>Q1755-H1755</f>
        <v/>
      </c>
      <c r="AI1755" s="82">
        <f>R1755-I1755</f>
        <v/>
      </c>
      <c r="AJ1755" s="82">
        <f>S1755-J1755</f>
        <v/>
      </c>
      <c r="AK1755" s="80">
        <f>INDEX(检修、备用和必开!I:I,MATCH(统调负荷!$C1755,检修、备用和必开!$A:$A,0))</f>
        <v/>
      </c>
    </row>
    <row r="1756" ht="13.8" customHeight="1">
      <c r="A1756" s="80">
        <f>WEEKDAY(C1756,2)</f>
        <v/>
      </c>
      <c r="B1756" s="80">
        <f>HOUR(D1756)</f>
        <v/>
      </c>
      <c r="D1756" s="75" t="n"/>
      <c r="E1756" s="80" t="n"/>
      <c r="F1756" s="80" t="n"/>
      <c r="G1756" s="80" t="n"/>
      <c r="H1756" s="80" t="n"/>
      <c r="I1756" s="80" t="n"/>
      <c r="J1756" s="80" t="n"/>
      <c r="K1756" s="80">
        <f>F1756-Y1756</f>
        <v/>
      </c>
      <c r="L1756" s="82">
        <f>AA1756/(K1756+W1756)</f>
        <v/>
      </c>
      <c r="M1756" s="75" t="n">
        <v>0.2708333333333333</v>
      </c>
      <c r="N1756" s="80" t="n">
        <v>64755.5</v>
      </c>
      <c r="O1756" s="80" t="n">
        <v>36456.63</v>
      </c>
      <c r="P1756" s="80" t="n">
        <v>10234.5</v>
      </c>
      <c r="Q1756" s="80" t="n">
        <v>13643.2</v>
      </c>
      <c r="R1756" s="80" t="n">
        <v>5524.8</v>
      </c>
      <c r="S1756" s="80" t="n">
        <v>-1103.63</v>
      </c>
      <c r="T1756" s="80">
        <f>O1756-Y1756</f>
        <v/>
      </c>
      <c r="U1756" s="82">
        <f>AA1756/(T1756+X1756)</f>
        <v/>
      </c>
      <c r="V1756" s="80">
        <f>INDEX(检修、备用和必开!B:B,MATCH(统调负荷!$C1756,检修、备用和必开!$A:$A,0))</f>
        <v/>
      </c>
      <c r="W1756" s="80">
        <f>INDEX(检修、备用和必开!C:C,MATCH(统调负荷!$C1756,检修、备用和必开!$A:$A,0))</f>
        <v/>
      </c>
      <c r="X1756" s="80">
        <f>INDEX(检修、备用和必开!D:D,MATCH(统调负荷!$C1756,检修、备用和必开!$A:$A,0))</f>
        <v/>
      </c>
      <c r="Y1756" s="80">
        <f>INDEX(检修、备用和必开!E:E,MATCH(统调负荷!$C1756,检修、备用和必开!$A:$A,0))</f>
        <v/>
      </c>
      <c r="Z1756" s="80">
        <f>INDEX(检修、备用和必开!F:F,MATCH(统调负荷!$C1756,检修、备用和必开!$A:$A,0))</f>
        <v/>
      </c>
      <c r="AA1756" s="80">
        <f>94492.4-V1756-Z1756</f>
        <v/>
      </c>
      <c r="AB1756" s="80" t="n">
        <v>325</v>
      </c>
      <c r="AC1756" s="80" t="n">
        <v>315</v>
      </c>
      <c r="AD1756" s="83">
        <f>C1756+D1756</f>
        <v/>
      </c>
      <c r="AE1756" s="82">
        <f>N1756-E1756</f>
        <v/>
      </c>
      <c r="AF1756" s="82">
        <f>O1756-F1756</f>
        <v/>
      </c>
      <c r="AG1756" s="82">
        <f>P1756-G1756</f>
        <v/>
      </c>
      <c r="AH1756" s="82">
        <f>Q1756-H1756</f>
        <v/>
      </c>
      <c r="AI1756" s="82">
        <f>R1756-I1756</f>
        <v/>
      </c>
      <c r="AJ1756" s="82">
        <f>S1756-J1756</f>
        <v/>
      </c>
      <c r="AK1756" s="80">
        <f>INDEX(检修、备用和必开!I:I,MATCH(统调负荷!$C1756,检修、备用和必开!$A:$A,0))</f>
        <v/>
      </c>
    </row>
    <row r="1757" ht="13.8" customHeight="1">
      <c r="A1757" s="80">
        <f>WEEKDAY(C1757,2)</f>
        <v/>
      </c>
      <c r="B1757" s="80">
        <f>HOUR(D1757)</f>
        <v/>
      </c>
      <c r="D1757" s="75" t="n"/>
      <c r="E1757" s="80" t="n"/>
      <c r="F1757" s="80" t="n"/>
      <c r="G1757" s="80" t="n"/>
      <c r="H1757" s="80" t="n"/>
      <c r="I1757" s="80" t="n"/>
      <c r="J1757" s="80" t="n"/>
      <c r="K1757" s="80">
        <f>F1757-Y1757</f>
        <v/>
      </c>
      <c r="L1757" s="82">
        <f>AA1757/(K1757+W1757)</f>
        <v/>
      </c>
      <c r="M1757" s="75" t="n">
        <v>0.28125</v>
      </c>
      <c r="N1757" s="80" t="n">
        <v>65841.39999999999</v>
      </c>
      <c r="O1757" s="80" t="n">
        <v>37737.22</v>
      </c>
      <c r="P1757" s="80" t="n">
        <v>10216.5</v>
      </c>
      <c r="Q1757" s="80" t="n">
        <v>13668.2</v>
      </c>
      <c r="R1757" s="80" t="n">
        <v>5520.84</v>
      </c>
      <c r="S1757" s="80" t="n">
        <v>-1301.36</v>
      </c>
      <c r="T1757" s="80">
        <f>O1757-Y1757</f>
        <v/>
      </c>
      <c r="U1757" s="82">
        <f>AA1757/(T1757+X1757)</f>
        <v/>
      </c>
      <c r="V1757" s="80">
        <f>INDEX(检修、备用和必开!B:B,MATCH(统调负荷!$C1757,检修、备用和必开!$A:$A,0))</f>
        <v/>
      </c>
      <c r="W1757" s="80">
        <f>INDEX(检修、备用和必开!C:C,MATCH(统调负荷!$C1757,检修、备用和必开!$A:$A,0))</f>
        <v/>
      </c>
      <c r="X1757" s="80">
        <f>INDEX(检修、备用和必开!D:D,MATCH(统调负荷!$C1757,检修、备用和必开!$A:$A,0))</f>
        <v/>
      </c>
      <c r="Y1757" s="80">
        <f>INDEX(检修、备用和必开!E:E,MATCH(统调负荷!$C1757,检修、备用和必开!$A:$A,0))</f>
        <v/>
      </c>
      <c r="Z1757" s="80">
        <f>INDEX(检修、备用和必开!F:F,MATCH(统调负荷!$C1757,检修、备用和必开!$A:$A,0))</f>
        <v/>
      </c>
      <c r="AA1757" s="80">
        <f>94492.4-V1757-Z1757</f>
        <v/>
      </c>
      <c r="AB1757" s="80" t="n">
        <v>329.99</v>
      </c>
      <c r="AC1757" s="80" t="n">
        <v>325</v>
      </c>
      <c r="AD1757" s="83">
        <f>C1757+D1757</f>
        <v/>
      </c>
      <c r="AE1757" s="82">
        <f>N1757-E1757</f>
        <v/>
      </c>
      <c r="AF1757" s="82">
        <f>O1757-F1757</f>
        <v/>
      </c>
      <c r="AG1757" s="82">
        <f>P1757-G1757</f>
        <v/>
      </c>
      <c r="AH1757" s="82">
        <f>Q1757-H1757</f>
        <v/>
      </c>
      <c r="AI1757" s="82">
        <f>R1757-I1757</f>
        <v/>
      </c>
      <c r="AJ1757" s="82">
        <f>S1757-J1757</f>
        <v/>
      </c>
      <c r="AK1757" s="80">
        <f>INDEX(检修、备用和必开!I:I,MATCH(统调负荷!$C1757,检修、备用和必开!$A:$A,0))</f>
        <v/>
      </c>
    </row>
    <row r="1758" ht="13.8" customHeight="1">
      <c r="A1758" s="80">
        <f>WEEKDAY(C1758,2)</f>
        <v/>
      </c>
      <c r="B1758" s="80">
        <f>HOUR(D1758)</f>
        <v/>
      </c>
      <c r="D1758" s="75" t="n"/>
      <c r="E1758" s="80" t="n"/>
      <c r="F1758" s="80" t="n"/>
      <c r="G1758" s="80" t="n"/>
      <c r="H1758" s="80" t="n"/>
      <c r="I1758" s="80" t="n"/>
      <c r="J1758" s="80" t="n"/>
      <c r="K1758" s="80">
        <f>F1758-Y1758</f>
        <v/>
      </c>
      <c r="L1758" s="82">
        <f>AA1758/(K1758+W1758)</f>
        <v/>
      </c>
      <c r="M1758" s="75" t="n">
        <v>0.2916666666666667</v>
      </c>
      <c r="N1758" s="80" t="n">
        <v>67129.8</v>
      </c>
      <c r="O1758" s="80" t="n">
        <v>37712.02</v>
      </c>
      <c r="P1758" s="80" t="n">
        <v>10302.6</v>
      </c>
      <c r="Q1758" s="80" t="n">
        <v>14659.3</v>
      </c>
      <c r="R1758" s="80" t="n">
        <v>5653.02</v>
      </c>
      <c r="S1758" s="80" t="n">
        <v>-1197.14</v>
      </c>
      <c r="T1758" s="80">
        <f>O1758-Y1758</f>
        <v/>
      </c>
      <c r="U1758" s="82">
        <f>AA1758/(T1758+X1758)</f>
        <v/>
      </c>
      <c r="V1758" s="80">
        <f>INDEX(检修、备用和必开!B:B,MATCH(统调负荷!$C1758,检修、备用和必开!$A:$A,0))</f>
        <v/>
      </c>
      <c r="W1758" s="80">
        <f>INDEX(检修、备用和必开!C:C,MATCH(统调负荷!$C1758,检修、备用和必开!$A:$A,0))</f>
        <v/>
      </c>
      <c r="X1758" s="80">
        <f>INDEX(检修、备用和必开!D:D,MATCH(统调负荷!$C1758,检修、备用和必开!$A:$A,0))</f>
        <v/>
      </c>
      <c r="Y1758" s="80">
        <f>INDEX(检修、备用和必开!E:E,MATCH(统调负荷!$C1758,检修、备用和必开!$A:$A,0))</f>
        <v/>
      </c>
      <c r="Z1758" s="80">
        <f>INDEX(检修、备用和必开!F:F,MATCH(统调负荷!$C1758,检修、备用和必开!$A:$A,0))</f>
        <v/>
      </c>
      <c r="AA1758" s="80">
        <f>94492.4-V1758-Z1758</f>
        <v/>
      </c>
      <c r="AB1758" s="80" t="n">
        <v>331.62</v>
      </c>
      <c r="AC1758" s="80" t="n">
        <v>325</v>
      </c>
      <c r="AD1758" s="83">
        <f>C1758+D1758</f>
        <v/>
      </c>
      <c r="AE1758" s="82">
        <f>N1758-E1758</f>
        <v/>
      </c>
      <c r="AF1758" s="82">
        <f>O1758-F1758</f>
        <v/>
      </c>
      <c r="AG1758" s="82">
        <f>P1758-G1758</f>
        <v/>
      </c>
      <c r="AH1758" s="82">
        <f>Q1758-H1758</f>
        <v/>
      </c>
      <c r="AI1758" s="82">
        <f>R1758-I1758</f>
        <v/>
      </c>
      <c r="AJ1758" s="82">
        <f>S1758-J1758</f>
        <v/>
      </c>
      <c r="AK1758" s="80">
        <f>INDEX(检修、备用和必开!I:I,MATCH(统调负荷!$C1758,检修、备用和必开!$A:$A,0))</f>
        <v/>
      </c>
    </row>
    <row r="1759" ht="13.8" customHeight="1">
      <c r="A1759" s="80">
        <f>WEEKDAY(C1759,2)</f>
        <v/>
      </c>
      <c r="B1759" s="80">
        <f>HOUR(D1759)</f>
        <v/>
      </c>
      <c r="D1759" s="75" t="n"/>
      <c r="E1759" s="80" t="n"/>
      <c r="F1759" s="80" t="n"/>
      <c r="G1759" s="80" t="n"/>
      <c r="H1759" s="80" t="n"/>
      <c r="I1759" s="80" t="n"/>
      <c r="J1759" s="80" t="n"/>
      <c r="K1759" s="80">
        <f>F1759-Y1759</f>
        <v/>
      </c>
      <c r="L1759" s="82">
        <f>AA1759/(K1759+W1759)</f>
        <v/>
      </c>
      <c r="M1759" s="75" t="n">
        <v>0.3020833333333333</v>
      </c>
      <c r="N1759" s="80" t="n">
        <v>69274.8</v>
      </c>
      <c r="O1759" s="80" t="n">
        <v>38604.38</v>
      </c>
      <c r="P1759" s="80" t="n">
        <v>10697</v>
      </c>
      <c r="Q1759" s="80" t="n">
        <v>15420.3</v>
      </c>
      <c r="R1759" s="80" t="n">
        <v>5753.98</v>
      </c>
      <c r="S1759" s="80" t="n">
        <v>-1200.86</v>
      </c>
      <c r="T1759" s="80">
        <f>O1759-Y1759</f>
        <v/>
      </c>
      <c r="U1759" s="82">
        <f>AA1759/(T1759+X1759)</f>
        <v/>
      </c>
      <c r="V1759" s="80">
        <f>INDEX(检修、备用和必开!B:B,MATCH(统调负荷!$C1759,检修、备用和必开!$A:$A,0))</f>
        <v/>
      </c>
      <c r="W1759" s="80">
        <f>INDEX(检修、备用和必开!C:C,MATCH(统调负荷!$C1759,检修、备用和必开!$A:$A,0))</f>
        <v/>
      </c>
      <c r="X1759" s="80">
        <f>INDEX(检修、备用和必开!D:D,MATCH(统调负荷!$C1759,检修、备用和必开!$A:$A,0))</f>
        <v/>
      </c>
      <c r="Y1759" s="80">
        <f>INDEX(检修、备用和必开!E:E,MATCH(统调负荷!$C1759,检修、备用和必开!$A:$A,0))</f>
        <v/>
      </c>
      <c r="Z1759" s="80">
        <f>INDEX(检修、备用和必开!F:F,MATCH(统调负荷!$C1759,检修、备用和必开!$A:$A,0))</f>
        <v/>
      </c>
      <c r="AA1759" s="80">
        <f>94492.4-V1759-Z1759</f>
        <v/>
      </c>
      <c r="AB1759" s="80" t="n">
        <v>338.64</v>
      </c>
      <c r="AC1759" s="80" t="n">
        <v>328.99</v>
      </c>
      <c r="AD1759" s="83">
        <f>C1759+D1759</f>
        <v/>
      </c>
      <c r="AE1759" s="82">
        <f>N1759-E1759</f>
        <v/>
      </c>
      <c r="AF1759" s="82">
        <f>O1759-F1759</f>
        <v/>
      </c>
      <c r="AG1759" s="82">
        <f>P1759-G1759</f>
        <v/>
      </c>
      <c r="AH1759" s="82">
        <f>Q1759-H1759</f>
        <v/>
      </c>
      <c r="AI1759" s="82">
        <f>R1759-I1759</f>
        <v/>
      </c>
      <c r="AJ1759" s="82">
        <f>S1759-J1759</f>
        <v/>
      </c>
      <c r="AK1759" s="80">
        <f>INDEX(检修、备用和必开!I:I,MATCH(统调负荷!$C1759,检修、备用和必开!$A:$A,0))</f>
        <v/>
      </c>
    </row>
    <row r="1760" ht="13.8" customHeight="1">
      <c r="A1760" s="80">
        <f>WEEKDAY(C1760,2)</f>
        <v/>
      </c>
      <c r="B1760" s="80">
        <f>HOUR(D1760)</f>
        <v/>
      </c>
      <c r="D1760" s="75" t="n"/>
      <c r="E1760" s="80" t="n"/>
      <c r="F1760" s="80" t="n"/>
      <c r="G1760" s="80" t="n"/>
      <c r="H1760" s="80" t="n"/>
      <c r="I1760" s="80" t="n"/>
      <c r="J1760" s="80" t="n"/>
      <c r="K1760" s="80">
        <f>F1760-Y1760</f>
        <v/>
      </c>
      <c r="L1760" s="82">
        <f>AA1760/(K1760+W1760)</f>
        <v/>
      </c>
      <c r="M1760" s="75" t="n">
        <v>0.3125</v>
      </c>
      <c r="N1760" s="80" t="n">
        <v>70859.7</v>
      </c>
      <c r="O1760" s="80" t="n">
        <v>39282.54</v>
      </c>
      <c r="P1760" s="80" t="n">
        <v>10560</v>
      </c>
      <c r="Q1760" s="80" t="n">
        <v>16348.6</v>
      </c>
      <c r="R1760" s="80" t="n">
        <v>5889.39</v>
      </c>
      <c r="S1760" s="80" t="n">
        <v>-1220.83</v>
      </c>
      <c r="T1760" s="80">
        <f>O1760-Y1760</f>
        <v/>
      </c>
      <c r="U1760" s="82">
        <f>AA1760/(T1760+X1760)</f>
        <v/>
      </c>
      <c r="V1760" s="80">
        <f>INDEX(检修、备用和必开!B:B,MATCH(统调负荷!$C1760,检修、备用和必开!$A:$A,0))</f>
        <v/>
      </c>
      <c r="W1760" s="80">
        <f>INDEX(检修、备用和必开!C:C,MATCH(统调负荷!$C1760,检修、备用和必开!$A:$A,0))</f>
        <v/>
      </c>
      <c r="X1760" s="80">
        <f>INDEX(检修、备用和必开!D:D,MATCH(统调负荷!$C1760,检修、备用和必开!$A:$A,0))</f>
        <v/>
      </c>
      <c r="Y1760" s="80">
        <f>INDEX(检修、备用和必开!E:E,MATCH(统调负荷!$C1760,检修、备用和必开!$A:$A,0))</f>
        <v/>
      </c>
      <c r="Z1760" s="80">
        <f>INDEX(检修、备用和必开!F:F,MATCH(统调负荷!$C1760,检修、备用和必开!$A:$A,0))</f>
        <v/>
      </c>
      <c r="AA1760" s="80">
        <f>94492.4-V1760-Z1760</f>
        <v/>
      </c>
      <c r="AB1760" s="80" t="n">
        <v>330.31</v>
      </c>
      <c r="AC1760" s="80" t="n">
        <v>331.99</v>
      </c>
      <c r="AD1760" s="83">
        <f>C1760+D1760</f>
        <v/>
      </c>
      <c r="AE1760" s="82">
        <f>N1760-E1760</f>
        <v/>
      </c>
      <c r="AF1760" s="82">
        <f>O1760-F1760</f>
        <v/>
      </c>
      <c r="AG1760" s="82">
        <f>P1760-G1760</f>
        <v/>
      </c>
      <c r="AH1760" s="82">
        <f>Q1760-H1760</f>
        <v/>
      </c>
      <c r="AI1760" s="82">
        <f>R1760-I1760</f>
        <v/>
      </c>
      <c r="AJ1760" s="82">
        <f>S1760-J1760</f>
        <v/>
      </c>
      <c r="AK1760" s="80">
        <f>INDEX(检修、备用和必开!I:I,MATCH(统调负荷!$C1760,检修、备用和必开!$A:$A,0))</f>
        <v/>
      </c>
    </row>
    <row r="1761" ht="13.8" customHeight="1">
      <c r="A1761" s="80">
        <f>WEEKDAY(C1761,2)</f>
        <v/>
      </c>
      <c r="B1761" s="80">
        <f>HOUR(D1761)</f>
        <v/>
      </c>
      <c r="D1761" s="75" t="n"/>
      <c r="E1761" s="80" t="n"/>
      <c r="F1761" s="80" t="n"/>
      <c r="G1761" s="80" t="n"/>
      <c r="H1761" s="80" t="n"/>
      <c r="I1761" s="80" t="n"/>
      <c r="J1761" s="80" t="n"/>
      <c r="K1761" s="80">
        <f>F1761-Y1761</f>
        <v/>
      </c>
      <c r="L1761" s="82">
        <f>AA1761/(K1761+W1761)</f>
        <v/>
      </c>
      <c r="M1761" s="75" t="n">
        <v>0.3229166666666667</v>
      </c>
      <c r="N1761" s="80" t="n">
        <v>71913</v>
      </c>
      <c r="O1761" s="80" t="n">
        <v>39104.82</v>
      </c>
      <c r="P1761" s="80" t="n">
        <v>10534.5</v>
      </c>
      <c r="Q1761" s="80" t="n">
        <v>17240.4</v>
      </c>
      <c r="R1761" s="80" t="n">
        <v>6188.66</v>
      </c>
      <c r="S1761" s="80" t="n">
        <v>-1155.38</v>
      </c>
      <c r="T1761" s="80">
        <f>O1761-Y1761</f>
        <v/>
      </c>
      <c r="U1761" s="82">
        <f>AA1761/(T1761+X1761)</f>
        <v/>
      </c>
      <c r="V1761" s="80">
        <f>INDEX(检修、备用和必开!B:B,MATCH(统调负荷!$C1761,检修、备用和必开!$A:$A,0))</f>
        <v/>
      </c>
      <c r="W1761" s="80">
        <f>INDEX(检修、备用和必开!C:C,MATCH(统调负荷!$C1761,检修、备用和必开!$A:$A,0))</f>
        <v/>
      </c>
      <c r="X1761" s="80">
        <f>INDEX(检修、备用和必开!D:D,MATCH(统调负荷!$C1761,检修、备用和必开!$A:$A,0))</f>
        <v/>
      </c>
      <c r="Y1761" s="80">
        <f>INDEX(检修、备用和必开!E:E,MATCH(统调负荷!$C1761,检修、备用和必开!$A:$A,0))</f>
        <v/>
      </c>
      <c r="Z1761" s="80">
        <f>INDEX(检修、备用和必开!F:F,MATCH(统调负荷!$C1761,检修、备用和必开!$A:$A,0))</f>
        <v/>
      </c>
      <c r="AA1761" s="80">
        <f>94492.4-V1761-Z1761</f>
        <v/>
      </c>
      <c r="AB1761" s="80" t="n">
        <v>332.73</v>
      </c>
      <c r="AC1761" s="80" t="n">
        <v>327.8</v>
      </c>
      <c r="AD1761" s="83">
        <f>C1761+D1761</f>
        <v/>
      </c>
      <c r="AE1761" s="82">
        <f>N1761-E1761</f>
        <v/>
      </c>
      <c r="AF1761" s="82">
        <f>O1761-F1761</f>
        <v/>
      </c>
      <c r="AG1761" s="82">
        <f>P1761-G1761</f>
        <v/>
      </c>
      <c r="AH1761" s="82">
        <f>Q1761-H1761</f>
        <v/>
      </c>
      <c r="AI1761" s="82">
        <f>R1761-I1761</f>
        <v/>
      </c>
      <c r="AJ1761" s="82">
        <f>S1761-J1761</f>
        <v/>
      </c>
      <c r="AK1761" s="80">
        <f>INDEX(检修、备用和必开!I:I,MATCH(统调负荷!$C1761,检修、备用和必开!$A:$A,0))</f>
        <v/>
      </c>
    </row>
    <row r="1762" ht="13.8" customHeight="1">
      <c r="A1762" s="80">
        <f>WEEKDAY(C1762,2)</f>
        <v/>
      </c>
      <c r="B1762" s="80">
        <f>HOUR(D1762)</f>
        <v/>
      </c>
      <c r="D1762" s="75" t="n"/>
      <c r="E1762" s="80" t="n"/>
      <c r="F1762" s="80" t="n"/>
      <c r="G1762" s="80" t="n"/>
      <c r="H1762" s="80" t="n"/>
      <c r="I1762" s="80" t="n"/>
      <c r="J1762" s="80" t="n"/>
      <c r="K1762" s="80">
        <f>F1762-Y1762</f>
        <v/>
      </c>
      <c r="L1762" s="82">
        <f>AA1762/(K1762+W1762)</f>
        <v/>
      </c>
      <c r="M1762" s="75" t="n">
        <v>0.3333333333333333</v>
      </c>
      <c r="N1762" s="80" t="n">
        <v>73864</v>
      </c>
      <c r="O1762" s="80" t="n">
        <v>38259.94</v>
      </c>
      <c r="P1762" s="80" t="n">
        <v>11889.7</v>
      </c>
      <c r="Q1762" s="80" t="n">
        <v>18474.4</v>
      </c>
      <c r="R1762" s="80" t="n">
        <v>6610.33</v>
      </c>
      <c r="S1762" s="80" t="n">
        <v>-1370.37</v>
      </c>
      <c r="T1762" s="80">
        <f>O1762-Y1762</f>
        <v/>
      </c>
      <c r="U1762" s="82">
        <f>AA1762/(T1762+X1762)</f>
        <v/>
      </c>
      <c r="V1762" s="80">
        <f>INDEX(检修、备用和必开!B:B,MATCH(统调负荷!$C1762,检修、备用和必开!$A:$A,0))</f>
        <v/>
      </c>
      <c r="W1762" s="80">
        <f>INDEX(检修、备用和必开!C:C,MATCH(统调负荷!$C1762,检修、备用和必开!$A:$A,0))</f>
        <v/>
      </c>
      <c r="X1762" s="80">
        <f>INDEX(检修、备用和必开!D:D,MATCH(统调负荷!$C1762,检修、备用和必开!$A:$A,0))</f>
        <v/>
      </c>
      <c r="Y1762" s="80">
        <f>INDEX(检修、备用和必开!E:E,MATCH(统调负荷!$C1762,检修、备用和必开!$A:$A,0))</f>
        <v/>
      </c>
      <c r="Z1762" s="80">
        <f>INDEX(检修、备用和必开!F:F,MATCH(统调负荷!$C1762,检修、备用和必开!$A:$A,0))</f>
        <v/>
      </c>
      <c r="AA1762" s="80">
        <f>94492.4-V1762-Z1762</f>
        <v/>
      </c>
      <c r="AB1762" s="80" t="n">
        <v>325.2</v>
      </c>
      <c r="AC1762" s="80" t="n">
        <v>329.99</v>
      </c>
      <c r="AD1762" s="83">
        <f>C1762+D1762</f>
        <v/>
      </c>
      <c r="AE1762" s="82">
        <f>N1762-E1762</f>
        <v/>
      </c>
      <c r="AF1762" s="82">
        <f>O1762-F1762</f>
        <v/>
      </c>
      <c r="AG1762" s="82">
        <f>P1762-G1762</f>
        <v/>
      </c>
      <c r="AH1762" s="82">
        <f>Q1762-H1762</f>
        <v/>
      </c>
      <c r="AI1762" s="82">
        <f>R1762-I1762</f>
        <v/>
      </c>
      <c r="AJ1762" s="82">
        <f>S1762-J1762</f>
        <v/>
      </c>
      <c r="AK1762" s="80">
        <f>INDEX(检修、备用和必开!I:I,MATCH(统调负荷!$C1762,检修、备用和必开!$A:$A,0))</f>
        <v/>
      </c>
    </row>
    <row r="1763" ht="13.8" customHeight="1">
      <c r="A1763" s="80">
        <f>WEEKDAY(C1763,2)</f>
        <v/>
      </c>
      <c r="B1763" s="80">
        <f>HOUR(D1763)</f>
        <v/>
      </c>
      <c r="D1763" s="75" t="n"/>
      <c r="E1763" s="80" t="n"/>
      <c r="F1763" s="80" t="n"/>
      <c r="G1763" s="80" t="n"/>
      <c r="H1763" s="80" t="n"/>
      <c r="I1763" s="80" t="n"/>
      <c r="J1763" s="80" t="n"/>
      <c r="K1763" s="80">
        <f>F1763-Y1763</f>
        <v/>
      </c>
      <c r="L1763" s="82">
        <f>AA1763/(K1763+W1763)</f>
        <v/>
      </c>
      <c r="M1763" s="75" t="n">
        <v>0.34375</v>
      </c>
      <c r="N1763" s="80" t="n">
        <v>75578</v>
      </c>
      <c r="O1763" s="80" t="n">
        <v>38820.65</v>
      </c>
      <c r="P1763" s="80" t="n">
        <v>12688.2</v>
      </c>
      <c r="Q1763" s="80" t="n">
        <v>18430</v>
      </c>
      <c r="R1763" s="80" t="n">
        <v>7058.91</v>
      </c>
      <c r="S1763" s="80" t="n">
        <v>-1419.76</v>
      </c>
      <c r="T1763" s="80">
        <f>O1763-Y1763</f>
        <v/>
      </c>
      <c r="U1763" s="82">
        <f>AA1763/(T1763+X1763)</f>
        <v/>
      </c>
      <c r="V1763" s="80">
        <f>INDEX(检修、备用和必开!B:B,MATCH(统调负荷!$C1763,检修、备用和必开!$A:$A,0))</f>
        <v/>
      </c>
      <c r="W1763" s="80">
        <f>INDEX(检修、备用和必开!C:C,MATCH(统调负荷!$C1763,检修、备用和必开!$A:$A,0))</f>
        <v/>
      </c>
      <c r="X1763" s="80">
        <f>INDEX(检修、备用和必开!D:D,MATCH(统调负荷!$C1763,检修、备用和必开!$A:$A,0))</f>
        <v/>
      </c>
      <c r="Y1763" s="80">
        <f>INDEX(检修、备用和必开!E:E,MATCH(统调负荷!$C1763,检修、备用和必开!$A:$A,0))</f>
        <v/>
      </c>
      <c r="Z1763" s="80">
        <f>INDEX(检修、备用和必开!F:F,MATCH(统调负荷!$C1763,检修、备用和必开!$A:$A,0))</f>
        <v/>
      </c>
      <c r="AA1763" s="80">
        <f>94492.4-V1763-Z1763</f>
        <v/>
      </c>
      <c r="AB1763" s="80" t="n">
        <v>326.91</v>
      </c>
      <c r="AC1763" s="80" t="n">
        <v>332.04</v>
      </c>
      <c r="AD1763" s="83">
        <f>C1763+D1763</f>
        <v/>
      </c>
      <c r="AE1763" s="82">
        <f>N1763-E1763</f>
        <v/>
      </c>
      <c r="AF1763" s="82">
        <f>O1763-F1763</f>
        <v/>
      </c>
      <c r="AG1763" s="82">
        <f>P1763-G1763</f>
        <v/>
      </c>
      <c r="AH1763" s="82">
        <f>Q1763-H1763</f>
        <v/>
      </c>
      <c r="AI1763" s="82">
        <f>R1763-I1763</f>
        <v/>
      </c>
      <c r="AJ1763" s="82">
        <f>S1763-J1763</f>
        <v/>
      </c>
      <c r="AK1763" s="80">
        <f>INDEX(检修、备用和必开!I:I,MATCH(统调负荷!$C1763,检修、备用和必开!$A:$A,0))</f>
        <v/>
      </c>
    </row>
    <row r="1764" ht="13.8" customHeight="1">
      <c r="A1764" s="80">
        <f>WEEKDAY(C1764,2)</f>
        <v/>
      </c>
      <c r="B1764" s="80">
        <f>HOUR(D1764)</f>
        <v/>
      </c>
      <c r="D1764" s="75" t="n"/>
      <c r="E1764" s="80" t="n"/>
      <c r="F1764" s="80" t="n"/>
      <c r="G1764" s="80" t="n"/>
      <c r="H1764" s="80" t="n"/>
      <c r="I1764" s="80" t="n"/>
      <c r="J1764" s="80" t="n"/>
      <c r="K1764" s="80">
        <f>F1764-Y1764</f>
        <v/>
      </c>
      <c r="L1764" s="82">
        <f>AA1764/(K1764+W1764)</f>
        <v/>
      </c>
      <c r="M1764" s="75" t="n">
        <v>0.3541666666666667</v>
      </c>
      <c r="N1764" s="80" t="n">
        <v>76426.60000000001</v>
      </c>
      <c r="O1764" s="80" t="n">
        <v>38873.59</v>
      </c>
      <c r="P1764" s="80" t="n">
        <v>12277.2</v>
      </c>
      <c r="Q1764" s="80" t="n">
        <v>19073.5</v>
      </c>
      <c r="R1764" s="80" t="n">
        <v>7674.49</v>
      </c>
      <c r="S1764" s="80" t="n">
        <v>-1472.18</v>
      </c>
      <c r="T1764" s="80">
        <f>O1764-Y1764</f>
        <v/>
      </c>
      <c r="U1764" s="82">
        <f>AA1764/(T1764+X1764)</f>
        <v/>
      </c>
      <c r="V1764" s="80">
        <f>INDEX(检修、备用和必开!B:B,MATCH(统调负荷!$C1764,检修、备用和必开!$A:$A,0))</f>
        <v/>
      </c>
      <c r="W1764" s="80">
        <f>INDEX(检修、备用和必开!C:C,MATCH(统调负荷!$C1764,检修、备用和必开!$A:$A,0))</f>
        <v/>
      </c>
      <c r="X1764" s="80">
        <f>INDEX(检修、备用和必开!D:D,MATCH(统调负荷!$C1764,检修、备用和必开!$A:$A,0))</f>
        <v/>
      </c>
      <c r="Y1764" s="80">
        <f>INDEX(检修、备用和必开!E:E,MATCH(统调负荷!$C1764,检修、备用和必开!$A:$A,0))</f>
        <v/>
      </c>
      <c r="Z1764" s="80">
        <f>INDEX(检修、备用和必开!F:F,MATCH(统调负荷!$C1764,检修、备用和必开!$A:$A,0))</f>
        <v/>
      </c>
      <c r="AA1764" s="80">
        <f>94492.4-V1764-Z1764</f>
        <v/>
      </c>
      <c r="AB1764" s="80" t="n">
        <v>327.67</v>
      </c>
      <c r="AC1764" s="80" t="n">
        <v>338.55</v>
      </c>
      <c r="AD1764" s="83">
        <f>C1764+D1764</f>
        <v/>
      </c>
      <c r="AE1764" s="82">
        <f>N1764-E1764</f>
        <v/>
      </c>
      <c r="AF1764" s="82">
        <f>O1764-F1764</f>
        <v/>
      </c>
      <c r="AG1764" s="82">
        <f>P1764-G1764</f>
        <v/>
      </c>
      <c r="AH1764" s="82">
        <f>Q1764-H1764</f>
        <v/>
      </c>
      <c r="AI1764" s="82">
        <f>R1764-I1764</f>
        <v/>
      </c>
      <c r="AJ1764" s="82">
        <f>S1764-J1764</f>
        <v/>
      </c>
      <c r="AK1764" s="80">
        <f>INDEX(检修、备用和必开!I:I,MATCH(统调负荷!$C1764,检修、备用和必开!$A:$A,0))</f>
        <v/>
      </c>
    </row>
    <row r="1765" ht="13.8" customHeight="1">
      <c r="A1765" s="80">
        <f>WEEKDAY(C1765,2)</f>
        <v/>
      </c>
      <c r="B1765" s="80">
        <f>HOUR(D1765)</f>
        <v/>
      </c>
      <c r="D1765" s="75" t="n"/>
      <c r="E1765" s="80" t="n"/>
      <c r="F1765" s="80" t="n"/>
      <c r="G1765" s="80" t="n"/>
      <c r="H1765" s="80" t="n"/>
      <c r="I1765" s="80" t="n"/>
      <c r="J1765" s="80" t="n"/>
      <c r="K1765" s="80">
        <f>F1765-Y1765</f>
        <v/>
      </c>
      <c r="L1765" s="82">
        <f>AA1765/(K1765+W1765)</f>
        <v/>
      </c>
      <c r="M1765" s="75" t="n">
        <v>0.3645833333333333</v>
      </c>
      <c r="N1765" s="80" t="n">
        <v>76857.5</v>
      </c>
      <c r="O1765" s="80" t="n">
        <v>38368.97</v>
      </c>
      <c r="P1765" s="80" t="n">
        <v>12446.2</v>
      </c>
      <c r="Q1765" s="80" t="n">
        <v>19177.6</v>
      </c>
      <c r="R1765" s="80" t="n">
        <v>8281.440000000001</v>
      </c>
      <c r="S1765" s="80" t="n">
        <v>-1416.71</v>
      </c>
      <c r="T1765" s="80">
        <f>O1765-Y1765</f>
        <v/>
      </c>
      <c r="U1765" s="82">
        <f>AA1765/(T1765+X1765)</f>
        <v/>
      </c>
      <c r="V1765" s="80">
        <f>INDEX(检修、备用和必开!B:B,MATCH(统调负荷!$C1765,检修、备用和必开!$A:$A,0))</f>
        <v/>
      </c>
      <c r="W1765" s="80">
        <f>INDEX(检修、备用和必开!C:C,MATCH(统调负荷!$C1765,检修、备用和必开!$A:$A,0))</f>
        <v/>
      </c>
      <c r="X1765" s="80">
        <f>INDEX(检修、备用和必开!D:D,MATCH(统调负荷!$C1765,检修、备用和必开!$A:$A,0))</f>
        <v/>
      </c>
      <c r="Y1765" s="80">
        <f>INDEX(检修、备用和必开!E:E,MATCH(统调负荷!$C1765,检修、备用和必开!$A:$A,0))</f>
        <v/>
      </c>
      <c r="Z1765" s="80">
        <f>INDEX(检修、备用和必开!F:F,MATCH(统调负荷!$C1765,检修、备用和必开!$A:$A,0))</f>
        <v/>
      </c>
      <c r="AA1765" s="80">
        <f>94492.4-V1765-Z1765</f>
        <v/>
      </c>
      <c r="AB1765" s="80" t="n">
        <v>323.5</v>
      </c>
      <c r="AC1765" s="80" t="n">
        <v>328.55</v>
      </c>
      <c r="AD1765" s="83">
        <f>C1765+D1765</f>
        <v/>
      </c>
      <c r="AE1765" s="82">
        <f>N1765-E1765</f>
        <v/>
      </c>
      <c r="AF1765" s="82">
        <f>O1765-F1765</f>
        <v/>
      </c>
      <c r="AG1765" s="82">
        <f>P1765-G1765</f>
        <v/>
      </c>
      <c r="AH1765" s="82">
        <f>Q1765-H1765</f>
        <v/>
      </c>
      <c r="AI1765" s="82">
        <f>R1765-I1765</f>
        <v/>
      </c>
      <c r="AJ1765" s="82">
        <f>S1765-J1765</f>
        <v/>
      </c>
      <c r="AK1765" s="80">
        <f>INDEX(检修、备用和必开!I:I,MATCH(统调负荷!$C1765,检修、备用和必开!$A:$A,0))</f>
        <v/>
      </c>
    </row>
    <row r="1766" ht="13.8" customHeight="1">
      <c r="A1766" s="80">
        <f>WEEKDAY(C1766,2)</f>
        <v/>
      </c>
      <c r="B1766" s="80">
        <f>HOUR(D1766)</f>
        <v/>
      </c>
      <c r="D1766" s="75" t="n"/>
      <c r="E1766" s="80" t="n"/>
      <c r="F1766" s="80" t="n"/>
      <c r="G1766" s="80" t="n"/>
      <c r="H1766" s="80" t="n"/>
      <c r="I1766" s="80" t="n"/>
      <c r="J1766" s="80" t="n"/>
      <c r="K1766" s="80">
        <f>F1766-Y1766</f>
        <v/>
      </c>
      <c r="L1766" s="82">
        <f>AA1766/(K1766+W1766)</f>
        <v/>
      </c>
      <c r="M1766" s="75" t="n">
        <v>0.375</v>
      </c>
      <c r="N1766" s="80" t="n">
        <v>77008.10000000001</v>
      </c>
      <c r="O1766" s="80" t="n">
        <v>37074.61</v>
      </c>
      <c r="P1766" s="80" t="n">
        <v>13101.8</v>
      </c>
      <c r="Q1766" s="80" t="n">
        <v>19225.5</v>
      </c>
      <c r="R1766" s="80" t="n">
        <v>9030.379999999999</v>
      </c>
      <c r="S1766" s="80" t="n">
        <v>-1424.19</v>
      </c>
      <c r="T1766" s="80">
        <f>O1766-Y1766</f>
        <v/>
      </c>
      <c r="U1766" s="82">
        <f>AA1766/(T1766+X1766)</f>
        <v/>
      </c>
      <c r="V1766" s="80">
        <f>INDEX(检修、备用和必开!B:B,MATCH(统调负荷!$C1766,检修、备用和必开!$A:$A,0))</f>
        <v/>
      </c>
      <c r="W1766" s="80">
        <f>INDEX(检修、备用和必开!C:C,MATCH(统调负荷!$C1766,检修、备用和必开!$A:$A,0))</f>
        <v/>
      </c>
      <c r="X1766" s="80">
        <f>INDEX(检修、备用和必开!D:D,MATCH(统调负荷!$C1766,检修、备用和必开!$A:$A,0))</f>
        <v/>
      </c>
      <c r="Y1766" s="80">
        <f>INDEX(检修、备用和必开!E:E,MATCH(统调负荷!$C1766,检修、备用和必开!$A:$A,0))</f>
        <v/>
      </c>
      <c r="Z1766" s="80">
        <f>INDEX(检修、备用和必开!F:F,MATCH(统调负荷!$C1766,检修、备用和必开!$A:$A,0))</f>
        <v/>
      </c>
      <c r="AA1766" s="80">
        <f>94492.4-V1766-Z1766</f>
        <v/>
      </c>
      <c r="AB1766" s="80" t="n">
        <v>323.21</v>
      </c>
      <c r="AC1766" s="80" t="n">
        <v>328.55</v>
      </c>
      <c r="AD1766" s="83">
        <f>C1766+D1766</f>
        <v/>
      </c>
      <c r="AE1766" s="82">
        <f>N1766-E1766</f>
        <v/>
      </c>
      <c r="AF1766" s="82">
        <f>O1766-F1766</f>
        <v/>
      </c>
      <c r="AG1766" s="82">
        <f>P1766-G1766</f>
        <v/>
      </c>
      <c r="AH1766" s="82">
        <f>Q1766-H1766</f>
        <v/>
      </c>
      <c r="AI1766" s="82">
        <f>R1766-I1766</f>
        <v/>
      </c>
      <c r="AJ1766" s="82">
        <f>S1766-J1766</f>
        <v/>
      </c>
      <c r="AK1766" s="80">
        <f>INDEX(检修、备用和必开!I:I,MATCH(统调负荷!$C1766,检修、备用和必开!$A:$A,0))</f>
        <v/>
      </c>
    </row>
    <row r="1767" ht="13.8" customHeight="1">
      <c r="A1767" s="80">
        <f>WEEKDAY(C1767,2)</f>
        <v/>
      </c>
      <c r="B1767" s="80">
        <f>HOUR(D1767)</f>
        <v/>
      </c>
      <c r="D1767" s="75" t="n"/>
      <c r="E1767" s="80" t="n"/>
      <c r="F1767" s="80" t="n"/>
      <c r="G1767" s="80" t="n"/>
      <c r="H1767" s="80" t="n"/>
      <c r="I1767" s="80" t="n"/>
      <c r="J1767" s="80" t="n"/>
      <c r="K1767" s="80">
        <f>F1767-Y1767</f>
        <v/>
      </c>
      <c r="L1767" s="82">
        <f>AA1767/(K1767+W1767)</f>
        <v/>
      </c>
      <c r="M1767" s="75" t="n">
        <v>0.3854166666666667</v>
      </c>
      <c r="N1767" s="80" t="n">
        <v>77388.5</v>
      </c>
      <c r="O1767" s="80" t="n">
        <v>37123.65</v>
      </c>
      <c r="P1767" s="80" t="n">
        <v>13051.4</v>
      </c>
      <c r="Q1767" s="80" t="n">
        <v>18970.7</v>
      </c>
      <c r="R1767" s="80" t="n">
        <v>9680.48</v>
      </c>
      <c r="S1767" s="80" t="n">
        <v>-1437.73</v>
      </c>
      <c r="T1767" s="80">
        <f>O1767-Y1767</f>
        <v/>
      </c>
      <c r="U1767" s="82">
        <f>AA1767/(T1767+X1767)</f>
        <v/>
      </c>
      <c r="V1767" s="80">
        <f>INDEX(检修、备用和必开!B:B,MATCH(统调负荷!$C1767,检修、备用和必开!$A:$A,0))</f>
        <v/>
      </c>
      <c r="W1767" s="80">
        <f>INDEX(检修、备用和必开!C:C,MATCH(统调负荷!$C1767,检修、备用和必开!$A:$A,0))</f>
        <v/>
      </c>
      <c r="X1767" s="80">
        <f>INDEX(检修、备用和必开!D:D,MATCH(统调负荷!$C1767,检修、备用和必开!$A:$A,0))</f>
        <v/>
      </c>
      <c r="Y1767" s="80">
        <f>INDEX(检修、备用和必开!E:E,MATCH(统调负荷!$C1767,检修、备用和必开!$A:$A,0))</f>
        <v/>
      </c>
      <c r="Z1767" s="80">
        <f>INDEX(检修、备用和必开!F:F,MATCH(统调负荷!$C1767,检修、备用和必开!$A:$A,0))</f>
        <v/>
      </c>
      <c r="AA1767" s="80">
        <f>94492.4-V1767-Z1767</f>
        <v/>
      </c>
      <c r="AB1767" s="80" t="n">
        <v>324.07</v>
      </c>
      <c r="AC1767" s="80" t="n">
        <v>321.19</v>
      </c>
      <c r="AD1767" s="83">
        <f>C1767+D1767</f>
        <v/>
      </c>
      <c r="AE1767" s="82">
        <f>N1767-E1767</f>
        <v/>
      </c>
      <c r="AF1767" s="82">
        <f>O1767-F1767</f>
        <v/>
      </c>
      <c r="AG1767" s="82">
        <f>P1767-G1767</f>
        <v/>
      </c>
      <c r="AH1767" s="82">
        <f>Q1767-H1767</f>
        <v/>
      </c>
      <c r="AI1767" s="82">
        <f>R1767-I1767</f>
        <v/>
      </c>
      <c r="AJ1767" s="82">
        <f>S1767-J1767</f>
        <v/>
      </c>
      <c r="AK1767" s="80">
        <f>INDEX(检修、备用和必开!I:I,MATCH(统调负荷!$C1767,检修、备用和必开!$A:$A,0))</f>
        <v/>
      </c>
    </row>
    <row r="1768" ht="13.8" customHeight="1">
      <c r="A1768" s="80">
        <f>WEEKDAY(C1768,2)</f>
        <v/>
      </c>
      <c r="B1768" s="80">
        <f>HOUR(D1768)</f>
        <v/>
      </c>
      <c r="D1768" s="75" t="n"/>
      <c r="E1768" s="80" t="n"/>
      <c r="F1768" s="80" t="n"/>
      <c r="G1768" s="80" t="n"/>
      <c r="H1768" s="80" t="n"/>
      <c r="I1768" s="80" t="n"/>
      <c r="J1768" s="80" t="n"/>
      <c r="K1768" s="80">
        <f>F1768-Y1768</f>
        <v/>
      </c>
      <c r="L1768" s="82">
        <f>AA1768/(K1768+W1768)</f>
        <v/>
      </c>
      <c r="M1768" s="75" t="n">
        <v>0.3958333333333333</v>
      </c>
      <c r="N1768" s="80" t="n">
        <v>77409.3</v>
      </c>
      <c r="O1768" s="80" t="n">
        <v>35853.8</v>
      </c>
      <c r="P1768" s="80" t="n">
        <v>13079.4</v>
      </c>
      <c r="Q1768" s="80" t="n">
        <v>19420.1</v>
      </c>
      <c r="R1768" s="80" t="n">
        <v>10295.1</v>
      </c>
      <c r="S1768" s="80" t="n">
        <v>-1239.1</v>
      </c>
      <c r="T1768" s="80">
        <f>O1768-Y1768</f>
        <v/>
      </c>
      <c r="U1768" s="82">
        <f>AA1768/(T1768+X1768)</f>
        <v/>
      </c>
      <c r="V1768" s="80">
        <f>INDEX(检修、备用和必开!B:B,MATCH(统调负荷!$C1768,检修、备用和必开!$A:$A,0))</f>
        <v/>
      </c>
      <c r="W1768" s="80">
        <f>INDEX(检修、备用和必开!C:C,MATCH(统调负荷!$C1768,检修、备用和必开!$A:$A,0))</f>
        <v/>
      </c>
      <c r="X1768" s="80">
        <f>INDEX(检修、备用和必开!D:D,MATCH(统调负荷!$C1768,检修、备用和必开!$A:$A,0))</f>
        <v/>
      </c>
      <c r="Y1768" s="80">
        <f>INDEX(检修、备用和必开!E:E,MATCH(统调负荷!$C1768,检修、备用和必开!$A:$A,0))</f>
        <v/>
      </c>
      <c r="Z1768" s="80">
        <f>INDEX(检修、备用和必开!F:F,MATCH(统调负荷!$C1768,检修、备用和必开!$A:$A,0))</f>
        <v/>
      </c>
      <c r="AA1768" s="80">
        <f>94492.4-V1768-Z1768</f>
        <v/>
      </c>
      <c r="AB1768" s="80" t="n">
        <v>317.66</v>
      </c>
      <c r="AC1768" s="80" t="n">
        <v>313.73</v>
      </c>
      <c r="AD1768" s="83">
        <f>C1768+D1768</f>
        <v/>
      </c>
      <c r="AE1768" s="82">
        <f>N1768-E1768</f>
        <v/>
      </c>
      <c r="AF1768" s="82">
        <f>O1768-F1768</f>
        <v/>
      </c>
      <c r="AG1768" s="82">
        <f>P1768-G1768</f>
        <v/>
      </c>
      <c r="AH1768" s="82">
        <f>Q1768-H1768</f>
        <v/>
      </c>
      <c r="AI1768" s="82">
        <f>R1768-I1768</f>
        <v/>
      </c>
      <c r="AJ1768" s="82">
        <f>S1768-J1768</f>
        <v/>
      </c>
      <c r="AK1768" s="80">
        <f>INDEX(检修、备用和必开!I:I,MATCH(统调负荷!$C1768,检修、备用和必开!$A:$A,0))</f>
        <v/>
      </c>
    </row>
    <row r="1769" ht="13.8" customHeight="1">
      <c r="A1769" s="80">
        <f>WEEKDAY(C1769,2)</f>
        <v/>
      </c>
      <c r="B1769" s="80">
        <f>HOUR(D1769)</f>
        <v/>
      </c>
      <c r="D1769" s="75" t="n"/>
      <c r="E1769" s="80" t="n"/>
      <c r="F1769" s="80" t="n"/>
      <c r="G1769" s="80" t="n"/>
      <c r="H1769" s="80" t="n"/>
      <c r="I1769" s="80" t="n"/>
      <c r="J1769" s="80" t="n"/>
      <c r="K1769" s="80">
        <f>F1769-Y1769</f>
        <v/>
      </c>
      <c r="L1769" s="82">
        <f>AA1769/(K1769+W1769)</f>
        <v/>
      </c>
      <c r="M1769" s="75" t="n">
        <v>0.40625</v>
      </c>
      <c r="N1769" s="80" t="n">
        <v>76722.10000000001</v>
      </c>
      <c r="O1769" s="80" t="n">
        <v>33665.06</v>
      </c>
      <c r="P1769" s="80" t="n">
        <v>13053.9</v>
      </c>
      <c r="Q1769" s="80" t="n">
        <v>20449.6</v>
      </c>
      <c r="R1769" s="80" t="n">
        <v>10855.8</v>
      </c>
      <c r="S1769" s="80" t="n">
        <v>-1302.26</v>
      </c>
      <c r="T1769" s="80">
        <f>O1769-Y1769</f>
        <v/>
      </c>
      <c r="U1769" s="82">
        <f>AA1769/(T1769+X1769)</f>
        <v/>
      </c>
      <c r="V1769" s="80">
        <f>INDEX(检修、备用和必开!B:B,MATCH(统调负荷!$C1769,检修、备用和必开!$A:$A,0))</f>
        <v/>
      </c>
      <c r="W1769" s="80">
        <f>INDEX(检修、备用和必开!C:C,MATCH(统调负荷!$C1769,检修、备用和必开!$A:$A,0))</f>
        <v/>
      </c>
      <c r="X1769" s="80">
        <f>INDEX(检修、备用和必开!D:D,MATCH(统调负荷!$C1769,检修、备用和必开!$A:$A,0))</f>
        <v/>
      </c>
      <c r="Y1769" s="80">
        <f>INDEX(检修、备用和必开!E:E,MATCH(统调负荷!$C1769,检修、备用和必开!$A:$A,0))</f>
        <v/>
      </c>
      <c r="Z1769" s="80">
        <f>INDEX(检修、备用和必开!F:F,MATCH(统调负荷!$C1769,检修、备用和必开!$A:$A,0))</f>
        <v/>
      </c>
      <c r="AA1769" s="80">
        <f>94492.4-V1769-Z1769</f>
        <v/>
      </c>
      <c r="AB1769" s="80" t="n">
        <v>312.88</v>
      </c>
      <c r="AC1769" s="80" t="n">
        <v>300.05</v>
      </c>
      <c r="AD1769" s="83">
        <f>C1769+D1769</f>
        <v/>
      </c>
      <c r="AE1769" s="82">
        <f>N1769-E1769</f>
        <v/>
      </c>
      <c r="AF1769" s="82">
        <f>O1769-F1769</f>
        <v/>
      </c>
      <c r="AG1769" s="82">
        <f>P1769-G1769</f>
        <v/>
      </c>
      <c r="AH1769" s="82">
        <f>Q1769-H1769</f>
        <v/>
      </c>
      <c r="AI1769" s="82">
        <f>R1769-I1769</f>
        <v/>
      </c>
      <c r="AJ1769" s="82">
        <f>S1769-J1769</f>
        <v/>
      </c>
      <c r="AK1769" s="80">
        <f>INDEX(检修、备用和必开!I:I,MATCH(统调负荷!$C1769,检修、备用和必开!$A:$A,0))</f>
        <v/>
      </c>
    </row>
    <row r="1770" ht="13.8" customHeight="1">
      <c r="A1770" s="80">
        <f>WEEKDAY(C1770,2)</f>
        <v/>
      </c>
      <c r="B1770" s="80">
        <f>HOUR(D1770)</f>
        <v/>
      </c>
      <c r="D1770" s="75" t="n"/>
      <c r="E1770" s="80" t="n"/>
      <c r="F1770" s="80" t="n"/>
      <c r="G1770" s="80" t="n"/>
      <c r="H1770" s="80" t="n"/>
      <c r="I1770" s="80" t="n"/>
      <c r="J1770" s="80" t="n"/>
      <c r="K1770" s="80">
        <f>F1770-Y1770</f>
        <v/>
      </c>
      <c r="L1770" s="82">
        <f>AA1770/(K1770+W1770)</f>
        <v/>
      </c>
      <c r="M1770" s="75" t="n">
        <v>0.4166666666666667</v>
      </c>
      <c r="N1770" s="80" t="n">
        <v>76190.39999999999</v>
      </c>
      <c r="O1770" s="80" t="n">
        <v>31930.46</v>
      </c>
      <c r="P1770" s="80" t="n">
        <v>13899.6</v>
      </c>
      <c r="Q1770" s="80" t="n">
        <v>20256.9</v>
      </c>
      <c r="R1770" s="80" t="n">
        <v>11462</v>
      </c>
      <c r="S1770" s="80" t="n">
        <v>-1358.56</v>
      </c>
      <c r="T1770" s="80">
        <f>O1770-Y1770</f>
        <v/>
      </c>
      <c r="U1770" s="82">
        <f>AA1770/(T1770+X1770)</f>
        <v/>
      </c>
      <c r="V1770" s="80">
        <f>INDEX(检修、备用和必开!B:B,MATCH(统调负荷!$C1770,检修、备用和必开!$A:$A,0))</f>
        <v/>
      </c>
      <c r="W1770" s="80">
        <f>INDEX(检修、备用和必开!C:C,MATCH(统调负荷!$C1770,检修、备用和必开!$A:$A,0))</f>
        <v/>
      </c>
      <c r="X1770" s="80">
        <f>INDEX(检修、备用和必开!D:D,MATCH(统调负荷!$C1770,检修、备用和必开!$A:$A,0))</f>
        <v/>
      </c>
      <c r="Y1770" s="80">
        <f>INDEX(检修、备用和必开!E:E,MATCH(统调负荷!$C1770,检修、备用和必开!$A:$A,0))</f>
        <v/>
      </c>
      <c r="Z1770" s="80">
        <f>INDEX(检修、备用和必开!F:F,MATCH(统调负荷!$C1770,检修、备用和必开!$A:$A,0))</f>
        <v/>
      </c>
      <c r="AA1770" s="80">
        <f>94492.4-V1770-Z1770</f>
        <v/>
      </c>
      <c r="AB1770" s="80" t="n">
        <v>297.48</v>
      </c>
      <c r="AC1770" s="80" t="n">
        <v>258</v>
      </c>
      <c r="AD1770" s="83">
        <f>C1770+D1770</f>
        <v/>
      </c>
      <c r="AE1770" s="82">
        <f>N1770-E1770</f>
        <v/>
      </c>
      <c r="AF1770" s="82">
        <f>O1770-F1770</f>
        <v/>
      </c>
      <c r="AG1770" s="82">
        <f>P1770-G1770</f>
        <v/>
      </c>
      <c r="AH1770" s="82">
        <f>Q1770-H1770</f>
        <v/>
      </c>
      <c r="AI1770" s="82">
        <f>R1770-I1770</f>
        <v/>
      </c>
      <c r="AJ1770" s="82">
        <f>S1770-J1770</f>
        <v/>
      </c>
      <c r="AK1770" s="80">
        <f>INDEX(检修、备用和必开!I:I,MATCH(统调负荷!$C1770,检修、备用和必开!$A:$A,0))</f>
        <v/>
      </c>
    </row>
    <row r="1771" ht="13.8" customHeight="1">
      <c r="A1771" s="80">
        <f>WEEKDAY(C1771,2)</f>
        <v/>
      </c>
      <c r="B1771" s="80">
        <f>HOUR(D1771)</f>
        <v/>
      </c>
      <c r="D1771" s="75" t="n"/>
      <c r="E1771" s="80" t="n"/>
      <c r="F1771" s="80" t="n"/>
      <c r="G1771" s="80" t="n"/>
      <c r="H1771" s="80" t="n"/>
      <c r="I1771" s="80" t="n"/>
      <c r="J1771" s="80" t="n"/>
      <c r="K1771" s="80">
        <f>F1771-Y1771</f>
        <v/>
      </c>
      <c r="L1771" s="82">
        <f>AA1771/(K1771+W1771)</f>
        <v/>
      </c>
      <c r="M1771" s="75" t="n">
        <v>0.4270833333333333</v>
      </c>
      <c r="N1771" s="80" t="n">
        <v>75020.89999999999</v>
      </c>
      <c r="O1771" s="80" t="n">
        <v>30799.55</v>
      </c>
      <c r="P1771" s="80" t="n">
        <v>12946.7</v>
      </c>
      <c r="Q1771" s="80" t="n">
        <v>20617.3</v>
      </c>
      <c r="R1771" s="80" t="n">
        <v>12074.6</v>
      </c>
      <c r="S1771" s="80" t="n">
        <v>-1417.25</v>
      </c>
      <c r="T1771" s="80">
        <f>O1771-Y1771</f>
        <v/>
      </c>
      <c r="U1771" s="82">
        <f>AA1771/(T1771+X1771)</f>
        <v/>
      </c>
      <c r="V1771" s="80">
        <f>INDEX(检修、备用和必开!B:B,MATCH(统调负荷!$C1771,检修、备用和必开!$A:$A,0))</f>
        <v/>
      </c>
      <c r="W1771" s="80">
        <f>INDEX(检修、备用和必开!C:C,MATCH(统调负荷!$C1771,检修、备用和必开!$A:$A,0))</f>
        <v/>
      </c>
      <c r="X1771" s="80">
        <f>INDEX(检修、备用和必开!D:D,MATCH(统调负荷!$C1771,检修、备用和必开!$A:$A,0))</f>
        <v/>
      </c>
      <c r="Y1771" s="80">
        <f>INDEX(检修、备用和必开!E:E,MATCH(统调负荷!$C1771,检修、备用和必开!$A:$A,0))</f>
        <v/>
      </c>
      <c r="Z1771" s="80">
        <f>INDEX(检修、备用和必开!F:F,MATCH(统调负荷!$C1771,检修、备用和必开!$A:$A,0))</f>
        <v/>
      </c>
      <c r="AA1771" s="80">
        <f>94492.4-V1771-Z1771</f>
        <v/>
      </c>
      <c r="AB1771" s="80" t="n">
        <v>155.23</v>
      </c>
      <c r="AC1771" s="80" t="n">
        <v>128</v>
      </c>
      <c r="AD1771" s="83">
        <f>C1771+D1771</f>
        <v/>
      </c>
      <c r="AE1771" s="82">
        <f>N1771-E1771</f>
        <v/>
      </c>
      <c r="AF1771" s="82">
        <f>O1771-F1771</f>
        <v/>
      </c>
      <c r="AG1771" s="82">
        <f>P1771-G1771</f>
        <v/>
      </c>
      <c r="AH1771" s="82">
        <f>Q1771-H1771</f>
        <v/>
      </c>
      <c r="AI1771" s="82">
        <f>R1771-I1771</f>
        <v/>
      </c>
      <c r="AJ1771" s="82">
        <f>S1771-J1771</f>
        <v/>
      </c>
      <c r="AK1771" s="80">
        <f>INDEX(检修、备用和必开!I:I,MATCH(统调负荷!$C1771,检修、备用和必开!$A:$A,0))</f>
        <v/>
      </c>
    </row>
    <row r="1772" ht="13.8" customHeight="1">
      <c r="A1772" s="80">
        <f>WEEKDAY(C1772,2)</f>
        <v/>
      </c>
      <c r="B1772" s="80">
        <f>HOUR(D1772)</f>
        <v/>
      </c>
      <c r="D1772" s="75" t="n"/>
      <c r="E1772" s="80" t="n"/>
      <c r="F1772" s="80" t="n"/>
      <c r="G1772" s="80" t="n"/>
      <c r="H1772" s="80" t="n"/>
      <c r="I1772" s="80" t="n"/>
      <c r="J1772" s="80" t="n"/>
      <c r="K1772" s="80">
        <f>F1772-Y1772</f>
        <v/>
      </c>
      <c r="L1772" s="82">
        <f>AA1772/(K1772+W1772)</f>
        <v/>
      </c>
      <c r="M1772" s="75" t="n">
        <v>0.4375</v>
      </c>
      <c r="N1772" s="80" t="n">
        <v>74620.7</v>
      </c>
      <c r="O1772" s="80" t="n">
        <v>29625</v>
      </c>
      <c r="P1772" s="80" t="n">
        <v>13508.6</v>
      </c>
      <c r="Q1772" s="80" t="n">
        <v>20471.6</v>
      </c>
      <c r="R1772" s="80" t="n">
        <v>12451.2</v>
      </c>
      <c r="S1772" s="80" t="n">
        <v>-1435.7</v>
      </c>
      <c r="T1772" s="80">
        <f>O1772-Y1772</f>
        <v/>
      </c>
      <c r="U1772" s="82">
        <f>AA1772/(T1772+X1772)</f>
        <v/>
      </c>
      <c r="V1772" s="80">
        <f>INDEX(检修、备用和必开!B:B,MATCH(统调负荷!$C1772,检修、备用和必开!$A:$A,0))</f>
        <v/>
      </c>
      <c r="W1772" s="80">
        <f>INDEX(检修、备用和必开!C:C,MATCH(统调负荷!$C1772,检修、备用和必开!$A:$A,0))</f>
        <v/>
      </c>
      <c r="X1772" s="80">
        <f>INDEX(检修、备用和必开!D:D,MATCH(统调负荷!$C1772,检修、备用和必开!$A:$A,0))</f>
        <v/>
      </c>
      <c r="Y1772" s="80">
        <f>INDEX(检修、备用和必开!E:E,MATCH(统调负荷!$C1772,检修、备用和必开!$A:$A,0))</f>
        <v/>
      </c>
      <c r="Z1772" s="80">
        <f>INDEX(检修、备用和必开!F:F,MATCH(统调负荷!$C1772,检修、备用和必开!$A:$A,0))</f>
        <v/>
      </c>
      <c r="AA1772" s="80">
        <f>94492.4-V1772-Z1772</f>
        <v/>
      </c>
      <c r="AB1772" s="80" t="n">
        <v>153.52</v>
      </c>
      <c r="AC1772" s="80" t="n">
        <v>122.23</v>
      </c>
      <c r="AD1772" s="83">
        <f>C1772+D1772</f>
        <v/>
      </c>
      <c r="AE1772" s="82">
        <f>N1772-E1772</f>
        <v/>
      </c>
      <c r="AF1772" s="82">
        <f>O1772-F1772</f>
        <v/>
      </c>
      <c r="AG1772" s="82">
        <f>P1772-G1772</f>
        <v/>
      </c>
      <c r="AH1772" s="82">
        <f>Q1772-H1772</f>
        <v/>
      </c>
      <c r="AI1772" s="82">
        <f>R1772-I1772</f>
        <v/>
      </c>
      <c r="AJ1772" s="82">
        <f>S1772-J1772</f>
        <v/>
      </c>
      <c r="AK1772" s="80">
        <f>INDEX(检修、备用和必开!I:I,MATCH(统调负荷!$C1772,检修、备用和必开!$A:$A,0))</f>
        <v/>
      </c>
    </row>
    <row r="1773" ht="13.8" customHeight="1">
      <c r="A1773" s="80">
        <f>WEEKDAY(C1773,2)</f>
        <v/>
      </c>
      <c r="B1773" s="80">
        <f>HOUR(D1773)</f>
        <v/>
      </c>
      <c r="D1773" s="75" t="n"/>
      <c r="E1773" s="80" t="n"/>
      <c r="F1773" s="80" t="n"/>
      <c r="G1773" s="80" t="n"/>
      <c r="H1773" s="80" t="n"/>
      <c r="I1773" s="80" t="n"/>
      <c r="J1773" s="80" t="n"/>
      <c r="K1773" s="80">
        <f>F1773-Y1773</f>
        <v/>
      </c>
      <c r="L1773" s="82">
        <f>AA1773/(K1773+W1773)</f>
        <v/>
      </c>
      <c r="M1773" s="75" t="n">
        <v>0.4479166666666667</v>
      </c>
      <c r="N1773" s="80" t="n">
        <v>73993.7</v>
      </c>
      <c r="O1773" s="80" t="n">
        <v>28881.91</v>
      </c>
      <c r="P1773" s="80" t="n">
        <v>13416.2</v>
      </c>
      <c r="Q1773" s="80" t="n">
        <v>20250.5</v>
      </c>
      <c r="R1773" s="80" t="n">
        <v>12872.1</v>
      </c>
      <c r="S1773" s="80" t="n">
        <v>-1427.01</v>
      </c>
      <c r="T1773" s="80">
        <f>O1773-Y1773</f>
        <v/>
      </c>
      <c r="U1773" s="82">
        <f>AA1773/(T1773+X1773)</f>
        <v/>
      </c>
      <c r="V1773" s="80">
        <f>INDEX(检修、备用和必开!B:B,MATCH(统调负荷!$C1773,检修、备用和必开!$A:$A,0))</f>
        <v/>
      </c>
      <c r="W1773" s="80">
        <f>INDEX(检修、备用和必开!C:C,MATCH(统调负荷!$C1773,检修、备用和必开!$A:$A,0))</f>
        <v/>
      </c>
      <c r="X1773" s="80">
        <f>INDEX(检修、备用和必开!D:D,MATCH(统调负荷!$C1773,检修、备用和必开!$A:$A,0))</f>
        <v/>
      </c>
      <c r="Y1773" s="80">
        <f>INDEX(检修、备用和必开!E:E,MATCH(统调负荷!$C1773,检修、备用和必开!$A:$A,0))</f>
        <v/>
      </c>
      <c r="Z1773" s="80">
        <f>INDEX(检修、备用和必开!F:F,MATCH(统调负荷!$C1773,检修、备用和必开!$A:$A,0))</f>
        <v/>
      </c>
      <c r="AA1773" s="80">
        <f>94492.4-V1773-Z1773</f>
        <v/>
      </c>
      <c r="AB1773" s="80" t="n">
        <v>152.54</v>
      </c>
      <c r="AC1773" s="80" t="n">
        <v>0</v>
      </c>
      <c r="AD1773" s="83">
        <f>C1773+D1773</f>
        <v/>
      </c>
      <c r="AE1773" s="82">
        <f>N1773-E1773</f>
        <v/>
      </c>
      <c r="AF1773" s="82">
        <f>O1773-F1773</f>
        <v/>
      </c>
      <c r="AG1773" s="82">
        <f>P1773-G1773</f>
        <v/>
      </c>
      <c r="AH1773" s="82">
        <f>Q1773-H1773</f>
        <v/>
      </c>
      <c r="AI1773" s="82">
        <f>R1773-I1773</f>
        <v/>
      </c>
      <c r="AJ1773" s="82">
        <f>S1773-J1773</f>
        <v/>
      </c>
      <c r="AK1773" s="80">
        <f>INDEX(检修、备用和必开!I:I,MATCH(统调负荷!$C1773,检修、备用和必开!$A:$A,0))</f>
        <v/>
      </c>
    </row>
    <row r="1774" ht="13.8" customHeight="1">
      <c r="A1774" s="80">
        <f>WEEKDAY(C1774,2)</f>
        <v/>
      </c>
      <c r="B1774" s="80">
        <f>HOUR(D1774)</f>
        <v/>
      </c>
      <c r="D1774" s="75" t="n"/>
      <c r="E1774" s="80" t="n"/>
      <c r="F1774" s="80" t="n"/>
      <c r="G1774" s="80" t="n"/>
      <c r="H1774" s="80" t="n"/>
      <c r="I1774" s="80" t="n"/>
      <c r="J1774" s="80" t="n"/>
      <c r="K1774" s="80">
        <f>F1774-Y1774</f>
        <v/>
      </c>
      <c r="L1774" s="82">
        <f>AA1774/(K1774+W1774)</f>
        <v/>
      </c>
      <c r="M1774" s="75" t="n">
        <v>0.4583333333333333</v>
      </c>
      <c r="N1774" s="80" t="n">
        <v>73681.39999999999</v>
      </c>
      <c r="O1774" s="80" t="n">
        <v>27927.61</v>
      </c>
      <c r="P1774" s="80" t="n">
        <v>13539.2</v>
      </c>
      <c r="Q1774" s="80" t="n">
        <v>20522.9</v>
      </c>
      <c r="R1774" s="80" t="n">
        <v>13096</v>
      </c>
      <c r="S1774" s="80" t="n">
        <v>-1404.31</v>
      </c>
      <c r="T1774" s="80">
        <f>O1774-Y1774</f>
        <v/>
      </c>
      <c r="U1774" s="82">
        <f>AA1774/(T1774+X1774)</f>
        <v/>
      </c>
      <c r="V1774" s="80">
        <f>INDEX(检修、备用和必开!B:B,MATCH(统调负荷!$C1774,检修、备用和必开!$A:$A,0))</f>
        <v/>
      </c>
      <c r="W1774" s="80">
        <f>INDEX(检修、备用和必开!C:C,MATCH(统调负荷!$C1774,检修、备用和必开!$A:$A,0))</f>
        <v/>
      </c>
      <c r="X1774" s="80">
        <f>INDEX(检修、备用和必开!D:D,MATCH(统调负荷!$C1774,检修、备用和必开!$A:$A,0))</f>
        <v/>
      </c>
      <c r="Y1774" s="80">
        <f>INDEX(检修、备用和必开!E:E,MATCH(统调负荷!$C1774,检修、备用和必开!$A:$A,0))</f>
        <v/>
      </c>
      <c r="Z1774" s="80">
        <f>INDEX(检修、备用和必开!F:F,MATCH(统调负荷!$C1774,检修、备用和必开!$A:$A,0))</f>
        <v/>
      </c>
      <c r="AA1774" s="80">
        <f>94492.4-V1774-Z1774</f>
        <v/>
      </c>
      <c r="AB1774" s="80" t="n">
        <v>238.61</v>
      </c>
      <c r="AC1774" s="80" t="n">
        <v>124.38</v>
      </c>
      <c r="AD1774" s="83">
        <f>C1774+D1774</f>
        <v/>
      </c>
      <c r="AE1774" s="82">
        <f>N1774-E1774</f>
        <v/>
      </c>
      <c r="AF1774" s="82">
        <f>O1774-F1774</f>
        <v/>
      </c>
      <c r="AG1774" s="82">
        <f>P1774-G1774</f>
        <v/>
      </c>
      <c r="AH1774" s="82">
        <f>Q1774-H1774</f>
        <v/>
      </c>
      <c r="AI1774" s="82">
        <f>R1774-I1774</f>
        <v/>
      </c>
      <c r="AJ1774" s="82">
        <f>S1774-J1774</f>
        <v/>
      </c>
      <c r="AK1774" s="80">
        <f>INDEX(检修、备用和必开!I:I,MATCH(统调负荷!$C1774,检修、备用和必开!$A:$A,0))</f>
        <v/>
      </c>
    </row>
    <row r="1775" ht="13.8" customHeight="1">
      <c r="A1775" s="80">
        <f>WEEKDAY(C1775,2)</f>
        <v/>
      </c>
      <c r="B1775" s="80">
        <f>HOUR(D1775)</f>
        <v/>
      </c>
      <c r="D1775" s="75" t="n"/>
      <c r="E1775" s="80" t="n"/>
      <c r="F1775" s="80" t="n"/>
      <c r="G1775" s="80" t="n"/>
      <c r="H1775" s="80" t="n"/>
      <c r="I1775" s="80" t="n"/>
      <c r="J1775" s="80" t="n"/>
      <c r="K1775" s="80">
        <f>F1775-Y1775</f>
        <v/>
      </c>
      <c r="L1775" s="82">
        <f>AA1775/(K1775+W1775)</f>
        <v/>
      </c>
      <c r="M1775" s="75" t="n">
        <v>0.46875</v>
      </c>
      <c r="N1775" s="80" t="n">
        <v>73718.60000000001</v>
      </c>
      <c r="O1775" s="80" t="n">
        <v>28802.87</v>
      </c>
      <c r="P1775" s="80" t="n">
        <v>12162.8</v>
      </c>
      <c r="Q1775" s="80" t="n">
        <v>20864.9</v>
      </c>
      <c r="R1775" s="80" t="n">
        <v>13308.8</v>
      </c>
      <c r="S1775" s="80" t="n">
        <v>-1420.77</v>
      </c>
      <c r="T1775" s="80">
        <f>O1775-Y1775</f>
        <v/>
      </c>
      <c r="U1775" s="82">
        <f>AA1775/(T1775+X1775)</f>
        <v/>
      </c>
      <c r="V1775" s="80">
        <f>INDEX(检修、备用和必开!B:B,MATCH(统调负荷!$C1775,检修、备用和必开!$A:$A,0))</f>
        <v/>
      </c>
      <c r="W1775" s="80">
        <f>INDEX(检修、备用和必开!C:C,MATCH(统调负荷!$C1775,检修、备用和必开!$A:$A,0))</f>
        <v/>
      </c>
      <c r="X1775" s="80">
        <f>INDEX(检修、备用和必开!D:D,MATCH(统调负荷!$C1775,检修、备用和必开!$A:$A,0))</f>
        <v/>
      </c>
      <c r="Y1775" s="80">
        <f>INDEX(检修、备用和必开!E:E,MATCH(统调负荷!$C1775,检修、备用和必开!$A:$A,0))</f>
        <v/>
      </c>
      <c r="Z1775" s="80">
        <f>INDEX(检修、备用和必开!F:F,MATCH(统调负荷!$C1775,检修、备用和必开!$A:$A,0))</f>
        <v/>
      </c>
      <c r="AA1775" s="80">
        <f>94492.4-V1775-Z1775</f>
        <v/>
      </c>
      <c r="AB1775" s="80" t="n">
        <v>183.25</v>
      </c>
      <c r="AC1775" s="80" t="n">
        <v>295</v>
      </c>
      <c r="AD1775" s="83">
        <f>C1775+D1775</f>
        <v/>
      </c>
      <c r="AE1775" s="82">
        <f>N1775-E1775</f>
        <v/>
      </c>
      <c r="AF1775" s="82">
        <f>O1775-F1775</f>
        <v/>
      </c>
      <c r="AG1775" s="82">
        <f>P1775-G1775</f>
        <v/>
      </c>
      <c r="AH1775" s="82">
        <f>Q1775-H1775</f>
        <v/>
      </c>
      <c r="AI1775" s="82">
        <f>R1775-I1775</f>
        <v/>
      </c>
      <c r="AJ1775" s="82">
        <f>S1775-J1775</f>
        <v/>
      </c>
      <c r="AK1775" s="80">
        <f>INDEX(检修、备用和必开!I:I,MATCH(统调负荷!$C1775,检修、备用和必开!$A:$A,0))</f>
        <v/>
      </c>
    </row>
    <row r="1776" ht="13.8" customHeight="1">
      <c r="A1776" s="80">
        <f>WEEKDAY(C1776,2)</f>
        <v/>
      </c>
      <c r="B1776" s="80">
        <f>HOUR(D1776)</f>
        <v/>
      </c>
      <c r="D1776" s="75" t="n"/>
      <c r="E1776" s="80" t="n"/>
      <c r="F1776" s="80" t="n"/>
      <c r="G1776" s="80" t="n"/>
      <c r="H1776" s="80" t="n"/>
      <c r="I1776" s="80" t="n"/>
      <c r="J1776" s="80" t="n"/>
      <c r="K1776" s="80">
        <f>F1776-Y1776</f>
        <v/>
      </c>
      <c r="L1776" s="82">
        <f>AA1776/(K1776+W1776)</f>
        <v/>
      </c>
      <c r="M1776" s="75" t="n">
        <v>0.4791666666666667</v>
      </c>
      <c r="N1776" s="80" t="n">
        <v>72811.3</v>
      </c>
      <c r="O1776" s="80" t="n">
        <v>28990.09</v>
      </c>
      <c r="P1776" s="80" t="n">
        <v>11924.7</v>
      </c>
      <c r="Q1776" s="80" t="n">
        <v>19784.6</v>
      </c>
      <c r="R1776" s="80" t="n">
        <v>13536</v>
      </c>
      <c r="S1776" s="80" t="n">
        <v>-1424.09</v>
      </c>
      <c r="T1776" s="80">
        <f>O1776-Y1776</f>
        <v/>
      </c>
      <c r="U1776" s="82">
        <f>AA1776/(T1776+X1776)</f>
        <v/>
      </c>
      <c r="V1776" s="80">
        <f>INDEX(检修、备用和必开!B:B,MATCH(统调负荷!$C1776,检修、备用和必开!$A:$A,0))</f>
        <v/>
      </c>
      <c r="W1776" s="80">
        <f>INDEX(检修、备用和必开!C:C,MATCH(统调负荷!$C1776,检修、备用和必开!$A:$A,0))</f>
        <v/>
      </c>
      <c r="X1776" s="80">
        <f>INDEX(检修、备用和必开!D:D,MATCH(统调负荷!$C1776,检修、备用和必开!$A:$A,0))</f>
        <v/>
      </c>
      <c r="Y1776" s="80">
        <f>INDEX(检修、备用和必开!E:E,MATCH(统调负荷!$C1776,检修、备用和必开!$A:$A,0))</f>
        <v/>
      </c>
      <c r="Z1776" s="80">
        <f>INDEX(检修、备用和必开!F:F,MATCH(统调负荷!$C1776,检修、备用和必开!$A:$A,0))</f>
        <v/>
      </c>
      <c r="AA1776" s="80">
        <f>94492.4-V1776-Z1776</f>
        <v/>
      </c>
      <c r="AB1776" s="80" t="n">
        <v>185.74</v>
      </c>
      <c r="AC1776" s="80" t="n">
        <v>250</v>
      </c>
      <c r="AD1776" s="83">
        <f>C1776+D1776</f>
        <v/>
      </c>
      <c r="AE1776" s="82">
        <f>N1776-E1776</f>
        <v/>
      </c>
      <c r="AF1776" s="82">
        <f>O1776-F1776</f>
        <v/>
      </c>
      <c r="AG1776" s="82">
        <f>P1776-G1776</f>
        <v/>
      </c>
      <c r="AH1776" s="82">
        <f>Q1776-H1776</f>
        <v/>
      </c>
      <c r="AI1776" s="82">
        <f>R1776-I1776</f>
        <v/>
      </c>
      <c r="AJ1776" s="82">
        <f>S1776-J1776</f>
        <v/>
      </c>
      <c r="AK1776" s="80">
        <f>INDEX(检修、备用和必开!I:I,MATCH(统调负荷!$C1776,检修、备用和必开!$A:$A,0))</f>
        <v/>
      </c>
    </row>
    <row r="1777" ht="13.8" customHeight="1">
      <c r="A1777" s="80">
        <f>WEEKDAY(C1777,2)</f>
        <v/>
      </c>
      <c r="B1777" s="80">
        <f>HOUR(D1777)</f>
        <v/>
      </c>
      <c r="D1777" s="75" t="n"/>
      <c r="E1777" s="80" t="n"/>
      <c r="F1777" s="80" t="n"/>
      <c r="G1777" s="80" t="n"/>
      <c r="H1777" s="80" t="n"/>
      <c r="I1777" s="80" t="n"/>
      <c r="J1777" s="80" t="n"/>
      <c r="K1777" s="80">
        <f>F1777-Y1777</f>
        <v/>
      </c>
      <c r="L1777" s="82">
        <f>AA1777/(K1777+W1777)</f>
        <v/>
      </c>
      <c r="M1777" s="75" t="n">
        <v>0.4895833333333333</v>
      </c>
      <c r="N1777" s="80" t="n">
        <v>70960.8</v>
      </c>
      <c r="O1777" s="80" t="n">
        <v>28248.4</v>
      </c>
      <c r="P1777" s="80" t="n">
        <v>10863.8</v>
      </c>
      <c r="Q1777" s="80" t="n">
        <v>19671.1</v>
      </c>
      <c r="R1777" s="80" t="n">
        <v>13564.8</v>
      </c>
      <c r="S1777" s="80" t="n">
        <v>-1387.3</v>
      </c>
      <c r="T1777" s="80">
        <f>O1777-Y1777</f>
        <v/>
      </c>
      <c r="U1777" s="82">
        <f>AA1777/(T1777+X1777)</f>
        <v/>
      </c>
      <c r="V1777" s="80">
        <f>INDEX(检修、备用和必开!B:B,MATCH(统调负荷!$C1777,检修、备用和必开!$A:$A,0))</f>
        <v/>
      </c>
      <c r="W1777" s="80">
        <f>INDEX(检修、备用和必开!C:C,MATCH(统调负荷!$C1777,检修、备用和必开!$A:$A,0))</f>
        <v/>
      </c>
      <c r="X1777" s="80">
        <f>INDEX(检修、备用和必开!D:D,MATCH(统调负荷!$C1777,检修、备用和必开!$A:$A,0))</f>
        <v/>
      </c>
      <c r="Y1777" s="80">
        <f>INDEX(检修、备用和必开!E:E,MATCH(统调负荷!$C1777,检修、备用和必开!$A:$A,0))</f>
        <v/>
      </c>
      <c r="Z1777" s="80">
        <f>INDEX(检修、备用和必开!F:F,MATCH(统调负荷!$C1777,检修、备用和必开!$A:$A,0))</f>
        <v/>
      </c>
      <c r="AA1777" s="80">
        <f>94492.4-V1777-Z1777</f>
        <v/>
      </c>
      <c r="AB1777" s="80" t="n">
        <v>180.89</v>
      </c>
      <c r="AC1777" s="80" t="n">
        <v>217.19</v>
      </c>
      <c r="AD1777" s="83">
        <f>C1777+D1777</f>
        <v/>
      </c>
      <c r="AE1777" s="82">
        <f>N1777-E1777</f>
        <v/>
      </c>
      <c r="AF1777" s="82">
        <f>O1777-F1777</f>
        <v/>
      </c>
      <c r="AG1777" s="82">
        <f>P1777-G1777</f>
        <v/>
      </c>
      <c r="AH1777" s="82">
        <f>Q1777-H1777</f>
        <v/>
      </c>
      <c r="AI1777" s="82">
        <f>R1777-I1777</f>
        <v/>
      </c>
      <c r="AJ1777" s="82">
        <f>S1777-J1777</f>
        <v/>
      </c>
      <c r="AK1777" s="80">
        <f>INDEX(检修、备用和必开!I:I,MATCH(统调负荷!$C1777,检修、备用和必开!$A:$A,0))</f>
        <v/>
      </c>
    </row>
    <row r="1778" ht="13.8" customHeight="1">
      <c r="A1778" s="80">
        <f>WEEKDAY(C1778,2)</f>
        <v/>
      </c>
      <c r="B1778" s="80">
        <f>HOUR(D1778)</f>
        <v/>
      </c>
      <c r="D1778" s="75" t="n"/>
      <c r="E1778" s="80" t="n"/>
      <c r="F1778" s="80" t="n"/>
      <c r="G1778" s="80" t="n"/>
      <c r="H1778" s="80" t="n"/>
      <c r="I1778" s="80" t="n"/>
      <c r="J1778" s="80" t="n"/>
      <c r="K1778" s="80">
        <f>F1778-Y1778</f>
        <v/>
      </c>
      <c r="L1778" s="82">
        <f>AA1778/(K1778+W1778)</f>
        <v/>
      </c>
      <c r="M1778" s="75" t="n">
        <v>0.5</v>
      </c>
      <c r="N1778" s="80" t="n">
        <v>67672.5</v>
      </c>
      <c r="O1778" s="80" t="n">
        <v>26599.02</v>
      </c>
      <c r="P1778" s="80" t="n">
        <v>10367.6</v>
      </c>
      <c r="Q1778" s="80" t="n">
        <v>18436.9</v>
      </c>
      <c r="R1778" s="80" t="n">
        <v>13616.2</v>
      </c>
      <c r="S1778" s="80" t="n">
        <v>-1347.22</v>
      </c>
      <c r="T1778" s="80">
        <f>O1778-Y1778</f>
        <v/>
      </c>
      <c r="U1778" s="82">
        <f>AA1778/(T1778+X1778)</f>
        <v/>
      </c>
      <c r="V1778" s="80">
        <f>INDEX(检修、备用和必开!B:B,MATCH(统调负荷!$C1778,检修、备用和必开!$A:$A,0))</f>
        <v/>
      </c>
      <c r="W1778" s="80">
        <f>INDEX(检修、备用和必开!C:C,MATCH(统调负荷!$C1778,检修、备用和必开!$A:$A,0))</f>
        <v/>
      </c>
      <c r="X1778" s="80">
        <f>INDEX(检修、备用和必开!D:D,MATCH(统调负荷!$C1778,检修、备用和必开!$A:$A,0))</f>
        <v/>
      </c>
      <c r="Y1778" s="80">
        <f>INDEX(检修、备用和必开!E:E,MATCH(统调负荷!$C1778,检修、备用和必开!$A:$A,0))</f>
        <v/>
      </c>
      <c r="Z1778" s="80">
        <f>INDEX(检修、备用和必开!F:F,MATCH(统调负荷!$C1778,检修、备用和必开!$A:$A,0))</f>
        <v/>
      </c>
      <c r="AA1778" s="80">
        <f>94492.4-V1778-Z1778</f>
        <v/>
      </c>
      <c r="AB1778" s="80" t="n">
        <v>0</v>
      </c>
      <c r="AC1778" s="80" t="n">
        <v>0</v>
      </c>
      <c r="AD1778" s="83">
        <f>C1778+D1778</f>
        <v/>
      </c>
      <c r="AE1778" s="82">
        <f>N1778-E1778</f>
        <v/>
      </c>
      <c r="AF1778" s="82">
        <f>O1778-F1778</f>
        <v/>
      </c>
      <c r="AG1778" s="82">
        <f>P1778-G1778</f>
        <v/>
      </c>
      <c r="AH1778" s="82">
        <f>Q1778-H1778</f>
        <v/>
      </c>
      <c r="AI1778" s="82">
        <f>R1778-I1778</f>
        <v/>
      </c>
      <c r="AJ1778" s="82">
        <f>S1778-J1778</f>
        <v/>
      </c>
      <c r="AK1778" s="80">
        <f>INDEX(检修、备用和必开!I:I,MATCH(统调负荷!$C1778,检修、备用和必开!$A:$A,0))</f>
        <v/>
      </c>
    </row>
    <row r="1779" ht="13.8" customHeight="1">
      <c r="A1779" s="80">
        <f>WEEKDAY(C1779,2)</f>
        <v/>
      </c>
      <c r="B1779" s="80">
        <f>HOUR(D1779)</f>
        <v/>
      </c>
      <c r="D1779" s="75" t="n"/>
      <c r="E1779" s="80" t="n"/>
      <c r="F1779" s="80" t="n"/>
      <c r="G1779" s="80" t="n"/>
      <c r="H1779" s="80" t="n"/>
      <c r="I1779" s="80" t="n"/>
      <c r="J1779" s="80" t="n"/>
      <c r="K1779" s="80">
        <f>F1779-Y1779</f>
        <v/>
      </c>
      <c r="L1779" s="82">
        <f>AA1779/(K1779+W1779)</f>
        <v/>
      </c>
      <c r="M1779" s="75" t="n">
        <v>0.5104166666666666</v>
      </c>
      <c r="N1779" s="80" t="n">
        <v>68680.39999999999</v>
      </c>
      <c r="O1779" s="80" t="n">
        <v>28411.37</v>
      </c>
      <c r="P1779" s="80" t="n">
        <v>10439.7</v>
      </c>
      <c r="Q1779" s="80" t="n">
        <v>17530.8</v>
      </c>
      <c r="R1779" s="80" t="n">
        <v>13684.2</v>
      </c>
      <c r="S1779" s="80" t="n">
        <v>-1385.67</v>
      </c>
      <c r="T1779" s="80">
        <f>O1779-Y1779</f>
        <v/>
      </c>
      <c r="U1779" s="82">
        <f>AA1779/(T1779+X1779)</f>
        <v/>
      </c>
      <c r="V1779" s="80">
        <f>INDEX(检修、备用和必开!B:B,MATCH(统调负荷!$C1779,检修、备用和必开!$A:$A,0))</f>
        <v/>
      </c>
      <c r="W1779" s="80">
        <f>INDEX(检修、备用和必开!C:C,MATCH(统调负荷!$C1779,检修、备用和必开!$A:$A,0))</f>
        <v/>
      </c>
      <c r="X1779" s="80">
        <f>INDEX(检修、备用和必开!D:D,MATCH(统调负荷!$C1779,检修、备用和必开!$A:$A,0))</f>
        <v/>
      </c>
      <c r="Y1779" s="80">
        <f>INDEX(检修、备用和必开!E:E,MATCH(统调负荷!$C1779,检修、备用和必开!$A:$A,0))</f>
        <v/>
      </c>
      <c r="Z1779" s="80">
        <f>INDEX(检修、备用和必开!F:F,MATCH(统调负荷!$C1779,检修、备用和必开!$A:$A,0))</f>
        <v/>
      </c>
      <c r="AA1779" s="80">
        <f>94492.4-V1779-Z1779</f>
        <v/>
      </c>
      <c r="AB1779" s="80" t="n">
        <v>261.76</v>
      </c>
      <c r="AC1779" s="80" t="n">
        <v>327.74</v>
      </c>
      <c r="AD1779" s="83">
        <f>C1779+D1779</f>
        <v/>
      </c>
      <c r="AE1779" s="82">
        <f>N1779-E1779</f>
        <v/>
      </c>
      <c r="AF1779" s="82">
        <f>O1779-F1779</f>
        <v/>
      </c>
      <c r="AG1779" s="82">
        <f>P1779-G1779</f>
        <v/>
      </c>
      <c r="AH1779" s="82">
        <f>Q1779-H1779</f>
        <v/>
      </c>
      <c r="AI1779" s="82">
        <f>R1779-I1779</f>
        <v/>
      </c>
      <c r="AJ1779" s="82">
        <f>S1779-J1779</f>
        <v/>
      </c>
      <c r="AK1779" s="80">
        <f>INDEX(检修、备用和必开!I:I,MATCH(统调负荷!$C1779,检修、备用和必开!$A:$A,0))</f>
        <v/>
      </c>
    </row>
    <row r="1780" ht="13.8" customHeight="1">
      <c r="A1780" s="80">
        <f>WEEKDAY(C1780,2)</f>
        <v/>
      </c>
      <c r="B1780" s="80">
        <f>HOUR(D1780)</f>
        <v/>
      </c>
      <c r="D1780" s="75" t="n"/>
      <c r="E1780" s="80" t="n"/>
      <c r="F1780" s="80" t="n"/>
      <c r="G1780" s="80" t="n"/>
      <c r="H1780" s="80" t="n"/>
      <c r="I1780" s="80" t="n"/>
      <c r="J1780" s="80" t="n"/>
      <c r="K1780" s="80">
        <f>F1780-Y1780</f>
        <v/>
      </c>
      <c r="L1780" s="82">
        <f>AA1780/(K1780+W1780)</f>
        <v/>
      </c>
      <c r="M1780" s="75" t="n">
        <v>0.5208333333333334</v>
      </c>
      <c r="N1780" s="80" t="n">
        <v>67860.39999999999</v>
      </c>
      <c r="O1780" s="80" t="n">
        <v>28649.08</v>
      </c>
      <c r="P1780" s="80" t="n">
        <v>10832.6</v>
      </c>
      <c r="Q1780" s="80" t="n">
        <v>16113.3</v>
      </c>
      <c r="R1780" s="80" t="n">
        <v>13703.4</v>
      </c>
      <c r="S1780" s="80" t="n">
        <v>-1437.98</v>
      </c>
      <c r="T1780" s="80">
        <f>O1780-Y1780</f>
        <v/>
      </c>
      <c r="U1780" s="82">
        <f>AA1780/(T1780+X1780)</f>
        <v/>
      </c>
      <c r="V1780" s="80">
        <f>INDEX(检修、备用和必开!B:B,MATCH(统调负荷!$C1780,检修、备用和必开!$A:$A,0))</f>
        <v/>
      </c>
      <c r="W1780" s="80">
        <f>INDEX(检修、备用和必开!C:C,MATCH(统调负荷!$C1780,检修、备用和必开!$A:$A,0))</f>
        <v/>
      </c>
      <c r="X1780" s="80">
        <f>INDEX(检修、备用和必开!D:D,MATCH(统调负荷!$C1780,检修、备用和必开!$A:$A,0))</f>
        <v/>
      </c>
      <c r="Y1780" s="80">
        <f>INDEX(检修、备用和必开!E:E,MATCH(统调负荷!$C1780,检修、备用和必开!$A:$A,0))</f>
        <v/>
      </c>
      <c r="Z1780" s="80">
        <f>INDEX(检修、备用和必开!F:F,MATCH(统调负荷!$C1780,检修、备用和必开!$A:$A,0))</f>
        <v/>
      </c>
      <c r="AA1780" s="80">
        <f>94492.4-V1780-Z1780</f>
        <v/>
      </c>
      <c r="AB1780" s="80" t="n">
        <v>252.39</v>
      </c>
      <c r="AC1780" s="80" t="n">
        <v>236.4</v>
      </c>
      <c r="AD1780" s="83">
        <f>C1780+D1780</f>
        <v/>
      </c>
      <c r="AE1780" s="82">
        <f>N1780-E1780</f>
        <v/>
      </c>
      <c r="AF1780" s="82">
        <f>O1780-F1780</f>
        <v/>
      </c>
      <c r="AG1780" s="82">
        <f>P1780-G1780</f>
        <v/>
      </c>
      <c r="AH1780" s="82">
        <f>Q1780-H1780</f>
        <v/>
      </c>
      <c r="AI1780" s="82">
        <f>R1780-I1780</f>
        <v/>
      </c>
      <c r="AJ1780" s="82">
        <f>S1780-J1780</f>
        <v/>
      </c>
      <c r="AK1780" s="80">
        <f>INDEX(检修、备用和必开!I:I,MATCH(统调负荷!$C1780,检修、备用和必开!$A:$A,0))</f>
        <v/>
      </c>
    </row>
    <row r="1781" ht="13.8" customHeight="1">
      <c r="A1781" s="80">
        <f>WEEKDAY(C1781,2)</f>
        <v/>
      </c>
      <c r="B1781" s="80">
        <f>HOUR(D1781)</f>
        <v/>
      </c>
      <c r="D1781" s="75" t="n"/>
      <c r="E1781" s="80" t="n"/>
      <c r="F1781" s="80" t="n"/>
      <c r="G1781" s="80" t="n"/>
      <c r="H1781" s="80" t="n"/>
      <c r="I1781" s="80" t="n"/>
      <c r="J1781" s="80" t="n"/>
      <c r="K1781" s="80">
        <f>F1781-Y1781</f>
        <v/>
      </c>
      <c r="L1781" s="82">
        <f>AA1781/(K1781+W1781)</f>
        <v/>
      </c>
      <c r="M1781" s="75" t="n">
        <v>0.53125</v>
      </c>
      <c r="N1781" s="80" t="n">
        <v>67680</v>
      </c>
      <c r="O1781" s="80" t="n">
        <v>28549.22</v>
      </c>
      <c r="P1781" s="80" t="n">
        <v>10772.8</v>
      </c>
      <c r="Q1781" s="80" t="n">
        <v>16101.8</v>
      </c>
      <c r="R1781" s="80" t="n">
        <v>13702.8</v>
      </c>
      <c r="S1781" s="80" t="n">
        <v>-1446.62</v>
      </c>
      <c r="T1781" s="80">
        <f>O1781-Y1781</f>
        <v/>
      </c>
      <c r="U1781" s="82">
        <f>AA1781/(T1781+X1781)</f>
        <v/>
      </c>
      <c r="V1781" s="80">
        <f>INDEX(检修、备用和必开!B:B,MATCH(统调负荷!$C1781,检修、备用和必开!$A:$A,0))</f>
        <v/>
      </c>
      <c r="W1781" s="80">
        <f>INDEX(检修、备用和必开!C:C,MATCH(统调负荷!$C1781,检修、备用和必开!$A:$A,0))</f>
        <v/>
      </c>
      <c r="X1781" s="80">
        <f>INDEX(检修、备用和必开!D:D,MATCH(统调负荷!$C1781,检修、备用和必开!$A:$A,0))</f>
        <v/>
      </c>
      <c r="Y1781" s="80">
        <f>INDEX(检修、备用和必开!E:E,MATCH(统调负荷!$C1781,检修、备用和必开!$A:$A,0))</f>
        <v/>
      </c>
      <c r="Z1781" s="80">
        <f>INDEX(检修、备用和必开!F:F,MATCH(统调负荷!$C1781,检修、备用和必开!$A:$A,0))</f>
        <v/>
      </c>
      <c r="AA1781" s="80">
        <f>94492.4-V1781-Z1781</f>
        <v/>
      </c>
      <c r="AB1781" s="80" t="n">
        <v>12.39</v>
      </c>
      <c r="AC1781" s="80" t="n">
        <v>288.69</v>
      </c>
      <c r="AD1781" s="83">
        <f>C1781+D1781</f>
        <v/>
      </c>
      <c r="AE1781" s="82">
        <f>N1781-E1781</f>
        <v/>
      </c>
      <c r="AF1781" s="82">
        <f>O1781-F1781</f>
        <v/>
      </c>
      <c r="AG1781" s="82">
        <f>P1781-G1781</f>
        <v/>
      </c>
      <c r="AH1781" s="82">
        <f>Q1781-H1781</f>
        <v/>
      </c>
      <c r="AI1781" s="82">
        <f>R1781-I1781</f>
        <v/>
      </c>
      <c r="AJ1781" s="82">
        <f>S1781-J1781</f>
        <v/>
      </c>
      <c r="AK1781" s="80">
        <f>INDEX(检修、备用和必开!I:I,MATCH(统调负荷!$C1781,检修、备用和必开!$A:$A,0))</f>
        <v/>
      </c>
    </row>
    <row r="1782" ht="13.8" customHeight="1">
      <c r="A1782" s="80">
        <f>WEEKDAY(C1782,2)</f>
        <v/>
      </c>
      <c r="B1782" s="80">
        <f>HOUR(D1782)</f>
        <v/>
      </c>
      <c r="D1782" s="75" t="n"/>
      <c r="E1782" s="80" t="n"/>
      <c r="F1782" s="80" t="n"/>
      <c r="G1782" s="80" t="n"/>
      <c r="H1782" s="80" t="n"/>
      <c r="I1782" s="80" t="n"/>
      <c r="J1782" s="80" t="n"/>
      <c r="K1782" s="80">
        <f>F1782-Y1782</f>
        <v/>
      </c>
      <c r="L1782" s="82">
        <f>AA1782/(K1782+W1782)</f>
        <v/>
      </c>
      <c r="M1782" s="75" t="n">
        <v>0.5416666666666666</v>
      </c>
      <c r="N1782" s="80" t="n">
        <v>67332.89999999999</v>
      </c>
      <c r="O1782" s="80" t="n">
        <v>28106.35</v>
      </c>
      <c r="P1782" s="80" t="n">
        <v>11101.9</v>
      </c>
      <c r="Q1782" s="80" t="n">
        <v>15811.6</v>
      </c>
      <c r="R1782" s="80" t="n">
        <v>13700.3</v>
      </c>
      <c r="S1782" s="80" t="n">
        <v>-1387.25</v>
      </c>
      <c r="T1782" s="80">
        <f>O1782-Y1782</f>
        <v/>
      </c>
      <c r="U1782" s="82">
        <f>AA1782/(T1782+X1782)</f>
        <v/>
      </c>
      <c r="V1782" s="80">
        <f>INDEX(检修、备用和必开!B:B,MATCH(统调负荷!$C1782,检修、备用和必开!$A:$A,0))</f>
        <v/>
      </c>
      <c r="W1782" s="80">
        <f>INDEX(检修、备用和必开!C:C,MATCH(统调负荷!$C1782,检修、备用和必开!$A:$A,0))</f>
        <v/>
      </c>
      <c r="X1782" s="80">
        <f>INDEX(检修、备用和必开!D:D,MATCH(统调负荷!$C1782,检修、备用和必开!$A:$A,0))</f>
        <v/>
      </c>
      <c r="Y1782" s="80">
        <f>INDEX(检修、备用和必开!E:E,MATCH(统调负荷!$C1782,检修、备用和必开!$A:$A,0))</f>
        <v/>
      </c>
      <c r="Z1782" s="80">
        <f>INDEX(检修、备用和必开!F:F,MATCH(统调负荷!$C1782,检修、备用和必开!$A:$A,0))</f>
        <v/>
      </c>
      <c r="AA1782" s="80">
        <f>94492.4-V1782-Z1782</f>
        <v/>
      </c>
      <c r="AB1782" s="80" t="n">
        <v>12.39</v>
      </c>
      <c r="AC1782" s="80" t="n">
        <v>0</v>
      </c>
      <c r="AD1782" s="83">
        <f>C1782+D1782</f>
        <v/>
      </c>
      <c r="AE1782" s="82">
        <f>N1782-E1782</f>
        <v/>
      </c>
      <c r="AF1782" s="82">
        <f>O1782-F1782</f>
        <v/>
      </c>
      <c r="AG1782" s="82">
        <f>P1782-G1782</f>
        <v/>
      </c>
      <c r="AH1782" s="82">
        <f>Q1782-H1782</f>
        <v/>
      </c>
      <c r="AI1782" s="82">
        <f>R1782-I1782</f>
        <v/>
      </c>
      <c r="AJ1782" s="82">
        <f>S1782-J1782</f>
        <v/>
      </c>
      <c r="AK1782" s="80">
        <f>INDEX(检修、备用和必开!I:I,MATCH(统调负荷!$C1782,检修、备用和必开!$A:$A,0))</f>
        <v/>
      </c>
    </row>
    <row r="1783" ht="13.8" customHeight="1">
      <c r="A1783" s="80">
        <f>WEEKDAY(C1783,2)</f>
        <v/>
      </c>
      <c r="B1783" s="80">
        <f>HOUR(D1783)</f>
        <v/>
      </c>
      <c r="D1783" s="75" t="n"/>
      <c r="E1783" s="80" t="n"/>
      <c r="F1783" s="80" t="n"/>
      <c r="G1783" s="80" t="n"/>
      <c r="H1783" s="80" t="n"/>
      <c r="I1783" s="80" t="n"/>
      <c r="J1783" s="80" t="n"/>
      <c r="K1783" s="80">
        <f>F1783-Y1783</f>
        <v/>
      </c>
      <c r="L1783" s="82">
        <f>AA1783/(K1783+W1783)</f>
        <v/>
      </c>
      <c r="M1783" s="75" t="n">
        <v>0.5520833333333334</v>
      </c>
      <c r="N1783" s="80" t="n">
        <v>67999.39999999999</v>
      </c>
      <c r="O1783" s="80" t="n">
        <v>28374.91</v>
      </c>
      <c r="P1783" s="80" t="n">
        <v>10707.4</v>
      </c>
      <c r="Q1783" s="80" t="n">
        <v>16546.2</v>
      </c>
      <c r="R1783" s="80" t="n">
        <v>13683.1</v>
      </c>
      <c r="S1783" s="80" t="n">
        <v>-1312.21</v>
      </c>
      <c r="T1783" s="80">
        <f>O1783-Y1783</f>
        <v/>
      </c>
      <c r="U1783" s="82">
        <f>AA1783/(T1783+X1783)</f>
        <v/>
      </c>
      <c r="V1783" s="80">
        <f>INDEX(检修、备用和必开!B:B,MATCH(统调负荷!$C1783,检修、备用和必开!$A:$A,0))</f>
        <v/>
      </c>
      <c r="W1783" s="80">
        <f>INDEX(检修、备用和必开!C:C,MATCH(统调负荷!$C1783,检修、备用和必开!$A:$A,0))</f>
        <v/>
      </c>
      <c r="X1783" s="80">
        <f>INDEX(检修、备用和必开!D:D,MATCH(统调负荷!$C1783,检修、备用和必开!$A:$A,0))</f>
        <v/>
      </c>
      <c r="Y1783" s="80">
        <f>INDEX(检修、备用和必开!E:E,MATCH(统调负荷!$C1783,检修、备用和必开!$A:$A,0))</f>
        <v/>
      </c>
      <c r="Z1783" s="80">
        <f>INDEX(检修、备用和必开!F:F,MATCH(统调负荷!$C1783,检修、备用和必开!$A:$A,0))</f>
        <v/>
      </c>
      <c r="AA1783" s="80">
        <f>94492.4-V1783-Z1783</f>
        <v/>
      </c>
      <c r="AB1783" s="80" t="n">
        <v>12.39</v>
      </c>
      <c r="AC1783" s="80" t="n">
        <v>278.35</v>
      </c>
      <c r="AD1783" s="83">
        <f>C1783+D1783</f>
        <v/>
      </c>
      <c r="AE1783" s="82">
        <f>N1783-E1783</f>
        <v/>
      </c>
      <c r="AF1783" s="82">
        <f>O1783-F1783</f>
        <v/>
      </c>
      <c r="AG1783" s="82">
        <f>P1783-G1783</f>
        <v/>
      </c>
      <c r="AH1783" s="82">
        <f>Q1783-H1783</f>
        <v/>
      </c>
      <c r="AI1783" s="82">
        <f>R1783-I1783</f>
        <v/>
      </c>
      <c r="AJ1783" s="82">
        <f>S1783-J1783</f>
        <v/>
      </c>
      <c r="AK1783" s="80">
        <f>INDEX(检修、备用和必开!I:I,MATCH(统调负荷!$C1783,检修、备用和必开!$A:$A,0))</f>
        <v/>
      </c>
    </row>
    <row r="1784" ht="13.8" customHeight="1">
      <c r="A1784" s="80">
        <f>WEEKDAY(C1784,2)</f>
        <v/>
      </c>
      <c r="B1784" s="80">
        <f>HOUR(D1784)</f>
        <v/>
      </c>
      <c r="D1784" s="75" t="n"/>
      <c r="E1784" s="80" t="n"/>
      <c r="F1784" s="80" t="n"/>
      <c r="G1784" s="80" t="n"/>
      <c r="H1784" s="80" t="n"/>
      <c r="I1784" s="80" t="n"/>
      <c r="J1784" s="80" t="n"/>
      <c r="K1784" s="80">
        <f>F1784-Y1784</f>
        <v/>
      </c>
      <c r="L1784" s="82">
        <f>AA1784/(K1784+W1784)</f>
        <v/>
      </c>
      <c r="M1784" s="75" t="n">
        <v>0.5625</v>
      </c>
      <c r="N1784" s="80" t="n">
        <v>68931.8</v>
      </c>
      <c r="O1784" s="80" t="n">
        <v>28354.69</v>
      </c>
      <c r="P1784" s="80" t="n">
        <v>10235.9</v>
      </c>
      <c r="Q1784" s="80" t="n">
        <v>18019.8</v>
      </c>
      <c r="R1784" s="80" t="n">
        <v>13769.2</v>
      </c>
      <c r="S1784" s="80" t="n">
        <v>-1447.79</v>
      </c>
      <c r="T1784" s="80">
        <f>O1784-Y1784</f>
        <v/>
      </c>
      <c r="U1784" s="82">
        <f>AA1784/(T1784+X1784)</f>
        <v/>
      </c>
      <c r="V1784" s="80">
        <f>INDEX(检修、备用和必开!B:B,MATCH(统调负荷!$C1784,检修、备用和必开!$A:$A,0))</f>
        <v/>
      </c>
      <c r="W1784" s="80">
        <f>INDEX(检修、备用和必开!C:C,MATCH(统调负荷!$C1784,检修、备用和必开!$A:$A,0))</f>
        <v/>
      </c>
      <c r="X1784" s="80">
        <f>INDEX(检修、备用和必开!D:D,MATCH(统调负荷!$C1784,检修、备用和必开!$A:$A,0))</f>
        <v/>
      </c>
      <c r="Y1784" s="80">
        <f>INDEX(检修、备用和必开!E:E,MATCH(统调负荷!$C1784,检修、备用和必开!$A:$A,0))</f>
        <v/>
      </c>
      <c r="Z1784" s="80">
        <f>INDEX(检修、备用和必开!F:F,MATCH(统调负荷!$C1784,检修、备用和必开!$A:$A,0))</f>
        <v/>
      </c>
      <c r="AA1784" s="80">
        <f>94492.4-V1784-Z1784</f>
        <v/>
      </c>
      <c r="AB1784" s="80" t="n">
        <v>13.35</v>
      </c>
      <c r="AC1784" s="80" t="n">
        <v>173.26</v>
      </c>
      <c r="AD1784" s="83">
        <f>C1784+D1784</f>
        <v/>
      </c>
      <c r="AE1784" s="82">
        <f>N1784-E1784</f>
        <v/>
      </c>
      <c r="AF1784" s="82">
        <f>O1784-F1784</f>
        <v/>
      </c>
      <c r="AG1784" s="82">
        <f>P1784-G1784</f>
        <v/>
      </c>
      <c r="AH1784" s="82">
        <f>Q1784-H1784</f>
        <v/>
      </c>
      <c r="AI1784" s="82">
        <f>R1784-I1784</f>
        <v/>
      </c>
      <c r="AJ1784" s="82">
        <f>S1784-J1784</f>
        <v/>
      </c>
      <c r="AK1784" s="80">
        <f>INDEX(检修、备用和必开!I:I,MATCH(统调负荷!$C1784,检修、备用和必开!$A:$A,0))</f>
        <v/>
      </c>
    </row>
    <row r="1785" ht="13.8" customHeight="1">
      <c r="A1785" s="80">
        <f>WEEKDAY(C1785,2)</f>
        <v/>
      </c>
      <c r="B1785" s="80">
        <f>HOUR(D1785)</f>
        <v/>
      </c>
      <c r="D1785" s="75" t="n"/>
      <c r="E1785" s="80" t="n"/>
      <c r="F1785" s="80" t="n"/>
      <c r="G1785" s="80" t="n"/>
      <c r="H1785" s="80" t="n"/>
      <c r="I1785" s="80" t="n"/>
      <c r="J1785" s="80" t="n"/>
      <c r="K1785" s="80">
        <f>F1785-Y1785</f>
        <v/>
      </c>
      <c r="L1785" s="82">
        <f>AA1785/(K1785+W1785)</f>
        <v/>
      </c>
      <c r="M1785" s="75" t="n">
        <v>0.5729166666666666</v>
      </c>
      <c r="N1785" s="80" t="n">
        <v>70376.7</v>
      </c>
      <c r="O1785" s="80" t="n">
        <v>28965.6</v>
      </c>
      <c r="P1785" s="80" t="n">
        <v>10327.7</v>
      </c>
      <c r="Q1785" s="80" t="n">
        <v>18938</v>
      </c>
      <c r="R1785" s="80" t="n">
        <v>13564.1</v>
      </c>
      <c r="S1785" s="80" t="n">
        <v>-1418.7</v>
      </c>
      <c r="T1785" s="80">
        <f>O1785-Y1785</f>
        <v/>
      </c>
      <c r="U1785" s="82">
        <f>AA1785/(T1785+X1785)</f>
        <v/>
      </c>
      <c r="V1785" s="80">
        <f>INDEX(检修、备用和必开!B:B,MATCH(统调负荷!$C1785,检修、备用和必开!$A:$A,0))</f>
        <v/>
      </c>
      <c r="W1785" s="80">
        <f>INDEX(检修、备用和必开!C:C,MATCH(统调负荷!$C1785,检修、备用和必开!$A:$A,0))</f>
        <v/>
      </c>
      <c r="X1785" s="80">
        <f>INDEX(检修、备用和必开!D:D,MATCH(统调负荷!$C1785,检修、备用和必开!$A:$A,0))</f>
        <v/>
      </c>
      <c r="Y1785" s="80">
        <f>INDEX(检修、备用和必开!E:E,MATCH(统调负荷!$C1785,检修、备用和必开!$A:$A,0))</f>
        <v/>
      </c>
      <c r="Z1785" s="80">
        <f>INDEX(检修、备用和必开!F:F,MATCH(统调负荷!$C1785,检修、备用和必开!$A:$A,0))</f>
        <v/>
      </c>
      <c r="AA1785" s="80">
        <f>94492.4-V1785-Z1785</f>
        <v/>
      </c>
      <c r="AB1785" s="80" t="n">
        <v>281.31</v>
      </c>
      <c r="AC1785" s="80" t="n">
        <v>123.15</v>
      </c>
      <c r="AD1785" s="83">
        <f>C1785+D1785</f>
        <v/>
      </c>
      <c r="AE1785" s="82">
        <f>N1785-E1785</f>
        <v/>
      </c>
      <c r="AF1785" s="82">
        <f>O1785-F1785</f>
        <v/>
      </c>
      <c r="AG1785" s="82">
        <f>P1785-G1785</f>
        <v/>
      </c>
      <c r="AH1785" s="82">
        <f>Q1785-H1785</f>
        <v/>
      </c>
      <c r="AI1785" s="82">
        <f>R1785-I1785</f>
        <v/>
      </c>
      <c r="AJ1785" s="82">
        <f>S1785-J1785</f>
        <v/>
      </c>
      <c r="AK1785" s="80">
        <f>INDEX(检修、备用和必开!I:I,MATCH(统调负荷!$C1785,检修、备用和必开!$A:$A,0))</f>
        <v/>
      </c>
    </row>
    <row r="1786" ht="13.8" customHeight="1">
      <c r="A1786" s="80">
        <f>WEEKDAY(C1786,2)</f>
        <v/>
      </c>
      <c r="B1786" s="80">
        <f>HOUR(D1786)</f>
        <v/>
      </c>
      <c r="D1786" s="75" t="n"/>
      <c r="E1786" s="80" t="n"/>
      <c r="F1786" s="80" t="n"/>
      <c r="G1786" s="80" t="n"/>
      <c r="H1786" s="80" t="n"/>
      <c r="I1786" s="80" t="n"/>
      <c r="J1786" s="80" t="n"/>
      <c r="K1786" s="80">
        <f>F1786-Y1786</f>
        <v/>
      </c>
      <c r="L1786" s="82">
        <f>AA1786/(K1786+W1786)</f>
        <v/>
      </c>
      <c r="M1786" s="75" t="n">
        <v>0.5833333333333334</v>
      </c>
      <c r="N1786" s="80" t="n">
        <v>69948.3</v>
      </c>
      <c r="O1786" s="80" t="n">
        <v>27753.53</v>
      </c>
      <c r="P1786" s="80" t="n">
        <v>11269.5</v>
      </c>
      <c r="Q1786" s="80" t="n">
        <v>18864.6</v>
      </c>
      <c r="R1786" s="80" t="n">
        <v>13466.6</v>
      </c>
      <c r="S1786" s="80" t="n">
        <v>-1405.93</v>
      </c>
      <c r="T1786" s="80">
        <f>O1786-Y1786</f>
        <v/>
      </c>
      <c r="U1786" s="82">
        <f>AA1786/(T1786+X1786)</f>
        <v/>
      </c>
      <c r="V1786" s="80">
        <f>INDEX(检修、备用和必开!B:B,MATCH(统调负荷!$C1786,检修、备用和必开!$A:$A,0))</f>
        <v/>
      </c>
      <c r="W1786" s="80">
        <f>INDEX(检修、备用和必开!C:C,MATCH(统调负荷!$C1786,检修、备用和必开!$A:$A,0))</f>
        <v/>
      </c>
      <c r="X1786" s="80">
        <f>INDEX(检修、备用和必开!D:D,MATCH(统调负荷!$C1786,检修、备用和必开!$A:$A,0))</f>
        <v/>
      </c>
      <c r="Y1786" s="80">
        <f>INDEX(检修、备用和必开!E:E,MATCH(统调负荷!$C1786,检修、备用和必开!$A:$A,0))</f>
        <v/>
      </c>
      <c r="Z1786" s="80">
        <f>INDEX(检修、备用和必开!F:F,MATCH(统调负荷!$C1786,检修、备用和必开!$A:$A,0))</f>
        <v/>
      </c>
      <c r="AA1786" s="80">
        <f>94492.4-V1786-Z1786</f>
        <v/>
      </c>
      <c r="AB1786" s="80" t="n">
        <v>252.51</v>
      </c>
      <c r="AC1786" s="80" t="n">
        <v>0</v>
      </c>
      <c r="AD1786" s="83">
        <f>C1786+D1786</f>
        <v/>
      </c>
      <c r="AE1786" s="82">
        <f>N1786-E1786</f>
        <v/>
      </c>
      <c r="AF1786" s="82">
        <f>O1786-F1786</f>
        <v/>
      </c>
      <c r="AG1786" s="82">
        <f>P1786-G1786</f>
        <v/>
      </c>
      <c r="AH1786" s="82">
        <f>Q1786-H1786</f>
        <v/>
      </c>
      <c r="AI1786" s="82">
        <f>R1786-I1786</f>
        <v/>
      </c>
      <c r="AJ1786" s="82">
        <f>S1786-J1786</f>
        <v/>
      </c>
      <c r="AK1786" s="80">
        <f>INDEX(检修、备用和必开!I:I,MATCH(统调负荷!$C1786,检修、备用和必开!$A:$A,0))</f>
        <v/>
      </c>
    </row>
    <row r="1787" ht="13.8" customHeight="1">
      <c r="A1787" s="80">
        <f>WEEKDAY(C1787,2)</f>
        <v/>
      </c>
      <c r="B1787" s="80">
        <f>HOUR(D1787)</f>
        <v/>
      </c>
      <c r="D1787" s="75" t="n"/>
      <c r="E1787" s="80" t="n"/>
      <c r="F1787" s="80" t="n"/>
      <c r="G1787" s="80" t="n"/>
      <c r="H1787" s="80" t="n"/>
      <c r="I1787" s="80" t="n"/>
      <c r="J1787" s="80" t="n"/>
      <c r="K1787" s="80">
        <f>F1787-Y1787</f>
        <v/>
      </c>
      <c r="L1787" s="82">
        <f>AA1787/(K1787+W1787)</f>
        <v/>
      </c>
      <c r="M1787" s="75" t="n">
        <v>0.59375</v>
      </c>
      <c r="N1787" s="80" t="n">
        <v>69230.89999999999</v>
      </c>
      <c r="O1787" s="80" t="n">
        <v>26281.42</v>
      </c>
      <c r="P1787" s="80" t="n">
        <v>12138.9</v>
      </c>
      <c r="Q1787" s="80" t="n">
        <v>18901.9</v>
      </c>
      <c r="R1787" s="80" t="n">
        <v>13268.4</v>
      </c>
      <c r="S1787" s="80" t="n">
        <v>-1359.72</v>
      </c>
      <c r="T1787" s="80">
        <f>O1787-Y1787</f>
        <v/>
      </c>
      <c r="U1787" s="82">
        <f>AA1787/(T1787+X1787)</f>
        <v/>
      </c>
      <c r="V1787" s="80">
        <f>INDEX(检修、备用和必开!B:B,MATCH(统调负荷!$C1787,检修、备用和必开!$A:$A,0))</f>
        <v/>
      </c>
      <c r="W1787" s="80">
        <f>INDEX(检修、备用和必开!C:C,MATCH(统调负荷!$C1787,检修、备用和必开!$A:$A,0))</f>
        <v/>
      </c>
      <c r="X1787" s="80">
        <f>INDEX(检修、备用和必开!D:D,MATCH(统调负荷!$C1787,检修、备用和必开!$A:$A,0))</f>
        <v/>
      </c>
      <c r="Y1787" s="80">
        <f>INDEX(检修、备用和必开!E:E,MATCH(统调负荷!$C1787,检修、备用和必开!$A:$A,0))</f>
        <v/>
      </c>
      <c r="Z1787" s="80">
        <f>INDEX(检修、备用和必开!F:F,MATCH(统调负荷!$C1787,检修、备用和必开!$A:$A,0))</f>
        <v/>
      </c>
      <c r="AA1787" s="80">
        <f>94492.4-V1787-Z1787</f>
        <v/>
      </c>
      <c r="AB1787" s="80" t="n">
        <v>13.35</v>
      </c>
      <c r="AC1787" s="80" t="n">
        <v>0</v>
      </c>
      <c r="AD1787" s="83">
        <f>C1787+D1787</f>
        <v/>
      </c>
      <c r="AE1787" s="82">
        <f>N1787-E1787</f>
        <v/>
      </c>
      <c r="AF1787" s="82">
        <f>O1787-F1787</f>
        <v/>
      </c>
      <c r="AG1787" s="82">
        <f>P1787-G1787</f>
        <v/>
      </c>
      <c r="AH1787" s="82">
        <f>Q1787-H1787</f>
        <v/>
      </c>
      <c r="AI1787" s="82">
        <f>R1787-I1787</f>
        <v/>
      </c>
      <c r="AJ1787" s="82">
        <f>S1787-J1787</f>
        <v/>
      </c>
      <c r="AK1787" s="80">
        <f>INDEX(检修、备用和必开!I:I,MATCH(统调负荷!$C1787,检修、备用和必开!$A:$A,0))</f>
        <v/>
      </c>
    </row>
    <row r="1788" ht="13.8" customHeight="1">
      <c r="A1788" s="80">
        <f>WEEKDAY(C1788,2)</f>
        <v/>
      </c>
      <c r="B1788" s="80">
        <f>HOUR(D1788)</f>
        <v/>
      </c>
      <c r="D1788" s="75" t="n"/>
      <c r="E1788" s="80" t="n"/>
      <c r="F1788" s="80" t="n"/>
      <c r="G1788" s="80" t="n"/>
      <c r="H1788" s="80" t="n"/>
      <c r="I1788" s="80" t="n"/>
      <c r="J1788" s="80" t="n"/>
      <c r="K1788" s="80">
        <f>F1788-Y1788</f>
        <v/>
      </c>
      <c r="L1788" s="82">
        <f>AA1788/(K1788+W1788)</f>
        <v/>
      </c>
      <c r="M1788" s="75" t="n">
        <v>0.6041666666666666</v>
      </c>
      <c r="N1788" s="80" t="n">
        <v>69180.2</v>
      </c>
      <c r="O1788" s="80" t="n">
        <v>25427.18</v>
      </c>
      <c r="P1788" s="80" t="n">
        <v>13345.9</v>
      </c>
      <c r="Q1788" s="80" t="n">
        <v>18909.2</v>
      </c>
      <c r="R1788" s="80" t="n">
        <v>12930.6</v>
      </c>
      <c r="S1788" s="80" t="n">
        <v>-1432.68</v>
      </c>
      <c r="T1788" s="80">
        <f>O1788-Y1788</f>
        <v/>
      </c>
      <c r="U1788" s="82">
        <f>AA1788/(T1788+X1788)</f>
        <v/>
      </c>
      <c r="V1788" s="80">
        <f>INDEX(检修、备用和必开!B:B,MATCH(统调负荷!$C1788,检修、备用和必开!$A:$A,0))</f>
        <v/>
      </c>
      <c r="W1788" s="80">
        <f>INDEX(检修、备用和必开!C:C,MATCH(统调负荷!$C1788,检修、备用和必开!$A:$A,0))</f>
        <v/>
      </c>
      <c r="X1788" s="80">
        <f>INDEX(检修、备用和必开!D:D,MATCH(统调负荷!$C1788,检修、备用和必开!$A:$A,0))</f>
        <v/>
      </c>
      <c r="Y1788" s="80">
        <f>INDEX(检修、备用和必开!E:E,MATCH(统调负荷!$C1788,检修、备用和必开!$A:$A,0))</f>
        <v/>
      </c>
      <c r="Z1788" s="80">
        <f>INDEX(检修、备用和必开!F:F,MATCH(统调负荷!$C1788,检修、备用和必开!$A:$A,0))</f>
        <v/>
      </c>
      <c r="AA1788" s="80">
        <f>94492.4-V1788-Z1788</f>
        <v/>
      </c>
      <c r="AB1788" s="80" t="n">
        <v>12.39</v>
      </c>
      <c r="AC1788" s="80" t="n">
        <v>60.38</v>
      </c>
      <c r="AD1788" s="83">
        <f>C1788+D1788</f>
        <v/>
      </c>
      <c r="AE1788" s="82">
        <f>N1788-E1788</f>
        <v/>
      </c>
      <c r="AF1788" s="82">
        <f>O1788-F1788</f>
        <v/>
      </c>
      <c r="AG1788" s="82">
        <f>P1788-G1788</f>
        <v/>
      </c>
      <c r="AH1788" s="82">
        <f>Q1788-H1788</f>
        <v/>
      </c>
      <c r="AI1788" s="82">
        <f>R1788-I1788</f>
        <v/>
      </c>
      <c r="AJ1788" s="82">
        <f>S1788-J1788</f>
        <v/>
      </c>
      <c r="AK1788" s="80">
        <f>INDEX(检修、备用和必开!I:I,MATCH(统调负荷!$C1788,检修、备用和必开!$A:$A,0))</f>
        <v/>
      </c>
    </row>
    <row r="1789" ht="13.8" customHeight="1">
      <c r="A1789" s="80">
        <f>WEEKDAY(C1789,2)</f>
        <v/>
      </c>
      <c r="B1789" s="80">
        <f>HOUR(D1789)</f>
        <v/>
      </c>
      <c r="D1789" s="75" t="n"/>
      <c r="E1789" s="80" t="n"/>
      <c r="F1789" s="80" t="n"/>
      <c r="G1789" s="80" t="n"/>
      <c r="H1789" s="80" t="n"/>
      <c r="I1789" s="80" t="n"/>
      <c r="J1789" s="80" t="n"/>
      <c r="K1789" s="80">
        <f>F1789-Y1789</f>
        <v/>
      </c>
      <c r="L1789" s="82">
        <f>AA1789/(K1789+W1789)</f>
        <v/>
      </c>
      <c r="M1789" s="75" t="n">
        <v>0.6145833333333334</v>
      </c>
      <c r="N1789" s="80" t="n">
        <v>69751.89999999999</v>
      </c>
      <c r="O1789" s="80" t="n">
        <v>25221.52</v>
      </c>
      <c r="P1789" s="80" t="n">
        <v>14502.5</v>
      </c>
      <c r="Q1789" s="80" t="n">
        <v>18814.4</v>
      </c>
      <c r="R1789" s="80" t="n">
        <v>12605.7</v>
      </c>
      <c r="S1789" s="80" t="n">
        <v>-1392.22</v>
      </c>
      <c r="T1789" s="80">
        <f>O1789-Y1789</f>
        <v/>
      </c>
      <c r="U1789" s="82">
        <f>AA1789/(T1789+X1789)</f>
        <v/>
      </c>
      <c r="V1789" s="80">
        <f>INDEX(检修、备用和必开!B:B,MATCH(统调负荷!$C1789,检修、备用和必开!$A:$A,0))</f>
        <v/>
      </c>
      <c r="W1789" s="80">
        <f>INDEX(检修、备用和必开!C:C,MATCH(统调负荷!$C1789,检修、备用和必开!$A:$A,0))</f>
        <v/>
      </c>
      <c r="X1789" s="80">
        <f>INDEX(检修、备用和必开!D:D,MATCH(统调负荷!$C1789,检修、备用和必开!$A:$A,0))</f>
        <v/>
      </c>
      <c r="Y1789" s="80">
        <f>INDEX(检修、备用和必开!E:E,MATCH(统调负荷!$C1789,检修、备用和必开!$A:$A,0))</f>
        <v/>
      </c>
      <c r="Z1789" s="80">
        <f>INDEX(检修、备用和必开!F:F,MATCH(统调负荷!$C1789,检修、备用和必开!$A:$A,0))</f>
        <v/>
      </c>
      <c r="AA1789" s="80">
        <f>94492.4-V1789-Z1789</f>
        <v/>
      </c>
      <c r="AB1789" s="80" t="n">
        <v>12.39</v>
      </c>
      <c r="AC1789" s="80" t="n">
        <v>85.23</v>
      </c>
      <c r="AD1789" s="83">
        <f>C1789+D1789</f>
        <v/>
      </c>
      <c r="AE1789" s="82">
        <f>N1789-E1789</f>
        <v/>
      </c>
      <c r="AF1789" s="82">
        <f>O1789-F1789</f>
        <v/>
      </c>
      <c r="AG1789" s="82">
        <f>P1789-G1789</f>
        <v/>
      </c>
      <c r="AH1789" s="82">
        <f>Q1789-H1789</f>
        <v/>
      </c>
      <c r="AI1789" s="82">
        <f>R1789-I1789</f>
        <v/>
      </c>
      <c r="AJ1789" s="82">
        <f>S1789-J1789</f>
        <v/>
      </c>
      <c r="AK1789" s="80">
        <f>INDEX(检修、备用和必开!I:I,MATCH(统调负荷!$C1789,检修、备用和必开!$A:$A,0))</f>
        <v/>
      </c>
    </row>
    <row r="1790" ht="13.8" customHeight="1">
      <c r="A1790" s="80">
        <f>WEEKDAY(C1790,2)</f>
        <v/>
      </c>
      <c r="B1790" s="80">
        <f>HOUR(D1790)</f>
        <v/>
      </c>
      <c r="D1790" s="75" t="n"/>
      <c r="E1790" s="80" t="n"/>
      <c r="F1790" s="80" t="n"/>
      <c r="G1790" s="80" t="n"/>
      <c r="H1790" s="80" t="n"/>
      <c r="I1790" s="80" t="n"/>
      <c r="J1790" s="80" t="n"/>
      <c r="K1790" s="80">
        <f>F1790-Y1790</f>
        <v/>
      </c>
      <c r="L1790" s="82">
        <f>AA1790/(K1790+W1790)</f>
        <v/>
      </c>
      <c r="M1790" s="75" t="n">
        <v>0.625</v>
      </c>
      <c r="N1790" s="80" t="n">
        <v>69919.10000000001</v>
      </c>
      <c r="O1790" s="80" t="n">
        <v>25371.93</v>
      </c>
      <c r="P1790" s="80" t="n">
        <v>14554.8</v>
      </c>
      <c r="Q1790" s="80" t="n">
        <v>19234.8</v>
      </c>
      <c r="R1790" s="80" t="n">
        <v>12143</v>
      </c>
      <c r="S1790" s="80" t="n">
        <v>-1385.43</v>
      </c>
      <c r="T1790" s="80">
        <f>O1790-Y1790</f>
        <v/>
      </c>
      <c r="U1790" s="82">
        <f>AA1790/(T1790+X1790)</f>
        <v/>
      </c>
      <c r="V1790" s="80">
        <f>INDEX(检修、备用和必开!B:B,MATCH(统调负荷!$C1790,检修、备用和必开!$A:$A,0))</f>
        <v/>
      </c>
      <c r="W1790" s="80">
        <f>INDEX(检修、备用和必开!C:C,MATCH(统调负荷!$C1790,检修、备用和必开!$A:$A,0))</f>
        <v/>
      </c>
      <c r="X1790" s="80">
        <f>INDEX(检修、备用和必开!D:D,MATCH(统调负荷!$C1790,检修、备用和必开!$A:$A,0))</f>
        <v/>
      </c>
      <c r="Y1790" s="80">
        <f>INDEX(检修、备用和必开!E:E,MATCH(统调负荷!$C1790,检修、备用和必开!$A:$A,0))</f>
        <v/>
      </c>
      <c r="Z1790" s="80">
        <f>INDEX(检修、备用和必开!F:F,MATCH(统调负荷!$C1790,检修、备用和必开!$A:$A,0))</f>
        <v/>
      </c>
      <c r="AA1790" s="80">
        <f>94492.4-V1790-Z1790</f>
        <v/>
      </c>
      <c r="AB1790" s="80" t="n">
        <v>12.51</v>
      </c>
      <c r="AC1790" s="80" t="n">
        <v>0</v>
      </c>
      <c r="AD1790" s="83">
        <f>C1790+D1790</f>
        <v/>
      </c>
      <c r="AE1790" s="82">
        <f>N1790-E1790</f>
        <v/>
      </c>
      <c r="AF1790" s="82">
        <f>O1790-F1790</f>
        <v/>
      </c>
      <c r="AG1790" s="82">
        <f>P1790-G1790</f>
        <v/>
      </c>
      <c r="AH1790" s="82">
        <f>Q1790-H1790</f>
        <v/>
      </c>
      <c r="AI1790" s="82">
        <f>R1790-I1790</f>
        <v/>
      </c>
      <c r="AJ1790" s="82">
        <f>S1790-J1790</f>
        <v/>
      </c>
      <c r="AK1790" s="80">
        <f>INDEX(检修、备用和必开!I:I,MATCH(统调负荷!$C1790,检修、备用和必开!$A:$A,0))</f>
        <v/>
      </c>
    </row>
    <row r="1791" ht="13.8" customHeight="1">
      <c r="A1791" s="80">
        <f>WEEKDAY(C1791,2)</f>
        <v/>
      </c>
      <c r="B1791" s="80">
        <f>HOUR(D1791)</f>
        <v/>
      </c>
      <c r="D1791" s="75" t="n"/>
      <c r="E1791" s="80" t="n"/>
      <c r="F1791" s="80" t="n"/>
      <c r="G1791" s="80" t="n"/>
      <c r="H1791" s="80" t="n"/>
      <c r="I1791" s="80" t="n"/>
      <c r="J1791" s="80" t="n"/>
      <c r="K1791" s="80">
        <f>F1791-Y1791</f>
        <v/>
      </c>
      <c r="L1791" s="82">
        <f>AA1791/(K1791+W1791)</f>
        <v/>
      </c>
      <c r="M1791" s="75" t="n">
        <v>0.6354166666666666</v>
      </c>
      <c r="N1791" s="80" t="n">
        <v>70817.5</v>
      </c>
      <c r="O1791" s="80" t="n">
        <v>25905.85</v>
      </c>
      <c r="P1791" s="80" t="n">
        <v>14900.5</v>
      </c>
      <c r="Q1791" s="80" t="n">
        <v>19680.2</v>
      </c>
      <c r="R1791" s="80" t="n">
        <v>11707.5</v>
      </c>
      <c r="S1791" s="80" t="n">
        <v>-1376.55</v>
      </c>
      <c r="T1791" s="80">
        <f>O1791-Y1791</f>
        <v/>
      </c>
      <c r="U1791" s="82">
        <f>AA1791/(T1791+X1791)</f>
        <v/>
      </c>
      <c r="V1791" s="80">
        <f>INDEX(检修、备用和必开!B:B,MATCH(统调负荷!$C1791,检修、备用和必开!$A:$A,0))</f>
        <v/>
      </c>
      <c r="W1791" s="80">
        <f>INDEX(检修、备用和必开!C:C,MATCH(统调负荷!$C1791,检修、备用和必开!$A:$A,0))</f>
        <v/>
      </c>
      <c r="X1791" s="80">
        <f>INDEX(检修、备用和必开!D:D,MATCH(统调负荷!$C1791,检修、备用和必开!$A:$A,0))</f>
        <v/>
      </c>
      <c r="Y1791" s="80">
        <f>INDEX(检修、备用和必开!E:E,MATCH(统调负荷!$C1791,检修、备用和必开!$A:$A,0))</f>
        <v/>
      </c>
      <c r="Z1791" s="80">
        <f>INDEX(检修、备用和必开!F:F,MATCH(统调负荷!$C1791,检修、备用和必开!$A:$A,0))</f>
        <v/>
      </c>
      <c r="AA1791" s="80">
        <f>94492.4-V1791-Z1791</f>
        <v/>
      </c>
      <c r="AB1791" s="80" t="n">
        <v>231.39</v>
      </c>
      <c r="AC1791" s="80" t="n">
        <v>92.33</v>
      </c>
      <c r="AD1791" s="83">
        <f>C1791+D1791</f>
        <v/>
      </c>
      <c r="AE1791" s="82">
        <f>N1791-E1791</f>
        <v/>
      </c>
      <c r="AF1791" s="82">
        <f>O1791-F1791</f>
        <v/>
      </c>
      <c r="AG1791" s="82">
        <f>P1791-G1791</f>
        <v/>
      </c>
      <c r="AH1791" s="82">
        <f>Q1791-H1791</f>
        <v/>
      </c>
      <c r="AI1791" s="82">
        <f>R1791-I1791</f>
        <v/>
      </c>
      <c r="AJ1791" s="82">
        <f>S1791-J1791</f>
        <v/>
      </c>
      <c r="AK1791" s="80">
        <f>INDEX(检修、备用和必开!I:I,MATCH(统调负荷!$C1791,检修、备用和必开!$A:$A,0))</f>
        <v/>
      </c>
    </row>
    <row r="1792" ht="13.8" customHeight="1">
      <c r="A1792" s="80">
        <f>WEEKDAY(C1792,2)</f>
        <v/>
      </c>
      <c r="B1792" s="80">
        <f>HOUR(D1792)</f>
        <v/>
      </c>
      <c r="D1792" s="75" t="n"/>
      <c r="E1792" s="80" t="n"/>
      <c r="F1792" s="80" t="n"/>
      <c r="G1792" s="80" t="n"/>
      <c r="H1792" s="80" t="n"/>
      <c r="I1792" s="80" t="n"/>
      <c r="J1792" s="80" t="n"/>
      <c r="K1792" s="80">
        <f>F1792-Y1792</f>
        <v/>
      </c>
      <c r="L1792" s="82">
        <f>AA1792/(K1792+W1792)</f>
        <v/>
      </c>
      <c r="M1792" s="75" t="n">
        <v>0.6458333333333334</v>
      </c>
      <c r="N1792" s="80" t="n">
        <v>71540.8</v>
      </c>
      <c r="O1792" s="80" t="n">
        <v>26735.12</v>
      </c>
      <c r="P1792" s="80" t="n">
        <v>15138</v>
      </c>
      <c r="Q1792" s="80" t="n">
        <v>19943.4</v>
      </c>
      <c r="R1792" s="80" t="n">
        <v>11148.4</v>
      </c>
      <c r="S1792" s="80" t="n">
        <v>-1424.12</v>
      </c>
      <c r="T1792" s="80">
        <f>O1792-Y1792</f>
        <v/>
      </c>
      <c r="U1792" s="82">
        <f>AA1792/(T1792+X1792)</f>
        <v/>
      </c>
      <c r="V1792" s="80">
        <f>INDEX(检修、备用和必开!B:B,MATCH(统调负荷!$C1792,检修、备用和必开!$A:$A,0))</f>
        <v/>
      </c>
      <c r="W1792" s="80">
        <f>INDEX(检修、备用和必开!C:C,MATCH(统调负荷!$C1792,检修、备用和必开!$A:$A,0))</f>
        <v/>
      </c>
      <c r="X1792" s="80">
        <f>INDEX(检修、备用和必开!D:D,MATCH(统调负荷!$C1792,检修、备用和必开!$A:$A,0))</f>
        <v/>
      </c>
      <c r="Y1792" s="80">
        <f>INDEX(检修、备用和必开!E:E,MATCH(统调负荷!$C1792,检修、备用和必开!$A:$A,0))</f>
        <v/>
      </c>
      <c r="Z1792" s="80">
        <f>INDEX(检修、备用和必开!F:F,MATCH(统调负荷!$C1792,检修、备用和必开!$A:$A,0))</f>
        <v/>
      </c>
      <c r="AA1792" s="80">
        <f>94492.4-V1792-Z1792</f>
        <v/>
      </c>
      <c r="AB1792" s="80" t="n">
        <v>282.35</v>
      </c>
      <c r="AC1792" s="80" t="n">
        <v>0</v>
      </c>
      <c r="AD1792" s="83">
        <f>C1792+D1792</f>
        <v/>
      </c>
      <c r="AE1792" s="82">
        <f>N1792-E1792</f>
        <v/>
      </c>
      <c r="AF1792" s="82">
        <f>O1792-F1792</f>
        <v/>
      </c>
      <c r="AG1792" s="82">
        <f>P1792-G1792</f>
        <v/>
      </c>
      <c r="AH1792" s="82">
        <f>Q1792-H1792</f>
        <v/>
      </c>
      <c r="AI1792" s="82">
        <f>R1792-I1792</f>
        <v/>
      </c>
      <c r="AJ1792" s="82">
        <f>S1792-J1792</f>
        <v/>
      </c>
      <c r="AK1792" s="80">
        <f>INDEX(检修、备用和必开!I:I,MATCH(统调负荷!$C1792,检修、备用和必开!$A:$A,0))</f>
        <v/>
      </c>
    </row>
    <row r="1793" ht="13.8" customHeight="1">
      <c r="A1793" s="80">
        <f>WEEKDAY(C1793,2)</f>
        <v/>
      </c>
      <c r="B1793" s="80">
        <f>HOUR(D1793)</f>
        <v/>
      </c>
      <c r="D1793" s="75" t="n"/>
      <c r="E1793" s="80" t="n"/>
      <c r="F1793" s="80" t="n"/>
      <c r="G1793" s="80" t="n"/>
      <c r="H1793" s="80" t="n"/>
      <c r="I1793" s="80" t="n"/>
      <c r="J1793" s="80" t="n"/>
      <c r="K1793" s="80">
        <f>F1793-Y1793</f>
        <v/>
      </c>
      <c r="L1793" s="82">
        <f>AA1793/(K1793+W1793)</f>
        <v/>
      </c>
      <c r="M1793" s="75" t="n">
        <v>0.65625</v>
      </c>
      <c r="N1793" s="80" t="n">
        <v>72670.7</v>
      </c>
      <c r="O1793" s="80" t="n">
        <v>28654.23</v>
      </c>
      <c r="P1793" s="80" t="n">
        <v>14506.5</v>
      </c>
      <c r="Q1793" s="80" t="n">
        <v>20347.8</v>
      </c>
      <c r="R1793" s="80" t="n">
        <v>10520.5</v>
      </c>
      <c r="S1793" s="80" t="n">
        <v>-1358.33</v>
      </c>
      <c r="T1793" s="80">
        <f>O1793-Y1793</f>
        <v/>
      </c>
      <c r="U1793" s="82">
        <f>AA1793/(T1793+X1793)</f>
        <v/>
      </c>
      <c r="V1793" s="80">
        <f>INDEX(检修、备用和必开!B:B,MATCH(统调负荷!$C1793,检修、备用和必开!$A:$A,0))</f>
        <v/>
      </c>
      <c r="W1793" s="80">
        <f>INDEX(检修、备用和必开!C:C,MATCH(统调负荷!$C1793,检修、备用和必开!$A:$A,0))</f>
        <v/>
      </c>
      <c r="X1793" s="80">
        <f>INDEX(检修、备用和必开!D:D,MATCH(统调负荷!$C1793,检修、备用和必开!$A:$A,0))</f>
        <v/>
      </c>
      <c r="Y1793" s="80">
        <f>INDEX(检修、备用和必开!E:E,MATCH(统调负荷!$C1793,检修、备用和必开!$A:$A,0))</f>
        <v/>
      </c>
      <c r="Z1793" s="80">
        <f>INDEX(检修、备用和必开!F:F,MATCH(统调负荷!$C1793,检修、备用和必开!$A:$A,0))</f>
        <v/>
      </c>
      <c r="AA1793" s="80">
        <f>94492.4-V1793-Z1793</f>
        <v/>
      </c>
      <c r="AB1793" s="80" t="n">
        <v>300.51</v>
      </c>
      <c r="AC1793" s="80" t="n">
        <v>250</v>
      </c>
      <c r="AD1793" s="83">
        <f>C1793+D1793</f>
        <v/>
      </c>
      <c r="AE1793" s="82">
        <f>N1793-E1793</f>
        <v/>
      </c>
      <c r="AF1793" s="82">
        <f>O1793-F1793</f>
        <v/>
      </c>
      <c r="AG1793" s="82">
        <f>P1793-G1793</f>
        <v/>
      </c>
      <c r="AH1793" s="82">
        <f>Q1793-H1793</f>
        <v/>
      </c>
      <c r="AI1793" s="82">
        <f>R1793-I1793</f>
        <v/>
      </c>
      <c r="AJ1793" s="82">
        <f>S1793-J1793</f>
        <v/>
      </c>
      <c r="AK1793" s="80">
        <f>INDEX(检修、备用和必开!I:I,MATCH(统调负荷!$C1793,检修、备用和必开!$A:$A,0))</f>
        <v/>
      </c>
    </row>
    <row r="1794" ht="13.8" customHeight="1">
      <c r="A1794" s="80">
        <f>WEEKDAY(C1794,2)</f>
        <v/>
      </c>
      <c r="B1794" s="80">
        <f>HOUR(D1794)</f>
        <v/>
      </c>
      <c r="D1794" s="75" t="n"/>
      <c r="E1794" s="80" t="n"/>
      <c r="F1794" s="80" t="n"/>
      <c r="G1794" s="80" t="n"/>
      <c r="H1794" s="80" t="n"/>
      <c r="I1794" s="80" t="n"/>
      <c r="J1794" s="80" t="n"/>
      <c r="K1794" s="80">
        <f>F1794-Y1794</f>
        <v/>
      </c>
      <c r="L1794" s="82">
        <f>AA1794/(K1794+W1794)</f>
        <v/>
      </c>
      <c r="M1794" s="75" t="n">
        <v>0.6666666666666666</v>
      </c>
      <c r="N1794" s="80" t="n">
        <v>74470.89999999999</v>
      </c>
      <c r="O1794" s="80" t="n">
        <v>30044.21</v>
      </c>
      <c r="P1794" s="80" t="n">
        <v>15626.2</v>
      </c>
      <c r="Q1794" s="80" t="n">
        <v>20336.3</v>
      </c>
      <c r="R1794" s="80" t="n">
        <v>9854.09</v>
      </c>
      <c r="S1794" s="80" t="n">
        <v>-1389.9</v>
      </c>
      <c r="T1794" s="80">
        <f>O1794-Y1794</f>
        <v/>
      </c>
      <c r="U1794" s="82">
        <f>AA1794/(T1794+X1794)</f>
        <v/>
      </c>
      <c r="V1794" s="80">
        <f>INDEX(检修、备用和必开!B:B,MATCH(统调负荷!$C1794,检修、备用和必开!$A:$A,0))</f>
        <v/>
      </c>
      <c r="W1794" s="80">
        <f>INDEX(检修、备用和必开!C:C,MATCH(统调负荷!$C1794,检修、备用和必开!$A:$A,0))</f>
        <v/>
      </c>
      <c r="X1794" s="80">
        <f>INDEX(检修、备用和必开!D:D,MATCH(统调负荷!$C1794,检修、备用和必开!$A:$A,0))</f>
        <v/>
      </c>
      <c r="Y1794" s="80">
        <f>INDEX(检修、备用和必开!E:E,MATCH(统调负荷!$C1794,检修、备用和必开!$A:$A,0))</f>
        <v/>
      </c>
      <c r="Z1794" s="80">
        <f>INDEX(检修、备用和必开!F:F,MATCH(统调负荷!$C1794,检修、备用和必开!$A:$A,0))</f>
        <v/>
      </c>
      <c r="AA1794" s="80">
        <f>94492.4-V1794-Z1794</f>
        <v/>
      </c>
      <c r="AB1794" s="80" t="n">
        <v>300.62</v>
      </c>
      <c r="AC1794" s="80" t="n">
        <v>280.45</v>
      </c>
      <c r="AD1794" s="83">
        <f>C1794+D1794</f>
        <v/>
      </c>
      <c r="AE1794" s="82">
        <f>N1794-E1794</f>
        <v/>
      </c>
      <c r="AF1794" s="82">
        <f>O1794-F1794</f>
        <v/>
      </c>
      <c r="AG1794" s="82">
        <f>P1794-G1794</f>
        <v/>
      </c>
      <c r="AH1794" s="82">
        <f>Q1794-H1794</f>
        <v/>
      </c>
      <c r="AI1794" s="82">
        <f>R1794-I1794</f>
        <v/>
      </c>
      <c r="AJ1794" s="82">
        <f>S1794-J1794</f>
        <v/>
      </c>
      <c r="AK1794" s="80">
        <f>INDEX(检修、备用和必开!I:I,MATCH(统调负荷!$C1794,检修、备用和必开!$A:$A,0))</f>
        <v/>
      </c>
    </row>
    <row r="1795" ht="13.8" customHeight="1">
      <c r="A1795" s="80">
        <f>WEEKDAY(C1795,2)</f>
        <v/>
      </c>
      <c r="B1795" s="80">
        <f>HOUR(D1795)</f>
        <v/>
      </c>
      <c r="D1795" s="75" t="n"/>
      <c r="E1795" s="80" t="n"/>
      <c r="F1795" s="80" t="n"/>
      <c r="G1795" s="80" t="n"/>
      <c r="H1795" s="80" t="n"/>
      <c r="I1795" s="80" t="n"/>
      <c r="J1795" s="80" t="n"/>
      <c r="K1795" s="80">
        <f>F1795-Y1795</f>
        <v/>
      </c>
      <c r="L1795" s="82">
        <f>AA1795/(K1795+W1795)</f>
        <v/>
      </c>
      <c r="M1795" s="75" t="n">
        <v>0.6770833333333334</v>
      </c>
      <c r="N1795" s="80" t="n">
        <v>75987.60000000001</v>
      </c>
      <c r="O1795" s="80" t="n">
        <v>32199.01</v>
      </c>
      <c r="P1795" s="80" t="n">
        <v>15298.6</v>
      </c>
      <c r="Q1795" s="80" t="n">
        <v>20743.4</v>
      </c>
      <c r="R1795" s="80" t="n">
        <v>9159.57</v>
      </c>
      <c r="S1795" s="80" t="n">
        <v>-1412.98</v>
      </c>
      <c r="T1795" s="80">
        <f>O1795-Y1795</f>
        <v/>
      </c>
      <c r="U1795" s="82">
        <f>AA1795/(T1795+X1795)</f>
        <v/>
      </c>
      <c r="V1795" s="80">
        <f>INDEX(检修、备用和必开!B:B,MATCH(统调负荷!$C1795,检修、备用和必开!$A:$A,0))</f>
        <v/>
      </c>
      <c r="W1795" s="80">
        <f>INDEX(检修、备用和必开!C:C,MATCH(统调负荷!$C1795,检修、备用和必开!$A:$A,0))</f>
        <v/>
      </c>
      <c r="X1795" s="80">
        <f>INDEX(检修、备用和必开!D:D,MATCH(统调负荷!$C1795,检修、备用和必开!$A:$A,0))</f>
        <v/>
      </c>
      <c r="Y1795" s="80">
        <f>INDEX(检修、备用和必开!E:E,MATCH(统调负荷!$C1795,检修、备用和必开!$A:$A,0))</f>
        <v/>
      </c>
      <c r="Z1795" s="80">
        <f>INDEX(检修、备用和必开!F:F,MATCH(统调负荷!$C1795,检修、备用和必开!$A:$A,0))</f>
        <v/>
      </c>
      <c r="AA1795" s="80">
        <f>94492.4-V1795-Z1795</f>
        <v/>
      </c>
      <c r="AB1795" s="80" t="n">
        <v>310.8</v>
      </c>
      <c r="AC1795" s="80" t="n">
        <v>300</v>
      </c>
      <c r="AD1795" s="83">
        <f>C1795+D1795</f>
        <v/>
      </c>
      <c r="AE1795" s="82">
        <f>N1795-E1795</f>
        <v/>
      </c>
      <c r="AF1795" s="82">
        <f>O1795-F1795</f>
        <v/>
      </c>
      <c r="AG1795" s="82">
        <f>P1795-G1795</f>
        <v/>
      </c>
      <c r="AH1795" s="82">
        <f>Q1795-H1795</f>
        <v/>
      </c>
      <c r="AI1795" s="82">
        <f>R1795-I1795</f>
        <v/>
      </c>
      <c r="AJ1795" s="82">
        <f>S1795-J1795</f>
        <v/>
      </c>
      <c r="AK1795" s="80">
        <f>INDEX(检修、备用和必开!I:I,MATCH(统调负荷!$C1795,检修、备用和必开!$A:$A,0))</f>
        <v/>
      </c>
    </row>
    <row r="1796" ht="13.8" customHeight="1">
      <c r="A1796" s="80">
        <f>WEEKDAY(C1796,2)</f>
        <v/>
      </c>
      <c r="B1796" s="80">
        <f>HOUR(D1796)</f>
        <v/>
      </c>
      <c r="D1796" s="75" t="n"/>
      <c r="E1796" s="80" t="n"/>
      <c r="F1796" s="80" t="n"/>
      <c r="G1796" s="80" t="n"/>
      <c r="H1796" s="80" t="n"/>
      <c r="I1796" s="80" t="n"/>
      <c r="J1796" s="80" t="n"/>
      <c r="K1796" s="80">
        <f>F1796-Y1796</f>
        <v/>
      </c>
      <c r="L1796" s="82">
        <f>AA1796/(K1796+W1796)</f>
        <v/>
      </c>
      <c r="M1796" s="75" t="n">
        <v>0.6875</v>
      </c>
      <c r="N1796" s="80" t="n">
        <v>77528.60000000001</v>
      </c>
      <c r="O1796" s="80" t="n">
        <v>34465.87</v>
      </c>
      <c r="P1796" s="80" t="n">
        <v>15068.1</v>
      </c>
      <c r="Q1796" s="80" t="n">
        <v>20987</v>
      </c>
      <c r="R1796" s="80" t="n">
        <v>8432.99</v>
      </c>
      <c r="S1796" s="80" t="n">
        <v>-1425.36</v>
      </c>
      <c r="T1796" s="80">
        <f>O1796-Y1796</f>
        <v/>
      </c>
      <c r="U1796" s="82">
        <f>AA1796/(T1796+X1796)</f>
        <v/>
      </c>
      <c r="V1796" s="80">
        <f>INDEX(检修、备用和必开!B:B,MATCH(统调负荷!$C1796,检修、备用和必开!$A:$A,0))</f>
        <v/>
      </c>
      <c r="W1796" s="80">
        <f>INDEX(检修、备用和必开!C:C,MATCH(统调负荷!$C1796,检修、备用和必开!$A:$A,0))</f>
        <v/>
      </c>
      <c r="X1796" s="80">
        <f>INDEX(检修、备用和必开!D:D,MATCH(统调负荷!$C1796,检修、备用和必开!$A:$A,0))</f>
        <v/>
      </c>
      <c r="Y1796" s="80">
        <f>INDEX(检修、备用和必开!E:E,MATCH(统调负荷!$C1796,检修、备用和必开!$A:$A,0))</f>
        <v/>
      </c>
      <c r="Z1796" s="80">
        <f>INDEX(检修、备用和必开!F:F,MATCH(统调负荷!$C1796,检修、备用和必开!$A:$A,0))</f>
        <v/>
      </c>
      <c r="AA1796" s="80">
        <f>94492.4-V1796-Z1796</f>
        <v/>
      </c>
      <c r="AB1796" s="80" t="n">
        <v>325.04</v>
      </c>
      <c r="AC1796" s="80" t="n">
        <v>312.12</v>
      </c>
      <c r="AD1796" s="83">
        <f>C1796+D1796</f>
        <v/>
      </c>
      <c r="AE1796" s="82">
        <f>N1796-E1796</f>
        <v/>
      </c>
      <c r="AF1796" s="82">
        <f>O1796-F1796</f>
        <v/>
      </c>
      <c r="AG1796" s="82">
        <f>P1796-G1796</f>
        <v/>
      </c>
      <c r="AH1796" s="82">
        <f>Q1796-H1796</f>
        <v/>
      </c>
      <c r="AI1796" s="82">
        <f>R1796-I1796</f>
        <v/>
      </c>
      <c r="AJ1796" s="82">
        <f>S1796-J1796</f>
        <v/>
      </c>
      <c r="AK1796" s="80">
        <f>INDEX(检修、备用和必开!I:I,MATCH(统调负荷!$C1796,检修、备用和必开!$A:$A,0))</f>
        <v/>
      </c>
    </row>
    <row r="1797" ht="13.8" customHeight="1">
      <c r="A1797" s="80">
        <f>WEEKDAY(C1797,2)</f>
        <v/>
      </c>
      <c r="B1797" s="80">
        <f>HOUR(D1797)</f>
        <v/>
      </c>
      <c r="D1797" s="75" t="n"/>
      <c r="E1797" s="80" t="n"/>
      <c r="F1797" s="80" t="n"/>
      <c r="G1797" s="80" t="n"/>
      <c r="H1797" s="80" t="n"/>
      <c r="I1797" s="80" t="n"/>
      <c r="J1797" s="80" t="n"/>
      <c r="K1797" s="80">
        <f>F1797-Y1797</f>
        <v/>
      </c>
      <c r="L1797" s="82">
        <f>AA1797/(K1797+W1797)</f>
        <v/>
      </c>
      <c r="M1797" s="75" t="n">
        <v>0.6979166666666666</v>
      </c>
      <c r="N1797" s="80" t="n">
        <v>78967.89999999999</v>
      </c>
      <c r="O1797" s="80" t="n">
        <v>36399.83</v>
      </c>
      <c r="P1797" s="80" t="n">
        <v>15041.9</v>
      </c>
      <c r="Q1797" s="80" t="n">
        <v>21151.5</v>
      </c>
      <c r="R1797" s="80" t="n">
        <v>7739.65</v>
      </c>
      <c r="S1797" s="80" t="n">
        <v>-1364.98</v>
      </c>
      <c r="T1797" s="80">
        <f>O1797-Y1797</f>
        <v/>
      </c>
      <c r="U1797" s="82">
        <f>AA1797/(T1797+X1797)</f>
        <v/>
      </c>
      <c r="V1797" s="80">
        <f>INDEX(检修、备用和必开!B:B,MATCH(统调负荷!$C1797,检修、备用和必开!$A:$A,0))</f>
        <v/>
      </c>
      <c r="W1797" s="80">
        <f>INDEX(检修、备用和必开!C:C,MATCH(统调负荷!$C1797,检修、备用和必开!$A:$A,0))</f>
        <v/>
      </c>
      <c r="X1797" s="80">
        <f>INDEX(检修、备用和必开!D:D,MATCH(统调负荷!$C1797,检修、备用和必开!$A:$A,0))</f>
        <v/>
      </c>
      <c r="Y1797" s="80">
        <f>INDEX(检修、备用和必开!E:E,MATCH(统调负荷!$C1797,检修、备用和必开!$A:$A,0))</f>
        <v/>
      </c>
      <c r="Z1797" s="80">
        <f>INDEX(检修、备用和必开!F:F,MATCH(统调负荷!$C1797,检修、备用和必开!$A:$A,0))</f>
        <v/>
      </c>
      <c r="AA1797" s="80">
        <f>94492.4-V1797-Z1797</f>
        <v/>
      </c>
      <c r="AB1797" s="80" t="n">
        <v>331.86</v>
      </c>
      <c r="AC1797" s="80" t="n">
        <v>319.91</v>
      </c>
      <c r="AD1797" s="83">
        <f>C1797+D1797</f>
        <v/>
      </c>
      <c r="AE1797" s="82">
        <f>N1797-E1797</f>
        <v/>
      </c>
      <c r="AF1797" s="82">
        <f>O1797-F1797</f>
        <v/>
      </c>
      <c r="AG1797" s="82">
        <f>P1797-G1797</f>
        <v/>
      </c>
      <c r="AH1797" s="82">
        <f>Q1797-H1797</f>
        <v/>
      </c>
      <c r="AI1797" s="82">
        <f>R1797-I1797</f>
        <v/>
      </c>
      <c r="AJ1797" s="82">
        <f>S1797-J1797</f>
        <v/>
      </c>
      <c r="AK1797" s="80">
        <f>INDEX(检修、备用和必开!I:I,MATCH(统调负荷!$C1797,检修、备用和必开!$A:$A,0))</f>
        <v/>
      </c>
    </row>
    <row r="1798" ht="13.8" customHeight="1">
      <c r="A1798" s="80">
        <f>WEEKDAY(C1798,2)</f>
        <v/>
      </c>
      <c r="B1798" s="80">
        <f>HOUR(D1798)</f>
        <v/>
      </c>
      <c r="D1798" s="75" t="n"/>
      <c r="E1798" s="80" t="n"/>
      <c r="F1798" s="80" t="n"/>
      <c r="G1798" s="80" t="n"/>
      <c r="H1798" s="80" t="n"/>
      <c r="I1798" s="80" t="n"/>
      <c r="J1798" s="80" t="n"/>
      <c r="K1798" s="80">
        <f>F1798-Y1798</f>
        <v/>
      </c>
      <c r="L1798" s="82">
        <f>AA1798/(K1798+W1798)</f>
        <v/>
      </c>
      <c r="M1798" s="75" t="n">
        <v>0.7083333333333334</v>
      </c>
      <c r="N1798" s="80" t="n">
        <v>80489</v>
      </c>
      <c r="O1798" s="80" t="n">
        <v>38728.09</v>
      </c>
      <c r="P1798" s="80" t="n">
        <v>15159.1</v>
      </c>
      <c r="Q1798" s="80" t="n">
        <v>20854.8</v>
      </c>
      <c r="R1798" s="80" t="n">
        <v>7134.68</v>
      </c>
      <c r="S1798" s="80" t="n">
        <v>-1387.67</v>
      </c>
      <c r="T1798" s="80">
        <f>O1798-Y1798</f>
        <v/>
      </c>
      <c r="U1798" s="82">
        <f>AA1798/(T1798+X1798)</f>
        <v/>
      </c>
      <c r="V1798" s="80">
        <f>INDEX(检修、备用和必开!B:B,MATCH(统调负荷!$C1798,检修、备用和必开!$A:$A,0))</f>
        <v/>
      </c>
      <c r="W1798" s="80">
        <f>INDEX(检修、备用和必开!C:C,MATCH(统调负荷!$C1798,检修、备用和必开!$A:$A,0))</f>
        <v/>
      </c>
      <c r="X1798" s="80">
        <f>INDEX(检修、备用和必开!D:D,MATCH(统调负荷!$C1798,检修、备用和必开!$A:$A,0))</f>
        <v/>
      </c>
      <c r="Y1798" s="80">
        <f>INDEX(检修、备用和必开!E:E,MATCH(统调负荷!$C1798,检修、备用和必开!$A:$A,0))</f>
        <v/>
      </c>
      <c r="Z1798" s="80">
        <f>INDEX(检修、备用和必开!F:F,MATCH(统调负荷!$C1798,检修、备用和必开!$A:$A,0))</f>
        <v/>
      </c>
      <c r="AA1798" s="80">
        <f>94492.4-V1798-Z1798</f>
        <v/>
      </c>
      <c r="AB1798" s="80" t="n">
        <v>351.46</v>
      </c>
      <c r="AC1798" s="80" t="n">
        <v>329.78</v>
      </c>
      <c r="AD1798" s="83">
        <f>C1798+D1798</f>
        <v/>
      </c>
      <c r="AE1798" s="82">
        <f>N1798-E1798</f>
        <v/>
      </c>
      <c r="AF1798" s="82">
        <f>O1798-F1798</f>
        <v/>
      </c>
      <c r="AG1798" s="82">
        <f>P1798-G1798</f>
        <v/>
      </c>
      <c r="AH1798" s="82">
        <f>Q1798-H1798</f>
        <v/>
      </c>
      <c r="AI1798" s="82">
        <f>R1798-I1798</f>
        <v/>
      </c>
      <c r="AJ1798" s="82">
        <f>S1798-J1798</f>
        <v/>
      </c>
      <c r="AK1798" s="80">
        <f>INDEX(检修、备用和必开!I:I,MATCH(统调负荷!$C1798,检修、备用和必开!$A:$A,0))</f>
        <v/>
      </c>
    </row>
    <row r="1799" ht="13.8" customHeight="1">
      <c r="A1799" s="80">
        <f>WEEKDAY(C1799,2)</f>
        <v/>
      </c>
      <c r="B1799" s="80">
        <f>HOUR(D1799)</f>
        <v/>
      </c>
      <c r="D1799" s="75" t="n"/>
      <c r="E1799" s="80" t="n"/>
      <c r="F1799" s="80" t="n"/>
      <c r="G1799" s="80" t="n"/>
      <c r="H1799" s="80" t="n"/>
      <c r="I1799" s="80" t="n"/>
      <c r="J1799" s="80" t="n"/>
      <c r="K1799" s="80">
        <f>F1799-Y1799</f>
        <v/>
      </c>
      <c r="L1799" s="82">
        <f>AA1799/(K1799+W1799)</f>
        <v/>
      </c>
      <c r="M1799" s="75" t="n">
        <v>0.71875</v>
      </c>
      <c r="N1799" s="80" t="n">
        <v>82410.2</v>
      </c>
      <c r="O1799" s="80" t="n">
        <v>40943.87</v>
      </c>
      <c r="P1799" s="80" t="n">
        <v>14648.1</v>
      </c>
      <c r="Q1799" s="80" t="n">
        <v>21599.1</v>
      </c>
      <c r="R1799" s="80" t="n">
        <v>6611.74</v>
      </c>
      <c r="S1799" s="80" t="n">
        <v>-1392.61</v>
      </c>
      <c r="T1799" s="80">
        <f>O1799-Y1799</f>
        <v/>
      </c>
      <c r="U1799" s="82">
        <f>AA1799/(T1799+X1799)</f>
        <v/>
      </c>
      <c r="V1799" s="80">
        <f>INDEX(检修、备用和必开!B:B,MATCH(统调负荷!$C1799,检修、备用和必开!$A:$A,0))</f>
        <v/>
      </c>
      <c r="W1799" s="80">
        <f>INDEX(检修、备用和必开!C:C,MATCH(统调负荷!$C1799,检修、备用和必开!$A:$A,0))</f>
        <v/>
      </c>
      <c r="X1799" s="80">
        <f>INDEX(检修、备用和必开!D:D,MATCH(统调负荷!$C1799,检修、备用和必开!$A:$A,0))</f>
        <v/>
      </c>
      <c r="Y1799" s="80">
        <f>INDEX(检修、备用和必开!E:E,MATCH(统调负荷!$C1799,检修、备用和必开!$A:$A,0))</f>
        <v/>
      </c>
      <c r="Z1799" s="80">
        <f>INDEX(检修、备用和必开!F:F,MATCH(统调负荷!$C1799,检修、备用和必开!$A:$A,0))</f>
        <v/>
      </c>
      <c r="AA1799" s="80">
        <f>94492.4-V1799-Z1799</f>
        <v/>
      </c>
      <c r="AB1799" s="80" t="n">
        <v>369.2</v>
      </c>
      <c r="AC1799" s="80" t="n">
        <v>380</v>
      </c>
      <c r="AD1799" s="83">
        <f>C1799+D1799</f>
        <v/>
      </c>
      <c r="AE1799" s="82">
        <f>N1799-E1799</f>
        <v/>
      </c>
      <c r="AF1799" s="82">
        <f>O1799-F1799</f>
        <v/>
      </c>
      <c r="AG1799" s="82">
        <f>P1799-G1799</f>
        <v/>
      </c>
      <c r="AH1799" s="82">
        <f>Q1799-H1799</f>
        <v/>
      </c>
      <c r="AI1799" s="82">
        <f>R1799-I1799</f>
        <v/>
      </c>
      <c r="AJ1799" s="82">
        <f>S1799-J1799</f>
        <v/>
      </c>
      <c r="AK1799" s="80">
        <f>INDEX(检修、备用和必开!I:I,MATCH(统调负荷!$C1799,检修、备用和必开!$A:$A,0))</f>
        <v/>
      </c>
    </row>
    <row r="1800" ht="13.8" customHeight="1">
      <c r="A1800" s="80">
        <f>WEEKDAY(C1800,2)</f>
        <v/>
      </c>
      <c r="B1800" s="80">
        <f>HOUR(D1800)</f>
        <v/>
      </c>
      <c r="D1800" s="75" t="n"/>
      <c r="E1800" s="80" t="n"/>
      <c r="F1800" s="80" t="n"/>
      <c r="G1800" s="80" t="n"/>
      <c r="H1800" s="80" t="n"/>
      <c r="I1800" s="80" t="n"/>
      <c r="J1800" s="80" t="n"/>
      <c r="K1800" s="80">
        <f>F1800-Y1800</f>
        <v/>
      </c>
      <c r="L1800" s="82">
        <f>AA1800/(K1800+W1800)</f>
        <v/>
      </c>
      <c r="M1800" s="75" t="n">
        <v>0.7291666666666666</v>
      </c>
      <c r="N1800" s="80" t="n">
        <v>82172.2</v>
      </c>
      <c r="O1800" s="80" t="n">
        <v>40445.74</v>
      </c>
      <c r="P1800" s="80" t="n">
        <v>15501.7</v>
      </c>
      <c r="Q1800" s="80" t="n">
        <v>21363.1</v>
      </c>
      <c r="R1800" s="80" t="n">
        <v>6203.61</v>
      </c>
      <c r="S1800" s="80" t="n">
        <v>-1341.95</v>
      </c>
      <c r="T1800" s="80">
        <f>O1800-Y1800</f>
        <v/>
      </c>
      <c r="U1800" s="82">
        <f>AA1800/(T1800+X1800)</f>
        <v/>
      </c>
      <c r="V1800" s="80">
        <f>INDEX(检修、备用和必开!B:B,MATCH(统调负荷!$C1800,检修、备用和必开!$A:$A,0))</f>
        <v/>
      </c>
      <c r="W1800" s="80">
        <f>INDEX(检修、备用和必开!C:C,MATCH(统调负荷!$C1800,检修、备用和必开!$A:$A,0))</f>
        <v/>
      </c>
      <c r="X1800" s="80">
        <f>INDEX(检修、备用和必开!D:D,MATCH(统调负荷!$C1800,检修、备用和必开!$A:$A,0))</f>
        <v/>
      </c>
      <c r="Y1800" s="80">
        <f>INDEX(检修、备用和必开!E:E,MATCH(统调负荷!$C1800,检修、备用和必开!$A:$A,0))</f>
        <v/>
      </c>
      <c r="Z1800" s="80">
        <f>INDEX(检修、备用和必开!F:F,MATCH(统调负荷!$C1800,检修、备用和必开!$A:$A,0))</f>
        <v/>
      </c>
      <c r="AA1800" s="80">
        <f>94492.4-V1800-Z1800</f>
        <v/>
      </c>
      <c r="AB1800" s="80" t="n">
        <v>364.82</v>
      </c>
      <c r="AC1800" s="80" t="n">
        <v>350</v>
      </c>
      <c r="AD1800" s="83">
        <f>C1800+D1800</f>
        <v/>
      </c>
      <c r="AE1800" s="82">
        <f>N1800-E1800</f>
        <v/>
      </c>
      <c r="AF1800" s="82">
        <f>O1800-F1800</f>
        <v/>
      </c>
      <c r="AG1800" s="82">
        <f>P1800-G1800</f>
        <v/>
      </c>
      <c r="AH1800" s="82">
        <f>Q1800-H1800</f>
        <v/>
      </c>
      <c r="AI1800" s="82">
        <f>R1800-I1800</f>
        <v/>
      </c>
      <c r="AJ1800" s="82">
        <f>S1800-J1800</f>
        <v/>
      </c>
      <c r="AK1800" s="80">
        <f>INDEX(检修、备用和必开!I:I,MATCH(统调负荷!$C1800,检修、备用和必开!$A:$A,0))</f>
        <v/>
      </c>
    </row>
    <row r="1801" ht="13.8" customHeight="1">
      <c r="A1801" s="80">
        <f>WEEKDAY(C1801,2)</f>
        <v/>
      </c>
      <c r="B1801" s="80">
        <f>HOUR(D1801)</f>
        <v/>
      </c>
      <c r="D1801" s="75" t="n"/>
      <c r="E1801" s="80" t="n"/>
      <c r="F1801" s="80" t="n"/>
      <c r="G1801" s="80" t="n"/>
      <c r="H1801" s="80" t="n"/>
      <c r="I1801" s="80" t="n"/>
      <c r="J1801" s="80" t="n"/>
      <c r="K1801" s="80">
        <f>F1801-Y1801</f>
        <v/>
      </c>
      <c r="L1801" s="82">
        <f>AA1801/(K1801+W1801)</f>
        <v/>
      </c>
      <c r="M1801" s="75" t="n">
        <v>0.7395833333333334</v>
      </c>
      <c r="N1801" s="80" t="n">
        <v>83307.2</v>
      </c>
      <c r="O1801" s="80" t="n">
        <v>41817.2</v>
      </c>
      <c r="P1801" s="80" t="n">
        <v>16217.8</v>
      </c>
      <c r="Q1801" s="80" t="n">
        <v>20746.3</v>
      </c>
      <c r="R1801" s="80" t="n">
        <v>5904.6</v>
      </c>
      <c r="S1801" s="80" t="n">
        <v>-1378.7</v>
      </c>
      <c r="T1801" s="80">
        <f>O1801-Y1801</f>
        <v/>
      </c>
      <c r="U1801" s="82">
        <f>AA1801/(T1801+X1801)</f>
        <v/>
      </c>
      <c r="V1801" s="80">
        <f>INDEX(检修、备用和必开!B:B,MATCH(统调负荷!$C1801,检修、备用和必开!$A:$A,0))</f>
        <v/>
      </c>
      <c r="W1801" s="80">
        <f>INDEX(检修、备用和必开!C:C,MATCH(统调负荷!$C1801,检修、备用和必开!$A:$A,0))</f>
        <v/>
      </c>
      <c r="X1801" s="80">
        <f>INDEX(检修、备用和必开!D:D,MATCH(统调负荷!$C1801,检修、备用和必开!$A:$A,0))</f>
        <v/>
      </c>
      <c r="Y1801" s="80">
        <f>INDEX(检修、备用和必开!E:E,MATCH(统调负荷!$C1801,检修、备用和必开!$A:$A,0))</f>
        <v/>
      </c>
      <c r="Z1801" s="80">
        <f>INDEX(检修、备用和必开!F:F,MATCH(统调负荷!$C1801,检修、备用和必开!$A:$A,0))</f>
        <v/>
      </c>
      <c r="AA1801" s="80">
        <f>94492.4-V1801-Z1801</f>
        <v/>
      </c>
      <c r="AB1801" s="80" t="n">
        <v>369.2</v>
      </c>
      <c r="AC1801" s="80" t="n">
        <v>380</v>
      </c>
      <c r="AD1801" s="83">
        <f>C1801+D1801</f>
        <v/>
      </c>
      <c r="AE1801" s="82">
        <f>N1801-E1801</f>
        <v/>
      </c>
      <c r="AF1801" s="82">
        <f>O1801-F1801</f>
        <v/>
      </c>
      <c r="AG1801" s="82">
        <f>P1801-G1801</f>
        <v/>
      </c>
      <c r="AH1801" s="82">
        <f>Q1801-H1801</f>
        <v/>
      </c>
      <c r="AI1801" s="82">
        <f>R1801-I1801</f>
        <v/>
      </c>
      <c r="AJ1801" s="82">
        <f>S1801-J1801</f>
        <v/>
      </c>
      <c r="AK1801" s="80">
        <f>INDEX(检修、备用和必开!I:I,MATCH(统调负荷!$C1801,检修、备用和必开!$A:$A,0))</f>
        <v/>
      </c>
    </row>
    <row r="1802" ht="13.8" customHeight="1">
      <c r="A1802" s="80">
        <f>WEEKDAY(C1802,2)</f>
        <v/>
      </c>
      <c r="B1802" s="80">
        <f>HOUR(D1802)</f>
        <v/>
      </c>
      <c r="D1802" s="75" t="n"/>
      <c r="E1802" s="80" t="n"/>
      <c r="F1802" s="80" t="n"/>
      <c r="G1802" s="80" t="n"/>
      <c r="H1802" s="80" t="n"/>
      <c r="I1802" s="80" t="n"/>
      <c r="J1802" s="80" t="n"/>
      <c r="K1802" s="80">
        <f>F1802-Y1802</f>
        <v/>
      </c>
      <c r="L1802" s="82">
        <f>AA1802/(K1802+W1802)</f>
        <v/>
      </c>
      <c r="M1802" s="75" t="n">
        <v>0.75</v>
      </c>
      <c r="N1802" s="80" t="n">
        <v>85195.8</v>
      </c>
      <c r="O1802" s="80" t="n">
        <v>43846.54</v>
      </c>
      <c r="P1802" s="80" t="n">
        <v>16435.9</v>
      </c>
      <c r="Q1802" s="80" t="n">
        <v>20622.3</v>
      </c>
      <c r="R1802" s="80" t="n">
        <v>5713.09</v>
      </c>
      <c r="S1802" s="80" t="n">
        <v>-1422.03</v>
      </c>
      <c r="T1802" s="80">
        <f>O1802-Y1802</f>
        <v/>
      </c>
      <c r="U1802" s="82">
        <f>AA1802/(T1802+X1802)</f>
        <v/>
      </c>
      <c r="V1802" s="80">
        <f>INDEX(检修、备用和必开!B:B,MATCH(统调负荷!$C1802,检修、备用和必开!$A:$A,0))</f>
        <v/>
      </c>
      <c r="W1802" s="80">
        <f>INDEX(检修、备用和必开!C:C,MATCH(统调负荷!$C1802,检修、备用和必开!$A:$A,0))</f>
        <v/>
      </c>
      <c r="X1802" s="80">
        <f>INDEX(检修、备用和必开!D:D,MATCH(统调负荷!$C1802,检修、备用和必开!$A:$A,0))</f>
        <v/>
      </c>
      <c r="Y1802" s="80">
        <f>INDEX(检修、备用和必开!E:E,MATCH(统调负荷!$C1802,检修、备用和必开!$A:$A,0))</f>
        <v/>
      </c>
      <c r="Z1802" s="80">
        <f>INDEX(检修、备用和必开!F:F,MATCH(统调负荷!$C1802,检修、备用和必开!$A:$A,0))</f>
        <v/>
      </c>
      <c r="AA1802" s="80">
        <f>94492.4-V1802-Z1802</f>
        <v/>
      </c>
      <c r="AB1802" s="80" t="n">
        <v>379.04</v>
      </c>
      <c r="AC1802" s="80" t="n">
        <v>407.95</v>
      </c>
      <c r="AD1802" s="83">
        <f>C1802+D1802</f>
        <v/>
      </c>
      <c r="AE1802" s="82">
        <f>N1802-E1802</f>
        <v/>
      </c>
      <c r="AF1802" s="82">
        <f>O1802-F1802</f>
        <v/>
      </c>
      <c r="AG1802" s="82">
        <f>P1802-G1802</f>
        <v/>
      </c>
      <c r="AH1802" s="82">
        <f>Q1802-H1802</f>
        <v/>
      </c>
      <c r="AI1802" s="82">
        <f>R1802-I1802</f>
        <v/>
      </c>
      <c r="AJ1802" s="82">
        <f>S1802-J1802</f>
        <v/>
      </c>
      <c r="AK1802" s="80">
        <f>INDEX(检修、备用和必开!I:I,MATCH(统调负荷!$C1802,检修、备用和必开!$A:$A,0))</f>
        <v/>
      </c>
    </row>
    <row r="1803" ht="13.8" customHeight="1">
      <c r="A1803" s="80">
        <f>WEEKDAY(C1803,2)</f>
        <v/>
      </c>
      <c r="B1803" s="80">
        <f>HOUR(D1803)</f>
        <v/>
      </c>
      <c r="D1803" s="75" t="n"/>
      <c r="E1803" s="80" t="n"/>
      <c r="F1803" s="80" t="n"/>
      <c r="G1803" s="80" t="n"/>
      <c r="H1803" s="80" t="n"/>
      <c r="I1803" s="80" t="n"/>
      <c r="J1803" s="80" t="n"/>
      <c r="K1803" s="80">
        <f>F1803-Y1803</f>
        <v/>
      </c>
      <c r="L1803" s="82">
        <f>AA1803/(K1803+W1803)</f>
        <v/>
      </c>
      <c r="M1803" s="75" t="n">
        <v>0.7604166666666666</v>
      </c>
      <c r="N1803" s="80" t="n">
        <v>87530.60000000001</v>
      </c>
      <c r="O1803" s="80" t="n">
        <v>46028.4</v>
      </c>
      <c r="P1803" s="80" t="n">
        <v>16624.6</v>
      </c>
      <c r="Q1803" s="80" t="n">
        <v>20812.4</v>
      </c>
      <c r="R1803" s="80" t="n">
        <v>5654.84</v>
      </c>
      <c r="S1803" s="80" t="n">
        <v>-1589.64</v>
      </c>
      <c r="T1803" s="80">
        <f>O1803-Y1803</f>
        <v/>
      </c>
      <c r="U1803" s="82">
        <f>AA1803/(T1803+X1803)</f>
        <v/>
      </c>
      <c r="V1803" s="80">
        <f>INDEX(检修、备用和必开!B:B,MATCH(统调负荷!$C1803,检修、备用和必开!$A:$A,0))</f>
        <v/>
      </c>
      <c r="W1803" s="80">
        <f>INDEX(检修、备用和必开!C:C,MATCH(统调负荷!$C1803,检修、备用和必开!$A:$A,0))</f>
        <v/>
      </c>
      <c r="X1803" s="80">
        <f>INDEX(检修、备用和必开!D:D,MATCH(统调负荷!$C1803,检修、备用和必开!$A:$A,0))</f>
        <v/>
      </c>
      <c r="Y1803" s="80">
        <f>INDEX(检修、备用和必开!E:E,MATCH(统调负荷!$C1803,检修、备用和必开!$A:$A,0))</f>
        <v/>
      </c>
      <c r="Z1803" s="80">
        <f>INDEX(检修、备用和必开!F:F,MATCH(统调负荷!$C1803,检修、备用和必开!$A:$A,0))</f>
        <v/>
      </c>
      <c r="AA1803" s="80">
        <f>94492.4-V1803-Z1803</f>
        <v/>
      </c>
      <c r="AB1803" s="80" t="n">
        <v>398.73</v>
      </c>
      <c r="AC1803" s="80" t="n">
        <v>711.41</v>
      </c>
      <c r="AD1803" s="83">
        <f>C1803+D1803</f>
        <v/>
      </c>
      <c r="AE1803" s="82">
        <f>N1803-E1803</f>
        <v/>
      </c>
      <c r="AF1803" s="82">
        <f>O1803-F1803</f>
        <v/>
      </c>
      <c r="AG1803" s="82">
        <f>P1803-G1803</f>
        <v/>
      </c>
      <c r="AH1803" s="82">
        <f>Q1803-H1803</f>
        <v/>
      </c>
      <c r="AI1803" s="82">
        <f>R1803-I1803</f>
        <v/>
      </c>
      <c r="AJ1803" s="82">
        <f>S1803-J1803</f>
        <v/>
      </c>
      <c r="AK1803" s="80">
        <f>INDEX(检修、备用和必开!I:I,MATCH(统调负荷!$C1803,检修、备用和必开!$A:$A,0))</f>
        <v/>
      </c>
    </row>
    <row r="1804" ht="13.8" customHeight="1">
      <c r="A1804" s="80">
        <f>WEEKDAY(C1804,2)</f>
        <v/>
      </c>
      <c r="B1804" s="80">
        <f>HOUR(D1804)</f>
        <v/>
      </c>
      <c r="D1804" s="75" t="n"/>
      <c r="E1804" s="80" t="n"/>
      <c r="F1804" s="80" t="n"/>
      <c r="G1804" s="80" t="n"/>
      <c r="H1804" s="80" t="n"/>
      <c r="I1804" s="80" t="n"/>
      <c r="J1804" s="80" t="n"/>
      <c r="K1804" s="80">
        <f>F1804-Y1804</f>
        <v/>
      </c>
      <c r="L1804" s="82">
        <f>AA1804/(K1804+W1804)</f>
        <v/>
      </c>
      <c r="M1804" s="75" t="n">
        <v>0.7708333333333334</v>
      </c>
      <c r="N1804" s="80" t="n">
        <v>88388.3</v>
      </c>
      <c r="O1804" s="80" t="n">
        <v>46930.69</v>
      </c>
      <c r="P1804" s="80" t="n">
        <v>16652.1</v>
      </c>
      <c r="Q1804" s="80" t="n">
        <v>20834.8</v>
      </c>
      <c r="R1804" s="80" t="n">
        <v>5583.17</v>
      </c>
      <c r="S1804" s="80" t="n">
        <v>-1612.46</v>
      </c>
      <c r="T1804" s="80">
        <f>O1804-Y1804</f>
        <v/>
      </c>
      <c r="U1804" s="82">
        <f>AA1804/(T1804+X1804)</f>
        <v/>
      </c>
      <c r="V1804" s="80">
        <f>INDEX(检修、备用和必开!B:B,MATCH(统调负荷!$C1804,检修、备用和必开!$A:$A,0))</f>
        <v/>
      </c>
      <c r="W1804" s="80">
        <f>INDEX(检修、备用和必开!C:C,MATCH(统调负荷!$C1804,检修、备用和必开!$A:$A,0))</f>
        <v/>
      </c>
      <c r="X1804" s="80">
        <f>INDEX(检修、备用和必开!D:D,MATCH(统调负荷!$C1804,检修、备用和必开!$A:$A,0))</f>
        <v/>
      </c>
      <c r="Y1804" s="80">
        <f>INDEX(检修、备用和必开!E:E,MATCH(统调负荷!$C1804,检修、备用和必开!$A:$A,0))</f>
        <v/>
      </c>
      <c r="Z1804" s="80">
        <f>INDEX(检修、备用和必开!F:F,MATCH(统调负荷!$C1804,检修、备用和必开!$A:$A,0))</f>
        <v/>
      </c>
      <c r="AA1804" s="80">
        <f>94492.4-V1804-Z1804</f>
        <v/>
      </c>
      <c r="AB1804" s="80" t="n">
        <v>406.61</v>
      </c>
      <c r="AC1804" s="80" t="n">
        <v>479.78</v>
      </c>
      <c r="AD1804" s="83">
        <f>C1804+D1804</f>
        <v/>
      </c>
      <c r="AE1804" s="82">
        <f>N1804-E1804</f>
        <v/>
      </c>
      <c r="AF1804" s="82">
        <f>O1804-F1804</f>
        <v/>
      </c>
      <c r="AG1804" s="82">
        <f>P1804-G1804</f>
        <v/>
      </c>
      <c r="AH1804" s="82">
        <f>Q1804-H1804</f>
        <v/>
      </c>
      <c r="AI1804" s="82">
        <f>R1804-I1804</f>
        <v/>
      </c>
      <c r="AJ1804" s="82">
        <f>S1804-J1804</f>
        <v/>
      </c>
      <c r="AK1804" s="80">
        <f>INDEX(检修、备用和必开!I:I,MATCH(统调负荷!$C1804,检修、备用和必开!$A:$A,0))</f>
        <v/>
      </c>
    </row>
    <row r="1805" ht="13.8" customHeight="1">
      <c r="A1805" s="80">
        <f>WEEKDAY(C1805,2)</f>
        <v/>
      </c>
      <c r="B1805" s="80">
        <f>HOUR(D1805)</f>
        <v/>
      </c>
      <c r="D1805" s="75" t="n"/>
      <c r="E1805" s="80" t="n"/>
      <c r="F1805" s="80" t="n"/>
      <c r="G1805" s="80" t="n"/>
      <c r="H1805" s="80" t="n"/>
      <c r="I1805" s="80" t="n"/>
      <c r="J1805" s="80" t="n"/>
      <c r="K1805" s="80">
        <f>F1805-Y1805</f>
        <v/>
      </c>
      <c r="L1805" s="82">
        <f>AA1805/(K1805+W1805)</f>
        <v/>
      </c>
      <c r="M1805" s="75" t="n">
        <v>0.78125</v>
      </c>
      <c r="N1805" s="80" t="n">
        <v>88600.60000000001</v>
      </c>
      <c r="O1805" s="80" t="n">
        <v>47183.68</v>
      </c>
      <c r="P1805" s="80" t="n">
        <v>16352.9</v>
      </c>
      <c r="Q1805" s="80" t="n">
        <v>21051.2</v>
      </c>
      <c r="R1805" s="80" t="n">
        <v>5606.68</v>
      </c>
      <c r="S1805" s="80" t="n">
        <v>-1593.86</v>
      </c>
      <c r="T1805" s="80">
        <f>O1805-Y1805</f>
        <v/>
      </c>
      <c r="U1805" s="82">
        <f>AA1805/(T1805+X1805)</f>
        <v/>
      </c>
      <c r="V1805" s="80">
        <f>INDEX(检修、备用和必开!B:B,MATCH(统调负荷!$C1805,检修、备用和必开!$A:$A,0))</f>
        <v/>
      </c>
      <c r="W1805" s="80">
        <f>INDEX(检修、备用和必开!C:C,MATCH(统调负荷!$C1805,检修、备用和必开!$A:$A,0))</f>
        <v/>
      </c>
      <c r="X1805" s="80">
        <f>INDEX(检修、备用和必开!D:D,MATCH(统调负荷!$C1805,检修、备用和必开!$A:$A,0))</f>
        <v/>
      </c>
      <c r="Y1805" s="80">
        <f>INDEX(检修、备用和必开!E:E,MATCH(统调负荷!$C1805,检修、备用和必开!$A:$A,0))</f>
        <v/>
      </c>
      <c r="Z1805" s="80">
        <f>INDEX(检修、备用和必开!F:F,MATCH(统调负荷!$C1805,检修、备用和必开!$A:$A,0))</f>
        <v/>
      </c>
      <c r="AA1805" s="80">
        <f>94492.4-V1805-Z1805</f>
        <v/>
      </c>
      <c r="AB1805" s="80" t="n">
        <v>418.41</v>
      </c>
      <c r="AC1805" s="80" t="n">
        <v>453.89</v>
      </c>
      <c r="AD1805" s="83">
        <f>C1805+D1805</f>
        <v/>
      </c>
      <c r="AE1805" s="82">
        <f>N1805-E1805</f>
        <v/>
      </c>
      <c r="AF1805" s="82">
        <f>O1805-F1805</f>
        <v/>
      </c>
      <c r="AG1805" s="82">
        <f>P1805-G1805</f>
        <v/>
      </c>
      <c r="AH1805" s="82">
        <f>Q1805-H1805</f>
        <v/>
      </c>
      <c r="AI1805" s="82">
        <f>R1805-I1805</f>
        <v/>
      </c>
      <c r="AJ1805" s="82">
        <f>S1805-J1805</f>
        <v/>
      </c>
      <c r="AK1805" s="80">
        <f>INDEX(检修、备用和必开!I:I,MATCH(统调负荷!$C1805,检修、备用和必开!$A:$A,0))</f>
        <v/>
      </c>
    </row>
    <row r="1806" ht="13.8" customHeight="1">
      <c r="A1806" s="80">
        <f>WEEKDAY(C1806,2)</f>
        <v/>
      </c>
      <c r="B1806" s="80">
        <f>HOUR(D1806)</f>
        <v/>
      </c>
      <c r="D1806" s="75" t="n"/>
      <c r="E1806" s="80" t="n"/>
      <c r="F1806" s="80" t="n"/>
      <c r="G1806" s="80" t="n"/>
      <c r="H1806" s="80" t="n"/>
      <c r="I1806" s="80" t="n"/>
      <c r="J1806" s="80" t="n"/>
      <c r="K1806" s="80">
        <f>F1806-Y1806</f>
        <v/>
      </c>
      <c r="L1806" s="82">
        <f>AA1806/(K1806+W1806)</f>
        <v/>
      </c>
      <c r="M1806" s="75" t="n">
        <v>0.7916666666666666</v>
      </c>
      <c r="N1806" s="80" t="n">
        <v>88166.7</v>
      </c>
      <c r="O1806" s="80" t="n">
        <v>46590.86</v>
      </c>
      <c r="P1806" s="80" t="n">
        <v>17011.2</v>
      </c>
      <c r="Q1806" s="80" t="n">
        <v>20480</v>
      </c>
      <c r="R1806" s="80" t="n">
        <v>5681.05</v>
      </c>
      <c r="S1806" s="80" t="n">
        <v>-1596.41</v>
      </c>
      <c r="T1806" s="80">
        <f>O1806-Y1806</f>
        <v/>
      </c>
      <c r="U1806" s="82">
        <f>AA1806/(T1806+X1806)</f>
        <v/>
      </c>
      <c r="V1806" s="80">
        <f>INDEX(检修、备用和必开!B:B,MATCH(统调负荷!$C1806,检修、备用和必开!$A:$A,0))</f>
        <v/>
      </c>
      <c r="W1806" s="80">
        <f>INDEX(检修、备用和必开!C:C,MATCH(统调负荷!$C1806,检修、备用和必开!$A:$A,0))</f>
        <v/>
      </c>
      <c r="X1806" s="80">
        <f>INDEX(检修、备用和必开!D:D,MATCH(统调负荷!$C1806,检修、备用和必开!$A:$A,0))</f>
        <v/>
      </c>
      <c r="Y1806" s="80">
        <f>INDEX(检修、备用和必开!E:E,MATCH(统调负荷!$C1806,检修、备用和必开!$A:$A,0))</f>
        <v/>
      </c>
      <c r="Z1806" s="80">
        <f>INDEX(检修、备用和必开!F:F,MATCH(统调负荷!$C1806,检修、备用和必开!$A:$A,0))</f>
        <v/>
      </c>
      <c r="AA1806" s="80">
        <f>94492.4-V1806-Z1806</f>
        <v/>
      </c>
      <c r="AB1806" s="80" t="n">
        <v>399.52</v>
      </c>
      <c r="AC1806" s="80" t="n">
        <v>379.95</v>
      </c>
      <c r="AD1806" s="83">
        <f>C1806+D1806</f>
        <v/>
      </c>
      <c r="AE1806" s="82">
        <f>N1806-E1806</f>
        <v/>
      </c>
      <c r="AF1806" s="82">
        <f>O1806-F1806</f>
        <v/>
      </c>
      <c r="AG1806" s="82">
        <f>P1806-G1806</f>
        <v/>
      </c>
      <c r="AH1806" s="82">
        <f>Q1806-H1806</f>
        <v/>
      </c>
      <c r="AI1806" s="82">
        <f>R1806-I1806</f>
        <v/>
      </c>
      <c r="AJ1806" s="82">
        <f>S1806-J1806</f>
        <v/>
      </c>
      <c r="AK1806" s="80">
        <f>INDEX(检修、备用和必开!I:I,MATCH(统调负荷!$C1806,检修、备用和必开!$A:$A,0))</f>
        <v/>
      </c>
    </row>
    <row r="1807" ht="13.8" customHeight="1">
      <c r="A1807" s="80">
        <f>WEEKDAY(C1807,2)</f>
        <v/>
      </c>
      <c r="B1807" s="80">
        <f>HOUR(D1807)</f>
        <v/>
      </c>
      <c r="D1807" s="75" t="n"/>
      <c r="E1807" s="80" t="n"/>
      <c r="F1807" s="80" t="n"/>
      <c r="G1807" s="80" t="n"/>
      <c r="H1807" s="80" t="n"/>
      <c r="I1807" s="80" t="n"/>
      <c r="J1807" s="80" t="n"/>
      <c r="K1807" s="80">
        <f>F1807-Y1807</f>
        <v/>
      </c>
      <c r="L1807" s="82">
        <f>AA1807/(K1807+W1807)</f>
        <v/>
      </c>
      <c r="M1807" s="75" t="n">
        <v>0.8020833333333334</v>
      </c>
      <c r="N1807" s="80" t="n">
        <v>89377.3</v>
      </c>
      <c r="O1807" s="80" t="n">
        <v>47464.5</v>
      </c>
      <c r="P1807" s="80" t="n">
        <v>16747.4</v>
      </c>
      <c r="Q1807" s="80" t="n">
        <v>21054.6</v>
      </c>
      <c r="R1807" s="80" t="n">
        <v>5672.13</v>
      </c>
      <c r="S1807" s="80" t="n">
        <v>-1561.33</v>
      </c>
      <c r="T1807" s="80">
        <f>O1807-Y1807</f>
        <v/>
      </c>
      <c r="U1807" s="82">
        <f>AA1807/(T1807+X1807)</f>
        <v/>
      </c>
      <c r="V1807" s="80">
        <f>INDEX(检修、备用和必开!B:B,MATCH(统调负荷!$C1807,检修、备用和必开!$A:$A,0))</f>
        <v/>
      </c>
      <c r="W1807" s="80">
        <f>INDEX(检修、备用和必开!C:C,MATCH(统调负荷!$C1807,检修、备用和必开!$A:$A,0))</f>
        <v/>
      </c>
      <c r="X1807" s="80">
        <f>INDEX(检修、备用和必开!D:D,MATCH(统调负荷!$C1807,检修、备用和必开!$A:$A,0))</f>
        <v/>
      </c>
      <c r="Y1807" s="80">
        <f>INDEX(检修、备用和必开!E:E,MATCH(统调负荷!$C1807,检修、备用和必开!$A:$A,0))</f>
        <v/>
      </c>
      <c r="Z1807" s="80">
        <f>INDEX(检修、备用和必开!F:F,MATCH(统调负荷!$C1807,检修、备用和必开!$A:$A,0))</f>
        <v/>
      </c>
      <c r="AA1807" s="80">
        <f>94492.4-V1807-Z1807</f>
        <v/>
      </c>
      <c r="AB1807" s="80" t="n">
        <v>451.11</v>
      </c>
      <c r="AC1807" s="80" t="n">
        <v>447.32</v>
      </c>
      <c r="AD1807" s="83">
        <f>C1807+D1807</f>
        <v/>
      </c>
      <c r="AE1807" s="82">
        <f>N1807-E1807</f>
        <v/>
      </c>
      <c r="AF1807" s="82">
        <f>O1807-F1807</f>
        <v/>
      </c>
      <c r="AG1807" s="82">
        <f>P1807-G1807</f>
        <v/>
      </c>
      <c r="AH1807" s="82">
        <f>Q1807-H1807</f>
        <v/>
      </c>
      <c r="AI1807" s="82">
        <f>R1807-I1807</f>
        <v/>
      </c>
      <c r="AJ1807" s="82">
        <f>S1807-J1807</f>
        <v/>
      </c>
      <c r="AK1807" s="80">
        <f>INDEX(检修、备用和必开!I:I,MATCH(统调负荷!$C1807,检修、备用和必开!$A:$A,0))</f>
        <v/>
      </c>
    </row>
    <row r="1808" ht="13.8" customHeight="1">
      <c r="A1808" s="80">
        <f>WEEKDAY(C1808,2)</f>
        <v/>
      </c>
      <c r="B1808" s="80">
        <f>HOUR(D1808)</f>
        <v/>
      </c>
      <c r="D1808" s="75" t="n"/>
      <c r="E1808" s="80" t="n"/>
      <c r="F1808" s="80" t="n"/>
      <c r="G1808" s="80" t="n"/>
      <c r="H1808" s="80" t="n"/>
      <c r="I1808" s="80" t="n"/>
      <c r="J1808" s="80" t="n"/>
      <c r="K1808" s="80">
        <f>F1808-Y1808</f>
        <v/>
      </c>
      <c r="L1808" s="82">
        <f>AA1808/(K1808+W1808)</f>
        <v/>
      </c>
      <c r="M1808" s="75" t="n">
        <v>0.8125</v>
      </c>
      <c r="N1808" s="80" t="n">
        <v>89247.3</v>
      </c>
      <c r="O1808" s="80" t="n">
        <v>47623.55</v>
      </c>
      <c r="P1808" s="80" t="n">
        <v>15882.9</v>
      </c>
      <c r="Q1808" s="80" t="n">
        <v>21593.7</v>
      </c>
      <c r="R1808" s="80" t="n">
        <v>5722.39</v>
      </c>
      <c r="S1808" s="80" t="n">
        <v>-1575.24</v>
      </c>
      <c r="T1808" s="80">
        <f>O1808-Y1808</f>
        <v/>
      </c>
      <c r="U1808" s="82">
        <f>AA1808/(T1808+X1808)</f>
        <v/>
      </c>
      <c r="V1808" s="80">
        <f>INDEX(检修、备用和必开!B:B,MATCH(统调负荷!$C1808,检修、备用和必开!$A:$A,0))</f>
        <v/>
      </c>
      <c r="W1808" s="80">
        <f>INDEX(检修、备用和必开!C:C,MATCH(统调负荷!$C1808,检修、备用和必开!$A:$A,0))</f>
        <v/>
      </c>
      <c r="X1808" s="80">
        <f>INDEX(检修、备用和必开!D:D,MATCH(统调负荷!$C1808,检修、备用和必开!$A:$A,0))</f>
        <v/>
      </c>
      <c r="Y1808" s="80">
        <f>INDEX(检修、备用和必开!E:E,MATCH(统调负荷!$C1808,检修、备用和必开!$A:$A,0))</f>
        <v/>
      </c>
      <c r="Z1808" s="80">
        <f>INDEX(检修、备用和必开!F:F,MATCH(统调负荷!$C1808,检修、备用和必开!$A:$A,0))</f>
        <v/>
      </c>
      <c r="AA1808" s="80">
        <f>94492.4-V1808-Z1808</f>
        <v/>
      </c>
      <c r="AB1808" s="80" t="n">
        <v>450.9</v>
      </c>
      <c r="AC1808" s="80" t="n">
        <v>428.36</v>
      </c>
      <c r="AD1808" s="83">
        <f>C1808+D1808</f>
        <v/>
      </c>
      <c r="AE1808" s="82">
        <f>N1808-E1808</f>
        <v/>
      </c>
      <c r="AF1808" s="82">
        <f>O1808-F1808</f>
        <v/>
      </c>
      <c r="AG1808" s="82">
        <f>P1808-G1808</f>
        <v/>
      </c>
      <c r="AH1808" s="82">
        <f>Q1808-H1808</f>
        <v/>
      </c>
      <c r="AI1808" s="82">
        <f>R1808-I1808</f>
        <v/>
      </c>
      <c r="AJ1808" s="82">
        <f>S1808-J1808</f>
        <v/>
      </c>
      <c r="AK1808" s="80">
        <f>INDEX(检修、备用和必开!I:I,MATCH(统调负荷!$C1808,检修、备用和必开!$A:$A,0))</f>
        <v/>
      </c>
    </row>
    <row r="1809" ht="13.8" customHeight="1">
      <c r="A1809" s="80">
        <f>WEEKDAY(C1809,2)</f>
        <v/>
      </c>
      <c r="B1809" s="80">
        <f>HOUR(D1809)</f>
        <v/>
      </c>
      <c r="D1809" s="75" t="n"/>
      <c r="E1809" s="80" t="n"/>
      <c r="F1809" s="80" t="n"/>
      <c r="G1809" s="80" t="n"/>
      <c r="H1809" s="80" t="n"/>
      <c r="I1809" s="80" t="n"/>
      <c r="J1809" s="80" t="n"/>
      <c r="K1809" s="80">
        <f>F1809-Y1809</f>
        <v/>
      </c>
      <c r="L1809" s="82">
        <f>AA1809/(K1809+W1809)</f>
        <v/>
      </c>
      <c r="M1809" s="75" t="n">
        <v>0.8229166666666666</v>
      </c>
      <c r="N1809" s="80" t="n">
        <v>89103.2</v>
      </c>
      <c r="O1809" s="80" t="n">
        <v>47628.36</v>
      </c>
      <c r="P1809" s="80" t="n">
        <v>15813.7</v>
      </c>
      <c r="Q1809" s="80" t="n">
        <v>21481.6</v>
      </c>
      <c r="R1809" s="80" t="n">
        <v>5758.84</v>
      </c>
      <c r="S1809" s="80" t="n">
        <v>-1579.3</v>
      </c>
      <c r="T1809" s="80">
        <f>O1809-Y1809</f>
        <v/>
      </c>
      <c r="U1809" s="82">
        <f>AA1809/(T1809+X1809)</f>
        <v/>
      </c>
      <c r="V1809" s="80">
        <f>INDEX(检修、备用和必开!B:B,MATCH(统调负荷!$C1809,检修、备用和必开!$A:$A,0))</f>
        <v/>
      </c>
      <c r="W1809" s="80">
        <f>INDEX(检修、备用和必开!C:C,MATCH(统调负荷!$C1809,检修、备用和必开!$A:$A,0))</f>
        <v/>
      </c>
      <c r="X1809" s="80">
        <f>INDEX(检修、备用和必开!D:D,MATCH(统调负荷!$C1809,检修、备用和必开!$A:$A,0))</f>
        <v/>
      </c>
      <c r="Y1809" s="80">
        <f>INDEX(检修、备用和必开!E:E,MATCH(统调负荷!$C1809,检修、备用和必开!$A:$A,0))</f>
        <v/>
      </c>
      <c r="Z1809" s="80">
        <f>INDEX(检修、备用和必开!F:F,MATCH(统调负荷!$C1809,检修、备用和必开!$A:$A,0))</f>
        <v/>
      </c>
      <c r="AA1809" s="80">
        <f>94492.4-V1809-Z1809</f>
        <v/>
      </c>
      <c r="AB1809" s="80" t="n">
        <v>443.02</v>
      </c>
      <c r="AC1809" s="80" t="n">
        <v>428.46</v>
      </c>
      <c r="AD1809" s="83">
        <f>C1809+D1809</f>
        <v/>
      </c>
      <c r="AE1809" s="82">
        <f>N1809-E1809</f>
        <v/>
      </c>
      <c r="AF1809" s="82">
        <f>O1809-F1809</f>
        <v/>
      </c>
      <c r="AG1809" s="82">
        <f>P1809-G1809</f>
        <v/>
      </c>
      <c r="AH1809" s="82">
        <f>Q1809-H1809</f>
        <v/>
      </c>
      <c r="AI1809" s="82">
        <f>R1809-I1809</f>
        <v/>
      </c>
      <c r="AJ1809" s="82">
        <f>S1809-J1809</f>
        <v/>
      </c>
      <c r="AK1809" s="80">
        <f>INDEX(检修、备用和必开!I:I,MATCH(统调负荷!$C1809,检修、备用和必开!$A:$A,0))</f>
        <v/>
      </c>
    </row>
    <row r="1810" ht="13.8" customHeight="1">
      <c r="A1810" s="80">
        <f>WEEKDAY(C1810,2)</f>
        <v/>
      </c>
      <c r="B1810" s="80">
        <f>HOUR(D1810)</f>
        <v/>
      </c>
      <c r="D1810" s="75" t="n"/>
      <c r="E1810" s="80" t="n"/>
      <c r="F1810" s="80" t="n"/>
      <c r="G1810" s="80" t="n"/>
      <c r="H1810" s="80" t="n"/>
      <c r="I1810" s="80" t="n"/>
      <c r="J1810" s="80" t="n"/>
      <c r="K1810" s="80">
        <f>F1810-Y1810</f>
        <v/>
      </c>
      <c r="L1810" s="82">
        <f>AA1810/(K1810+W1810)</f>
        <v/>
      </c>
      <c r="M1810" s="75" t="n">
        <v>0.8333333333333334</v>
      </c>
      <c r="N1810" s="80" t="n">
        <v>88298.10000000001</v>
      </c>
      <c r="O1810" s="80" t="n">
        <v>46743.61</v>
      </c>
      <c r="P1810" s="80" t="n">
        <v>15890.8</v>
      </c>
      <c r="Q1810" s="80" t="n">
        <v>21419.1</v>
      </c>
      <c r="R1810" s="80" t="n">
        <v>5718.74</v>
      </c>
      <c r="S1810" s="80" t="n">
        <v>-1474.15</v>
      </c>
      <c r="T1810" s="80">
        <f>O1810-Y1810</f>
        <v/>
      </c>
      <c r="U1810" s="82">
        <f>AA1810/(T1810+X1810)</f>
        <v/>
      </c>
      <c r="V1810" s="80">
        <f>INDEX(检修、备用和必开!B:B,MATCH(统调负荷!$C1810,检修、备用和必开!$A:$A,0))</f>
        <v/>
      </c>
      <c r="W1810" s="80">
        <f>INDEX(检修、备用和必开!C:C,MATCH(统调负荷!$C1810,检修、备用和必开!$A:$A,0))</f>
        <v/>
      </c>
      <c r="X1810" s="80">
        <f>INDEX(检修、备用和必开!D:D,MATCH(统调负荷!$C1810,检修、备用和必开!$A:$A,0))</f>
        <v/>
      </c>
      <c r="Y1810" s="80">
        <f>INDEX(检修、备用和必开!E:E,MATCH(统调负荷!$C1810,检修、备用和必开!$A:$A,0))</f>
        <v/>
      </c>
      <c r="Z1810" s="80">
        <f>INDEX(检修、备用和必开!F:F,MATCH(统调负荷!$C1810,检修、备用和必开!$A:$A,0))</f>
        <v/>
      </c>
      <c r="AA1810" s="80">
        <f>94492.4-V1810-Z1810</f>
        <v/>
      </c>
      <c r="AB1810" s="80" t="n">
        <v>398.72</v>
      </c>
      <c r="AC1810" s="80" t="n">
        <v>364.28</v>
      </c>
      <c r="AD1810" s="83">
        <f>C1810+D1810</f>
        <v/>
      </c>
      <c r="AE1810" s="82">
        <f>N1810-E1810</f>
        <v/>
      </c>
      <c r="AF1810" s="82">
        <f>O1810-F1810</f>
        <v/>
      </c>
      <c r="AG1810" s="82">
        <f>P1810-G1810</f>
        <v/>
      </c>
      <c r="AH1810" s="82">
        <f>Q1810-H1810</f>
        <v/>
      </c>
      <c r="AI1810" s="82">
        <f>R1810-I1810</f>
        <v/>
      </c>
      <c r="AJ1810" s="82">
        <f>S1810-J1810</f>
        <v/>
      </c>
      <c r="AK1810" s="80">
        <f>INDEX(检修、备用和必开!I:I,MATCH(统调负荷!$C1810,检修、备用和必开!$A:$A,0))</f>
        <v/>
      </c>
    </row>
    <row r="1811" ht="13.8" customHeight="1">
      <c r="A1811" s="80">
        <f>WEEKDAY(C1811,2)</f>
        <v/>
      </c>
      <c r="B1811" s="80">
        <f>HOUR(D1811)</f>
        <v/>
      </c>
      <c r="D1811" s="75" t="n"/>
      <c r="E1811" s="80" t="n"/>
      <c r="F1811" s="80" t="n"/>
      <c r="G1811" s="80" t="n"/>
      <c r="H1811" s="80" t="n"/>
      <c r="I1811" s="80" t="n"/>
      <c r="J1811" s="80" t="n"/>
      <c r="K1811" s="80">
        <f>F1811-Y1811</f>
        <v/>
      </c>
      <c r="L1811" s="82">
        <f>AA1811/(K1811+W1811)</f>
        <v/>
      </c>
      <c r="M1811" s="75" t="n">
        <v>0.84375</v>
      </c>
      <c r="N1811" s="80" t="n">
        <v>88430.89999999999</v>
      </c>
      <c r="O1811" s="80" t="n">
        <v>47427.63</v>
      </c>
      <c r="P1811" s="80" t="n">
        <v>15744.3</v>
      </c>
      <c r="Q1811" s="80" t="n">
        <v>20989.2</v>
      </c>
      <c r="R1811" s="80" t="n">
        <v>5650.6</v>
      </c>
      <c r="S1811" s="80" t="n">
        <v>-1380.83</v>
      </c>
      <c r="T1811" s="80">
        <f>O1811-Y1811</f>
        <v/>
      </c>
      <c r="U1811" s="82">
        <f>AA1811/(T1811+X1811)</f>
        <v/>
      </c>
      <c r="V1811" s="80">
        <f>INDEX(检修、备用和必开!B:B,MATCH(统调负荷!$C1811,检修、备用和必开!$A:$A,0))</f>
        <v/>
      </c>
      <c r="W1811" s="80">
        <f>INDEX(检修、备用和必开!C:C,MATCH(统调负荷!$C1811,检修、备用和必开!$A:$A,0))</f>
        <v/>
      </c>
      <c r="X1811" s="80">
        <f>INDEX(检修、备用和必开!D:D,MATCH(统调负荷!$C1811,检修、备用和必开!$A:$A,0))</f>
        <v/>
      </c>
      <c r="Y1811" s="80">
        <f>INDEX(检修、备用和必开!E:E,MATCH(统调负荷!$C1811,检修、备用和必开!$A:$A,0))</f>
        <v/>
      </c>
      <c r="Z1811" s="80">
        <f>INDEX(检修、备用和必开!F:F,MATCH(统调负荷!$C1811,检修、备用和必开!$A:$A,0))</f>
        <v/>
      </c>
      <c r="AA1811" s="80">
        <f>94492.4-V1811-Z1811</f>
        <v/>
      </c>
      <c r="AB1811" s="80" t="n">
        <v>398.88</v>
      </c>
      <c r="AC1811" s="80" t="n">
        <v>420.03</v>
      </c>
      <c r="AD1811" s="83">
        <f>C1811+D1811</f>
        <v/>
      </c>
      <c r="AE1811" s="82">
        <f>N1811-E1811</f>
        <v/>
      </c>
      <c r="AF1811" s="82">
        <f>O1811-F1811</f>
        <v/>
      </c>
      <c r="AG1811" s="82">
        <f>P1811-G1811</f>
        <v/>
      </c>
      <c r="AH1811" s="82">
        <f>Q1811-H1811</f>
        <v/>
      </c>
      <c r="AI1811" s="82">
        <f>R1811-I1811</f>
        <v/>
      </c>
      <c r="AJ1811" s="82">
        <f>S1811-J1811</f>
        <v/>
      </c>
      <c r="AK1811" s="80">
        <f>INDEX(检修、备用和必开!I:I,MATCH(统调负荷!$C1811,检修、备用和必开!$A:$A,0))</f>
        <v/>
      </c>
    </row>
    <row r="1812" ht="13.8" customHeight="1">
      <c r="A1812" s="80">
        <f>WEEKDAY(C1812,2)</f>
        <v/>
      </c>
      <c r="B1812" s="80">
        <f>HOUR(D1812)</f>
        <v/>
      </c>
      <c r="D1812" s="75" t="n"/>
      <c r="E1812" s="80" t="n"/>
      <c r="F1812" s="80" t="n"/>
      <c r="G1812" s="80" t="n"/>
      <c r="H1812" s="80" t="n"/>
      <c r="I1812" s="80" t="n"/>
      <c r="J1812" s="80" t="n"/>
      <c r="K1812" s="80">
        <f>F1812-Y1812</f>
        <v/>
      </c>
      <c r="L1812" s="82">
        <f>AA1812/(K1812+W1812)</f>
        <v/>
      </c>
      <c r="M1812" s="75" t="n">
        <v>0.8541666666666666</v>
      </c>
      <c r="N1812" s="80" t="n">
        <v>88339.89999999999</v>
      </c>
      <c r="O1812" s="80" t="n">
        <v>46765.3</v>
      </c>
      <c r="P1812" s="80" t="n">
        <v>15913.5</v>
      </c>
      <c r="Q1812" s="80" t="n">
        <v>21392.4</v>
      </c>
      <c r="R1812" s="80" t="n">
        <v>5651.24</v>
      </c>
      <c r="S1812" s="80" t="n">
        <v>-1382.54</v>
      </c>
      <c r="T1812" s="80">
        <f>O1812-Y1812</f>
        <v/>
      </c>
      <c r="U1812" s="82">
        <f>AA1812/(T1812+X1812)</f>
        <v/>
      </c>
      <c r="V1812" s="80">
        <f>INDEX(检修、备用和必开!B:B,MATCH(统调负荷!$C1812,检修、备用和必开!$A:$A,0))</f>
        <v/>
      </c>
      <c r="W1812" s="80">
        <f>INDEX(检修、备用和必开!C:C,MATCH(统调负荷!$C1812,检修、备用和必开!$A:$A,0))</f>
        <v/>
      </c>
      <c r="X1812" s="80">
        <f>INDEX(检修、备用和必开!D:D,MATCH(统调负荷!$C1812,检修、备用和必开!$A:$A,0))</f>
        <v/>
      </c>
      <c r="Y1812" s="80">
        <f>INDEX(检修、备用和必开!E:E,MATCH(统调负荷!$C1812,检修、备用和必开!$A:$A,0))</f>
        <v/>
      </c>
      <c r="Z1812" s="80">
        <f>INDEX(检修、备用和必开!F:F,MATCH(统调负荷!$C1812,检修、备用和必开!$A:$A,0))</f>
        <v/>
      </c>
      <c r="AA1812" s="80">
        <f>94492.4-V1812-Z1812</f>
        <v/>
      </c>
      <c r="AB1812" s="80" t="n">
        <v>407.93</v>
      </c>
      <c r="AC1812" s="80" t="n">
        <v>410.09</v>
      </c>
      <c r="AD1812" s="83">
        <f>C1812+D1812</f>
        <v/>
      </c>
      <c r="AE1812" s="82">
        <f>N1812-E1812</f>
        <v/>
      </c>
      <c r="AF1812" s="82">
        <f>O1812-F1812</f>
        <v/>
      </c>
      <c r="AG1812" s="82">
        <f>P1812-G1812</f>
        <v/>
      </c>
      <c r="AH1812" s="82">
        <f>Q1812-H1812</f>
        <v/>
      </c>
      <c r="AI1812" s="82">
        <f>R1812-I1812</f>
        <v/>
      </c>
      <c r="AJ1812" s="82">
        <f>S1812-J1812</f>
        <v/>
      </c>
      <c r="AK1812" s="80">
        <f>INDEX(检修、备用和必开!I:I,MATCH(统调负荷!$C1812,检修、备用和必开!$A:$A,0))</f>
        <v/>
      </c>
    </row>
    <row r="1813" ht="13.8" customHeight="1">
      <c r="A1813" s="80">
        <f>WEEKDAY(C1813,2)</f>
        <v/>
      </c>
      <c r="B1813" s="80">
        <f>HOUR(D1813)</f>
        <v/>
      </c>
      <c r="D1813" s="75" t="n"/>
      <c r="E1813" s="80" t="n"/>
      <c r="F1813" s="80" t="n"/>
      <c r="G1813" s="80" t="n"/>
      <c r="H1813" s="80" t="n"/>
      <c r="I1813" s="80" t="n"/>
      <c r="J1813" s="80" t="n"/>
      <c r="K1813" s="80">
        <f>F1813-Y1813</f>
        <v/>
      </c>
      <c r="L1813" s="82">
        <f>AA1813/(K1813+W1813)</f>
        <v/>
      </c>
      <c r="M1813" s="75" t="n">
        <v>0.8645833333333334</v>
      </c>
      <c r="N1813" s="80" t="n">
        <v>88008.7</v>
      </c>
      <c r="O1813" s="80" t="n">
        <v>46758.83</v>
      </c>
      <c r="P1813" s="80" t="n">
        <v>15582</v>
      </c>
      <c r="Q1813" s="80" t="n">
        <v>21394.2</v>
      </c>
      <c r="R1813" s="80" t="n">
        <v>5660.02</v>
      </c>
      <c r="S1813" s="80" t="n">
        <v>-1386.35</v>
      </c>
      <c r="T1813" s="80">
        <f>O1813-Y1813</f>
        <v/>
      </c>
      <c r="U1813" s="82">
        <f>AA1813/(T1813+X1813)</f>
        <v/>
      </c>
      <c r="V1813" s="80">
        <f>INDEX(检修、备用和必开!B:B,MATCH(统调负荷!$C1813,检修、备用和必开!$A:$A,0))</f>
        <v/>
      </c>
      <c r="W1813" s="80">
        <f>INDEX(检修、备用和必开!C:C,MATCH(统调负荷!$C1813,检修、备用和必开!$A:$A,0))</f>
        <v/>
      </c>
      <c r="X1813" s="80">
        <f>INDEX(检修、备用和必开!D:D,MATCH(统调负荷!$C1813,检修、备用和必开!$A:$A,0))</f>
        <v/>
      </c>
      <c r="Y1813" s="80">
        <f>INDEX(检修、备用和必开!E:E,MATCH(统调负荷!$C1813,检修、备用和必开!$A:$A,0))</f>
        <v/>
      </c>
      <c r="Z1813" s="80">
        <f>INDEX(检修、备用和必开!F:F,MATCH(统调负荷!$C1813,检修、备用和必开!$A:$A,0))</f>
        <v/>
      </c>
      <c r="AA1813" s="80">
        <f>94492.4-V1813-Z1813</f>
        <v/>
      </c>
      <c r="AB1813" s="80" t="n">
        <v>400</v>
      </c>
      <c r="AC1813" s="80" t="n">
        <v>400.07</v>
      </c>
      <c r="AD1813" s="83">
        <f>C1813+D1813</f>
        <v/>
      </c>
      <c r="AE1813" s="82">
        <f>N1813-E1813</f>
        <v/>
      </c>
      <c r="AF1813" s="82">
        <f>O1813-F1813</f>
        <v/>
      </c>
      <c r="AG1813" s="82">
        <f>P1813-G1813</f>
        <v/>
      </c>
      <c r="AH1813" s="82">
        <f>Q1813-H1813</f>
        <v/>
      </c>
      <c r="AI1813" s="82">
        <f>R1813-I1813</f>
        <v/>
      </c>
      <c r="AJ1813" s="82">
        <f>S1813-J1813</f>
        <v/>
      </c>
      <c r="AK1813" s="80">
        <f>INDEX(检修、备用和必开!I:I,MATCH(统调负荷!$C1813,检修、备用和必开!$A:$A,0))</f>
        <v/>
      </c>
    </row>
    <row r="1814" ht="13.8" customHeight="1">
      <c r="A1814" s="80">
        <f>WEEKDAY(C1814,2)</f>
        <v/>
      </c>
      <c r="B1814" s="80">
        <f>HOUR(D1814)</f>
        <v/>
      </c>
      <c r="D1814" s="75" t="n"/>
      <c r="E1814" s="80" t="n"/>
      <c r="F1814" s="80" t="n"/>
      <c r="G1814" s="80" t="n"/>
      <c r="H1814" s="80" t="n"/>
      <c r="I1814" s="80" t="n"/>
      <c r="J1814" s="80" t="n"/>
      <c r="K1814" s="80">
        <f>F1814-Y1814</f>
        <v/>
      </c>
      <c r="L1814" s="82">
        <f>AA1814/(K1814+W1814)</f>
        <v/>
      </c>
      <c r="M1814" s="75" t="n">
        <v>0.875</v>
      </c>
      <c r="N1814" s="80" t="n">
        <v>87433.89999999999</v>
      </c>
      <c r="O1814" s="80" t="n">
        <v>46396.26</v>
      </c>
      <c r="P1814" s="80" t="n">
        <v>15687.3</v>
      </c>
      <c r="Q1814" s="80" t="n">
        <v>21079.2</v>
      </c>
      <c r="R1814" s="80" t="n">
        <v>5664.11</v>
      </c>
      <c r="S1814" s="80" t="n">
        <v>-1392.97</v>
      </c>
      <c r="T1814" s="80">
        <f>O1814-Y1814</f>
        <v/>
      </c>
      <c r="U1814" s="82">
        <f>AA1814/(T1814+X1814)</f>
        <v/>
      </c>
      <c r="V1814" s="80">
        <f>INDEX(检修、备用和必开!B:B,MATCH(统调负荷!$C1814,检修、备用和必开!$A:$A,0))</f>
        <v/>
      </c>
      <c r="W1814" s="80">
        <f>INDEX(检修、备用和必开!C:C,MATCH(统调负荷!$C1814,检修、备用和必开!$A:$A,0))</f>
        <v/>
      </c>
      <c r="X1814" s="80">
        <f>INDEX(检修、备用和必开!D:D,MATCH(统调负荷!$C1814,检修、备用和必开!$A:$A,0))</f>
        <v/>
      </c>
      <c r="Y1814" s="80">
        <f>INDEX(检修、备用和必开!E:E,MATCH(统调负荷!$C1814,检修、备用和必开!$A:$A,0))</f>
        <v/>
      </c>
      <c r="Z1814" s="80">
        <f>INDEX(检修、备用和必开!F:F,MATCH(统调负荷!$C1814,检修、备用和必开!$A:$A,0))</f>
        <v/>
      </c>
      <c r="AA1814" s="80">
        <f>94492.4-V1814-Z1814</f>
        <v/>
      </c>
      <c r="AB1814" s="80" t="n">
        <v>389.94</v>
      </c>
      <c r="AC1814" s="80" t="n">
        <v>370.08</v>
      </c>
      <c r="AD1814" s="83">
        <f>C1814+D1814</f>
        <v/>
      </c>
      <c r="AE1814" s="82">
        <f>N1814-E1814</f>
        <v/>
      </c>
      <c r="AF1814" s="82">
        <f>O1814-F1814</f>
        <v/>
      </c>
      <c r="AG1814" s="82">
        <f>P1814-G1814</f>
        <v/>
      </c>
      <c r="AH1814" s="82">
        <f>Q1814-H1814</f>
        <v/>
      </c>
      <c r="AI1814" s="82">
        <f>R1814-I1814</f>
        <v/>
      </c>
      <c r="AJ1814" s="82">
        <f>S1814-J1814</f>
        <v/>
      </c>
      <c r="AK1814" s="80">
        <f>INDEX(检修、备用和必开!I:I,MATCH(统调负荷!$C1814,检修、备用和必开!$A:$A,0))</f>
        <v/>
      </c>
    </row>
    <row r="1815" ht="13.8" customHeight="1">
      <c r="A1815" s="80">
        <f>WEEKDAY(C1815,2)</f>
        <v/>
      </c>
      <c r="B1815" s="80">
        <f>HOUR(D1815)</f>
        <v/>
      </c>
      <c r="D1815" s="75" t="n"/>
      <c r="E1815" s="80" t="n"/>
      <c r="F1815" s="80" t="n"/>
      <c r="G1815" s="80" t="n"/>
      <c r="H1815" s="80" t="n"/>
      <c r="I1815" s="80" t="n"/>
      <c r="J1815" s="80" t="n"/>
      <c r="K1815" s="80">
        <f>F1815-Y1815</f>
        <v/>
      </c>
      <c r="L1815" s="82">
        <f>AA1815/(K1815+W1815)</f>
        <v/>
      </c>
      <c r="M1815" s="75" t="n">
        <v>0.8854166666666666</v>
      </c>
      <c r="N1815" s="80" t="n">
        <v>86941.7</v>
      </c>
      <c r="O1815" s="80" t="n">
        <v>46362.81</v>
      </c>
      <c r="P1815" s="80" t="n">
        <v>15404.8</v>
      </c>
      <c r="Q1815" s="80" t="n">
        <v>20893.3</v>
      </c>
      <c r="R1815" s="80" t="n">
        <v>5652.44</v>
      </c>
      <c r="S1815" s="80" t="n">
        <v>-1371.65</v>
      </c>
      <c r="T1815" s="80">
        <f>O1815-Y1815</f>
        <v/>
      </c>
      <c r="U1815" s="82">
        <f>AA1815/(T1815+X1815)</f>
        <v/>
      </c>
      <c r="V1815" s="80">
        <f>INDEX(检修、备用和必开!B:B,MATCH(统调负荷!$C1815,检修、备用和必开!$A:$A,0))</f>
        <v/>
      </c>
      <c r="W1815" s="80">
        <f>INDEX(检修、备用和必开!C:C,MATCH(统调负荷!$C1815,检修、备用和必开!$A:$A,0))</f>
        <v/>
      </c>
      <c r="X1815" s="80">
        <f>INDEX(检修、备用和必开!D:D,MATCH(统调负荷!$C1815,检修、备用和必开!$A:$A,0))</f>
        <v/>
      </c>
      <c r="Y1815" s="80">
        <f>INDEX(检修、备用和必开!E:E,MATCH(统调负荷!$C1815,检修、备用和必开!$A:$A,0))</f>
        <v/>
      </c>
      <c r="Z1815" s="80">
        <f>INDEX(检修、备用和必开!F:F,MATCH(统调负荷!$C1815,检修、备用和必开!$A:$A,0))</f>
        <v/>
      </c>
      <c r="AA1815" s="80">
        <f>94492.4-V1815-Z1815</f>
        <v/>
      </c>
      <c r="AB1815" s="80" t="n">
        <v>400.05</v>
      </c>
      <c r="AC1815" s="80" t="n">
        <v>400.09</v>
      </c>
      <c r="AD1815" s="83">
        <f>C1815+D1815</f>
        <v/>
      </c>
      <c r="AE1815" s="82">
        <f>N1815-E1815</f>
        <v/>
      </c>
      <c r="AF1815" s="82">
        <f>O1815-F1815</f>
        <v/>
      </c>
      <c r="AG1815" s="82">
        <f>P1815-G1815</f>
        <v/>
      </c>
      <c r="AH1815" s="82">
        <f>Q1815-H1815</f>
        <v/>
      </c>
      <c r="AI1815" s="82">
        <f>R1815-I1815</f>
        <v/>
      </c>
      <c r="AJ1815" s="82">
        <f>S1815-J1815</f>
        <v/>
      </c>
      <c r="AK1815" s="80">
        <f>INDEX(检修、备用和必开!I:I,MATCH(统调负荷!$C1815,检修、备用和必开!$A:$A,0))</f>
        <v/>
      </c>
    </row>
    <row r="1816" ht="13.8" customHeight="1">
      <c r="A1816" s="80">
        <f>WEEKDAY(C1816,2)</f>
        <v/>
      </c>
      <c r="B1816" s="80">
        <f>HOUR(D1816)</f>
        <v/>
      </c>
      <c r="D1816" s="75" t="n"/>
      <c r="E1816" s="80" t="n"/>
      <c r="F1816" s="80" t="n"/>
      <c r="G1816" s="80" t="n"/>
      <c r="H1816" s="80" t="n"/>
      <c r="I1816" s="80" t="n"/>
      <c r="J1816" s="80" t="n"/>
      <c r="K1816" s="80">
        <f>F1816-Y1816</f>
        <v/>
      </c>
      <c r="L1816" s="82">
        <f>AA1816/(K1816+W1816)</f>
        <v/>
      </c>
      <c r="M1816" s="75" t="n">
        <v>0.8958333333333334</v>
      </c>
      <c r="N1816" s="80" t="n">
        <v>86039.2</v>
      </c>
      <c r="O1816" s="80" t="n">
        <v>46902.6</v>
      </c>
      <c r="P1816" s="80" t="n">
        <v>13779.7</v>
      </c>
      <c r="Q1816" s="80" t="n">
        <v>21142.7</v>
      </c>
      <c r="R1816" s="80" t="n">
        <v>5584.75</v>
      </c>
      <c r="S1816" s="80" t="n">
        <v>-1370.55</v>
      </c>
      <c r="T1816" s="80">
        <f>O1816-Y1816</f>
        <v/>
      </c>
      <c r="U1816" s="82">
        <f>AA1816/(T1816+X1816)</f>
        <v/>
      </c>
      <c r="V1816" s="80">
        <f>INDEX(检修、备用和必开!B:B,MATCH(统调负荷!$C1816,检修、备用和必开!$A:$A,0))</f>
        <v/>
      </c>
      <c r="W1816" s="80">
        <f>INDEX(检修、备用和必开!C:C,MATCH(统调负荷!$C1816,检修、备用和必开!$A:$A,0))</f>
        <v/>
      </c>
      <c r="X1816" s="80">
        <f>INDEX(检修、备用和必开!D:D,MATCH(统调负荷!$C1816,检修、备用和必开!$A:$A,0))</f>
        <v/>
      </c>
      <c r="Y1816" s="80">
        <f>INDEX(检修、备用和必开!E:E,MATCH(统调负荷!$C1816,检修、备用和必开!$A:$A,0))</f>
        <v/>
      </c>
      <c r="Z1816" s="80">
        <f>INDEX(检修、备用和必开!F:F,MATCH(统调负荷!$C1816,检修、备用和必开!$A:$A,0))</f>
        <v/>
      </c>
      <c r="AA1816" s="80">
        <f>94492.4-V1816-Z1816</f>
        <v/>
      </c>
      <c r="AB1816" s="80" t="n">
        <v>419.02</v>
      </c>
      <c r="AC1816" s="80" t="n">
        <v>420.17</v>
      </c>
      <c r="AD1816" s="83">
        <f>C1816+D1816</f>
        <v/>
      </c>
      <c r="AE1816" s="82">
        <f>N1816-E1816</f>
        <v/>
      </c>
      <c r="AF1816" s="82">
        <f>O1816-F1816</f>
        <v/>
      </c>
      <c r="AG1816" s="82">
        <f>P1816-G1816</f>
        <v/>
      </c>
      <c r="AH1816" s="82">
        <f>Q1816-H1816</f>
        <v/>
      </c>
      <c r="AI1816" s="82">
        <f>R1816-I1816</f>
        <v/>
      </c>
      <c r="AJ1816" s="82">
        <f>S1816-J1816</f>
        <v/>
      </c>
      <c r="AK1816" s="80">
        <f>INDEX(检修、备用和必开!I:I,MATCH(统调负荷!$C1816,检修、备用和必开!$A:$A,0))</f>
        <v/>
      </c>
    </row>
    <row r="1817" ht="13.8" customHeight="1">
      <c r="A1817" s="80">
        <f>WEEKDAY(C1817,2)</f>
        <v/>
      </c>
      <c r="B1817" s="80">
        <f>HOUR(D1817)</f>
        <v/>
      </c>
      <c r="D1817" s="75" t="n"/>
      <c r="E1817" s="80" t="n"/>
      <c r="F1817" s="80" t="n"/>
      <c r="G1817" s="80" t="n"/>
      <c r="H1817" s="80" t="n"/>
      <c r="I1817" s="80" t="n"/>
      <c r="J1817" s="80" t="n"/>
      <c r="K1817" s="80">
        <f>F1817-Y1817</f>
        <v/>
      </c>
      <c r="L1817" s="82">
        <f>AA1817/(K1817+W1817)</f>
        <v/>
      </c>
      <c r="M1817" s="75" t="n">
        <v>0.90625</v>
      </c>
      <c r="N1817" s="80" t="n">
        <v>84994.89999999999</v>
      </c>
      <c r="O1817" s="80" t="n">
        <v>47734.5</v>
      </c>
      <c r="P1817" s="80" t="n">
        <v>12721.9</v>
      </c>
      <c r="Q1817" s="80" t="n">
        <v>20369</v>
      </c>
      <c r="R1817" s="80" t="n">
        <v>5549.64</v>
      </c>
      <c r="S1817" s="80" t="n">
        <v>-1380.14</v>
      </c>
      <c r="T1817" s="80">
        <f>O1817-Y1817</f>
        <v/>
      </c>
      <c r="U1817" s="82">
        <f>AA1817/(T1817+X1817)</f>
        <v/>
      </c>
      <c r="V1817" s="80">
        <f>INDEX(检修、备用和必开!B:B,MATCH(统调负荷!$C1817,检修、备用和必开!$A:$A,0))</f>
        <v/>
      </c>
      <c r="W1817" s="80">
        <f>INDEX(检修、备用和必开!C:C,MATCH(统调负荷!$C1817,检修、备用和必开!$A:$A,0))</f>
        <v/>
      </c>
      <c r="X1817" s="80">
        <f>INDEX(检修、备用和必开!D:D,MATCH(统调负荷!$C1817,检修、备用和必开!$A:$A,0))</f>
        <v/>
      </c>
      <c r="Y1817" s="80">
        <f>INDEX(检修、备用和必开!E:E,MATCH(统调负荷!$C1817,检修、备用和必开!$A:$A,0))</f>
        <v/>
      </c>
      <c r="Z1817" s="80">
        <f>INDEX(检修、备用和必开!F:F,MATCH(统调负荷!$C1817,检修、备用和必开!$A:$A,0))</f>
        <v/>
      </c>
      <c r="AA1817" s="80">
        <f>94492.4-V1817-Z1817</f>
        <v/>
      </c>
      <c r="AB1817" s="80" t="n">
        <v>448.71</v>
      </c>
      <c r="AC1817" s="80" t="n">
        <v>714.73</v>
      </c>
      <c r="AD1817" s="83">
        <f>C1817+D1817</f>
        <v/>
      </c>
      <c r="AE1817" s="82">
        <f>N1817-E1817</f>
        <v/>
      </c>
      <c r="AF1817" s="82">
        <f>O1817-F1817</f>
        <v/>
      </c>
      <c r="AG1817" s="82">
        <f>P1817-G1817</f>
        <v/>
      </c>
      <c r="AH1817" s="82">
        <f>Q1817-H1817</f>
        <v/>
      </c>
      <c r="AI1817" s="82">
        <f>R1817-I1817</f>
        <v/>
      </c>
      <c r="AJ1817" s="82">
        <f>S1817-J1817</f>
        <v/>
      </c>
      <c r="AK1817" s="80">
        <f>INDEX(检修、备用和必开!I:I,MATCH(统调负荷!$C1817,检修、备用和必开!$A:$A,0))</f>
        <v/>
      </c>
    </row>
    <row r="1818" ht="13.8" customHeight="1">
      <c r="A1818" s="80">
        <f>WEEKDAY(C1818,2)</f>
        <v/>
      </c>
      <c r="B1818" s="80">
        <f>HOUR(D1818)</f>
        <v/>
      </c>
      <c r="D1818" s="75" t="n"/>
      <c r="E1818" s="80" t="n"/>
      <c r="F1818" s="80" t="n"/>
      <c r="G1818" s="80" t="n"/>
      <c r="H1818" s="80" t="n"/>
      <c r="I1818" s="80" t="n"/>
      <c r="J1818" s="80" t="n"/>
      <c r="K1818" s="80">
        <f>F1818-Y1818</f>
        <v/>
      </c>
      <c r="L1818" s="82">
        <f>AA1818/(K1818+W1818)</f>
        <v/>
      </c>
      <c r="M1818" s="75" t="n">
        <v>0.9166666666666666</v>
      </c>
      <c r="N1818" s="80" t="n">
        <v>83833</v>
      </c>
      <c r="O1818" s="80" t="n">
        <v>48954.68</v>
      </c>
      <c r="P1818" s="80" t="n">
        <v>12089.3</v>
      </c>
      <c r="Q1818" s="80" t="n">
        <v>18595.8</v>
      </c>
      <c r="R1818" s="80" t="n">
        <v>5551.06</v>
      </c>
      <c r="S1818" s="80" t="n">
        <v>-1357.84</v>
      </c>
      <c r="T1818" s="80">
        <f>O1818-Y1818</f>
        <v/>
      </c>
      <c r="U1818" s="82">
        <f>AA1818/(T1818+X1818)</f>
        <v/>
      </c>
      <c r="V1818" s="80">
        <f>INDEX(检修、备用和必开!B:B,MATCH(统调负荷!$C1818,检修、备用和必开!$A:$A,0))</f>
        <v/>
      </c>
      <c r="W1818" s="80">
        <f>INDEX(检修、备用和必开!C:C,MATCH(统调负荷!$C1818,检修、备用和必开!$A:$A,0))</f>
        <v/>
      </c>
      <c r="X1818" s="80">
        <f>INDEX(检修、备用和必开!D:D,MATCH(统调负荷!$C1818,检修、备用和必开!$A:$A,0))</f>
        <v/>
      </c>
      <c r="Y1818" s="80">
        <f>INDEX(检修、备用和必开!E:E,MATCH(统调负荷!$C1818,检修、备用和必开!$A:$A,0))</f>
        <v/>
      </c>
      <c r="Z1818" s="80">
        <f>INDEX(检修、备用和必开!F:F,MATCH(统调负荷!$C1818,检修、备用和必开!$A:$A,0))</f>
        <v/>
      </c>
      <c r="AA1818" s="80">
        <f>94492.4-V1818-Z1818</f>
        <v/>
      </c>
      <c r="AB1818" s="80" t="n">
        <v>497.77</v>
      </c>
      <c r="AC1818" s="80" t="n">
        <v>998.8200000000001</v>
      </c>
      <c r="AD1818" s="83">
        <f>C1818+D1818</f>
        <v/>
      </c>
      <c r="AE1818" s="82">
        <f>N1818-E1818</f>
        <v/>
      </c>
      <c r="AF1818" s="82">
        <f>O1818-F1818</f>
        <v/>
      </c>
      <c r="AG1818" s="82">
        <f>P1818-G1818</f>
        <v/>
      </c>
      <c r="AH1818" s="82">
        <f>Q1818-H1818</f>
        <v/>
      </c>
      <c r="AI1818" s="82">
        <f>R1818-I1818</f>
        <v/>
      </c>
      <c r="AJ1818" s="82">
        <f>S1818-J1818</f>
        <v/>
      </c>
      <c r="AK1818" s="80">
        <f>INDEX(检修、备用和必开!I:I,MATCH(统调负荷!$C1818,检修、备用和必开!$A:$A,0))</f>
        <v/>
      </c>
    </row>
    <row r="1819" ht="13.8" customHeight="1">
      <c r="A1819" s="80">
        <f>WEEKDAY(C1819,2)</f>
        <v/>
      </c>
      <c r="B1819" s="80">
        <f>HOUR(D1819)</f>
        <v/>
      </c>
      <c r="D1819" s="75" t="n"/>
      <c r="E1819" s="80" t="n"/>
      <c r="F1819" s="80" t="n"/>
      <c r="G1819" s="80" t="n"/>
      <c r="H1819" s="80" t="n"/>
      <c r="I1819" s="80" t="n"/>
      <c r="J1819" s="80" t="n"/>
      <c r="K1819" s="80">
        <f>F1819-Y1819</f>
        <v/>
      </c>
      <c r="L1819" s="82">
        <f>AA1819/(K1819+W1819)</f>
        <v/>
      </c>
      <c r="M1819" s="75" t="n">
        <v>0.9270833333333334</v>
      </c>
      <c r="N1819" s="80" t="n">
        <v>82360.2</v>
      </c>
      <c r="O1819" s="80" t="n">
        <v>48802.26</v>
      </c>
      <c r="P1819" s="80" t="n">
        <v>11011.5</v>
      </c>
      <c r="Q1819" s="80" t="n">
        <v>18411.9</v>
      </c>
      <c r="R1819" s="80" t="n">
        <v>5511.11</v>
      </c>
      <c r="S1819" s="80" t="n">
        <v>-1376.57</v>
      </c>
      <c r="T1819" s="80">
        <f>O1819-Y1819</f>
        <v/>
      </c>
      <c r="U1819" s="82">
        <f>AA1819/(T1819+X1819)</f>
        <v/>
      </c>
      <c r="V1819" s="80">
        <f>INDEX(检修、备用和必开!B:B,MATCH(统调负荷!$C1819,检修、备用和必开!$A:$A,0))</f>
        <v/>
      </c>
      <c r="W1819" s="80">
        <f>INDEX(检修、备用和必开!C:C,MATCH(统调负荷!$C1819,检修、备用和必开!$A:$A,0))</f>
        <v/>
      </c>
      <c r="X1819" s="80">
        <f>INDEX(检修、备用和必开!D:D,MATCH(统调负荷!$C1819,检修、备用和必开!$A:$A,0))</f>
        <v/>
      </c>
      <c r="Y1819" s="80">
        <f>INDEX(检修、备用和必开!E:E,MATCH(统调负荷!$C1819,检修、备用和必开!$A:$A,0))</f>
        <v/>
      </c>
      <c r="Z1819" s="80">
        <f>INDEX(检修、备用和必开!F:F,MATCH(统调负荷!$C1819,检修、备用和必开!$A:$A,0))</f>
        <v/>
      </c>
      <c r="AA1819" s="80">
        <f>94492.4-V1819-Z1819</f>
        <v/>
      </c>
      <c r="AB1819" s="80" t="n">
        <v>433.4</v>
      </c>
      <c r="AC1819" s="80" t="n">
        <v>574.1900000000001</v>
      </c>
      <c r="AD1819" s="83">
        <f>C1819+D1819</f>
        <v/>
      </c>
      <c r="AE1819" s="82">
        <f>N1819-E1819</f>
        <v/>
      </c>
      <c r="AF1819" s="82">
        <f>O1819-F1819</f>
        <v/>
      </c>
      <c r="AG1819" s="82">
        <f>P1819-G1819</f>
        <v/>
      </c>
      <c r="AH1819" s="82">
        <f>Q1819-H1819</f>
        <v/>
      </c>
      <c r="AI1819" s="82">
        <f>R1819-I1819</f>
        <v/>
      </c>
      <c r="AJ1819" s="82">
        <f>S1819-J1819</f>
        <v/>
      </c>
      <c r="AK1819" s="80">
        <f>INDEX(检修、备用和必开!I:I,MATCH(统调负荷!$C1819,检修、备用和必开!$A:$A,0))</f>
        <v/>
      </c>
    </row>
    <row r="1820" ht="13.8" customHeight="1">
      <c r="A1820" s="80">
        <f>WEEKDAY(C1820,2)</f>
        <v/>
      </c>
      <c r="B1820" s="80">
        <f>HOUR(D1820)</f>
        <v/>
      </c>
      <c r="D1820" s="75" t="n"/>
      <c r="E1820" s="80" t="n"/>
      <c r="F1820" s="80" t="n"/>
      <c r="G1820" s="80" t="n"/>
      <c r="H1820" s="80" t="n"/>
      <c r="I1820" s="80" t="n"/>
      <c r="J1820" s="80" t="n"/>
      <c r="K1820" s="80">
        <f>F1820-Y1820</f>
        <v/>
      </c>
      <c r="L1820" s="82">
        <f>AA1820/(K1820+W1820)</f>
        <v/>
      </c>
      <c r="M1820" s="75" t="n">
        <v>0.9375</v>
      </c>
      <c r="N1820" s="80" t="n">
        <v>80800.60000000001</v>
      </c>
      <c r="O1820" s="80" t="n">
        <v>47984.01</v>
      </c>
      <c r="P1820" s="80" t="n">
        <v>11608.3</v>
      </c>
      <c r="Q1820" s="80" t="n">
        <v>17192.2</v>
      </c>
      <c r="R1820" s="80" t="n">
        <v>5455.83</v>
      </c>
      <c r="S1820" s="80" t="n">
        <v>-1439.74</v>
      </c>
      <c r="T1820" s="80">
        <f>O1820-Y1820</f>
        <v/>
      </c>
      <c r="U1820" s="82">
        <f>AA1820/(T1820+X1820)</f>
        <v/>
      </c>
      <c r="V1820" s="80">
        <f>INDEX(检修、备用和必开!B:B,MATCH(统调负荷!$C1820,检修、备用和必开!$A:$A,0))</f>
        <v/>
      </c>
      <c r="W1820" s="80">
        <f>INDEX(检修、备用和必开!C:C,MATCH(统调负荷!$C1820,检修、备用和必开!$A:$A,0))</f>
        <v/>
      </c>
      <c r="X1820" s="80">
        <f>INDEX(检修、备用和必开!D:D,MATCH(统调负荷!$C1820,检修、备用和必开!$A:$A,0))</f>
        <v/>
      </c>
      <c r="Y1820" s="80">
        <f>INDEX(检修、备用和必开!E:E,MATCH(统调负荷!$C1820,检修、备用和必开!$A:$A,0))</f>
        <v/>
      </c>
      <c r="Z1820" s="80">
        <f>INDEX(检修、备用和必开!F:F,MATCH(统调负荷!$C1820,检修、备用和必开!$A:$A,0))</f>
        <v/>
      </c>
      <c r="AA1820" s="80">
        <f>94492.4-V1820-Z1820</f>
        <v/>
      </c>
      <c r="AB1820" s="80" t="n">
        <v>418.57</v>
      </c>
      <c r="AC1820" s="80" t="n">
        <v>561.33</v>
      </c>
      <c r="AD1820" s="83">
        <f>C1820+D1820</f>
        <v/>
      </c>
      <c r="AE1820" s="82">
        <f>N1820-E1820</f>
        <v/>
      </c>
      <c r="AF1820" s="82">
        <f>O1820-F1820</f>
        <v/>
      </c>
      <c r="AG1820" s="82">
        <f>P1820-G1820</f>
        <v/>
      </c>
      <c r="AH1820" s="82">
        <f>Q1820-H1820</f>
        <v/>
      </c>
      <c r="AI1820" s="82">
        <f>R1820-I1820</f>
        <v/>
      </c>
      <c r="AJ1820" s="82">
        <f>S1820-J1820</f>
        <v/>
      </c>
      <c r="AK1820" s="80">
        <f>INDEX(检修、备用和必开!I:I,MATCH(统调负荷!$C1820,检修、备用和必开!$A:$A,0))</f>
        <v/>
      </c>
    </row>
    <row r="1821" ht="13.8" customHeight="1">
      <c r="A1821" s="80">
        <f>WEEKDAY(C1821,2)</f>
        <v/>
      </c>
      <c r="B1821" s="80">
        <f>HOUR(D1821)</f>
        <v/>
      </c>
      <c r="D1821" s="75" t="n"/>
      <c r="E1821" s="80" t="n"/>
      <c r="F1821" s="80" t="n"/>
      <c r="G1821" s="80" t="n"/>
      <c r="H1821" s="80" t="n"/>
      <c r="I1821" s="80" t="n"/>
      <c r="J1821" s="80" t="n"/>
      <c r="K1821" s="80">
        <f>F1821-Y1821</f>
        <v/>
      </c>
      <c r="L1821" s="82">
        <f>AA1821/(K1821+W1821)</f>
        <v/>
      </c>
      <c r="M1821" s="75" t="n">
        <v>0.9479166666666666</v>
      </c>
      <c r="N1821" s="80" t="n">
        <v>78929.2</v>
      </c>
      <c r="O1821" s="80" t="n">
        <v>46243.44</v>
      </c>
      <c r="P1821" s="80" t="n">
        <v>11708.3</v>
      </c>
      <c r="Q1821" s="80" t="n">
        <v>16982.6</v>
      </c>
      <c r="R1821" s="80" t="n">
        <v>5442.74</v>
      </c>
      <c r="S1821" s="80" t="n">
        <v>-1447.88</v>
      </c>
      <c r="T1821" s="80">
        <f>O1821-Y1821</f>
        <v/>
      </c>
      <c r="U1821" s="82">
        <f>AA1821/(T1821+X1821)</f>
        <v/>
      </c>
      <c r="V1821" s="80">
        <f>INDEX(检修、备用和必开!B:B,MATCH(统调负荷!$C1821,检修、备用和必开!$A:$A,0))</f>
        <v/>
      </c>
      <c r="W1821" s="80">
        <f>INDEX(检修、备用和必开!C:C,MATCH(统调负荷!$C1821,检修、备用和必开!$A:$A,0))</f>
        <v/>
      </c>
      <c r="X1821" s="80">
        <f>INDEX(检修、备用和必开!D:D,MATCH(统调负荷!$C1821,检修、备用和必开!$A:$A,0))</f>
        <v/>
      </c>
      <c r="Y1821" s="80">
        <f>INDEX(检修、备用和必开!E:E,MATCH(统调负荷!$C1821,检修、备用和必开!$A:$A,0))</f>
        <v/>
      </c>
      <c r="Z1821" s="80">
        <f>INDEX(检修、备用和必开!F:F,MATCH(统调负荷!$C1821,检修、备用和必开!$A:$A,0))</f>
        <v/>
      </c>
      <c r="AA1821" s="80">
        <f>94492.4-V1821-Z1821</f>
        <v/>
      </c>
      <c r="AB1821" s="80" t="n">
        <v>379.14</v>
      </c>
      <c r="AC1821" s="80" t="n">
        <v>440.11</v>
      </c>
      <c r="AD1821" s="83">
        <f>C1821+D1821</f>
        <v/>
      </c>
      <c r="AE1821" s="82">
        <f>N1821-E1821</f>
        <v/>
      </c>
      <c r="AF1821" s="82">
        <f>O1821-F1821</f>
        <v/>
      </c>
      <c r="AG1821" s="82">
        <f>P1821-G1821</f>
        <v/>
      </c>
      <c r="AH1821" s="82">
        <f>Q1821-H1821</f>
        <v/>
      </c>
      <c r="AI1821" s="82">
        <f>R1821-I1821</f>
        <v/>
      </c>
      <c r="AJ1821" s="82">
        <f>S1821-J1821</f>
        <v/>
      </c>
      <c r="AK1821" s="80">
        <f>INDEX(检修、备用和必开!I:I,MATCH(统调负荷!$C1821,检修、备用和必开!$A:$A,0))</f>
        <v/>
      </c>
    </row>
    <row r="1822" ht="13.8" customHeight="1">
      <c r="A1822" s="80">
        <f>WEEKDAY(C1822,2)</f>
        <v/>
      </c>
      <c r="B1822" s="80">
        <f>HOUR(D1822)</f>
        <v/>
      </c>
      <c r="D1822" s="75" t="n"/>
      <c r="E1822" s="80" t="n"/>
      <c r="F1822" s="80" t="n"/>
      <c r="G1822" s="80" t="n"/>
      <c r="H1822" s="80" t="n"/>
      <c r="I1822" s="80" t="n"/>
      <c r="J1822" s="80" t="n"/>
      <c r="K1822" s="80">
        <f>F1822-Y1822</f>
        <v/>
      </c>
      <c r="L1822" s="82">
        <f>AA1822/(K1822+W1822)</f>
        <v/>
      </c>
      <c r="M1822" s="75" t="n">
        <v>0.9583333333333334</v>
      </c>
      <c r="N1822" s="80" t="n">
        <v>76696.60000000001</v>
      </c>
      <c r="O1822" s="80" t="n">
        <v>43808.51</v>
      </c>
      <c r="P1822" s="80" t="n">
        <v>12241.2</v>
      </c>
      <c r="Q1822" s="80" t="n">
        <v>16754.5</v>
      </c>
      <c r="R1822" s="80" t="n">
        <v>5309.13</v>
      </c>
      <c r="S1822" s="80" t="n">
        <v>-1416.74</v>
      </c>
      <c r="T1822" s="80">
        <f>O1822-Y1822</f>
        <v/>
      </c>
      <c r="U1822" s="82">
        <f>AA1822/(T1822+X1822)</f>
        <v/>
      </c>
      <c r="V1822" s="80">
        <f>INDEX(检修、备用和必开!B:B,MATCH(统调负荷!$C1822,检修、备用和必开!$A:$A,0))</f>
        <v/>
      </c>
      <c r="W1822" s="80">
        <f>INDEX(检修、备用和必开!C:C,MATCH(统调负荷!$C1822,检修、备用和必开!$A:$A,0))</f>
        <v/>
      </c>
      <c r="X1822" s="80">
        <f>INDEX(检修、备用和必开!D:D,MATCH(统调负荷!$C1822,检修、备用和必开!$A:$A,0))</f>
        <v/>
      </c>
      <c r="Y1822" s="80">
        <f>INDEX(检修、备用和必开!E:E,MATCH(统调负荷!$C1822,检修、备用和必开!$A:$A,0))</f>
        <v/>
      </c>
      <c r="Z1822" s="80">
        <f>INDEX(检修、备用和必开!F:F,MATCH(统调负荷!$C1822,检修、备用和必开!$A:$A,0))</f>
        <v/>
      </c>
      <c r="AA1822" s="80">
        <f>94492.4-V1822-Z1822</f>
        <v/>
      </c>
      <c r="AB1822" s="80" t="n">
        <v>369.26</v>
      </c>
      <c r="AC1822" s="80" t="n">
        <v>379.27</v>
      </c>
      <c r="AD1822" s="83">
        <f>C1822+D1822</f>
        <v/>
      </c>
      <c r="AE1822" s="82">
        <f>N1822-E1822</f>
        <v/>
      </c>
      <c r="AF1822" s="82">
        <f>O1822-F1822</f>
        <v/>
      </c>
      <c r="AG1822" s="82">
        <f>P1822-G1822</f>
        <v/>
      </c>
      <c r="AH1822" s="82">
        <f>Q1822-H1822</f>
        <v/>
      </c>
      <c r="AI1822" s="82">
        <f>R1822-I1822</f>
        <v/>
      </c>
      <c r="AJ1822" s="82">
        <f>S1822-J1822</f>
        <v/>
      </c>
      <c r="AK1822" s="80">
        <f>INDEX(检修、备用和必开!I:I,MATCH(统调负荷!$C1822,检修、备用和必开!$A:$A,0))</f>
        <v/>
      </c>
    </row>
    <row r="1823" ht="13.8" customHeight="1">
      <c r="A1823" s="80">
        <f>WEEKDAY(C1823,2)</f>
        <v/>
      </c>
      <c r="B1823" s="80">
        <f>HOUR(D1823)</f>
        <v/>
      </c>
      <c r="D1823" s="75" t="n"/>
      <c r="E1823" s="80" t="n"/>
      <c r="F1823" s="80" t="n"/>
      <c r="G1823" s="80" t="n"/>
      <c r="H1823" s="80" t="n"/>
      <c r="I1823" s="80" t="n"/>
      <c r="J1823" s="80" t="n"/>
      <c r="K1823" s="80">
        <f>F1823-Y1823</f>
        <v/>
      </c>
      <c r="L1823" s="82">
        <f>AA1823/(K1823+W1823)</f>
        <v/>
      </c>
      <c r="M1823" s="75" t="n">
        <v>0.96875</v>
      </c>
      <c r="N1823" s="80" t="n">
        <v>74351.10000000001</v>
      </c>
      <c r="O1823" s="80" t="n">
        <v>42206.85</v>
      </c>
      <c r="P1823" s="80" t="n">
        <v>12394.1</v>
      </c>
      <c r="Q1823" s="80" t="n">
        <v>15881.6</v>
      </c>
      <c r="R1823" s="80" t="n">
        <v>5251.04</v>
      </c>
      <c r="S1823" s="80" t="n">
        <v>-1382.49</v>
      </c>
      <c r="T1823" s="80">
        <f>O1823-Y1823</f>
        <v/>
      </c>
      <c r="U1823" s="82">
        <f>AA1823/(T1823+X1823)</f>
        <v/>
      </c>
      <c r="V1823" s="80">
        <f>INDEX(检修、备用和必开!B:B,MATCH(统调负荷!$C1823,检修、备用和必开!$A:$A,0))</f>
        <v/>
      </c>
      <c r="W1823" s="80">
        <f>INDEX(检修、备用和必开!C:C,MATCH(统调负荷!$C1823,检修、备用和必开!$A:$A,0))</f>
        <v/>
      </c>
      <c r="X1823" s="80">
        <f>INDEX(检修、备用和必开!D:D,MATCH(统调负荷!$C1823,检修、备用和必开!$A:$A,0))</f>
        <v/>
      </c>
      <c r="Y1823" s="80">
        <f>INDEX(检修、备用和必开!E:E,MATCH(统调负荷!$C1823,检修、备用和必开!$A:$A,0))</f>
        <v/>
      </c>
      <c r="Z1823" s="80">
        <f>INDEX(检修、备用和必开!F:F,MATCH(统调负荷!$C1823,检修、备用和必开!$A:$A,0))</f>
        <v/>
      </c>
      <c r="AA1823" s="80">
        <f>94492.4-V1823-Z1823</f>
        <v/>
      </c>
      <c r="AB1823" s="80" t="n">
        <v>354.43</v>
      </c>
      <c r="AC1823" s="80" t="n">
        <v>354.24</v>
      </c>
      <c r="AD1823" s="83">
        <f>C1823+D1823</f>
        <v/>
      </c>
      <c r="AE1823" s="82">
        <f>N1823-E1823</f>
        <v/>
      </c>
      <c r="AF1823" s="82">
        <f>O1823-F1823</f>
        <v/>
      </c>
      <c r="AG1823" s="82">
        <f>P1823-G1823</f>
        <v/>
      </c>
      <c r="AH1823" s="82">
        <f>Q1823-H1823</f>
        <v/>
      </c>
      <c r="AI1823" s="82">
        <f>R1823-I1823</f>
        <v/>
      </c>
      <c r="AJ1823" s="82">
        <f>S1823-J1823</f>
        <v/>
      </c>
      <c r="AK1823" s="80">
        <f>INDEX(检修、备用和必开!I:I,MATCH(统调负荷!$C1823,检修、备用和必开!$A:$A,0))</f>
        <v/>
      </c>
    </row>
    <row r="1824" ht="13.8" customHeight="1">
      <c r="A1824" s="80">
        <f>WEEKDAY(C1824,2)</f>
        <v/>
      </c>
      <c r="B1824" s="80">
        <f>HOUR(D1824)</f>
        <v/>
      </c>
      <c r="D1824" s="75" t="n"/>
      <c r="E1824" s="80" t="n"/>
      <c r="F1824" s="80" t="n"/>
      <c r="G1824" s="80" t="n"/>
      <c r="H1824" s="80" t="n"/>
      <c r="I1824" s="80" t="n"/>
      <c r="J1824" s="80" t="n"/>
      <c r="K1824" s="80">
        <f>F1824-Y1824</f>
        <v/>
      </c>
      <c r="L1824" s="82">
        <f>AA1824/(K1824+W1824)</f>
        <v/>
      </c>
      <c r="M1824" s="75" t="n">
        <v>0.9791666666666666</v>
      </c>
      <c r="N1824" s="80" t="n">
        <v>72332.39999999999</v>
      </c>
      <c r="O1824" s="80" t="n">
        <v>41281.82</v>
      </c>
      <c r="P1824" s="80" t="n">
        <v>12457.9</v>
      </c>
      <c r="Q1824" s="80" t="n">
        <v>14691.8</v>
      </c>
      <c r="R1824" s="80" t="n">
        <v>5262.21</v>
      </c>
      <c r="S1824" s="80" t="n">
        <v>-1361.33</v>
      </c>
      <c r="T1824" s="80">
        <f>O1824-Y1824</f>
        <v/>
      </c>
      <c r="U1824" s="82">
        <f>AA1824/(T1824+X1824)</f>
        <v/>
      </c>
      <c r="V1824" s="80">
        <f>INDEX(检修、备用和必开!B:B,MATCH(统调负荷!$C1824,检修、备用和必开!$A:$A,0))</f>
        <v/>
      </c>
      <c r="W1824" s="80">
        <f>INDEX(检修、备用和必开!C:C,MATCH(统调负荷!$C1824,检修、备用和必开!$A:$A,0))</f>
        <v/>
      </c>
      <c r="X1824" s="80">
        <f>INDEX(检修、备用和必开!D:D,MATCH(统调负荷!$C1824,检修、备用和必开!$A:$A,0))</f>
        <v/>
      </c>
      <c r="Y1824" s="80">
        <f>INDEX(检修、备用和必开!E:E,MATCH(统调负荷!$C1824,检修、备用和必开!$A:$A,0))</f>
        <v/>
      </c>
      <c r="Z1824" s="80">
        <f>INDEX(检修、备用和必开!F:F,MATCH(统调负荷!$C1824,检修、备用和必开!$A:$A,0))</f>
        <v/>
      </c>
      <c r="AA1824" s="80">
        <f>94492.4-V1824-Z1824</f>
        <v/>
      </c>
      <c r="AB1824" s="80" t="n">
        <v>340.17</v>
      </c>
      <c r="AC1824" s="80" t="n">
        <v>351.53</v>
      </c>
      <c r="AD1824" s="83">
        <f>C1824+D1824</f>
        <v/>
      </c>
      <c r="AE1824" s="82">
        <f>N1824-E1824</f>
        <v/>
      </c>
      <c r="AF1824" s="82">
        <f>O1824-F1824</f>
        <v/>
      </c>
      <c r="AG1824" s="82">
        <f>P1824-G1824</f>
        <v/>
      </c>
      <c r="AH1824" s="82">
        <f>Q1824-H1824</f>
        <v/>
      </c>
      <c r="AI1824" s="82">
        <f>R1824-I1824</f>
        <v/>
      </c>
      <c r="AJ1824" s="82">
        <f>S1824-J1824</f>
        <v/>
      </c>
      <c r="AK1824" s="80">
        <f>INDEX(检修、备用和必开!I:I,MATCH(统调负荷!$C1824,检修、备用和必开!$A:$A,0))</f>
        <v/>
      </c>
    </row>
    <row r="1825" ht="13.8" customHeight="1">
      <c r="A1825" s="80">
        <f>WEEKDAY(C1825,2)</f>
        <v/>
      </c>
      <c r="B1825" s="80">
        <f>HOUR(D1825)</f>
        <v/>
      </c>
      <c r="D1825" s="75" t="n"/>
      <c r="E1825" s="80" t="n"/>
      <c r="F1825" s="80" t="n"/>
      <c r="G1825" s="80" t="n"/>
      <c r="H1825" s="80" t="n"/>
      <c r="I1825" s="80" t="n"/>
      <c r="J1825" s="80" t="n"/>
      <c r="K1825" s="80">
        <f>F1825-Y1825</f>
        <v/>
      </c>
      <c r="L1825" s="82">
        <f>AA1825/(K1825+W1825)</f>
        <v/>
      </c>
      <c r="M1825" s="75" t="n">
        <v>0.9895833333333334</v>
      </c>
      <c r="N1825" s="80" t="n">
        <v>70458.89999999999</v>
      </c>
      <c r="O1825" s="80" t="n">
        <v>40006.66</v>
      </c>
      <c r="P1825" s="80" t="n">
        <v>12721.3</v>
      </c>
      <c r="Q1825" s="80" t="n">
        <v>13782.3</v>
      </c>
      <c r="R1825" s="80" t="n">
        <v>5374.34</v>
      </c>
      <c r="S1825" s="80" t="n">
        <v>-1425.7</v>
      </c>
      <c r="T1825" s="80">
        <f>O1825-Y1825</f>
        <v/>
      </c>
      <c r="U1825" s="82">
        <f>AA1825/(T1825+X1825)</f>
        <v/>
      </c>
      <c r="V1825" s="80">
        <f>INDEX(检修、备用和必开!B:B,MATCH(统调负荷!$C1825,检修、备用和必开!$A:$A,0))</f>
        <v/>
      </c>
      <c r="W1825" s="80">
        <f>INDEX(检修、备用和必开!C:C,MATCH(统调负荷!$C1825,检修、备用和必开!$A:$A,0))</f>
        <v/>
      </c>
      <c r="X1825" s="80">
        <f>INDEX(检修、备用和必开!D:D,MATCH(统调负荷!$C1825,检修、备用和必开!$A:$A,0))</f>
        <v/>
      </c>
      <c r="Y1825" s="80">
        <f>INDEX(检修、备用和必开!E:E,MATCH(统调负荷!$C1825,检修、备用和必开!$A:$A,0))</f>
        <v/>
      </c>
      <c r="Z1825" s="80">
        <f>INDEX(检修、备用和必开!F:F,MATCH(统调负荷!$C1825,检修、备用和必开!$A:$A,0))</f>
        <v/>
      </c>
      <c r="AA1825" s="80">
        <f>94492.4-V1825-Z1825</f>
        <v/>
      </c>
      <c r="AB1825" s="80" t="n">
        <v>329.77</v>
      </c>
      <c r="AC1825" s="80" t="n">
        <v>330.48</v>
      </c>
      <c r="AD1825" s="83">
        <f>C1825+D1825</f>
        <v/>
      </c>
      <c r="AE1825" s="82">
        <f>N1825-E1825</f>
        <v/>
      </c>
      <c r="AF1825" s="82">
        <f>O1825-F1825</f>
        <v/>
      </c>
      <c r="AG1825" s="82">
        <f>P1825-G1825</f>
        <v/>
      </c>
      <c r="AH1825" s="82">
        <f>Q1825-H1825</f>
        <v/>
      </c>
      <c r="AI1825" s="82">
        <f>R1825-I1825</f>
        <v/>
      </c>
      <c r="AJ1825" s="82">
        <f>S1825-J1825</f>
        <v/>
      </c>
      <c r="AK1825" s="80">
        <f>INDEX(检修、备用和必开!I:I,MATCH(统调负荷!$C1825,检修、备用和必开!$A:$A,0))</f>
        <v/>
      </c>
    </row>
    <row r="1826" ht="13.8" customHeight="1">
      <c r="A1826" s="80">
        <f>WEEKDAY(C1826,2)</f>
        <v/>
      </c>
      <c r="B1826" s="80">
        <f>HOUR(D1826)</f>
        <v/>
      </c>
      <c r="D1826" s="75" t="n"/>
      <c r="E1826" s="80" t="n"/>
      <c r="F1826" s="80" t="n"/>
      <c r="G1826" s="80" t="n"/>
      <c r="H1826" s="80" t="n"/>
      <c r="I1826" s="80" t="n"/>
      <c r="J1826" s="80" t="n"/>
      <c r="K1826" s="80">
        <f>F1826-Y1826</f>
        <v/>
      </c>
      <c r="L1826" s="82">
        <f>AA1826/(K1826+W1826)</f>
        <v/>
      </c>
      <c r="M1826" s="75" t="n">
        <v>0</v>
      </c>
      <c r="N1826" s="80" t="n">
        <v>69026</v>
      </c>
      <c r="O1826" s="80" t="n">
        <v>39407.47</v>
      </c>
      <c r="P1826" s="80" t="n">
        <v>12263.2</v>
      </c>
      <c r="Q1826" s="80" t="n">
        <v>13240.5</v>
      </c>
      <c r="R1826" s="80" t="n">
        <v>5316.56</v>
      </c>
      <c r="S1826" s="80" t="n">
        <v>-1201.73</v>
      </c>
      <c r="T1826" s="80">
        <f>O1826-Y1826</f>
        <v/>
      </c>
      <c r="U1826" s="82">
        <f>AA1826/(T1826+X1826)</f>
        <v/>
      </c>
      <c r="V1826" s="80">
        <f>INDEX(检修、备用和必开!B:B,MATCH(统调负荷!$C1826,检修、备用和必开!$A:$A,0))</f>
        <v/>
      </c>
      <c r="W1826" s="80">
        <f>INDEX(检修、备用和必开!C:C,MATCH(统调负荷!$C1826,检修、备用和必开!$A:$A,0))</f>
        <v/>
      </c>
      <c r="X1826" s="80">
        <f>INDEX(检修、备用和必开!D:D,MATCH(统调负荷!$C1826,检修、备用和必开!$A:$A,0))</f>
        <v/>
      </c>
      <c r="Y1826" s="80">
        <f>INDEX(检修、备用和必开!E:E,MATCH(统调负荷!$C1826,检修、备用和必开!$A:$A,0))</f>
        <v/>
      </c>
      <c r="Z1826" s="80">
        <f>INDEX(检修、备用和必开!F:F,MATCH(统调负荷!$C1826,检修、备用和必开!$A:$A,0))</f>
        <v/>
      </c>
      <c r="AA1826" s="80">
        <f>94492.4-V1826-Z1826</f>
        <v/>
      </c>
      <c r="AB1826" s="80" t="n">
        <v>324.08</v>
      </c>
      <c r="AC1826" s="80" t="n">
        <v>326.35</v>
      </c>
      <c r="AD1826" s="83">
        <f>C1826+D1826</f>
        <v/>
      </c>
      <c r="AE1826" s="82">
        <f>N1826-E1826</f>
        <v/>
      </c>
      <c r="AF1826" s="82">
        <f>O1826-F1826</f>
        <v/>
      </c>
      <c r="AG1826" s="82">
        <f>P1826-G1826</f>
        <v/>
      </c>
      <c r="AH1826" s="82">
        <f>Q1826-H1826</f>
        <v/>
      </c>
      <c r="AI1826" s="82">
        <f>R1826-I1826</f>
        <v/>
      </c>
      <c r="AJ1826" s="82">
        <f>S1826-J1826</f>
        <v/>
      </c>
      <c r="AK1826" s="80">
        <f>INDEX(检修、备用和必开!I:I,MATCH(统调负荷!$C1826,检修、备用和必开!$A:$A,0))</f>
        <v/>
      </c>
    </row>
    <row r="1827" ht="13.8" customHeight="1">
      <c r="A1827" s="80">
        <f>WEEKDAY(C1827,2)</f>
        <v/>
      </c>
      <c r="B1827" s="80">
        <f>HOUR(D1827)</f>
        <v/>
      </c>
      <c r="D1827" s="75" t="n"/>
      <c r="E1827" s="80" t="n"/>
      <c r="F1827" s="80" t="n"/>
      <c r="G1827" s="80" t="n"/>
      <c r="H1827" s="80" t="n"/>
      <c r="I1827" s="80" t="n"/>
      <c r="J1827" s="80" t="n"/>
      <c r="K1827" s="80">
        <f>F1827-Y1827</f>
        <v/>
      </c>
      <c r="L1827" s="82">
        <f>AA1827/(K1827+W1827)</f>
        <v/>
      </c>
      <c r="M1827" s="75" t="n">
        <v>0.01041666666666667</v>
      </c>
      <c r="N1827" s="80" t="n">
        <v>73735.7</v>
      </c>
      <c r="O1827" s="80" t="n">
        <v>44324.87</v>
      </c>
      <c r="P1827" s="80" t="n">
        <v>11907.5</v>
      </c>
      <c r="Q1827" s="80" t="n">
        <v>13384</v>
      </c>
      <c r="R1827" s="80" t="n">
        <v>5269.76</v>
      </c>
      <c r="S1827" s="80" t="n">
        <v>-1150.43</v>
      </c>
      <c r="T1827" s="80">
        <f>O1827-Y1827</f>
        <v/>
      </c>
      <c r="U1827" s="82">
        <f>AA1827/(T1827+X1827)</f>
        <v/>
      </c>
      <c r="V1827" s="80">
        <f>INDEX(检修、备用和必开!B:B,MATCH(统调负荷!$C1827,检修、备用和必开!$A:$A,0))</f>
        <v/>
      </c>
      <c r="W1827" s="80">
        <f>INDEX(检修、备用和必开!C:C,MATCH(统调负荷!$C1827,检修、备用和必开!$A:$A,0))</f>
        <v/>
      </c>
      <c r="X1827" s="80">
        <f>INDEX(检修、备用和必开!D:D,MATCH(统调负荷!$C1827,检修、备用和必开!$A:$A,0))</f>
        <v/>
      </c>
      <c r="Y1827" s="80">
        <f>INDEX(检修、备用和必开!E:E,MATCH(统调负荷!$C1827,检修、备用和必开!$A:$A,0))</f>
        <v/>
      </c>
      <c r="Z1827" s="80">
        <f>INDEX(检修、备用和必开!F:F,MATCH(统调负荷!$C1827,检修、备用和必开!$A:$A,0))</f>
        <v/>
      </c>
      <c r="AA1827" s="80">
        <f>94492.4-V1827-Z1827</f>
        <v/>
      </c>
      <c r="AB1827" s="80" t="n">
        <v>360.17</v>
      </c>
      <c r="AC1827" s="80" t="n">
        <v>1361.2</v>
      </c>
      <c r="AD1827" s="83">
        <f>C1827+D1827</f>
        <v/>
      </c>
      <c r="AE1827" s="82">
        <f>N1827-E1827</f>
        <v/>
      </c>
      <c r="AF1827" s="82">
        <f>O1827-F1827</f>
        <v/>
      </c>
      <c r="AG1827" s="82">
        <f>P1827-G1827</f>
        <v/>
      </c>
      <c r="AH1827" s="82">
        <f>Q1827-H1827</f>
        <v/>
      </c>
      <c r="AI1827" s="82">
        <f>R1827-I1827</f>
        <v/>
      </c>
      <c r="AJ1827" s="82">
        <f>S1827-J1827</f>
        <v/>
      </c>
      <c r="AK1827" s="80">
        <f>INDEX(检修、备用和必开!I:I,MATCH(统调负荷!$C1827,检修、备用和必开!$A:$A,0))</f>
        <v/>
      </c>
    </row>
    <row r="1828" ht="13.8" customHeight="1">
      <c r="A1828" s="80">
        <f>WEEKDAY(C1828,2)</f>
        <v/>
      </c>
      <c r="B1828" s="80">
        <f>HOUR(D1828)</f>
        <v/>
      </c>
      <c r="D1828" s="75" t="n"/>
      <c r="E1828" s="80" t="n"/>
      <c r="F1828" s="80" t="n"/>
      <c r="G1828" s="80" t="n"/>
      <c r="H1828" s="80" t="n"/>
      <c r="I1828" s="80" t="n"/>
      <c r="J1828" s="80" t="n"/>
      <c r="K1828" s="80">
        <f>F1828-Y1828</f>
        <v/>
      </c>
      <c r="L1828" s="82">
        <f>AA1828/(K1828+W1828)</f>
        <v/>
      </c>
      <c r="M1828" s="75" t="n">
        <v>0.02083333333333333</v>
      </c>
      <c r="N1828" s="80" t="n">
        <v>73229</v>
      </c>
      <c r="O1828" s="80" t="n">
        <v>43781.98</v>
      </c>
      <c r="P1828" s="80" t="n">
        <v>11897.7</v>
      </c>
      <c r="Q1828" s="80" t="n">
        <v>13328.3</v>
      </c>
      <c r="R1828" s="80" t="n">
        <v>5363.94</v>
      </c>
      <c r="S1828" s="80" t="n">
        <v>-1142.92</v>
      </c>
      <c r="T1828" s="80">
        <f>O1828-Y1828</f>
        <v/>
      </c>
      <c r="U1828" s="82">
        <f>AA1828/(T1828+X1828)</f>
        <v/>
      </c>
      <c r="V1828" s="80">
        <f>INDEX(检修、备用和必开!B:B,MATCH(统调负荷!$C1828,检修、备用和必开!$A:$A,0))</f>
        <v/>
      </c>
      <c r="W1828" s="80">
        <f>INDEX(检修、备用和必开!C:C,MATCH(统调负荷!$C1828,检修、备用和必开!$A:$A,0))</f>
        <v/>
      </c>
      <c r="X1828" s="80">
        <f>INDEX(检修、备用和必开!D:D,MATCH(统调负荷!$C1828,检修、备用和必开!$A:$A,0))</f>
        <v/>
      </c>
      <c r="Y1828" s="80">
        <f>INDEX(检修、备用和必开!E:E,MATCH(统调负荷!$C1828,检修、备用和必开!$A:$A,0))</f>
        <v/>
      </c>
      <c r="Z1828" s="80">
        <f>INDEX(检修、备用和必开!F:F,MATCH(统调负荷!$C1828,检修、备用和必开!$A:$A,0))</f>
        <v/>
      </c>
      <c r="AA1828" s="80">
        <f>94492.4-V1828-Z1828</f>
        <v/>
      </c>
      <c r="AB1828" s="80" t="n">
        <v>364.82</v>
      </c>
      <c r="AC1828" s="80" t="n">
        <v>359.44</v>
      </c>
      <c r="AD1828" s="83">
        <f>C1828+D1828</f>
        <v/>
      </c>
      <c r="AE1828" s="82">
        <f>N1828-E1828</f>
        <v/>
      </c>
      <c r="AF1828" s="82">
        <f>O1828-F1828</f>
        <v/>
      </c>
      <c r="AG1828" s="82">
        <f>P1828-G1828</f>
        <v/>
      </c>
      <c r="AH1828" s="82">
        <f>Q1828-H1828</f>
        <v/>
      </c>
      <c r="AI1828" s="82">
        <f>R1828-I1828</f>
        <v/>
      </c>
      <c r="AJ1828" s="82">
        <f>S1828-J1828</f>
        <v/>
      </c>
      <c r="AK1828" s="80">
        <f>INDEX(检修、备用和必开!I:I,MATCH(统调负荷!$C1828,检修、备用和必开!$A:$A,0))</f>
        <v/>
      </c>
    </row>
    <row r="1829" ht="13.8" customHeight="1">
      <c r="A1829" s="80">
        <f>WEEKDAY(C1829,2)</f>
        <v/>
      </c>
      <c r="B1829" s="80">
        <f>HOUR(D1829)</f>
        <v/>
      </c>
      <c r="D1829" s="75" t="n"/>
      <c r="E1829" s="80" t="n"/>
      <c r="F1829" s="80" t="n"/>
      <c r="G1829" s="80" t="n"/>
      <c r="H1829" s="80" t="n"/>
      <c r="I1829" s="80" t="n"/>
      <c r="J1829" s="80" t="n"/>
      <c r="K1829" s="80">
        <f>F1829-Y1829</f>
        <v/>
      </c>
      <c r="L1829" s="82">
        <f>AA1829/(K1829+W1829)</f>
        <v/>
      </c>
      <c r="M1829" s="75" t="n">
        <v>0.03125</v>
      </c>
      <c r="N1829" s="80" t="n">
        <v>71479.3</v>
      </c>
      <c r="O1829" s="80" t="n">
        <v>42163.83</v>
      </c>
      <c r="P1829" s="80" t="n">
        <v>11613.3</v>
      </c>
      <c r="Q1829" s="80" t="n">
        <v>13460.9</v>
      </c>
      <c r="R1829" s="80" t="n">
        <v>5395.66</v>
      </c>
      <c r="S1829" s="80" t="n">
        <v>-1154.39</v>
      </c>
      <c r="T1829" s="80">
        <f>O1829-Y1829</f>
        <v/>
      </c>
      <c r="U1829" s="82">
        <f>AA1829/(T1829+X1829)</f>
        <v/>
      </c>
      <c r="V1829" s="80">
        <f>INDEX(检修、备用和必开!B:B,MATCH(统调负荷!$C1829,检修、备用和必开!$A:$A,0))</f>
        <v/>
      </c>
      <c r="W1829" s="80">
        <f>INDEX(检修、备用和必开!C:C,MATCH(统调负荷!$C1829,检修、备用和必开!$A:$A,0))</f>
        <v/>
      </c>
      <c r="X1829" s="80">
        <f>INDEX(检修、备用和必开!D:D,MATCH(统调负荷!$C1829,检修、备用和必开!$A:$A,0))</f>
        <v/>
      </c>
      <c r="Y1829" s="80">
        <f>INDEX(检修、备用和必开!E:E,MATCH(统调负荷!$C1829,检修、备用和必开!$A:$A,0))</f>
        <v/>
      </c>
      <c r="Z1829" s="80">
        <f>INDEX(检修、备用和必开!F:F,MATCH(统调负荷!$C1829,检修、备用和必开!$A:$A,0))</f>
        <v/>
      </c>
      <c r="AA1829" s="80">
        <f>94492.4-V1829-Z1829</f>
        <v/>
      </c>
      <c r="AB1829" s="80" t="n">
        <v>350.33</v>
      </c>
      <c r="AC1829" s="80" t="n">
        <v>379.09</v>
      </c>
      <c r="AD1829" s="83">
        <f>C1829+D1829</f>
        <v/>
      </c>
      <c r="AE1829" s="82">
        <f>N1829-E1829</f>
        <v/>
      </c>
      <c r="AF1829" s="82">
        <f>O1829-F1829</f>
        <v/>
      </c>
      <c r="AG1829" s="82">
        <f>P1829-G1829</f>
        <v/>
      </c>
      <c r="AH1829" s="82">
        <f>Q1829-H1829</f>
        <v/>
      </c>
      <c r="AI1829" s="82">
        <f>R1829-I1829</f>
        <v/>
      </c>
      <c r="AJ1829" s="82">
        <f>S1829-J1829</f>
        <v/>
      </c>
      <c r="AK1829" s="80">
        <f>INDEX(检修、备用和必开!I:I,MATCH(统调负荷!$C1829,检修、备用和必开!$A:$A,0))</f>
        <v/>
      </c>
    </row>
    <row r="1830" ht="13.8" customHeight="1">
      <c r="A1830" s="80">
        <f>WEEKDAY(C1830,2)</f>
        <v/>
      </c>
      <c r="B1830" s="80">
        <f>HOUR(D1830)</f>
        <v/>
      </c>
      <c r="D1830" s="75" t="n"/>
      <c r="E1830" s="80" t="n"/>
      <c r="F1830" s="80" t="n"/>
      <c r="G1830" s="80" t="n"/>
      <c r="H1830" s="80" t="n"/>
      <c r="I1830" s="80" t="n"/>
      <c r="J1830" s="80" t="n"/>
      <c r="K1830" s="80">
        <f>F1830-Y1830</f>
        <v/>
      </c>
      <c r="L1830" s="82">
        <f>AA1830/(K1830+W1830)</f>
        <v/>
      </c>
      <c r="M1830" s="75" t="n">
        <v>0.04166666666666666</v>
      </c>
      <c r="N1830" s="80" t="n">
        <v>69605.2</v>
      </c>
      <c r="O1830" s="80" t="n">
        <v>39932.41</v>
      </c>
      <c r="P1830" s="80" t="n">
        <v>11806.2</v>
      </c>
      <c r="Q1830" s="80" t="n">
        <v>13611.9</v>
      </c>
      <c r="R1830" s="80" t="n">
        <v>5432.31</v>
      </c>
      <c r="S1830" s="80" t="n">
        <v>-1177.62</v>
      </c>
      <c r="T1830" s="80">
        <f>O1830-Y1830</f>
        <v/>
      </c>
      <c r="U1830" s="82">
        <f>AA1830/(T1830+X1830)</f>
        <v/>
      </c>
      <c r="V1830" s="80">
        <f>INDEX(检修、备用和必开!B:B,MATCH(统调负荷!$C1830,检修、备用和必开!$A:$A,0))</f>
        <v/>
      </c>
      <c r="W1830" s="80">
        <f>INDEX(检修、备用和必开!C:C,MATCH(统调负荷!$C1830,检修、备用和必开!$A:$A,0))</f>
        <v/>
      </c>
      <c r="X1830" s="80">
        <f>INDEX(检修、备用和必开!D:D,MATCH(统调负荷!$C1830,检修、备用和必开!$A:$A,0))</f>
        <v/>
      </c>
      <c r="Y1830" s="80">
        <f>INDEX(检修、备用和必开!E:E,MATCH(统调负荷!$C1830,检修、备用和必开!$A:$A,0))</f>
        <v/>
      </c>
      <c r="Z1830" s="80">
        <f>INDEX(检修、备用和必开!F:F,MATCH(统调负荷!$C1830,检修、备用和必开!$A:$A,0))</f>
        <v/>
      </c>
      <c r="AA1830" s="80">
        <f>94492.4-V1830-Z1830</f>
        <v/>
      </c>
      <c r="AB1830" s="80" t="n">
        <v>330.99</v>
      </c>
      <c r="AC1830" s="80" t="n">
        <v>339.63</v>
      </c>
      <c r="AD1830" s="83">
        <f>C1830+D1830</f>
        <v/>
      </c>
      <c r="AE1830" s="82">
        <f>N1830-E1830</f>
        <v/>
      </c>
      <c r="AF1830" s="82">
        <f>O1830-F1830</f>
        <v/>
      </c>
      <c r="AG1830" s="82">
        <f>P1830-G1830</f>
        <v/>
      </c>
      <c r="AH1830" s="82">
        <f>Q1830-H1830</f>
        <v/>
      </c>
      <c r="AI1830" s="82">
        <f>R1830-I1830</f>
        <v/>
      </c>
      <c r="AJ1830" s="82">
        <f>S1830-J1830</f>
        <v/>
      </c>
      <c r="AK1830" s="80">
        <f>INDEX(检修、备用和必开!I:I,MATCH(统调负荷!$C1830,检修、备用和必开!$A:$A,0))</f>
        <v/>
      </c>
    </row>
    <row r="1831" ht="13.8" customHeight="1">
      <c r="A1831" s="80">
        <f>WEEKDAY(C1831,2)</f>
        <v/>
      </c>
      <c r="B1831" s="80">
        <f>HOUR(D1831)</f>
        <v/>
      </c>
      <c r="D1831" s="75" t="n"/>
      <c r="E1831" s="80" t="n"/>
      <c r="F1831" s="80" t="n"/>
      <c r="G1831" s="80" t="n"/>
      <c r="H1831" s="80" t="n"/>
      <c r="I1831" s="80" t="n"/>
      <c r="J1831" s="80" t="n"/>
      <c r="K1831" s="80">
        <f>F1831-Y1831</f>
        <v/>
      </c>
      <c r="L1831" s="82">
        <f>AA1831/(K1831+W1831)</f>
        <v/>
      </c>
      <c r="M1831" s="75" t="n">
        <v>0.05208333333333334</v>
      </c>
      <c r="N1831" s="80" t="n">
        <v>68087.7</v>
      </c>
      <c r="O1831" s="80" t="n">
        <v>38662.17</v>
      </c>
      <c r="P1831" s="80" t="n">
        <v>11081.8</v>
      </c>
      <c r="Q1831" s="80" t="n">
        <v>14017.4</v>
      </c>
      <c r="R1831" s="80" t="n">
        <v>5493.04</v>
      </c>
      <c r="S1831" s="80" t="n">
        <v>-1166.71</v>
      </c>
      <c r="T1831" s="80">
        <f>O1831-Y1831</f>
        <v/>
      </c>
      <c r="U1831" s="82">
        <f>AA1831/(T1831+X1831)</f>
        <v/>
      </c>
      <c r="V1831" s="80">
        <f>INDEX(检修、备用和必开!B:B,MATCH(统调负荷!$C1831,检修、备用和必开!$A:$A,0))</f>
        <v/>
      </c>
      <c r="W1831" s="80">
        <f>INDEX(检修、备用和必开!C:C,MATCH(统调负荷!$C1831,检修、备用和必开!$A:$A,0))</f>
        <v/>
      </c>
      <c r="X1831" s="80">
        <f>INDEX(检修、备用和必开!D:D,MATCH(统调负荷!$C1831,检修、备用和必开!$A:$A,0))</f>
        <v/>
      </c>
      <c r="Y1831" s="80">
        <f>INDEX(检修、备用和必开!E:E,MATCH(统调负荷!$C1831,检修、备用和必开!$A:$A,0))</f>
        <v/>
      </c>
      <c r="Z1831" s="80">
        <f>INDEX(检修、备用和必开!F:F,MATCH(统调负荷!$C1831,检修、备用和必开!$A:$A,0))</f>
        <v/>
      </c>
      <c r="AA1831" s="80">
        <f>94492.4-V1831-Z1831</f>
        <v/>
      </c>
      <c r="AB1831" s="80" t="n">
        <v>326.2</v>
      </c>
      <c r="AC1831" s="80" t="n">
        <v>339.63</v>
      </c>
      <c r="AD1831" s="83">
        <f>C1831+D1831</f>
        <v/>
      </c>
      <c r="AE1831" s="82">
        <f>N1831-E1831</f>
        <v/>
      </c>
      <c r="AF1831" s="82">
        <f>O1831-F1831</f>
        <v/>
      </c>
      <c r="AG1831" s="82">
        <f>P1831-G1831</f>
        <v/>
      </c>
      <c r="AH1831" s="82">
        <f>Q1831-H1831</f>
        <v/>
      </c>
      <c r="AI1831" s="82">
        <f>R1831-I1831</f>
        <v/>
      </c>
      <c r="AJ1831" s="82">
        <f>S1831-J1831</f>
        <v/>
      </c>
      <c r="AK1831" s="80">
        <f>INDEX(检修、备用和必开!I:I,MATCH(统调负荷!$C1831,检修、备用和必开!$A:$A,0))</f>
        <v/>
      </c>
    </row>
    <row r="1832" ht="13.8" customHeight="1">
      <c r="A1832" s="80">
        <f>WEEKDAY(C1832,2)</f>
        <v/>
      </c>
      <c r="B1832" s="80">
        <f>HOUR(D1832)</f>
        <v/>
      </c>
      <c r="D1832" s="75" t="n"/>
      <c r="E1832" s="80" t="n"/>
      <c r="F1832" s="80" t="n"/>
      <c r="G1832" s="80" t="n"/>
      <c r="H1832" s="80" t="n"/>
      <c r="I1832" s="80" t="n"/>
      <c r="J1832" s="80" t="n"/>
      <c r="K1832" s="80">
        <f>F1832-Y1832</f>
        <v/>
      </c>
      <c r="L1832" s="82">
        <f>AA1832/(K1832+W1832)</f>
        <v/>
      </c>
      <c r="M1832" s="75" t="n">
        <v>0.0625</v>
      </c>
      <c r="N1832" s="80" t="n">
        <v>66743.39999999999</v>
      </c>
      <c r="O1832" s="80" t="n">
        <v>37764.11</v>
      </c>
      <c r="P1832" s="80" t="n">
        <v>10848.2</v>
      </c>
      <c r="Q1832" s="80" t="n">
        <v>13747.9</v>
      </c>
      <c r="R1832" s="80" t="n">
        <v>5578.84</v>
      </c>
      <c r="S1832" s="80" t="n">
        <v>-1195.65</v>
      </c>
      <c r="T1832" s="80">
        <f>O1832-Y1832</f>
        <v/>
      </c>
      <c r="U1832" s="82">
        <f>AA1832/(T1832+X1832)</f>
        <v/>
      </c>
      <c r="V1832" s="80">
        <f>INDEX(检修、备用和必开!B:B,MATCH(统调负荷!$C1832,检修、备用和必开!$A:$A,0))</f>
        <v/>
      </c>
      <c r="W1832" s="80">
        <f>INDEX(检修、备用和必开!C:C,MATCH(统调负荷!$C1832,检修、备用和必开!$A:$A,0))</f>
        <v/>
      </c>
      <c r="X1832" s="80">
        <f>INDEX(检修、备用和必开!D:D,MATCH(统调负荷!$C1832,检修、备用和必开!$A:$A,0))</f>
        <v/>
      </c>
      <c r="Y1832" s="80">
        <f>INDEX(检修、备用和必开!E:E,MATCH(统调负荷!$C1832,检修、备用和必开!$A:$A,0))</f>
        <v/>
      </c>
      <c r="Z1832" s="80">
        <f>INDEX(检修、备用和必开!F:F,MATCH(统调负荷!$C1832,检修、备用和必开!$A:$A,0))</f>
        <v/>
      </c>
      <c r="AA1832" s="80">
        <f>94492.4-V1832-Z1832</f>
        <v/>
      </c>
      <c r="AB1832" s="80" t="n">
        <v>321.4</v>
      </c>
      <c r="AC1832" s="80" t="n">
        <v>320.03</v>
      </c>
      <c r="AD1832" s="83">
        <f>C1832+D1832</f>
        <v/>
      </c>
      <c r="AE1832" s="82">
        <f>N1832-E1832</f>
        <v/>
      </c>
      <c r="AF1832" s="82">
        <f>O1832-F1832</f>
        <v/>
      </c>
      <c r="AG1832" s="82">
        <f>P1832-G1832</f>
        <v/>
      </c>
      <c r="AH1832" s="82">
        <f>Q1832-H1832</f>
        <v/>
      </c>
      <c r="AI1832" s="82">
        <f>R1832-I1832</f>
        <v/>
      </c>
      <c r="AJ1832" s="82">
        <f>S1832-J1832</f>
        <v/>
      </c>
      <c r="AK1832" s="80">
        <f>INDEX(检修、备用和必开!I:I,MATCH(统调负荷!$C1832,检修、备用和必开!$A:$A,0))</f>
        <v/>
      </c>
    </row>
    <row r="1833" ht="13.8" customHeight="1">
      <c r="A1833" s="80">
        <f>WEEKDAY(C1833,2)</f>
        <v/>
      </c>
      <c r="B1833" s="80">
        <f>HOUR(D1833)</f>
        <v/>
      </c>
      <c r="D1833" s="75" t="n"/>
      <c r="E1833" s="80" t="n"/>
      <c r="F1833" s="80" t="n"/>
      <c r="G1833" s="80" t="n"/>
      <c r="H1833" s="80" t="n"/>
      <c r="I1833" s="80" t="n"/>
      <c r="J1833" s="80" t="n"/>
      <c r="K1833" s="80">
        <f>F1833-Y1833</f>
        <v/>
      </c>
      <c r="L1833" s="82">
        <f>AA1833/(K1833+W1833)</f>
        <v/>
      </c>
      <c r="M1833" s="75" t="n">
        <v>0.07291666666666667</v>
      </c>
      <c r="N1833" s="80" t="n">
        <v>65614.10000000001</v>
      </c>
      <c r="O1833" s="80" t="n">
        <v>36568.7</v>
      </c>
      <c r="P1833" s="80" t="n">
        <v>10861.9</v>
      </c>
      <c r="Q1833" s="80" t="n">
        <v>13778.1</v>
      </c>
      <c r="R1833" s="80" t="n">
        <v>5617.74</v>
      </c>
      <c r="S1833" s="80" t="n">
        <v>-1212.34</v>
      </c>
      <c r="T1833" s="80">
        <f>O1833-Y1833</f>
        <v/>
      </c>
      <c r="U1833" s="82">
        <f>AA1833/(T1833+X1833)</f>
        <v/>
      </c>
      <c r="V1833" s="80">
        <f>INDEX(检修、备用和必开!B:B,MATCH(统调负荷!$C1833,检修、备用和必开!$A:$A,0))</f>
        <v/>
      </c>
      <c r="W1833" s="80">
        <f>INDEX(检修、备用和必开!C:C,MATCH(统调负荷!$C1833,检修、备用和必开!$A:$A,0))</f>
        <v/>
      </c>
      <c r="X1833" s="80">
        <f>INDEX(检修、备用和必开!D:D,MATCH(统调负荷!$C1833,检修、备用和必开!$A:$A,0))</f>
        <v/>
      </c>
      <c r="Y1833" s="80">
        <f>INDEX(检修、备用和必开!E:E,MATCH(统调负荷!$C1833,检修、备用和必开!$A:$A,0))</f>
        <v/>
      </c>
      <c r="Z1833" s="80">
        <f>INDEX(检修、备用和必开!F:F,MATCH(统调负荷!$C1833,检修、备用和必开!$A:$A,0))</f>
        <v/>
      </c>
      <c r="AA1833" s="80">
        <f>94492.4-V1833-Z1833</f>
        <v/>
      </c>
      <c r="AB1833" s="80" t="n">
        <v>321.2</v>
      </c>
      <c r="AC1833" s="80" t="n">
        <v>319.93</v>
      </c>
      <c r="AD1833" s="83">
        <f>C1833+D1833</f>
        <v/>
      </c>
      <c r="AE1833" s="82">
        <f>N1833-E1833</f>
        <v/>
      </c>
      <c r="AF1833" s="82">
        <f>O1833-F1833</f>
        <v/>
      </c>
      <c r="AG1833" s="82">
        <f>P1833-G1833</f>
        <v/>
      </c>
      <c r="AH1833" s="82">
        <f>Q1833-H1833</f>
        <v/>
      </c>
      <c r="AI1833" s="82">
        <f>R1833-I1833</f>
        <v/>
      </c>
      <c r="AJ1833" s="82">
        <f>S1833-J1833</f>
        <v/>
      </c>
      <c r="AK1833" s="80">
        <f>INDEX(检修、备用和必开!I:I,MATCH(统调负荷!$C1833,检修、备用和必开!$A:$A,0))</f>
        <v/>
      </c>
    </row>
    <row r="1834" ht="13.8" customHeight="1">
      <c r="A1834" s="80">
        <f>WEEKDAY(C1834,2)</f>
        <v/>
      </c>
      <c r="B1834" s="80">
        <f>HOUR(D1834)</f>
        <v/>
      </c>
      <c r="D1834" s="75" t="n"/>
      <c r="E1834" s="80" t="n"/>
      <c r="F1834" s="80" t="n"/>
      <c r="G1834" s="80" t="n"/>
      <c r="H1834" s="80" t="n"/>
      <c r="I1834" s="80" t="n"/>
      <c r="J1834" s="80" t="n"/>
      <c r="K1834" s="80">
        <f>F1834-Y1834</f>
        <v/>
      </c>
      <c r="L1834" s="82">
        <f>AA1834/(K1834+W1834)</f>
        <v/>
      </c>
      <c r="M1834" s="75" t="n">
        <v>0.08333333333333333</v>
      </c>
      <c r="N1834" s="80" t="n">
        <v>64302.5</v>
      </c>
      <c r="O1834" s="80" t="n">
        <v>35726.53</v>
      </c>
      <c r="P1834" s="80" t="n">
        <v>10272.2</v>
      </c>
      <c r="Q1834" s="80" t="n">
        <v>13877.6</v>
      </c>
      <c r="R1834" s="80" t="n">
        <v>5625.6</v>
      </c>
      <c r="S1834" s="80" t="n">
        <v>-1199.43</v>
      </c>
      <c r="T1834" s="80">
        <f>O1834-Y1834</f>
        <v/>
      </c>
      <c r="U1834" s="82">
        <f>AA1834/(T1834+X1834)</f>
        <v/>
      </c>
      <c r="V1834" s="80">
        <f>INDEX(检修、备用和必开!B:B,MATCH(统调负荷!$C1834,检修、备用和必开!$A:$A,0))</f>
        <v/>
      </c>
      <c r="W1834" s="80">
        <f>INDEX(检修、备用和必开!C:C,MATCH(统调负荷!$C1834,检修、备用和必开!$A:$A,0))</f>
        <v/>
      </c>
      <c r="X1834" s="80">
        <f>INDEX(检修、备用和必开!D:D,MATCH(统调负荷!$C1834,检修、备用和必开!$A:$A,0))</f>
        <v/>
      </c>
      <c r="Y1834" s="80">
        <f>INDEX(检修、备用和必开!E:E,MATCH(统调负荷!$C1834,检修、备用和必开!$A:$A,0))</f>
        <v/>
      </c>
      <c r="Z1834" s="80">
        <f>INDEX(检修、备用和必开!F:F,MATCH(统调负荷!$C1834,检修、备用和必开!$A:$A,0))</f>
        <v/>
      </c>
      <c r="AA1834" s="80">
        <f>94492.4-V1834-Z1834</f>
        <v/>
      </c>
      <c r="AB1834" s="80" t="n">
        <v>321.2</v>
      </c>
      <c r="AC1834" s="80" t="n">
        <v>312.12</v>
      </c>
      <c r="AD1834" s="83">
        <f>C1834+D1834</f>
        <v/>
      </c>
      <c r="AE1834" s="82">
        <f>N1834-E1834</f>
        <v/>
      </c>
      <c r="AF1834" s="82">
        <f>O1834-F1834</f>
        <v/>
      </c>
      <c r="AG1834" s="82">
        <f>P1834-G1834</f>
        <v/>
      </c>
      <c r="AH1834" s="82">
        <f>Q1834-H1834</f>
        <v/>
      </c>
      <c r="AI1834" s="82">
        <f>R1834-I1834</f>
        <v/>
      </c>
      <c r="AJ1834" s="82">
        <f>S1834-J1834</f>
        <v/>
      </c>
      <c r="AK1834" s="80">
        <f>INDEX(检修、备用和必开!I:I,MATCH(统调负荷!$C1834,检修、备用和必开!$A:$A,0))</f>
        <v/>
      </c>
    </row>
    <row r="1835" ht="13.8" customHeight="1">
      <c r="A1835" s="80">
        <f>WEEKDAY(C1835,2)</f>
        <v/>
      </c>
      <c r="B1835" s="80">
        <f>HOUR(D1835)</f>
        <v/>
      </c>
      <c r="D1835" s="75" t="n"/>
      <c r="E1835" s="80" t="n"/>
      <c r="F1835" s="80" t="n"/>
      <c r="G1835" s="80" t="n"/>
      <c r="H1835" s="80" t="n"/>
      <c r="I1835" s="80" t="n"/>
      <c r="J1835" s="80" t="n"/>
      <c r="K1835" s="80">
        <f>F1835-Y1835</f>
        <v/>
      </c>
      <c r="L1835" s="82">
        <f>AA1835/(K1835+W1835)</f>
        <v/>
      </c>
      <c r="M1835" s="75" t="n">
        <v>0.09375</v>
      </c>
      <c r="N1835" s="80" t="n">
        <v>63341.5</v>
      </c>
      <c r="O1835" s="80" t="n">
        <v>34950.25</v>
      </c>
      <c r="P1835" s="80" t="n">
        <v>9959.92</v>
      </c>
      <c r="Q1835" s="80" t="n">
        <v>13987</v>
      </c>
      <c r="R1835" s="80" t="n">
        <v>5605.35</v>
      </c>
      <c r="S1835" s="80" t="n">
        <v>-1161.02</v>
      </c>
      <c r="T1835" s="80">
        <f>O1835-Y1835</f>
        <v/>
      </c>
      <c r="U1835" s="82">
        <f>AA1835/(T1835+X1835)</f>
        <v/>
      </c>
      <c r="V1835" s="80">
        <f>INDEX(检修、备用和必开!B:B,MATCH(统调负荷!$C1835,检修、备用和必开!$A:$A,0))</f>
        <v/>
      </c>
      <c r="W1835" s="80">
        <f>INDEX(检修、备用和必开!C:C,MATCH(统调负荷!$C1835,检修、备用和必开!$A:$A,0))</f>
        <v/>
      </c>
      <c r="X1835" s="80">
        <f>INDEX(检修、备用和必开!D:D,MATCH(统调负荷!$C1835,检修、备用和必开!$A:$A,0))</f>
        <v/>
      </c>
      <c r="Y1835" s="80">
        <f>INDEX(检修、备用和必开!E:E,MATCH(统调负荷!$C1835,检修、备用和必开!$A:$A,0))</f>
        <v/>
      </c>
      <c r="Z1835" s="80">
        <f>INDEX(检修、备用和必开!F:F,MATCH(统调负荷!$C1835,检修、备用和必开!$A:$A,0))</f>
        <v/>
      </c>
      <c r="AA1835" s="80">
        <f>94492.4-V1835-Z1835</f>
        <v/>
      </c>
      <c r="AB1835" s="80" t="n">
        <v>320.8</v>
      </c>
      <c r="AC1835" s="80" t="n">
        <v>315</v>
      </c>
      <c r="AD1835" s="83">
        <f>C1835+D1835</f>
        <v/>
      </c>
      <c r="AE1835" s="82">
        <f>N1835-E1835</f>
        <v/>
      </c>
      <c r="AF1835" s="82">
        <f>O1835-F1835</f>
        <v/>
      </c>
      <c r="AG1835" s="82">
        <f>P1835-G1835</f>
        <v/>
      </c>
      <c r="AH1835" s="82">
        <f>Q1835-H1835</f>
        <v/>
      </c>
      <c r="AI1835" s="82">
        <f>R1835-I1835</f>
        <v/>
      </c>
      <c r="AJ1835" s="82">
        <f>S1835-J1835</f>
        <v/>
      </c>
      <c r="AK1835" s="80">
        <f>INDEX(检修、备用和必开!I:I,MATCH(统调负荷!$C1835,检修、备用和必开!$A:$A,0))</f>
        <v/>
      </c>
    </row>
    <row r="1836" ht="13.8" customHeight="1">
      <c r="A1836" s="80">
        <f>WEEKDAY(C1836,2)</f>
        <v/>
      </c>
      <c r="B1836" s="80">
        <f>HOUR(D1836)</f>
        <v/>
      </c>
      <c r="D1836" s="75" t="n"/>
      <c r="E1836" s="80" t="n"/>
      <c r="F1836" s="80" t="n"/>
      <c r="G1836" s="80" t="n"/>
      <c r="H1836" s="80" t="n"/>
      <c r="I1836" s="80" t="n"/>
      <c r="J1836" s="80" t="n"/>
      <c r="K1836" s="80">
        <f>F1836-Y1836</f>
        <v/>
      </c>
      <c r="L1836" s="82">
        <f>AA1836/(K1836+W1836)</f>
        <v/>
      </c>
      <c r="M1836" s="75" t="n">
        <v>0.1041666666666667</v>
      </c>
      <c r="N1836" s="80" t="n">
        <v>62321.8</v>
      </c>
      <c r="O1836" s="80" t="n">
        <v>34266.87</v>
      </c>
      <c r="P1836" s="80" t="n">
        <v>10253.4</v>
      </c>
      <c r="Q1836" s="80" t="n">
        <v>13367.8</v>
      </c>
      <c r="R1836" s="80" t="n">
        <v>5606.1</v>
      </c>
      <c r="S1836" s="80" t="n">
        <v>-1172.37</v>
      </c>
      <c r="T1836" s="80">
        <f>O1836-Y1836</f>
        <v/>
      </c>
      <c r="U1836" s="82">
        <f>AA1836/(T1836+X1836)</f>
        <v/>
      </c>
      <c r="V1836" s="80">
        <f>INDEX(检修、备用和必开!B:B,MATCH(统调负荷!$C1836,检修、备用和必开!$A:$A,0))</f>
        <v/>
      </c>
      <c r="W1836" s="80">
        <f>INDEX(检修、备用和必开!C:C,MATCH(统调负荷!$C1836,检修、备用和必开!$A:$A,0))</f>
        <v/>
      </c>
      <c r="X1836" s="80">
        <f>INDEX(检修、备用和必开!D:D,MATCH(统调负荷!$C1836,检修、备用和必开!$A:$A,0))</f>
        <v/>
      </c>
      <c r="Y1836" s="80">
        <f>INDEX(检修、备用和必开!E:E,MATCH(统调负荷!$C1836,检修、备用和必开!$A:$A,0))</f>
        <v/>
      </c>
      <c r="Z1836" s="80">
        <f>INDEX(检修、备用和必开!F:F,MATCH(统调负荷!$C1836,检修、备用和必开!$A:$A,0))</f>
        <v/>
      </c>
      <c r="AA1836" s="80">
        <f>94492.4-V1836-Z1836</f>
        <v/>
      </c>
      <c r="AB1836" s="80" t="n">
        <v>320.8</v>
      </c>
      <c r="AC1836" s="80" t="n">
        <v>312.15</v>
      </c>
      <c r="AD1836" s="83">
        <f>C1836+D1836</f>
        <v/>
      </c>
      <c r="AE1836" s="82">
        <f>N1836-E1836</f>
        <v/>
      </c>
      <c r="AF1836" s="82">
        <f>O1836-F1836</f>
        <v/>
      </c>
      <c r="AG1836" s="82">
        <f>P1836-G1836</f>
        <v/>
      </c>
      <c r="AH1836" s="82">
        <f>Q1836-H1836</f>
        <v/>
      </c>
      <c r="AI1836" s="82">
        <f>R1836-I1836</f>
        <v/>
      </c>
      <c r="AJ1836" s="82">
        <f>S1836-J1836</f>
        <v/>
      </c>
      <c r="AK1836" s="80">
        <f>INDEX(检修、备用和必开!I:I,MATCH(统调负荷!$C1836,检修、备用和必开!$A:$A,0))</f>
        <v/>
      </c>
    </row>
    <row r="1837" ht="13.8" customHeight="1">
      <c r="A1837" s="80">
        <f>WEEKDAY(C1837,2)</f>
        <v/>
      </c>
      <c r="B1837" s="80">
        <f>HOUR(D1837)</f>
        <v/>
      </c>
      <c r="D1837" s="75" t="n"/>
      <c r="E1837" s="80" t="n"/>
      <c r="F1837" s="80" t="n"/>
      <c r="G1837" s="80" t="n"/>
      <c r="H1837" s="80" t="n"/>
      <c r="I1837" s="80" t="n"/>
      <c r="J1837" s="80" t="n"/>
      <c r="K1837" s="80">
        <f>F1837-Y1837</f>
        <v/>
      </c>
      <c r="L1837" s="82">
        <f>AA1837/(K1837+W1837)</f>
        <v/>
      </c>
      <c r="M1837" s="75" t="n">
        <v>0.1145833333333333</v>
      </c>
      <c r="N1837" s="80" t="n">
        <v>61570.6</v>
      </c>
      <c r="O1837" s="80" t="n">
        <v>34062.48</v>
      </c>
      <c r="P1837" s="80" t="n">
        <v>9910.629999999999</v>
      </c>
      <c r="Q1837" s="80" t="n">
        <v>13105.1</v>
      </c>
      <c r="R1837" s="80" t="n">
        <v>5614.44</v>
      </c>
      <c r="S1837" s="80" t="n">
        <v>-1122.05</v>
      </c>
      <c r="T1837" s="80">
        <f>O1837-Y1837</f>
        <v/>
      </c>
      <c r="U1837" s="82">
        <f>AA1837/(T1837+X1837)</f>
        <v/>
      </c>
      <c r="V1837" s="80">
        <f>INDEX(检修、备用和必开!B:B,MATCH(统调负荷!$C1837,检修、备用和必开!$A:$A,0))</f>
        <v/>
      </c>
      <c r="W1837" s="80">
        <f>INDEX(检修、备用和必开!C:C,MATCH(统调负荷!$C1837,检修、备用和必开!$A:$A,0))</f>
        <v/>
      </c>
      <c r="X1837" s="80">
        <f>INDEX(检修、备用和必开!D:D,MATCH(统调负荷!$C1837,检修、备用和必开!$A:$A,0))</f>
        <v/>
      </c>
      <c r="Y1837" s="80">
        <f>INDEX(检修、备用和必开!E:E,MATCH(统调负荷!$C1837,检修、备用和必开!$A:$A,0))</f>
        <v/>
      </c>
      <c r="Z1837" s="80">
        <f>INDEX(检修、备用和必开!F:F,MATCH(统调负荷!$C1837,检修、备用和必开!$A:$A,0))</f>
        <v/>
      </c>
      <c r="AA1837" s="80">
        <f>94492.4-V1837-Z1837</f>
        <v/>
      </c>
      <c r="AB1837" s="80" t="n">
        <v>319.84</v>
      </c>
      <c r="AC1837" s="80" t="n">
        <v>310.11</v>
      </c>
      <c r="AD1837" s="83">
        <f>C1837+D1837</f>
        <v/>
      </c>
      <c r="AE1837" s="82">
        <f>N1837-E1837</f>
        <v/>
      </c>
      <c r="AF1837" s="82">
        <f>O1837-F1837</f>
        <v/>
      </c>
      <c r="AG1837" s="82">
        <f>P1837-G1837</f>
        <v/>
      </c>
      <c r="AH1837" s="82">
        <f>Q1837-H1837</f>
        <v/>
      </c>
      <c r="AI1837" s="82">
        <f>R1837-I1837</f>
        <v/>
      </c>
      <c r="AJ1837" s="82">
        <f>S1837-J1837</f>
        <v/>
      </c>
      <c r="AK1837" s="80">
        <f>INDEX(检修、备用和必开!I:I,MATCH(统调负荷!$C1837,检修、备用和必开!$A:$A,0))</f>
        <v/>
      </c>
    </row>
    <row r="1838" ht="13.8" customHeight="1">
      <c r="A1838" s="80">
        <f>WEEKDAY(C1838,2)</f>
        <v/>
      </c>
      <c r="B1838" s="80">
        <f>HOUR(D1838)</f>
        <v/>
      </c>
      <c r="D1838" s="75" t="n"/>
      <c r="E1838" s="80" t="n"/>
      <c r="F1838" s="80" t="n"/>
      <c r="G1838" s="80" t="n"/>
      <c r="H1838" s="80" t="n"/>
      <c r="I1838" s="80" t="n"/>
      <c r="J1838" s="80" t="n"/>
      <c r="K1838" s="80">
        <f>F1838-Y1838</f>
        <v/>
      </c>
      <c r="L1838" s="82">
        <f>AA1838/(K1838+W1838)</f>
        <v/>
      </c>
      <c r="M1838" s="75" t="n">
        <v>0.125</v>
      </c>
      <c r="N1838" s="80" t="n">
        <v>60834.4</v>
      </c>
      <c r="O1838" s="80" t="n">
        <v>33289.21</v>
      </c>
      <c r="P1838" s="80" t="n">
        <v>10101.8</v>
      </c>
      <c r="Q1838" s="80" t="n">
        <v>12863.8</v>
      </c>
      <c r="R1838" s="80" t="n">
        <v>5613.74</v>
      </c>
      <c r="S1838" s="80" t="n">
        <v>-1034.15</v>
      </c>
      <c r="T1838" s="80">
        <f>O1838-Y1838</f>
        <v/>
      </c>
      <c r="U1838" s="82">
        <f>AA1838/(T1838+X1838)</f>
        <v/>
      </c>
      <c r="V1838" s="80">
        <f>INDEX(检修、备用和必开!B:B,MATCH(统调负荷!$C1838,检修、备用和必开!$A:$A,0))</f>
        <v/>
      </c>
      <c r="W1838" s="80">
        <f>INDEX(检修、备用和必开!C:C,MATCH(统调负荷!$C1838,检修、备用和必开!$A:$A,0))</f>
        <v/>
      </c>
      <c r="X1838" s="80">
        <f>INDEX(检修、备用和必开!D:D,MATCH(统调负荷!$C1838,检修、备用和必开!$A:$A,0))</f>
        <v/>
      </c>
      <c r="Y1838" s="80">
        <f>INDEX(检修、备用和必开!E:E,MATCH(统调负荷!$C1838,检修、备用和必开!$A:$A,0))</f>
        <v/>
      </c>
      <c r="Z1838" s="80">
        <f>INDEX(检修、备用和必开!F:F,MATCH(统调负荷!$C1838,检修、备用和必开!$A:$A,0))</f>
        <v/>
      </c>
      <c r="AA1838" s="80">
        <f>94492.4-V1838-Z1838</f>
        <v/>
      </c>
      <c r="AB1838" s="80" t="n">
        <v>316</v>
      </c>
      <c r="AC1838" s="80" t="n">
        <v>305.11</v>
      </c>
      <c r="AD1838" s="83">
        <f>C1838+D1838</f>
        <v/>
      </c>
      <c r="AE1838" s="82">
        <f>N1838-E1838</f>
        <v/>
      </c>
      <c r="AF1838" s="82">
        <f>O1838-F1838</f>
        <v/>
      </c>
      <c r="AG1838" s="82">
        <f>P1838-G1838</f>
        <v/>
      </c>
      <c r="AH1838" s="82">
        <f>Q1838-H1838</f>
        <v/>
      </c>
      <c r="AI1838" s="82">
        <f>R1838-I1838</f>
        <v/>
      </c>
      <c r="AJ1838" s="82">
        <f>S1838-J1838</f>
        <v/>
      </c>
      <c r="AK1838" s="80">
        <f>INDEX(检修、备用和必开!I:I,MATCH(统调负荷!$C1838,检修、备用和必开!$A:$A,0))</f>
        <v/>
      </c>
    </row>
    <row r="1839" ht="13.8" customHeight="1">
      <c r="A1839" s="80">
        <f>WEEKDAY(C1839,2)</f>
        <v/>
      </c>
      <c r="B1839" s="80">
        <f>HOUR(D1839)</f>
        <v/>
      </c>
      <c r="D1839" s="75" t="n"/>
      <c r="E1839" s="80" t="n"/>
      <c r="F1839" s="80" t="n"/>
      <c r="G1839" s="80" t="n"/>
      <c r="H1839" s="80" t="n"/>
      <c r="I1839" s="80" t="n"/>
      <c r="J1839" s="80" t="n"/>
      <c r="K1839" s="80">
        <f>F1839-Y1839</f>
        <v/>
      </c>
      <c r="L1839" s="82">
        <f>AA1839/(K1839+W1839)</f>
        <v/>
      </c>
      <c r="M1839" s="75" t="n">
        <v>0.1354166666666667</v>
      </c>
      <c r="N1839" s="80" t="n">
        <v>60176.4</v>
      </c>
      <c r="O1839" s="80" t="n">
        <v>32614.19</v>
      </c>
      <c r="P1839" s="80" t="n">
        <v>10175.8</v>
      </c>
      <c r="Q1839" s="80" t="n">
        <v>12797.2</v>
      </c>
      <c r="R1839" s="80" t="n">
        <v>5603.32</v>
      </c>
      <c r="S1839" s="80" t="n">
        <v>-1014.11</v>
      </c>
      <c r="T1839" s="80">
        <f>O1839-Y1839</f>
        <v/>
      </c>
      <c r="U1839" s="82">
        <f>AA1839/(T1839+X1839)</f>
        <v/>
      </c>
      <c r="V1839" s="80">
        <f>INDEX(检修、备用和必开!B:B,MATCH(统调负荷!$C1839,检修、备用和必开!$A:$A,0))</f>
        <v/>
      </c>
      <c r="W1839" s="80">
        <f>INDEX(检修、备用和必开!C:C,MATCH(统调负荷!$C1839,检修、备用和必开!$A:$A,0))</f>
        <v/>
      </c>
      <c r="X1839" s="80">
        <f>INDEX(检修、备用和必开!D:D,MATCH(统调负荷!$C1839,检修、备用和必开!$A:$A,0))</f>
        <v/>
      </c>
      <c r="Y1839" s="80">
        <f>INDEX(检修、备用和必开!E:E,MATCH(统调负荷!$C1839,检修、备用和必开!$A:$A,0))</f>
        <v/>
      </c>
      <c r="Z1839" s="80">
        <f>INDEX(检修、备用和必开!F:F,MATCH(统调负荷!$C1839,检修、备用和必开!$A:$A,0))</f>
        <v/>
      </c>
      <c r="AA1839" s="80">
        <f>94492.4-V1839-Z1839</f>
        <v/>
      </c>
      <c r="AB1839" s="80" t="n">
        <v>311.51</v>
      </c>
      <c r="AC1839" s="80" t="n">
        <v>303.15</v>
      </c>
      <c r="AD1839" s="83">
        <f>C1839+D1839</f>
        <v/>
      </c>
      <c r="AE1839" s="82">
        <f>N1839-E1839</f>
        <v/>
      </c>
      <c r="AF1839" s="82">
        <f>O1839-F1839</f>
        <v/>
      </c>
      <c r="AG1839" s="82">
        <f>P1839-G1839</f>
        <v/>
      </c>
      <c r="AH1839" s="82">
        <f>Q1839-H1839</f>
        <v/>
      </c>
      <c r="AI1839" s="82">
        <f>R1839-I1839</f>
        <v/>
      </c>
      <c r="AJ1839" s="82">
        <f>S1839-J1839</f>
        <v/>
      </c>
      <c r="AK1839" s="80">
        <f>INDEX(检修、备用和必开!I:I,MATCH(统调负荷!$C1839,检修、备用和必开!$A:$A,0))</f>
        <v/>
      </c>
    </row>
    <row r="1840" ht="13.8" customHeight="1">
      <c r="A1840" s="80">
        <f>WEEKDAY(C1840,2)</f>
        <v/>
      </c>
      <c r="B1840" s="80">
        <f>HOUR(D1840)</f>
        <v/>
      </c>
      <c r="D1840" s="75" t="n"/>
      <c r="E1840" s="80" t="n"/>
      <c r="F1840" s="80" t="n"/>
      <c r="G1840" s="80" t="n"/>
      <c r="H1840" s="80" t="n"/>
      <c r="I1840" s="80" t="n"/>
      <c r="J1840" s="80" t="n"/>
      <c r="K1840" s="80">
        <f>F1840-Y1840</f>
        <v/>
      </c>
      <c r="L1840" s="82">
        <f>AA1840/(K1840+W1840)</f>
        <v/>
      </c>
      <c r="M1840" s="75" t="n">
        <v>0.1458333333333333</v>
      </c>
      <c r="N1840" s="80" t="n">
        <v>59489.8</v>
      </c>
      <c r="O1840" s="80" t="n">
        <v>32587.53</v>
      </c>
      <c r="P1840" s="80" t="n">
        <v>9943.219999999999</v>
      </c>
      <c r="Q1840" s="80" t="n">
        <v>12372.2</v>
      </c>
      <c r="R1840" s="80" t="n">
        <v>5594.59</v>
      </c>
      <c r="S1840" s="80" t="n">
        <v>-1007.74</v>
      </c>
      <c r="T1840" s="80">
        <f>O1840-Y1840</f>
        <v/>
      </c>
      <c r="U1840" s="82">
        <f>AA1840/(T1840+X1840)</f>
        <v/>
      </c>
      <c r="V1840" s="80">
        <f>INDEX(检修、备用和必开!B:B,MATCH(统调负荷!$C1840,检修、备用和必开!$A:$A,0))</f>
        <v/>
      </c>
      <c r="W1840" s="80">
        <f>INDEX(检修、备用和必开!C:C,MATCH(统调负荷!$C1840,检修、备用和必开!$A:$A,0))</f>
        <v/>
      </c>
      <c r="X1840" s="80">
        <f>INDEX(检修、备用和必开!D:D,MATCH(统调负荷!$C1840,检修、备用和必开!$A:$A,0))</f>
        <v/>
      </c>
      <c r="Y1840" s="80">
        <f>INDEX(检修、备用和必开!E:E,MATCH(统调负荷!$C1840,检修、备用和必开!$A:$A,0))</f>
        <v/>
      </c>
      <c r="Z1840" s="80">
        <f>INDEX(检修、备用和必开!F:F,MATCH(统调负荷!$C1840,检修、备用和必开!$A:$A,0))</f>
        <v/>
      </c>
      <c r="AA1840" s="80">
        <f>94492.4-V1840-Z1840</f>
        <v/>
      </c>
      <c r="AB1840" s="80" t="n">
        <v>311.34</v>
      </c>
      <c r="AC1840" s="80" t="n">
        <v>305</v>
      </c>
      <c r="AD1840" s="83">
        <f>C1840+D1840</f>
        <v/>
      </c>
      <c r="AE1840" s="82">
        <f>N1840-E1840</f>
        <v/>
      </c>
      <c r="AF1840" s="82">
        <f>O1840-F1840</f>
        <v/>
      </c>
      <c r="AG1840" s="82">
        <f>P1840-G1840</f>
        <v/>
      </c>
      <c r="AH1840" s="82">
        <f>Q1840-H1840</f>
        <v/>
      </c>
      <c r="AI1840" s="82">
        <f>R1840-I1840</f>
        <v/>
      </c>
      <c r="AJ1840" s="82">
        <f>S1840-J1840</f>
        <v/>
      </c>
      <c r="AK1840" s="80">
        <f>INDEX(检修、备用和必开!I:I,MATCH(统调负荷!$C1840,检修、备用和必开!$A:$A,0))</f>
        <v/>
      </c>
    </row>
    <row r="1841" ht="13.8" customHeight="1">
      <c r="A1841" s="80">
        <f>WEEKDAY(C1841,2)</f>
        <v/>
      </c>
      <c r="B1841" s="80">
        <f>HOUR(D1841)</f>
        <v/>
      </c>
      <c r="D1841" s="75" t="n"/>
      <c r="E1841" s="80" t="n"/>
      <c r="F1841" s="80" t="n"/>
      <c r="G1841" s="80" t="n"/>
      <c r="H1841" s="80" t="n"/>
      <c r="I1841" s="80" t="n"/>
      <c r="J1841" s="80" t="n"/>
      <c r="K1841" s="80">
        <f>F1841-Y1841</f>
        <v/>
      </c>
      <c r="L1841" s="82">
        <f>AA1841/(K1841+W1841)</f>
        <v/>
      </c>
      <c r="M1841" s="75" t="n">
        <v>0.15625</v>
      </c>
      <c r="N1841" s="80" t="n">
        <v>58957.1</v>
      </c>
      <c r="O1841" s="80" t="n">
        <v>32369.31</v>
      </c>
      <c r="P1841" s="80" t="n">
        <v>9880.02</v>
      </c>
      <c r="Q1841" s="80" t="n">
        <v>12060.6</v>
      </c>
      <c r="R1841" s="80" t="n">
        <v>5643.24</v>
      </c>
      <c r="S1841" s="80" t="n">
        <v>-996.0700000000001</v>
      </c>
      <c r="T1841" s="80">
        <f>O1841-Y1841</f>
        <v/>
      </c>
      <c r="U1841" s="82">
        <f>AA1841/(T1841+X1841)</f>
        <v/>
      </c>
      <c r="V1841" s="80">
        <f>INDEX(检修、备用和必开!B:B,MATCH(统调负荷!$C1841,检修、备用和必开!$A:$A,0))</f>
        <v/>
      </c>
      <c r="W1841" s="80">
        <f>INDEX(检修、备用和必开!C:C,MATCH(统调负荷!$C1841,检修、备用和必开!$A:$A,0))</f>
        <v/>
      </c>
      <c r="X1841" s="80">
        <f>INDEX(检修、备用和必开!D:D,MATCH(统调负荷!$C1841,检修、备用和必开!$A:$A,0))</f>
        <v/>
      </c>
      <c r="Y1841" s="80">
        <f>INDEX(检修、备用和必开!E:E,MATCH(统调负荷!$C1841,检修、备用和必开!$A:$A,0))</f>
        <v/>
      </c>
      <c r="Z1841" s="80">
        <f>INDEX(检修、备用和必开!F:F,MATCH(统调负荷!$C1841,检修、备用和必开!$A:$A,0))</f>
        <v/>
      </c>
      <c r="AA1841" s="80">
        <f>94492.4-V1841-Z1841</f>
        <v/>
      </c>
      <c r="AB1841" s="80" t="n">
        <v>311.2</v>
      </c>
      <c r="AC1841" s="80" t="n">
        <v>300.12</v>
      </c>
      <c r="AD1841" s="83">
        <f>C1841+D1841</f>
        <v/>
      </c>
      <c r="AE1841" s="82">
        <f>N1841-E1841</f>
        <v/>
      </c>
      <c r="AF1841" s="82">
        <f>O1841-F1841</f>
        <v/>
      </c>
      <c r="AG1841" s="82">
        <f>P1841-G1841</f>
        <v/>
      </c>
      <c r="AH1841" s="82">
        <f>Q1841-H1841</f>
        <v/>
      </c>
      <c r="AI1841" s="82">
        <f>R1841-I1841</f>
        <v/>
      </c>
      <c r="AJ1841" s="82">
        <f>S1841-J1841</f>
        <v/>
      </c>
      <c r="AK1841" s="80">
        <f>INDEX(检修、备用和必开!I:I,MATCH(统调负荷!$C1841,检修、备用和必开!$A:$A,0))</f>
        <v/>
      </c>
    </row>
    <row r="1842" ht="13.8" customHeight="1">
      <c r="A1842" s="80">
        <f>WEEKDAY(C1842,2)</f>
        <v/>
      </c>
      <c r="B1842" s="80">
        <f>HOUR(D1842)</f>
        <v/>
      </c>
      <c r="D1842" s="75" t="n"/>
      <c r="E1842" s="80" t="n"/>
      <c r="F1842" s="80" t="n"/>
      <c r="G1842" s="80" t="n"/>
      <c r="H1842" s="80" t="n"/>
      <c r="I1842" s="80" t="n"/>
      <c r="J1842" s="80" t="n"/>
      <c r="K1842" s="80">
        <f>F1842-Y1842</f>
        <v/>
      </c>
      <c r="L1842" s="82">
        <f>AA1842/(K1842+W1842)</f>
        <v/>
      </c>
      <c r="M1842" s="75" t="n">
        <v>0.1666666666666667</v>
      </c>
      <c r="N1842" s="80" t="n">
        <v>58518.6</v>
      </c>
      <c r="O1842" s="80" t="n">
        <v>31720.64</v>
      </c>
      <c r="P1842" s="80" t="n">
        <v>10068.1</v>
      </c>
      <c r="Q1842" s="80" t="n">
        <v>12045</v>
      </c>
      <c r="R1842" s="80" t="n">
        <v>5669.1</v>
      </c>
      <c r="S1842" s="80" t="n">
        <v>-984.24</v>
      </c>
      <c r="T1842" s="80">
        <f>O1842-Y1842</f>
        <v/>
      </c>
      <c r="U1842" s="82">
        <f>AA1842/(T1842+X1842)</f>
        <v/>
      </c>
      <c r="V1842" s="80">
        <f>INDEX(检修、备用和必开!B:B,MATCH(统调负荷!$C1842,检修、备用和必开!$A:$A,0))</f>
        <v/>
      </c>
      <c r="W1842" s="80">
        <f>INDEX(检修、备用和必开!C:C,MATCH(统调负荷!$C1842,检修、备用和必开!$A:$A,0))</f>
        <v/>
      </c>
      <c r="X1842" s="80">
        <f>INDEX(检修、备用和必开!D:D,MATCH(统调负荷!$C1842,检修、备用和必开!$A:$A,0))</f>
        <v/>
      </c>
      <c r="Y1842" s="80">
        <f>INDEX(检修、备用和必开!E:E,MATCH(统调负荷!$C1842,检修、备用和必开!$A:$A,0))</f>
        <v/>
      </c>
      <c r="Z1842" s="80">
        <f>INDEX(检修、备用和必开!F:F,MATCH(统调负荷!$C1842,检修、备用和必开!$A:$A,0))</f>
        <v/>
      </c>
      <c r="AA1842" s="80">
        <f>94492.4-V1842-Z1842</f>
        <v/>
      </c>
      <c r="AB1842" s="80" t="n">
        <v>311.2</v>
      </c>
      <c r="AC1842" s="80" t="n">
        <v>300</v>
      </c>
      <c r="AD1842" s="83">
        <f>C1842+D1842</f>
        <v/>
      </c>
      <c r="AE1842" s="82">
        <f>N1842-E1842</f>
        <v/>
      </c>
      <c r="AF1842" s="82">
        <f>O1842-F1842</f>
        <v/>
      </c>
      <c r="AG1842" s="82">
        <f>P1842-G1842</f>
        <v/>
      </c>
      <c r="AH1842" s="82">
        <f>Q1842-H1842</f>
        <v/>
      </c>
      <c r="AI1842" s="82">
        <f>R1842-I1842</f>
        <v/>
      </c>
      <c r="AJ1842" s="82">
        <f>S1842-J1842</f>
        <v/>
      </c>
      <c r="AK1842" s="80">
        <f>INDEX(检修、备用和必开!I:I,MATCH(统调负荷!$C1842,检修、备用和必开!$A:$A,0))</f>
        <v/>
      </c>
    </row>
    <row r="1843" ht="13.8" customHeight="1">
      <c r="A1843" s="80">
        <f>WEEKDAY(C1843,2)</f>
        <v/>
      </c>
      <c r="B1843" s="80">
        <f>HOUR(D1843)</f>
        <v/>
      </c>
      <c r="D1843" s="75" t="n"/>
      <c r="E1843" s="80" t="n"/>
      <c r="F1843" s="80" t="n"/>
      <c r="G1843" s="80" t="n"/>
      <c r="H1843" s="80" t="n"/>
      <c r="I1843" s="80" t="n"/>
      <c r="J1843" s="80" t="n"/>
      <c r="K1843" s="80">
        <f>F1843-Y1843</f>
        <v/>
      </c>
      <c r="L1843" s="82">
        <f>AA1843/(K1843+W1843)</f>
        <v/>
      </c>
      <c r="M1843" s="75" t="n">
        <v>0.1770833333333333</v>
      </c>
      <c r="N1843" s="80" t="n">
        <v>58270.6</v>
      </c>
      <c r="O1843" s="80" t="n">
        <v>31173.54</v>
      </c>
      <c r="P1843" s="80" t="n">
        <v>10656.5</v>
      </c>
      <c r="Q1843" s="80" t="n">
        <v>11724.5</v>
      </c>
      <c r="R1843" s="80" t="n">
        <v>5691.86</v>
      </c>
      <c r="S1843" s="80" t="n">
        <v>-975.8</v>
      </c>
      <c r="T1843" s="80">
        <f>O1843-Y1843</f>
        <v/>
      </c>
      <c r="U1843" s="82">
        <f>AA1843/(T1843+X1843)</f>
        <v/>
      </c>
      <c r="V1843" s="80">
        <f>INDEX(检修、备用和必开!B:B,MATCH(统调负荷!$C1843,检修、备用和必开!$A:$A,0))</f>
        <v/>
      </c>
      <c r="W1843" s="80">
        <f>INDEX(检修、备用和必开!C:C,MATCH(统调负荷!$C1843,检修、备用和必开!$A:$A,0))</f>
        <v/>
      </c>
      <c r="X1843" s="80">
        <f>INDEX(检修、备用和必开!D:D,MATCH(统调负荷!$C1843,检修、备用和必开!$A:$A,0))</f>
        <v/>
      </c>
      <c r="Y1843" s="80">
        <f>INDEX(检修、备用和必开!E:E,MATCH(统调负荷!$C1843,检修、备用和必开!$A:$A,0))</f>
        <v/>
      </c>
      <c r="Z1843" s="80">
        <f>INDEX(检修、备用和必开!F:F,MATCH(统调负荷!$C1843,检修、备用和必开!$A:$A,0))</f>
        <v/>
      </c>
      <c r="AA1843" s="80">
        <f>94492.4-V1843-Z1843</f>
        <v/>
      </c>
      <c r="AB1843" s="80" t="n">
        <v>308.32</v>
      </c>
      <c r="AC1843" s="80" t="n">
        <v>295.05</v>
      </c>
      <c r="AD1843" s="83">
        <f>C1843+D1843</f>
        <v/>
      </c>
      <c r="AE1843" s="82">
        <f>N1843-E1843</f>
        <v/>
      </c>
      <c r="AF1843" s="82">
        <f>O1843-F1843</f>
        <v/>
      </c>
      <c r="AG1843" s="82">
        <f>P1843-G1843</f>
        <v/>
      </c>
      <c r="AH1843" s="82">
        <f>Q1843-H1843</f>
        <v/>
      </c>
      <c r="AI1843" s="82">
        <f>R1843-I1843</f>
        <v/>
      </c>
      <c r="AJ1843" s="82">
        <f>S1843-J1843</f>
        <v/>
      </c>
      <c r="AK1843" s="80">
        <f>INDEX(检修、备用和必开!I:I,MATCH(统调负荷!$C1843,检修、备用和必开!$A:$A,0))</f>
        <v/>
      </c>
    </row>
    <row r="1844" ht="13.8" customHeight="1">
      <c r="A1844" s="80">
        <f>WEEKDAY(C1844,2)</f>
        <v/>
      </c>
      <c r="B1844" s="80">
        <f>HOUR(D1844)</f>
        <v/>
      </c>
      <c r="D1844" s="75" t="n"/>
      <c r="E1844" s="80" t="n"/>
      <c r="F1844" s="80" t="n"/>
      <c r="G1844" s="80" t="n"/>
      <c r="H1844" s="80" t="n"/>
      <c r="I1844" s="80" t="n"/>
      <c r="J1844" s="80" t="n"/>
      <c r="K1844" s="80">
        <f>F1844-Y1844</f>
        <v/>
      </c>
      <c r="L1844" s="82">
        <f>AA1844/(K1844+W1844)</f>
        <v/>
      </c>
      <c r="M1844" s="75" t="n">
        <v>0.1875</v>
      </c>
      <c r="N1844" s="80" t="n">
        <v>58236</v>
      </c>
      <c r="O1844" s="80" t="n">
        <v>31373.53</v>
      </c>
      <c r="P1844" s="80" t="n">
        <v>10504.9</v>
      </c>
      <c r="Q1844" s="80" t="n">
        <v>11688.9</v>
      </c>
      <c r="R1844" s="80" t="n">
        <v>5655.84</v>
      </c>
      <c r="S1844" s="80" t="n">
        <v>-987.17</v>
      </c>
      <c r="T1844" s="80">
        <f>O1844-Y1844</f>
        <v/>
      </c>
      <c r="U1844" s="82">
        <f>AA1844/(T1844+X1844)</f>
        <v/>
      </c>
      <c r="V1844" s="80">
        <f>INDEX(检修、备用和必开!B:B,MATCH(统调负荷!$C1844,检修、备用和必开!$A:$A,0))</f>
        <v/>
      </c>
      <c r="W1844" s="80">
        <f>INDEX(检修、备用和必开!C:C,MATCH(统调负荷!$C1844,检修、备用和必开!$A:$A,0))</f>
        <v/>
      </c>
      <c r="X1844" s="80">
        <f>INDEX(检修、备用和必开!D:D,MATCH(统调负荷!$C1844,检修、备用和必开!$A:$A,0))</f>
        <v/>
      </c>
      <c r="Y1844" s="80">
        <f>INDEX(检修、备用和必开!E:E,MATCH(统调负荷!$C1844,检修、备用和必开!$A:$A,0))</f>
        <v/>
      </c>
      <c r="Z1844" s="80">
        <f>INDEX(检修、备用和必开!F:F,MATCH(统调负荷!$C1844,检修、备用和必开!$A:$A,0))</f>
        <v/>
      </c>
      <c r="AA1844" s="80">
        <f>94492.4-V1844-Z1844</f>
        <v/>
      </c>
      <c r="AB1844" s="80" t="n">
        <v>307.36</v>
      </c>
      <c r="AC1844" s="80" t="n">
        <v>295</v>
      </c>
      <c r="AD1844" s="83">
        <f>C1844+D1844</f>
        <v/>
      </c>
      <c r="AE1844" s="82">
        <f>N1844-E1844</f>
        <v/>
      </c>
      <c r="AF1844" s="82">
        <f>O1844-F1844</f>
        <v/>
      </c>
      <c r="AG1844" s="82">
        <f>P1844-G1844</f>
        <v/>
      </c>
      <c r="AH1844" s="82">
        <f>Q1844-H1844</f>
        <v/>
      </c>
      <c r="AI1844" s="82">
        <f>R1844-I1844</f>
        <v/>
      </c>
      <c r="AJ1844" s="82">
        <f>S1844-J1844</f>
        <v/>
      </c>
      <c r="AK1844" s="80">
        <f>INDEX(检修、备用和必开!I:I,MATCH(统调负荷!$C1844,检修、备用和必开!$A:$A,0))</f>
        <v/>
      </c>
    </row>
    <row r="1845" ht="13.8" customHeight="1">
      <c r="A1845" s="80">
        <f>WEEKDAY(C1845,2)</f>
        <v/>
      </c>
      <c r="B1845" s="80">
        <f>HOUR(D1845)</f>
        <v/>
      </c>
      <c r="D1845" s="75" t="n"/>
      <c r="E1845" s="80" t="n"/>
      <c r="F1845" s="80" t="n"/>
      <c r="G1845" s="80" t="n"/>
      <c r="H1845" s="80" t="n"/>
      <c r="I1845" s="80" t="n"/>
      <c r="J1845" s="80" t="n"/>
      <c r="K1845" s="80">
        <f>F1845-Y1845</f>
        <v/>
      </c>
      <c r="L1845" s="82">
        <f>AA1845/(K1845+W1845)</f>
        <v/>
      </c>
      <c r="M1845" s="75" t="n">
        <v>0.1979166666666667</v>
      </c>
      <c r="N1845" s="80" t="n">
        <v>57881.5</v>
      </c>
      <c r="O1845" s="80" t="n">
        <v>30961.69</v>
      </c>
      <c r="P1845" s="80" t="n">
        <v>10641.5</v>
      </c>
      <c r="Q1845" s="80" t="n">
        <v>11595.1</v>
      </c>
      <c r="R1845" s="80" t="n">
        <v>5682.74</v>
      </c>
      <c r="S1845" s="80" t="n">
        <v>-999.53</v>
      </c>
      <c r="T1845" s="80">
        <f>O1845-Y1845</f>
        <v/>
      </c>
      <c r="U1845" s="82">
        <f>AA1845/(T1845+X1845)</f>
        <v/>
      </c>
      <c r="V1845" s="80">
        <f>INDEX(检修、备用和必开!B:B,MATCH(统调负荷!$C1845,检修、备用和必开!$A:$A,0))</f>
        <v/>
      </c>
      <c r="W1845" s="80">
        <f>INDEX(检修、备用和必开!C:C,MATCH(统调负荷!$C1845,检修、备用和必开!$A:$A,0))</f>
        <v/>
      </c>
      <c r="X1845" s="80">
        <f>INDEX(检修、备用和必开!D:D,MATCH(统调负荷!$C1845,检修、备用和必开!$A:$A,0))</f>
        <v/>
      </c>
      <c r="Y1845" s="80">
        <f>INDEX(检修、备用和必开!E:E,MATCH(统调负荷!$C1845,检修、备用和必开!$A:$A,0))</f>
        <v/>
      </c>
      <c r="Z1845" s="80">
        <f>INDEX(检修、备用和必开!F:F,MATCH(统调负荷!$C1845,检修、备用和必开!$A:$A,0))</f>
        <v/>
      </c>
      <c r="AA1845" s="80">
        <f>94492.4-V1845-Z1845</f>
        <v/>
      </c>
      <c r="AB1845" s="80" t="n">
        <v>306.4</v>
      </c>
      <c r="AC1845" s="80" t="n">
        <v>295</v>
      </c>
      <c r="AD1845" s="83">
        <f>C1845+D1845</f>
        <v/>
      </c>
      <c r="AE1845" s="82">
        <f>N1845-E1845</f>
        <v/>
      </c>
      <c r="AF1845" s="82">
        <f>O1845-F1845</f>
        <v/>
      </c>
      <c r="AG1845" s="82">
        <f>P1845-G1845</f>
        <v/>
      </c>
      <c r="AH1845" s="82">
        <f>Q1845-H1845</f>
        <v/>
      </c>
      <c r="AI1845" s="82">
        <f>R1845-I1845</f>
        <v/>
      </c>
      <c r="AJ1845" s="82">
        <f>S1845-J1845</f>
        <v/>
      </c>
      <c r="AK1845" s="80">
        <f>INDEX(检修、备用和必开!I:I,MATCH(统调负荷!$C1845,检修、备用和必开!$A:$A,0))</f>
        <v/>
      </c>
    </row>
    <row r="1846" ht="13.8" customHeight="1">
      <c r="A1846" s="80">
        <f>WEEKDAY(C1846,2)</f>
        <v/>
      </c>
      <c r="B1846" s="80">
        <f>HOUR(D1846)</f>
        <v/>
      </c>
      <c r="D1846" s="75" t="n"/>
      <c r="E1846" s="80" t="n"/>
      <c r="F1846" s="80" t="n"/>
      <c r="G1846" s="80" t="n"/>
      <c r="H1846" s="80" t="n"/>
      <c r="I1846" s="80" t="n"/>
      <c r="J1846" s="80" t="n"/>
      <c r="K1846" s="80">
        <f>F1846-Y1846</f>
        <v/>
      </c>
      <c r="L1846" s="82">
        <f>AA1846/(K1846+W1846)</f>
        <v/>
      </c>
      <c r="M1846" s="75" t="n">
        <v>0.2083333333333333</v>
      </c>
      <c r="N1846" s="80" t="n">
        <v>57648.5</v>
      </c>
      <c r="O1846" s="80" t="n">
        <v>31069.65</v>
      </c>
      <c r="P1846" s="80" t="n">
        <v>10531.5</v>
      </c>
      <c r="Q1846" s="80" t="n">
        <v>11383.7</v>
      </c>
      <c r="R1846" s="80" t="n">
        <v>5668.5</v>
      </c>
      <c r="S1846" s="80" t="n">
        <v>-1004.85</v>
      </c>
      <c r="T1846" s="80">
        <f>O1846-Y1846</f>
        <v/>
      </c>
      <c r="U1846" s="82">
        <f>AA1846/(T1846+X1846)</f>
        <v/>
      </c>
      <c r="V1846" s="80">
        <f>INDEX(检修、备用和必开!B:B,MATCH(统调负荷!$C1846,检修、备用和必开!$A:$A,0))</f>
        <v/>
      </c>
      <c r="W1846" s="80">
        <f>INDEX(检修、备用和必开!C:C,MATCH(统调负荷!$C1846,检修、备用和必开!$A:$A,0))</f>
        <v/>
      </c>
      <c r="X1846" s="80">
        <f>INDEX(检修、备用和必开!D:D,MATCH(统调负荷!$C1846,检修、备用和必开!$A:$A,0))</f>
        <v/>
      </c>
      <c r="Y1846" s="80">
        <f>INDEX(检修、备用和必开!E:E,MATCH(统调负荷!$C1846,检修、备用和必开!$A:$A,0))</f>
        <v/>
      </c>
      <c r="Z1846" s="80">
        <f>INDEX(检修、备用和必开!F:F,MATCH(统调负荷!$C1846,检修、备用和必开!$A:$A,0))</f>
        <v/>
      </c>
      <c r="AA1846" s="80">
        <f>94492.4-V1846-Z1846</f>
        <v/>
      </c>
      <c r="AB1846" s="80" t="n">
        <v>305.46</v>
      </c>
      <c r="AC1846" s="80" t="n">
        <v>300</v>
      </c>
      <c r="AD1846" s="83">
        <f>C1846+D1846</f>
        <v/>
      </c>
      <c r="AE1846" s="82">
        <f>N1846-E1846</f>
        <v/>
      </c>
      <c r="AF1846" s="82">
        <f>O1846-F1846</f>
        <v/>
      </c>
      <c r="AG1846" s="82">
        <f>P1846-G1846</f>
        <v/>
      </c>
      <c r="AH1846" s="82">
        <f>Q1846-H1846</f>
        <v/>
      </c>
      <c r="AI1846" s="82">
        <f>R1846-I1846</f>
        <v/>
      </c>
      <c r="AJ1846" s="82">
        <f>S1846-J1846</f>
        <v/>
      </c>
      <c r="AK1846" s="80">
        <f>INDEX(检修、备用和必开!I:I,MATCH(统调负荷!$C1846,检修、备用和必开!$A:$A,0))</f>
        <v/>
      </c>
    </row>
    <row r="1847" ht="13.8" customHeight="1">
      <c r="A1847" s="80">
        <f>WEEKDAY(C1847,2)</f>
        <v/>
      </c>
      <c r="B1847" s="80">
        <f>HOUR(D1847)</f>
        <v/>
      </c>
      <c r="D1847" s="75" t="n"/>
      <c r="E1847" s="80" t="n"/>
      <c r="F1847" s="80" t="n"/>
      <c r="G1847" s="80" t="n"/>
      <c r="H1847" s="80" t="n"/>
      <c r="I1847" s="80" t="n"/>
      <c r="J1847" s="80" t="n"/>
      <c r="K1847" s="80">
        <f>F1847-Y1847</f>
        <v/>
      </c>
      <c r="L1847" s="82">
        <f>AA1847/(K1847+W1847)</f>
        <v/>
      </c>
      <c r="M1847" s="75" t="n">
        <v>0.21875</v>
      </c>
      <c r="N1847" s="80" t="n">
        <v>58275.2</v>
      </c>
      <c r="O1847" s="80" t="n">
        <v>31450.61</v>
      </c>
      <c r="P1847" s="80" t="n">
        <v>10774.7</v>
      </c>
      <c r="Q1847" s="80" t="n">
        <v>11407</v>
      </c>
      <c r="R1847" s="80" t="n">
        <v>5679.94</v>
      </c>
      <c r="S1847" s="80" t="n">
        <v>-1037.05</v>
      </c>
      <c r="T1847" s="80">
        <f>O1847-Y1847</f>
        <v/>
      </c>
      <c r="U1847" s="82">
        <f>AA1847/(T1847+X1847)</f>
        <v/>
      </c>
      <c r="V1847" s="80">
        <f>INDEX(检修、备用和必开!B:B,MATCH(统调负荷!$C1847,检修、备用和必开!$A:$A,0))</f>
        <v/>
      </c>
      <c r="W1847" s="80">
        <f>INDEX(检修、备用和必开!C:C,MATCH(统调负荷!$C1847,检修、备用和必开!$A:$A,0))</f>
        <v/>
      </c>
      <c r="X1847" s="80">
        <f>INDEX(检修、备用和必开!D:D,MATCH(统调负荷!$C1847,检修、备用和必开!$A:$A,0))</f>
        <v/>
      </c>
      <c r="Y1847" s="80">
        <f>INDEX(检修、备用和必开!E:E,MATCH(统调负荷!$C1847,检修、备用和必开!$A:$A,0))</f>
        <v/>
      </c>
      <c r="Z1847" s="80">
        <f>INDEX(检修、备用和必开!F:F,MATCH(统调负荷!$C1847,检修、备用和必开!$A:$A,0))</f>
        <v/>
      </c>
      <c r="AA1847" s="80">
        <f>94492.4-V1847-Z1847</f>
        <v/>
      </c>
      <c r="AB1847" s="80" t="n">
        <v>306.4</v>
      </c>
      <c r="AC1847" s="80" t="n">
        <v>294</v>
      </c>
      <c r="AD1847" s="83">
        <f>C1847+D1847</f>
        <v/>
      </c>
      <c r="AE1847" s="82">
        <f>N1847-E1847</f>
        <v/>
      </c>
      <c r="AF1847" s="82">
        <f>O1847-F1847</f>
        <v/>
      </c>
      <c r="AG1847" s="82">
        <f>P1847-G1847</f>
        <v/>
      </c>
      <c r="AH1847" s="82">
        <f>Q1847-H1847</f>
        <v/>
      </c>
      <c r="AI1847" s="82">
        <f>R1847-I1847</f>
        <v/>
      </c>
      <c r="AJ1847" s="82">
        <f>S1847-J1847</f>
        <v/>
      </c>
      <c r="AK1847" s="80">
        <f>INDEX(检修、备用和必开!I:I,MATCH(统调负荷!$C1847,检修、备用和必开!$A:$A,0))</f>
        <v/>
      </c>
    </row>
    <row r="1848" ht="13.8" customHeight="1">
      <c r="A1848" s="80">
        <f>WEEKDAY(C1848,2)</f>
        <v/>
      </c>
      <c r="B1848" s="80">
        <f>HOUR(D1848)</f>
        <v/>
      </c>
      <c r="D1848" s="75" t="n"/>
      <c r="E1848" s="80" t="n"/>
      <c r="F1848" s="80" t="n"/>
      <c r="G1848" s="80" t="n"/>
      <c r="H1848" s="80" t="n"/>
      <c r="I1848" s="80" t="n"/>
      <c r="J1848" s="80" t="n"/>
      <c r="K1848" s="80">
        <f>F1848-Y1848</f>
        <v/>
      </c>
      <c r="L1848" s="82">
        <f>AA1848/(K1848+W1848)</f>
        <v/>
      </c>
      <c r="M1848" s="75" t="n">
        <v>0.2291666666666667</v>
      </c>
      <c r="N1848" s="80" t="n">
        <v>58497</v>
      </c>
      <c r="O1848" s="80" t="n">
        <v>31973.36</v>
      </c>
      <c r="P1848" s="80" t="n">
        <v>10574.2</v>
      </c>
      <c r="Q1848" s="80" t="n">
        <v>11315.6</v>
      </c>
      <c r="R1848" s="80" t="n">
        <v>5712.92</v>
      </c>
      <c r="S1848" s="80" t="n">
        <v>-1079.08</v>
      </c>
      <c r="T1848" s="80">
        <f>O1848-Y1848</f>
        <v/>
      </c>
      <c r="U1848" s="82">
        <f>AA1848/(T1848+X1848)</f>
        <v/>
      </c>
      <c r="V1848" s="80">
        <f>INDEX(检修、备用和必开!B:B,MATCH(统调负荷!$C1848,检修、备用和必开!$A:$A,0))</f>
        <v/>
      </c>
      <c r="W1848" s="80">
        <f>INDEX(检修、备用和必开!C:C,MATCH(统调负荷!$C1848,检修、备用和必开!$A:$A,0))</f>
        <v/>
      </c>
      <c r="X1848" s="80">
        <f>INDEX(检修、备用和必开!D:D,MATCH(统调负荷!$C1848,检修、备用和必开!$A:$A,0))</f>
        <v/>
      </c>
      <c r="Y1848" s="80">
        <f>INDEX(检修、备用和必开!E:E,MATCH(统调负荷!$C1848,检修、备用和必开!$A:$A,0))</f>
        <v/>
      </c>
      <c r="Z1848" s="80">
        <f>INDEX(检修、备用和必开!F:F,MATCH(统调负荷!$C1848,检修、备用和必开!$A:$A,0))</f>
        <v/>
      </c>
      <c r="AA1848" s="80">
        <f>94492.4-V1848-Z1848</f>
        <v/>
      </c>
      <c r="AB1848" s="80" t="n">
        <v>309.28</v>
      </c>
      <c r="AC1848" s="80" t="n">
        <v>300.11</v>
      </c>
      <c r="AD1848" s="83">
        <f>C1848+D1848</f>
        <v/>
      </c>
      <c r="AE1848" s="82">
        <f>N1848-E1848</f>
        <v/>
      </c>
      <c r="AF1848" s="82">
        <f>O1848-F1848</f>
        <v/>
      </c>
      <c r="AG1848" s="82">
        <f>P1848-G1848</f>
        <v/>
      </c>
      <c r="AH1848" s="82">
        <f>Q1848-H1848</f>
        <v/>
      </c>
      <c r="AI1848" s="82">
        <f>R1848-I1848</f>
        <v/>
      </c>
      <c r="AJ1848" s="82">
        <f>S1848-J1848</f>
        <v/>
      </c>
      <c r="AK1848" s="80">
        <f>INDEX(检修、备用和必开!I:I,MATCH(统调负荷!$C1848,检修、备用和必开!$A:$A,0))</f>
        <v/>
      </c>
    </row>
    <row r="1849" ht="13.8" customHeight="1">
      <c r="A1849" s="80">
        <f>WEEKDAY(C1849,2)</f>
        <v/>
      </c>
      <c r="B1849" s="80">
        <f>HOUR(D1849)</f>
        <v/>
      </c>
      <c r="D1849" s="75" t="n"/>
      <c r="E1849" s="80" t="n"/>
      <c r="F1849" s="80" t="n"/>
      <c r="G1849" s="80" t="n"/>
      <c r="H1849" s="80" t="n"/>
      <c r="I1849" s="80" t="n"/>
      <c r="J1849" s="80" t="n"/>
      <c r="K1849" s="80">
        <f>F1849-Y1849</f>
        <v/>
      </c>
      <c r="L1849" s="82">
        <f>AA1849/(K1849+W1849)</f>
        <v/>
      </c>
      <c r="M1849" s="75" t="n">
        <v>0.2395833333333333</v>
      </c>
      <c r="N1849" s="80" t="n">
        <v>59029.8</v>
      </c>
      <c r="O1849" s="80" t="n">
        <v>32493.09</v>
      </c>
      <c r="P1849" s="80" t="n">
        <v>10919.1</v>
      </c>
      <c r="Q1849" s="80" t="n">
        <v>11071.1</v>
      </c>
      <c r="R1849" s="80" t="n">
        <v>5694.92</v>
      </c>
      <c r="S1849" s="80" t="n">
        <v>-1148.41</v>
      </c>
      <c r="T1849" s="80">
        <f>O1849-Y1849</f>
        <v/>
      </c>
      <c r="U1849" s="82">
        <f>AA1849/(T1849+X1849)</f>
        <v/>
      </c>
      <c r="V1849" s="80">
        <f>INDEX(检修、备用和必开!B:B,MATCH(统调负荷!$C1849,检修、备用和必开!$A:$A,0))</f>
        <v/>
      </c>
      <c r="W1849" s="80">
        <f>INDEX(检修、备用和必开!C:C,MATCH(统调负荷!$C1849,检修、备用和必开!$A:$A,0))</f>
        <v/>
      </c>
      <c r="X1849" s="80">
        <f>INDEX(检修、备用和必开!D:D,MATCH(统调负荷!$C1849,检修、备用和必开!$A:$A,0))</f>
        <v/>
      </c>
      <c r="Y1849" s="80">
        <f>INDEX(检修、备用和必开!E:E,MATCH(统调负荷!$C1849,检修、备用和必开!$A:$A,0))</f>
        <v/>
      </c>
      <c r="Z1849" s="80">
        <f>INDEX(检修、备用和必开!F:F,MATCH(统调负荷!$C1849,检修、备用和必开!$A:$A,0))</f>
        <v/>
      </c>
      <c r="AA1849" s="80">
        <f>94492.4-V1849-Z1849</f>
        <v/>
      </c>
      <c r="AB1849" s="80" t="n">
        <v>311.2</v>
      </c>
      <c r="AC1849" s="80" t="n">
        <v>300.32</v>
      </c>
      <c r="AD1849" s="83">
        <f>C1849+D1849</f>
        <v/>
      </c>
      <c r="AE1849" s="82">
        <f>N1849-E1849</f>
        <v/>
      </c>
      <c r="AF1849" s="82">
        <f>O1849-F1849</f>
        <v/>
      </c>
      <c r="AG1849" s="82">
        <f>P1849-G1849</f>
        <v/>
      </c>
      <c r="AH1849" s="82">
        <f>Q1849-H1849</f>
        <v/>
      </c>
      <c r="AI1849" s="82">
        <f>R1849-I1849</f>
        <v/>
      </c>
      <c r="AJ1849" s="82">
        <f>S1849-J1849</f>
        <v/>
      </c>
      <c r="AK1849" s="80">
        <f>INDEX(检修、备用和必开!I:I,MATCH(统调负荷!$C1849,检修、备用和必开!$A:$A,0))</f>
        <v/>
      </c>
    </row>
    <row r="1850" ht="13.8" customHeight="1">
      <c r="A1850" s="80">
        <f>WEEKDAY(C1850,2)</f>
        <v/>
      </c>
      <c r="B1850" s="80">
        <f>HOUR(D1850)</f>
        <v/>
      </c>
      <c r="D1850" s="75" t="n"/>
      <c r="E1850" s="80" t="n"/>
      <c r="F1850" s="80" t="n"/>
      <c r="G1850" s="80" t="n"/>
      <c r="H1850" s="80" t="n"/>
      <c r="I1850" s="80" t="n"/>
      <c r="J1850" s="80" t="n"/>
      <c r="K1850" s="80">
        <f>F1850-Y1850</f>
        <v/>
      </c>
      <c r="L1850" s="82">
        <f>AA1850/(K1850+W1850)</f>
        <v/>
      </c>
      <c r="M1850" s="75" t="n">
        <v>0.25</v>
      </c>
      <c r="N1850" s="80" t="n">
        <v>59894</v>
      </c>
      <c r="O1850" s="80" t="n">
        <v>33000.07</v>
      </c>
      <c r="P1850" s="80" t="n">
        <v>10791</v>
      </c>
      <c r="Q1850" s="80" t="n">
        <v>11521.7</v>
      </c>
      <c r="R1850" s="80" t="n">
        <v>5696.37</v>
      </c>
      <c r="S1850" s="80" t="n">
        <v>-1115.14</v>
      </c>
      <c r="T1850" s="80">
        <f>O1850-Y1850</f>
        <v/>
      </c>
      <c r="U1850" s="82">
        <f>AA1850/(T1850+X1850)</f>
        <v/>
      </c>
      <c r="V1850" s="80">
        <f>INDEX(检修、备用和必开!B:B,MATCH(统调负荷!$C1850,检修、备用和必开!$A:$A,0))</f>
        <v/>
      </c>
      <c r="W1850" s="80">
        <f>INDEX(检修、备用和必开!C:C,MATCH(统调负荷!$C1850,检修、备用和必开!$A:$A,0))</f>
        <v/>
      </c>
      <c r="X1850" s="80">
        <f>INDEX(检修、备用和必开!D:D,MATCH(统调负荷!$C1850,检修、备用和必开!$A:$A,0))</f>
        <v/>
      </c>
      <c r="Y1850" s="80">
        <f>INDEX(检修、备用和必开!E:E,MATCH(统调负荷!$C1850,检修、备用和必开!$A:$A,0))</f>
        <v/>
      </c>
      <c r="Z1850" s="80">
        <f>INDEX(检修、备用和必开!F:F,MATCH(统调负荷!$C1850,检修、备用和必开!$A:$A,0))</f>
        <v/>
      </c>
      <c r="AA1850" s="80">
        <f>94492.4-V1850-Z1850</f>
        <v/>
      </c>
      <c r="AB1850" s="80" t="n">
        <v>313.24</v>
      </c>
      <c r="AC1850" s="80" t="n">
        <v>307</v>
      </c>
      <c r="AD1850" s="83">
        <f>C1850+D1850</f>
        <v/>
      </c>
      <c r="AE1850" s="82">
        <f>N1850-E1850</f>
        <v/>
      </c>
      <c r="AF1850" s="82">
        <f>O1850-F1850</f>
        <v/>
      </c>
      <c r="AG1850" s="82">
        <f>P1850-G1850</f>
        <v/>
      </c>
      <c r="AH1850" s="82">
        <f>Q1850-H1850</f>
        <v/>
      </c>
      <c r="AI1850" s="82">
        <f>R1850-I1850</f>
        <v/>
      </c>
      <c r="AJ1850" s="82">
        <f>S1850-J1850</f>
        <v/>
      </c>
      <c r="AK1850" s="80">
        <f>INDEX(检修、备用和必开!I:I,MATCH(统调负荷!$C1850,检修、备用和必开!$A:$A,0))</f>
        <v/>
      </c>
    </row>
    <row r="1851" ht="13.8" customHeight="1">
      <c r="A1851" s="80">
        <f>WEEKDAY(C1851,2)</f>
        <v/>
      </c>
      <c r="B1851" s="80">
        <f>HOUR(D1851)</f>
        <v/>
      </c>
      <c r="D1851" s="75" t="n"/>
      <c r="E1851" s="80" t="n"/>
      <c r="F1851" s="80" t="n"/>
      <c r="G1851" s="80" t="n"/>
      <c r="H1851" s="80" t="n"/>
      <c r="I1851" s="80" t="n"/>
      <c r="J1851" s="80" t="n"/>
      <c r="K1851" s="80">
        <f>F1851-Y1851</f>
        <v/>
      </c>
      <c r="L1851" s="82">
        <f>AA1851/(K1851+W1851)</f>
        <v/>
      </c>
      <c r="M1851" s="75" t="n">
        <v>0.2604166666666667</v>
      </c>
      <c r="N1851" s="80" t="n">
        <v>60971.5</v>
      </c>
      <c r="O1851" s="80" t="n">
        <v>33916.23</v>
      </c>
      <c r="P1851" s="80" t="n">
        <v>10587</v>
      </c>
      <c r="Q1851" s="80" t="n">
        <v>11966.1</v>
      </c>
      <c r="R1851" s="80" t="n">
        <v>5596.57</v>
      </c>
      <c r="S1851" s="80" t="n">
        <v>-1094.4</v>
      </c>
      <c r="T1851" s="80">
        <f>O1851-Y1851</f>
        <v/>
      </c>
      <c r="U1851" s="82">
        <f>AA1851/(T1851+X1851)</f>
        <v/>
      </c>
      <c r="V1851" s="80">
        <f>INDEX(检修、备用和必开!B:B,MATCH(统调负荷!$C1851,检修、备用和必开!$A:$A,0))</f>
        <v/>
      </c>
      <c r="W1851" s="80">
        <f>INDEX(检修、备用和必开!C:C,MATCH(统调负荷!$C1851,检修、备用和必开!$A:$A,0))</f>
        <v/>
      </c>
      <c r="X1851" s="80">
        <f>INDEX(检修、备用和必开!D:D,MATCH(统调负荷!$C1851,检修、备用和必开!$A:$A,0))</f>
        <v/>
      </c>
      <c r="Y1851" s="80">
        <f>INDEX(检修、备用和必开!E:E,MATCH(统调负荷!$C1851,检修、备用和必开!$A:$A,0))</f>
        <v/>
      </c>
      <c r="Z1851" s="80">
        <f>INDEX(检修、备用和必开!F:F,MATCH(统调负荷!$C1851,检修、备用和必开!$A:$A,0))</f>
        <v/>
      </c>
      <c r="AA1851" s="80">
        <f>94492.4-V1851-Z1851</f>
        <v/>
      </c>
      <c r="AB1851" s="80" t="n">
        <v>316</v>
      </c>
      <c r="AC1851" s="80" t="n">
        <v>310</v>
      </c>
      <c r="AD1851" s="83">
        <f>C1851+D1851</f>
        <v/>
      </c>
      <c r="AE1851" s="82">
        <f>N1851-E1851</f>
        <v/>
      </c>
      <c r="AF1851" s="82">
        <f>O1851-F1851</f>
        <v/>
      </c>
      <c r="AG1851" s="82">
        <f>P1851-G1851</f>
        <v/>
      </c>
      <c r="AH1851" s="82">
        <f>Q1851-H1851</f>
        <v/>
      </c>
      <c r="AI1851" s="82">
        <f>R1851-I1851</f>
        <v/>
      </c>
      <c r="AJ1851" s="82">
        <f>S1851-J1851</f>
        <v/>
      </c>
      <c r="AK1851" s="80">
        <f>INDEX(检修、备用和必开!I:I,MATCH(统调负荷!$C1851,检修、备用和必开!$A:$A,0))</f>
        <v/>
      </c>
    </row>
    <row r="1852" ht="13.8" customHeight="1">
      <c r="A1852" s="80">
        <f>WEEKDAY(C1852,2)</f>
        <v/>
      </c>
      <c r="B1852" s="80">
        <f>HOUR(D1852)</f>
        <v/>
      </c>
      <c r="D1852" s="75" t="n"/>
      <c r="E1852" s="80" t="n"/>
      <c r="F1852" s="80" t="n"/>
      <c r="G1852" s="80" t="n"/>
      <c r="H1852" s="80" t="n"/>
      <c r="I1852" s="80" t="n"/>
      <c r="J1852" s="80" t="n"/>
      <c r="K1852" s="80">
        <f>F1852-Y1852</f>
        <v/>
      </c>
      <c r="L1852" s="82">
        <f>AA1852/(K1852+W1852)</f>
        <v/>
      </c>
      <c r="M1852" s="75" t="n">
        <v>0.2708333333333333</v>
      </c>
      <c r="N1852" s="80" t="n">
        <v>62340.9</v>
      </c>
      <c r="O1852" s="80" t="n">
        <v>34798.71</v>
      </c>
      <c r="P1852" s="80" t="n">
        <v>10728.1</v>
      </c>
      <c r="Q1852" s="80" t="n">
        <v>12249.4</v>
      </c>
      <c r="R1852" s="80" t="n">
        <v>5661.49</v>
      </c>
      <c r="S1852" s="80" t="n">
        <v>-1096.8</v>
      </c>
      <c r="T1852" s="80">
        <f>O1852-Y1852</f>
        <v/>
      </c>
      <c r="U1852" s="82">
        <f>AA1852/(T1852+X1852)</f>
        <v/>
      </c>
      <c r="V1852" s="80">
        <f>INDEX(检修、备用和必开!B:B,MATCH(统调负荷!$C1852,检修、备用和必开!$A:$A,0))</f>
        <v/>
      </c>
      <c r="W1852" s="80">
        <f>INDEX(检修、备用和必开!C:C,MATCH(统调负荷!$C1852,检修、备用和必开!$A:$A,0))</f>
        <v/>
      </c>
      <c r="X1852" s="80">
        <f>INDEX(检修、备用和必开!D:D,MATCH(统调负荷!$C1852,检修、备用和必开!$A:$A,0))</f>
        <v/>
      </c>
      <c r="Y1852" s="80">
        <f>INDEX(检修、备用和必开!E:E,MATCH(统调负荷!$C1852,检修、备用和必开!$A:$A,0))</f>
        <v/>
      </c>
      <c r="Z1852" s="80">
        <f>INDEX(检修、备用和必开!F:F,MATCH(统调负荷!$C1852,检修、备用和必开!$A:$A,0))</f>
        <v/>
      </c>
      <c r="AA1852" s="80">
        <f>94492.4-V1852-Z1852</f>
        <v/>
      </c>
      <c r="AB1852" s="80" t="n">
        <v>316.4</v>
      </c>
      <c r="AC1852" s="80" t="n">
        <v>310.11</v>
      </c>
      <c r="AD1852" s="83">
        <f>C1852+D1852</f>
        <v/>
      </c>
      <c r="AE1852" s="82">
        <f>N1852-E1852</f>
        <v/>
      </c>
      <c r="AF1852" s="82">
        <f>O1852-F1852</f>
        <v/>
      </c>
      <c r="AG1852" s="82">
        <f>P1852-G1852</f>
        <v/>
      </c>
      <c r="AH1852" s="82">
        <f>Q1852-H1852</f>
        <v/>
      </c>
      <c r="AI1852" s="82">
        <f>R1852-I1852</f>
        <v/>
      </c>
      <c r="AJ1852" s="82">
        <f>S1852-J1852</f>
        <v/>
      </c>
      <c r="AK1852" s="80">
        <f>INDEX(检修、备用和必开!I:I,MATCH(统调负荷!$C1852,检修、备用和必开!$A:$A,0))</f>
        <v/>
      </c>
    </row>
    <row r="1853" ht="13.8" customHeight="1">
      <c r="A1853" s="80">
        <f>WEEKDAY(C1853,2)</f>
        <v/>
      </c>
      <c r="B1853" s="80">
        <f>HOUR(D1853)</f>
        <v/>
      </c>
      <c r="D1853" s="75" t="n"/>
      <c r="E1853" s="80" t="n"/>
      <c r="F1853" s="80" t="n"/>
      <c r="G1853" s="80" t="n"/>
      <c r="H1853" s="80" t="n"/>
      <c r="I1853" s="80" t="n"/>
      <c r="J1853" s="80" t="n"/>
      <c r="K1853" s="80">
        <f>F1853-Y1853</f>
        <v/>
      </c>
      <c r="L1853" s="82">
        <f>AA1853/(K1853+W1853)</f>
        <v/>
      </c>
      <c r="M1853" s="75" t="n">
        <v>0.28125</v>
      </c>
      <c r="N1853" s="80" t="n">
        <v>63826</v>
      </c>
      <c r="O1853" s="80" t="n">
        <v>36503.16</v>
      </c>
      <c r="P1853" s="80" t="n">
        <v>10637.3</v>
      </c>
      <c r="Q1853" s="80" t="n">
        <v>12084.3</v>
      </c>
      <c r="R1853" s="80" t="n">
        <v>5680.9</v>
      </c>
      <c r="S1853" s="80" t="n">
        <v>-1079.66</v>
      </c>
      <c r="T1853" s="80">
        <f>O1853-Y1853</f>
        <v/>
      </c>
      <c r="U1853" s="82">
        <f>AA1853/(T1853+X1853)</f>
        <v/>
      </c>
      <c r="V1853" s="80">
        <f>INDEX(检修、备用和必开!B:B,MATCH(统调负荷!$C1853,检修、备用和必开!$A:$A,0))</f>
        <v/>
      </c>
      <c r="W1853" s="80">
        <f>INDEX(检修、备用和必开!C:C,MATCH(统调负荷!$C1853,检修、备用和必开!$A:$A,0))</f>
        <v/>
      </c>
      <c r="X1853" s="80">
        <f>INDEX(检修、备用和必开!D:D,MATCH(统调负荷!$C1853,检修、备用和必开!$A:$A,0))</f>
        <v/>
      </c>
      <c r="Y1853" s="80">
        <f>INDEX(检修、备用和必开!E:E,MATCH(统调负荷!$C1853,检修、备用和必开!$A:$A,0))</f>
        <v/>
      </c>
      <c r="Z1853" s="80">
        <f>INDEX(检修、备用和必开!F:F,MATCH(统调负荷!$C1853,检修、备用和必开!$A:$A,0))</f>
        <v/>
      </c>
      <c r="AA1853" s="80">
        <f>94492.4-V1853-Z1853</f>
        <v/>
      </c>
      <c r="AB1853" s="80" t="n">
        <v>321.2</v>
      </c>
      <c r="AC1853" s="80" t="n">
        <v>329</v>
      </c>
      <c r="AD1853" s="83">
        <f>C1853+D1853</f>
        <v/>
      </c>
      <c r="AE1853" s="82">
        <f>N1853-E1853</f>
        <v/>
      </c>
      <c r="AF1853" s="82">
        <f>O1853-F1853</f>
        <v/>
      </c>
      <c r="AG1853" s="82">
        <f>P1853-G1853</f>
        <v/>
      </c>
      <c r="AH1853" s="82">
        <f>Q1853-H1853</f>
        <v/>
      </c>
      <c r="AI1853" s="82">
        <f>R1853-I1853</f>
        <v/>
      </c>
      <c r="AJ1853" s="82">
        <f>S1853-J1853</f>
        <v/>
      </c>
      <c r="AK1853" s="80">
        <f>INDEX(检修、备用和必开!I:I,MATCH(统调负荷!$C1853,检修、备用和必开!$A:$A,0))</f>
        <v/>
      </c>
    </row>
    <row r="1854" ht="13.8" customHeight="1">
      <c r="A1854" s="80">
        <f>WEEKDAY(C1854,2)</f>
        <v/>
      </c>
      <c r="B1854" s="80">
        <f>HOUR(D1854)</f>
        <v/>
      </c>
      <c r="D1854" s="75" t="n"/>
      <c r="E1854" s="80" t="n"/>
      <c r="F1854" s="80" t="n"/>
      <c r="G1854" s="80" t="n"/>
      <c r="H1854" s="80" t="n"/>
      <c r="I1854" s="80" t="n"/>
      <c r="J1854" s="80" t="n"/>
      <c r="K1854" s="80">
        <f>F1854-Y1854</f>
        <v/>
      </c>
      <c r="L1854" s="82">
        <f>AA1854/(K1854+W1854)</f>
        <v/>
      </c>
      <c r="M1854" s="75" t="n">
        <v>0.2916666666666667</v>
      </c>
      <c r="N1854" s="80" t="n">
        <v>65425.8</v>
      </c>
      <c r="O1854" s="80" t="n">
        <v>36500.52</v>
      </c>
      <c r="P1854" s="80" t="n">
        <v>10905.9</v>
      </c>
      <c r="Q1854" s="80" t="n">
        <v>13256.3</v>
      </c>
      <c r="R1854" s="80" t="n">
        <v>5807.73</v>
      </c>
      <c r="S1854" s="80" t="n">
        <v>-1044.65</v>
      </c>
      <c r="T1854" s="80">
        <f>O1854-Y1854</f>
        <v/>
      </c>
      <c r="U1854" s="82">
        <f>AA1854/(T1854+X1854)</f>
        <v/>
      </c>
      <c r="V1854" s="80">
        <f>INDEX(检修、备用和必开!B:B,MATCH(统调负荷!$C1854,检修、备用和必开!$A:$A,0))</f>
        <v/>
      </c>
      <c r="W1854" s="80">
        <f>INDEX(检修、备用和必开!C:C,MATCH(统调负荷!$C1854,检修、备用和必开!$A:$A,0))</f>
        <v/>
      </c>
      <c r="X1854" s="80">
        <f>INDEX(检修、备用和必开!D:D,MATCH(统调负荷!$C1854,检修、备用和必开!$A:$A,0))</f>
        <v/>
      </c>
      <c r="Y1854" s="80">
        <f>INDEX(检修、备用和必开!E:E,MATCH(统调负荷!$C1854,检修、备用和必开!$A:$A,0))</f>
        <v/>
      </c>
      <c r="Z1854" s="80">
        <f>INDEX(检修、备用和必开!F:F,MATCH(统调负荷!$C1854,检修、备用和必开!$A:$A,0))</f>
        <v/>
      </c>
      <c r="AA1854" s="80">
        <f>94492.4-V1854-Z1854</f>
        <v/>
      </c>
      <c r="AB1854" s="80" t="n">
        <v>321.4</v>
      </c>
      <c r="AC1854" s="80" t="n">
        <v>312.15</v>
      </c>
      <c r="AD1854" s="83">
        <f>C1854+D1854</f>
        <v/>
      </c>
      <c r="AE1854" s="82">
        <f>N1854-E1854</f>
        <v/>
      </c>
      <c r="AF1854" s="82">
        <f>O1854-F1854</f>
        <v/>
      </c>
      <c r="AG1854" s="82">
        <f>P1854-G1854</f>
        <v/>
      </c>
      <c r="AH1854" s="82">
        <f>Q1854-H1854</f>
        <v/>
      </c>
      <c r="AI1854" s="82">
        <f>R1854-I1854</f>
        <v/>
      </c>
      <c r="AJ1854" s="82">
        <f>S1854-J1854</f>
        <v/>
      </c>
      <c r="AK1854" s="80">
        <f>INDEX(检修、备用和必开!I:I,MATCH(统调负荷!$C1854,检修、备用和必开!$A:$A,0))</f>
        <v/>
      </c>
    </row>
    <row r="1855" ht="13.8" customHeight="1">
      <c r="A1855" s="80">
        <f>WEEKDAY(C1855,2)</f>
        <v/>
      </c>
      <c r="B1855" s="80">
        <f>HOUR(D1855)</f>
        <v/>
      </c>
      <c r="D1855" s="75" t="n"/>
      <c r="E1855" s="80" t="n"/>
      <c r="F1855" s="80" t="n"/>
      <c r="G1855" s="80" t="n"/>
      <c r="H1855" s="80" t="n"/>
      <c r="I1855" s="80" t="n"/>
      <c r="J1855" s="80" t="n"/>
      <c r="K1855" s="80">
        <f>F1855-Y1855</f>
        <v/>
      </c>
      <c r="L1855" s="82">
        <f>AA1855/(K1855+W1855)</f>
        <v/>
      </c>
      <c r="M1855" s="75" t="n">
        <v>0.3020833333333333</v>
      </c>
      <c r="N1855" s="80" t="n">
        <v>67799.3</v>
      </c>
      <c r="O1855" s="80" t="n">
        <v>36801.93</v>
      </c>
      <c r="P1855" s="80" t="n">
        <v>10765.8</v>
      </c>
      <c r="Q1855" s="80" t="n">
        <v>15453.3</v>
      </c>
      <c r="R1855" s="80" t="n">
        <v>5897.73</v>
      </c>
      <c r="S1855" s="80" t="n">
        <v>-1119.46</v>
      </c>
      <c r="T1855" s="80">
        <f>O1855-Y1855</f>
        <v/>
      </c>
      <c r="U1855" s="82">
        <f>AA1855/(T1855+X1855)</f>
        <v/>
      </c>
      <c r="V1855" s="80">
        <f>INDEX(检修、备用和必开!B:B,MATCH(统调负荷!$C1855,检修、备用和必开!$A:$A,0))</f>
        <v/>
      </c>
      <c r="W1855" s="80">
        <f>INDEX(检修、备用和必开!C:C,MATCH(统调负荷!$C1855,检修、备用和必开!$A:$A,0))</f>
        <v/>
      </c>
      <c r="X1855" s="80">
        <f>INDEX(检修、备用和必开!D:D,MATCH(统调负荷!$C1855,检修、备用和必开!$A:$A,0))</f>
        <v/>
      </c>
      <c r="Y1855" s="80">
        <f>INDEX(检修、备用和必开!E:E,MATCH(统调负荷!$C1855,检修、备用和必开!$A:$A,0))</f>
        <v/>
      </c>
      <c r="Z1855" s="80">
        <f>INDEX(检修、备用和必开!F:F,MATCH(统调负荷!$C1855,检修、备用和必开!$A:$A,0))</f>
        <v/>
      </c>
      <c r="AA1855" s="80">
        <f>94492.4-V1855-Z1855</f>
        <v/>
      </c>
      <c r="AB1855" s="80" t="n">
        <v>321.4</v>
      </c>
      <c r="AC1855" s="80" t="n">
        <v>323</v>
      </c>
      <c r="AD1855" s="83">
        <f>C1855+D1855</f>
        <v/>
      </c>
      <c r="AE1855" s="82">
        <f>N1855-E1855</f>
        <v/>
      </c>
      <c r="AF1855" s="82">
        <f>O1855-F1855</f>
        <v/>
      </c>
      <c r="AG1855" s="82">
        <f>P1855-G1855</f>
        <v/>
      </c>
      <c r="AH1855" s="82">
        <f>Q1855-H1855</f>
        <v/>
      </c>
      <c r="AI1855" s="82">
        <f>R1855-I1855</f>
        <v/>
      </c>
      <c r="AJ1855" s="82">
        <f>S1855-J1855</f>
        <v/>
      </c>
      <c r="AK1855" s="80">
        <f>INDEX(检修、备用和必开!I:I,MATCH(统调负荷!$C1855,检修、备用和必开!$A:$A,0))</f>
        <v/>
      </c>
    </row>
    <row r="1856" ht="13.8" customHeight="1">
      <c r="A1856" s="80">
        <f>WEEKDAY(C1856,2)</f>
        <v/>
      </c>
      <c r="B1856" s="80">
        <f>HOUR(D1856)</f>
        <v/>
      </c>
      <c r="D1856" s="75" t="n"/>
      <c r="E1856" s="80" t="n"/>
      <c r="F1856" s="80" t="n"/>
      <c r="G1856" s="80" t="n"/>
      <c r="H1856" s="80" t="n"/>
      <c r="I1856" s="80" t="n"/>
      <c r="J1856" s="80" t="n"/>
      <c r="K1856" s="80">
        <f>F1856-Y1856</f>
        <v/>
      </c>
      <c r="L1856" s="82">
        <f>AA1856/(K1856+W1856)</f>
        <v/>
      </c>
      <c r="M1856" s="75" t="n">
        <v>0.3125</v>
      </c>
      <c r="N1856" s="80" t="n">
        <v>69411.7</v>
      </c>
      <c r="O1856" s="80" t="n">
        <v>37308.91</v>
      </c>
      <c r="P1856" s="80" t="n">
        <v>10492.2</v>
      </c>
      <c r="Q1856" s="80" t="n">
        <v>16792.4</v>
      </c>
      <c r="R1856" s="80" t="n">
        <v>6058.11</v>
      </c>
      <c r="S1856" s="80" t="n">
        <v>-1239.92</v>
      </c>
      <c r="T1856" s="80">
        <f>O1856-Y1856</f>
        <v/>
      </c>
      <c r="U1856" s="82">
        <f>AA1856/(T1856+X1856)</f>
        <v/>
      </c>
      <c r="V1856" s="80">
        <f>INDEX(检修、备用和必开!B:B,MATCH(统调负荷!$C1856,检修、备用和必开!$A:$A,0))</f>
        <v/>
      </c>
      <c r="W1856" s="80">
        <f>INDEX(检修、备用和必开!C:C,MATCH(统调负荷!$C1856,检修、备用和必开!$A:$A,0))</f>
        <v/>
      </c>
      <c r="X1856" s="80">
        <f>INDEX(检修、备用和必开!D:D,MATCH(统调负荷!$C1856,检修、备用和必开!$A:$A,0))</f>
        <v/>
      </c>
      <c r="Y1856" s="80">
        <f>INDEX(检修、备用和必开!E:E,MATCH(统调负荷!$C1856,检修、备用和必开!$A:$A,0))</f>
        <v/>
      </c>
      <c r="Z1856" s="80">
        <f>INDEX(检修、备用和必开!F:F,MATCH(统调负荷!$C1856,检修、备用和必开!$A:$A,0))</f>
        <v/>
      </c>
      <c r="AA1856" s="80">
        <f>94492.4-V1856-Z1856</f>
        <v/>
      </c>
      <c r="AB1856" s="80" t="n">
        <v>321.4</v>
      </c>
      <c r="AC1856" s="80" t="n">
        <v>325.82</v>
      </c>
      <c r="AD1856" s="83">
        <f>C1856+D1856</f>
        <v/>
      </c>
      <c r="AE1856" s="82">
        <f>N1856-E1856</f>
        <v/>
      </c>
      <c r="AF1856" s="82">
        <f>O1856-F1856</f>
        <v/>
      </c>
      <c r="AG1856" s="82">
        <f>P1856-G1856</f>
        <v/>
      </c>
      <c r="AH1856" s="82">
        <f>Q1856-H1856</f>
        <v/>
      </c>
      <c r="AI1856" s="82">
        <f>R1856-I1856</f>
        <v/>
      </c>
      <c r="AJ1856" s="82">
        <f>S1856-J1856</f>
        <v/>
      </c>
      <c r="AK1856" s="80">
        <f>INDEX(检修、备用和必开!I:I,MATCH(统调负荷!$C1856,检修、备用和必开!$A:$A,0))</f>
        <v/>
      </c>
    </row>
    <row r="1857" ht="13.8" customHeight="1">
      <c r="A1857" s="80">
        <f>WEEKDAY(C1857,2)</f>
        <v/>
      </c>
      <c r="B1857" s="80">
        <f>HOUR(D1857)</f>
        <v/>
      </c>
      <c r="D1857" s="75" t="n"/>
      <c r="E1857" s="80" t="n"/>
      <c r="F1857" s="80" t="n"/>
      <c r="G1857" s="80" t="n"/>
      <c r="H1857" s="80" t="n"/>
      <c r="I1857" s="80" t="n"/>
      <c r="J1857" s="80" t="n"/>
      <c r="K1857" s="80">
        <f>F1857-Y1857</f>
        <v/>
      </c>
      <c r="L1857" s="82">
        <f>AA1857/(K1857+W1857)</f>
        <v/>
      </c>
      <c r="M1857" s="75" t="n">
        <v>0.3229166666666667</v>
      </c>
      <c r="N1857" s="80" t="n">
        <v>70855.8</v>
      </c>
      <c r="O1857" s="80" t="n">
        <v>37483.69</v>
      </c>
      <c r="P1857" s="80" t="n">
        <v>11030.6</v>
      </c>
      <c r="Q1857" s="80" t="n">
        <v>17140.1</v>
      </c>
      <c r="R1857" s="80" t="n">
        <v>6337.45</v>
      </c>
      <c r="S1857" s="80" t="n">
        <v>-1136.04</v>
      </c>
      <c r="T1857" s="80">
        <f>O1857-Y1857</f>
        <v/>
      </c>
      <c r="U1857" s="82">
        <f>AA1857/(T1857+X1857)</f>
        <v/>
      </c>
      <c r="V1857" s="80">
        <f>INDEX(检修、备用和必开!B:B,MATCH(统调负荷!$C1857,检修、备用和必开!$A:$A,0))</f>
        <v/>
      </c>
      <c r="W1857" s="80">
        <f>INDEX(检修、备用和必开!C:C,MATCH(统调负荷!$C1857,检修、备用和必开!$A:$A,0))</f>
        <v/>
      </c>
      <c r="X1857" s="80">
        <f>INDEX(检修、备用和必开!D:D,MATCH(统调负荷!$C1857,检修、备用和必开!$A:$A,0))</f>
        <v/>
      </c>
      <c r="Y1857" s="80">
        <f>INDEX(检修、备用和必开!E:E,MATCH(统调负荷!$C1857,检修、备用和必开!$A:$A,0))</f>
        <v/>
      </c>
      <c r="Z1857" s="80">
        <f>INDEX(检修、备用和必开!F:F,MATCH(统调负荷!$C1857,检修、备用和必开!$A:$A,0))</f>
        <v/>
      </c>
      <c r="AA1857" s="80">
        <f>94492.4-V1857-Z1857</f>
        <v/>
      </c>
      <c r="AB1857" s="80" t="n">
        <v>326.2</v>
      </c>
      <c r="AC1857" s="80" t="n">
        <v>315.78</v>
      </c>
      <c r="AD1857" s="83">
        <f>C1857+D1857</f>
        <v/>
      </c>
      <c r="AE1857" s="82">
        <f>N1857-E1857</f>
        <v/>
      </c>
      <c r="AF1857" s="82">
        <f>O1857-F1857</f>
        <v/>
      </c>
      <c r="AG1857" s="82">
        <f>P1857-G1857</f>
        <v/>
      </c>
      <c r="AH1857" s="82">
        <f>Q1857-H1857</f>
        <v/>
      </c>
      <c r="AI1857" s="82">
        <f>R1857-I1857</f>
        <v/>
      </c>
      <c r="AJ1857" s="82">
        <f>S1857-J1857</f>
        <v/>
      </c>
      <c r="AK1857" s="80">
        <f>INDEX(检修、备用和必开!I:I,MATCH(统调负荷!$C1857,检修、备用和必开!$A:$A,0))</f>
        <v/>
      </c>
    </row>
    <row r="1858" ht="13.8" customHeight="1">
      <c r="A1858" s="80">
        <f>WEEKDAY(C1858,2)</f>
        <v/>
      </c>
      <c r="B1858" s="80">
        <f>HOUR(D1858)</f>
        <v/>
      </c>
      <c r="D1858" s="75" t="n"/>
      <c r="E1858" s="80" t="n"/>
      <c r="F1858" s="80" t="n"/>
      <c r="G1858" s="80" t="n"/>
      <c r="H1858" s="80" t="n"/>
      <c r="I1858" s="80" t="n"/>
      <c r="J1858" s="80" t="n"/>
      <c r="K1858" s="80">
        <f>F1858-Y1858</f>
        <v/>
      </c>
      <c r="L1858" s="82">
        <f>AA1858/(K1858+W1858)</f>
        <v/>
      </c>
      <c r="M1858" s="75" t="n">
        <v>0.3333333333333333</v>
      </c>
      <c r="N1858" s="80" t="n">
        <v>73043.89999999999</v>
      </c>
      <c r="O1858" s="80" t="n">
        <v>37946.39</v>
      </c>
      <c r="P1858" s="80" t="n">
        <v>11035.1</v>
      </c>
      <c r="Q1858" s="80" t="n">
        <v>18671.2</v>
      </c>
      <c r="R1858" s="80" t="n">
        <v>6767.84</v>
      </c>
      <c r="S1858" s="80" t="n">
        <v>-1376.63</v>
      </c>
      <c r="T1858" s="80">
        <f>O1858-Y1858</f>
        <v/>
      </c>
      <c r="U1858" s="82">
        <f>AA1858/(T1858+X1858)</f>
        <v/>
      </c>
      <c r="V1858" s="80">
        <f>INDEX(检修、备用和必开!B:B,MATCH(统调负荷!$C1858,检修、备用和必开!$A:$A,0))</f>
        <v/>
      </c>
      <c r="W1858" s="80">
        <f>INDEX(检修、备用和必开!C:C,MATCH(统调负荷!$C1858,检修、备用和必开!$A:$A,0))</f>
        <v/>
      </c>
      <c r="X1858" s="80">
        <f>INDEX(检修、备用和必开!D:D,MATCH(统调负荷!$C1858,检修、备用和必开!$A:$A,0))</f>
        <v/>
      </c>
      <c r="Y1858" s="80">
        <f>INDEX(检修、备用和必开!E:E,MATCH(统调负荷!$C1858,检修、备用和必开!$A:$A,0))</f>
        <v/>
      </c>
      <c r="Z1858" s="80">
        <f>INDEX(检修、备用和必开!F:F,MATCH(统调负荷!$C1858,检修、备用和必开!$A:$A,0))</f>
        <v/>
      </c>
      <c r="AA1858" s="80">
        <f>94492.4-V1858-Z1858</f>
        <v/>
      </c>
      <c r="AB1858" s="80" t="n">
        <v>322.29</v>
      </c>
      <c r="AC1858" s="80" t="n">
        <v>339.63</v>
      </c>
      <c r="AD1858" s="83">
        <f>C1858+D1858</f>
        <v/>
      </c>
      <c r="AE1858" s="82">
        <f>N1858-E1858</f>
        <v/>
      </c>
      <c r="AF1858" s="82">
        <f>O1858-F1858</f>
        <v/>
      </c>
      <c r="AG1858" s="82">
        <f>P1858-G1858</f>
        <v/>
      </c>
      <c r="AH1858" s="82">
        <f>Q1858-H1858</f>
        <v/>
      </c>
      <c r="AI1858" s="82">
        <f>R1858-I1858</f>
        <v/>
      </c>
      <c r="AJ1858" s="82">
        <f>S1858-J1858</f>
        <v/>
      </c>
      <c r="AK1858" s="80">
        <f>INDEX(检修、备用和必开!I:I,MATCH(统调负荷!$C1858,检修、备用和必开!$A:$A,0))</f>
        <v/>
      </c>
    </row>
    <row r="1859" ht="13.8" customHeight="1">
      <c r="A1859" s="80">
        <f>WEEKDAY(C1859,2)</f>
        <v/>
      </c>
      <c r="B1859" s="80">
        <f>HOUR(D1859)</f>
        <v/>
      </c>
      <c r="D1859" s="75" t="n"/>
      <c r="E1859" s="80" t="n"/>
      <c r="F1859" s="80" t="n"/>
      <c r="G1859" s="80" t="n"/>
      <c r="H1859" s="80" t="n"/>
      <c r="I1859" s="80" t="n"/>
      <c r="J1859" s="80" t="n"/>
      <c r="K1859" s="80">
        <f>F1859-Y1859</f>
        <v/>
      </c>
      <c r="L1859" s="82">
        <f>AA1859/(K1859+W1859)</f>
        <v/>
      </c>
      <c r="M1859" s="75" t="n">
        <v>0.34375</v>
      </c>
      <c r="N1859" s="80" t="n">
        <v>75259.89999999999</v>
      </c>
      <c r="O1859" s="80" t="n">
        <v>39279.51</v>
      </c>
      <c r="P1859" s="80" t="n">
        <v>11366.6</v>
      </c>
      <c r="Q1859" s="80" t="n">
        <v>18737.7</v>
      </c>
      <c r="R1859" s="80" t="n">
        <v>7279.1</v>
      </c>
      <c r="S1859" s="80" t="n">
        <v>-1403.01</v>
      </c>
      <c r="T1859" s="80">
        <f>O1859-Y1859</f>
        <v/>
      </c>
      <c r="U1859" s="82">
        <f>AA1859/(T1859+X1859)</f>
        <v/>
      </c>
      <c r="V1859" s="80">
        <f>INDEX(检修、备用和必开!B:B,MATCH(统调负荷!$C1859,检修、备用和必开!$A:$A,0))</f>
        <v/>
      </c>
      <c r="W1859" s="80">
        <f>INDEX(检修、备用和必开!C:C,MATCH(统调负荷!$C1859,检修、备用和必开!$A:$A,0))</f>
        <v/>
      </c>
      <c r="X1859" s="80">
        <f>INDEX(检修、备用和必开!D:D,MATCH(统调负荷!$C1859,检修、备用和必开!$A:$A,0))</f>
        <v/>
      </c>
      <c r="Y1859" s="80">
        <f>INDEX(检修、备用和必开!E:E,MATCH(统调负荷!$C1859,检修、备用和必开!$A:$A,0))</f>
        <v/>
      </c>
      <c r="Z1859" s="80">
        <f>INDEX(检修、备用和必开!F:F,MATCH(统调负荷!$C1859,检修、备用和必开!$A:$A,0))</f>
        <v/>
      </c>
      <c r="AA1859" s="80">
        <f>94492.4-V1859-Z1859</f>
        <v/>
      </c>
      <c r="AB1859" s="80" t="n">
        <v>338.32</v>
      </c>
      <c r="AC1859" s="80" t="n">
        <v>349.49</v>
      </c>
      <c r="AD1859" s="83">
        <f>C1859+D1859</f>
        <v/>
      </c>
      <c r="AE1859" s="82">
        <f>N1859-E1859</f>
        <v/>
      </c>
      <c r="AF1859" s="82">
        <f>O1859-F1859</f>
        <v/>
      </c>
      <c r="AG1859" s="82">
        <f>P1859-G1859</f>
        <v/>
      </c>
      <c r="AH1859" s="82">
        <f>Q1859-H1859</f>
        <v/>
      </c>
      <c r="AI1859" s="82">
        <f>R1859-I1859</f>
        <v/>
      </c>
      <c r="AJ1859" s="82">
        <f>S1859-J1859</f>
        <v/>
      </c>
      <c r="AK1859" s="80">
        <f>INDEX(检修、备用和必开!I:I,MATCH(统调负荷!$C1859,检修、备用和必开!$A:$A,0))</f>
        <v/>
      </c>
    </row>
    <row r="1860" ht="13.8" customHeight="1">
      <c r="A1860" s="80">
        <f>WEEKDAY(C1860,2)</f>
        <v/>
      </c>
      <c r="B1860" s="80">
        <f>HOUR(D1860)</f>
        <v/>
      </c>
      <c r="D1860" s="75" t="n"/>
      <c r="E1860" s="80" t="n"/>
      <c r="F1860" s="80" t="n"/>
      <c r="G1860" s="80" t="n"/>
      <c r="H1860" s="80" t="n"/>
      <c r="I1860" s="80" t="n"/>
      <c r="J1860" s="80" t="n"/>
      <c r="K1860" s="80">
        <f>F1860-Y1860</f>
        <v/>
      </c>
      <c r="L1860" s="82">
        <f>AA1860/(K1860+W1860)</f>
        <v/>
      </c>
      <c r="M1860" s="75" t="n">
        <v>0.3541666666666667</v>
      </c>
      <c r="N1860" s="80" t="n">
        <v>76127.2</v>
      </c>
      <c r="O1860" s="80" t="n">
        <v>38047.59</v>
      </c>
      <c r="P1860" s="80" t="n">
        <v>12384.6</v>
      </c>
      <c r="Q1860" s="80" t="n">
        <v>19314.4</v>
      </c>
      <c r="R1860" s="80" t="n">
        <v>7835.41</v>
      </c>
      <c r="S1860" s="80" t="n">
        <v>-1454.8</v>
      </c>
      <c r="T1860" s="80">
        <f>O1860-Y1860</f>
        <v/>
      </c>
      <c r="U1860" s="82">
        <f>AA1860/(T1860+X1860)</f>
        <v/>
      </c>
      <c r="V1860" s="80">
        <f>INDEX(检修、备用和必开!B:B,MATCH(统调负荷!$C1860,检修、备用和必开!$A:$A,0))</f>
        <v/>
      </c>
      <c r="W1860" s="80">
        <f>INDEX(检修、备用和必开!C:C,MATCH(统调负荷!$C1860,检修、备用和必开!$A:$A,0))</f>
        <v/>
      </c>
      <c r="X1860" s="80">
        <f>INDEX(检修、备用和必开!D:D,MATCH(统调负荷!$C1860,检修、备用和必开!$A:$A,0))</f>
        <v/>
      </c>
      <c r="Y1860" s="80">
        <f>INDEX(检修、备用和必开!E:E,MATCH(统调负荷!$C1860,检修、备用和必开!$A:$A,0))</f>
        <v/>
      </c>
      <c r="Z1860" s="80">
        <f>INDEX(检修、备用和必开!F:F,MATCH(统调负荷!$C1860,检修、备用和必开!$A:$A,0))</f>
        <v/>
      </c>
      <c r="AA1860" s="80">
        <f>94492.4-V1860-Z1860</f>
        <v/>
      </c>
      <c r="AB1860" s="80" t="n">
        <v>342.55</v>
      </c>
      <c r="AC1860" s="80" t="n">
        <v>296.15</v>
      </c>
      <c r="AD1860" s="83">
        <f>C1860+D1860</f>
        <v/>
      </c>
      <c r="AE1860" s="82">
        <f>N1860-E1860</f>
        <v/>
      </c>
      <c r="AF1860" s="82">
        <f>O1860-F1860</f>
        <v/>
      </c>
      <c r="AG1860" s="82">
        <f>P1860-G1860</f>
        <v/>
      </c>
      <c r="AH1860" s="82">
        <f>Q1860-H1860</f>
        <v/>
      </c>
      <c r="AI1860" s="82">
        <f>R1860-I1860</f>
        <v/>
      </c>
      <c r="AJ1860" s="82">
        <f>S1860-J1860</f>
        <v/>
      </c>
      <c r="AK1860" s="80">
        <f>INDEX(检修、备用和必开!I:I,MATCH(统调负荷!$C1860,检修、备用和必开!$A:$A,0))</f>
        <v/>
      </c>
    </row>
    <row r="1861" ht="13.8" customHeight="1">
      <c r="A1861" s="80">
        <f>WEEKDAY(C1861,2)</f>
        <v/>
      </c>
      <c r="B1861" s="80">
        <f>HOUR(D1861)</f>
        <v/>
      </c>
      <c r="D1861" s="75" t="n"/>
      <c r="E1861" s="80" t="n"/>
      <c r="F1861" s="80" t="n"/>
      <c r="G1861" s="80" t="n"/>
      <c r="H1861" s="80" t="n"/>
      <c r="I1861" s="80" t="n"/>
      <c r="J1861" s="80" t="n"/>
      <c r="K1861" s="80">
        <f>F1861-Y1861</f>
        <v/>
      </c>
      <c r="L1861" s="82">
        <f>AA1861/(K1861+W1861)</f>
        <v/>
      </c>
      <c r="M1861" s="75" t="n">
        <v>0.3645833333333333</v>
      </c>
      <c r="N1861" s="80" t="n">
        <v>76741.8</v>
      </c>
      <c r="O1861" s="80" t="n">
        <v>36691.27</v>
      </c>
      <c r="P1861" s="80" t="n">
        <v>12897.7</v>
      </c>
      <c r="Q1861" s="80" t="n">
        <v>20098.8</v>
      </c>
      <c r="R1861" s="80" t="n">
        <v>8523.1</v>
      </c>
      <c r="S1861" s="80" t="n">
        <v>-1469.07</v>
      </c>
      <c r="T1861" s="80">
        <f>O1861-Y1861</f>
        <v/>
      </c>
      <c r="U1861" s="82">
        <f>AA1861/(T1861+X1861)</f>
        <v/>
      </c>
      <c r="V1861" s="80">
        <f>INDEX(检修、备用和必开!B:B,MATCH(统调负荷!$C1861,检修、备用和必开!$A:$A,0))</f>
        <v/>
      </c>
      <c r="W1861" s="80">
        <f>INDEX(检修、备用和必开!C:C,MATCH(统调负荷!$C1861,检修、备用和必开!$A:$A,0))</f>
        <v/>
      </c>
      <c r="X1861" s="80">
        <f>INDEX(检修、备用和必开!D:D,MATCH(统调负荷!$C1861,检修、备用和必开!$A:$A,0))</f>
        <v/>
      </c>
      <c r="Y1861" s="80">
        <f>INDEX(检修、备用和必开!E:E,MATCH(统调负荷!$C1861,检修、备用和必开!$A:$A,0))</f>
        <v/>
      </c>
      <c r="Z1861" s="80">
        <f>INDEX(检修、备用和必开!F:F,MATCH(统调负荷!$C1861,检修、备用和必开!$A:$A,0))</f>
        <v/>
      </c>
      <c r="AA1861" s="80">
        <f>94492.4-V1861-Z1861</f>
        <v/>
      </c>
      <c r="AB1861" s="80" t="n">
        <v>342.55</v>
      </c>
      <c r="AC1861" s="80" t="n">
        <v>310.05</v>
      </c>
      <c r="AD1861" s="83">
        <f>C1861+D1861</f>
        <v/>
      </c>
      <c r="AE1861" s="82">
        <f>N1861-E1861</f>
        <v/>
      </c>
      <c r="AF1861" s="82">
        <f>O1861-F1861</f>
        <v/>
      </c>
      <c r="AG1861" s="82">
        <f>P1861-G1861</f>
        <v/>
      </c>
      <c r="AH1861" s="82">
        <f>Q1861-H1861</f>
        <v/>
      </c>
      <c r="AI1861" s="82">
        <f>R1861-I1861</f>
        <v/>
      </c>
      <c r="AJ1861" s="82">
        <f>S1861-J1861</f>
        <v/>
      </c>
      <c r="AK1861" s="80">
        <f>INDEX(检修、备用和必开!I:I,MATCH(统调负荷!$C1861,检修、备用和必开!$A:$A,0))</f>
        <v/>
      </c>
    </row>
    <row r="1862" ht="13.8" customHeight="1">
      <c r="A1862" s="80">
        <f>WEEKDAY(C1862,2)</f>
        <v/>
      </c>
      <c r="B1862" s="80">
        <f>HOUR(D1862)</f>
        <v/>
      </c>
      <c r="D1862" s="75" t="n"/>
      <c r="E1862" s="80" t="n"/>
      <c r="F1862" s="80" t="n"/>
      <c r="G1862" s="80" t="n"/>
      <c r="H1862" s="80" t="n"/>
      <c r="I1862" s="80" t="n"/>
      <c r="J1862" s="80" t="n"/>
      <c r="K1862" s="80">
        <f>F1862-Y1862</f>
        <v/>
      </c>
      <c r="L1862" s="82">
        <f>AA1862/(K1862+W1862)</f>
        <v/>
      </c>
      <c r="M1862" s="75" t="n">
        <v>0.375</v>
      </c>
      <c r="N1862" s="80" t="n">
        <v>76792</v>
      </c>
      <c r="O1862" s="80" t="n">
        <v>35581.19</v>
      </c>
      <c r="P1862" s="80" t="n">
        <v>12653.2</v>
      </c>
      <c r="Q1862" s="80" t="n">
        <v>20731</v>
      </c>
      <c r="R1862" s="80" t="n">
        <v>9235.190000000001</v>
      </c>
      <c r="S1862" s="80" t="n">
        <v>-1408.58</v>
      </c>
      <c r="T1862" s="80">
        <f>O1862-Y1862</f>
        <v/>
      </c>
      <c r="U1862" s="82">
        <f>AA1862/(T1862+X1862)</f>
        <v/>
      </c>
      <c r="V1862" s="80">
        <f>INDEX(检修、备用和必开!B:B,MATCH(统调负荷!$C1862,检修、备用和必开!$A:$A,0))</f>
        <v/>
      </c>
      <c r="W1862" s="80">
        <f>INDEX(检修、备用和必开!C:C,MATCH(统调负荷!$C1862,检修、备用和必开!$A:$A,0))</f>
        <v/>
      </c>
      <c r="X1862" s="80">
        <f>INDEX(检修、备用和必开!D:D,MATCH(统调负荷!$C1862,检修、备用和必开!$A:$A,0))</f>
        <v/>
      </c>
      <c r="Y1862" s="80">
        <f>INDEX(检修、备用和必开!E:E,MATCH(统调负荷!$C1862,检修、备用和必开!$A:$A,0))</f>
        <v/>
      </c>
      <c r="Z1862" s="80">
        <f>INDEX(检修、备用和必开!F:F,MATCH(统调负荷!$C1862,检修、备用和必开!$A:$A,0))</f>
        <v/>
      </c>
      <c r="AA1862" s="80">
        <f>94492.4-V1862-Z1862</f>
        <v/>
      </c>
      <c r="AB1862" s="80" t="n">
        <v>344.99</v>
      </c>
      <c r="AC1862" s="80" t="n">
        <v>305.62</v>
      </c>
      <c r="AD1862" s="83">
        <f>C1862+D1862</f>
        <v/>
      </c>
      <c r="AE1862" s="82">
        <f>N1862-E1862</f>
        <v/>
      </c>
      <c r="AF1862" s="82">
        <f>O1862-F1862</f>
        <v/>
      </c>
      <c r="AG1862" s="82">
        <f>P1862-G1862</f>
        <v/>
      </c>
      <c r="AH1862" s="82">
        <f>Q1862-H1862</f>
        <v/>
      </c>
      <c r="AI1862" s="82">
        <f>R1862-I1862</f>
        <v/>
      </c>
      <c r="AJ1862" s="82">
        <f>S1862-J1862</f>
        <v/>
      </c>
      <c r="AK1862" s="80">
        <f>INDEX(检修、备用和必开!I:I,MATCH(统调负荷!$C1862,检修、备用和必开!$A:$A,0))</f>
        <v/>
      </c>
    </row>
    <row r="1863" ht="13.8" customHeight="1">
      <c r="A1863" s="80">
        <f>WEEKDAY(C1863,2)</f>
        <v/>
      </c>
      <c r="B1863" s="80">
        <f>HOUR(D1863)</f>
        <v/>
      </c>
      <c r="D1863" s="75" t="n"/>
      <c r="E1863" s="80" t="n"/>
      <c r="F1863" s="80" t="n"/>
      <c r="G1863" s="80" t="n"/>
      <c r="H1863" s="80" t="n"/>
      <c r="I1863" s="80" t="n"/>
      <c r="J1863" s="80" t="n"/>
      <c r="K1863" s="80">
        <f>F1863-Y1863</f>
        <v/>
      </c>
      <c r="L1863" s="82">
        <f>AA1863/(K1863+W1863)</f>
        <v/>
      </c>
      <c r="M1863" s="75" t="n">
        <v>0.3854166666666667</v>
      </c>
      <c r="N1863" s="80" t="n">
        <v>77085.2</v>
      </c>
      <c r="O1863" s="80" t="n">
        <v>35592.32</v>
      </c>
      <c r="P1863" s="80" t="n">
        <v>12823.2</v>
      </c>
      <c r="Q1863" s="80" t="n">
        <v>20258.7</v>
      </c>
      <c r="R1863" s="80" t="n">
        <v>9918.42</v>
      </c>
      <c r="S1863" s="80" t="n">
        <v>-1507.44</v>
      </c>
      <c r="T1863" s="80">
        <f>O1863-Y1863</f>
        <v/>
      </c>
      <c r="U1863" s="82">
        <f>AA1863/(T1863+X1863)</f>
        <v/>
      </c>
      <c r="V1863" s="80">
        <f>INDEX(检修、备用和必开!B:B,MATCH(统调负荷!$C1863,检修、备用和必开!$A:$A,0))</f>
        <v/>
      </c>
      <c r="W1863" s="80">
        <f>INDEX(检修、备用和必开!C:C,MATCH(统调负荷!$C1863,检修、备用和必开!$A:$A,0))</f>
        <v/>
      </c>
      <c r="X1863" s="80">
        <f>INDEX(检修、备用和必开!D:D,MATCH(统调负荷!$C1863,检修、备用和必开!$A:$A,0))</f>
        <v/>
      </c>
      <c r="Y1863" s="80">
        <f>INDEX(检修、备用和必开!E:E,MATCH(统调负荷!$C1863,检修、备用和必开!$A:$A,0))</f>
        <v/>
      </c>
      <c r="Z1863" s="80">
        <f>INDEX(检修、备用和必开!F:F,MATCH(统调负荷!$C1863,检修、备用和必开!$A:$A,0))</f>
        <v/>
      </c>
      <c r="AA1863" s="80">
        <f>94492.4-V1863-Z1863</f>
        <v/>
      </c>
      <c r="AB1863" s="80" t="n">
        <v>360.27</v>
      </c>
      <c r="AC1863" s="80" t="n">
        <v>306.02</v>
      </c>
      <c r="AD1863" s="83">
        <f>C1863+D1863</f>
        <v/>
      </c>
      <c r="AE1863" s="82">
        <f>N1863-E1863</f>
        <v/>
      </c>
      <c r="AF1863" s="82">
        <f>O1863-F1863</f>
        <v/>
      </c>
      <c r="AG1863" s="82">
        <f>P1863-G1863</f>
        <v/>
      </c>
      <c r="AH1863" s="82">
        <f>Q1863-H1863</f>
        <v/>
      </c>
      <c r="AI1863" s="82">
        <f>R1863-I1863</f>
        <v/>
      </c>
      <c r="AJ1863" s="82">
        <f>S1863-J1863</f>
        <v/>
      </c>
      <c r="AK1863" s="80">
        <f>INDEX(检修、备用和必开!I:I,MATCH(统调负荷!$C1863,检修、备用和必开!$A:$A,0))</f>
        <v/>
      </c>
    </row>
    <row r="1864" ht="13.8" customHeight="1">
      <c r="A1864" s="80">
        <f>WEEKDAY(C1864,2)</f>
        <v/>
      </c>
      <c r="B1864" s="80">
        <f>HOUR(D1864)</f>
        <v/>
      </c>
      <c r="D1864" s="75" t="n"/>
      <c r="E1864" s="80" t="n"/>
      <c r="F1864" s="80" t="n"/>
      <c r="G1864" s="80" t="n"/>
      <c r="H1864" s="80" t="n"/>
      <c r="I1864" s="80" t="n"/>
      <c r="J1864" s="80" t="n"/>
      <c r="K1864" s="80">
        <f>F1864-Y1864</f>
        <v/>
      </c>
      <c r="L1864" s="82">
        <f>AA1864/(K1864+W1864)</f>
        <v/>
      </c>
      <c r="M1864" s="75" t="n">
        <v>0.3958333333333333</v>
      </c>
      <c r="N1864" s="80" t="n">
        <v>77010.2</v>
      </c>
      <c r="O1864" s="80" t="n">
        <v>34838.74</v>
      </c>
      <c r="P1864" s="80" t="n">
        <v>12523.2</v>
      </c>
      <c r="Q1864" s="80" t="n">
        <v>20491.9</v>
      </c>
      <c r="R1864" s="80" t="n">
        <v>10520.5</v>
      </c>
      <c r="S1864" s="80" t="n">
        <v>-1364.14</v>
      </c>
      <c r="T1864" s="80">
        <f>O1864-Y1864</f>
        <v/>
      </c>
      <c r="U1864" s="82">
        <f>AA1864/(T1864+X1864)</f>
        <v/>
      </c>
      <c r="V1864" s="80">
        <f>INDEX(检修、备用和必开!B:B,MATCH(统调负荷!$C1864,检修、备用和必开!$A:$A,0))</f>
        <v/>
      </c>
      <c r="W1864" s="80">
        <f>INDEX(检修、备用和必开!C:C,MATCH(统调负荷!$C1864,检修、备用和必开!$A:$A,0))</f>
        <v/>
      </c>
      <c r="X1864" s="80">
        <f>INDEX(检修、备用和必开!D:D,MATCH(统调负荷!$C1864,检修、备用和必开!$A:$A,0))</f>
        <v/>
      </c>
      <c r="Y1864" s="80">
        <f>INDEX(检修、备用和必开!E:E,MATCH(统调负荷!$C1864,检修、备用和必开!$A:$A,0))</f>
        <v/>
      </c>
      <c r="Z1864" s="80">
        <f>INDEX(检修、备用和必开!F:F,MATCH(统调负荷!$C1864,检修、备用和必开!$A:$A,0))</f>
        <v/>
      </c>
      <c r="AA1864" s="80">
        <f>94492.4-V1864-Z1864</f>
        <v/>
      </c>
      <c r="AB1864" s="80" t="n">
        <v>338.23</v>
      </c>
      <c r="AC1864" s="80" t="n">
        <v>304.08</v>
      </c>
      <c r="AD1864" s="83">
        <f>C1864+D1864</f>
        <v/>
      </c>
      <c r="AE1864" s="82">
        <f>N1864-E1864</f>
        <v/>
      </c>
      <c r="AF1864" s="82">
        <f>O1864-F1864</f>
        <v/>
      </c>
      <c r="AG1864" s="82">
        <f>P1864-G1864</f>
        <v/>
      </c>
      <c r="AH1864" s="82">
        <f>Q1864-H1864</f>
        <v/>
      </c>
      <c r="AI1864" s="82">
        <f>R1864-I1864</f>
        <v/>
      </c>
      <c r="AJ1864" s="82">
        <f>S1864-J1864</f>
        <v/>
      </c>
      <c r="AK1864" s="80">
        <f>INDEX(检修、备用和必开!I:I,MATCH(统调负荷!$C1864,检修、备用和必开!$A:$A,0))</f>
        <v/>
      </c>
    </row>
    <row r="1865" ht="13.8" customHeight="1">
      <c r="A1865" s="80">
        <f>WEEKDAY(C1865,2)</f>
        <v/>
      </c>
      <c r="B1865" s="80">
        <f>HOUR(D1865)</f>
        <v/>
      </c>
      <c r="D1865" s="75" t="n"/>
      <c r="E1865" s="80" t="n"/>
      <c r="F1865" s="80" t="n"/>
      <c r="G1865" s="80" t="n"/>
      <c r="H1865" s="80" t="n"/>
      <c r="I1865" s="80" t="n"/>
      <c r="J1865" s="80" t="n"/>
      <c r="K1865" s="80">
        <f>F1865-Y1865</f>
        <v/>
      </c>
      <c r="L1865" s="82">
        <f>AA1865/(K1865+W1865)</f>
        <v/>
      </c>
      <c r="M1865" s="75" t="n">
        <v>0.40625</v>
      </c>
      <c r="N1865" s="80" t="n">
        <v>76577.2</v>
      </c>
      <c r="O1865" s="80" t="n">
        <v>33191.99</v>
      </c>
      <c r="P1865" s="80" t="n">
        <v>12490.8</v>
      </c>
      <c r="Q1865" s="80" t="n">
        <v>21196.4</v>
      </c>
      <c r="R1865" s="80" t="n">
        <v>11065.5</v>
      </c>
      <c r="S1865" s="80" t="n">
        <v>-1367.49</v>
      </c>
      <c r="T1865" s="80">
        <f>O1865-Y1865</f>
        <v/>
      </c>
      <c r="U1865" s="82">
        <f>AA1865/(T1865+X1865)</f>
        <v/>
      </c>
      <c r="V1865" s="80">
        <f>INDEX(检修、备用和必开!B:B,MATCH(统调负荷!$C1865,检修、备用和必开!$A:$A,0))</f>
        <v/>
      </c>
      <c r="W1865" s="80">
        <f>INDEX(检修、备用和必开!C:C,MATCH(统调负荷!$C1865,检修、备用和必开!$A:$A,0))</f>
        <v/>
      </c>
      <c r="X1865" s="80">
        <f>INDEX(检修、备用和必开!D:D,MATCH(统调负荷!$C1865,检修、备用和必开!$A:$A,0))</f>
        <v/>
      </c>
      <c r="Y1865" s="80">
        <f>INDEX(检修、备用和必开!E:E,MATCH(统调负荷!$C1865,检修、备用和必开!$A:$A,0))</f>
        <v/>
      </c>
      <c r="Z1865" s="80">
        <f>INDEX(检修、备用和必开!F:F,MATCH(统调负荷!$C1865,检修、备用和必开!$A:$A,0))</f>
        <v/>
      </c>
      <c r="AA1865" s="80">
        <f>94492.4-V1865-Z1865</f>
        <v/>
      </c>
      <c r="AB1865" s="80" t="n">
        <v>331.76</v>
      </c>
      <c r="AC1865" s="80" t="n">
        <v>290.12</v>
      </c>
      <c r="AD1865" s="83">
        <f>C1865+D1865</f>
        <v/>
      </c>
      <c r="AE1865" s="82">
        <f>N1865-E1865</f>
        <v/>
      </c>
      <c r="AF1865" s="82">
        <f>O1865-F1865</f>
        <v/>
      </c>
      <c r="AG1865" s="82">
        <f>P1865-G1865</f>
        <v/>
      </c>
      <c r="AH1865" s="82">
        <f>Q1865-H1865</f>
        <v/>
      </c>
      <c r="AI1865" s="82">
        <f>R1865-I1865</f>
        <v/>
      </c>
      <c r="AJ1865" s="82">
        <f>S1865-J1865</f>
        <v/>
      </c>
      <c r="AK1865" s="80">
        <f>INDEX(检修、备用和必开!I:I,MATCH(统调负荷!$C1865,检修、备用和必开!$A:$A,0))</f>
        <v/>
      </c>
    </row>
    <row r="1866" ht="13.8" customHeight="1">
      <c r="A1866" s="80">
        <f>WEEKDAY(C1866,2)</f>
        <v/>
      </c>
      <c r="B1866" s="80">
        <f>HOUR(D1866)</f>
        <v/>
      </c>
      <c r="D1866" s="75" t="n"/>
      <c r="E1866" s="80" t="n"/>
      <c r="F1866" s="80" t="n"/>
      <c r="G1866" s="80" t="n"/>
      <c r="H1866" s="80" t="n"/>
      <c r="I1866" s="80" t="n"/>
      <c r="J1866" s="80" t="n"/>
      <c r="K1866" s="80">
        <f>F1866-Y1866</f>
        <v/>
      </c>
      <c r="L1866" s="82">
        <f>AA1866/(K1866+W1866)</f>
        <v/>
      </c>
      <c r="M1866" s="75" t="n">
        <v>0.4166666666666667</v>
      </c>
      <c r="N1866" s="80" t="n">
        <v>75775.3</v>
      </c>
      <c r="O1866" s="80" t="n">
        <v>31572.78</v>
      </c>
      <c r="P1866" s="80" t="n">
        <v>13013.2</v>
      </c>
      <c r="Q1866" s="80" t="n">
        <v>20994.8</v>
      </c>
      <c r="R1866" s="80" t="n">
        <v>11560.5</v>
      </c>
      <c r="S1866" s="80" t="n">
        <v>-1365.98</v>
      </c>
      <c r="T1866" s="80">
        <f>O1866-Y1866</f>
        <v/>
      </c>
      <c r="U1866" s="82">
        <f>AA1866/(T1866+X1866)</f>
        <v/>
      </c>
      <c r="V1866" s="80">
        <f>INDEX(检修、备用和必开!B:B,MATCH(统调负荷!$C1866,检修、备用和必开!$A:$A,0))</f>
        <v/>
      </c>
      <c r="W1866" s="80">
        <f>INDEX(检修、备用和必开!C:C,MATCH(统调负荷!$C1866,检修、备用和必开!$A:$A,0))</f>
        <v/>
      </c>
      <c r="X1866" s="80">
        <f>INDEX(检修、备用和必开!D:D,MATCH(统调负荷!$C1866,检修、备用和必开!$A:$A,0))</f>
        <v/>
      </c>
      <c r="Y1866" s="80">
        <f>INDEX(检修、备用和必开!E:E,MATCH(统调负荷!$C1866,检修、备用和必开!$A:$A,0))</f>
        <v/>
      </c>
      <c r="Z1866" s="80">
        <f>INDEX(检修、备用和必开!F:F,MATCH(统调负荷!$C1866,检修、备用和必开!$A:$A,0))</f>
        <v/>
      </c>
      <c r="AA1866" s="80">
        <f>94492.4-V1866-Z1866</f>
        <v/>
      </c>
      <c r="AB1866" s="80" t="n">
        <v>325.91</v>
      </c>
      <c r="AC1866" s="80" t="n">
        <v>300</v>
      </c>
      <c r="AD1866" s="83">
        <f>C1866+D1866</f>
        <v/>
      </c>
      <c r="AE1866" s="82">
        <f>N1866-E1866</f>
        <v/>
      </c>
      <c r="AF1866" s="82">
        <f>O1866-F1866</f>
        <v/>
      </c>
      <c r="AG1866" s="82">
        <f>P1866-G1866</f>
        <v/>
      </c>
      <c r="AH1866" s="82">
        <f>Q1866-H1866</f>
        <v/>
      </c>
      <c r="AI1866" s="82">
        <f>R1866-I1866</f>
        <v/>
      </c>
      <c r="AJ1866" s="82">
        <f>S1866-J1866</f>
        <v/>
      </c>
      <c r="AK1866" s="80">
        <f>INDEX(检修、备用和必开!I:I,MATCH(统调负荷!$C1866,检修、备用和必开!$A:$A,0))</f>
        <v/>
      </c>
    </row>
    <row r="1867" ht="13.8" customHeight="1">
      <c r="A1867" s="80">
        <f>WEEKDAY(C1867,2)</f>
        <v/>
      </c>
      <c r="B1867" s="80">
        <f>HOUR(D1867)</f>
        <v/>
      </c>
      <c r="D1867" s="75" t="n"/>
      <c r="E1867" s="80" t="n"/>
      <c r="F1867" s="80" t="n"/>
      <c r="G1867" s="80" t="n"/>
      <c r="H1867" s="80" t="n"/>
      <c r="I1867" s="80" t="n"/>
      <c r="J1867" s="80" t="n"/>
      <c r="K1867" s="80">
        <f>F1867-Y1867</f>
        <v/>
      </c>
      <c r="L1867" s="82">
        <f>AA1867/(K1867+W1867)</f>
        <v/>
      </c>
      <c r="M1867" s="75" t="n">
        <v>0.4270833333333333</v>
      </c>
      <c r="N1867" s="80" t="n">
        <v>74363.3</v>
      </c>
      <c r="O1867" s="80" t="n">
        <v>29983.46</v>
      </c>
      <c r="P1867" s="80" t="n">
        <v>12606.8</v>
      </c>
      <c r="Q1867" s="80" t="n">
        <v>21052.7</v>
      </c>
      <c r="R1867" s="80" t="n">
        <v>12134.7</v>
      </c>
      <c r="S1867" s="80" t="n">
        <v>-1414.36</v>
      </c>
      <c r="T1867" s="80">
        <f>O1867-Y1867</f>
        <v/>
      </c>
      <c r="U1867" s="82">
        <f>AA1867/(T1867+X1867)</f>
        <v/>
      </c>
      <c r="V1867" s="80">
        <f>INDEX(检修、备用和必开!B:B,MATCH(统调负荷!$C1867,检修、备用和必开!$A:$A,0))</f>
        <v/>
      </c>
      <c r="W1867" s="80">
        <f>INDEX(检修、备用和必开!C:C,MATCH(统调负荷!$C1867,检修、备用和必开!$A:$A,0))</f>
        <v/>
      </c>
      <c r="X1867" s="80">
        <f>INDEX(检修、备用和必开!D:D,MATCH(统调负荷!$C1867,检修、备用和必开!$A:$A,0))</f>
        <v/>
      </c>
      <c r="Y1867" s="80">
        <f>INDEX(检修、备用和必开!E:E,MATCH(统调负荷!$C1867,检修、备用和必开!$A:$A,0))</f>
        <v/>
      </c>
      <c r="Z1867" s="80">
        <f>INDEX(检修、备用和必开!F:F,MATCH(统调负荷!$C1867,检修、备用和必开!$A:$A,0))</f>
        <v/>
      </c>
      <c r="AA1867" s="80">
        <f>94492.4-V1867-Z1867</f>
        <v/>
      </c>
      <c r="AB1867" s="80" t="n">
        <v>315.97</v>
      </c>
      <c r="AC1867" s="80" t="n">
        <v>280</v>
      </c>
      <c r="AD1867" s="83">
        <f>C1867+D1867</f>
        <v/>
      </c>
      <c r="AE1867" s="82">
        <f>N1867-E1867</f>
        <v/>
      </c>
      <c r="AF1867" s="82">
        <f>O1867-F1867</f>
        <v/>
      </c>
      <c r="AG1867" s="82">
        <f>P1867-G1867</f>
        <v/>
      </c>
      <c r="AH1867" s="82">
        <f>Q1867-H1867</f>
        <v/>
      </c>
      <c r="AI1867" s="82">
        <f>R1867-I1867</f>
        <v/>
      </c>
      <c r="AJ1867" s="82">
        <f>S1867-J1867</f>
        <v/>
      </c>
      <c r="AK1867" s="80">
        <f>INDEX(检修、备用和必开!I:I,MATCH(统调负荷!$C1867,检修、备用和必开!$A:$A,0))</f>
        <v/>
      </c>
    </row>
    <row r="1868" ht="13.8" customHeight="1">
      <c r="A1868" s="80">
        <f>WEEKDAY(C1868,2)</f>
        <v/>
      </c>
      <c r="B1868" s="80">
        <f>HOUR(D1868)</f>
        <v/>
      </c>
      <c r="D1868" s="75" t="n"/>
      <c r="E1868" s="80" t="n"/>
      <c r="F1868" s="80" t="n"/>
      <c r="G1868" s="80" t="n"/>
      <c r="H1868" s="80" t="n"/>
      <c r="I1868" s="80" t="n"/>
      <c r="J1868" s="80" t="n"/>
      <c r="K1868" s="80">
        <f>F1868-Y1868</f>
        <v/>
      </c>
      <c r="L1868" s="82">
        <f>AA1868/(K1868+W1868)</f>
        <v/>
      </c>
      <c r="M1868" s="75" t="n">
        <v>0.4375</v>
      </c>
      <c r="N1868" s="80" t="n">
        <v>74018.89999999999</v>
      </c>
      <c r="O1868" s="80" t="n">
        <v>29186.33</v>
      </c>
      <c r="P1868" s="80" t="n">
        <v>12664.7</v>
      </c>
      <c r="Q1868" s="80" t="n">
        <v>21062.8</v>
      </c>
      <c r="R1868" s="80" t="n">
        <v>12543</v>
      </c>
      <c r="S1868" s="80" t="n">
        <v>-1437.93</v>
      </c>
      <c r="T1868" s="80">
        <f>O1868-Y1868</f>
        <v/>
      </c>
      <c r="U1868" s="82">
        <f>AA1868/(T1868+X1868)</f>
        <v/>
      </c>
      <c r="V1868" s="80">
        <f>INDEX(检修、备用和必开!B:B,MATCH(统调负荷!$C1868,检修、备用和必开!$A:$A,0))</f>
        <v/>
      </c>
      <c r="W1868" s="80">
        <f>INDEX(检修、备用和必开!C:C,MATCH(统调负荷!$C1868,检修、备用和必开!$A:$A,0))</f>
        <v/>
      </c>
      <c r="X1868" s="80">
        <f>INDEX(检修、备用和必开!D:D,MATCH(统调负荷!$C1868,检修、备用和必开!$A:$A,0))</f>
        <v/>
      </c>
      <c r="Y1868" s="80">
        <f>INDEX(检修、备用和必开!E:E,MATCH(统调负荷!$C1868,检修、备用和必开!$A:$A,0))</f>
        <v/>
      </c>
      <c r="Z1868" s="80">
        <f>INDEX(检修、备用和必开!F:F,MATCH(统调负荷!$C1868,检修、备用和必开!$A:$A,0))</f>
        <v/>
      </c>
      <c r="AA1868" s="80">
        <f>94492.4-V1868-Z1868</f>
        <v/>
      </c>
      <c r="AB1868" s="80" t="n">
        <v>316.63</v>
      </c>
      <c r="AC1868" s="80" t="n">
        <v>304.2</v>
      </c>
      <c r="AD1868" s="83">
        <f>C1868+D1868</f>
        <v/>
      </c>
      <c r="AE1868" s="82">
        <f>N1868-E1868</f>
        <v/>
      </c>
      <c r="AF1868" s="82">
        <f>O1868-F1868</f>
        <v/>
      </c>
      <c r="AG1868" s="82">
        <f>P1868-G1868</f>
        <v/>
      </c>
      <c r="AH1868" s="82">
        <f>Q1868-H1868</f>
        <v/>
      </c>
      <c r="AI1868" s="82">
        <f>R1868-I1868</f>
        <v/>
      </c>
      <c r="AJ1868" s="82">
        <f>S1868-J1868</f>
        <v/>
      </c>
      <c r="AK1868" s="80">
        <f>INDEX(检修、备用和必开!I:I,MATCH(统调负荷!$C1868,检修、备用和必开!$A:$A,0))</f>
        <v/>
      </c>
    </row>
    <row r="1869" ht="13.8" customHeight="1">
      <c r="A1869" s="80">
        <f>WEEKDAY(C1869,2)</f>
        <v/>
      </c>
      <c r="B1869" s="80">
        <f>HOUR(D1869)</f>
        <v/>
      </c>
      <c r="D1869" s="75" t="n"/>
      <c r="E1869" s="80" t="n"/>
      <c r="F1869" s="80" t="n"/>
      <c r="G1869" s="80" t="n"/>
      <c r="H1869" s="80" t="n"/>
      <c r="I1869" s="80" t="n"/>
      <c r="J1869" s="80" t="n"/>
      <c r="K1869" s="80">
        <f>F1869-Y1869</f>
        <v/>
      </c>
      <c r="L1869" s="82">
        <f>AA1869/(K1869+W1869)</f>
        <v/>
      </c>
      <c r="M1869" s="75" t="n">
        <v>0.4479166666666667</v>
      </c>
      <c r="N1869" s="80" t="n">
        <v>73611.5</v>
      </c>
      <c r="O1869" s="80" t="n">
        <v>29029.67</v>
      </c>
      <c r="P1869" s="80" t="n">
        <v>12152.3</v>
      </c>
      <c r="Q1869" s="80" t="n">
        <v>20908.9</v>
      </c>
      <c r="R1869" s="80" t="n">
        <v>12912.9</v>
      </c>
      <c r="S1869" s="80" t="n">
        <v>-1392.27</v>
      </c>
      <c r="T1869" s="80">
        <f>O1869-Y1869</f>
        <v/>
      </c>
      <c r="U1869" s="82">
        <f>AA1869/(T1869+X1869)</f>
        <v/>
      </c>
      <c r="V1869" s="80">
        <f>INDEX(检修、备用和必开!B:B,MATCH(统调负荷!$C1869,检修、备用和必开!$A:$A,0))</f>
        <v/>
      </c>
      <c r="W1869" s="80">
        <f>INDEX(检修、备用和必开!C:C,MATCH(统调负荷!$C1869,检修、备用和必开!$A:$A,0))</f>
        <v/>
      </c>
      <c r="X1869" s="80">
        <f>INDEX(检修、备用和必开!D:D,MATCH(统调负荷!$C1869,检修、备用和必开!$A:$A,0))</f>
        <v/>
      </c>
      <c r="Y1869" s="80">
        <f>INDEX(检修、备用和必开!E:E,MATCH(统调负荷!$C1869,检修、备用和必开!$A:$A,0))</f>
        <v/>
      </c>
      <c r="Z1869" s="80">
        <f>INDEX(检修、备用和必开!F:F,MATCH(统调负荷!$C1869,检修、备用和必开!$A:$A,0))</f>
        <v/>
      </c>
      <c r="AA1869" s="80">
        <f>94492.4-V1869-Z1869</f>
        <v/>
      </c>
      <c r="AB1869" s="80" t="n">
        <v>313.31</v>
      </c>
      <c r="AC1869" s="80" t="n">
        <v>293.74</v>
      </c>
      <c r="AD1869" s="83">
        <f>C1869+D1869</f>
        <v/>
      </c>
      <c r="AE1869" s="82">
        <f>N1869-E1869</f>
        <v/>
      </c>
      <c r="AF1869" s="82">
        <f>O1869-F1869</f>
        <v/>
      </c>
      <c r="AG1869" s="82">
        <f>P1869-G1869</f>
        <v/>
      </c>
      <c r="AH1869" s="82">
        <f>Q1869-H1869</f>
        <v/>
      </c>
      <c r="AI1869" s="82">
        <f>R1869-I1869</f>
        <v/>
      </c>
      <c r="AJ1869" s="82">
        <f>S1869-J1869</f>
        <v/>
      </c>
      <c r="AK1869" s="80">
        <f>INDEX(检修、备用和必开!I:I,MATCH(统调负荷!$C1869,检修、备用和必开!$A:$A,0))</f>
        <v/>
      </c>
    </row>
    <row r="1870" ht="13.8" customHeight="1">
      <c r="A1870" s="80">
        <f>WEEKDAY(C1870,2)</f>
        <v/>
      </c>
      <c r="B1870" s="80">
        <f>HOUR(D1870)</f>
        <v/>
      </c>
      <c r="D1870" s="75" t="n"/>
      <c r="E1870" s="80" t="n"/>
      <c r="F1870" s="80" t="n"/>
      <c r="G1870" s="80" t="n"/>
      <c r="H1870" s="80" t="n"/>
      <c r="I1870" s="80" t="n"/>
      <c r="J1870" s="80" t="n"/>
      <c r="K1870" s="80">
        <f>F1870-Y1870</f>
        <v/>
      </c>
      <c r="L1870" s="82">
        <f>AA1870/(K1870+W1870)</f>
        <v/>
      </c>
      <c r="M1870" s="75" t="n">
        <v>0.4583333333333333</v>
      </c>
      <c r="N1870" s="80" t="n">
        <v>73371.5</v>
      </c>
      <c r="O1870" s="80" t="n">
        <v>28797.69</v>
      </c>
      <c r="P1870" s="80" t="n">
        <v>12095.1</v>
      </c>
      <c r="Q1870" s="80" t="n">
        <v>20742.6</v>
      </c>
      <c r="R1870" s="80" t="n">
        <v>13155.9</v>
      </c>
      <c r="S1870" s="80" t="n">
        <v>-1419.79</v>
      </c>
      <c r="T1870" s="80">
        <f>O1870-Y1870</f>
        <v/>
      </c>
      <c r="U1870" s="82">
        <f>AA1870/(T1870+X1870)</f>
        <v/>
      </c>
      <c r="V1870" s="80">
        <f>INDEX(检修、备用和必开!B:B,MATCH(统调负荷!$C1870,检修、备用和必开!$A:$A,0))</f>
        <v/>
      </c>
      <c r="W1870" s="80">
        <f>INDEX(检修、备用和必开!C:C,MATCH(统调负荷!$C1870,检修、备用和必开!$A:$A,0))</f>
        <v/>
      </c>
      <c r="X1870" s="80">
        <f>INDEX(检修、备用和必开!D:D,MATCH(统调负荷!$C1870,检修、备用和必开!$A:$A,0))</f>
        <v/>
      </c>
      <c r="Y1870" s="80">
        <f>INDEX(检修、备用和必开!E:E,MATCH(统调负荷!$C1870,检修、备用和必开!$A:$A,0))</f>
        <v/>
      </c>
      <c r="Z1870" s="80">
        <f>INDEX(检修、备用和必开!F:F,MATCH(统调负荷!$C1870,检修、备用和必开!$A:$A,0))</f>
        <v/>
      </c>
      <c r="AA1870" s="80">
        <f>94492.4-V1870-Z1870</f>
        <v/>
      </c>
      <c r="AB1870" s="80" t="n">
        <v>297.51</v>
      </c>
      <c r="AC1870" s="80" t="n">
        <v>184.7</v>
      </c>
      <c r="AD1870" s="83">
        <f>C1870+D1870</f>
        <v/>
      </c>
      <c r="AE1870" s="82">
        <f>N1870-E1870</f>
        <v/>
      </c>
      <c r="AF1870" s="82">
        <f>O1870-F1870</f>
        <v/>
      </c>
      <c r="AG1870" s="82">
        <f>P1870-G1870</f>
        <v/>
      </c>
      <c r="AH1870" s="82">
        <f>Q1870-H1870</f>
        <v/>
      </c>
      <c r="AI1870" s="82">
        <f>R1870-I1870</f>
        <v/>
      </c>
      <c r="AJ1870" s="82">
        <f>S1870-J1870</f>
        <v/>
      </c>
      <c r="AK1870" s="80">
        <f>INDEX(检修、备用和必开!I:I,MATCH(统调负荷!$C1870,检修、备用和必开!$A:$A,0))</f>
        <v/>
      </c>
    </row>
    <row r="1871" ht="13.8" customHeight="1">
      <c r="A1871" s="80">
        <f>WEEKDAY(C1871,2)</f>
        <v/>
      </c>
      <c r="B1871" s="80">
        <f>HOUR(D1871)</f>
        <v/>
      </c>
      <c r="D1871" s="75" t="n"/>
      <c r="E1871" s="80" t="n"/>
      <c r="F1871" s="80" t="n"/>
      <c r="G1871" s="80" t="n"/>
      <c r="H1871" s="80" t="n"/>
      <c r="I1871" s="80" t="n"/>
      <c r="J1871" s="80" t="n"/>
      <c r="K1871" s="80">
        <f>F1871-Y1871</f>
        <v/>
      </c>
      <c r="L1871" s="82">
        <f>AA1871/(K1871+W1871)</f>
        <v/>
      </c>
      <c r="M1871" s="75" t="n">
        <v>0.46875</v>
      </c>
      <c r="N1871" s="80" t="n">
        <v>73406.39999999999</v>
      </c>
      <c r="O1871" s="80" t="n">
        <v>29801.17</v>
      </c>
      <c r="P1871" s="80" t="n">
        <v>11115.6</v>
      </c>
      <c r="Q1871" s="80" t="n">
        <v>20520.2</v>
      </c>
      <c r="R1871" s="80" t="n">
        <v>13355.7</v>
      </c>
      <c r="S1871" s="80" t="n">
        <v>-1386.27</v>
      </c>
      <c r="T1871" s="80">
        <f>O1871-Y1871</f>
        <v/>
      </c>
      <c r="U1871" s="82">
        <f>AA1871/(T1871+X1871)</f>
        <v/>
      </c>
      <c r="V1871" s="80">
        <f>INDEX(检修、备用和必开!B:B,MATCH(统调负荷!$C1871,检修、备用和必开!$A:$A,0))</f>
        <v/>
      </c>
      <c r="W1871" s="80">
        <f>INDEX(检修、备用和必开!C:C,MATCH(统调负荷!$C1871,检修、备用和必开!$A:$A,0))</f>
        <v/>
      </c>
      <c r="X1871" s="80">
        <f>INDEX(检修、备用和必开!D:D,MATCH(统调负荷!$C1871,检修、备用和必开!$A:$A,0))</f>
        <v/>
      </c>
      <c r="Y1871" s="80">
        <f>INDEX(检修、备用和必开!E:E,MATCH(统调负荷!$C1871,检修、备用和必开!$A:$A,0))</f>
        <v/>
      </c>
      <c r="Z1871" s="80">
        <f>INDEX(检修、备用和必开!F:F,MATCH(统调负荷!$C1871,检修、备用和必开!$A:$A,0))</f>
        <v/>
      </c>
      <c r="AA1871" s="80">
        <f>94492.4-V1871-Z1871</f>
        <v/>
      </c>
      <c r="AB1871" s="80" t="n">
        <v>301.34</v>
      </c>
      <c r="AC1871" s="80" t="n">
        <v>122.04</v>
      </c>
      <c r="AD1871" s="83">
        <f>C1871+D1871</f>
        <v/>
      </c>
      <c r="AE1871" s="82">
        <f>N1871-E1871</f>
        <v/>
      </c>
      <c r="AF1871" s="82">
        <f>O1871-F1871</f>
        <v/>
      </c>
      <c r="AG1871" s="82">
        <f>P1871-G1871</f>
        <v/>
      </c>
      <c r="AH1871" s="82">
        <f>Q1871-H1871</f>
        <v/>
      </c>
      <c r="AI1871" s="82">
        <f>R1871-I1871</f>
        <v/>
      </c>
      <c r="AJ1871" s="82">
        <f>S1871-J1871</f>
        <v/>
      </c>
      <c r="AK1871" s="80">
        <f>INDEX(检修、备用和必开!I:I,MATCH(统调负荷!$C1871,检修、备用和必开!$A:$A,0))</f>
        <v/>
      </c>
    </row>
    <row r="1872" ht="13.8" customHeight="1">
      <c r="A1872" s="80">
        <f>WEEKDAY(C1872,2)</f>
        <v/>
      </c>
      <c r="B1872" s="80">
        <f>HOUR(D1872)</f>
        <v/>
      </c>
      <c r="D1872" s="75" t="n"/>
      <c r="E1872" s="80" t="n"/>
      <c r="F1872" s="80" t="n"/>
      <c r="G1872" s="80" t="n"/>
      <c r="H1872" s="80" t="n"/>
      <c r="I1872" s="80" t="n"/>
      <c r="J1872" s="80" t="n"/>
      <c r="K1872" s="80">
        <f>F1872-Y1872</f>
        <v/>
      </c>
      <c r="L1872" s="82">
        <f>AA1872/(K1872+W1872)</f>
        <v/>
      </c>
      <c r="M1872" s="75" t="n">
        <v>0.4791666666666667</v>
      </c>
      <c r="N1872" s="80" t="n">
        <v>72436.3</v>
      </c>
      <c r="O1872" s="80" t="n">
        <v>29448.31</v>
      </c>
      <c r="P1872" s="80" t="n">
        <v>10960</v>
      </c>
      <c r="Q1872" s="80" t="n">
        <v>19854.2</v>
      </c>
      <c r="R1872" s="80" t="n">
        <v>13534.7</v>
      </c>
      <c r="S1872" s="80" t="n">
        <v>-1360.91</v>
      </c>
      <c r="T1872" s="80">
        <f>O1872-Y1872</f>
        <v/>
      </c>
      <c r="U1872" s="82">
        <f>AA1872/(T1872+X1872)</f>
        <v/>
      </c>
      <c r="V1872" s="80">
        <f>INDEX(检修、备用和必开!B:B,MATCH(统调负荷!$C1872,检修、备用和必开!$A:$A,0))</f>
        <v/>
      </c>
      <c r="W1872" s="80">
        <f>INDEX(检修、备用和必开!C:C,MATCH(统调负荷!$C1872,检修、备用和必开!$A:$A,0))</f>
        <v/>
      </c>
      <c r="X1872" s="80">
        <f>INDEX(检修、备用和必开!D:D,MATCH(统调负荷!$C1872,检修、备用和必开!$A:$A,0))</f>
        <v/>
      </c>
      <c r="Y1872" s="80">
        <f>INDEX(检修、备用和必开!E:E,MATCH(统调负荷!$C1872,检修、备用和必开!$A:$A,0))</f>
        <v/>
      </c>
      <c r="Z1872" s="80">
        <f>INDEX(检修、备用和必开!F:F,MATCH(统调负荷!$C1872,检修、备用和必开!$A:$A,0))</f>
        <v/>
      </c>
      <c r="AA1872" s="80">
        <f>94492.4-V1872-Z1872</f>
        <v/>
      </c>
      <c r="AB1872" s="80" t="n">
        <v>297.26</v>
      </c>
      <c r="AC1872" s="80" t="n">
        <v>276.04</v>
      </c>
      <c r="AD1872" s="83">
        <f>C1872+D1872</f>
        <v/>
      </c>
      <c r="AE1872" s="82">
        <f>N1872-E1872</f>
        <v/>
      </c>
      <c r="AF1872" s="82">
        <f>O1872-F1872</f>
        <v/>
      </c>
      <c r="AG1872" s="82">
        <f>P1872-G1872</f>
        <v/>
      </c>
      <c r="AH1872" s="82">
        <f>Q1872-H1872</f>
        <v/>
      </c>
      <c r="AI1872" s="82">
        <f>R1872-I1872</f>
        <v/>
      </c>
      <c r="AJ1872" s="82">
        <f>S1872-J1872</f>
        <v/>
      </c>
      <c r="AK1872" s="80">
        <f>INDEX(检修、备用和必开!I:I,MATCH(统调负荷!$C1872,检修、备用和必开!$A:$A,0))</f>
        <v/>
      </c>
    </row>
    <row r="1873" ht="13.8" customHeight="1">
      <c r="A1873" s="80">
        <f>WEEKDAY(C1873,2)</f>
        <v/>
      </c>
      <c r="B1873" s="80">
        <f>HOUR(D1873)</f>
        <v/>
      </c>
      <c r="D1873" s="75" t="n"/>
      <c r="E1873" s="80" t="n"/>
      <c r="F1873" s="80" t="n"/>
      <c r="G1873" s="80" t="n"/>
      <c r="H1873" s="80" t="n"/>
      <c r="I1873" s="80" t="n"/>
      <c r="J1873" s="80" t="n"/>
      <c r="K1873" s="80">
        <f>F1873-Y1873</f>
        <v/>
      </c>
      <c r="L1873" s="82">
        <f>AA1873/(K1873+W1873)</f>
        <v/>
      </c>
      <c r="M1873" s="75" t="n">
        <v>0.4895833333333333</v>
      </c>
      <c r="N1873" s="80" t="n">
        <v>70704.3</v>
      </c>
      <c r="O1873" s="80" t="n">
        <v>28800.19</v>
      </c>
      <c r="P1873" s="80" t="n">
        <v>9946.17</v>
      </c>
      <c r="Q1873" s="80" t="n">
        <v>19557.2</v>
      </c>
      <c r="R1873" s="80" t="n">
        <v>13701.5</v>
      </c>
      <c r="S1873" s="80" t="n">
        <v>-1300.76</v>
      </c>
      <c r="T1873" s="80">
        <f>O1873-Y1873</f>
        <v/>
      </c>
      <c r="U1873" s="82">
        <f>AA1873/(T1873+X1873)</f>
        <v/>
      </c>
      <c r="V1873" s="80">
        <f>INDEX(检修、备用和必开!B:B,MATCH(统调负荷!$C1873,检修、备用和必开!$A:$A,0))</f>
        <v/>
      </c>
      <c r="W1873" s="80">
        <f>INDEX(检修、备用和必开!C:C,MATCH(统调负荷!$C1873,检修、备用和必开!$A:$A,0))</f>
        <v/>
      </c>
      <c r="X1873" s="80">
        <f>INDEX(检修、备用和必开!D:D,MATCH(统调负荷!$C1873,检修、备用和必开!$A:$A,0))</f>
        <v/>
      </c>
      <c r="Y1873" s="80">
        <f>INDEX(检修、备用和必开!E:E,MATCH(统调负荷!$C1873,检修、备用和必开!$A:$A,0))</f>
        <v/>
      </c>
      <c r="Z1873" s="80">
        <f>INDEX(检修、备用和必开!F:F,MATCH(统调负荷!$C1873,检修、备用和必开!$A:$A,0))</f>
        <v/>
      </c>
      <c r="AA1873" s="80">
        <f>94492.4-V1873-Z1873</f>
        <v/>
      </c>
      <c r="AB1873" s="80" t="n">
        <v>302.71</v>
      </c>
      <c r="AC1873" s="80" t="n">
        <v>1</v>
      </c>
      <c r="AD1873" s="83">
        <f>C1873+D1873</f>
        <v/>
      </c>
      <c r="AE1873" s="82">
        <f>N1873-E1873</f>
        <v/>
      </c>
      <c r="AF1873" s="82">
        <f>O1873-F1873</f>
        <v/>
      </c>
      <c r="AG1873" s="82">
        <f>P1873-G1873</f>
        <v/>
      </c>
      <c r="AH1873" s="82">
        <f>Q1873-H1873</f>
        <v/>
      </c>
      <c r="AI1873" s="82">
        <f>R1873-I1873</f>
        <v/>
      </c>
      <c r="AJ1873" s="82">
        <f>S1873-J1873</f>
        <v/>
      </c>
      <c r="AK1873" s="80">
        <f>INDEX(检修、备用和必开!I:I,MATCH(统调负荷!$C1873,检修、备用和必开!$A:$A,0))</f>
        <v/>
      </c>
    </row>
    <row r="1874" ht="13.8" customHeight="1">
      <c r="A1874" s="80">
        <f>WEEKDAY(C1874,2)</f>
        <v/>
      </c>
      <c r="B1874" s="80">
        <f>HOUR(D1874)</f>
        <v/>
      </c>
      <c r="D1874" s="75" t="n"/>
      <c r="E1874" s="80" t="n"/>
      <c r="F1874" s="80" t="n"/>
      <c r="G1874" s="80" t="n"/>
      <c r="H1874" s="80" t="n"/>
      <c r="I1874" s="80" t="n"/>
      <c r="J1874" s="80" t="n"/>
      <c r="K1874" s="80">
        <f>F1874-Y1874</f>
        <v/>
      </c>
      <c r="L1874" s="82">
        <f>AA1874/(K1874+W1874)</f>
        <v/>
      </c>
      <c r="M1874" s="75" t="n">
        <v>0.5</v>
      </c>
      <c r="N1874" s="80" t="n">
        <v>67778.8</v>
      </c>
      <c r="O1874" s="80" t="n">
        <v>27719.03</v>
      </c>
      <c r="P1874" s="80" t="n">
        <v>9470.02</v>
      </c>
      <c r="Q1874" s="80" t="n">
        <v>18290.8</v>
      </c>
      <c r="R1874" s="80" t="n">
        <v>13706.6</v>
      </c>
      <c r="S1874" s="80" t="n">
        <v>-1407.65</v>
      </c>
      <c r="T1874" s="80">
        <f>O1874-Y1874</f>
        <v/>
      </c>
      <c r="U1874" s="82">
        <f>AA1874/(T1874+X1874)</f>
        <v/>
      </c>
      <c r="V1874" s="80">
        <f>INDEX(检修、备用和必开!B:B,MATCH(统调负荷!$C1874,检修、备用和必开!$A:$A,0))</f>
        <v/>
      </c>
      <c r="W1874" s="80">
        <f>INDEX(检修、备用和必开!C:C,MATCH(统调负荷!$C1874,检修、备用和必开!$A:$A,0))</f>
        <v/>
      </c>
      <c r="X1874" s="80">
        <f>INDEX(检修、备用和必开!D:D,MATCH(统调负荷!$C1874,检修、备用和必开!$A:$A,0))</f>
        <v/>
      </c>
      <c r="Y1874" s="80">
        <f>INDEX(检修、备用和必开!E:E,MATCH(统调负荷!$C1874,检修、备用和必开!$A:$A,0))</f>
        <v/>
      </c>
      <c r="Z1874" s="80">
        <f>INDEX(检修、备用和必开!F:F,MATCH(统调负荷!$C1874,检修、备用和必开!$A:$A,0))</f>
        <v/>
      </c>
      <c r="AA1874" s="80">
        <f>94492.4-V1874-Z1874</f>
        <v/>
      </c>
      <c r="AB1874" s="80" t="n">
        <v>273.14</v>
      </c>
      <c r="AC1874" s="80" t="n">
        <v>0</v>
      </c>
      <c r="AD1874" s="83">
        <f>C1874+D1874</f>
        <v/>
      </c>
      <c r="AE1874" s="82">
        <f>N1874-E1874</f>
        <v/>
      </c>
      <c r="AF1874" s="82">
        <f>O1874-F1874</f>
        <v/>
      </c>
      <c r="AG1874" s="82">
        <f>P1874-G1874</f>
        <v/>
      </c>
      <c r="AH1874" s="82">
        <f>Q1874-H1874</f>
        <v/>
      </c>
      <c r="AI1874" s="82">
        <f>R1874-I1874</f>
        <v/>
      </c>
      <c r="AJ1874" s="82">
        <f>S1874-J1874</f>
        <v/>
      </c>
      <c r="AK1874" s="80">
        <f>INDEX(检修、备用和必开!I:I,MATCH(统调负荷!$C1874,检修、备用和必开!$A:$A,0))</f>
        <v/>
      </c>
    </row>
    <row r="1875" ht="13.8" customHeight="1">
      <c r="A1875" s="80">
        <f>WEEKDAY(C1875,2)</f>
        <v/>
      </c>
      <c r="B1875" s="80">
        <f>HOUR(D1875)</f>
        <v/>
      </c>
      <c r="D1875" s="75" t="n"/>
      <c r="E1875" s="80" t="n"/>
      <c r="F1875" s="80" t="n"/>
      <c r="G1875" s="80" t="n"/>
      <c r="H1875" s="80" t="n"/>
      <c r="I1875" s="80" t="n"/>
      <c r="J1875" s="80" t="n"/>
      <c r="K1875" s="80">
        <f>F1875-Y1875</f>
        <v/>
      </c>
      <c r="L1875" s="82">
        <f>AA1875/(K1875+W1875)</f>
        <v/>
      </c>
      <c r="M1875" s="75" t="n">
        <v>0.5104166666666666</v>
      </c>
      <c r="N1875" s="80" t="n">
        <v>68623.10000000001</v>
      </c>
      <c r="O1875" s="80" t="n">
        <v>29788.72</v>
      </c>
      <c r="P1875" s="80" t="n">
        <v>9024.76</v>
      </c>
      <c r="Q1875" s="80" t="n">
        <v>17443.6</v>
      </c>
      <c r="R1875" s="80" t="n">
        <v>13756.5</v>
      </c>
      <c r="S1875" s="80" t="n">
        <v>-1390.48</v>
      </c>
      <c r="T1875" s="80">
        <f>O1875-Y1875</f>
        <v/>
      </c>
      <c r="U1875" s="82">
        <f>AA1875/(T1875+X1875)</f>
        <v/>
      </c>
      <c r="V1875" s="80">
        <f>INDEX(检修、备用和必开!B:B,MATCH(统调负荷!$C1875,检修、备用和必开!$A:$A,0))</f>
        <v/>
      </c>
      <c r="W1875" s="80">
        <f>INDEX(检修、备用和必开!C:C,MATCH(统调负荷!$C1875,检修、备用和必开!$A:$A,0))</f>
        <v/>
      </c>
      <c r="X1875" s="80">
        <f>INDEX(检修、备用和必开!D:D,MATCH(统调负荷!$C1875,检修、备用和必开!$A:$A,0))</f>
        <v/>
      </c>
      <c r="Y1875" s="80">
        <f>INDEX(检修、备用和必开!E:E,MATCH(统调负荷!$C1875,检修、备用和必开!$A:$A,0))</f>
        <v/>
      </c>
      <c r="Z1875" s="80">
        <f>INDEX(检修、备用和必开!F:F,MATCH(统调负荷!$C1875,检修、备用和必开!$A:$A,0))</f>
        <v/>
      </c>
      <c r="AA1875" s="80">
        <f>94492.4-V1875-Z1875</f>
        <v/>
      </c>
      <c r="AB1875" s="80" t="n">
        <v>292.62</v>
      </c>
      <c r="AC1875" s="80" t="n">
        <v>329.47</v>
      </c>
      <c r="AD1875" s="83">
        <f>C1875+D1875</f>
        <v/>
      </c>
      <c r="AE1875" s="82">
        <f>N1875-E1875</f>
        <v/>
      </c>
      <c r="AF1875" s="82">
        <f>O1875-F1875</f>
        <v/>
      </c>
      <c r="AG1875" s="82">
        <f>P1875-G1875</f>
        <v/>
      </c>
      <c r="AH1875" s="82">
        <f>Q1875-H1875</f>
        <v/>
      </c>
      <c r="AI1875" s="82">
        <f>R1875-I1875</f>
        <v/>
      </c>
      <c r="AJ1875" s="82">
        <f>S1875-J1875</f>
        <v/>
      </c>
      <c r="AK1875" s="80">
        <f>INDEX(检修、备用和必开!I:I,MATCH(统调负荷!$C1875,检修、备用和必开!$A:$A,0))</f>
        <v/>
      </c>
    </row>
    <row r="1876" ht="13.8" customHeight="1">
      <c r="A1876" s="80">
        <f>WEEKDAY(C1876,2)</f>
        <v/>
      </c>
      <c r="B1876" s="80">
        <f>HOUR(D1876)</f>
        <v/>
      </c>
      <c r="D1876" s="75" t="n"/>
      <c r="E1876" s="80" t="n"/>
      <c r="F1876" s="80" t="n"/>
      <c r="G1876" s="80" t="n"/>
      <c r="H1876" s="80" t="n"/>
      <c r="I1876" s="80" t="n"/>
      <c r="J1876" s="80" t="n"/>
      <c r="K1876" s="80">
        <f>F1876-Y1876</f>
        <v/>
      </c>
      <c r="L1876" s="82">
        <f>AA1876/(K1876+W1876)</f>
        <v/>
      </c>
      <c r="M1876" s="75" t="n">
        <v>0.5208333333333334</v>
      </c>
      <c r="N1876" s="80" t="n">
        <v>67986.10000000001</v>
      </c>
      <c r="O1876" s="80" t="n">
        <v>29417.08</v>
      </c>
      <c r="P1876" s="80" t="n">
        <v>8895.76</v>
      </c>
      <c r="Q1876" s="80" t="n">
        <v>17239.6</v>
      </c>
      <c r="R1876" s="80" t="n">
        <v>13803.3</v>
      </c>
      <c r="S1876" s="80" t="n">
        <v>-1369.64</v>
      </c>
      <c r="T1876" s="80">
        <f>O1876-Y1876</f>
        <v/>
      </c>
      <c r="U1876" s="82">
        <f>AA1876/(T1876+X1876)</f>
        <v/>
      </c>
      <c r="V1876" s="80">
        <f>INDEX(检修、备用和必开!B:B,MATCH(统调负荷!$C1876,检修、备用和必开!$A:$A,0))</f>
        <v/>
      </c>
      <c r="W1876" s="80">
        <f>INDEX(检修、备用和必开!C:C,MATCH(统调负荷!$C1876,检修、备用和必开!$A:$A,0))</f>
        <v/>
      </c>
      <c r="X1876" s="80">
        <f>INDEX(检修、备用和必开!D:D,MATCH(统调负荷!$C1876,检修、备用和必开!$A:$A,0))</f>
        <v/>
      </c>
      <c r="Y1876" s="80">
        <f>INDEX(检修、备用和必开!E:E,MATCH(统调负荷!$C1876,检修、备用和必开!$A:$A,0))</f>
        <v/>
      </c>
      <c r="Z1876" s="80">
        <f>INDEX(检修、备用和必开!F:F,MATCH(统调负荷!$C1876,检修、备用和必开!$A:$A,0))</f>
        <v/>
      </c>
      <c r="AA1876" s="80">
        <f>94492.4-V1876-Z1876</f>
        <v/>
      </c>
      <c r="AB1876" s="80" t="n">
        <v>292.43</v>
      </c>
      <c r="AC1876" s="80" t="n">
        <v>289.39</v>
      </c>
      <c r="AD1876" s="83">
        <f>C1876+D1876</f>
        <v/>
      </c>
      <c r="AE1876" s="82">
        <f>N1876-E1876</f>
        <v/>
      </c>
      <c r="AF1876" s="82">
        <f>O1876-F1876</f>
        <v/>
      </c>
      <c r="AG1876" s="82">
        <f>P1876-G1876</f>
        <v/>
      </c>
      <c r="AH1876" s="82">
        <f>Q1876-H1876</f>
        <v/>
      </c>
      <c r="AI1876" s="82">
        <f>R1876-I1876</f>
        <v/>
      </c>
      <c r="AJ1876" s="82">
        <f>S1876-J1876</f>
        <v/>
      </c>
      <c r="AK1876" s="80">
        <f>INDEX(检修、备用和必开!I:I,MATCH(统调负荷!$C1876,检修、备用和必开!$A:$A,0))</f>
        <v/>
      </c>
    </row>
    <row r="1877" ht="13.8" customHeight="1">
      <c r="A1877" s="80">
        <f>WEEKDAY(C1877,2)</f>
        <v/>
      </c>
      <c r="B1877" s="80">
        <f>HOUR(D1877)</f>
        <v/>
      </c>
      <c r="D1877" s="75" t="n"/>
      <c r="E1877" s="80" t="n"/>
      <c r="F1877" s="80" t="n"/>
      <c r="G1877" s="80" t="n"/>
      <c r="H1877" s="80" t="n"/>
      <c r="I1877" s="80" t="n"/>
      <c r="J1877" s="80" t="n"/>
      <c r="K1877" s="80">
        <f>F1877-Y1877</f>
        <v/>
      </c>
      <c r="L1877" s="82">
        <f>AA1877/(K1877+W1877)</f>
        <v/>
      </c>
      <c r="M1877" s="75" t="n">
        <v>0.53125</v>
      </c>
      <c r="N1877" s="80" t="n">
        <v>67575.10000000001</v>
      </c>
      <c r="O1877" s="80" t="n">
        <v>28899.71</v>
      </c>
      <c r="P1877" s="80" t="n">
        <v>9187.6</v>
      </c>
      <c r="Q1877" s="80" t="n">
        <v>16951.7</v>
      </c>
      <c r="R1877" s="80" t="n">
        <v>13924.2</v>
      </c>
      <c r="S1877" s="80" t="n">
        <v>-1388.11</v>
      </c>
      <c r="T1877" s="80">
        <f>O1877-Y1877</f>
        <v/>
      </c>
      <c r="U1877" s="82">
        <f>AA1877/(T1877+X1877)</f>
        <v/>
      </c>
      <c r="V1877" s="80">
        <f>INDEX(检修、备用和必开!B:B,MATCH(统调负荷!$C1877,检修、备用和必开!$A:$A,0))</f>
        <v/>
      </c>
      <c r="W1877" s="80">
        <f>INDEX(检修、备用和必开!C:C,MATCH(统调负荷!$C1877,检修、备用和必开!$A:$A,0))</f>
        <v/>
      </c>
      <c r="X1877" s="80">
        <f>INDEX(检修、备用和必开!D:D,MATCH(统调负荷!$C1877,检修、备用和必开!$A:$A,0))</f>
        <v/>
      </c>
      <c r="Y1877" s="80">
        <f>INDEX(检修、备用和必开!E:E,MATCH(统调负荷!$C1877,检修、备用和必开!$A:$A,0))</f>
        <v/>
      </c>
      <c r="Z1877" s="80">
        <f>INDEX(检修、备用和必开!F:F,MATCH(统调负荷!$C1877,检修、备用和必开!$A:$A,0))</f>
        <v/>
      </c>
      <c r="AA1877" s="80">
        <f>94492.4-V1877-Z1877</f>
        <v/>
      </c>
      <c r="AB1877" s="80" t="n">
        <v>290.4</v>
      </c>
      <c r="AC1877" s="80" t="n">
        <v>10</v>
      </c>
      <c r="AD1877" s="83">
        <f>C1877+D1877</f>
        <v/>
      </c>
      <c r="AE1877" s="82">
        <f>N1877-E1877</f>
        <v/>
      </c>
      <c r="AF1877" s="82">
        <f>O1877-F1877</f>
        <v/>
      </c>
      <c r="AG1877" s="82">
        <f>P1877-G1877</f>
        <v/>
      </c>
      <c r="AH1877" s="82">
        <f>Q1877-H1877</f>
        <v/>
      </c>
      <c r="AI1877" s="82">
        <f>R1877-I1877</f>
        <v/>
      </c>
      <c r="AJ1877" s="82">
        <f>S1877-J1877</f>
        <v/>
      </c>
      <c r="AK1877" s="80">
        <f>INDEX(检修、备用和必开!I:I,MATCH(统调负荷!$C1877,检修、备用和必开!$A:$A,0))</f>
        <v/>
      </c>
    </row>
    <row r="1878" ht="13.8" customHeight="1">
      <c r="A1878" s="80">
        <f>WEEKDAY(C1878,2)</f>
        <v/>
      </c>
      <c r="B1878" s="80">
        <f>HOUR(D1878)</f>
        <v/>
      </c>
      <c r="D1878" s="75" t="n"/>
      <c r="E1878" s="80" t="n"/>
      <c r="F1878" s="80" t="n"/>
      <c r="G1878" s="80" t="n"/>
      <c r="H1878" s="80" t="n"/>
      <c r="I1878" s="80" t="n"/>
      <c r="J1878" s="80" t="n"/>
      <c r="K1878" s="80">
        <f>F1878-Y1878</f>
        <v/>
      </c>
      <c r="L1878" s="82">
        <f>AA1878/(K1878+W1878)</f>
        <v/>
      </c>
      <c r="M1878" s="75" t="n">
        <v>0.5416666666666666</v>
      </c>
      <c r="N1878" s="80" t="n">
        <v>66979.7</v>
      </c>
      <c r="O1878" s="80" t="n">
        <v>28133.25</v>
      </c>
      <c r="P1878" s="80" t="n">
        <v>9192.77</v>
      </c>
      <c r="Q1878" s="80" t="n">
        <v>17196.9</v>
      </c>
      <c r="R1878" s="80" t="n">
        <v>13884.4</v>
      </c>
      <c r="S1878" s="80" t="n">
        <v>-1427.62</v>
      </c>
      <c r="T1878" s="80">
        <f>O1878-Y1878</f>
        <v/>
      </c>
      <c r="U1878" s="82">
        <f>AA1878/(T1878+X1878)</f>
        <v/>
      </c>
      <c r="V1878" s="80">
        <f>INDEX(检修、备用和必开!B:B,MATCH(统调负荷!$C1878,检修、备用和必开!$A:$A,0))</f>
        <v/>
      </c>
      <c r="W1878" s="80">
        <f>INDEX(检修、备用和必开!C:C,MATCH(统调负荷!$C1878,检修、备用和必开!$A:$A,0))</f>
        <v/>
      </c>
      <c r="X1878" s="80">
        <f>INDEX(检修、备用和必开!D:D,MATCH(统调负荷!$C1878,检修、备用和必开!$A:$A,0))</f>
        <v/>
      </c>
      <c r="Y1878" s="80">
        <f>INDEX(检修、备用和必开!E:E,MATCH(统调负荷!$C1878,检修、备用和必开!$A:$A,0))</f>
        <v/>
      </c>
      <c r="Z1878" s="80">
        <f>INDEX(检修、备用和必开!F:F,MATCH(统调负荷!$C1878,检修、备用和必开!$A:$A,0))</f>
        <v/>
      </c>
      <c r="AA1878" s="80">
        <f>94492.4-V1878-Z1878</f>
        <v/>
      </c>
      <c r="AB1878" s="80" t="n">
        <v>289.61</v>
      </c>
      <c r="AC1878" s="80" t="n">
        <v>1</v>
      </c>
      <c r="AD1878" s="83">
        <f>C1878+D1878</f>
        <v/>
      </c>
      <c r="AE1878" s="82">
        <f>N1878-E1878</f>
        <v/>
      </c>
      <c r="AF1878" s="82">
        <f>O1878-F1878</f>
        <v/>
      </c>
      <c r="AG1878" s="82">
        <f>P1878-G1878</f>
        <v/>
      </c>
      <c r="AH1878" s="82">
        <f>Q1878-H1878</f>
        <v/>
      </c>
      <c r="AI1878" s="82">
        <f>R1878-I1878</f>
        <v/>
      </c>
      <c r="AJ1878" s="82">
        <f>S1878-J1878</f>
        <v/>
      </c>
      <c r="AK1878" s="80">
        <f>INDEX(检修、备用和必开!I:I,MATCH(统调负荷!$C1878,检修、备用和必开!$A:$A,0))</f>
        <v/>
      </c>
    </row>
    <row r="1879" ht="13.8" customHeight="1">
      <c r="A1879" s="80">
        <f>WEEKDAY(C1879,2)</f>
        <v/>
      </c>
      <c r="B1879" s="80">
        <f>HOUR(D1879)</f>
        <v/>
      </c>
      <c r="D1879" s="75" t="n"/>
      <c r="E1879" s="80" t="n"/>
      <c r="F1879" s="80" t="n"/>
      <c r="G1879" s="80" t="n"/>
      <c r="H1879" s="80" t="n"/>
      <c r="I1879" s="80" t="n"/>
      <c r="J1879" s="80" t="n"/>
      <c r="K1879" s="80">
        <f>F1879-Y1879</f>
        <v/>
      </c>
      <c r="L1879" s="82">
        <f>AA1879/(K1879+W1879)</f>
        <v/>
      </c>
      <c r="M1879" s="75" t="n">
        <v>0.5520833333333334</v>
      </c>
      <c r="N1879" s="80" t="n">
        <v>67497.3</v>
      </c>
      <c r="O1879" s="80" t="n">
        <v>28563.36</v>
      </c>
      <c r="P1879" s="80" t="n">
        <v>9338.030000000001</v>
      </c>
      <c r="Q1879" s="80" t="n">
        <v>17204.7</v>
      </c>
      <c r="R1879" s="80" t="n">
        <v>13769.4</v>
      </c>
      <c r="S1879" s="80" t="n">
        <v>-1378.19</v>
      </c>
      <c r="T1879" s="80">
        <f>O1879-Y1879</f>
        <v/>
      </c>
      <c r="U1879" s="82">
        <f>AA1879/(T1879+X1879)</f>
        <v/>
      </c>
      <c r="V1879" s="80">
        <f>INDEX(检修、备用和必开!B:B,MATCH(统调负荷!$C1879,检修、备用和必开!$A:$A,0))</f>
        <v/>
      </c>
      <c r="W1879" s="80">
        <f>INDEX(检修、备用和必开!C:C,MATCH(统调负荷!$C1879,检修、备用和必开!$A:$A,0))</f>
        <v/>
      </c>
      <c r="X1879" s="80">
        <f>INDEX(检修、备用和必开!D:D,MATCH(统调负荷!$C1879,检修、备用和必开!$A:$A,0))</f>
        <v/>
      </c>
      <c r="Y1879" s="80">
        <f>INDEX(检修、备用和必开!E:E,MATCH(统调负荷!$C1879,检修、备用和必开!$A:$A,0))</f>
        <v/>
      </c>
      <c r="Z1879" s="80">
        <f>INDEX(检修、备用和必开!F:F,MATCH(统调负荷!$C1879,检修、备用和必开!$A:$A,0))</f>
        <v/>
      </c>
      <c r="AA1879" s="80">
        <f>94492.4-V1879-Z1879</f>
        <v/>
      </c>
      <c r="AB1879" s="80" t="n">
        <v>292.36</v>
      </c>
      <c r="AC1879" s="80" t="n">
        <v>0</v>
      </c>
      <c r="AD1879" s="83">
        <f>C1879+D1879</f>
        <v/>
      </c>
      <c r="AE1879" s="82">
        <f>N1879-E1879</f>
        <v/>
      </c>
      <c r="AF1879" s="82">
        <f>O1879-F1879</f>
        <v/>
      </c>
      <c r="AG1879" s="82">
        <f>P1879-G1879</f>
        <v/>
      </c>
      <c r="AH1879" s="82">
        <f>Q1879-H1879</f>
        <v/>
      </c>
      <c r="AI1879" s="82">
        <f>R1879-I1879</f>
        <v/>
      </c>
      <c r="AJ1879" s="82">
        <f>S1879-J1879</f>
        <v/>
      </c>
      <c r="AK1879" s="80">
        <f>INDEX(检修、备用和必开!I:I,MATCH(统调负荷!$C1879,检修、备用和必开!$A:$A,0))</f>
        <v/>
      </c>
    </row>
    <row r="1880" ht="13.8" customHeight="1">
      <c r="A1880" s="80">
        <f>WEEKDAY(C1880,2)</f>
        <v/>
      </c>
      <c r="B1880" s="80">
        <f>HOUR(D1880)</f>
        <v/>
      </c>
      <c r="D1880" s="75" t="n"/>
      <c r="E1880" s="80" t="n"/>
      <c r="F1880" s="80" t="n"/>
      <c r="G1880" s="80" t="n"/>
      <c r="H1880" s="80" t="n"/>
      <c r="I1880" s="80" t="n"/>
      <c r="J1880" s="80" t="n"/>
      <c r="K1880" s="80">
        <f>F1880-Y1880</f>
        <v/>
      </c>
      <c r="L1880" s="82">
        <f>AA1880/(K1880+W1880)</f>
        <v/>
      </c>
      <c r="M1880" s="75" t="n">
        <v>0.5625</v>
      </c>
      <c r="N1880" s="80" t="n">
        <v>68239.89999999999</v>
      </c>
      <c r="O1880" s="80" t="n">
        <v>28033.94</v>
      </c>
      <c r="P1880" s="80" t="n">
        <v>9918.6</v>
      </c>
      <c r="Q1880" s="80" t="n">
        <v>17914.8</v>
      </c>
      <c r="R1880" s="80" t="n">
        <v>13720</v>
      </c>
      <c r="S1880" s="80" t="n">
        <v>-1347.44</v>
      </c>
      <c r="T1880" s="80">
        <f>O1880-Y1880</f>
        <v/>
      </c>
      <c r="U1880" s="82">
        <f>AA1880/(T1880+X1880)</f>
        <v/>
      </c>
      <c r="V1880" s="80">
        <f>INDEX(检修、备用和必开!B:B,MATCH(统调负荷!$C1880,检修、备用和必开!$A:$A,0))</f>
        <v/>
      </c>
      <c r="W1880" s="80">
        <f>INDEX(检修、备用和必开!C:C,MATCH(统调负荷!$C1880,检修、备用和必开!$A:$A,0))</f>
        <v/>
      </c>
      <c r="X1880" s="80">
        <f>INDEX(检修、备用和必开!D:D,MATCH(统调负荷!$C1880,检修、备用和必开!$A:$A,0))</f>
        <v/>
      </c>
      <c r="Y1880" s="80">
        <f>INDEX(检修、备用和必开!E:E,MATCH(统调负荷!$C1880,检修、备用和必开!$A:$A,0))</f>
        <v/>
      </c>
      <c r="Z1880" s="80">
        <f>INDEX(检修、备用和必开!F:F,MATCH(统调负荷!$C1880,检修、备用和必开!$A:$A,0))</f>
        <v/>
      </c>
      <c r="AA1880" s="80">
        <f>94492.4-V1880-Z1880</f>
        <v/>
      </c>
      <c r="AB1880" s="80" t="n">
        <v>292.36</v>
      </c>
      <c r="AC1880" s="80" t="n">
        <v>0</v>
      </c>
      <c r="AD1880" s="83">
        <f>C1880+D1880</f>
        <v/>
      </c>
      <c r="AE1880" s="82">
        <f>N1880-E1880</f>
        <v/>
      </c>
      <c r="AF1880" s="82">
        <f>O1880-F1880</f>
        <v/>
      </c>
      <c r="AG1880" s="82">
        <f>P1880-G1880</f>
        <v/>
      </c>
      <c r="AH1880" s="82">
        <f>Q1880-H1880</f>
        <v/>
      </c>
      <c r="AI1880" s="82">
        <f>R1880-I1880</f>
        <v/>
      </c>
      <c r="AJ1880" s="82">
        <f>S1880-J1880</f>
        <v/>
      </c>
      <c r="AK1880" s="80">
        <f>INDEX(检修、备用和必开!I:I,MATCH(统调负荷!$C1880,检修、备用和必开!$A:$A,0))</f>
        <v/>
      </c>
    </row>
    <row r="1881" ht="13.8" customHeight="1">
      <c r="A1881" s="80">
        <f>WEEKDAY(C1881,2)</f>
        <v/>
      </c>
      <c r="B1881" s="80">
        <f>HOUR(D1881)</f>
        <v/>
      </c>
      <c r="D1881" s="75" t="n"/>
      <c r="E1881" s="80" t="n"/>
      <c r="F1881" s="80" t="n"/>
      <c r="G1881" s="80" t="n"/>
      <c r="H1881" s="80" t="n"/>
      <c r="I1881" s="80" t="n"/>
      <c r="J1881" s="80" t="n"/>
      <c r="K1881" s="80">
        <f>F1881-Y1881</f>
        <v/>
      </c>
      <c r="L1881" s="82">
        <f>AA1881/(K1881+W1881)</f>
        <v/>
      </c>
      <c r="M1881" s="75" t="n">
        <v>0.5729166666666666</v>
      </c>
      <c r="N1881" s="80" t="n">
        <v>69410.3</v>
      </c>
      <c r="O1881" s="80" t="n">
        <v>28858.83</v>
      </c>
      <c r="P1881" s="80" t="n">
        <v>9889.75</v>
      </c>
      <c r="Q1881" s="80" t="n">
        <v>18394.3</v>
      </c>
      <c r="R1881" s="80" t="n">
        <v>13627.4</v>
      </c>
      <c r="S1881" s="80" t="n">
        <v>-1359.98</v>
      </c>
      <c r="T1881" s="80">
        <f>O1881-Y1881</f>
        <v/>
      </c>
      <c r="U1881" s="82">
        <f>AA1881/(T1881+X1881)</f>
        <v/>
      </c>
      <c r="V1881" s="80">
        <f>INDEX(检修、备用和必开!B:B,MATCH(统调负荷!$C1881,检修、备用和必开!$A:$A,0))</f>
        <v/>
      </c>
      <c r="W1881" s="80">
        <f>INDEX(检修、备用和必开!C:C,MATCH(统调负荷!$C1881,检修、备用和必开!$A:$A,0))</f>
        <v/>
      </c>
      <c r="X1881" s="80">
        <f>INDEX(检修、备用和必开!D:D,MATCH(统调负荷!$C1881,检修、备用和必开!$A:$A,0))</f>
        <v/>
      </c>
      <c r="Y1881" s="80">
        <f>INDEX(检修、备用和必开!E:E,MATCH(统调负荷!$C1881,检修、备用和必开!$A:$A,0))</f>
        <v/>
      </c>
      <c r="Z1881" s="80">
        <f>INDEX(检修、备用和必开!F:F,MATCH(统调负荷!$C1881,检修、备用和必开!$A:$A,0))</f>
        <v/>
      </c>
      <c r="AA1881" s="80">
        <f>94492.4-V1881-Z1881</f>
        <v/>
      </c>
      <c r="AB1881" s="80" t="n">
        <v>302.31</v>
      </c>
      <c r="AC1881" s="80" t="n">
        <v>197.48</v>
      </c>
      <c r="AD1881" s="83">
        <f>C1881+D1881</f>
        <v/>
      </c>
      <c r="AE1881" s="82">
        <f>N1881-E1881</f>
        <v/>
      </c>
      <c r="AF1881" s="82">
        <f>O1881-F1881</f>
        <v/>
      </c>
      <c r="AG1881" s="82">
        <f>P1881-G1881</f>
        <v/>
      </c>
      <c r="AH1881" s="82">
        <f>Q1881-H1881</f>
        <v/>
      </c>
      <c r="AI1881" s="82">
        <f>R1881-I1881</f>
        <v/>
      </c>
      <c r="AJ1881" s="82">
        <f>S1881-J1881</f>
        <v/>
      </c>
      <c r="AK1881" s="80">
        <f>INDEX(检修、备用和必开!I:I,MATCH(统调负荷!$C1881,检修、备用和必开!$A:$A,0))</f>
        <v/>
      </c>
    </row>
    <row r="1882" ht="13.8" customHeight="1">
      <c r="A1882" s="80">
        <f>WEEKDAY(C1882,2)</f>
        <v/>
      </c>
      <c r="B1882" s="80">
        <f>HOUR(D1882)</f>
        <v/>
      </c>
      <c r="D1882" s="75" t="n"/>
      <c r="E1882" s="80" t="n"/>
      <c r="F1882" s="80" t="n"/>
      <c r="G1882" s="80" t="n"/>
      <c r="H1882" s="80" t="n"/>
      <c r="I1882" s="80" t="n"/>
      <c r="J1882" s="80" t="n"/>
      <c r="K1882" s="80">
        <f>F1882-Y1882</f>
        <v/>
      </c>
      <c r="L1882" s="82">
        <f>AA1882/(K1882+W1882)</f>
        <v/>
      </c>
      <c r="M1882" s="75" t="n">
        <v>0.5833333333333334</v>
      </c>
      <c r="N1882" s="80" t="n">
        <v>69077.39999999999</v>
      </c>
      <c r="O1882" s="80" t="n">
        <v>27227.25</v>
      </c>
      <c r="P1882" s="80" t="n">
        <v>11009.9</v>
      </c>
      <c r="Q1882" s="80" t="n">
        <v>18771.6</v>
      </c>
      <c r="R1882" s="80" t="n">
        <v>13476.5</v>
      </c>
      <c r="S1882" s="80" t="n">
        <v>-1407.85</v>
      </c>
      <c r="T1882" s="80">
        <f>O1882-Y1882</f>
        <v/>
      </c>
      <c r="U1882" s="82">
        <f>AA1882/(T1882+X1882)</f>
        <v/>
      </c>
      <c r="V1882" s="80">
        <f>INDEX(检修、备用和必开!B:B,MATCH(统调负荷!$C1882,检修、备用和必开!$A:$A,0))</f>
        <v/>
      </c>
      <c r="W1882" s="80">
        <f>INDEX(检修、备用和必开!C:C,MATCH(统调负荷!$C1882,检修、备用和必开!$A:$A,0))</f>
        <v/>
      </c>
      <c r="X1882" s="80">
        <f>INDEX(检修、备用和必开!D:D,MATCH(统调负荷!$C1882,检修、备用和必开!$A:$A,0))</f>
        <v/>
      </c>
      <c r="Y1882" s="80">
        <f>INDEX(检修、备用和必开!E:E,MATCH(统调负荷!$C1882,检修、备用和必开!$A:$A,0))</f>
        <v/>
      </c>
      <c r="Z1882" s="80">
        <f>INDEX(检修、备用和必开!F:F,MATCH(统调负荷!$C1882,检修、备用和必开!$A:$A,0))</f>
        <v/>
      </c>
      <c r="AA1882" s="80">
        <f>94492.4-V1882-Z1882</f>
        <v/>
      </c>
      <c r="AB1882" s="80" t="n">
        <v>302</v>
      </c>
      <c r="AC1882" s="80" t="n">
        <v>0</v>
      </c>
      <c r="AD1882" s="83">
        <f>C1882+D1882</f>
        <v/>
      </c>
      <c r="AE1882" s="82">
        <f>N1882-E1882</f>
        <v/>
      </c>
      <c r="AF1882" s="82">
        <f>O1882-F1882</f>
        <v/>
      </c>
      <c r="AG1882" s="82">
        <f>P1882-G1882</f>
        <v/>
      </c>
      <c r="AH1882" s="82">
        <f>Q1882-H1882</f>
        <v/>
      </c>
      <c r="AI1882" s="82">
        <f>R1882-I1882</f>
        <v/>
      </c>
      <c r="AJ1882" s="82">
        <f>S1882-J1882</f>
        <v/>
      </c>
      <c r="AK1882" s="80">
        <f>INDEX(检修、备用和必开!I:I,MATCH(统调负荷!$C1882,检修、备用和必开!$A:$A,0))</f>
        <v/>
      </c>
    </row>
    <row r="1883" ht="13.8" customHeight="1">
      <c r="A1883" s="80">
        <f>WEEKDAY(C1883,2)</f>
        <v/>
      </c>
      <c r="B1883" s="80">
        <f>HOUR(D1883)</f>
        <v/>
      </c>
      <c r="D1883" s="75" t="n"/>
      <c r="E1883" s="80" t="n"/>
      <c r="F1883" s="80" t="n"/>
      <c r="G1883" s="80" t="n"/>
      <c r="H1883" s="80" t="n"/>
      <c r="I1883" s="80" t="n"/>
      <c r="J1883" s="80" t="n"/>
      <c r="K1883" s="80">
        <f>F1883-Y1883</f>
        <v/>
      </c>
      <c r="L1883" s="82">
        <f>AA1883/(K1883+W1883)</f>
        <v/>
      </c>
      <c r="M1883" s="75" t="n">
        <v>0.59375</v>
      </c>
      <c r="N1883" s="80" t="n">
        <v>68559.89999999999</v>
      </c>
      <c r="O1883" s="80" t="n">
        <v>25559.02</v>
      </c>
      <c r="P1883" s="80" t="n">
        <v>11800.2</v>
      </c>
      <c r="Q1883" s="80" t="n">
        <v>19169</v>
      </c>
      <c r="R1883" s="80" t="n">
        <v>13403.4</v>
      </c>
      <c r="S1883" s="80" t="n">
        <v>-1371.72</v>
      </c>
      <c r="T1883" s="80">
        <f>O1883-Y1883</f>
        <v/>
      </c>
      <c r="U1883" s="82">
        <f>AA1883/(T1883+X1883)</f>
        <v/>
      </c>
      <c r="V1883" s="80">
        <f>INDEX(检修、备用和必开!B:B,MATCH(统调负荷!$C1883,检修、备用和必开!$A:$A,0))</f>
        <v/>
      </c>
      <c r="W1883" s="80">
        <f>INDEX(检修、备用和必开!C:C,MATCH(统调负荷!$C1883,检修、备用和必开!$A:$A,0))</f>
        <v/>
      </c>
      <c r="X1883" s="80">
        <f>INDEX(检修、备用和必开!D:D,MATCH(统调负荷!$C1883,检修、备用和必开!$A:$A,0))</f>
        <v/>
      </c>
      <c r="Y1883" s="80">
        <f>INDEX(检修、备用和必开!E:E,MATCH(统调负荷!$C1883,检修、备用和必开!$A:$A,0))</f>
        <v/>
      </c>
      <c r="Z1883" s="80">
        <f>INDEX(检修、备用和必开!F:F,MATCH(统调负荷!$C1883,检修、备用和必开!$A:$A,0))</f>
        <v/>
      </c>
      <c r="AA1883" s="80">
        <f>94492.4-V1883-Z1883</f>
        <v/>
      </c>
      <c r="AB1883" s="80" t="n">
        <v>297.2</v>
      </c>
      <c r="AC1883" s="80" t="n">
        <v>0</v>
      </c>
      <c r="AD1883" s="83">
        <f>C1883+D1883</f>
        <v/>
      </c>
      <c r="AE1883" s="82">
        <f>N1883-E1883</f>
        <v/>
      </c>
      <c r="AF1883" s="82">
        <f>O1883-F1883</f>
        <v/>
      </c>
      <c r="AG1883" s="82">
        <f>P1883-G1883</f>
        <v/>
      </c>
      <c r="AH1883" s="82">
        <f>Q1883-H1883</f>
        <v/>
      </c>
      <c r="AI1883" s="82">
        <f>R1883-I1883</f>
        <v/>
      </c>
      <c r="AJ1883" s="82">
        <f>S1883-J1883</f>
        <v/>
      </c>
      <c r="AK1883" s="80">
        <f>INDEX(检修、备用和必开!I:I,MATCH(统调负荷!$C1883,检修、备用和必开!$A:$A,0))</f>
        <v/>
      </c>
    </row>
    <row r="1884" ht="13.8" customHeight="1">
      <c r="A1884" s="80">
        <f>WEEKDAY(C1884,2)</f>
        <v/>
      </c>
      <c r="B1884" s="80">
        <f>HOUR(D1884)</f>
        <v/>
      </c>
      <c r="D1884" s="75" t="n"/>
      <c r="E1884" s="80" t="n"/>
      <c r="F1884" s="80" t="n"/>
      <c r="G1884" s="80" t="n"/>
      <c r="H1884" s="80" t="n"/>
      <c r="I1884" s="80" t="n"/>
      <c r="J1884" s="80" t="n"/>
      <c r="K1884" s="80">
        <f>F1884-Y1884</f>
        <v/>
      </c>
      <c r="L1884" s="82">
        <f>AA1884/(K1884+W1884)</f>
        <v/>
      </c>
      <c r="M1884" s="75" t="n">
        <v>0.6041666666666666</v>
      </c>
      <c r="N1884" s="80" t="n">
        <v>68721.89999999999</v>
      </c>
      <c r="O1884" s="80" t="n">
        <v>25417.75</v>
      </c>
      <c r="P1884" s="80" t="n">
        <v>12163.1</v>
      </c>
      <c r="Q1884" s="80" t="n">
        <v>19403.3</v>
      </c>
      <c r="R1884" s="80" t="n">
        <v>13114</v>
      </c>
      <c r="S1884" s="80" t="n">
        <v>-1376.25</v>
      </c>
      <c r="T1884" s="80">
        <f>O1884-Y1884</f>
        <v/>
      </c>
      <c r="U1884" s="82">
        <f>AA1884/(T1884+X1884)</f>
        <v/>
      </c>
      <c r="V1884" s="80">
        <f>INDEX(检修、备用和必开!B:B,MATCH(统调负荷!$C1884,检修、备用和必开!$A:$A,0))</f>
        <v/>
      </c>
      <c r="W1884" s="80">
        <f>INDEX(检修、备用和必开!C:C,MATCH(统调负荷!$C1884,检修、备用和必开!$A:$A,0))</f>
        <v/>
      </c>
      <c r="X1884" s="80">
        <f>INDEX(检修、备用和必开!D:D,MATCH(统调负荷!$C1884,检修、备用和必开!$A:$A,0))</f>
        <v/>
      </c>
      <c r="Y1884" s="80">
        <f>INDEX(检修、备用和必开!E:E,MATCH(统调负荷!$C1884,检修、备用和必开!$A:$A,0))</f>
        <v/>
      </c>
      <c r="Z1884" s="80">
        <f>INDEX(检修、备用和必开!F:F,MATCH(统调负荷!$C1884,检修、备用和必开!$A:$A,0))</f>
        <v/>
      </c>
      <c r="AA1884" s="80">
        <f>94492.4-V1884-Z1884</f>
        <v/>
      </c>
      <c r="AB1884" s="80" t="n">
        <v>297.2</v>
      </c>
      <c r="AC1884" s="80" t="n">
        <v>15.37</v>
      </c>
      <c r="AD1884" s="83">
        <f>C1884+D1884</f>
        <v/>
      </c>
      <c r="AE1884" s="82">
        <f>N1884-E1884</f>
        <v/>
      </c>
      <c r="AF1884" s="82">
        <f>O1884-F1884</f>
        <v/>
      </c>
      <c r="AG1884" s="82">
        <f>P1884-G1884</f>
        <v/>
      </c>
      <c r="AH1884" s="82">
        <f>Q1884-H1884</f>
        <v/>
      </c>
      <c r="AI1884" s="82">
        <f>R1884-I1884</f>
        <v/>
      </c>
      <c r="AJ1884" s="82">
        <f>S1884-J1884</f>
        <v/>
      </c>
      <c r="AK1884" s="80">
        <f>INDEX(检修、备用和必开!I:I,MATCH(统调负荷!$C1884,检修、备用和必开!$A:$A,0))</f>
        <v/>
      </c>
    </row>
    <row r="1885" ht="13.8" customHeight="1">
      <c r="A1885" s="80">
        <f>WEEKDAY(C1885,2)</f>
        <v/>
      </c>
      <c r="B1885" s="80">
        <f>HOUR(D1885)</f>
        <v/>
      </c>
      <c r="D1885" s="75" t="n"/>
      <c r="E1885" s="80" t="n"/>
      <c r="F1885" s="80" t="n"/>
      <c r="G1885" s="80" t="n"/>
      <c r="H1885" s="80" t="n"/>
      <c r="I1885" s="80" t="n"/>
      <c r="J1885" s="80" t="n"/>
      <c r="K1885" s="80">
        <f>F1885-Y1885</f>
        <v/>
      </c>
      <c r="L1885" s="82">
        <f>AA1885/(K1885+W1885)</f>
        <v/>
      </c>
      <c r="M1885" s="75" t="n">
        <v>0.6145833333333334</v>
      </c>
      <c r="N1885" s="80" t="n">
        <v>69253</v>
      </c>
      <c r="O1885" s="80" t="n">
        <v>24699.91</v>
      </c>
      <c r="P1885" s="80" t="n">
        <v>13538.5</v>
      </c>
      <c r="Q1885" s="80" t="n">
        <v>19718</v>
      </c>
      <c r="R1885" s="80" t="n">
        <v>12728.3</v>
      </c>
      <c r="S1885" s="80" t="n">
        <v>-1431.71</v>
      </c>
      <c r="T1885" s="80">
        <f>O1885-Y1885</f>
        <v/>
      </c>
      <c r="U1885" s="82">
        <f>AA1885/(T1885+X1885)</f>
        <v/>
      </c>
      <c r="V1885" s="80">
        <f>INDEX(检修、备用和必开!B:B,MATCH(统调负荷!$C1885,检修、备用和必开!$A:$A,0))</f>
        <v/>
      </c>
      <c r="W1885" s="80">
        <f>INDEX(检修、备用和必开!C:C,MATCH(统调负荷!$C1885,检修、备用和必开!$A:$A,0))</f>
        <v/>
      </c>
      <c r="X1885" s="80">
        <f>INDEX(检修、备用和必开!D:D,MATCH(统调负荷!$C1885,检修、备用和必开!$A:$A,0))</f>
        <v/>
      </c>
      <c r="Y1885" s="80">
        <f>INDEX(检修、备用和必开!E:E,MATCH(统调负荷!$C1885,检修、备用和必开!$A:$A,0))</f>
        <v/>
      </c>
      <c r="Z1885" s="80">
        <f>INDEX(检修、备用和必开!F:F,MATCH(统调负荷!$C1885,检修、备用和必开!$A:$A,0))</f>
        <v/>
      </c>
      <c r="AA1885" s="80">
        <f>94492.4-V1885-Z1885</f>
        <v/>
      </c>
      <c r="AB1885" s="80" t="n">
        <v>297.14</v>
      </c>
      <c r="AC1885" s="80" t="n">
        <v>39.76</v>
      </c>
      <c r="AD1885" s="83">
        <f>C1885+D1885</f>
        <v/>
      </c>
      <c r="AE1885" s="82">
        <f>N1885-E1885</f>
        <v/>
      </c>
      <c r="AF1885" s="82">
        <f>O1885-F1885</f>
        <v/>
      </c>
      <c r="AG1885" s="82">
        <f>P1885-G1885</f>
        <v/>
      </c>
      <c r="AH1885" s="82">
        <f>Q1885-H1885</f>
        <v/>
      </c>
      <c r="AI1885" s="82">
        <f>R1885-I1885</f>
        <v/>
      </c>
      <c r="AJ1885" s="82">
        <f>S1885-J1885</f>
        <v/>
      </c>
      <c r="AK1885" s="80">
        <f>INDEX(检修、备用和必开!I:I,MATCH(统调负荷!$C1885,检修、备用和必开!$A:$A,0))</f>
        <v/>
      </c>
    </row>
    <row r="1886" ht="13.8" customHeight="1">
      <c r="A1886" s="80">
        <f>WEEKDAY(C1886,2)</f>
        <v/>
      </c>
      <c r="B1886" s="80">
        <f>HOUR(D1886)</f>
        <v/>
      </c>
      <c r="D1886" s="75" t="n"/>
      <c r="E1886" s="80" t="n"/>
      <c r="F1886" s="80" t="n"/>
      <c r="G1886" s="80" t="n"/>
      <c r="H1886" s="80" t="n"/>
      <c r="I1886" s="80" t="n"/>
      <c r="J1886" s="80" t="n"/>
      <c r="K1886" s="80">
        <f>F1886-Y1886</f>
        <v/>
      </c>
      <c r="L1886" s="82">
        <f>AA1886/(K1886+W1886)</f>
        <v/>
      </c>
      <c r="M1886" s="75" t="n">
        <v>0.625</v>
      </c>
      <c r="N1886" s="80" t="n">
        <v>69580</v>
      </c>
      <c r="O1886" s="80" t="n">
        <v>25585.08</v>
      </c>
      <c r="P1886" s="80" t="n">
        <v>13070.3</v>
      </c>
      <c r="Q1886" s="80" t="n">
        <v>20042.2</v>
      </c>
      <c r="R1886" s="80" t="n">
        <v>12325.1</v>
      </c>
      <c r="S1886" s="80" t="n">
        <v>-1442.68</v>
      </c>
      <c r="T1886" s="80">
        <f>O1886-Y1886</f>
        <v/>
      </c>
      <c r="U1886" s="82">
        <f>AA1886/(T1886+X1886)</f>
        <v/>
      </c>
      <c r="V1886" s="80">
        <f>INDEX(检修、备用和必开!B:B,MATCH(统调负荷!$C1886,检修、备用和必开!$A:$A,0))</f>
        <v/>
      </c>
      <c r="W1886" s="80">
        <f>INDEX(检修、备用和必开!C:C,MATCH(统调负荷!$C1886,检修、备用和必开!$A:$A,0))</f>
        <v/>
      </c>
      <c r="X1886" s="80">
        <f>INDEX(检修、备用和必开!D:D,MATCH(统调负荷!$C1886,检修、备用和必开!$A:$A,0))</f>
        <v/>
      </c>
      <c r="Y1886" s="80">
        <f>INDEX(检修、备用和必开!E:E,MATCH(统调负荷!$C1886,检修、备用和必开!$A:$A,0))</f>
        <v/>
      </c>
      <c r="Z1886" s="80">
        <f>INDEX(检修、备用和必开!F:F,MATCH(统调负荷!$C1886,检修、备用和必开!$A:$A,0))</f>
        <v/>
      </c>
      <c r="AA1886" s="80">
        <f>94492.4-V1886-Z1886</f>
        <v/>
      </c>
      <c r="AB1886" s="80" t="n">
        <v>302.2</v>
      </c>
      <c r="AC1886" s="80" t="n">
        <v>0</v>
      </c>
      <c r="AD1886" s="83">
        <f>C1886+D1886</f>
        <v/>
      </c>
      <c r="AE1886" s="82">
        <f>N1886-E1886</f>
        <v/>
      </c>
      <c r="AF1886" s="82">
        <f>O1886-F1886</f>
        <v/>
      </c>
      <c r="AG1886" s="82">
        <f>P1886-G1886</f>
        <v/>
      </c>
      <c r="AH1886" s="82">
        <f>Q1886-H1886</f>
        <v/>
      </c>
      <c r="AI1886" s="82">
        <f>R1886-I1886</f>
        <v/>
      </c>
      <c r="AJ1886" s="82">
        <f>S1886-J1886</f>
        <v/>
      </c>
      <c r="AK1886" s="80">
        <f>INDEX(检修、备用和必开!I:I,MATCH(统调负荷!$C1886,检修、备用和必开!$A:$A,0))</f>
        <v/>
      </c>
    </row>
    <row r="1887" ht="13.8" customHeight="1">
      <c r="A1887" s="80">
        <f>WEEKDAY(C1887,2)</f>
        <v/>
      </c>
      <c r="B1887" s="80">
        <f>HOUR(D1887)</f>
        <v/>
      </c>
      <c r="D1887" s="75" t="n"/>
      <c r="E1887" s="80" t="n"/>
      <c r="F1887" s="80" t="n"/>
      <c r="G1887" s="80" t="n"/>
      <c r="H1887" s="80" t="n"/>
      <c r="I1887" s="80" t="n"/>
      <c r="J1887" s="80" t="n"/>
      <c r="K1887" s="80">
        <f>F1887-Y1887</f>
        <v/>
      </c>
      <c r="L1887" s="82">
        <f>AA1887/(K1887+W1887)</f>
        <v/>
      </c>
      <c r="M1887" s="75" t="n">
        <v>0.6354166666666666</v>
      </c>
      <c r="N1887" s="80" t="n">
        <v>70188.60000000001</v>
      </c>
      <c r="O1887" s="80" t="n">
        <v>26985.69</v>
      </c>
      <c r="P1887" s="80" t="n">
        <v>12505.1</v>
      </c>
      <c r="Q1887" s="80" t="n">
        <v>20205</v>
      </c>
      <c r="R1887" s="80" t="n">
        <v>11850.1</v>
      </c>
      <c r="S1887" s="80" t="n">
        <v>-1357.29</v>
      </c>
      <c r="T1887" s="80">
        <f>O1887-Y1887</f>
        <v/>
      </c>
      <c r="U1887" s="82">
        <f>AA1887/(T1887+X1887)</f>
        <v/>
      </c>
      <c r="V1887" s="80">
        <f>INDEX(检修、备用和必开!B:B,MATCH(统调负荷!$C1887,检修、备用和必开!$A:$A,0))</f>
        <v/>
      </c>
      <c r="W1887" s="80">
        <f>INDEX(检修、备用和必开!C:C,MATCH(统调负荷!$C1887,检修、备用和必开!$A:$A,0))</f>
        <v/>
      </c>
      <c r="X1887" s="80">
        <f>INDEX(检修、备用和必开!D:D,MATCH(统调负荷!$C1887,检修、备用和必开!$A:$A,0))</f>
        <v/>
      </c>
      <c r="Y1887" s="80">
        <f>INDEX(检修、备用和必开!E:E,MATCH(统调负荷!$C1887,检修、备用和必开!$A:$A,0))</f>
        <v/>
      </c>
      <c r="Z1887" s="80">
        <f>INDEX(检修、备用和必开!F:F,MATCH(统调负荷!$C1887,检修、备用和必开!$A:$A,0))</f>
        <v/>
      </c>
      <c r="AA1887" s="80">
        <f>94492.4-V1887-Z1887</f>
        <v/>
      </c>
      <c r="AB1887" s="80" t="n">
        <v>302.2</v>
      </c>
      <c r="AC1887" s="80" t="n">
        <v>0</v>
      </c>
      <c r="AD1887" s="83">
        <f>C1887+D1887</f>
        <v/>
      </c>
      <c r="AE1887" s="82">
        <f>N1887-E1887</f>
        <v/>
      </c>
      <c r="AF1887" s="82">
        <f>O1887-F1887</f>
        <v/>
      </c>
      <c r="AG1887" s="82">
        <f>P1887-G1887</f>
        <v/>
      </c>
      <c r="AH1887" s="82">
        <f>Q1887-H1887</f>
        <v/>
      </c>
      <c r="AI1887" s="82">
        <f>R1887-I1887</f>
        <v/>
      </c>
      <c r="AJ1887" s="82">
        <f>S1887-J1887</f>
        <v/>
      </c>
      <c r="AK1887" s="80">
        <f>INDEX(检修、备用和必开!I:I,MATCH(统调负荷!$C1887,检修、备用和必开!$A:$A,0))</f>
        <v/>
      </c>
    </row>
    <row r="1888" ht="13.8" customHeight="1">
      <c r="A1888" s="80">
        <f>WEEKDAY(C1888,2)</f>
        <v/>
      </c>
      <c r="B1888" s="80">
        <f>HOUR(D1888)</f>
        <v/>
      </c>
      <c r="D1888" s="75" t="n"/>
      <c r="E1888" s="80" t="n"/>
      <c r="F1888" s="80" t="n"/>
      <c r="G1888" s="80" t="n"/>
      <c r="H1888" s="80" t="n"/>
      <c r="I1888" s="80" t="n"/>
      <c r="J1888" s="80" t="n"/>
      <c r="K1888" s="80">
        <f>F1888-Y1888</f>
        <v/>
      </c>
      <c r="L1888" s="82">
        <f>AA1888/(K1888+W1888)</f>
        <v/>
      </c>
      <c r="M1888" s="75" t="n">
        <v>0.6458333333333334</v>
      </c>
      <c r="N1888" s="80" t="n">
        <v>71389.3</v>
      </c>
      <c r="O1888" s="80" t="n">
        <v>28120.37</v>
      </c>
      <c r="P1888" s="80" t="n">
        <v>12775.3</v>
      </c>
      <c r="Q1888" s="80" t="n">
        <v>20480.8</v>
      </c>
      <c r="R1888" s="80" t="n">
        <v>11392.4</v>
      </c>
      <c r="S1888" s="80" t="n">
        <v>-1379.57</v>
      </c>
      <c r="T1888" s="80">
        <f>O1888-Y1888</f>
        <v/>
      </c>
      <c r="U1888" s="82">
        <f>AA1888/(T1888+X1888)</f>
        <v/>
      </c>
      <c r="V1888" s="80">
        <f>INDEX(检修、备用和必开!B:B,MATCH(统调负荷!$C1888,检修、备用和必开!$A:$A,0))</f>
        <v/>
      </c>
      <c r="W1888" s="80">
        <f>INDEX(检修、备用和必开!C:C,MATCH(统调负荷!$C1888,检修、备用和必开!$A:$A,0))</f>
        <v/>
      </c>
      <c r="X1888" s="80">
        <f>INDEX(检修、备用和必开!D:D,MATCH(统调负荷!$C1888,检修、备用和必开!$A:$A,0))</f>
        <v/>
      </c>
      <c r="Y1888" s="80">
        <f>INDEX(检修、备用和必开!E:E,MATCH(统调负荷!$C1888,检修、备用和必开!$A:$A,0))</f>
        <v/>
      </c>
      <c r="Z1888" s="80">
        <f>INDEX(检修、备用和必开!F:F,MATCH(统调负荷!$C1888,检修、备用和必开!$A:$A,0))</f>
        <v/>
      </c>
      <c r="AA1888" s="80">
        <f>94492.4-V1888-Z1888</f>
        <v/>
      </c>
      <c r="AB1888" s="80" t="n">
        <v>309.88</v>
      </c>
      <c r="AC1888" s="80" t="n">
        <v>260</v>
      </c>
      <c r="AD1888" s="83">
        <f>C1888+D1888</f>
        <v/>
      </c>
      <c r="AE1888" s="82">
        <f>N1888-E1888</f>
        <v/>
      </c>
      <c r="AF1888" s="82">
        <f>O1888-F1888</f>
        <v/>
      </c>
      <c r="AG1888" s="82">
        <f>P1888-G1888</f>
        <v/>
      </c>
      <c r="AH1888" s="82">
        <f>Q1888-H1888</f>
        <v/>
      </c>
      <c r="AI1888" s="82">
        <f>R1888-I1888</f>
        <v/>
      </c>
      <c r="AJ1888" s="82">
        <f>S1888-J1888</f>
        <v/>
      </c>
      <c r="AK1888" s="80">
        <f>INDEX(检修、备用和必开!I:I,MATCH(统调负荷!$C1888,检修、备用和必开!$A:$A,0))</f>
        <v/>
      </c>
    </row>
    <row r="1889" ht="13.8" customHeight="1">
      <c r="A1889" s="80">
        <f>WEEKDAY(C1889,2)</f>
        <v/>
      </c>
      <c r="B1889" s="80">
        <f>HOUR(D1889)</f>
        <v/>
      </c>
      <c r="D1889" s="75" t="n"/>
      <c r="E1889" s="80" t="n"/>
      <c r="F1889" s="80" t="n"/>
      <c r="G1889" s="80" t="n"/>
      <c r="H1889" s="80" t="n"/>
      <c r="I1889" s="80" t="n"/>
      <c r="J1889" s="80" t="n"/>
      <c r="K1889" s="80">
        <f>F1889-Y1889</f>
        <v/>
      </c>
      <c r="L1889" s="82">
        <f>AA1889/(K1889+W1889)</f>
        <v/>
      </c>
      <c r="M1889" s="75" t="n">
        <v>0.65625</v>
      </c>
      <c r="N1889" s="80" t="n">
        <v>72585.7</v>
      </c>
      <c r="O1889" s="80" t="n">
        <v>29184.72</v>
      </c>
      <c r="P1889" s="80" t="n">
        <v>13067.5</v>
      </c>
      <c r="Q1889" s="80" t="n">
        <v>20887.3</v>
      </c>
      <c r="R1889" s="80" t="n">
        <v>10840.2</v>
      </c>
      <c r="S1889" s="80" t="n">
        <v>-1394.02</v>
      </c>
      <c r="T1889" s="80">
        <f>O1889-Y1889</f>
        <v/>
      </c>
      <c r="U1889" s="82">
        <f>AA1889/(T1889+X1889)</f>
        <v/>
      </c>
      <c r="V1889" s="80">
        <f>INDEX(检修、备用和必开!B:B,MATCH(统调负荷!$C1889,检修、备用和必开!$A:$A,0))</f>
        <v/>
      </c>
      <c r="W1889" s="80">
        <f>INDEX(检修、备用和必开!C:C,MATCH(统调负荷!$C1889,检修、备用和必开!$A:$A,0))</f>
        <v/>
      </c>
      <c r="X1889" s="80">
        <f>INDEX(检修、备用和必开!D:D,MATCH(统调负荷!$C1889,检修、备用和必开!$A:$A,0))</f>
        <v/>
      </c>
      <c r="Y1889" s="80">
        <f>INDEX(检修、备用和必开!E:E,MATCH(统调负荷!$C1889,检修、备用和必开!$A:$A,0))</f>
        <v/>
      </c>
      <c r="Z1889" s="80">
        <f>INDEX(检修、备用和必开!F:F,MATCH(统调负荷!$C1889,检修、备用和必开!$A:$A,0))</f>
        <v/>
      </c>
      <c r="AA1889" s="80">
        <f>94492.4-V1889-Z1889</f>
        <v/>
      </c>
      <c r="AB1889" s="80" t="n">
        <v>315.76</v>
      </c>
      <c r="AC1889" s="80" t="n">
        <v>0</v>
      </c>
      <c r="AD1889" s="83">
        <f>C1889+D1889</f>
        <v/>
      </c>
      <c r="AE1889" s="82">
        <f>N1889-E1889</f>
        <v/>
      </c>
      <c r="AF1889" s="82">
        <f>O1889-F1889</f>
        <v/>
      </c>
      <c r="AG1889" s="82">
        <f>P1889-G1889</f>
        <v/>
      </c>
      <c r="AH1889" s="82">
        <f>Q1889-H1889</f>
        <v/>
      </c>
      <c r="AI1889" s="82">
        <f>R1889-I1889</f>
        <v/>
      </c>
      <c r="AJ1889" s="82">
        <f>S1889-J1889</f>
        <v/>
      </c>
      <c r="AK1889" s="80">
        <f>INDEX(检修、备用和必开!I:I,MATCH(统调负荷!$C1889,检修、备用和必开!$A:$A,0))</f>
        <v/>
      </c>
    </row>
    <row r="1890" ht="13.8" customHeight="1">
      <c r="A1890" s="80">
        <f>WEEKDAY(C1890,2)</f>
        <v/>
      </c>
      <c r="B1890" s="80">
        <f>HOUR(D1890)</f>
        <v/>
      </c>
      <c r="D1890" s="75" t="n"/>
      <c r="E1890" s="80" t="n"/>
      <c r="F1890" s="80" t="n"/>
      <c r="G1890" s="80" t="n"/>
      <c r="H1890" s="80" t="n"/>
      <c r="I1890" s="80" t="n"/>
      <c r="J1890" s="80" t="n"/>
      <c r="K1890" s="80">
        <f>F1890-Y1890</f>
        <v/>
      </c>
      <c r="L1890" s="82">
        <f>AA1890/(K1890+W1890)</f>
        <v/>
      </c>
      <c r="M1890" s="75" t="n">
        <v>0.6666666666666666</v>
      </c>
      <c r="N1890" s="80" t="n">
        <v>73829.5</v>
      </c>
      <c r="O1890" s="80" t="n">
        <v>30161.94</v>
      </c>
      <c r="P1890" s="80" t="n">
        <v>13698.8</v>
      </c>
      <c r="Q1890" s="80" t="n">
        <v>21173.4</v>
      </c>
      <c r="R1890" s="80" t="n">
        <v>10199.5</v>
      </c>
      <c r="S1890" s="80" t="n">
        <v>-1404.14</v>
      </c>
      <c r="T1890" s="80">
        <f>O1890-Y1890</f>
        <v/>
      </c>
      <c r="U1890" s="82">
        <f>AA1890/(T1890+X1890)</f>
        <v/>
      </c>
      <c r="V1890" s="80">
        <f>INDEX(检修、备用和必开!B:B,MATCH(统调负荷!$C1890,检修、备用和必开!$A:$A,0))</f>
        <v/>
      </c>
      <c r="W1890" s="80">
        <f>INDEX(检修、备用和必开!C:C,MATCH(统调负荷!$C1890,检修、备用和必开!$A:$A,0))</f>
        <v/>
      </c>
      <c r="X1890" s="80">
        <f>INDEX(检修、备用和必开!D:D,MATCH(统调负荷!$C1890,检修、备用和必开!$A:$A,0))</f>
        <v/>
      </c>
      <c r="Y1890" s="80">
        <f>INDEX(检修、备用和必开!E:E,MATCH(统调负荷!$C1890,检修、备用和必开!$A:$A,0))</f>
        <v/>
      </c>
      <c r="Z1890" s="80">
        <f>INDEX(检修、备用和必开!F:F,MATCH(统调负荷!$C1890,检修、备用和必开!$A:$A,0))</f>
        <v/>
      </c>
      <c r="AA1890" s="80">
        <f>94492.4-V1890-Z1890</f>
        <v/>
      </c>
      <c r="AB1890" s="80" t="n">
        <v>315.96</v>
      </c>
      <c r="AC1890" s="80" t="n">
        <v>280</v>
      </c>
      <c r="AD1890" s="83">
        <f>C1890+D1890</f>
        <v/>
      </c>
      <c r="AE1890" s="82">
        <f>N1890-E1890</f>
        <v/>
      </c>
      <c r="AF1890" s="82">
        <f>O1890-F1890</f>
        <v/>
      </c>
      <c r="AG1890" s="82">
        <f>P1890-G1890</f>
        <v/>
      </c>
      <c r="AH1890" s="82">
        <f>Q1890-H1890</f>
        <v/>
      </c>
      <c r="AI1890" s="82">
        <f>R1890-I1890</f>
        <v/>
      </c>
      <c r="AJ1890" s="82">
        <f>S1890-J1890</f>
        <v/>
      </c>
      <c r="AK1890" s="80">
        <f>INDEX(检修、备用和必开!I:I,MATCH(统调负荷!$C1890,检修、备用和必开!$A:$A,0))</f>
        <v/>
      </c>
    </row>
    <row r="1891" ht="13.8" customHeight="1">
      <c r="A1891" s="80">
        <f>WEEKDAY(C1891,2)</f>
        <v/>
      </c>
      <c r="B1891" s="80">
        <f>HOUR(D1891)</f>
        <v/>
      </c>
      <c r="D1891" s="75" t="n"/>
      <c r="E1891" s="80" t="n"/>
      <c r="F1891" s="80" t="n"/>
      <c r="G1891" s="80" t="n"/>
      <c r="H1891" s="80" t="n"/>
      <c r="I1891" s="80" t="n"/>
      <c r="J1891" s="80" t="n"/>
      <c r="K1891" s="80">
        <f>F1891-Y1891</f>
        <v/>
      </c>
      <c r="L1891" s="82">
        <f>AA1891/(K1891+W1891)</f>
        <v/>
      </c>
      <c r="M1891" s="75" t="n">
        <v>0.6770833333333334</v>
      </c>
      <c r="N1891" s="80" t="n">
        <v>75471.60000000001</v>
      </c>
      <c r="O1891" s="80" t="n">
        <v>31492.71</v>
      </c>
      <c r="P1891" s="80" t="n">
        <v>13556.2</v>
      </c>
      <c r="Q1891" s="80" t="n">
        <v>22158.4</v>
      </c>
      <c r="R1891" s="80" t="n">
        <v>9568</v>
      </c>
      <c r="S1891" s="80" t="n">
        <v>-1303.71</v>
      </c>
      <c r="T1891" s="80">
        <f>O1891-Y1891</f>
        <v/>
      </c>
      <c r="U1891" s="82">
        <f>AA1891/(T1891+X1891)</f>
        <v/>
      </c>
      <c r="V1891" s="80">
        <f>INDEX(检修、备用和必开!B:B,MATCH(统调负荷!$C1891,检修、备用和必开!$A:$A,0))</f>
        <v/>
      </c>
      <c r="W1891" s="80">
        <f>INDEX(检修、备用和必开!C:C,MATCH(统调负荷!$C1891,检修、备用和必开!$A:$A,0))</f>
        <v/>
      </c>
      <c r="X1891" s="80">
        <f>INDEX(检修、备用和必开!D:D,MATCH(统调负荷!$C1891,检修、备用和必开!$A:$A,0))</f>
        <v/>
      </c>
      <c r="Y1891" s="80">
        <f>INDEX(检修、备用和必开!E:E,MATCH(统调负荷!$C1891,检修、备用和必开!$A:$A,0))</f>
        <v/>
      </c>
      <c r="Z1891" s="80">
        <f>INDEX(检修、备用和必开!F:F,MATCH(统调负荷!$C1891,检修、备用和必开!$A:$A,0))</f>
        <v/>
      </c>
      <c r="AA1891" s="80">
        <f>94492.4-V1891-Z1891</f>
        <v/>
      </c>
      <c r="AB1891" s="80" t="n">
        <v>321.8</v>
      </c>
      <c r="AC1891" s="80" t="n">
        <v>290</v>
      </c>
      <c r="AD1891" s="83">
        <f>C1891+D1891</f>
        <v/>
      </c>
      <c r="AE1891" s="82">
        <f>N1891-E1891</f>
        <v/>
      </c>
      <c r="AF1891" s="82">
        <f>O1891-F1891</f>
        <v/>
      </c>
      <c r="AG1891" s="82">
        <f>P1891-G1891</f>
        <v/>
      </c>
      <c r="AH1891" s="82">
        <f>Q1891-H1891</f>
        <v/>
      </c>
      <c r="AI1891" s="82">
        <f>R1891-I1891</f>
        <v/>
      </c>
      <c r="AJ1891" s="82">
        <f>S1891-J1891</f>
        <v/>
      </c>
      <c r="AK1891" s="80">
        <f>INDEX(检修、备用和必开!I:I,MATCH(统调负荷!$C1891,检修、备用和必开!$A:$A,0))</f>
        <v/>
      </c>
    </row>
    <row r="1892" ht="13.8" customHeight="1">
      <c r="A1892" s="80">
        <f>WEEKDAY(C1892,2)</f>
        <v/>
      </c>
      <c r="B1892" s="80">
        <f>HOUR(D1892)</f>
        <v/>
      </c>
      <c r="D1892" s="75" t="n"/>
      <c r="E1892" s="80" t="n"/>
      <c r="F1892" s="80" t="n"/>
      <c r="G1892" s="80" t="n"/>
      <c r="H1892" s="80" t="n"/>
      <c r="I1892" s="80" t="n"/>
      <c r="J1892" s="80" t="n"/>
      <c r="K1892" s="80">
        <f>F1892-Y1892</f>
        <v/>
      </c>
      <c r="L1892" s="82">
        <f>AA1892/(K1892+W1892)</f>
        <v/>
      </c>
      <c r="M1892" s="75" t="n">
        <v>0.6875</v>
      </c>
      <c r="N1892" s="80" t="n">
        <v>77124.3</v>
      </c>
      <c r="O1892" s="80" t="n">
        <v>33418.92</v>
      </c>
      <c r="P1892" s="80" t="n">
        <v>14210.1</v>
      </c>
      <c r="Q1892" s="80" t="n">
        <v>21957.9</v>
      </c>
      <c r="R1892" s="80" t="n">
        <v>8888.93</v>
      </c>
      <c r="S1892" s="80" t="n">
        <v>-1351.55</v>
      </c>
      <c r="T1892" s="80">
        <f>O1892-Y1892</f>
        <v/>
      </c>
      <c r="U1892" s="82">
        <f>AA1892/(T1892+X1892)</f>
        <v/>
      </c>
      <c r="V1892" s="80">
        <f>INDEX(检修、备用和必开!B:B,MATCH(统调负荷!$C1892,检修、备用和必开!$A:$A,0))</f>
        <v/>
      </c>
      <c r="W1892" s="80">
        <f>INDEX(检修、备用和必开!C:C,MATCH(统调负荷!$C1892,检修、备用和必开!$A:$A,0))</f>
        <v/>
      </c>
      <c r="X1892" s="80">
        <f>INDEX(检修、备用和必开!D:D,MATCH(统调负荷!$C1892,检修、备用和必开!$A:$A,0))</f>
        <v/>
      </c>
      <c r="Y1892" s="80">
        <f>INDEX(检修、备用和必开!E:E,MATCH(统调负荷!$C1892,检修、备用和必开!$A:$A,0))</f>
        <v/>
      </c>
      <c r="Z1892" s="80">
        <f>INDEX(检修、备用和必开!F:F,MATCH(统调负荷!$C1892,检修、备用和必开!$A:$A,0))</f>
        <v/>
      </c>
      <c r="AA1892" s="80">
        <f>94492.4-V1892-Z1892</f>
        <v/>
      </c>
      <c r="AB1892" s="80" t="n">
        <v>331.39</v>
      </c>
      <c r="AC1892" s="80" t="n">
        <v>301.15</v>
      </c>
      <c r="AD1892" s="83">
        <f>C1892+D1892</f>
        <v/>
      </c>
      <c r="AE1892" s="82">
        <f>N1892-E1892</f>
        <v/>
      </c>
      <c r="AF1892" s="82">
        <f>O1892-F1892</f>
        <v/>
      </c>
      <c r="AG1892" s="82">
        <f>P1892-G1892</f>
        <v/>
      </c>
      <c r="AH1892" s="82">
        <f>Q1892-H1892</f>
        <v/>
      </c>
      <c r="AI1892" s="82">
        <f>R1892-I1892</f>
        <v/>
      </c>
      <c r="AJ1892" s="82">
        <f>S1892-J1892</f>
        <v/>
      </c>
      <c r="AK1892" s="80">
        <f>INDEX(检修、备用和必开!I:I,MATCH(统调负荷!$C1892,检修、备用和必开!$A:$A,0))</f>
        <v/>
      </c>
    </row>
    <row r="1893" ht="13.8" customHeight="1">
      <c r="A1893" s="80">
        <f>WEEKDAY(C1893,2)</f>
        <v/>
      </c>
      <c r="B1893" s="80">
        <f>HOUR(D1893)</f>
        <v/>
      </c>
      <c r="D1893" s="75" t="n"/>
      <c r="E1893" s="80" t="n"/>
      <c r="F1893" s="80" t="n"/>
      <c r="G1893" s="80" t="n"/>
      <c r="H1893" s="80" t="n"/>
      <c r="I1893" s="80" t="n"/>
      <c r="J1893" s="80" t="n"/>
      <c r="K1893" s="80">
        <f>F1893-Y1893</f>
        <v/>
      </c>
      <c r="L1893" s="82">
        <f>AA1893/(K1893+W1893)</f>
        <v/>
      </c>
      <c r="M1893" s="75" t="n">
        <v>0.6979166666666666</v>
      </c>
      <c r="N1893" s="80" t="n">
        <v>78670.2</v>
      </c>
      <c r="O1893" s="80" t="n">
        <v>34168.12</v>
      </c>
      <c r="P1893" s="80" t="n">
        <v>15302.8</v>
      </c>
      <c r="Q1893" s="80" t="n">
        <v>22357</v>
      </c>
      <c r="R1893" s="80" t="n">
        <v>8249.290000000001</v>
      </c>
      <c r="S1893" s="80" t="n">
        <v>-1407.01</v>
      </c>
      <c r="T1893" s="80">
        <f>O1893-Y1893</f>
        <v/>
      </c>
      <c r="U1893" s="82">
        <f>AA1893/(T1893+X1893)</f>
        <v/>
      </c>
      <c r="V1893" s="80">
        <f>INDEX(检修、备用和必开!B:B,MATCH(统调负荷!$C1893,检修、备用和必开!$A:$A,0))</f>
        <v/>
      </c>
      <c r="W1893" s="80">
        <f>INDEX(检修、备用和必开!C:C,MATCH(统调负荷!$C1893,检修、备用和必开!$A:$A,0))</f>
        <v/>
      </c>
      <c r="X1893" s="80">
        <f>INDEX(检修、备用和必开!D:D,MATCH(统调负荷!$C1893,检修、备用和必开!$A:$A,0))</f>
        <v/>
      </c>
      <c r="Y1893" s="80">
        <f>INDEX(检修、备用和必开!E:E,MATCH(统调负荷!$C1893,检修、备用和必开!$A:$A,0))</f>
        <v/>
      </c>
      <c r="Z1893" s="80">
        <f>INDEX(检修、备用和必开!F:F,MATCH(统调负荷!$C1893,检修、备用和必开!$A:$A,0))</f>
        <v/>
      </c>
      <c r="AA1893" s="80">
        <f>94492.4-V1893-Z1893</f>
        <v/>
      </c>
      <c r="AB1893" s="80" t="n">
        <v>341.46</v>
      </c>
      <c r="AC1893" s="80" t="n">
        <v>305</v>
      </c>
      <c r="AD1893" s="83">
        <f>C1893+D1893</f>
        <v/>
      </c>
      <c r="AE1893" s="82">
        <f>N1893-E1893</f>
        <v/>
      </c>
      <c r="AF1893" s="82">
        <f>O1893-F1893</f>
        <v/>
      </c>
      <c r="AG1893" s="82">
        <f>P1893-G1893</f>
        <v/>
      </c>
      <c r="AH1893" s="82">
        <f>Q1893-H1893</f>
        <v/>
      </c>
      <c r="AI1893" s="82">
        <f>R1893-I1893</f>
        <v/>
      </c>
      <c r="AJ1893" s="82">
        <f>S1893-J1893</f>
        <v/>
      </c>
      <c r="AK1893" s="80">
        <f>INDEX(检修、备用和必开!I:I,MATCH(统调负荷!$C1893,检修、备用和必开!$A:$A,0))</f>
        <v/>
      </c>
    </row>
    <row r="1894" ht="13.8" customHeight="1">
      <c r="A1894" s="80">
        <f>WEEKDAY(C1894,2)</f>
        <v/>
      </c>
      <c r="B1894" s="80">
        <f>HOUR(D1894)</f>
        <v/>
      </c>
      <c r="D1894" s="75" t="n"/>
      <c r="E1894" s="80" t="n"/>
      <c r="F1894" s="80" t="n"/>
      <c r="G1894" s="80" t="n"/>
      <c r="H1894" s="80" t="n"/>
      <c r="I1894" s="80" t="n"/>
      <c r="J1894" s="80" t="n"/>
      <c r="K1894" s="80">
        <f>F1894-Y1894</f>
        <v/>
      </c>
      <c r="L1894" s="82">
        <f>AA1894/(K1894+W1894)</f>
        <v/>
      </c>
      <c r="M1894" s="75" t="n">
        <v>0.7083333333333334</v>
      </c>
      <c r="N1894" s="80" t="n">
        <v>79889.3</v>
      </c>
      <c r="O1894" s="80" t="n">
        <v>35833.28</v>
      </c>
      <c r="P1894" s="80" t="n">
        <v>16291</v>
      </c>
      <c r="Q1894" s="80" t="n">
        <v>21456.7</v>
      </c>
      <c r="R1894" s="80" t="n">
        <v>7679.19</v>
      </c>
      <c r="S1894" s="80" t="n">
        <v>-1370.87</v>
      </c>
      <c r="T1894" s="80">
        <f>O1894-Y1894</f>
        <v/>
      </c>
      <c r="U1894" s="82">
        <f>AA1894/(T1894+X1894)</f>
        <v/>
      </c>
      <c r="V1894" s="80">
        <f>INDEX(检修、备用和必开!B:B,MATCH(统调负荷!$C1894,检修、备用和必开!$A:$A,0))</f>
        <v/>
      </c>
      <c r="W1894" s="80">
        <f>INDEX(检修、备用和必开!C:C,MATCH(统调负荷!$C1894,检修、备用和必开!$A:$A,0))</f>
        <v/>
      </c>
      <c r="X1894" s="80">
        <f>INDEX(检修、备用和必开!D:D,MATCH(统调负荷!$C1894,检修、备用和必开!$A:$A,0))</f>
        <v/>
      </c>
      <c r="Y1894" s="80">
        <f>INDEX(检修、备用和必开!E:E,MATCH(统调负荷!$C1894,检修、备用和必开!$A:$A,0))</f>
        <v/>
      </c>
      <c r="Z1894" s="80">
        <f>INDEX(检修、备用和必开!F:F,MATCH(统调负荷!$C1894,检修、备用和必开!$A:$A,0))</f>
        <v/>
      </c>
      <c r="AA1894" s="80">
        <f>94492.4-V1894-Z1894</f>
        <v/>
      </c>
      <c r="AB1894" s="80" t="n">
        <v>350.75</v>
      </c>
      <c r="AC1894" s="80" t="n">
        <v>308</v>
      </c>
      <c r="AD1894" s="83">
        <f>C1894+D1894</f>
        <v/>
      </c>
      <c r="AE1894" s="82">
        <f>N1894-E1894</f>
        <v/>
      </c>
      <c r="AF1894" s="82">
        <f>O1894-F1894</f>
        <v/>
      </c>
      <c r="AG1894" s="82">
        <f>P1894-G1894</f>
        <v/>
      </c>
      <c r="AH1894" s="82">
        <f>Q1894-H1894</f>
        <v/>
      </c>
      <c r="AI1894" s="82">
        <f>R1894-I1894</f>
        <v/>
      </c>
      <c r="AJ1894" s="82">
        <f>S1894-J1894</f>
        <v/>
      </c>
      <c r="AK1894" s="80">
        <f>INDEX(检修、备用和必开!I:I,MATCH(统调负荷!$C1894,检修、备用和必开!$A:$A,0))</f>
        <v/>
      </c>
    </row>
    <row r="1895" ht="13.8" customHeight="1">
      <c r="A1895" s="80">
        <f>WEEKDAY(C1895,2)</f>
        <v/>
      </c>
      <c r="B1895" s="80">
        <f>HOUR(D1895)</f>
        <v/>
      </c>
      <c r="D1895" s="75" t="n"/>
      <c r="E1895" s="80" t="n"/>
      <c r="F1895" s="80" t="n"/>
      <c r="G1895" s="80" t="n"/>
      <c r="H1895" s="80" t="n"/>
      <c r="I1895" s="80" t="n"/>
      <c r="J1895" s="80" t="n"/>
      <c r="K1895" s="80">
        <f>F1895-Y1895</f>
        <v/>
      </c>
      <c r="L1895" s="82">
        <f>AA1895/(K1895+W1895)</f>
        <v/>
      </c>
      <c r="M1895" s="75" t="n">
        <v>0.71875</v>
      </c>
      <c r="N1895" s="80" t="n">
        <v>81631.10000000001</v>
      </c>
      <c r="O1895" s="80" t="n">
        <v>37277.1</v>
      </c>
      <c r="P1895" s="80" t="n">
        <v>16115.5</v>
      </c>
      <c r="Q1895" s="80" t="n">
        <v>22336.3</v>
      </c>
      <c r="R1895" s="80" t="n">
        <v>7192.25</v>
      </c>
      <c r="S1895" s="80" t="n">
        <v>-1290.05</v>
      </c>
      <c r="T1895" s="80">
        <f>O1895-Y1895</f>
        <v/>
      </c>
      <c r="U1895" s="82">
        <f>AA1895/(T1895+X1895)</f>
        <v/>
      </c>
      <c r="V1895" s="80">
        <f>INDEX(检修、备用和必开!B:B,MATCH(统调负荷!$C1895,检修、备用和必开!$A:$A,0))</f>
        <v/>
      </c>
      <c r="W1895" s="80">
        <f>INDEX(检修、备用和必开!C:C,MATCH(统调负荷!$C1895,检修、备用和必开!$A:$A,0))</f>
        <v/>
      </c>
      <c r="X1895" s="80">
        <f>INDEX(检修、备用和必开!D:D,MATCH(统调负荷!$C1895,检修、备用和必开!$A:$A,0))</f>
        <v/>
      </c>
      <c r="Y1895" s="80">
        <f>INDEX(检修、备用和必开!E:E,MATCH(统调负荷!$C1895,检修、备用和必开!$A:$A,0))</f>
        <v/>
      </c>
      <c r="Z1895" s="80">
        <f>INDEX(检修、备用和必开!F:F,MATCH(统调负荷!$C1895,检修、备用和必开!$A:$A,0))</f>
        <v/>
      </c>
      <c r="AA1895" s="80">
        <f>94492.4-V1895-Z1895</f>
        <v/>
      </c>
      <c r="AB1895" s="80" t="n">
        <v>360.17</v>
      </c>
      <c r="AC1895" s="80" t="n">
        <v>308.06</v>
      </c>
      <c r="AD1895" s="83">
        <f>C1895+D1895</f>
        <v/>
      </c>
      <c r="AE1895" s="82">
        <f>N1895-E1895</f>
        <v/>
      </c>
      <c r="AF1895" s="82">
        <f>O1895-F1895</f>
        <v/>
      </c>
      <c r="AG1895" s="82">
        <f>P1895-G1895</f>
        <v/>
      </c>
      <c r="AH1895" s="82">
        <f>Q1895-H1895</f>
        <v/>
      </c>
      <c r="AI1895" s="82">
        <f>R1895-I1895</f>
        <v/>
      </c>
      <c r="AJ1895" s="82">
        <f>S1895-J1895</f>
        <v/>
      </c>
      <c r="AK1895" s="80">
        <f>INDEX(检修、备用和必开!I:I,MATCH(统调负荷!$C1895,检修、备用和必开!$A:$A,0))</f>
        <v/>
      </c>
    </row>
    <row r="1896" ht="13.8" customHeight="1">
      <c r="A1896" s="80">
        <f>WEEKDAY(C1896,2)</f>
        <v/>
      </c>
      <c r="B1896" s="80">
        <f>HOUR(D1896)</f>
        <v/>
      </c>
      <c r="D1896" s="75" t="n"/>
      <c r="E1896" s="80" t="n"/>
      <c r="F1896" s="80" t="n"/>
      <c r="G1896" s="80" t="n"/>
      <c r="H1896" s="80" t="n"/>
      <c r="I1896" s="80" t="n"/>
      <c r="J1896" s="80" t="n"/>
      <c r="K1896" s="80">
        <f>F1896-Y1896</f>
        <v/>
      </c>
      <c r="L1896" s="82">
        <f>AA1896/(K1896+W1896)</f>
        <v/>
      </c>
      <c r="M1896" s="75" t="n">
        <v>0.7291666666666666</v>
      </c>
      <c r="N1896" s="80" t="n">
        <v>81652.89999999999</v>
      </c>
      <c r="O1896" s="80" t="n">
        <v>36967.54</v>
      </c>
      <c r="P1896" s="80" t="n">
        <v>17176</v>
      </c>
      <c r="Q1896" s="80" t="n">
        <v>22129</v>
      </c>
      <c r="R1896" s="80" t="n">
        <v>6787.11</v>
      </c>
      <c r="S1896" s="80" t="n">
        <v>-1406.75</v>
      </c>
      <c r="T1896" s="80">
        <f>O1896-Y1896</f>
        <v/>
      </c>
      <c r="U1896" s="82">
        <f>AA1896/(T1896+X1896)</f>
        <v/>
      </c>
      <c r="V1896" s="80">
        <f>INDEX(检修、备用和必开!B:B,MATCH(统调负荷!$C1896,检修、备用和必开!$A:$A,0))</f>
        <v/>
      </c>
      <c r="W1896" s="80">
        <f>INDEX(检修、备用和必开!C:C,MATCH(统调负荷!$C1896,检修、备用和必开!$A:$A,0))</f>
        <v/>
      </c>
      <c r="X1896" s="80">
        <f>INDEX(检修、备用和必开!D:D,MATCH(统调负荷!$C1896,检修、备用和必开!$A:$A,0))</f>
        <v/>
      </c>
      <c r="Y1896" s="80">
        <f>INDEX(检修、备用和必开!E:E,MATCH(统调负荷!$C1896,检修、备用和必开!$A:$A,0))</f>
        <v/>
      </c>
      <c r="Z1896" s="80">
        <f>INDEX(检修、备用和必开!F:F,MATCH(统调负荷!$C1896,检修、备用和必开!$A:$A,0))</f>
        <v/>
      </c>
      <c r="AA1896" s="80">
        <f>94492.4-V1896-Z1896</f>
        <v/>
      </c>
      <c r="AB1896" s="80" t="n">
        <v>355.17</v>
      </c>
      <c r="AC1896" s="80" t="n">
        <v>305.9</v>
      </c>
      <c r="AD1896" s="83">
        <f>C1896+D1896</f>
        <v/>
      </c>
      <c r="AE1896" s="82">
        <f>N1896-E1896</f>
        <v/>
      </c>
      <c r="AF1896" s="82">
        <f>O1896-F1896</f>
        <v/>
      </c>
      <c r="AG1896" s="82">
        <f>P1896-G1896</f>
        <v/>
      </c>
      <c r="AH1896" s="82">
        <f>Q1896-H1896</f>
        <v/>
      </c>
      <c r="AI1896" s="82">
        <f>R1896-I1896</f>
        <v/>
      </c>
      <c r="AJ1896" s="82">
        <f>S1896-J1896</f>
        <v/>
      </c>
      <c r="AK1896" s="80">
        <f>INDEX(检修、备用和必开!I:I,MATCH(统调负荷!$C1896,检修、备用和必开!$A:$A,0))</f>
        <v/>
      </c>
    </row>
    <row r="1897" ht="13.8" customHeight="1">
      <c r="A1897" s="80">
        <f>WEEKDAY(C1897,2)</f>
        <v/>
      </c>
      <c r="B1897" s="80">
        <f>HOUR(D1897)</f>
        <v/>
      </c>
      <c r="D1897" s="75" t="n"/>
      <c r="E1897" s="80" t="n"/>
      <c r="F1897" s="80" t="n"/>
      <c r="G1897" s="80" t="n"/>
      <c r="H1897" s="80" t="n"/>
      <c r="I1897" s="80" t="n"/>
      <c r="J1897" s="80" t="n"/>
      <c r="K1897" s="80">
        <f>F1897-Y1897</f>
        <v/>
      </c>
      <c r="L1897" s="82">
        <f>AA1897/(K1897+W1897)</f>
        <v/>
      </c>
      <c r="M1897" s="75" t="n">
        <v>0.7395833333333334</v>
      </c>
      <c r="N1897" s="80" t="n">
        <v>82626.60000000001</v>
      </c>
      <c r="O1897" s="80" t="n">
        <v>37973.84</v>
      </c>
      <c r="P1897" s="80" t="n">
        <v>17341.5</v>
      </c>
      <c r="Q1897" s="80" t="n">
        <v>22243.3</v>
      </c>
      <c r="R1897" s="80" t="n">
        <v>6375.94</v>
      </c>
      <c r="S1897" s="80" t="n">
        <v>-1307.98</v>
      </c>
      <c r="T1897" s="80">
        <f>O1897-Y1897</f>
        <v/>
      </c>
      <c r="U1897" s="82">
        <f>AA1897/(T1897+X1897)</f>
        <v/>
      </c>
      <c r="V1897" s="80">
        <f>INDEX(检修、备用和必开!B:B,MATCH(统调负荷!$C1897,检修、备用和必开!$A:$A,0))</f>
        <v/>
      </c>
      <c r="W1897" s="80">
        <f>INDEX(检修、备用和必开!C:C,MATCH(统调负荷!$C1897,检修、备用和必开!$A:$A,0))</f>
        <v/>
      </c>
      <c r="X1897" s="80">
        <f>INDEX(检修、备用和必开!D:D,MATCH(统调负荷!$C1897,检修、备用和必开!$A:$A,0))</f>
        <v/>
      </c>
      <c r="Y1897" s="80">
        <f>INDEX(检修、备用和必开!E:E,MATCH(统调负荷!$C1897,检修、备用和必开!$A:$A,0))</f>
        <v/>
      </c>
      <c r="Z1897" s="80">
        <f>INDEX(检修、备用和必开!F:F,MATCH(统调负荷!$C1897,检修、备用和必开!$A:$A,0))</f>
        <v/>
      </c>
      <c r="AA1897" s="80">
        <f>94492.4-V1897-Z1897</f>
        <v/>
      </c>
      <c r="AB1897" s="80" t="n">
        <v>355.17</v>
      </c>
      <c r="AC1897" s="80" t="n">
        <v>310.99</v>
      </c>
      <c r="AD1897" s="83">
        <f>C1897+D1897</f>
        <v/>
      </c>
      <c r="AE1897" s="82">
        <f>N1897-E1897</f>
        <v/>
      </c>
      <c r="AF1897" s="82">
        <f>O1897-F1897</f>
        <v/>
      </c>
      <c r="AG1897" s="82">
        <f>P1897-G1897</f>
        <v/>
      </c>
      <c r="AH1897" s="82">
        <f>Q1897-H1897</f>
        <v/>
      </c>
      <c r="AI1897" s="82">
        <f>R1897-I1897</f>
        <v/>
      </c>
      <c r="AJ1897" s="82">
        <f>S1897-J1897</f>
        <v/>
      </c>
      <c r="AK1897" s="80">
        <f>INDEX(检修、备用和必开!I:I,MATCH(统调负荷!$C1897,检修、备用和必开!$A:$A,0))</f>
        <v/>
      </c>
    </row>
    <row r="1898" ht="13.8" customHeight="1">
      <c r="A1898" s="80">
        <f>WEEKDAY(C1898,2)</f>
        <v/>
      </c>
      <c r="B1898" s="80">
        <f>HOUR(D1898)</f>
        <v/>
      </c>
      <c r="D1898" s="75" t="n"/>
      <c r="E1898" s="80" t="n"/>
      <c r="F1898" s="80" t="n"/>
      <c r="G1898" s="80" t="n"/>
      <c r="H1898" s="80" t="n"/>
      <c r="I1898" s="80" t="n"/>
      <c r="J1898" s="80" t="n"/>
      <c r="K1898" s="80">
        <f>F1898-Y1898</f>
        <v/>
      </c>
      <c r="L1898" s="82">
        <f>AA1898/(K1898+W1898)</f>
        <v/>
      </c>
      <c r="M1898" s="75" t="n">
        <v>0.75</v>
      </c>
      <c r="N1898" s="80" t="n">
        <v>84463.2</v>
      </c>
      <c r="O1898" s="80" t="n">
        <v>39531.32</v>
      </c>
      <c r="P1898" s="80" t="n">
        <v>17899.6</v>
      </c>
      <c r="Q1898" s="80" t="n">
        <v>22301</v>
      </c>
      <c r="R1898" s="80" t="n">
        <v>6081.76</v>
      </c>
      <c r="S1898" s="80" t="n">
        <v>-1350.48</v>
      </c>
      <c r="T1898" s="80">
        <f>O1898-Y1898</f>
        <v/>
      </c>
      <c r="U1898" s="82">
        <f>AA1898/(T1898+X1898)</f>
        <v/>
      </c>
      <c r="V1898" s="80">
        <f>INDEX(检修、备用和必开!B:B,MATCH(统调负荷!$C1898,检修、备用和必开!$A:$A,0))</f>
        <v/>
      </c>
      <c r="W1898" s="80">
        <f>INDEX(检修、备用和必开!C:C,MATCH(统调负荷!$C1898,检修、备用和必开!$A:$A,0))</f>
        <v/>
      </c>
      <c r="X1898" s="80">
        <f>INDEX(检修、备用和必开!D:D,MATCH(统调负荷!$C1898,检修、备用和必开!$A:$A,0))</f>
        <v/>
      </c>
      <c r="Y1898" s="80">
        <f>INDEX(检修、备用和必开!E:E,MATCH(统调负荷!$C1898,检修、备用和必开!$A:$A,0))</f>
        <v/>
      </c>
      <c r="Z1898" s="80">
        <f>INDEX(检修、备用和必开!F:F,MATCH(统调负荷!$C1898,检修、备用和必开!$A:$A,0))</f>
        <v/>
      </c>
      <c r="AA1898" s="80">
        <f>94492.4-V1898-Z1898</f>
        <v/>
      </c>
      <c r="AB1898" s="80" t="n">
        <v>361.25</v>
      </c>
      <c r="AC1898" s="80" t="n">
        <v>315.9</v>
      </c>
      <c r="AD1898" s="83">
        <f>C1898+D1898</f>
        <v/>
      </c>
      <c r="AE1898" s="82">
        <f>N1898-E1898</f>
        <v/>
      </c>
      <c r="AF1898" s="82">
        <f>O1898-F1898</f>
        <v/>
      </c>
      <c r="AG1898" s="82">
        <f>P1898-G1898</f>
        <v/>
      </c>
      <c r="AH1898" s="82">
        <f>Q1898-H1898</f>
        <v/>
      </c>
      <c r="AI1898" s="82">
        <f>R1898-I1898</f>
        <v/>
      </c>
      <c r="AJ1898" s="82">
        <f>S1898-J1898</f>
        <v/>
      </c>
      <c r="AK1898" s="80">
        <f>INDEX(检修、备用和必开!I:I,MATCH(统调负荷!$C1898,检修、备用和必开!$A:$A,0))</f>
        <v/>
      </c>
    </row>
    <row r="1899" ht="13.8" customHeight="1">
      <c r="A1899" s="80">
        <f>WEEKDAY(C1899,2)</f>
        <v/>
      </c>
      <c r="B1899" s="80">
        <f>HOUR(D1899)</f>
        <v/>
      </c>
      <c r="D1899" s="75" t="n"/>
      <c r="E1899" s="80" t="n"/>
      <c r="F1899" s="80" t="n"/>
      <c r="G1899" s="80" t="n"/>
      <c r="H1899" s="80" t="n"/>
      <c r="I1899" s="80" t="n"/>
      <c r="J1899" s="80" t="n"/>
      <c r="K1899" s="80">
        <f>F1899-Y1899</f>
        <v/>
      </c>
      <c r="L1899" s="82">
        <f>AA1899/(K1899+W1899)</f>
        <v/>
      </c>
      <c r="M1899" s="75" t="n">
        <v>0.7604166666666666</v>
      </c>
      <c r="N1899" s="80" t="n">
        <v>86539.3</v>
      </c>
      <c r="O1899" s="80" t="n">
        <v>41243</v>
      </c>
      <c r="P1899" s="80" t="n">
        <v>17956.5</v>
      </c>
      <c r="Q1899" s="80" t="n">
        <v>22854.1</v>
      </c>
      <c r="R1899" s="80" t="n">
        <v>5888.49</v>
      </c>
      <c r="S1899" s="80" t="n">
        <v>-1402.79</v>
      </c>
      <c r="T1899" s="80">
        <f>O1899-Y1899</f>
        <v/>
      </c>
      <c r="U1899" s="82">
        <f>AA1899/(T1899+X1899)</f>
        <v/>
      </c>
      <c r="V1899" s="80">
        <f>INDEX(检修、备用和必开!B:B,MATCH(统调负荷!$C1899,检修、备用和必开!$A:$A,0))</f>
        <v/>
      </c>
      <c r="W1899" s="80">
        <f>INDEX(检修、备用和必开!C:C,MATCH(统调负荷!$C1899,检修、备用和必开!$A:$A,0))</f>
        <v/>
      </c>
      <c r="X1899" s="80">
        <f>INDEX(检修、备用和必开!D:D,MATCH(统调负荷!$C1899,检修、备用和必开!$A:$A,0))</f>
        <v/>
      </c>
      <c r="Y1899" s="80">
        <f>INDEX(检修、备用和必开!E:E,MATCH(统调负荷!$C1899,检修、备用和必开!$A:$A,0))</f>
        <v/>
      </c>
      <c r="Z1899" s="80">
        <f>INDEX(检修、备用和必开!F:F,MATCH(统调负荷!$C1899,检修、备用和必开!$A:$A,0))</f>
        <v/>
      </c>
      <c r="AA1899" s="80">
        <f>94492.4-V1899-Z1899</f>
        <v/>
      </c>
      <c r="AB1899" s="80" t="n">
        <v>389.93</v>
      </c>
      <c r="AC1899" s="80" t="n">
        <v>331.02</v>
      </c>
      <c r="AD1899" s="83">
        <f>C1899+D1899</f>
        <v/>
      </c>
      <c r="AE1899" s="82">
        <f>N1899-E1899</f>
        <v/>
      </c>
      <c r="AF1899" s="82">
        <f>O1899-F1899</f>
        <v/>
      </c>
      <c r="AG1899" s="82">
        <f>P1899-G1899</f>
        <v/>
      </c>
      <c r="AH1899" s="82">
        <f>Q1899-H1899</f>
        <v/>
      </c>
      <c r="AI1899" s="82">
        <f>R1899-I1899</f>
        <v/>
      </c>
      <c r="AJ1899" s="82">
        <f>S1899-J1899</f>
        <v/>
      </c>
      <c r="AK1899" s="80">
        <f>INDEX(检修、备用和必开!I:I,MATCH(统调负荷!$C1899,检修、备用和必开!$A:$A,0))</f>
        <v/>
      </c>
    </row>
    <row r="1900" ht="13.8" customHeight="1">
      <c r="A1900" s="80">
        <f>WEEKDAY(C1900,2)</f>
        <v/>
      </c>
      <c r="B1900" s="80">
        <f>HOUR(D1900)</f>
        <v/>
      </c>
      <c r="D1900" s="75" t="n"/>
      <c r="E1900" s="80" t="n"/>
      <c r="F1900" s="80" t="n"/>
      <c r="G1900" s="80" t="n"/>
      <c r="H1900" s="80" t="n"/>
      <c r="I1900" s="80" t="n"/>
      <c r="J1900" s="80" t="n"/>
      <c r="K1900" s="80">
        <f>F1900-Y1900</f>
        <v/>
      </c>
      <c r="L1900" s="82">
        <f>AA1900/(K1900+W1900)</f>
        <v/>
      </c>
      <c r="M1900" s="75" t="n">
        <v>0.7708333333333334</v>
      </c>
      <c r="N1900" s="80" t="n">
        <v>87813.39999999999</v>
      </c>
      <c r="O1900" s="80" t="n">
        <v>42368.77</v>
      </c>
      <c r="P1900" s="80" t="n">
        <v>18047</v>
      </c>
      <c r="Q1900" s="80" t="n">
        <v>22853.4</v>
      </c>
      <c r="R1900" s="80" t="n">
        <v>5882.93</v>
      </c>
      <c r="S1900" s="80" t="n">
        <v>-1338.7</v>
      </c>
      <c r="T1900" s="80">
        <f>O1900-Y1900</f>
        <v/>
      </c>
      <c r="U1900" s="82">
        <f>AA1900/(T1900+X1900)</f>
        <v/>
      </c>
      <c r="V1900" s="80">
        <f>INDEX(检修、备用和必开!B:B,MATCH(统调负荷!$C1900,检修、备用和必开!$A:$A,0))</f>
        <v/>
      </c>
      <c r="W1900" s="80">
        <f>INDEX(检修、备用和必开!C:C,MATCH(统调负荷!$C1900,检修、备用和必开!$A:$A,0))</f>
        <v/>
      </c>
      <c r="X1900" s="80">
        <f>INDEX(检修、备用和必开!D:D,MATCH(统调负荷!$C1900,检修、备用和必开!$A:$A,0))</f>
        <v/>
      </c>
      <c r="Y1900" s="80">
        <f>INDEX(检修、备用和必开!E:E,MATCH(统调负荷!$C1900,检修、备用和必开!$A:$A,0))</f>
        <v/>
      </c>
      <c r="Z1900" s="80">
        <f>INDEX(检修、备用和必开!F:F,MATCH(统调负荷!$C1900,检修、备用和必开!$A:$A,0))</f>
        <v/>
      </c>
      <c r="AA1900" s="80">
        <f>94492.4-V1900-Z1900</f>
        <v/>
      </c>
      <c r="AB1900" s="80" t="n">
        <v>379.95</v>
      </c>
      <c r="AC1900" s="80" t="n">
        <v>329.89</v>
      </c>
      <c r="AD1900" s="83">
        <f>C1900+D1900</f>
        <v/>
      </c>
      <c r="AE1900" s="82">
        <f>N1900-E1900</f>
        <v/>
      </c>
      <c r="AF1900" s="82">
        <f>O1900-F1900</f>
        <v/>
      </c>
      <c r="AG1900" s="82">
        <f>P1900-G1900</f>
        <v/>
      </c>
      <c r="AH1900" s="82">
        <f>Q1900-H1900</f>
        <v/>
      </c>
      <c r="AI1900" s="82">
        <f>R1900-I1900</f>
        <v/>
      </c>
      <c r="AJ1900" s="82">
        <f>S1900-J1900</f>
        <v/>
      </c>
      <c r="AK1900" s="80">
        <f>INDEX(检修、备用和必开!I:I,MATCH(统调负荷!$C1900,检修、备用和必开!$A:$A,0))</f>
        <v/>
      </c>
    </row>
    <row r="1901" ht="13.8" customHeight="1">
      <c r="A1901" s="80">
        <f>WEEKDAY(C1901,2)</f>
        <v/>
      </c>
      <c r="B1901" s="80">
        <f>HOUR(D1901)</f>
        <v/>
      </c>
      <c r="D1901" s="75" t="n"/>
      <c r="E1901" s="80" t="n"/>
      <c r="F1901" s="80" t="n"/>
      <c r="G1901" s="80" t="n"/>
      <c r="H1901" s="80" t="n"/>
      <c r="I1901" s="80" t="n"/>
      <c r="J1901" s="80" t="n"/>
      <c r="K1901" s="80">
        <f>F1901-Y1901</f>
        <v/>
      </c>
      <c r="L1901" s="82">
        <f>AA1901/(K1901+W1901)</f>
        <v/>
      </c>
      <c r="M1901" s="75" t="n">
        <v>0.78125</v>
      </c>
      <c r="N1901" s="80" t="n">
        <v>88071.60000000001</v>
      </c>
      <c r="O1901" s="80" t="n">
        <v>43027.8</v>
      </c>
      <c r="P1901" s="80" t="n">
        <v>17618.5</v>
      </c>
      <c r="Q1901" s="80" t="n">
        <v>22980.2</v>
      </c>
      <c r="R1901" s="80" t="n">
        <v>5818.29</v>
      </c>
      <c r="S1901" s="80" t="n">
        <v>-1373.19</v>
      </c>
      <c r="T1901" s="80">
        <f>O1901-Y1901</f>
        <v/>
      </c>
      <c r="U1901" s="82">
        <f>AA1901/(T1901+X1901)</f>
        <v/>
      </c>
      <c r="V1901" s="80">
        <f>INDEX(检修、备用和必开!B:B,MATCH(统调负荷!$C1901,检修、备用和必开!$A:$A,0))</f>
        <v/>
      </c>
      <c r="W1901" s="80">
        <f>INDEX(检修、备用和必开!C:C,MATCH(统调负荷!$C1901,检修、备用和必开!$A:$A,0))</f>
        <v/>
      </c>
      <c r="X1901" s="80">
        <f>INDEX(检修、备用和必开!D:D,MATCH(统调负荷!$C1901,检修、备用和必开!$A:$A,0))</f>
        <v/>
      </c>
      <c r="Y1901" s="80">
        <f>INDEX(检修、备用和必开!E:E,MATCH(统调负荷!$C1901,检修、备用和必开!$A:$A,0))</f>
        <v/>
      </c>
      <c r="Z1901" s="80">
        <f>INDEX(检修、备用和必开!F:F,MATCH(统调负荷!$C1901,检修、备用和必开!$A:$A,0))</f>
        <v/>
      </c>
      <c r="AA1901" s="80">
        <f>94492.4-V1901-Z1901</f>
        <v/>
      </c>
      <c r="AB1901" s="80" t="n">
        <v>380.72</v>
      </c>
      <c r="AC1901" s="80" t="n">
        <v>330.21</v>
      </c>
      <c r="AD1901" s="83">
        <f>C1901+D1901</f>
        <v/>
      </c>
      <c r="AE1901" s="82">
        <f>N1901-E1901</f>
        <v/>
      </c>
      <c r="AF1901" s="82">
        <f>O1901-F1901</f>
        <v/>
      </c>
      <c r="AG1901" s="82">
        <f>P1901-G1901</f>
        <v/>
      </c>
      <c r="AH1901" s="82">
        <f>Q1901-H1901</f>
        <v/>
      </c>
      <c r="AI1901" s="82">
        <f>R1901-I1901</f>
        <v/>
      </c>
      <c r="AJ1901" s="82">
        <f>S1901-J1901</f>
        <v/>
      </c>
      <c r="AK1901" s="80">
        <f>INDEX(检修、备用和必开!I:I,MATCH(统调负荷!$C1901,检修、备用和必开!$A:$A,0))</f>
        <v/>
      </c>
    </row>
    <row r="1902" ht="13.8" customHeight="1">
      <c r="A1902" s="80">
        <f>WEEKDAY(C1902,2)</f>
        <v/>
      </c>
      <c r="B1902" s="80">
        <f>HOUR(D1902)</f>
        <v/>
      </c>
      <c r="D1902" s="75" t="n"/>
      <c r="E1902" s="80" t="n"/>
      <c r="F1902" s="80" t="n"/>
      <c r="G1902" s="80" t="n"/>
      <c r="H1902" s="80" t="n"/>
      <c r="I1902" s="80" t="n"/>
      <c r="J1902" s="80" t="n"/>
      <c r="K1902" s="80">
        <f>F1902-Y1902</f>
        <v/>
      </c>
      <c r="L1902" s="82">
        <f>AA1902/(K1902+W1902)</f>
        <v/>
      </c>
      <c r="M1902" s="75" t="n">
        <v>0.7916666666666666</v>
      </c>
      <c r="N1902" s="80" t="n">
        <v>87766.8</v>
      </c>
      <c r="O1902" s="80" t="n">
        <v>42145.04</v>
      </c>
      <c r="P1902" s="80" t="n">
        <v>17859.4</v>
      </c>
      <c r="Q1902" s="80" t="n">
        <v>23298.4</v>
      </c>
      <c r="R1902" s="80" t="n">
        <v>5876.76</v>
      </c>
      <c r="S1902" s="80" t="n">
        <v>-1412.8</v>
      </c>
      <c r="T1902" s="80">
        <f>O1902-Y1902</f>
        <v/>
      </c>
      <c r="U1902" s="82">
        <f>AA1902/(T1902+X1902)</f>
        <v/>
      </c>
      <c r="V1902" s="80">
        <f>INDEX(检修、备用和必开!B:B,MATCH(统调负荷!$C1902,检修、备用和必开!$A:$A,0))</f>
        <v/>
      </c>
      <c r="W1902" s="80">
        <f>INDEX(检修、备用和必开!C:C,MATCH(统调负荷!$C1902,检修、备用和必开!$A:$A,0))</f>
        <v/>
      </c>
      <c r="X1902" s="80">
        <f>INDEX(检修、备用和必开!D:D,MATCH(统调负荷!$C1902,检修、备用和必开!$A:$A,0))</f>
        <v/>
      </c>
      <c r="Y1902" s="80">
        <f>INDEX(检修、备用和必开!E:E,MATCH(统调负荷!$C1902,检修、备用和必开!$A:$A,0))</f>
        <v/>
      </c>
      <c r="Z1902" s="80">
        <f>INDEX(检修、备用和必开!F:F,MATCH(统调负荷!$C1902,检修、备用和必开!$A:$A,0))</f>
        <v/>
      </c>
      <c r="AA1902" s="80">
        <f>94492.4-V1902-Z1902</f>
        <v/>
      </c>
      <c r="AB1902" s="80" t="n">
        <v>370.75</v>
      </c>
      <c r="AC1902" s="80" t="n">
        <v>313.01</v>
      </c>
      <c r="AD1902" s="83">
        <f>C1902+D1902</f>
        <v/>
      </c>
      <c r="AE1902" s="82">
        <f>N1902-E1902</f>
        <v/>
      </c>
      <c r="AF1902" s="82">
        <f>O1902-F1902</f>
        <v/>
      </c>
      <c r="AG1902" s="82">
        <f>P1902-G1902</f>
        <v/>
      </c>
      <c r="AH1902" s="82">
        <f>Q1902-H1902</f>
        <v/>
      </c>
      <c r="AI1902" s="82">
        <f>R1902-I1902</f>
        <v/>
      </c>
      <c r="AJ1902" s="82">
        <f>S1902-J1902</f>
        <v/>
      </c>
      <c r="AK1902" s="80">
        <f>INDEX(检修、备用和必开!I:I,MATCH(统调负荷!$C1902,检修、备用和必开!$A:$A,0))</f>
        <v/>
      </c>
    </row>
    <row r="1903" ht="13.8" customHeight="1">
      <c r="A1903" s="80">
        <f>WEEKDAY(C1903,2)</f>
        <v/>
      </c>
      <c r="B1903" s="80">
        <f>HOUR(D1903)</f>
        <v/>
      </c>
      <c r="D1903" s="75" t="n"/>
      <c r="E1903" s="80" t="n"/>
      <c r="F1903" s="80" t="n"/>
      <c r="G1903" s="80" t="n"/>
      <c r="H1903" s="80" t="n"/>
      <c r="I1903" s="80" t="n"/>
      <c r="J1903" s="80" t="n"/>
      <c r="K1903" s="80">
        <f>F1903-Y1903</f>
        <v/>
      </c>
      <c r="L1903" s="82">
        <f>AA1903/(K1903+W1903)</f>
        <v/>
      </c>
      <c r="M1903" s="75" t="n">
        <v>0.8020833333333334</v>
      </c>
      <c r="N1903" s="80" t="n">
        <v>88702</v>
      </c>
      <c r="O1903" s="80" t="n">
        <v>43660.69</v>
      </c>
      <c r="P1903" s="80" t="n">
        <v>17024.4</v>
      </c>
      <c r="Q1903" s="80" t="n">
        <v>23566.1</v>
      </c>
      <c r="R1903" s="80" t="n">
        <v>5898.65</v>
      </c>
      <c r="S1903" s="80" t="n">
        <v>-1447.84</v>
      </c>
      <c r="T1903" s="80">
        <f>O1903-Y1903</f>
        <v/>
      </c>
      <c r="U1903" s="82">
        <f>AA1903/(T1903+X1903)</f>
        <v/>
      </c>
      <c r="V1903" s="80">
        <f>INDEX(检修、备用和必开!B:B,MATCH(统调负荷!$C1903,检修、备用和必开!$A:$A,0))</f>
        <v/>
      </c>
      <c r="W1903" s="80">
        <f>INDEX(检修、备用和必开!C:C,MATCH(统调负荷!$C1903,检修、备用和必开!$A:$A,0))</f>
        <v/>
      </c>
      <c r="X1903" s="80">
        <f>INDEX(检修、备用和必开!D:D,MATCH(统调负荷!$C1903,检修、备用和必开!$A:$A,0))</f>
        <v/>
      </c>
      <c r="Y1903" s="80">
        <f>INDEX(检修、备用和必开!E:E,MATCH(统调负荷!$C1903,检修、备用和必开!$A:$A,0))</f>
        <v/>
      </c>
      <c r="Z1903" s="80">
        <f>INDEX(检修、备用和必开!F:F,MATCH(统调负荷!$C1903,检修、备用和必开!$A:$A,0))</f>
        <v/>
      </c>
      <c r="AA1903" s="80">
        <f>94492.4-V1903-Z1903</f>
        <v/>
      </c>
      <c r="AB1903" s="80" t="n">
        <v>392.43</v>
      </c>
      <c r="AC1903" s="80" t="n">
        <v>330.29</v>
      </c>
      <c r="AD1903" s="83">
        <f>C1903+D1903</f>
        <v/>
      </c>
      <c r="AE1903" s="82">
        <f>N1903-E1903</f>
        <v/>
      </c>
      <c r="AF1903" s="82">
        <f>O1903-F1903</f>
        <v/>
      </c>
      <c r="AG1903" s="82">
        <f>P1903-G1903</f>
        <v/>
      </c>
      <c r="AH1903" s="82">
        <f>Q1903-H1903</f>
        <v/>
      </c>
      <c r="AI1903" s="82">
        <f>R1903-I1903</f>
        <v/>
      </c>
      <c r="AJ1903" s="82">
        <f>S1903-J1903</f>
        <v/>
      </c>
      <c r="AK1903" s="80">
        <f>INDEX(检修、备用和必开!I:I,MATCH(统调负荷!$C1903,检修、备用和必开!$A:$A,0))</f>
        <v/>
      </c>
    </row>
    <row r="1904" ht="13.8" customHeight="1">
      <c r="A1904" s="80">
        <f>WEEKDAY(C1904,2)</f>
        <v/>
      </c>
      <c r="B1904" s="80">
        <f>HOUR(D1904)</f>
        <v/>
      </c>
      <c r="D1904" s="75" t="n"/>
      <c r="E1904" s="80" t="n"/>
      <c r="F1904" s="80" t="n"/>
      <c r="G1904" s="80" t="n"/>
      <c r="H1904" s="80" t="n"/>
      <c r="I1904" s="80" t="n"/>
      <c r="J1904" s="80" t="n"/>
      <c r="K1904" s="80">
        <f>F1904-Y1904</f>
        <v/>
      </c>
      <c r="L1904" s="82">
        <f>AA1904/(K1904+W1904)</f>
        <v/>
      </c>
      <c r="M1904" s="75" t="n">
        <v>0.8125</v>
      </c>
      <c r="N1904" s="80" t="n">
        <v>88919</v>
      </c>
      <c r="O1904" s="80" t="n">
        <v>43590.19</v>
      </c>
      <c r="P1904" s="80" t="n">
        <v>17289.7</v>
      </c>
      <c r="Q1904" s="80" t="n">
        <v>23511.3</v>
      </c>
      <c r="R1904" s="80" t="n">
        <v>5939.08</v>
      </c>
      <c r="S1904" s="80" t="n">
        <v>-1411.27</v>
      </c>
      <c r="T1904" s="80">
        <f>O1904-Y1904</f>
        <v/>
      </c>
      <c r="U1904" s="82">
        <f>AA1904/(T1904+X1904)</f>
        <v/>
      </c>
      <c r="V1904" s="80">
        <f>INDEX(检修、备用和必开!B:B,MATCH(统调负荷!$C1904,检修、备用和必开!$A:$A,0))</f>
        <v/>
      </c>
      <c r="W1904" s="80">
        <f>INDEX(检修、备用和必开!C:C,MATCH(统调负荷!$C1904,检修、备用和必开!$A:$A,0))</f>
        <v/>
      </c>
      <c r="X1904" s="80">
        <f>INDEX(检修、备用和必开!D:D,MATCH(统调负荷!$C1904,检修、备用和必开!$A:$A,0))</f>
        <v/>
      </c>
      <c r="Y1904" s="80">
        <f>INDEX(检修、备用和必开!E:E,MATCH(统调负荷!$C1904,检修、备用和必开!$A:$A,0))</f>
        <v/>
      </c>
      <c r="Z1904" s="80">
        <f>INDEX(检修、备用和必开!F:F,MATCH(统调负荷!$C1904,检修、备用和必开!$A:$A,0))</f>
        <v/>
      </c>
      <c r="AA1904" s="80">
        <f>94492.4-V1904-Z1904</f>
        <v/>
      </c>
      <c r="AB1904" s="80" t="n">
        <v>400.49</v>
      </c>
      <c r="AC1904" s="80" t="n">
        <v>330.29</v>
      </c>
      <c r="AD1904" s="83">
        <f>C1904+D1904</f>
        <v/>
      </c>
      <c r="AE1904" s="82">
        <f>N1904-E1904</f>
        <v/>
      </c>
      <c r="AF1904" s="82">
        <f>O1904-F1904</f>
        <v/>
      </c>
      <c r="AG1904" s="82">
        <f>P1904-G1904</f>
        <v/>
      </c>
      <c r="AH1904" s="82">
        <f>Q1904-H1904</f>
        <v/>
      </c>
      <c r="AI1904" s="82">
        <f>R1904-I1904</f>
        <v/>
      </c>
      <c r="AJ1904" s="82">
        <f>S1904-J1904</f>
        <v/>
      </c>
      <c r="AK1904" s="80">
        <f>INDEX(检修、备用和必开!I:I,MATCH(统调负荷!$C1904,检修、备用和必开!$A:$A,0))</f>
        <v/>
      </c>
    </row>
    <row r="1905" ht="13.8" customHeight="1">
      <c r="A1905" s="80">
        <f>WEEKDAY(C1905,2)</f>
        <v/>
      </c>
      <c r="B1905" s="80">
        <f>HOUR(D1905)</f>
        <v/>
      </c>
      <c r="D1905" s="75" t="n"/>
      <c r="E1905" s="80" t="n"/>
      <c r="F1905" s="80" t="n"/>
      <c r="G1905" s="80" t="n"/>
      <c r="H1905" s="80" t="n"/>
      <c r="I1905" s="80" t="n"/>
      <c r="J1905" s="80" t="n"/>
      <c r="K1905" s="80">
        <f>F1905-Y1905</f>
        <v/>
      </c>
      <c r="L1905" s="82">
        <f>AA1905/(K1905+W1905)</f>
        <v/>
      </c>
      <c r="M1905" s="75" t="n">
        <v>0.8229166666666666</v>
      </c>
      <c r="N1905" s="80" t="n">
        <v>88281.89999999999</v>
      </c>
      <c r="O1905" s="80" t="n">
        <v>43253.29</v>
      </c>
      <c r="P1905" s="80" t="n">
        <v>16994.6</v>
      </c>
      <c r="Q1905" s="80" t="n">
        <v>23444.8</v>
      </c>
      <c r="R1905" s="80" t="n">
        <v>5915.15</v>
      </c>
      <c r="S1905" s="80" t="n">
        <v>-1325.94</v>
      </c>
      <c r="T1905" s="80">
        <f>O1905-Y1905</f>
        <v/>
      </c>
      <c r="U1905" s="82">
        <f>AA1905/(T1905+X1905)</f>
        <v/>
      </c>
      <c r="V1905" s="80">
        <f>INDEX(检修、备用和必开!B:B,MATCH(统调负荷!$C1905,检修、备用和必开!$A:$A,0))</f>
        <v/>
      </c>
      <c r="W1905" s="80">
        <f>INDEX(检修、备用和必开!C:C,MATCH(统调负荷!$C1905,检修、备用和必开!$A:$A,0))</f>
        <v/>
      </c>
      <c r="X1905" s="80">
        <f>INDEX(检修、备用和必开!D:D,MATCH(统调负荷!$C1905,检修、备用和必开!$A:$A,0))</f>
        <v/>
      </c>
      <c r="Y1905" s="80">
        <f>INDEX(检修、备用和必开!E:E,MATCH(统调负荷!$C1905,检修、备用和必开!$A:$A,0))</f>
        <v/>
      </c>
      <c r="Z1905" s="80">
        <f>INDEX(检修、备用和必开!F:F,MATCH(统调负荷!$C1905,检修、备用和必开!$A:$A,0))</f>
        <v/>
      </c>
      <c r="AA1905" s="80">
        <f>94492.4-V1905-Z1905</f>
        <v/>
      </c>
      <c r="AB1905" s="80" t="n">
        <v>385.15</v>
      </c>
      <c r="AC1905" s="80" t="n">
        <v>330.14</v>
      </c>
      <c r="AD1905" s="83">
        <f>C1905+D1905</f>
        <v/>
      </c>
      <c r="AE1905" s="82">
        <f>N1905-E1905</f>
        <v/>
      </c>
      <c r="AF1905" s="82">
        <f>O1905-F1905</f>
        <v/>
      </c>
      <c r="AG1905" s="82">
        <f>P1905-G1905</f>
        <v/>
      </c>
      <c r="AH1905" s="82">
        <f>Q1905-H1905</f>
        <v/>
      </c>
      <c r="AI1905" s="82">
        <f>R1905-I1905</f>
        <v/>
      </c>
      <c r="AJ1905" s="82">
        <f>S1905-J1905</f>
        <v/>
      </c>
      <c r="AK1905" s="80">
        <f>INDEX(检修、备用和必开!I:I,MATCH(统调负荷!$C1905,检修、备用和必开!$A:$A,0))</f>
        <v/>
      </c>
    </row>
    <row r="1906" ht="13.8" customHeight="1">
      <c r="A1906" s="80">
        <f>WEEKDAY(C1906,2)</f>
        <v/>
      </c>
      <c r="B1906" s="80">
        <f>HOUR(D1906)</f>
        <v/>
      </c>
      <c r="D1906" s="75" t="n"/>
      <c r="E1906" s="80" t="n"/>
      <c r="F1906" s="80" t="n"/>
      <c r="G1906" s="80" t="n"/>
      <c r="H1906" s="80" t="n"/>
      <c r="I1906" s="80" t="n"/>
      <c r="J1906" s="80" t="n"/>
      <c r="K1906" s="80">
        <f>F1906-Y1906</f>
        <v/>
      </c>
      <c r="L1906" s="82">
        <f>AA1906/(K1906+W1906)</f>
        <v/>
      </c>
      <c r="M1906" s="75" t="n">
        <v>0.8333333333333334</v>
      </c>
      <c r="N1906" s="80" t="n">
        <v>87505.89999999999</v>
      </c>
      <c r="O1906" s="80" t="n">
        <v>42915.42</v>
      </c>
      <c r="P1906" s="80" t="n">
        <v>16749.5</v>
      </c>
      <c r="Q1906" s="80" t="n">
        <v>23356.2</v>
      </c>
      <c r="R1906" s="80" t="n">
        <v>5909.82</v>
      </c>
      <c r="S1906" s="80" t="n">
        <v>-1425.04</v>
      </c>
      <c r="T1906" s="80">
        <f>O1906-Y1906</f>
        <v/>
      </c>
      <c r="U1906" s="82">
        <f>AA1906/(T1906+X1906)</f>
        <v/>
      </c>
      <c r="V1906" s="80">
        <f>INDEX(检修、备用和必开!B:B,MATCH(统调负荷!$C1906,检修、备用和必开!$A:$A,0))</f>
        <v/>
      </c>
      <c r="W1906" s="80">
        <f>INDEX(检修、备用和必开!C:C,MATCH(统调负荷!$C1906,检修、备用和必开!$A:$A,0))</f>
        <v/>
      </c>
      <c r="X1906" s="80">
        <f>INDEX(检修、备用和必开!D:D,MATCH(统调负荷!$C1906,检修、备用和必开!$A:$A,0))</f>
        <v/>
      </c>
      <c r="Y1906" s="80">
        <f>INDEX(检修、备用和必开!E:E,MATCH(统调负荷!$C1906,检修、备用和必开!$A:$A,0))</f>
        <v/>
      </c>
      <c r="Z1906" s="80">
        <f>INDEX(检修、备用和必开!F:F,MATCH(统调负荷!$C1906,检修、备用和必开!$A:$A,0))</f>
        <v/>
      </c>
      <c r="AA1906" s="80">
        <f>94492.4-V1906-Z1906</f>
        <v/>
      </c>
      <c r="AB1906" s="80" t="n">
        <v>375.16</v>
      </c>
      <c r="AC1906" s="80" t="n">
        <v>320.59</v>
      </c>
      <c r="AD1906" s="83">
        <f>C1906+D1906</f>
        <v/>
      </c>
      <c r="AE1906" s="82">
        <f>N1906-E1906</f>
        <v/>
      </c>
      <c r="AF1906" s="82">
        <f>O1906-F1906</f>
        <v/>
      </c>
      <c r="AG1906" s="82">
        <f>P1906-G1906</f>
        <v/>
      </c>
      <c r="AH1906" s="82">
        <f>Q1906-H1906</f>
        <v/>
      </c>
      <c r="AI1906" s="82">
        <f>R1906-I1906</f>
        <v/>
      </c>
      <c r="AJ1906" s="82">
        <f>S1906-J1906</f>
        <v/>
      </c>
      <c r="AK1906" s="80">
        <f>INDEX(检修、备用和必开!I:I,MATCH(统调负荷!$C1906,检修、备用和必开!$A:$A,0))</f>
        <v/>
      </c>
    </row>
    <row r="1907" ht="13.8" customHeight="1">
      <c r="A1907" s="80">
        <f>WEEKDAY(C1907,2)</f>
        <v/>
      </c>
      <c r="B1907" s="80">
        <f>HOUR(D1907)</f>
        <v/>
      </c>
      <c r="D1907" s="75" t="n"/>
      <c r="E1907" s="80" t="n"/>
      <c r="F1907" s="80" t="n"/>
      <c r="G1907" s="80" t="n"/>
      <c r="H1907" s="80" t="n"/>
      <c r="I1907" s="80" t="n"/>
      <c r="J1907" s="80" t="n"/>
      <c r="K1907" s="80">
        <f>F1907-Y1907</f>
        <v/>
      </c>
      <c r="L1907" s="82">
        <f>AA1907/(K1907+W1907)</f>
        <v/>
      </c>
      <c r="M1907" s="75" t="n">
        <v>0.84375</v>
      </c>
      <c r="N1907" s="80" t="n">
        <v>87354</v>
      </c>
      <c r="O1907" s="80" t="n">
        <v>43198.89</v>
      </c>
      <c r="P1907" s="80" t="n">
        <v>16627.3</v>
      </c>
      <c r="Q1907" s="80" t="n">
        <v>23158.6</v>
      </c>
      <c r="R1907" s="80" t="n">
        <v>5904.2</v>
      </c>
      <c r="S1907" s="80" t="n">
        <v>-1534.99</v>
      </c>
      <c r="T1907" s="80">
        <f>O1907-Y1907</f>
        <v/>
      </c>
      <c r="U1907" s="82">
        <f>AA1907/(T1907+X1907)</f>
        <v/>
      </c>
      <c r="V1907" s="80">
        <f>INDEX(检修、备用和必开!B:B,MATCH(统调负荷!$C1907,检修、备用和必开!$A:$A,0))</f>
        <v/>
      </c>
      <c r="W1907" s="80">
        <f>INDEX(检修、备用和必开!C:C,MATCH(统调负荷!$C1907,检修、备用和必开!$A:$A,0))</f>
        <v/>
      </c>
      <c r="X1907" s="80">
        <f>INDEX(检修、备用和必开!D:D,MATCH(统调负荷!$C1907,检修、备用和必开!$A:$A,0))</f>
        <v/>
      </c>
      <c r="Y1907" s="80">
        <f>INDEX(检修、备用和必开!E:E,MATCH(统调负荷!$C1907,检修、备用和必开!$A:$A,0))</f>
        <v/>
      </c>
      <c r="Z1907" s="80">
        <f>INDEX(检修、备用和必开!F:F,MATCH(统调负荷!$C1907,检修、备用和必开!$A:$A,0))</f>
        <v/>
      </c>
      <c r="AA1907" s="80">
        <f>94492.4-V1907-Z1907</f>
        <v/>
      </c>
      <c r="AB1907" s="80" t="n">
        <v>375.16</v>
      </c>
      <c r="AC1907" s="80" t="n">
        <v>330.29</v>
      </c>
      <c r="AD1907" s="83">
        <f>C1907+D1907</f>
        <v/>
      </c>
      <c r="AE1907" s="82">
        <f>N1907-E1907</f>
        <v/>
      </c>
      <c r="AF1907" s="82">
        <f>O1907-F1907</f>
        <v/>
      </c>
      <c r="AG1907" s="82">
        <f>P1907-G1907</f>
        <v/>
      </c>
      <c r="AH1907" s="82">
        <f>Q1907-H1907</f>
        <v/>
      </c>
      <c r="AI1907" s="82">
        <f>R1907-I1907</f>
        <v/>
      </c>
      <c r="AJ1907" s="82">
        <f>S1907-J1907</f>
        <v/>
      </c>
      <c r="AK1907" s="80">
        <f>INDEX(检修、备用和必开!I:I,MATCH(统调负荷!$C1907,检修、备用和必开!$A:$A,0))</f>
        <v/>
      </c>
    </row>
    <row r="1908" ht="13.8" customHeight="1">
      <c r="A1908" s="80">
        <f>WEEKDAY(C1908,2)</f>
        <v/>
      </c>
      <c r="B1908" s="80">
        <f>HOUR(D1908)</f>
        <v/>
      </c>
      <c r="D1908" s="75" t="n"/>
      <c r="E1908" s="80" t="n"/>
      <c r="F1908" s="80" t="n"/>
      <c r="G1908" s="80" t="n"/>
      <c r="H1908" s="80" t="n"/>
      <c r="I1908" s="80" t="n"/>
      <c r="J1908" s="80" t="n"/>
      <c r="K1908" s="80">
        <f>F1908-Y1908</f>
        <v/>
      </c>
      <c r="L1908" s="82">
        <f>AA1908/(K1908+W1908)</f>
        <v/>
      </c>
      <c r="M1908" s="75" t="n">
        <v>0.8541666666666666</v>
      </c>
      <c r="N1908" s="80" t="n">
        <v>87157.3</v>
      </c>
      <c r="O1908" s="80" t="n">
        <v>43344.73</v>
      </c>
      <c r="P1908" s="80" t="n">
        <v>16366.7</v>
      </c>
      <c r="Q1908" s="80" t="n">
        <v>22982.3</v>
      </c>
      <c r="R1908" s="80" t="n">
        <v>5919.2</v>
      </c>
      <c r="S1908" s="80" t="n">
        <v>-1455.63</v>
      </c>
      <c r="T1908" s="80">
        <f>O1908-Y1908</f>
        <v/>
      </c>
      <c r="U1908" s="82">
        <f>AA1908/(T1908+X1908)</f>
        <v/>
      </c>
      <c r="V1908" s="80">
        <f>INDEX(检修、备用和必开!B:B,MATCH(统调负荷!$C1908,检修、备用和必开!$A:$A,0))</f>
        <v/>
      </c>
      <c r="W1908" s="80">
        <f>INDEX(检修、备用和必开!C:C,MATCH(统调负荷!$C1908,检修、备用和必开!$A:$A,0))</f>
        <v/>
      </c>
      <c r="X1908" s="80">
        <f>INDEX(检修、备用和必开!D:D,MATCH(统调负荷!$C1908,检修、备用和必开!$A:$A,0))</f>
        <v/>
      </c>
      <c r="Y1908" s="80">
        <f>INDEX(检修、备用和必开!E:E,MATCH(统调负荷!$C1908,检修、备用和必开!$A:$A,0))</f>
        <v/>
      </c>
      <c r="Z1908" s="80">
        <f>INDEX(检修、备用和必开!F:F,MATCH(统调负荷!$C1908,检修、备用和必开!$A:$A,0))</f>
        <v/>
      </c>
      <c r="AA1908" s="80">
        <f>94492.4-V1908-Z1908</f>
        <v/>
      </c>
      <c r="AB1908" s="80" t="n">
        <v>379.95</v>
      </c>
      <c r="AC1908" s="80" t="n">
        <v>330.14</v>
      </c>
      <c r="AD1908" s="83">
        <f>C1908+D1908</f>
        <v/>
      </c>
      <c r="AE1908" s="82">
        <f>N1908-E1908</f>
        <v/>
      </c>
      <c r="AF1908" s="82">
        <f>O1908-F1908</f>
        <v/>
      </c>
      <c r="AG1908" s="82">
        <f>P1908-G1908</f>
        <v/>
      </c>
      <c r="AH1908" s="82">
        <f>Q1908-H1908</f>
        <v/>
      </c>
      <c r="AI1908" s="82">
        <f>R1908-I1908</f>
        <v/>
      </c>
      <c r="AJ1908" s="82">
        <f>S1908-J1908</f>
        <v/>
      </c>
      <c r="AK1908" s="80">
        <f>INDEX(检修、备用和必开!I:I,MATCH(统调负荷!$C1908,检修、备用和必开!$A:$A,0))</f>
        <v/>
      </c>
    </row>
    <row r="1909" ht="13.8" customHeight="1">
      <c r="A1909" s="80">
        <f>WEEKDAY(C1909,2)</f>
        <v/>
      </c>
      <c r="B1909" s="80">
        <f>HOUR(D1909)</f>
        <v/>
      </c>
      <c r="D1909" s="75" t="n"/>
      <c r="E1909" s="80" t="n"/>
      <c r="F1909" s="80" t="n"/>
      <c r="G1909" s="80" t="n"/>
      <c r="H1909" s="80" t="n"/>
      <c r="I1909" s="80" t="n"/>
      <c r="J1909" s="80" t="n"/>
      <c r="K1909" s="80">
        <f>F1909-Y1909</f>
        <v/>
      </c>
      <c r="L1909" s="82">
        <f>AA1909/(K1909+W1909)</f>
        <v/>
      </c>
      <c r="M1909" s="75" t="n">
        <v>0.8645833333333334</v>
      </c>
      <c r="N1909" s="80" t="n">
        <v>86981.60000000001</v>
      </c>
      <c r="O1909" s="80" t="n">
        <v>43357.04</v>
      </c>
      <c r="P1909" s="80" t="n">
        <v>16347.3</v>
      </c>
      <c r="Q1909" s="80" t="n">
        <v>22881.4</v>
      </c>
      <c r="R1909" s="80" t="n">
        <v>5909.17</v>
      </c>
      <c r="S1909" s="80" t="n">
        <v>-1513.31</v>
      </c>
      <c r="T1909" s="80">
        <f>O1909-Y1909</f>
        <v/>
      </c>
      <c r="U1909" s="82">
        <f>AA1909/(T1909+X1909)</f>
        <v/>
      </c>
      <c r="V1909" s="80">
        <f>INDEX(检修、备用和必开!B:B,MATCH(统调负荷!$C1909,检修、备用和必开!$A:$A,0))</f>
        <v/>
      </c>
      <c r="W1909" s="80">
        <f>INDEX(检修、备用和必开!C:C,MATCH(统调负荷!$C1909,检修、备用和必开!$A:$A,0))</f>
        <v/>
      </c>
      <c r="X1909" s="80">
        <f>INDEX(检修、备用和必开!D:D,MATCH(统调负荷!$C1909,检修、备用和必开!$A:$A,0))</f>
        <v/>
      </c>
      <c r="Y1909" s="80">
        <f>INDEX(检修、备用和必开!E:E,MATCH(统调负荷!$C1909,检修、备用和必开!$A:$A,0))</f>
        <v/>
      </c>
      <c r="Z1909" s="80">
        <f>INDEX(检修、备用和必开!F:F,MATCH(统调负荷!$C1909,检修、备用和必开!$A:$A,0))</f>
        <v/>
      </c>
      <c r="AA1909" s="80">
        <f>94492.4-V1909-Z1909</f>
        <v/>
      </c>
      <c r="AB1909" s="80" t="n">
        <v>379.94</v>
      </c>
      <c r="AC1909" s="80" t="n">
        <v>329.57</v>
      </c>
      <c r="AD1909" s="83">
        <f>C1909+D1909</f>
        <v/>
      </c>
      <c r="AE1909" s="82">
        <f>N1909-E1909</f>
        <v/>
      </c>
      <c r="AF1909" s="82">
        <f>O1909-F1909</f>
        <v/>
      </c>
      <c r="AG1909" s="82">
        <f>P1909-G1909</f>
        <v/>
      </c>
      <c r="AH1909" s="82">
        <f>Q1909-H1909</f>
        <v/>
      </c>
      <c r="AI1909" s="82">
        <f>R1909-I1909</f>
        <v/>
      </c>
      <c r="AJ1909" s="82">
        <f>S1909-J1909</f>
        <v/>
      </c>
      <c r="AK1909" s="80">
        <f>INDEX(检修、备用和必开!I:I,MATCH(统调负荷!$C1909,检修、备用和必开!$A:$A,0))</f>
        <v/>
      </c>
    </row>
    <row r="1910" ht="13.8" customHeight="1">
      <c r="A1910" s="80">
        <f>WEEKDAY(C1910,2)</f>
        <v/>
      </c>
      <c r="B1910" s="80">
        <f>HOUR(D1910)</f>
        <v/>
      </c>
      <c r="D1910" s="75" t="n"/>
      <c r="E1910" s="80" t="n"/>
      <c r="F1910" s="80" t="n"/>
      <c r="G1910" s="80" t="n"/>
      <c r="H1910" s="80" t="n"/>
      <c r="I1910" s="80" t="n"/>
      <c r="J1910" s="80" t="n"/>
      <c r="K1910" s="80">
        <f>F1910-Y1910</f>
        <v/>
      </c>
      <c r="L1910" s="82">
        <f>AA1910/(K1910+W1910)</f>
        <v/>
      </c>
      <c r="M1910" s="75" t="n">
        <v>0.875</v>
      </c>
      <c r="N1910" s="80" t="n">
        <v>86105.7</v>
      </c>
      <c r="O1910" s="80" t="n">
        <v>42715.75</v>
      </c>
      <c r="P1910" s="80" t="n">
        <v>16162</v>
      </c>
      <c r="Q1910" s="80" t="n">
        <v>22854.3</v>
      </c>
      <c r="R1910" s="80" t="n">
        <v>5821.71</v>
      </c>
      <c r="S1910" s="80" t="n">
        <v>-1448.06</v>
      </c>
      <c r="T1910" s="80">
        <f>O1910-Y1910</f>
        <v/>
      </c>
      <c r="U1910" s="82">
        <f>AA1910/(T1910+X1910)</f>
        <v/>
      </c>
      <c r="V1910" s="80">
        <f>INDEX(检修、备用和必开!B:B,MATCH(统调负荷!$C1910,检修、备用和必开!$A:$A,0))</f>
        <v/>
      </c>
      <c r="W1910" s="80">
        <f>INDEX(检修、备用和必开!C:C,MATCH(统调负荷!$C1910,检修、备用和必开!$A:$A,0))</f>
        <v/>
      </c>
      <c r="X1910" s="80">
        <f>INDEX(检修、备用和必开!D:D,MATCH(统调负荷!$C1910,检修、备用和必开!$A:$A,0))</f>
        <v/>
      </c>
      <c r="Y1910" s="80">
        <f>INDEX(检修、备用和必开!E:E,MATCH(统调负荷!$C1910,检修、备用和必开!$A:$A,0))</f>
        <v/>
      </c>
      <c r="Z1910" s="80">
        <f>INDEX(检修、备用和必开!F:F,MATCH(统调负荷!$C1910,检修、备用和必开!$A:$A,0))</f>
        <v/>
      </c>
      <c r="AA1910" s="80">
        <f>94492.4-V1910-Z1910</f>
        <v/>
      </c>
      <c r="AB1910" s="80" t="n">
        <v>375.13</v>
      </c>
      <c r="AC1910" s="80" t="n">
        <v>329.17</v>
      </c>
      <c r="AD1910" s="83">
        <f>C1910+D1910</f>
        <v/>
      </c>
      <c r="AE1910" s="82">
        <f>N1910-E1910</f>
        <v/>
      </c>
      <c r="AF1910" s="82">
        <f>O1910-F1910</f>
        <v/>
      </c>
      <c r="AG1910" s="82">
        <f>P1910-G1910</f>
        <v/>
      </c>
      <c r="AH1910" s="82">
        <f>Q1910-H1910</f>
        <v/>
      </c>
      <c r="AI1910" s="82">
        <f>R1910-I1910</f>
        <v/>
      </c>
      <c r="AJ1910" s="82">
        <f>S1910-J1910</f>
        <v/>
      </c>
      <c r="AK1910" s="80">
        <f>INDEX(检修、备用和必开!I:I,MATCH(统调负荷!$C1910,检修、备用和必开!$A:$A,0))</f>
        <v/>
      </c>
    </row>
    <row r="1911" ht="13.8" customHeight="1">
      <c r="A1911" s="80">
        <f>WEEKDAY(C1911,2)</f>
        <v/>
      </c>
      <c r="B1911" s="80">
        <f>HOUR(D1911)</f>
        <v/>
      </c>
      <c r="D1911" s="75" t="n"/>
      <c r="E1911" s="80" t="n"/>
      <c r="F1911" s="80" t="n"/>
      <c r="G1911" s="80" t="n"/>
      <c r="H1911" s="80" t="n"/>
      <c r="I1911" s="80" t="n"/>
      <c r="J1911" s="80" t="n"/>
      <c r="K1911" s="80">
        <f>F1911-Y1911</f>
        <v/>
      </c>
      <c r="L1911" s="82">
        <f>AA1911/(K1911+W1911)</f>
        <v/>
      </c>
      <c r="M1911" s="75" t="n">
        <v>0.8854166666666666</v>
      </c>
      <c r="N1911" s="80" t="n">
        <v>85478.7</v>
      </c>
      <c r="O1911" s="80" t="n">
        <v>43028.7</v>
      </c>
      <c r="P1911" s="80" t="n">
        <v>15614.4</v>
      </c>
      <c r="Q1911" s="80" t="n">
        <v>22384.6</v>
      </c>
      <c r="R1911" s="80" t="n">
        <v>5875.27</v>
      </c>
      <c r="S1911" s="80" t="n">
        <v>-1424.27</v>
      </c>
      <c r="T1911" s="80">
        <f>O1911-Y1911</f>
        <v/>
      </c>
      <c r="U1911" s="82">
        <f>AA1911/(T1911+X1911)</f>
        <v/>
      </c>
      <c r="V1911" s="80">
        <f>INDEX(检修、备用和必开!B:B,MATCH(统调负荷!$C1911,检修、备用和必开!$A:$A,0))</f>
        <v/>
      </c>
      <c r="W1911" s="80">
        <f>INDEX(检修、备用和必开!C:C,MATCH(统调负荷!$C1911,检修、备用和必开!$A:$A,0))</f>
        <v/>
      </c>
      <c r="X1911" s="80">
        <f>INDEX(检修、备用和必开!D:D,MATCH(统调负荷!$C1911,检修、备用和必开!$A:$A,0))</f>
        <v/>
      </c>
      <c r="Y1911" s="80">
        <f>INDEX(检修、备用和必开!E:E,MATCH(统调负荷!$C1911,检修、备用和必开!$A:$A,0))</f>
        <v/>
      </c>
      <c r="Z1911" s="80">
        <f>INDEX(检修、备用和必开!F:F,MATCH(统调负荷!$C1911,检修、备用和必开!$A:$A,0))</f>
        <v/>
      </c>
      <c r="AA1911" s="80">
        <f>94492.4-V1911-Z1911</f>
        <v/>
      </c>
      <c r="AB1911" s="80" t="n">
        <v>400</v>
      </c>
      <c r="AC1911" s="80" t="n">
        <v>332.99</v>
      </c>
      <c r="AD1911" s="83">
        <f>C1911+D1911</f>
        <v/>
      </c>
      <c r="AE1911" s="82">
        <f>N1911-E1911</f>
        <v/>
      </c>
      <c r="AF1911" s="82">
        <f>O1911-F1911</f>
        <v/>
      </c>
      <c r="AG1911" s="82">
        <f>P1911-G1911</f>
        <v/>
      </c>
      <c r="AH1911" s="82">
        <f>Q1911-H1911</f>
        <v/>
      </c>
      <c r="AI1911" s="82">
        <f>R1911-I1911</f>
        <v/>
      </c>
      <c r="AJ1911" s="82">
        <f>S1911-J1911</f>
        <v/>
      </c>
      <c r="AK1911" s="80">
        <f>INDEX(检修、备用和必开!I:I,MATCH(统调负荷!$C1911,检修、备用和必开!$A:$A,0))</f>
        <v/>
      </c>
    </row>
    <row r="1912" ht="13.8" customHeight="1">
      <c r="A1912" s="80">
        <f>WEEKDAY(C1912,2)</f>
        <v/>
      </c>
      <c r="B1912" s="80">
        <f>HOUR(D1912)</f>
        <v/>
      </c>
      <c r="D1912" s="75" t="n"/>
      <c r="E1912" s="80" t="n"/>
      <c r="F1912" s="80" t="n"/>
      <c r="G1912" s="80" t="n"/>
      <c r="H1912" s="80" t="n"/>
      <c r="I1912" s="80" t="n"/>
      <c r="J1912" s="80" t="n"/>
      <c r="K1912" s="80">
        <f>F1912-Y1912</f>
        <v/>
      </c>
      <c r="L1912" s="82">
        <f>AA1912/(K1912+W1912)</f>
        <v/>
      </c>
      <c r="M1912" s="75" t="n">
        <v>0.8958333333333334</v>
      </c>
      <c r="N1912" s="80" t="n">
        <v>84661.8</v>
      </c>
      <c r="O1912" s="80" t="n">
        <v>43697.17</v>
      </c>
      <c r="P1912" s="80" t="n">
        <v>14570.9</v>
      </c>
      <c r="Q1912" s="80" t="n">
        <v>21873.3</v>
      </c>
      <c r="R1912" s="80" t="n">
        <v>5873.26</v>
      </c>
      <c r="S1912" s="80" t="n">
        <v>-1352.83</v>
      </c>
      <c r="T1912" s="80">
        <f>O1912-Y1912</f>
        <v/>
      </c>
      <c r="U1912" s="82">
        <f>AA1912/(T1912+X1912)</f>
        <v/>
      </c>
      <c r="V1912" s="80">
        <f>INDEX(检修、备用和必开!B:B,MATCH(统调负荷!$C1912,检修、备用和必开!$A:$A,0))</f>
        <v/>
      </c>
      <c r="W1912" s="80">
        <f>INDEX(检修、备用和必开!C:C,MATCH(统调负荷!$C1912,检修、备用和必开!$A:$A,0))</f>
        <v/>
      </c>
      <c r="X1912" s="80">
        <f>INDEX(检修、备用和必开!D:D,MATCH(统调负荷!$C1912,检修、备用和必开!$A:$A,0))</f>
        <v/>
      </c>
      <c r="Y1912" s="80">
        <f>INDEX(检修、备用和必开!E:E,MATCH(统调负荷!$C1912,检修、备用和必开!$A:$A,0))</f>
        <v/>
      </c>
      <c r="Z1912" s="80">
        <f>INDEX(检修、备用和必开!F:F,MATCH(统调负荷!$C1912,检修、备用和必开!$A:$A,0))</f>
        <v/>
      </c>
      <c r="AA1912" s="80">
        <f>94492.4-V1912-Z1912</f>
        <v/>
      </c>
      <c r="AB1912" s="80" t="n">
        <v>398.45</v>
      </c>
      <c r="AC1912" s="80" t="n">
        <v>334.99</v>
      </c>
      <c r="AD1912" s="83">
        <f>C1912+D1912</f>
        <v/>
      </c>
      <c r="AE1912" s="82">
        <f>N1912-E1912</f>
        <v/>
      </c>
      <c r="AF1912" s="82">
        <f>O1912-F1912</f>
        <v/>
      </c>
      <c r="AG1912" s="82">
        <f>P1912-G1912</f>
        <v/>
      </c>
      <c r="AH1912" s="82">
        <f>Q1912-H1912</f>
        <v/>
      </c>
      <c r="AI1912" s="82">
        <f>R1912-I1912</f>
        <v/>
      </c>
      <c r="AJ1912" s="82">
        <f>S1912-J1912</f>
        <v/>
      </c>
      <c r="AK1912" s="80">
        <f>INDEX(检修、备用和必开!I:I,MATCH(统调负荷!$C1912,检修、备用和必开!$A:$A,0))</f>
        <v/>
      </c>
    </row>
    <row r="1913" ht="13.8" customHeight="1">
      <c r="A1913" s="80">
        <f>WEEKDAY(C1913,2)</f>
        <v/>
      </c>
      <c r="B1913" s="80">
        <f>HOUR(D1913)</f>
        <v/>
      </c>
      <c r="D1913" s="75" t="n"/>
      <c r="E1913" s="80" t="n"/>
      <c r="F1913" s="80" t="n"/>
      <c r="G1913" s="80" t="n"/>
      <c r="H1913" s="80" t="n"/>
      <c r="I1913" s="80" t="n"/>
      <c r="J1913" s="80" t="n"/>
      <c r="K1913" s="80">
        <f>F1913-Y1913</f>
        <v/>
      </c>
      <c r="L1913" s="82">
        <f>AA1913/(K1913+W1913)</f>
        <v/>
      </c>
      <c r="M1913" s="75" t="n">
        <v>0.90625</v>
      </c>
      <c r="N1913" s="80" t="n">
        <v>83549.39999999999</v>
      </c>
      <c r="O1913" s="80" t="n">
        <v>43752.16</v>
      </c>
      <c r="P1913" s="80" t="n">
        <v>13329.2</v>
      </c>
      <c r="Q1913" s="80" t="n">
        <v>21981.6</v>
      </c>
      <c r="R1913" s="80" t="n">
        <v>5885.64</v>
      </c>
      <c r="S1913" s="80" t="n">
        <v>-1399.2</v>
      </c>
      <c r="T1913" s="80">
        <f>O1913-Y1913</f>
        <v/>
      </c>
      <c r="U1913" s="82">
        <f>AA1913/(T1913+X1913)</f>
        <v/>
      </c>
      <c r="V1913" s="80">
        <f>INDEX(检修、备用和必开!B:B,MATCH(统调负荷!$C1913,检修、备用和必开!$A:$A,0))</f>
        <v/>
      </c>
      <c r="W1913" s="80">
        <f>INDEX(检修、备用和必开!C:C,MATCH(统调负荷!$C1913,检修、备用和必开!$A:$A,0))</f>
        <v/>
      </c>
      <c r="X1913" s="80">
        <f>INDEX(检修、备用和必开!D:D,MATCH(统调负荷!$C1913,检修、备用和必开!$A:$A,0))</f>
        <v/>
      </c>
      <c r="Y1913" s="80">
        <f>INDEX(检修、备用和必开!E:E,MATCH(统调负荷!$C1913,检修、备用和必开!$A:$A,0))</f>
        <v/>
      </c>
      <c r="Z1913" s="80">
        <f>INDEX(检修、备用和必开!F:F,MATCH(统调负荷!$C1913,检修、备用和必开!$A:$A,0))</f>
        <v/>
      </c>
      <c r="AA1913" s="80">
        <f>94492.4-V1913-Z1913</f>
        <v/>
      </c>
      <c r="AB1913" s="80" t="n">
        <v>400</v>
      </c>
      <c r="AC1913" s="80" t="n">
        <v>334.99</v>
      </c>
      <c r="AD1913" s="83">
        <f>C1913+D1913</f>
        <v/>
      </c>
      <c r="AE1913" s="82">
        <f>N1913-E1913</f>
        <v/>
      </c>
      <c r="AF1913" s="82">
        <f>O1913-F1913</f>
        <v/>
      </c>
      <c r="AG1913" s="82">
        <f>P1913-G1913</f>
        <v/>
      </c>
      <c r="AH1913" s="82">
        <f>Q1913-H1913</f>
        <v/>
      </c>
      <c r="AI1913" s="82">
        <f>R1913-I1913</f>
        <v/>
      </c>
      <c r="AJ1913" s="82">
        <f>S1913-J1913</f>
        <v/>
      </c>
      <c r="AK1913" s="80">
        <f>INDEX(检修、备用和必开!I:I,MATCH(统调负荷!$C1913,检修、备用和必开!$A:$A,0))</f>
        <v/>
      </c>
    </row>
    <row r="1914" ht="13.8" customHeight="1">
      <c r="A1914" s="80">
        <f>WEEKDAY(C1914,2)</f>
        <v/>
      </c>
      <c r="B1914" s="80">
        <f>HOUR(D1914)</f>
        <v/>
      </c>
      <c r="D1914" s="75" t="n"/>
      <c r="E1914" s="80" t="n"/>
      <c r="F1914" s="80" t="n"/>
      <c r="G1914" s="80" t="n"/>
      <c r="H1914" s="80" t="n"/>
      <c r="I1914" s="80" t="n"/>
      <c r="J1914" s="80" t="n"/>
      <c r="K1914" s="80">
        <f>F1914-Y1914</f>
        <v/>
      </c>
      <c r="L1914" s="82">
        <f>AA1914/(K1914+W1914)</f>
        <v/>
      </c>
      <c r="M1914" s="75" t="n">
        <v>0.9166666666666666</v>
      </c>
      <c r="N1914" s="80" t="n">
        <v>82021.7</v>
      </c>
      <c r="O1914" s="80" t="n">
        <v>43422.21</v>
      </c>
      <c r="P1914" s="80" t="n">
        <v>12846</v>
      </c>
      <c r="Q1914" s="80" t="n">
        <v>21265.8</v>
      </c>
      <c r="R1914" s="80" t="n">
        <v>5846.83</v>
      </c>
      <c r="S1914" s="80" t="n">
        <v>-1359.14</v>
      </c>
      <c r="T1914" s="80">
        <f>O1914-Y1914</f>
        <v/>
      </c>
      <c r="U1914" s="82">
        <f>AA1914/(T1914+X1914)</f>
        <v/>
      </c>
      <c r="V1914" s="80">
        <f>INDEX(检修、备用和必开!B:B,MATCH(统调负荷!$C1914,检修、备用和必开!$A:$A,0))</f>
        <v/>
      </c>
      <c r="W1914" s="80">
        <f>INDEX(检修、备用和必开!C:C,MATCH(统调负荷!$C1914,检修、备用和必开!$A:$A,0))</f>
        <v/>
      </c>
      <c r="X1914" s="80">
        <f>INDEX(检修、备用和必开!D:D,MATCH(统调负荷!$C1914,检修、备用和必开!$A:$A,0))</f>
        <v/>
      </c>
      <c r="Y1914" s="80">
        <f>INDEX(检修、备用和必开!E:E,MATCH(统调负荷!$C1914,检修、备用和必开!$A:$A,0))</f>
        <v/>
      </c>
      <c r="Z1914" s="80">
        <f>INDEX(检修、备用和必开!F:F,MATCH(统调负荷!$C1914,检修、备用和必开!$A:$A,0))</f>
        <v/>
      </c>
      <c r="AA1914" s="80">
        <f>94492.4-V1914-Z1914</f>
        <v/>
      </c>
      <c r="AB1914" s="80" t="n">
        <v>385</v>
      </c>
      <c r="AC1914" s="80" t="n">
        <v>330.57</v>
      </c>
      <c r="AD1914" s="83">
        <f>C1914+D1914</f>
        <v/>
      </c>
      <c r="AE1914" s="82">
        <f>N1914-E1914</f>
        <v/>
      </c>
      <c r="AF1914" s="82">
        <f>O1914-F1914</f>
        <v/>
      </c>
      <c r="AG1914" s="82">
        <f>P1914-G1914</f>
        <v/>
      </c>
      <c r="AH1914" s="82">
        <f>Q1914-H1914</f>
        <v/>
      </c>
      <c r="AI1914" s="82">
        <f>R1914-I1914</f>
        <v/>
      </c>
      <c r="AJ1914" s="82">
        <f>S1914-J1914</f>
        <v/>
      </c>
      <c r="AK1914" s="80">
        <f>INDEX(检修、备用和必开!I:I,MATCH(统调负荷!$C1914,检修、备用和必开!$A:$A,0))</f>
        <v/>
      </c>
    </row>
    <row r="1915" ht="13.8" customHeight="1">
      <c r="A1915" s="80">
        <f>WEEKDAY(C1915,2)</f>
        <v/>
      </c>
      <c r="B1915" s="80">
        <f>HOUR(D1915)</f>
        <v/>
      </c>
      <c r="D1915" s="75" t="n"/>
      <c r="E1915" s="80" t="n"/>
      <c r="F1915" s="80" t="n"/>
      <c r="G1915" s="80" t="n"/>
      <c r="H1915" s="80" t="n"/>
      <c r="I1915" s="80" t="n"/>
      <c r="J1915" s="80" t="n"/>
      <c r="K1915" s="80">
        <f>F1915-Y1915</f>
        <v/>
      </c>
      <c r="L1915" s="82">
        <f>AA1915/(K1915+W1915)</f>
        <v/>
      </c>
      <c r="M1915" s="75" t="n">
        <v>0.9270833333333334</v>
      </c>
      <c r="N1915" s="80" t="n">
        <v>80587.5</v>
      </c>
      <c r="O1915" s="80" t="n">
        <v>43566.83</v>
      </c>
      <c r="P1915" s="80" t="n">
        <v>11378.4</v>
      </c>
      <c r="Q1915" s="80" t="n">
        <v>21125.8</v>
      </c>
      <c r="R1915" s="80" t="n">
        <v>5863.46</v>
      </c>
      <c r="S1915" s="80" t="n">
        <v>-1346.99</v>
      </c>
      <c r="T1915" s="80">
        <f>O1915-Y1915</f>
        <v/>
      </c>
      <c r="U1915" s="82">
        <f>AA1915/(T1915+X1915)</f>
        <v/>
      </c>
      <c r="V1915" s="80">
        <f>INDEX(检修、备用和必开!B:B,MATCH(统调负荷!$C1915,检修、备用和必开!$A:$A,0))</f>
        <v/>
      </c>
      <c r="W1915" s="80">
        <f>INDEX(检修、备用和必开!C:C,MATCH(统调负荷!$C1915,检修、备用和必开!$A:$A,0))</f>
        <v/>
      </c>
      <c r="X1915" s="80">
        <f>INDEX(检修、备用和必开!D:D,MATCH(统调负荷!$C1915,检修、备用和必开!$A:$A,0))</f>
        <v/>
      </c>
      <c r="Y1915" s="80">
        <f>INDEX(检修、备用和必开!E:E,MATCH(统调负荷!$C1915,检修、备用和必开!$A:$A,0))</f>
        <v/>
      </c>
      <c r="Z1915" s="80">
        <f>INDEX(检修、备用和必开!F:F,MATCH(统调负荷!$C1915,检修、备用和必开!$A:$A,0))</f>
        <v/>
      </c>
      <c r="AA1915" s="80">
        <f>94492.4-V1915-Z1915</f>
        <v/>
      </c>
      <c r="AB1915" s="80" t="n">
        <v>380</v>
      </c>
      <c r="AC1915" s="80" t="n">
        <v>342.59</v>
      </c>
      <c r="AD1915" s="83">
        <f>C1915+D1915</f>
        <v/>
      </c>
      <c r="AE1915" s="82">
        <f>N1915-E1915</f>
        <v/>
      </c>
      <c r="AF1915" s="82">
        <f>O1915-F1915</f>
        <v/>
      </c>
      <c r="AG1915" s="82">
        <f>P1915-G1915</f>
        <v/>
      </c>
      <c r="AH1915" s="82">
        <f>Q1915-H1915</f>
        <v/>
      </c>
      <c r="AI1915" s="82">
        <f>R1915-I1915</f>
        <v/>
      </c>
      <c r="AJ1915" s="82">
        <f>S1915-J1915</f>
        <v/>
      </c>
      <c r="AK1915" s="80">
        <f>INDEX(检修、备用和必开!I:I,MATCH(统调负荷!$C1915,检修、备用和必开!$A:$A,0))</f>
        <v/>
      </c>
    </row>
    <row r="1916" ht="13.8" customHeight="1">
      <c r="A1916" s="80">
        <f>WEEKDAY(C1916,2)</f>
        <v/>
      </c>
      <c r="B1916" s="80">
        <f>HOUR(D1916)</f>
        <v/>
      </c>
      <c r="D1916" s="75" t="n"/>
      <c r="E1916" s="80" t="n"/>
      <c r="F1916" s="80" t="n"/>
      <c r="G1916" s="80" t="n"/>
      <c r="H1916" s="80" t="n"/>
      <c r="I1916" s="80" t="n"/>
      <c r="J1916" s="80" t="n"/>
      <c r="K1916" s="80">
        <f>F1916-Y1916</f>
        <v/>
      </c>
      <c r="L1916" s="82">
        <f>AA1916/(K1916+W1916)</f>
        <v/>
      </c>
      <c r="M1916" s="75" t="n">
        <v>0.9375</v>
      </c>
      <c r="N1916" s="80" t="n">
        <v>79179.3</v>
      </c>
      <c r="O1916" s="80" t="n">
        <v>43384.45</v>
      </c>
      <c r="P1916" s="80" t="n">
        <v>11386.6</v>
      </c>
      <c r="Q1916" s="80" t="n">
        <v>19925</v>
      </c>
      <c r="R1916" s="80" t="n">
        <v>5834.49</v>
      </c>
      <c r="S1916" s="80" t="n">
        <v>-1351.24</v>
      </c>
      <c r="T1916" s="80">
        <f>O1916-Y1916</f>
        <v/>
      </c>
      <c r="U1916" s="82">
        <f>AA1916/(T1916+X1916)</f>
        <v/>
      </c>
      <c r="V1916" s="80">
        <f>INDEX(检修、备用和必开!B:B,MATCH(统调负荷!$C1916,检修、备用和必开!$A:$A,0))</f>
        <v/>
      </c>
      <c r="W1916" s="80">
        <f>INDEX(检修、备用和必开!C:C,MATCH(统调负荷!$C1916,检修、备用和必开!$A:$A,0))</f>
        <v/>
      </c>
      <c r="X1916" s="80">
        <f>INDEX(检修、备用和必开!D:D,MATCH(统调负荷!$C1916,检修、备用和必开!$A:$A,0))</f>
        <v/>
      </c>
      <c r="Y1916" s="80">
        <f>INDEX(检修、备用和必开!E:E,MATCH(统调负荷!$C1916,检修、备用和必开!$A:$A,0))</f>
        <v/>
      </c>
      <c r="Z1916" s="80">
        <f>INDEX(检修、备用和必开!F:F,MATCH(统调负荷!$C1916,检修、备用和必开!$A:$A,0))</f>
        <v/>
      </c>
      <c r="AA1916" s="80">
        <f>94492.4-V1916-Z1916</f>
        <v/>
      </c>
      <c r="AB1916" s="80" t="n">
        <v>385</v>
      </c>
      <c r="AC1916" s="80" t="n">
        <v>349.49</v>
      </c>
      <c r="AD1916" s="83">
        <f>C1916+D1916</f>
        <v/>
      </c>
      <c r="AE1916" s="82">
        <f>N1916-E1916</f>
        <v/>
      </c>
      <c r="AF1916" s="82">
        <f>O1916-F1916</f>
        <v/>
      </c>
      <c r="AG1916" s="82">
        <f>P1916-G1916</f>
        <v/>
      </c>
      <c r="AH1916" s="82">
        <f>Q1916-H1916</f>
        <v/>
      </c>
      <c r="AI1916" s="82">
        <f>R1916-I1916</f>
        <v/>
      </c>
      <c r="AJ1916" s="82">
        <f>S1916-J1916</f>
        <v/>
      </c>
      <c r="AK1916" s="80">
        <f>INDEX(检修、备用和必开!I:I,MATCH(统调负荷!$C1916,检修、备用和必开!$A:$A,0))</f>
        <v/>
      </c>
    </row>
    <row r="1917" ht="13.8" customHeight="1">
      <c r="A1917" s="80">
        <f>WEEKDAY(C1917,2)</f>
        <v/>
      </c>
      <c r="B1917" s="80">
        <f>HOUR(D1917)</f>
        <v/>
      </c>
      <c r="D1917" s="75" t="n"/>
      <c r="E1917" s="80" t="n"/>
      <c r="F1917" s="80" t="n"/>
      <c r="G1917" s="80" t="n"/>
      <c r="H1917" s="80" t="n"/>
      <c r="I1917" s="80" t="n"/>
      <c r="J1917" s="80" t="n"/>
      <c r="K1917" s="80">
        <f>F1917-Y1917</f>
        <v/>
      </c>
      <c r="L1917" s="82">
        <f>AA1917/(K1917+W1917)</f>
        <v/>
      </c>
      <c r="M1917" s="75" t="n">
        <v>0.9479166666666666</v>
      </c>
      <c r="N1917" s="80" t="n">
        <v>77153.7</v>
      </c>
      <c r="O1917" s="80" t="n">
        <v>42213.55</v>
      </c>
      <c r="P1917" s="80" t="n">
        <v>11508.8</v>
      </c>
      <c r="Q1917" s="80" t="n">
        <v>19001.9</v>
      </c>
      <c r="R1917" s="80" t="n">
        <v>5801.24</v>
      </c>
      <c r="S1917" s="80" t="n">
        <v>-1371.79</v>
      </c>
      <c r="T1917" s="80">
        <f>O1917-Y1917</f>
        <v/>
      </c>
      <c r="U1917" s="82">
        <f>AA1917/(T1917+X1917)</f>
        <v/>
      </c>
      <c r="V1917" s="80">
        <f>INDEX(检修、备用和必开!B:B,MATCH(统调负荷!$C1917,检修、备用和必开!$A:$A,0))</f>
        <v/>
      </c>
      <c r="W1917" s="80">
        <f>INDEX(检修、备用和必开!C:C,MATCH(统调负荷!$C1917,检修、备用和必开!$A:$A,0))</f>
        <v/>
      </c>
      <c r="X1917" s="80">
        <f>INDEX(检修、备用和必开!D:D,MATCH(统调负荷!$C1917,检修、备用和必开!$A:$A,0))</f>
        <v/>
      </c>
      <c r="Y1917" s="80">
        <f>INDEX(检修、备用和必开!E:E,MATCH(统调负荷!$C1917,检修、备用和必开!$A:$A,0))</f>
        <v/>
      </c>
      <c r="Z1917" s="80">
        <f>INDEX(检修、备用和必开!F:F,MATCH(统调负荷!$C1917,检修、备用和必开!$A:$A,0))</f>
        <v/>
      </c>
      <c r="AA1917" s="80">
        <f>94492.4-V1917-Z1917</f>
        <v/>
      </c>
      <c r="AB1917" s="80" t="n">
        <v>375.2</v>
      </c>
      <c r="AC1917" s="80" t="n">
        <v>339.63</v>
      </c>
      <c r="AD1917" s="83">
        <f>C1917+D1917</f>
        <v/>
      </c>
      <c r="AE1917" s="82">
        <f>N1917-E1917</f>
        <v/>
      </c>
      <c r="AF1917" s="82">
        <f>O1917-F1917</f>
        <v/>
      </c>
      <c r="AG1917" s="82">
        <f>P1917-G1917</f>
        <v/>
      </c>
      <c r="AH1917" s="82">
        <f>Q1917-H1917</f>
        <v/>
      </c>
      <c r="AI1917" s="82">
        <f>R1917-I1917</f>
        <v/>
      </c>
      <c r="AJ1917" s="82">
        <f>S1917-J1917</f>
        <v/>
      </c>
      <c r="AK1917" s="80">
        <f>INDEX(检修、备用和必开!I:I,MATCH(统调负荷!$C1917,检修、备用和必开!$A:$A,0))</f>
        <v/>
      </c>
    </row>
    <row r="1918" ht="13.8" customHeight="1">
      <c r="A1918" s="80">
        <f>WEEKDAY(C1918,2)</f>
        <v/>
      </c>
      <c r="B1918" s="80">
        <f>HOUR(D1918)</f>
        <v/>
      </c>
      <c r="D1918" s="75" t="n"/>
      <c r="E1918" s="80" t="n"/>
      <c r="F1918" s="80" t="n"/>
      <c r="G1918" s="80" t="n"/>
      <c r="H1918" s="80" t="n"/>
      <c r="I1918" s="80" t="n"/>
      <c r="J1918" s="80" t="n"/>
      <c r="K1918" s="80">
        <f>F1918-Y1918</f>
        <v/>
      </c>
      <c r="L1918" s="82">
        <f>AA1918/(K1918+W1918)</f>
        <v/>
      </c>
      <c r="M1918" s="75" t="n">
        <v>0.9583333333333334</v>
      </c>
      <c r="N1918" s="80" t="n">
        <v>75023.10000000001</v>
      </c>
      <c r="O1918" s="80" t="n">
        <v>40040.21</v>
      </c>
      <c r="P1918" s="80" t="n">
        <v>11664.2</v>
      </c>
      <c r="Q1918" s="80" t="n">
        <v>18943.9</v>
      </c>
      <c r="R1918" s="80" t="n">
        <v>5762.71</v>
      </c>
      <c r="S1918" s="80" t="n">
        <v>-1387.92</v>
      </c>
      <c r="T1918" s="80">
        <f>O1918-Y1918</f>
        <v/>
      </c>
      <c r="U1918" s="82">
        <f>AA1918/(T1918+X1918)</f>
        <v/>
      </c>
      <c r="V1918" s="80">
        <f>INDEX(检修、备用和必开!B:B,MATCH(统调负荷!$C1918,检修、备用和必开!$A:$A,0))</f>
        <v/>
      </c>
      <c r="W1918" s="80">
        <f>INDEX(检修、备用和必开!C:C,MATCH(统调负荷!$C1918,检修、备用和必开!$A:$A,0))</f>
        <v/>
      </c>
      <c r="X1918" s="80">
        <f>INDEX(检修、备用和必开!D:D,MATCH(统调负荷!$C1918,检修、备用和必开!$A:$A,0))</f>
        <v/>
      </c>
      <c r="Y1918" s="80">
        <f>INDEX(检修、备用和必开!E:E,MATCH(统调负荷!$C1918,检修、备用和必开!$A:$A,0))</f>
        <v/>
      </c>
      <c r="Z1918" s="80">
        <f>INDEX(检修、备用和必开!F:F,MATCH(统调负荷!$C1918,检修、备用和必开!$A:$A,0))</f>
        <v/>
      </c>
      <c r="AA1918" s="80">
        <f>94492.4-V1918-Z1918</f>
        <v/>
      </c>
      <c r="AB1918" s="80" t="n">
        <v>360.8</v>
      </c>
      <c r="AC1918" s="80" t="n">
        <v>329.77</v>
      </c>
      <c r="AD1918" s="83">
        <f>C1918+D1918</f>
        <v/>
      </c>
      <c r="AE1918" s="82">
        <f>N1918-E1918</f>
        <v/>
      </c>
      <c r="AF1918" s="82">
        <f>O1918-F1918</f>
        <v/>
      </c>
      <c r="AG1918" s="82">
        <f>P1918-G1918</f>
        <v/>
      </c>
      <c r="AH1918" s="82">
        <f>Q1918-H1918</f>
        <v/>
      </c>
      <c r="AI1918" s="82">
        <f>R1918-I1918</f>
        <v/>
      </c>
      <c r="AJ1918" s="82">
        <f>S1918-J1918</f>
        <v/>
      </c>
      <c r="AK1918" s="80">
        <f>INDEX(检修、备用和必开!I:I,MATCH(统调负荷!$C1918,检修、备用和必开!$A:$A,0))</f>
        <v/>
      </c>
    </row>
    <row r="1919" ht="13.8" customHeight="1">
      <c r="A1919" s="80">
        <f>WEEKDAY(C1919,2)</f>
        <v/>
      </c>
      <c r="B1919" s="80">
        <f>HOUR(D1919)</f>
        <v/>
      </c>
      <c r="D1919" s="75" t="n"/>
      <c r="E1919" s="80" t="n"/>
      <c r="F1919" s="80" t="n"/>
      <c r="G1919" s="80" t="n"/>
      <c r="H1919" s="80" t="n"/>
      <c r="I1919" s="80" t="n"/>
      <c r="J1919" s="80" t="n"/>
      <c r="K1919" s="80">
        <f>F1919-Y1919</f>
        <v/>
      </c>
      <c r="L1919" s="82">
        <f>AA1919/(K1919+W1919)</f>
        <v/>
      </c>
      <c r="M1919" s="75" t="n">
        <v>0.96875</v>
      </c>
      <c r="N1919" s="80" t="n">
        <v>73196.7</v>
      </c>
      <c r="O1919" s="80" t="n">
        <v>39662.93</v>
      </c>
      <c r="P1919" s="80" t="n">
        <v>11854.4</v>
      </c>
      <c r="Q1919" s="80" t="n">
        <v>17381.8</v>
      </c>
      <c r="R1919" s="80" t="n">
        <v>5684.59</v>
      </c>
      <c r="S1919" s="80" t="n">
        <v>-1387.02</v>
      </c>
      <c r="T1919" s="80">
        <f>O1919-Y1919</f>
        <v/>
      </c>
      <c r="U1919" s="82">
        <f>AA1919/(T1919+X1919)</f>
        <v/>
      </c>
      <c r="V1919" s="80">
        <f>INDEX(检修、备用和必开!B:B,MATCH(统调负荷!$C1919,检修、备用和必开!$A:$A,0))</f>
        <v/>
      </c>
      <c r="W1919" s="80">
        <f>INDEX(检修、备用和必开!C:C,MATCH(统调负荷!$C1919,检修、备用和必开!$A:$A,0))</f>
        <v/>
      </c>
      <c r="X1919" s="80">
        <f>INDEX(检修、备用和必开!D:D,MATCH(统调负荷!$C1919,检修、备用和必开!$A:$A,0))</f>
        <v/>
      </c>
      <c r="Y1919" s="80">
        <f>INDEX(检修、备用和必开!E:E,MATCH(统调负荷!$C1919,检修、备用和必开!$A:$A,0))</f>
        <v/>
      </c>
      <c r="Z1919" s="80">
        <f>INDEX(检修、备用和必开!F:F,MATCH(统调负荷!$C1919,检修、备用和必开!$A:$A,0))</f>
        <v/>
      </c>
      <c r="AA1919" s="80">
        <f>94492.4-V1919-Z1919</f>
        <v/>
      </c>
      <c r="AB1919" s="80" t="n">
        <v>350.6</v>
      </c>
      <c r="AC1919" s="80" t="n">
        <v>329.77</v>
      </c>
      <c r="AD1919" s="83">
        <f>C1919+D1919</f>
        <v/>
      </c>
      <c r="AE1919" s="82">
        <f>N1919-E1919</f>
        <v/>
      </c>
      <c r="AF1919" s="82">
        <f>O1919-F1919</f>
        <v/>
      </c>
      <c r="AG1919" s="82">
        <f>P1919-G1919</f>
        <v/>
      </c>
      <c r="AH1919" s="82">
        <f>Q1919-H1919</f>
        <v/>
      </c>
      <c r="AI1919" s="82">
        <f>R1919-I1919</f>
        <v/>
      </c>
      <c r="AJ1919" s="82">
        <f>S1919-J1919</f>
        <v/>
      </c>
      <c r="AK1919" s="80">
        <f>INDEX(检修、备用和必开!I:I,MATCH(统调负荷!$C1919,检修、备用和必开!$A:$A,0))</f>
        <v/>
      </c>
    </row>
    <row r="1920" ht="13.8" customHeight="1">
      <c r="A1920" s="80">
        <f>WEEKDAY(C1920,2)</f>
        <v/>
      </c>
      <c r="B1920" s="80">
        <f>HOUR(D1920)</f>
        <v/>
      </c>
      <c r="D1920" s="75" t="n"/>
      <c r="E1920" s="80" t="n"/>
      <c r="F1920" s="80" t="n"/>
      <c r="G1920" s="80" t="n"/>
      <c r="H1920" s="80" t="n"/>
      <c r="I1920" s="80" t="n"/>
      <c r="J1920" s="80" t="n"/>
      <c r="K1920" s="80">
        <f>F1920-Y1920</f>
        <v/>
      </c>
      <c r="L1920" s="82">
        <f>AA1920/(K1920+W1920)</f>
        <v/>
      </c>
      <c r="M1920" s="75" t="n">
        <v>0.9791666666666666</v>
      </c>
      <c r="N1920" s="80" t="n">
        <v>71352.2</v>
      </c>
      <c r="O1920" s="80" t="n">
        <v>38758.21</v>
      </c>
      <c r="P1920" s="80" t="n">
        <v>11957</v>
      </c>
      <c r="Q1920" s="80" t="n">
        <v>16259.8</v>
      </c>
      <c r="R1920" s="80" t="n">
        <v>5746</v>
      </c>
      <c r="S1920" s="80" t="n">
        <v>-1368.81</v>
      </c>
      <c r="T1920" s="80">
        <f>O1920-Y1920</f>
        <v/>
      </c>
      <c r="U1920" s="82">
        <f>AA1920/(T1920+X1920)</f>
        <v/>
      </c>
      <c r="V1920" s="80">
        <f>INDEX(检修、备用和必开!B:B,MATCH(统调负荷!$C1920,检修、备用和必开!$A:$A,0))</f>
        <v/>
      </c>
      <c r="W1920" s="80">
        <f>INDEX(检修、备用和必开!C:C,MATCH(统调负荷!$C1920,检修、备用和必开!$A:$A,0))</f>
        <v/>
      </c>
      <c r="X1920" s="80">
        <f>INDEX(检修、备用和必开!D:D,MATCH(统调负荷!$C1920,检修、备用和必开!$A:$A,0))</f>
        <v/>
      </c>
      <c r="Y1920" s="80">
        <f>INDEX(检修、备用和必开!E:E,MATCH(统调负荷!$C1920,检修、备用和必开!$A:$A,0))</f>
        <v/>
      </c>
      <c r="Z1920" s="80">
        <f>INDEX(检修、备用和必开!F:F,MATCH(统调负荷!$C1920,检修、备用和必开!$A:$A,0))</f>
        <v/>
      </c>
      <c r="AA1920" s="80">
        <f>94492.4-V1920-Z1920</f>
        <v/>
      </c>
      <c r="AB1920" s="80" t="n">
        <v>345.6</v>
      </c>
      <c r="AC1920" s="80" t="n">
        <v>324.84</v>
      </c>
      <c r="AD1920" s="83">
        <f>C1920+D1920</f>
        <v/>
      </c>
      <c r="AE1920" s="82">
        <f>N1920-E1920</f>
        <v/>
      </c>
      <c r="AF1920" s="82">
        <f>O1920-F1920</f>
        <v/>
      </c>
      <c r="AG1920" s="82">
        <f>P1920-G1920</f>
        <v/>
      </c>
      <c r="AH1920" s="82">
        <f>Q1920-H1920</f>
        <v/>
      </c>
      <c r="AI1920" s="82">
        <f>R1920-I1920</f>
        <v/>
      </c>
      <c r="AJ1920" s="82">
        <f>S1920-J1920</f>
        <v/>
      </c>
      <c r="AK1920" s="80">
        <f>INDEX(检修、备用和必开!I:I,MATCH(统调负荷!$C1920,检修、备用和必开!$A:$A,0))</f>
        <v/>
      </c>
    </row>
    <row r="1921" ht="13.8" customHeight="1">
      <c r="A1921" s="80">
        <f>WEEKDAY(C1921,2)</f>
        <v/>
      </c>
      <c r="B1921" s="80">
        <f>HOUR(D1921)</f>
        <v/>
      </c>
      <c r="D1921" s="75" t="n"/>
      <c r="E1921" s="80" t="n"/>
      <c r="F1921" s="80" t="n"/>
      <c r="G1921" s="80" t="n"/>
      <c r="H1921" s="80" t="n"/>
      <c r="I1921" s="80" t="n"/>
      <c r="J1921" s="80" t="n"/>
      <c r="K1921" s="80">
        <f>F1921-Y1921</f>
        <v/>
      </c>
      <c r="L1921" s="82">
        <f>AA1921/(K1921+W1921)</f>
        <v/>
      </c>
      <c r="M1921" s="75" t="n">
        <v>0.9895833333333334</v>
      </c>
      <c r="N1921" s="80" t="n">
        <v>69454</v>
      </c>
      <c r="O1921" s="80" t="n">
        <v>36765.25</v>
      </c>
      <c r="P1921" s="80" t="n">
        <v>12492</v>
      </c>
      <c r="Q1921" s="80" t="n">
        <v>15769.8</v>
      </c>
      <c r="R1921" s="80" t="n">
        <v>5745.67</v>
      </c>
      <c r="S1921" s="80" t="n">
        <v>-1318.72</v>
      </c>
      <c r="T1921" s="80">
        <f>O1921-Y1921</f>
        <v/>
      </c>
      <c r="U1921" s="82">
        <f>AA1921/(T1921+X1921)</f>
        <v/>
      </c>
      <c r="V1921" s="80">
        <f>INDEX(检修、备用和必开!B:B,MATCH(统调负荷!$C1921,检修、备用和必开!$A:$A,0))</f>
        <v/>
      </c>
      <c r="W1921" s="80">
        <f>INDEX(检修、备用和必开!C:C,MATCH(统调负荷!$C1921,检修、备用和必开!$A:$A,0))</f>
        <v/>
      </c>
      <c r="X1921" s="80">
        <f>INDEX(检修、备用和必开!D:D,MATCH(统调负荷!$C1921,检修、备用和必开!$A:$A,0))</f>
        <v/>
      </c>
      <c r="Y1921" s="80">
        <f>INDEX(检修、备用和必开!E:E,MATCH(统调负荷!$C1921,检修、备用和必开!$A:$A,0))</f>
        <v/>
      </c>
      <c r="Z1921" s="80">
        <f>INDEX(检修、备用和必开!F:F,MATCH(统调负荷!$C1921,检修、备用和必开!$A:$A,0))</f>
        <v/>
      </c>
      <c r="AA1921" s="80">
        <f>94492.4-V1921-Z1921</f>
        <v/>
      </c>
      <c r="AB1921" s="80" t="n">
        <v>331</v>
      </c>
      <c r="AC1921" s="80" t="n">
        <v>308.86</v>
      </c>
      <c r="AD1921" s="83">
        <f>C1921+D1921</f>
        <v/>
      </c>
      <c r="AE1921" s="82">
        <f>N1921-E1921</f>
        <v/>
      </c>
      <c r="AF1921" s="82">
        <f>O1921-F1921</f>
        <v/>
      </c>
      <c r="AG1921" s="82">
        <f>P1921-G1921</f>
        <v/>
      </c>
      <c r="AH1921" s="82">
        <f>Q1921-H1921</f>
        <v/>
      </c>
      <c r="AI1921" s="82">
        <f>R1921-I1921</f>
        <v/>
      </c>
      <c r="AJ1921" s="82">
        <f>S1921-J1921</f>
        <v/>
      </c>
      <c r="AK1921" s="80">
        <f>INDEX(检修、备用和必开!I:I,MATCH(统调负荷!$C1921,检修、备用和必开!$A:$A,0))</f>
        <v/>
      </c>
    </row>
    <row r="1922" ht="13.8" customHeight="1">
      <c r="A1922" s="80">
        <f>WEEKDAY(C1922,2)</f>
        <v/>
      </c>
      <c r="B1922" s="80">
        <f>HOUR(D1922)</f>
        <v/>
      </c>
      <c r="D1922" s="75" t="n"/>
      <c r="E1922" s="80" t="n"/>
      <c r="F1922" s="80" t="n"/>
      <c r="G1922" s="80" t="n"/>
      <c r="H1922" s="80" t="n"/>
      <c r="I1922" s="80" t="n"/>
      <c r="J1922" s="80" t="n"/>
      <c r="K1922" s="80">
        <f>F1922-Y1922</f>
        <v/>
      </c>
      <c r="L1922" s="82">
        <f>AA1922/(K1922+W1922)</f>
        <v/>
      </c>
      <c r="M1922" s="75" t="n">
        <v>0</v>
      </c>
      <c r="N1922" s="80" t="n">
        <v>67596.89999999999</v>
      </c>
      <c r="O1922" s="80" t="n">
        <v>36475.49</v>
      </c>
      <c r="P1922" s="80" t="n">
        <v>12107.7</v>
      </c>
      <c r="Q1922" s="80" t="n">
        <v>14927.7</v>
      </c>
      <c r="R1922" s="80" t="n">
        <v>5220.1</v>
      </c>
      <c r="S1922" s="80" t="n">
        <v>-1134.09</v>
      </c>
      <c r="T1922" s="80">
        <f>O1922-Y1922</f>
        <v/>
      </c>
      <c r="U1922" s="82">
        <f>AA1922/(T1922+X1922)</f>
        <v/>
      </c>
      <c r="V1922" s="80">
        <f>INDEX(检修、备用和必开!B:B,MATCH(统调负荷!$C1922,检修、备用和必开!$A:$A,0))</f>
        <v/>
      </c>
      <c r="W1922" s="80">
        <f>INDEX(检修、备用和必开!C:C,MATCH(统调负荷!$C1922,检修、备用和必开!$A:$A,0))</f>
        <v/>
      </c>
      <c r="X1922" s="80">
        <f>INDEX(检修、备用和必开!D:D,MATCH(统调负荷!$C1922,检修、备用和必开!$A:$A,0))</f>
        <v/>
      </c>
      <c r="Y1922" s="80">
        <f>INDEX(检修、备用和必开!E:E,MATCH(统调负荷!$C1922,检修、备用和必开!$A:$A,0))</f>
        <v/>
      </c>
      <c r="Z1922" s="80">
        <f>INDEX(检修、备用和必开!F:F,MATCH(统调负荷!$C1922,检修、备用和必开!$A:$A,0))</f>
        <v/>
      </c>
      <c r="AA1922" s="80">
        <f>94492.4-V1922-Z1922</f>
        <v/>
      </c>
      <c r="AB1922" s="80" t="n">
        <v>309.87</v>
      </c>
      <c r="AC1922" s="80" t="n">
        <v>328</v>
      </c>
      <c r="AD1922" s="83">
        <f>C1922+D1922</f>
        <v/>
      </c>
      <c r="AE1922" s="82">
        <f>N1922-E1922</f>
        <v/>
      </c>
      <c r="AF1922" s="82">
        <f>O1922-F1922</f>
        <v/>
      </c>
      <c r="AG1922" s="82">
        <f>P1922-G1922</f>
        <v/>
      </c>
      <c r="AH1922" s="82">
        <f>Q1922-H1922</f>
        <v/>
      </c>
      <c r="AI1922" s="82">
        <f>R1922-I1922</f>
        <v/>
      </c>
      <c r="AJ1922" s="82">
        <f>S1922-J1922</f>
        <v/>
      </c>
      <c r="AK1922" s="80">
        <f>INDEX(检修、备用和必开!I:I,MATCH(统调负荷!$C1922,检修、备用和必开!$A:$A,0))</f>
        <v/>
      </c>
    </row>
    <row r="1923" ht="13.8" customHeight="1">
      <c r="A1923" s="80">
        <f>WEEKDAY(C1923,2)</f>
        <v/>
      </c>
      <c r="B1923" s="80">
        <f>HOUR(D1923)</f>
        <v/>
      </c>
      <c r="D1923" s="75" t="n"/>
      <c r="E1923" s="80" t="n"/>
      <c r="F1923" s="80" t="n"/>
      <c r="G1923" s="80" t="n"/>
      <c r="H1923" s="80" t="n"/>
      <c r="I1923" s="80" t="n"/>
      <c r="J1923" s="80" t="n"/>
      <c r="K1923" s="80">
        <f>F1923-Y1923</f>
        <v/>
      </c>
      <c r="L1923" s="82">
        <f>AA1923/(K1923+W1923)</f>
        <v/>
      </c>
      <c r="M1923" s="75" t="n">
        <v>0.01041666666666667</v>
      </c>
      <c r="N1923" s="80" t="n">
        <v>72108.8</v>
      </c>
      <c r="O1923" s="80" t="n">
        <v>40335.47</v>
      </c>
      <c r="P1923" s="80" t="n">
        <v>11585.2</v>
      </c>
      <c r="Q1923" s="80" t="n">
        <v>16115.9</v>
      </c>
      <c r="R1923" s="80" t="n">
        <v>5141.21</v>
      </c>
      <c r="S1923" s="80" t="n">
        <v>-1068.98</v>
      </c>
      <c r="T1923" s="80">
        <f>O1923-Y1923</f>
        <v/>
      </c>
      <c r="U1923" s="82">
        <f>AA1923/(T1923+X1923)</f>
        <v/>
      </c>
      <c r="V1923" s="80">
        <f>INDEX(检修、备用和必开!B:B,MATCH(统调负荷!$C1923,检修、备用和必开!$A:$A,0))</f>
        <v/>
      </c>
      <c r="W1923" s="80">
        <f>INDEX(检修、备用和必开!C:C,MATCH(统调负荷!$C1923,检修、备用和必开!$A:$A,0))</f>
        <v/>
      </c>
      <c r="X1923" s="80">
        <f>INDEX(检修、备用和必开!D:D,MATCH(统调负荷!$C1923,检修、备用和必开!$A:$A,0))</f>
        <v/>
      </c>
      <c r="Y1923" s="80">
        <f>INDEX(检修、备用和必开!E:E,MATCH(统调负荷!$C1923,检修、备用和必开!$A:$A,0))</f>
        <v/>
      </c>
      <c r="Z1923" s="80">
        <f>INDEX(检修、备用和必开!F:F,MATCH(统调负荷!$C1923,检修、备用和必开!$A:$A,0))</f>
        <v/>
      </c>
      <c r="AA1923" s="80">
        <f>94492.4-V1923-Z1923</f>
        <v/>
      </c>
      <c r="AB1923" s="80" t="n">
        <v>355.74</v>
      </c>
      <c r="AC1923" s="80" t="n">
        <v>999.2</v>
      </c>
      <c r="AD1923" s="83">
        <f>C1923+D1923</f>
        <v/>
      </c>
      <c r="AE1923" s="82">
        <f>N1923-E1923</f>
        <v/>
      </c>
      <c r="AF1923" s="82">
        <f>O1923-F1923</f>
        <v/>
      </c>
      <c r="AG1923" s="82">
        <f>P1923-G1923</f>
        <v/>
      </c>
      <c r="AH1923" s="82">
        <f>Q1923-H1923</f>
        <v/>
      </c>
      <c r="AI1923" s="82">
        <f>R1923-I1923</f>
        <v/>
      </c>
      <c r="AJ1923" s="82">
        <f>S1923-J1923</f>
        <v/>
      </c>
      <c r="AK1923" s="80">
        <f>INDEX(检修、备用和必开!I:I,MATCH(统调负荷!$C1923,检修、备用和必开!$A:$A,0))</f>
        <v/>
      </c>
    </row>
    <row r="1924" ht="13.8" customHeight="1">
      <c r="A1924" s="80">
        <f>WEEKDAY(C1924,2)</f>
        <v/>
      </c>
      <c r="B1924" s="80">
        <f>HOUR(D1924)</f>
        <v/>
      </c>
      <c r="D1924" s="75" t="n"/>
      <c r="E1924" s="80" t="n"/>
      <c r="F1924" s="80" t="n"/>
      <c r="G1924" s="80" t="n"/>
      <c r="H1924" s="80" t="n"/>
      <c r="I1924" s="80" t="n"/>
      <c r="J1924" s="80" t="n"/>
      <c r="K1924" s="80">
        <f>F1924-Y1924</f>
        <v/>
      </c>
      <c r="L1924" s="82">
        <f>AA1924/(K1924+W1924)</f>
        <v/>
      </c>
      <c r="M1924" s="75" t="n">
        <v>0.02083333333333333</v>
      </c>
      <c r="N1924" s="80" t="n">
        <v>71515.8</v>
      </c>
      <c r="O1924" s="80" t="n">
        <v>40024.73</v>
      </c>
      <c r="P1924" s="80" t="n">
        <v>10889.2</v>
      </c>
      <c r="Q1924" s="80" t="n">
        <v>16567.5</v>
      </c>
      <c r="R1924" s="80" t="n">
        <v>5185</v>
      </c>
      <c r="S1924" s="80" t="n">
        <v>-1150.63</v>
      </c>
      <c r="T1924" s="80">
        <f>O1924-Y1924</f>
        <v/>
      </c>
      <c r="U1924" s="82">
        <f>AA1924/(T1924+X1924)</f>
        <v/>
      </c>
      <c r="V1924" s="80">
        <f>INDEX(检修、备用和必开!B:B,MATCH(统调负荷!$C1924,检修、备用和必开!$A:$A,0))</f>
        <v/>
      </c>
      <c r="W1924" s="80">
        <f>INDEX(检修、备用和必开!C:C,MATCH(统调负荷!$C1924,检修、备用和必开!$A:$A,0))</f>
        <v/>
      </c>
      <c r="X1924" s="80">
        <f>INDEX(检修、备用和必开!D:D,MATCH(统调负荷!$C1924,检修、备用和必开!$A:$A,0))</f>
        <v/>
      </c>
      <c r="Y1924" s="80">
        <f>INDEX(检修、备用和必开!E:E,MATCH(统调负荷!$C1924,检修、备用和必开!$A:$A,0))</f>
        <v/>
      </c>
      <c r="Z1924" s="80">
        <f>INDEX(检修、备用和必开!F:F,MATCH(统调负荷!$C1924,检修、备用和必开!$A:$A,0))</f>
        <v/>
      </c>
      <c r="AA1924" s="80">
        <f>94492.4-V1924-Z1924</f>
        <v/>
      </c>
      <c r="AB1924" s="80" t="n">
        <v>372.08</v>
      </c>
      <c r="AC1924" s="80" t="n">
        <v>389.63</v>
      </c>
      <c r="AD1924" s="83">
        <f>C1924+D1924</f>
        <v/>
      </c>
      <c r="AE1924" s="82">
        <f>N1924-E1924</f>
        <v/>
      </c>
      <c r="AF1924" s="82">
        <f>O1924-F1924</f>
        <v/>
      </c>
      <c r="AG1924" s="82">
        <f>P1924-G1924</f>
        <v/>
      </c>
      <c r="AH1924" s="82">
        <f>Q1924-H1924</f>
        <v/>
      </c>
      <c r="AI1924" s="82">
        <f>R1924-I1924</f>
        <v/>
      </c>
      <c r="AJ1924" s="82">
        <f>S1924-J1924</f>
        <v/>
      </c>
      <c r="AK1924" s="80">
        <f>INDEX(检修、备用和必开!I:I,MATCH(统调负荷!$C1924,检修、备用和必开!$A:$A,0))</f>
        <v/>
      </c>
    </row>
    <row r="1925" ht="13.8" customHeight="1">
      <c r="A1925" s="80">
        <f>WEEKDAY(C1925,2)</f>
        <v/>
      </c>
      <c r="B1925" s="80">
        <f>HOUR(D1925)</f>
        <v/>
      </c>
      <c r="D1925" s="75" t="n"/>
      <c r="E1925" s="80" t="n"/>
      <c r="F1925" s="80" t="n"/>
      <c r="G1925" s="80" t="n"/>
      <c r="H1925" s="80" t="n"/>
      <c r="I1925" s="80" t="n"/>
      <c r="J1925" s="80" t="n"/>
      <c r="K1925" s="80">
        <f>F1925-Y1925</f>
        <v/>
      </c>
      <c r="L1925" s="82">
        <f>AA1925/(K1925+W1925)</f>
        <v/>
      </c>
      <c r="M1925" s="75" t="n">
        <v>0.03125</v>
      </c>
      <c r="N1925" s="80" t="n">
        <v>69855.60000000001</v>
      </c>
      <c r="O1925" s="80" t="n">
        <v>38526.76</v>
      </c>
      <c r="P1925" s="80" t="n">
        <v>10615.6</v>
      </c>
      <c r="Q1925" s="80" t="n">
        <v>16666.2</v>
      </c>
      <c r="R1925" s="80" t="n">
        <v>5174.94</v>
      </c>
      <c r="S1925" s="80" t="n">
        <v>-1127.9</v>
      </c>
      <c r="T1925" s="80">
        <f>O1925-Y1925</f>
        <v/>
      </c>
      <c r="U1925" s="82">
        <f>AA1925/(T1925+X1925)</f>
        <v/>
      </c>
      <c r="V1925" s="80">
        <f>INDEX(检修、备用和必开!B:B,MATCH(统调负荷!$C1925,检修、备用和必开!$A:$A,0))</f>
        <v/>
      </c>
      <c r="W1925" s="80">
        <f>INDEX(检修、备用和必开!C:C,MATCH(统调负荷!$C1925,检修、备用和必开!$A:$A,0))</f>
        <v/>
      </c>
      <c r="X1925" s="80">
        <f>INDEX(检修、备用和必开!D:D,MATCH(统调负荷!$C1925,检修、备用和必开!$A:$A,0))</f>
        <v/>
      </c>
      <c r="Y1925" s="80">
        <f>INDEX(检修、备用和必开!E:E,MATCH(统调负荷!$C1925,检修、备用和必开!$A:$A,0))</f>
        <v/>
      </c>
      <c r="Z1925" s="80">
        <f>INDEX(检修、备用和必开!F:F,MATCH(统调负荷!$C1925,检修、备用和必开!$A:$A,0))</f>
        <v/>
      </c>
      <c r="AA1925" s="80">
        <f>94492.4-V1925-Z1925</f>
        <v/>
      </c>
      <c r="AB1925" s="80" t="n">
        <v>355.65</v>
      </c>
      <c r="AC1925" s="80" t="n">
        <v>359.85</v>
      </c>
      <c r="AD1925" s="83">
        <f>C1925+D1925</f>
        <v/>
      </c>
      <c r="AE1925" s="82">
        <f>N1925-E1925</f>
        <v/>
      </c>
      <c r="AF1925" s="82">
        <f>O1925-F1925</f>
        <v/>
      </c>
      <c r="AG1925" s="82">
        <f>P1925-G1925</f>
        <v/>
      </c>
      <c r="AH1925" s="82">
        <f>Q1925-H1925</f>
        <v/>
      </c>
      <c r="AI1925" s="82">
        <f>R1925-I1925</f>
        <v/>
      </c>
      <c r="AJ1925" s="82">
        <f>S1925-J1925</f>
        <v/>
      </c>
      <c r="AK1925" s="80">
        <f>INDEX(检修、备用和必开!I:I,MATCH(统调负荷!$C1925,检修、备用和必开!$A:$A,0))</f>
        <v/>
      </c>
    </row>
    <row r="1926" ht="13.8" customHeight="1">
      <c r="A1926" s="80">
        <f>WEEKDAY(C1926,2)</f>
        <v/>
      </c>
      <c r="B1926" s="80">
        <f>HOUR(D1926)</f>
        <v/>
      </c>
      <c r="D1926" s="75" t="n"/>
      <c r="E1926" s="80" t="n"/>
      <c r="F1926" s="80" t="n"/>
      <c r="G1926" s="80" t="n"/>
      <c r="H1926" s="80" t="n"/>
      <c r="I1926" s="80" t="n"/>
      <c r="J1926" s="80" t="n"/>
      <c r="K1926" s="80">
        <f>F1926-Y1926</f>
        <v/>
      </c>
      <c r="L1926" s="82">
        <f>AA1926/(K1926+W1926)</f>
        <v/>
      </c>
      <c r="M1926" s="75" t="n">
        <v>0.04166666666666666</v>
      </c>
      <c r="N1926" s="80" t="n">
        <v>67922.3</v>
      </c>
      <c r="O1926" s="80" t="n">
        <v>36723.66</v>
      </c>
      <c r="P1926" s="80" t="n">
        <v>10348.4</v>
      </c>
      <c r="Q1926" s="80" t="n">
        <v>16775</v>
      </c>
      <c r="R1926" s="80" t="n">
        <v>5189.72</v>
      </c>
      <c r="S1926" s="80" t="n">
        <v>-1114.48</v>
      </c>
      <c r="T1926" s="80">
        <f>O1926-Y1926</f>
        <v/>
      </c>
      <c r="U1926" s="82">
        <f>AA1926/(T1926+X1926)</f>
        <v/>
      </c>
      <c r="V1926" s="80">
        <f>INDEX(检修、备用和必开!B:B,MATCH(统调负荷!$C1926,检修、备用和必开!$A:$A,0))</f>
        <v/>
      </c>
      <c r="W1926" s="80">
        <f>INDEX(检修、备用和必开!C:C,MATCH(统调负荷!$C1926,检修、备用和必开!$A:$A,0))</f>
        <v/>
      </c>
      <c r="X1926" s="80">
        <f>INDEX(检修、备用和必开!D:D,MATCH(统调负荷!$C1926,检修、备用和必开!$A:$A,0))</f>
        <v/>
      </c>
      <c r="Y1926" s="80">
        <f>INDEX(检修、备用和必开!E:E,MATCH(统调负荷!$C1926,检修、备用和必开!$A:$A,0))</f>
        <v/>
      </c>
      <c r="Z1926" s="80">
        <f>INDEX(检修、备用和必开!F:F,MATCH(统调负荷!$C1926,检修、备用和必开!$A:$A,0))</f>
        <v/>
      </c>
      <c r="AA1926" s="80">
        <f>94492.4-V1926-Z1926</f>
        <v/>
      </c>
      <c r="AB1926" s="80" t="n">
        <v>335.48</v>
      </c>
      <c r="AC1926" s="80" t="n">
        <v>337.13</v>
      </c>
      <c r="AD1926" s="83">
        <f>C1926+D1926</f>
        <v/>
      </c>
      <c r="AE1926" s="82">
        <f>N1926-E1926</f>
        <v/>
      </c>
      <c r="AF1926" s="82">
        <f>O1926-F1926</f>
        <v/>
      </c>
      <c r="AG1926" s="82">
        <f>P1926-G1926</f>
        <v/>
      </c>
      <c r="AH1926" s="82">
        <f>Q1926-H1926</f>
        <v/>
      </c>
      <c r="AI1926" s="82">
        <f>R1926-I1926</f>
        <v/>
      </c>
      <c r="AJ1926" s="82">
        <f>S1926-J1926</f>
        <v/>
      </c>
      <c r="AK1926" s="80">
        <f>INDEX(检修、备用和必开!I:I,MATCH(统调负荷!$C1926,检修、备用和必开!$A:$A,0))</f>
        <v/>
      </c>
    </row>
    <row r="1927" ht="13.8" customHeight="1">
      <c r="A1927" s="80">
        <f>WEEKDAY(C1927,2)</f>
        <v/>
      </c>
      <c r="B1927" s="80">
        <f>HOUR(D1927)</f>
        <v/>
      </c>
      <c r="D1927" s="75" t="n"/>
      <c r="E1927" s="80" t="n"/>
      <c r="F1927" s="80" t="n"/>
      <c r="G1927" s="80" t="n"/>
      <c r="H1927" s="80" t="n"/>
      <c r="I1927" s="80" t="n"/>
      <c r="J1927" s="80" t="n"/>
      <c r="K1927" s="80">
        <f>F1927-Y1927</f>
        <v/>
      </c>
      <c r="L1927" s="82">
        <f>AA1927/(K1927+W1927)</f>
        <v/>
      </c>
      <c r="M1927" s="75" t="n">
        <v>0.05208333333333334</v>
      </c>
      <c r="N1927" s="80" t="n">
        <v>66464</v>
      </c>
      <c r="O1927" s="80" t="n">
        <v>35161.92</v>
      </c>
      <c r="P1927" s="80" t="n">
        <v>10389.2</v>
      </c>
      <c r="Q1927" s="80" t="n">
        <v>16868.8</v>
      </c>
      <c r="R1927" s="80" t="n">
        <v>5181.2</v>
      </c>
      <c r="S1927" s="80" t="n">
        <v>-1137.12</v>
      </c>
      <c r="T1927" s="80">
        <f>O1927-Y1927</f>
        <v/>
      </c>
      <c r="U1927" s="82">
        <f>AA1927/(T1927+X1927)</f>
        <v/>
      </c>
      <c r="V1927" s="80">
        <f>INDEX(检修、备用和必开!B:B,MATCH(统调负荷!$C1927,检修、备用和必开!$A:$A,0))</f>
        <v/>
      </c>
      <c r="W1927" s="80">
        <f>INDEX(检修、备用和必开!C:C,MATCH(统调负荷!$C1927,检修、备用和必开!$A:$A,0))</f>
        <v/>
      </c>
      <c r="X1927" s="80">
        <f>INDEX(检修、备用和必开!D:D,MATCH(统调负荷!$C1927,检修、备用和必开!$A:$A,0))</f>
        <v/>
      </c>
      <c r="Y1927" s="80">
        <f>INDEX(检修、备用和必开!E:E,MATCH(统调负荷!$C1927,检修、备用和必开!$A:$A,0))</f>
        <v/>
      </c>
      <c r="Z1927" s="80">
        <f>INDEX(检修、备用和必开!F:F,MATCH(统调负荷!$C1927,检修、备用和必开!$A:$A,0))</f>
        <v/>
      </c>
      <c r="AA1927" s="80">
        <f>94492.4-V1927-Z1927</f>
        <v/>
      </c>
      <c r="AB1927" s="80" t="n">
        <v>329.99</v>
      </c>
      <c r="AC1927" s="80" t="n">
        <v>329.99</v>
      </c>
      <c r="AD1927" s="83">
        <f>C1927+D1927</f>
        <v/>
      </c>
      <c r="AE1927" s="82">
        <f>N1927-E1927</f>
        <v/>
      </c>
      <c r="AF1927" s="82">
        <f>O1927-F1927</f>
        <v/>
      </c>
      <c r="AG1927" s="82">
        <f>P1927-G1927</f>
        <v/>
      </c>
      <c r="AH1927" s="82">
        <f>Q1927-H1927</f>
        <v/>
      </c>
      <c r="AI1927" s="82">
        <f>R1927-I1927</f>
        <v/>
      </c>
      <c r="AJ1927" s="82">
        <f>S1927-J1927</f>
        <v/>
      </c>
      <c r="AK1927" s="80">
        <f>INDEX(检修、备用和必开!I:I,MATCH(统调负荷!$C1927,检修、备用和必开!$A:$A,0))</f>
        <v/>
      </c>
    </row>
    <row r="1928" ht="13.8" customHeight="1">
      <c r="A1928" s="80">
        <f>WEEKDAY(C1928,2)</f>
        <v/>
      </c>
      <c r="B1928" s="80">
        <f>HOUR(D1928)</f>
        <v/>
      </c>
      <c r="D1928" s="75" t="n"/>
      <c r="E1928" s="80" t="n"/>
      <c r="F1928" s="80" t="n"/>
      <c r="G1928" s="80" t="n"/>
      <c r="H1928" s="80" t="n"/>
      <c r="I1928" s="80" t="n"/>
      <c r="J1928" s="80" t="n"/>
      <c r="K1928" s="80">
        <f>F1928-Y1928</f>
        <v/>
      </c>
      <c r="L1928" s="82">
        <f>AA1928/(K1928+W1928)</f>
        <v/>
      </c>
      <c r="M1928" s="75" t="n">
        <v>0.0625</v>
      </c>
      <c r="N1928" s="80" t="n">
        <v>65139.6</v>
      </c>
      <c r="O1928" s="80" t="n">
        <v>33814.93</v>
      </c>
      <c r="P1928" s="80" t="n">
        <v>10589.7</v>
      </c>
      <c r="Q1928" s="80" t="n">
        <v>16735.3</v>
      </c>
      <c r="R1928" s="80" t="n">
        <v>5183.75</v>
      </c>
      <c r="S1928" s="80" t="n">
        <v>-1184.08</v>
      </c>
      <c r="T1928" s="80">
        <f>O1928-Y1928</f>
        <v/>
      </c>
      <c r="U1928" s="82">
        <f>AA1928/(T1928+X1928)</f>
        <v/>
      </c>
      <c r="V1928" s="80">
        <f>INDEX(检修、备用和必开!B:B,MATCH(统调负荷!$C1928,检修、备用和必开!$A:$A,0))</f>
        <v/>
      </c>
      <c r="W1928" s="80">
        <f>INDEX(检修、备用和必开!C:C,MATCH(统调负荷!$C1928,检修、备用和必开!$A:$A,0))</f>
        <v/>
      </c>
      <c r="X1928" s="80">
        <f>INDEX(检修、备用和必开!D:D,MATCH(统调负荷!$C1928,检修、备用和必开!$A:$A,0))</f>
        <v/>
      </c>
      <c r="Y1928" s="80">
        <f>INDEX(检修、备用和必开!E:E,MATCH(统调负荷!$C1928,检修、备用和必开!$A:$A,0))</f>
        <v/>
      </c>
      <c r="Z1928" s="80">
        <f>INDEX(检修、备用和必开!F:F,MATCH(统调负荷!$C1928,检修、备用和必开!$A:$A,0))</f>
        <v/>
      </c>
      <c r="AA1928" s="80">
        <f>94492.4-V1928-Z1928</f>
        <v/>
      </c>
      <c r="AB1928" s="80" t="n">
        <v>329.81</v>
      </c>
      <c r="AC1928" s="80" t="n">
        <v>320</v>
      </c>
      <c r="AD1928" s="83">
        <f>C1928+D1928</f>
        <v/>
      </c>
      <c r="AE1928" s="82">
        <f>N1928-E1928</f>
        <v/>
      </c>
      <c r="AF1928" s="82">
        <f>O1928-F1928</f>
        <v/>
      </c>
      <c r="AG1928" s="82">
        <f>P1928-G1928</f>
        <v/>
      </c>
      <c r="AH1928" s="82">
        <f>Q1928-H1928</f>
        <v/>
      </c>
      <c r="AI1928" s="82">
        <f>R1928-I1928</f>
        <v/>
      </c>
      <c r="AJ1928" s="82">
        <f>S1928-J1928</f>
        <v/>
      </c>
      <c r="AK1928" s="80">
        <f>INDEX(检修、备用和必开!I:I,MATCH(统调负荷!$C1928,检修、备用和必开!$A:$A,0))</f>
        <v/>
      </c>
    </row>
    <row r="1929" ht="13.8" customHeight="1">
      <c r="A1929" s="80">
        <f>WEEKDAY(C1929,2)</f>
        <v/>
      </c>
      <c r="B1929" s="80">
        <f>HOUR(D1929)</f>
        <v/>
      </c>
      <c r="D1929" s="75" t="n"/>
      <c r="E1929" s="80" t="n"/>
      <c r="F1929" s="80" t="n"/>
      <c r="G1929" s="80" t="n"/>
      <c r="H1929" s="80" t="n"/>
      <c r="I1929" s="80" t="n"/>
      <c r="J1929" s="80" t="n"/>
      <c r="K1929" s="80">
        <f>F1929-Y1929</f>
        <v/>
      </c>
      <c r="L1929" s="82">
        <f>AA1929/(K1929+W1929)</f>
        <v/>
      </c>
      <c r="M1929" s="75" t="n">
        <v>0.07291666666666667</v>
      </c>
      <c r="N1929" s="80" t="n">
        <v>63698.4</v>
      </c>
      <c r="O1929" s="80" t="n">
        <v>31961.08</v>
      </c>
      <c r="P1929" s="80" t="n">
        <v>10271.7</v>
      </c>
      <c r="Q1929" s="80" t="n">
        <v>17449.4</v>
      </c>
      <c r="R1929" s="80" t="n">
        <v>5189.77</v>
      </c>
      <c r="S1929" s="80" t="n">
        <v>-1173.55</v>
      </c>
      <c r="T1929" s="80">
        <f>O1929-Y1929</f>
        <v/>
      </c>
      <c r="U1929" s="82">
        <f>AA1929/(T1929+X1929)</f>
        <v/>
      </c>
      <c r="V1929" s="80">
        <f>INDEX(检修、备用和必开!B:B,MATCH(统调负荷!$C1929,检修、备用和必开!$A:$A,0))</f>
        <v/>
      </c>
      <c r="W1929" s="80">
        <f>INDEX(检修、备用和必开!C:C,MATCH(统调负荷!$C1929,检修、备用和必开!$A:$A,0))</f>
        <v/>
      </c>
      <c r="X1929" s="80">
        <f>INDEX(检修、备用和必开!D:D,MATCH(统调负荷!$C1929,检修、备用和必开!$A:$A,0))</f>
        <v/>
      </c>
      <c r="Y1929" s="80">
        <f>INDEX(检修、备用和必开!E:E,MATCH(统调负荷!$C1929,检修、备用和必开!$A:$A,0))</f>
        <v/>
      </c>
      <c r="Z1929" s="80">
        <f>INDEX(检修、备用和必开!F:F,MATCH(统调负荷!$C1929,检修、备用和必开!$A:$A,0))</f>
        <v/>
      </c>
      <c r="AA1929" s="80">
        <f>94492.4-V1929-Z1929</f>
        <v/>
      </c>
      <c r="AB1929" s="80" t="n">
        <v>329.81</v>
      </c>
      <c r="AC1929" s="80" t="n">
        <v>318</v>
      </c>
      <c r="AD1929" s="83">
        <f>C1929+D1929</f>
        <v/>
      </c>
      <c r="AE1929" s="82">
        <f>N1929-E1929</f>
        <v/>
      </c>
      <c r="AF1929" s="82">
        <f>O1929-F1929</f>
        <v/>
      </c>
      <c r="AG1929" s="82">
        <f>P1929-G1929</f>
        <v/>
      </c>
      <c r="AH1929" s="82">
        <f>Q1929-H1929</f>
        <v/>
      </c>
      <c r="AI1929" s="82">
        <f>R1929-I1929</f>
        <v/>
      </c>
      <c r="AJ1929" s="82">
        <f>S1929-J1929</f>
        <v/>
      </c>
      <c r="AK1929" s="80">
        <f>INDEX(检修、备用和必开!I:I,MATCH(统调负荷!$C1929,检修、备用和必开!$A:$A,0))</f>
        <v/>
      </c>
    </row>
    <row r="1930" ht="13.8" customHeight="1">
      <c r="A1930" s="80">
        <f>WEEKDAY(C1930,2)</f>
        <v/>
      </c>
      <c r="B1930" s="80">
        <f>HOUR(D1930)</f>
        <v/>
      </c>
      <c r="D1930" s="75" t="n"/>
      <c r="E1930" s="80" t="n"/>
      <c r="F1930" s="80" t="n"/>
      <c r="G1930" s="80" t="n"/>
      <c r="H1930" s="80" t="n"/>
      <c r="I1930" s="80" t="n"/>
      <c r="J1930" s="80" t="n"/>
      <c r="K1930" s="80">
        <f>F1930-Y1930</f>
        <v/>
      </c>
      <c r="L1930" s="82">
        <f>AA1930/(K1930+W1930)</f>
        <v/>
      </c>
      <c r="M1930" s="75" t="n">
        <v>0.08333333333333333</v>
      </c>
      <c r="N1930" s="80" t="n">
        <v>62578.8</v>
      </c>
      <c r="O1930" s="80" t="n">
        <v>30892.56</v>
      </c>
      <c r="P1930" s="80" t="n">
        <v>9808.290000000001</v>
      </c>
      <c r="Q1930" s="80" t="n">
        <v>17883.7</v>
      </c>
      <c r="R1930" s="80" t="n">
        <v>5165.11</v>
      </c>
      <c r="S1930" s="80" t="n">
        <v>-1170.86</v>
      </c>
      <c r="T1930" s="80">
        <f>O1930-Y1930</f>
        <v/>
      </c>
      <c r="U1930" s="82">
        <f>AA1930/(T1930+X1930)</f>
        <v/>
      </c>
      <c r="V1930" s="80">
        <f>INDEX(检修、备用和必开!B:B,MATCH(统调负荷!$C1930,检修、备用和必开!$A:$A,0))</f>
        <v/>
      </c>
      <c r="W1930" s="80">
        <f>INDEX(检修、备用和必开!C:C,MATCH(统调负荷!$C1930,检修、备用和必开!$A:$A,0))</f>
        <v/>
      </c>
      <c r="X1930" s="80">
        <f>INDEX(检修、备用和必开!D:D,MATCH(统调负荷!$C1930,检修、备用和必开!$A:$A,0))</f>
        <v/>
      </c>
      <c r="Y1930" s="80">
        <f>INDEX(检修、备用和必开!E:E,MATCH(统调负荷!$C1930,检修、备用和必开!$A:$A,0))</f>
        <v/>
      </c>
      <c r="Z1930" s="80">
        <f>INDEX(检修、备用和必开!F:F,MATCH(统调负荷!$C1930,检修、备用和必开!$A:$A,0))</f>
        <v/>
      </c>
      <c r="AA1930" s="80">
        <f>94492.4-V1930-Z1930</f>
        <v/>
      </c>
      <c r="AB1930" s="80" t="n">
        <v>329.81</v>
      </c>
      <c r="AC1930" s="80" t="n">
        <v>313</v>
      </c>
      <c r="AD1930" s="83">
        <f>C1930+D1930</f>
        <v/>
      </c>
      <c r="AE1930" s="82">
        <f>N1930-E1930</f>
        <v/>
      </c>
      <c r="AF1930" s="82">
        <f>O1930-F1930</f>
        <v/>
      </c>
      <c r="AG1930" s="82">
        <f>P1930-G1930</f>
        <v/>
      </c>
      <c r="AH1930" s="82">
        <f>Q1930-H1930</f>
        <v/>
      </c>
      <c r="AI1930" s="82">
        <f>R1930-I1930</f>
        <v/>
      </c>
      <c r="AJ1930" s="82">
        <f>S1930-J1930</f>
        <v/>
      </c>
      <c r="AK1930" s="80">
        <f>INDEX(检修、备用和必开!I:I,MATCH(统调负荷!$C1930,检修、备用和必开!$A:$A,0))</f>
        <v/>
      </c>
    </row>
    <row r="1931" ht="13.8" customHeight="1">
      <c r="A1931" s="80">
        <f>WEEKDAY(C1931,2)</f>
        <v/>
      </c>
      <c r="B1931" s="80">
        <f>HOUR(D1931)</f>
        <v/>
      </c>
      <c r="D1931" s="75" t="n"/>
      <c r="E1931" s="80" t="n"/>
      <c r="F1931" s="80" t="n"/>
      <c r="G1931" s="80" t="n"/>
      <c r="H1931" s="80" t="n"/>
      <c r="I1931" s="80" t="n"/>
      <c r="J1931" s="80" t="n"/>
      <c r="K1931" s="80">
        <f>F1931-Y1931</f>
        <v/>
      </c>
      <c r="L1931" s="82">
        <f>AA1931/(K1931+W1931)</f>
        <v/>
      </c>
      <c r="M1931" s="75" t="n">
        <v>0.09375</v>
      </c>
      <c r="N1931" s="80" t="n">
        <v>61790.1</v>
      </c>
      <c r="O1931" s="80" t="n">
        <v>30094.19</v>
      </c>
      <c r="P1931" s="80" t="n">
        <v>9983.76</v>
      </c>
      <c r="Q1931" s="80" t="n">
        <v>17683.2</v>
      </c>
      <c r="R1931" s="80" t="n">
        <v>5186.21</v>
      </c>
      <c r="S1931" s="80" t="n">
        <v>-1157.26</v>
      </c>
      <c r="T1931" s="80">
        <f>O1931-Y1931</f>
        <v/>
      </c>
      <c r="U1931" s="82">
        <f>AA1931/(T1931+X1931)</f>
        <v/>
      </c>
      <c r="V1931" s="80">
        <f>INDEX(检修、备用和必开!B:B,MATCH(统调负荷!$C1931,检修、备用和必开!$A:$A,0))</f>
        <v/>
      </c>
      <c r="W1931" s="80">
        <f>INDEX(检修、备用和必开!C:C,MATCH(统调负荷!$C1931,检修、备用和必开!$A:$A,0))</f>
        <v/>
      </c>
      <c r="X1931" s="80">
        <f>INDEX(检修、备用和必开!D:D,MATCH(统调负荷!$C1931,检修、备用和必开!$A:$A,0))</f>
        <v/>
      </c>
      <c r="Y1931" s="80">
        <f>INDEX(检修、备用和必开!E:E,MATCH(统调负荷!$C1931,检修、备用和必开!$A:$A,0))</f>
        <v/>
      </c>
      <c r="Z1931" s="80">
        <f>INDEX(检修、备用和必开!F:F,MATCH(统调负荷!$C1931,检修、备用和必开!$A:$A,0))</f>
        <v/>
      </c>
      <c r="AA1931" s="80">
        <f>94492.4-V1931-Z1931</f>
        <v/>
      </c>
      <c r="AB1931" s="80" t="n">
        <v>325.56</v>
      </c>
      <c r="AC1931" s="80" t="n">
        <v>310</v>
      </c>
      <c r="AD1931" s="83">
        <f>C1931+D1931</f>
        <v/>
      </c>
      <c r="AE1931" s="82">
        <f>N1931-E1931</f>
        <v/>
      </c>
      <c r="AF1931" s="82">
        <f>O1931-F1931</f>
        <v/>
      </c>
      <c r="AG1931" s="82">
        <f>P1931-G1931</f>
        <v/>
      </c>
      <c r="AH1931" s="82">
        <f>Q1931-H1931</f>
        <v/>
      </c>
      <c r="AI1931" s="82">
        <f>R1931-I1931</f>
        <v/>
      </c>
      <c r="AJ1931" s="82">
        <f>S1931-J1931</f>
        <v/>
      </c>
      <c r="AK1931" s="80">
        <f>INDEX(检修、备用和必开!I:I,MATCH(统调负荷!$C1931,检修、备用和必开!$A:$A,0))</f>
        <v/>
      </c>
    </row>
    <row r="1932" ht="13.8" customHeight="1">
      <c r="A1932" s="80">
        <f>WEEKDAY(C1932,2)</f>
        <v/>
      </c>
      <c r="B1932" s="80">
        <f>HOUR(D1932)</f>
        <v/>
      </c>
      <c r="D1932" s="75" t="n"/>
      <c r="E1932" s="80" t="n"/>
      <c r="F1932" s="80" t="n"/>
      <c r="G1932" s="80" t="n"/>
      <c r="H1932" s="80" t="n"/>
      <c r="I1932" s="80" t="n"/>
      <c r="J1932" s="80" t="n"/>
      <c r="K1932" s="80">
        <f>F1932-Y1932</f>
        <v/>
      </c>
      <c r="L1932" s="82">
        <f>AA1932/(K1932+W1932)</f>
        <v/>
      </c>
      <c r="M1932" s="75" t="n">
        <v>0.1041666666666667</v>
      </c>
      <c r="N1932" s="80" t="n">
        <v>60649.1</v>
      </c>
      <c r="O1932" s="80" t="n">
        <v>29306.73</v>
      </c>
      <c r="P1932" s="80" t="n">
        <v>9935.23</v>
      </c>
      <c r="Q1932" s="80" t="n">
        <v>17423.4</v>
      </c>
      <c r="R1932" s="80" t="n">
        <v>5133.2</v>
      </c>
      <c r="S1932" s="80" t="n">
        <v>-1149.46</v>
      </c>
      <c r="T1932" s="80">
        <f>O1932-Y1932</f>
        <v/>
      </c>
      <c r="U1932" s="82">
        <f>AA1932/(T1932+X1932)</f>
        <v/>
      </c>
      <c r="V1932" s="80">
        <f>INDEX(检修、备用和必开!B:B,MATCH(统调负荷!$C1932,检修、备用和必开!$A:$A,0))</f>
        <v/>
      </c>
      <c r="W1932" s="80">
        <f>INDEX(检修、备用和必开!C:C,MATCH(统调负荷!$C1932,检修、备用和必开!$A:$A,0))</f>
        <v/>
      </c>
      <c r="X1932" s="80">
        <f>INDEX(检修、备用和必开!D:D,MATCH(统调负荷!$C1932,检修、备用和必开!$A:$A,0))</f>
        <v/>
      </c>
      <c r="Y1932" s="80">
        <f>INDEX(检修、备用和必开!E:E,MATCH(统调负荷!$C1932,检修、备用和必开!$A:$A,0))</f>
        <v/>
      </c>
      <c r="Z1932" s="80">
        <f>INDEX(检修、备用和必开!F:F,MATCH(统调负荷!$C1932,检修、备用和必开!$A:$A,0))</f>
        <v/>
      </c>
      <c r="AA1932" s="80">
        <f>94492.4-V1932-Z1932</f>
        <v/>
      </c>
      <c r="AB1932" s="80" t="n">
        <v>326.38</v>
      </c>
      <c r="AC1932" s="80" t="n">
        <v>303</v>
      </c>
      <c r="AD1932" s="83">
        <f>C1932+D1932</f>
        <v/>
      </c>
      <c r="AE1932" s="82">
        <f>N1932-E1932</f>
        <v/>
      </c>
      <c r="AF1932" s="82">
        <f>O1932-F1932</f>
        <v/>
      </c>
      <c r="AG1932" s="82">
        <f>P1932-G1932</f>
        <v/>
      </c>
      <c r="AH1932" s="82">
        <f>Q1932-H1932</f>
        <v/>
      </c>
      <c r="AI1932" s="82">
        <f>R1932-I1932</f>
        <v/>
      </c>
      <c r="AJ1932" s="82">
        <f>S1932-J1932</f>
        <v/>
      </c>
      <c r="AK1932" s="80">
        <f>INDEX(检修、备用和必开!I:I,MATCH(统调负荷!$C1932,检修、备用和必开!$A:$A,0))</f>
        <v/>
      </c>
    </row>
    <row r="1933" ht="13.8" customHeight="1">
      <c r="A1933" s="80">
        <f>WEEKDAY(C1933,2)</f>
        <v/>
      </c>
      <c r="B1933" s="80">
        <f>HOUR(D1933)</f>
        <v/>
      </c>
      <c r="D1933" s="75" t="n"/>
      <c r="E1933" s="80" t="n"/>
      <c r="F1933" s="80" t="n"/>
      <c r="G1933" s="80" t="n"/>
      <c r="H1933" s="80" t="n"/>
      <c r="I1933" s="80" t="n"/>
      <c r="J1933" s="80" t="n"/>
      <c r="K1933" s="80">
        <f>F1933-Y1933</f>
        <v/>
      </c>
      <c r="L1933" s="82">
        <f>AA1933/(K1933+W1933)</f>
        <v/>
      </c>
      <c r="M1933" s="75" t="n">
        <v>0.1145833333333333</v>
      </c>
      <c r="N1933" s="80" t="n">
        <v>59761.5</v>
      </c>
      <c r="O1933" s="80" t="n">
        <v>29389.32</v>
      </c>
      <c r="P1933" s="80" t="n">
        <v>9497.120000000001</v>
      </c>
      <c r="Q1933" s="80" t="n">
        <v>16925.4</v>
      </c>
      <c r="R1933" s="80" t="n">
        <v>5107.41</v>
      </c>
      <c r="S1933" s="80" t="n">
        <v>-1157.75</v>
      </c>
      <c r="T1933" s="80">
        <f>O1933-Y1933</f>
        <v/>
      </c>
      <c r="U1933" s="82">
        <f>AA1933/(T1933+X1933)</f>
        <v/>
      </c>
      <c r="V1933" s="80">
        <f>INDEX(检修、备用和必开!B:B,MATCH(统调负荷!$C1933,检修、备用和必开!$A:$A,0))</f>
        <v/>
      </c>
      <c r="W1933" s="80">
        <f>INDEX(检修、备用和必开!C:C,MATCH(统调负荷!$C1933,检修、备用和必开!$A:$A,0))</f>
        <v/>
      </c>
      <c r="X1933" s="80">
        <f>INDEX(检修、备用和必开!D:D,MATCH(统调负荷!$C1933,检修、备用和必开!$A:$A,0))</f>
        <v/>
      </c>
      <c r="Y1933" s="80">
        <f>INDEX(检修、备用和必开!E:E,MATCH(统调负荷!$C1933,检修、备用和必开!$A:$A,0))</f>
        <v/>
      </c>
      <c r="Z1933" s="80">
        <f>INDEX(检修、备用和必开!F:F,MATCH(统调负荷!$C1933,检修、备用和必开!$A:$A,0))</f>
        <v/>
      </c>
      <c r="AA1933" s="80">
        <f>94492.4-V1933-Z1933</f>
        <v/>
      </c>
      <c r="AB1933" s="80" t="n">
        <v>328.62</v>
      </c>
      <c r="AC1933" s="80" t="n">
        <v>315.96</v>
      </c>
      <c r="AD1933" s="83">
        <f>C1933+D1933</f>
        <v/>
      </c>
      <c r="AE1933" s="82">
        <f>N1933-E1933</f>
        <v/>
      </c>
      <c r="AF1933" s="82">
        <f>O1933-F1933</f>
        <v/>
      </c>
      <c r="AG1933" s="82">
        <f>P1933-G1933</f>
        <v/>
      </c>
      <c r="AH1933" s="82">
        <f>Q1933-H1933</f>
        <v/>
      </c>
      <c r="AI1933" s="82">
        <f>R1933-I1933</f>
        <v/>
      </c>
      <c r="AJ1933" s="82">
        <f>S1933-J1933</f>
        <v/>
      </c>
      <c r="AK1933" s="80">
        <f>INDEX(检修、备用和必开!I:I,MATCH(统调负荷!$C1933,检修、备用和必开!$A:$A,0))</f>
        <v/>
      </c>
    </row>
    <row r="1934" ht="13.8" customHeight="1">
      <c r="A1934" s="80">
        <f>WEEKDAY(C1934,2)</f>
        <v/>
      </c>
      <c r="B1934" s="80">
        <f>HOUR(D1934)</f>
        <v/>
      </c>
      <c r="D1934" s="75" t="n"/>
      <c r="E1934" s="80" t="n"/>
      <c r="F1934" s="80" t="n"/>
      <c r="G1934" s="80" t="n"/>
      <c r="H1934" s="80" t="n"/>
      <c r="I1934" s="80" t="n"/>
      <c r="J1934" s="80" t="n"/>
      <c r="K1934" s="80">
        <f>F1934-Y1934</f>
        <v/>
      </c>
      <c r="L1934" s="82">
        <f>AA1934/(K1934+W1934)</f>
        <v/>
      </c>
      <c r="M1934" s="75" t="n">
        <v>0.125</v>
      </c>
      <c r="N1934" s="80" t="n">
        <v>59307.1</v>
      </c>
      <c r="O1934" s="80" t="n">
        <v>29092.89</v>
      </c>
      <c r="P1934" s="80" t="n">
        <v>9193.790000000001</v>
      </c>
      <c r="Q1934" s="80" t="n">
        <v>17085.2</v>
      </c>
      <c r="R1934" s="80" t="n">
        <v>5106.35</v>
      </c>
      <c r="S1934" s="80" t="n">
        <v>-1171.13</v>
      </c>
      <c r="T1934" s="80">
        <f>O1934-Y1934</f>
        <v/>
      </c>
      <c r="U1934" s="82">
        <f>AA1934/(T1934+X1934)</f>
        <v/>
      </c>
      <c r="V1934" s="80">
        <f>INDEX(检修、备用和必开!B:B,MATCH(统调负荷!$C1934,检修、备用和必开!$A:$A,0))</f>
        <v/>
      </c>
      <c r="W1934" s="80">
        <f>INDEX(检修、备用和必开!C:C,MATCH(统调负荷!$C1934,检修、备用和必开!$A:$A,0))</f>
        <v/>
      </c>
      <c r="X1934" s="80">
        <f>INDEX(检修、备用和必开!D:D,MATCH(统调负荷!$C1934,检修、备用和必开!$A:$A,0))</f>
        <v/>
      </c>
      <c r="Y1934" s="80">
        <f>INDEX(检修、备用和必开!E:E,MATCH(统调负荷!$C1934,检修、备用和必开!$A:$A,0))</f>
        <v/>
      </c>
      <c r="Z1934" s="80">
        <f>INDEX(检修、备用和必开!F:F,MATCH(统调负荷!$C1934,检修、备用和必开!$A:$A,0))</f>
        <v/>
      </c>
      <c r="AA1934" s="80">
        <f>94492.4-V1934-Z1934</f>
        <v/>
      </c>
      <c r="AB1934" s="80" t="n">
        <v>327.09</v>
      </c>
      <c r="AC1934" s="80" t="n">
        <v>300.11</v>
      </c>
      <c r="AD1934" s="83">
        <f>C1934+D1934</f>
        <v/>
      </c>
      <c r="AE1934" s="82">
        <f>N1934-E1934</f>
        <v/>
      </c>
      <c r="AF1934" s="82">
        <f>O1934-F1934</f>
        <v/>
      </c>
      <c r="AG1934" s="82">
        <f>P1934-G1934</f>
        <v/>
      </c>
      <c r="AH1934" s="82">
        <f>Q1934-H1934</f>
        <v/>
      </c>
      <c r="AI1934" s="82">
        <f>R1934-I1934</f>
        <v/>
      </c>
      <c r="AJ1934" s="82">
        <f>S1934-J1934</f>
        <v/>
      </c>
      <c r="AK1934" s="80">
        <f>INDEX(检修、备用和必开!I:I,MATCH(统调负荷!$C1934,检修、备用和必开!$A:$A,0))</f>
        <v/>
      </c>
    </row>
    <row r="1935" ht="13.8" customHeight="1">
      <c r="A1935" s="80">
        <f>WEEKDAY(C1935,2)</f>
        <v/>
      </c>
      <c r="B1935" s="80">
        <f>HOUR(D1935)</f>
        <v/>
      </c>
      <c r="D1935" s="75" t="n"/>
      <c r="E1935" s="80" t="n"/>
      <c r="F1935" s="80" t="n"/>
      <c r="G1935" s="80" t="n"/>
      <c r="H1935" s="80" t="n"/>
      <c r="I1935" s="80" t="n"/>
      <c r="J1935" s="80" t="n"/>
      <c r="K1935" s="80">
        <f>F1935-Y1935</f>
        <v/>
      </c>
      <c r="L1935" s="82">
        <f>AA1935/(K1935+W1935)</f>
        <v/>
      </c>
      <c r="M1935" s="75" t="n">
        <v>0.1354166666666667</v>
      </c>
      <c r="N1935" s="80" t="n">
        <v>58641.2</v>
      </c>
      <c r="O1935" s="80" t="n">
        <v>28672.53</v>
      </c>
      <c r="P1935" s="80" t="n">
        <v>9025.379999999999</v>
      </c>
      <c r="Q1935" s="80" t="n">
        <v>16989</v>
      </c>
      <c r="R1935" s="80" t="n">
        <v>5107.5</v>
      </c>
      <c r="S1935" s="80" t="n">
        <v>-1153.21</v>
      </c>
      <c r="T1935" s="80">
        <f>O1935-Y1935</f>
        <v/>
      </c>
      <c r="U1935" s="82">
        <f>AA1935/(T1935+X1935)</f>
        <v/>
      </c>
      <c r="V1935" s="80">
        <f>INDEX(检修、备用和必开!B:B,MATCH(统调负荷!$C1935,检修、备用和必开!$A:$A,0))</f>
        <v/>
      </c>
      <c r="W1935" s="80">
        <f>INDEX(检修、备用和必开!C:C,MATCH(统调负荷!$C1935,检修、备用和必开!$A:$A,0))</f>
        <v/>
      </c>
      <c r="X1935" s="80">
        <f>INDEX(检修、备用和必开!D:D,MATCH(统调负荷!$C1935,检修、备用和必开!$A:$A,0))</f>
        <v/>
      </c>
      <c r="Y1935" s="80">
        <f>INDEX(检修、备用和必开!E:E,MATCH(统调负荷!$C1935,检修、备用和必开!$A:$A,0))</f>
        <v/>
      </c>
      <c r="Z1935" s="80">
        <f>INDEX(检修、备用和必开!F:F,MATCH(统调负荷!$C1935,检修、备用和必开!$A:$A,0))</f>
        <v/>
      </c>
      <c r="AA1935" s="80">
        <f>94492.4-V1935-Z1935</f>
        <v/>
      </c>
      <c r="AB1935" s="80" t="n">
        <v>322.23</v>
      </c>
      <c r="AC1935" s="80" t="n">
        <v>300</v>
      </c>
      <c r="AD1935" s="83">
        <f>C1935+D1935</f>
        <v/>
      </c>
      <c r="AE1935" s="82">
        <f>N1935-E1935</f>
        <v/>
      </c>
      <c r="AF1935" s="82">
        <f>O1935-F1935</f>
        <v/>
      </c>
      <c r="AG1935" s="82">
        <f>P1935-G1935</f>
        <v/>
      </c>
      <c r="AH1935" s="82">
        <f>Q1935-H1935</f>
        <v/>
      </c>
      <c r="AI1935" s="82">
        <f>R1935-I1935</f>
        <v/>
      </c>
      <c r="AJ1935" s="82">
        <f>S1935-J1935</f>
        <v/>
      </c>
      <c r="AK1935" s="80">
        <f>INDEX(检修、备用和必开!I:I,MATCH(统调负荷!$C1935,检修、备用和必开!$A:$A,0))</f>
        <v/>
      </c>
    </row>
    <row r="1936" ht="13.8" customHeight="1">
      <c r="A1936" s="80">
        <f>WEEKDAY(C1936,2)</f>
        <v/>
      </c>
      <c r="B1936" s="80">
        <f>HOUR(D1936)</f>
        <v/>
      </c>
      <c r="D1936" s="75" t="n"/>
      <c r="E1936" s="80" t="n"/>
      <c r="F1936" s="80" t="n"/>
      <c r="G1936" s="80" t="n"/>
      <c r="H1936" s="80" t="n"/>
      <c r="I1936" s="80" t="n"/>
      <c r="J1936" s="80" t="n"/>
      <c r="K1936" s="80">
        <f>F1936-Y1936</f>
        <v/>
      </c>
      <c r="L1936" s="82">
        <f>AA1936/(K1936+W1936)</f>
        <v/>
      </c>
      <c r="M1936" s="75" t="n">
        <v>0.1458333333333333</v>
      </c>
      <c r="N1936" s="80" t="n">
        <v>57759.2</v>
      </c>
      <c r="O1936" s="80" t="n">
        <v>28182.19</v>
      </c>
      <c r="P1936" s="80" t="n">
        <v>9080.85</v>
      </c>
      <c r="Q1936" s="80" t="n">
        <v>16553.5</v>
      </c>
      <c r="R1936" s="80" t="n">
        <v>5112.65</v>
      </c>
      <c r="S1936" s="80" t="n">
        <v>-1169.99</v>
      </c>
      <c r="T1936" s="80">
        <f>O1936-Y1936</f>
        <v/>
      </c>
      <c r="U1936" s="82">
        <f>AA1936/(T1936+X1936)</f>
        <v/>
      </c>
      <c r="V1936" s="80">
        <f>INDEX(检修、备用和必开!B:B,MATCH(统调负荷!$C1936,检修、备用和必开!$A:$A,0))</f>
        <v/>
      </c>
      <c r="W1936" s="80">
        <f>INDEX(检修、备用和必开!C:C,MATCH(统调负荷!$C1936,检修、备用和必开!$A:$A,0))</f>
        <v/>
      </c>
      <c r="X1936" s="80">
        <f>INDEX(检修、备用和必开!D:D,MATCH(统调负荷!$C1936,检修、备用和必开!$A:$A,0))</f>
        <v/>
      </c>
      <c r="Y1936" s="80">
        <f>INDEX(检修、备用和必开!E:E,MATCH(统调负荷!$C1936,检修、备用和必开!$A:$A,0))</f>
        <v/>
      </c>
      <c r="Z1936" s="80">
        <f>INDEX(检修、备用和必开!F:F,MATCH(统调负荷!$C1936,检修、备用和必开!$A:$A,0))</f>
        <v/>
      </c>
      <c r="AA1936" s="80">
        <f>94492.4-V1936-Z1936</f>
        <v/>
      </c>
      <c r="AB1936" s="80" t="n">
        <v>321.42</v>
      </c>
      <c r="AC1936" s="80" t="n">
        <v>300</v>
      </c>
      <c r="AD1936" s="83">
        <f>C1936+D1936</f>
        <v/>
      </c>
      <c r="AE1936" s="82">
        <f>N1936-E1936</f>
        <v/>
      </c>
      <c r="AF1936" s="82">
        <f>O1936-F1936</f>
        <v/>
      </c>
      <c r="AG1936" s="82">
        <f>P1936-G1936</f>
        <v/>
      </c>
      <c r="AH1936" s="82">
        <f>Q1936-H1936</f>
        <v/>
      </c>
      <c r="AI1936" s="82">
        <f>R1936-I1936</f>
        <v/>
      </c>
      <c r="AJ1936" s="82">
        <f>S1936-J1936</f>
        <v/>
      </c>
      <c r="AK1936" s="80">
        <f>INDEX(检修、备用和必开!I:I,MATCH(统调负荷!$C1936,检修、备用和必开!$A:$A,0))</f>
        <v/>
      </c>
    </row>
    <row r="1937" ht="13.8" customHeight="1">
      <c r="A1937" s="80">
        <f>WEEKDAY(C1937,2)</f>
        <v/>
      </c>
      <c r="B1937" s="80">
        <f>HOUR(D1937)</f>
        <v/>
      </c>
      <c r="D1937" s="75" t="n"/>
      <c r="E1937" s="80" t="n"/>
      <c r="F1937" s="80" t="n"/>
      <c r="G1937" s="80" t="n"/>
      <c r="H1937" s="80" t="n"/>
      <c r="I1937" s="80" t="n"/>
      <c r="J1937" s="80" t="n"/>
      <c r="K1937" s="80">
        <f>F1937-Y1937</f>
        <v/>
      </c>
      <c r="L1937" s="82">
        <f>AA1937/(K1937+W1937)</f>
        <v/>
      </c>
      <c r="M1937" s="75" t="n">
        <v>0.15625</v>
      </c>
      <c r="N1937" s="80" t="n">
        <v>57277.8</v>
      </c>
      <c r="O1937" s="80" t="n">
        <v>28191.07</v>
      </c>
      <c r="P1937" s="80" t="n">
        <v>8939.6</v>
      </c>
      <c r="Q1937" s="80" t="n">
        <v>16235.9</v>
      </c>
      <c r="R1937" s="80" t="n">
        <v>5065.84</v>
      </c>
      <c r="S1937" s="80" t="n">
        <v>-1154.61</v>
      </c>
      <c r="T1937" s="80">
        <f>O1937-Y1937</f>
        <v/>
      </c>
      <c r="U1937" s="82">
        <f>AA1937/(T1937+X1937)</f>
        <v/>
      </c>
      <c r="V1937" s="80">
        <f>INDEX(检修、备用和必开!B:B,MATCH(统调负荷!$C1937,检修、备用和必开!$A:$A,0))</f>
        <v/>
      </c>
      <c r="W1937" s="80">
        <f>INDEX(检修、备用和必开!C:C,MATCH(统调负荷!$C1937,检修、备用和必开!$A:$A,0))</f>
        <v/>
      </c>
      <c r="X1937" s="80">
        <f>INDEX(检修、备用和必开!D:D,MATCH(统调负荷!$C1937,检修、备用和必开!$A:$A,0))</f>
        <v/>
      </c>
      <c r="Y1937" s="80">
        <f>INDEX(检修、备用和必开!E:E,MATCH(统调负荷!$C1937,检修、备用和必开!$A:$A,0))</f>
        <v/>
      </c>
      <c r="Z1937" s="80">
        <f>INDEX(检修、备用和必开!F:F,MATCH(统调负荷!$C1937,检修、备用和必开!$A:$A,0))</f>
        <v/>
      </c>
      <c r="AA1937" s="80">
        <f>94492.4-V1937-Z1937</f>
        <v/>
      </c>
      <c r="AB1937" s="80" t="n">
        <v>319.51</v>
      </c>
      <c r="AC1937" s="80" t="n">
        <v>300.11</v>
      </c>
      <c r="AD1937" s="83">
        <f>C1937+D1937</f>
        <v/>
      </c>
      <c r="AE1937" s="82">
        <f>N1937-E1937</f>
        <v/>
      </c>
      <c r="AF1937" s="82">
        <f>O1937-F1937</f>
        <v/>
      </c>
      <c r="AG1937" s="82">
        <f>P1937-G1937</f>
        <v/>
      </c>
      <c r="AH1937" s="82">
        <f>Q1937-H1937</f>
        <v/>
      </c>
      <c r="AI1937" s="82">
        <f>R1937-I1937</f>
        <v/>
      </c>
      <c r="AJ1937" s="82">
        <f>S1937-J1937</f>
        <v/>
      </c>
      <c r="AK1937" s="80">
        <f>INDEX(检修、备用和必开!I:I,MATCH(统调负荷!$C1937,检修、备用和必开!$A:$A,0))</f>
        <v/>
      </c>
    </row>
    <row r="1938" ht="13.8" customHeight="1">
      <c r="A1938" s="80">
        <f>WEEKDAY(C1938,2)</f>
        <v/>
      </c>
      <c r="B1938" s="80">
        <f>HOUR(D1938)</f>
        <v/>
      </c>
      <c r="D1938" s="75" t="n"/>
      <c r="E1938" s="80" t="n"/>
      <c r="F1938" s="80" t="n"/>
      <c r="G1938" s="80" t="n"/>
      <c r="H1938" s="80" t="n"/>
      <c r="I1938" s="80" t="n"/>
      <c r="J1938" s="80" t="n"/>
      <c r="K1938" s="80">
        <f>F1938-Y1938</f>
        <v/>
      </c>
      <c r="L1938" s="82">
        <f>AA1938/(K1938+W1938)</f>
        <v/>
      </c>
      <c r="M1938" s="75" t="n">
        <v>0.1666666666666667</v>
      </c>
      <c r="N1938" s="80" t="n">
        <v>56712.6</v>
      </c>
      <c r="O1938" s="80" t="n">
        <v>27341.75</v>
      </c>
      <c r="P1938" s="80" t="n">
        <v>9160.129999999999</v>
      </c>
      <c r="Q1938" s="80" t="n">
        <v>16282.2</v>
      </c>
      <c r="R1938" s="80" t="n">
        <v>5081.62</v>
      </c>
      <c r="S1938" s="80" t="n">
        <v>-1153.1</v>
      </c>
      <c r="T1938" s="80">
        <f>O1938-Y1938</f>
        <v/>
      </c>
      <c r="U1938" s="82">
        <f>AA1938/(T1938+X1938)</f>
        <v/>
      </c>
      <c r="V1938" s="80">
        <f>INDEX(检修、备用和必开!B:B,MATCH(统调负荷!$C1938,检修、备用和必开!$A:$A,0))</f>
        <v/>
      </c>
      <c r="W1938" s="80">
        <f>INDEX(检修、备用和必开!C:C,MATCH(统调负荷!$C1938,检修、备用和必开!$A:$A,0))</f>
        <v/>
      </c>
      <c r="X1938" s="80">
        <f>INDEX(检修、备用和必开!D:D,MATCH(统调负荷!$C1938,检修、备用和必开!$A:$A,0))</f>
        <v/>
      </c>
      <c r="Y1938" s="80">
        <f>INDEX(检修、备用和必开!E:E,MATCH(统调负荷!$C1938,检修、备用和必开!$A:$A,0))</f>
        <v/>
      </c>
      <c r="Z1938" s="80">
        <f>INDEX(检修、备用和必开!F:F,MATCH(统调负荷!$C1938,检修、备用和必开!$A:$A,0))</f>
        <v/>
      </c>
      <c r="AA1938" s="80">
        <f>94492.4-V1938-Z1938</f>
        <v/>
      </c>
      <c r="AB1938" s="80" t="n">
        <v>319.38</v>
      </c>
      <c r="AC1938" s="80" t="n">
        <v>275</v>
      </c>
      <c r="AD1938" s="83">
        <f>C1938+D1938</f>
        <v/>
      </c>
      <c r="AE1938" s="82">
        <f>N1938-E1938</f>
        <v/>
      </c>
      <c r="AF1938" s="82">
        <f>O1938-F1938</f>
        <v/>
      </c>
      <c r="AG1938" s="82">
        <f>P1938-G1938</f>
        <v/>
      </c>
      <c r="AH1938" s="82">
        <f>Q1938-H1938</f>
        <v/>
      </c>
      <c r="AI1938" s="82">
        <f>R1938-I1938</f>
        <v/>
      </c>
      <c r="AJ1938" s="82">
        <f>S1938-J1938</f>
        <v/>
      </c>
      <c r="AK1938" s="80">
        <f>INDEX(检修、备用和必开!I:I,MATCH(统调负荷!$C1938,检修、备用和必开!$A:$A,0))</f>
        <v/>
      </c>
    </row>
    <row r="1939" ht="13.8" customHeight="1">
      <c r="A1939" s="80">
        <f>WEEKDAY(C1939,2)</f>
        <v/>
      </c>
      <c r="B1939" s="80">
        <f>HOUR(D1939)</f>
        <v/>
      </c>
      <c r="D1939" s="75" t="n"/>
      <c r="E1939" s="80" t="n"/>
      <c r="F1939" s="80" t="n"/>
      <c r="G1939" s="80" t="n"/>
      <c r="H1939" s="80" t="n"/>
      <c r="I1939" s="80" t="n"/>
      <c r="J1939" s="80" t="n"/>
      <c r="K1939" s="80">
        <f>F1939-Y1939</f>
        <v/>
      </c>
      <c r="L1939" s="82">
        <f>AA1939/(K1939+W1939)</f>
        <v/>
      </c>
      <c r="M1939" s="75" t="n">
        <v>0.1770833333333333</v>
      </c>
      <c r="N1939" s="80" t="n">
        <v>56438.6</v>
      </c>
      <c r="O1939" s="80" t="n">
        <v>27170.47</v>
      </c>
      <c r="P1939" s="80" t="n">
        <v>9018.08</v>
      </c>
      <c r="Q1939" s="80" t="n">
        <v>16280.1</v>
      </c>
      <c r="R1939" s="80" t="n">
        <v>5133.75</v>
      </c>
      <c r="S1939" s="80" t="n">
        <v>-1163.8</v>
      </c>
      <c r="T1939" s="80">
        <f>O1939-Y1939</f>
        <v/>
      </c>
      <c r="U1939" s="82">
        <f>AA1939/(T1939+X1939)</f>
        <v/>
      </c>
      <c r="V1939" s="80">
        <f>INDEX(检修、备用和必开!B:B,MATCH(统调负荷!$C1939,检修、备用和必开!$A:$A,0))</f>
        <v/>
      </c>
      <c r="W1939" s="80">
        <f>INDEX(检修、备用和必开!C:C,MATCH(统调负荷!$C1939,检修、备用和必开!$A:$A,0))</f>
        <v/>
      </c>
      <c r="X1939" s="80">
        <f>INDEX(检修、备用和必开!D:D,MATCH(统调负荷!$C1939,检修、备用和必开!$A:$A,0))</f>
        <v/>
      </c>
      <c r="Y1939" s="80">
        <f>INDEX(检修、备用和必开!E:E,MATCH(统调负荷!$C1939,检修、备用和必开!$A:$A,0))</f>
        <v/>
      </c>
      <c r="Z1939" s="80">
        <f>INDEX(检修、备用和必开!F:F,MATCH(统调负荷!$C1939,检修、备用和必开!$A:$A,0))</f>
        <v/>
      </c>
      <c r="AA1939" s="80">
        <f>94492.4-V1939-Z1939</f>
        <v/>
      </c>
      <c r="AB1939" s="80" t="n">
        <v>314.94</v>
      </c>
      <c r="AC1939" s="80" t="n">
        <v>295.37</v>
      </c>
      <c r="AD1939" s="83">
        <f>C1939+D1939</f>
        <v/>
      </c>
      <c r="AE1939" s="82">
        <f>N1939-E1939</f>
        <v/>
      </c>
      <c r="AF1939" s="82">
        <f>O1939-F1939</f>
        <v/>
      </c>
      <c r="AG1939" s="82">
        <f>P1939-G1939</f>
        <v/>
      </c>
      <c r="AH1939" s="82">
        <f>Q1939-H1939</f>
        <v/>
      </c>
      <c r="AI1939" s="82">
        <f>R1939-I1939</f>
        <v/>
      </c>
      <c r="AJ1939" s="82">
        <f>S1939-J1939</f>
        <v/>
      </c>
      <c r="AK1939" s="80">
        <f>INDEX(检修、备用和必开!I:I,MATCH(统调负荷!$C1939,检修、备用和必开!$A:$A,0))</f>
        <v/>
      </c>
    </row>
    <row r="1940" ht="13.8" customHeight="1">
      <c r="A1940" s="80">
        <f>WEEKDAY(C1940,2)</f>
        <v/>
      </c>
      <c r="B1940" s="80">
        <f>HOUR(D1940)</f>
        <v/>
      </c>
      <c r="D1940" s="75" t="n"/>
      <c r="E1940" s="80" t="n"/>
      <c r="F1940" s="80" t="n"/>
      <c r="G1940" s="80" t="n"/>
      <c r="H1940" s="80" t="n"/>
      <c r="I1940" s="80" t="n"/>
      <c r="J1940" s="80" t="n"/>
      <c r="K1940" s="80">
        <f>F1940-Y1940</f>
        <v/>
      </c>
      <c r="L1940" s="82">
        <f>AA1940/(K1940+W1940)</f>
        <v/>
      </c>
      <c r="M1940" s="75" t="n">
        <v>0.1875</v>
      </c>
      <c r="N1940" s="80" t="n">
        <v>56029.8</v>
      </c>
      <c r="O1940" s="80" t="n">
        <v>26410.18</v>
      </c>
      <c r="P1940" s="80" t="n">
        <v>9384.530000000001</v>
      </c>
      <c r="Q1940" s="80" t="n">
        <v>16264.7</v>
      </c>
      <c r="R1940" s="80" t="n">
        <v>5125.15</v>
      </c>
      <c r="S1940" s="80" t="n">
        <v>-1154.76</v>
      </c>
      <c r="T1940" s="80">
        <f>O1940-Y1940</f>
        <v/>
      </c>
      <c r="U1940" s="82">
        <f>AA1940/(T1940+X1940)</f>
        <v/>
      </c>
      <c r="V1940" s="80">
        <f>INDEX(检修、备用和必开!B:B,MATCH(统调负荷!$C1940,检修、备用和必开!$A:$A,0))</f>
        <v/>
      </c>
      <c r="W1940" s="80">
        <f>INDEX(检修、备用和必开!C:C,MATCH(统调负荷!$C1940,检修、备用和必开!$A:$A,0))</f>
        <v/>
      </c>
      <c r="X1940" s="80">
        <f>INDEX(检修、备用和必开!D:D,MATCH(统调负荷!$C1940,检修、备用和必开!$A:$A,0))</f>
        <v/>
      </c>
      <c r="Y1940" s="80">
        <f>INDEX(检修、备用和必开!E:E,MATCH(统调负荷!$C1940,检修、备用和必开!$A:$A,0))</f>
        <v/>
      </c>
      <c r="Z1940" s="80">
        <f>INDEX(检修、备用和必开!F:F,MATCH(统调负荷!$C1940,检修、备用和必开!$A:$A,0))</f>
        <v/>
      </c>
      <c r="AA1940" s="80">
        <f>94492.4-V1940-Z1940</f>
        <v/>
      </c>
      <c r="AB1940" s="80" t="n">
        <v>312.74</v>
      </c>
      <c r="AC1940" s="80" t="n">
        <v>250</v>
      </c>
      <c r="AD1940" s="83">
        <f>C1940+D1940</f>
        <v/>
      </c>
      <c r="AE1940" s="82">
        <f>N1940-E1940</f>
        <v/>
      </c>
      <c r="AF1940" s="82">
        <f>O1940-F1940</f>
        <v/>
      </c>
      <c r="AG1940" s="82">
        <f>P1940-G1940</f>
        <v/>
      </c>
      <c r="AH1940" s="82">
        <f>Q1940-H1940</f>
        <v/>
      </c>
      <c r="AI1940" s="82">
        <f>R1940-I1940</f>
        <v/>
      </c>
      <c r="AJ1940" s="82">
        <f>S1940-J1940</f>
        <v/>
      </c>
      <c r="AK1940" s="80">
        <f>INDEX(检修、备用和必开!I:I,MATCH(统调负荷!$C1940,检修、备用和必开!$A:$A,0))</f>
        <v/>
      </c>
    </row>
    <row r="1941" ht="13.8" customHeight="1">
      <c r="A1941" s="80">
        <f>WEEKDAY(C1941,2)</f>
        <v/>
      </c>
      <c r="B1941" s="80">
        <f>HOUR(D1941)</f>
        <v/>
      </c>
      <c r="D1941" s="75" t="n"/>
      <c r="E1941" s="80" t="n"/>
      <c r="F1941" s="80" t="n"/>
      <c r="G1941" s="80" t="n"/>
      <c r="H1941" s="80" t="n"/>
      <c r="I1941" s="80" t="n"/>
      <c r="J1941" s="80" t="n"/>
      <c r="K1941" s="80">
        <f>F1941-Y1941</f>
        <v/>
      </c>
      <c r="L1941" s="82">
        <f>AA1941/(K1941+W1941)</f>
        <v/>
      </c>
      <c r="M1941" s="75" t="n">
        <v>0.1979166666666667</v>
      </c>
      <c r="N1941" s="80" t="n">
        <v>55697.2</v>
      </c>
      <c r="O1941" s="80" t="n">
        <v>26508.95</v>
      </c>
      <c r="P1941" s="80" t="n">
        <v>9257.200000000001</v>
      </c>
      <c r="Q1941" s="80" t="n">
        <v>15989.7</v>
      </c>
      <c r="R1941" s="80" t="n">
        <v>5109.43</v>
      </c>
      <c r="S1941" s="80" t="n">
        <v>-1168.08</v>
      </c>
      <c r="T1941" s="80">
        <f>O1941-Y1941</f>
        <v/>
      </c>
      <c r="U1941" s="82">
        <f>AA1941/(T1941+X1941)</f>
        <v/>
      </c>
      <c r="V1941" s="80">
        <f>INDEX(检修、备用和必开!B:B,MATCH(统调负荷!$C1941,检修、备用和必开!$A:$A,0))</f>
        <v/>
      </c>
      <c r="W1941" s="80">
        <f>INDEX(检修、备用和必开!C:C,MATCH(统调负荷!$C1941,检修、备用和必开!$A:$A,0))</f>
        <v/>
      </c>
      <c r="X1941" s="80">
        <f>INDEX(检修、备用和必开!D:D,MATCH(统调负荷!$C1941,检修、备用和必开!$A:$A,0))</f>
        <v/>
      </c>
      <c r="Y1941" s="80">
        <f>INDEX(检修、备用和必开!E:E,MATCH(统调负荷!$C1941,检修、备用和必开!$A:$A,0))</f>
        <v/>
      </c>
      <c r="Z1941" s="80">
        <f>INDEX(检修、备用和必开!F:F,MATCH(统调负荷!$C1941,检修、备用和必开!$A:$A,0))</f>
        <v/>
      </c>
      <c r="AA1941" s="80">
        <f>94492.4-V1941-Z1941</f>
        <v/>
      </c>
      <c r="AB1941" s="80" t="n">
        <v>312.56</v>
      </c>
      <c r="AC1941" s="80" t="n">
        <v>290</v>
      </c>
      <c r="AD1941" s="83">
        <f>C1941+D1941</f>
        <v/>
      </c>
      <c r="AE1941" s="82">
        <f>N1941-E1941</f>
        <v/>
      </c>
      <c r="AF1941" s="82">
        <f>O1941-F1941</f>
        <v/>
      </c>
      <c r="AG1941" s="82">
        <f>P1941-G1941</f>
        <v/>
      </c>
      <c r="AH1941" s="82">
        <f>Q1941-H1941</f>
        <v/>
      </c>
      <c r="AI1941" s="82">
        <f>R1941-I1941</f>
        <v/>
      </c>
      <c r="AJ1941" s="82">
        <f>S1941-J1941</f>
        <v/>
      </c>
      <c r="AK1941" s="80">
        <f>INDEX(检修、备用和必开!I:I,MATCH(统调负荷!$C1941,检修、备用和必开!$A:$A,0))</f>
        <v/>
      </c>
    </row>
    <row r="1942" ht="13.8" customHeight="1">
      <c r="A1942" s="80">
        <f>WEEKDAY(C1942,2)</f>
        <v/>
      </c>
      <c r="B1942" s="80">
        <f>HOUR(D1942)</f>
        <v/>
      </c>
      <c r="D1942" s="75" t="n"/>
      <c r="E1942" s="80" t="n"/>
      <c r="F1942" s="80" t="n"/>
      <c r="G1942" s="80" t="n"/>
      <c r="H1942" s="80" t="n"/>
      <c r="I1942" s="80" t="n"/>
      <c r="J1942" s="80" t="n"/>
      <c r="K1942" s="80">
        <f>F1942-Y1942</f>
        <v/>
      </c>
      <c r="L1942" s="82">
        <f>AA1942/(K1942+W1942)</f>
        <v/>
      </c>
      <c r="M1942" s="75" t="n">
        <v>0.2083333333333333</v>
      </c>
      <c r="N1942" s="80" t="n">
        <v>55558.1</v>
      </c>
      <c r="O1942" s="80" t="n">
        <v>26630.75</v>
      </c>
      <c r="P1942" s="80" t="n">
        <v>8918.43</v>
      </c>
      <c r="Q1942" s="80" t="n">
        <v>16071.3</v>
      </c>
      <c r="R1942" s="80" t="n">
        <v>5153.76</v>
      </c>
      <c r="S1942" s="80" t="n">
        <v>-1216.14</v>
      </c>
      <c r="T1942" s="80">
        <f>O1942-Y1942</f>
        <v/>
      </c>
      <c r="U1942" s="82">
        <f>AA1942/(T1942+X1942)</f>
        <v/>
      </c>
      <c r="V1942" s="80">
        <f>INDEX(检修、备用和必开!B:B,MATCH(统调负荷!$C1942,检修、备用和必开!$A:$A,0))</f>
        <v/>
      </c>
      <c r="W1942" s="80">
        <f>INDEX(检修、备用和必开!C:C,MATCH(统调负荷!$C1942,检修、备用和必开!$A:$A,0))</f>
        <v/>
      </c>
      <c r="X1942" s="80">
        <f>INDEX(检修、备用和必开!D:D,MATCH(统调负荷!$C1942,检修、备用和必开!$A:$A,0))</f>
        <v/>
      </c>
      <c r="Y1942" s="80">
        <f>INDEX(检修、备用和必开!E:E,MATCH(统调负荷!$C1942,检修、备用和必开!$A:$A,0))</f>
        <v/>
      </c>
      <c r="Z1942" s="80">
        <f>INDEX(检修、备用和必开!F:F,MATCH(统调负荷!$C1942,检修、备用和必开!$A:$A,0))</f>
        <v/>
      </c>
      <c r="AA1942" s="80">
        <f>94492.4-V1942-Z1942</f>
        <v/>
      </c>
      <c r="AB1942" s="80" t="n">
        <v>312.09</v>
      </c>
      <c r="AC1942" s="80" t="n">
        <v>298.07</v>
      </c>
      <c r="AD1942" s="83">
        <f>C1942+D1942</f>
        <v/>
      </c>
      <c r="AE1942" s="82">
        <f>N1942-E1942</f>
        <v/>
      </c>
      <c r="AF1942" s="82">
        <f>O1942-F1942</f>
        <v/>
      </c>
      <c r="AG1942" s="82">
        <f>P1942-G1942</f>
        <v/>
      </c>
      <c r="AH1942" s="82">
        <f>Q1942-H1942</f>
        <v/>
      </c>
      <c r="AI1942" s="82">
        <f>R1942-I1942</f>
        <v/>
      </c>
      <c r="AJ1942" s="82">
        <f>S1942-J1942</f>
        <v/>
      </c>
      <c r="AK1942" s="80">
        <f>INDEX(检修、备用和必开!I:I,MATCH(统调负荷!$C1942,检修、备用和必开!$A:$A,0))</f>
        <v/>
      </c>
    </row>
    <row r="1943" ht="13.8" customHeight="1">
      <c r="A1943" s="80">
        <f>WEEKDAY(C1943,2)</f>
        <v/>
      </c>
      <c r="B1943" s="80">
        <f>HOUR(D1943)</f>
        <v/>
      </c>
      <c r="D1943" s="75" t="n"/>
      <c r="E1943" s="80" t="n"/>
      <c r="F1943" s="80" t="n"/>
      <c r="G1943" s="80" t="n"/>
      <c r="H1943" s="80" t="n"/>
      <c r="I1943" s="80" t="n"/>
      <c r="J1943" s="80" t="n"/>
      <c r="K1943" s="80">
        <f>F1943-Y1943</f>
        <v/>
      </c>
      <c r="L1943" s="82">
        <f>AA1943/(K1943+W1943)</f>
        <v/>
      </c>
      <c r="M1943" s="75" t="n">
        <v>0.21875</v>
      </c>
      <c r="N1943" s="80" t="n">
        <v>55810.3</v>
      </c>
      <c r="O1943" s="80" t="n">
        <v>26338.5</v>
      </c>
      <c r="P1943" s="80" t="n">
        <v>9330.07</v>
      </c>
      <c r="Q1943" s="80" t="n">
        <v>16272.4</v>
      </c>
      <c r="R1943" s="80" t="n">
        <v>5119.01</v>
      </c>
      <c r="S1943" s="80" t="n">
        <v>-1249.68</v>
      </c>
      <c r="T1943" s="80">
        <f>O1943-Y1943</f>
        <v/>
      </c>
      <c r="U1943" s="82">
        <f>AA1943/(T1943+X1943)</f>
        <v/>
      </c>
      <c r="V1943" s="80">
        <f>INDEX(检修、备用和必开!B:B,MATCH(统调负荷!$C1943,检修、备用和必开!$A:$A,0))</f>
        <v/>
      </c>
      <c r="W1943" s="80">
        <f>INDEX(检修、备用和必开!C:C,MATCH(统调负荷!$C1943,检修、备用和必开!$A:$A,0))</f>
        <v/>
      </c>
      <c r="X1943" s="80">
        <f>INDEX(检修、备用和必开!D:D,MATCH(统调负荷!$C1943,检修、备用和必开!$A:$A,0))</f>
        <v/>
      </c>
      <c r="Y1943" s="80">
        <f>INDEX(检修、备用和必开!E:E,MATCH(统调负荷!$C1943,检修、备用和必开!$A:$A,0))</f>
        <v/>
      </c>
      <c r="Z1943" s="80">
        <f>INDEX(检修、备用和必开!F:F,MATCH(统调负荷!$C1943,检修、备用和必开!$A:$A,0))</f>
        <v/>
      </c>
      <c r="AA1943" s="80">
        <f>94492.4-V1943-Z1943</f>
        <v/>
      </c>
      <c r="AB1943" s="80" t="n">
        <v>312.09</v>
      </c>
      <c r="AC1943" s="80" t="n">
        <v>290.12</v>
      </c>
      <c r="AD1943" s="83">
        <f>C1943+D1943</f>
        <v/>
      </c>
      <c r="AE1943" s="82">
        <f>N1943-E1943</f>
        <v/>
      </c>
      <c r="AF1943" s="82">
        <f>O1943-F1943</f>
        <v/>
      </c>
      <c r="AG1943" s="82">
        <f>P1943-G1943</f>
        <v/>
      </c>
      <c r="AH1943" s="82">
        <f>Q1943-H1943</f>
        <v/>
      </c>
      <c r="AI1943" s="82">
        <f>R1943-I1943</f>
        <v/>
      </c>
      <c r="AJ1943" s="82">
        <f>S1943-J1943</f>
        <v/>
      </c>
      <c r="AK1943" s="80">
        <f>INDEX(检修、备用和必开!I:I,MATCH(统调负荷!$C1943,检修、备用和必开!$A:$A,0))</f>
        <v/>
      </c>
    </row>
    <row r="1944" ht="13.8" customHeight="1">
      <c r="A1944" s="80">
        <f>WEEKDAY(C1944,2)</f>
        <v/>
      </c>
      <c r="B1944" s="80">
        <f>HOUR(D1944)</f>
        <v/>
      </c>
      <c r="D1944" s="75" t="n"/>
      <c r="E1944" s="80" t="n"/>
      <c r="F1944" s="80" t="n"/>
      <c r="G1944" s="80" t="n"/>
      <c r="H1944" s="80" t="n"/>
      <c r="I1944" s="80" t="n"/>
      <c r="J1944" s="80" t="n"/>
      <c r="K1944" s="80">
        <f>F1944-Y1944</f>
        <v/>
      </c>
      <c r="L1944" s="82">
        <f>AA1944/(K1944+W1944)</f>
        <v/>
      </c>
      <c r="M1944" s="75" t="n">
        <v>0.2291666666666667</v>
      </c>
      <c r="N1944" s="80" t="n">
        <v>55983.4</v>
      </c>
      <c r="O1944" s="80" t="n">
        <v>26636.97</v>
      </c>
      <c r="P1944" s="80" t="n">
        <v>9186.5</v>
      </c>
      <c r="Q1944" s="80" t="n">
        <v>16302.6</v>
      </c>
      <c r="R1944" s="80" t="n">
        <v>5101.74</v>
      </c>
      <c r="S1944" s="80" t="n">
        <v>-1244.41</v>
      </c>
      <c r="T1944" s="80">
        <f>O1944-Y1944</f>
        <v/>
      </c>
      <c r="U1944" s="82">
        <f>AA1944/(T1944+X1944)</f>
        <v/>
      </c>
      <c r="V1944" s="80">
        <f>INDEX(检修、备用和必开!B:B,MATCH(统调负荷!$C1944,检修、备用和必开!$A:$A,0))</f>
        <v/>
      </c>
      <c r="W1944" s="80">
        <f>INDEX(检修、备用和必开!C:C,MATCH(统调负荷!$C1944,检修、备用和必开!$A:$A,0))</f>
        <v/>
      </c>
      <c r="X1944" s="80">
        <f>INDEX(检修、备用和必开!D:D,MATCH(统调负荷!$C1944,检修、备用和必开!$A:$A,0))</f>
        <v/>
      </c>
      <c r="Y1944" s="80">
        <f>INDEX(检修、备用和必开!E:E,MATCH(统调负荷!$C1944,检修、备用和必开!$A:$A,0))</f>
        <v/>
      </c>
      <c r="Z1944" s="80">
        <f>INDEX(检修、备用和必开!F:F,MATCH(统调负荷!$C1944,检修、备用和必开!$A:$A,0))</f>
        <v/>
      </c>
      <c r="AA1944" s="80">
        <f>94492.4-V1944-Z1944</f>
        <v/>
      </c>
      <c r="AB1944" s="80" t="n">
        <v>312.75</v>
      </c>
      <c r="AC1944" s="80" t="n">
        <v>300</v>
      </c>
      <c r="AD1944" s="83">
        <f>C1944+D1944</f>
        <v/>
      </c>
      <c r="AE1944" s="82">
        <f>N1944-E1944</f>
        <v/>
      </c>
      <c r="AF1944" s="82">
        <f>O1944-F1944</f>
        <v/>
      </c>
      <c r="AG1944" s="82">
        <f>P1944-G1944</f>
        <v/>
      </c>
      <c r="AH1944" s="82">
        <f>Q1944-H1944</f>
        <v/>
      </c>
      <c r="AI1944" s="82">
        <f>R1944-I1944</f>
        <v/>
      </c>
      <c r="AJ1944" s="82">
        <f>S1944-J1944</f>
        <v/>
      </c>
      <c r="AK1944" s="80">
        <f>INDEX(检修、备用和必开!I:I,MATCH(统调负荷!$C1944,检修、备用和必开!$A:$A,0))</f>
        <v/>
      </c>
    </row>
    <row r="1945" ht="13.8" customHeight="1">
      <c r="A1945" s="80">
        <f>WEEKDAY(C1945,2)</f>
        <v/>
      </c>
      <c r="B1945" s="80">
        <f>HOUR(D1945)</f>
        <v/>
      </c>
      <c r="D1945" s="75" t="n"/>
      <c r="E1945" s="80" t="n"/>
      <c r="F1945" s="80" t="n"/>
      <c r="G1945" s="80" t="n"/>
      <c r="H1945" s="80" t="n"/>
      <c r="I1945" s="80" t="n"/>
      <c r="J1945" s="80" t="n"/>
      <c r="K1945" s="80">
        <f>F1945-Y1945</f>
        <v/>
      </c>
      <c r="L1945" s="82">
        <f>AA1945/(K1945+W1945)</f>
        <v/>
      </c>
      <c r="M1945" s="75" t="n">
        <v>0.2395833333333333</v>
      </c>
      <c r="N1945" s="80" t="n">
        <v>56641.6</v>
      </c>
      <c r="O1945" s="80" t="n">
        <v>27020.1</v>
      </c>
      <c r="P1945" s="80" t="n">
        <v>9389.01</v>
      </c>
      <c r="Q1945" s="80" t="n">
        <v>16338.9</v>
      </c>
      <c r="R1945" s="80" t="n">
        <v>5165.87</v>
      </c>
      <c r="S1945" s="80" t="n">
        <v>-1272.28</v>
      </c>
      <c r="T1945" s="80">
        <f>O1945-Y1945</f>
        <v/>
      </c>
      <c r="U1945" s="82">
        <f>AA1945/(T1945+X1945)</f>
        <v/>
      </c>
      <c r="V1945" s="80">
        <f>INDEX(检修、备用和必开!B:B,MATCH(统调负荷!$C1945,检修、备用和必开!$A:$A,0))</f>
        <v/>
      </c>
      <c r="W1945" s="80">
        <f>INDEX(检修、备用和必开!C:C,MATCH(统调负荷!$C1945,检修、备用和必开!$A:$A,0))</f>
        <v/>
      </c>
      <c r="X1945" s="80">
        <f>INDEX(检修、备用和必开!D:D,MATCH(统调负荷!$C1945,检修、备用和必开!$A:$A,0))</f>
        <v/>
      </c>
      <c r="Y1945" s="80">
        <f>INDEX(检修、备用和必开!E:E,MATCH(统调负荷!$C1945,检修、备用和必开!$A:$A,0))</f>
        <v/>
      </c>
      <c r="Z1945" s="80">
        <f>INDEX(检修、备用和必开!F:F,MATCH(统调负荷!$C1945,检修、备用和必开!$A:$A,0))</f>
        <v/>
      </c>
      <c r="AA1945" s="80">
        <f>94492.4-V1945-Z1945</f>
        <v/>
      </c>
      <c r="AB1945" s="80" t="n">
        <v>317.56</v>
      </c>
      <c r="AC1945" s="80" t="n">
        <v>298</v>
      </c>
      <c r="AD1945" s="83">
        <f>C1945+D1945</f>
        <v/>
      </c>
      <c r="AE1945" s="82">
        <f>N1945-E1945</f>
        <v/>
      </c>
      <c r="AF1945" s="82">
        <f>O1945-F1945</f>
        <v/>
      </c>
      <c r="AG1945" s="82">
        <f>P1945-G1945</f>
        <v/>
      </c>
      <c r="AH1945" s="82">
        <f>Q1945-H1945</f>
        <v/>
      </c>
      <c r="AI1945" s="82">
        <f>R1945-I1945</f>
        <v/>
      </c>
      <c r="AJ1945" s="82">
        <f>S1945-J1945</f>
        <v/>
      </c>
      <c r="AK1945" s="80">
        <f>INDEX(检修、备用和必开!I:I,MATCH(统调负荷!$C1945,检修、备用和必开!$A:$A,0))</f>
        <v/>
      </c>
    </row>
    <row r="1946" ht="13.8" customHeight="1">
      <c r="A1946" s="80">
        <f>WEEKDAY(C1946,2)</f>
        <v/>
      </c>
      <c r="B1946" s="80">
        <f>HOUR(D1946)</f>
        <v/>
      </c>
      <c r="D1946" s="75" t="n"/>
      <c r="E1946" s="80" t="n"/>
      <c r="F1946" s="80" t="n"/>
      <c r="G1946" s="80" t="n"/>
      <c r="H1946" s="80" t="n"/>
      <c r="I1946" s="80" t="n"/>
      <c r="J1946" s="80" t="n"/>
      <c r="K1946" s="80">
        <f>F1946-Y1946</f>
        <v/>
      </c>
      <c r="L1946" s="82">
        <f>AA1946/(K1946+W1946)</f>
        <v/>
      </c>
      <c r="M1946" s="75" t="n">
        <v>0.25</v>
      </c>
      <c r="N1946" s="80" t="n">
        <v>57202.3</v>
      </c>
      <c r="O1946" s="80" t="n">
        <v>26594.18</v>
      </c>
      <c r="P1946" s="80" t="n">
        <v>9897.129999999999</v>
      </c>
      <c r="Q1946" s="80" t="n">
        <v>16755.2</v>
      </c>
      <c r="R1946" s="80" t="n">
        <v>5196.02</v>
      </c>
      <c r="S1946" s="80" t="n">
        <v>-1240.23</v>
      </c>
      <c r="T1946" s="80">
        <f>O1946-Y1946</f>
        <v/>
      </c>
      <c r="U1946" s="82">
        <f>AA1946/(T1946+X1946)</f>
        <v/>
      </c>
      <c r="V1946" s="80">
        <f>INDEX(检修、备用和必开!B:B,MATCH(统调负荷!$C1946,检修、备用和必开!$A:$A,0))</f>
        <v/>
      </c>
      <c r="W1946" s="80">
        <f>INDEX(检修、备用和必开!C:C,MATCH(统调负荷!$C1946,检修、备用和必开!$A:$A,0))</f>
        <v/>
      </c>
      <c r="X1946" s="80">
        <f>INDEX(检修、备用和必开!D:D,MATCH(统调负荷!$C1946,检修、备用和必开!$A:$A,0))</f>
        <v/>
      </c>
      <c r="Y1946" s="80">
        <f>INDEX(检修、备用和必开!E:E,MATCH(统调负荷!$C1946,检修、备用和必开!$A:$A,0))</f>
        <v/>
      </c>
      <c r="Z1946" s="80">
        <f>INDEX(检修、备用和必开!F:F,MATCH(统调负荷!$C1946,检修、备用和必开!$A:$A,0))</f>
        <v/>
      </c>
      <c r="AA1946" s="80">
        <f>94492.4-V1946-Z1946</f>
        <v/>
      </c>
      <c r="AB1946" s="80" t="n">
        <v>317.47</v>
      </c>
      <c r="AC1946" s="80" t="n">
        <v>290</v>
      </c>
      <c r="AD1946" s="83">
        <f>C1946+D1946</f>
        <v/>
      </c>
      <c r="AE1946" s="82">
        <f>N1946-E1946</f>
        <v/>
      </c>
      <c r="AF1946" s="82">
        <f>O1946-F1946</f>
        <v/>
      </c>
      <c r="AG1946" s="82">
        <f>P1946-G1946</f>
        <v/>
      </c>
      <c r="AH1946" s="82">
        <f>Q1946-H1946</f>
        <v/>
      </c>
      <c r="AI1946" s="82">
        <f>R1946-I1946</f>
        <v/>
      </c>
      <c r="AJ1946" s="82">
        <f>S1946-J1946</f>
        <v/>
      </c>
      <c r="AK1946" s="80">
        <f>INDEX(检修、备用和必开!I:I,MATCH(统调负荷!$C1946,检修、备用和必开!$A:$A,0))</f>
        <v/>
      </c>
    </row>
    <row r="1947" ht="13.8" customHeight="1">
      <c r="A1947" s="80">
        <f>WEEKDAY(C1947,2)</f>
        <v/>
      </c>
      <c r="B1947" s="80">
        <f>HOUR(D1947)</f>
        <v/>
      </c>
      <c r="D1947" s="75" t="n"/>
      <c r="E1947" s="80" t="n"/>
      <c r="F1947" s="80" t="n"/>
      <c r="G1947" s="80" t="n"/>
      <c r="H1947" s="80" t="n"/>
      <c r="I1947" s="80" t="n"/>
      <c r="J1947" s="80" t="n"/>
      <c r="K1947" s="80">
        <f>F1947-Y1947</f>
        <v/>
      </c>
      <c r="L1947" s="82">
        <f>AA1947/(K1947+W1947)</f>
        <v/>
      </c>
      <c r="M1947" s="75" t="n">
        <v>0.2604166666666667</v>
      </c>
      <c r="N1947" s="80" t="n">
        <v>58700.6</v>
      </c>
      <c r="O1947" s="80" t="n">
        <v>27064.94</v>
      </c>
      <c r="P1947" s="80" t="n">
        <v>10747.4</v>
      </c>
      <c r="Q1947" s="80" t="n">
        <v>16806.7</v>
      </c>
      <c r="R1947" s="80" t="n">
        <v>5212.82</v>
      </c>
      <c r="S1947" s="80" t="n">
        <v>-1131.26</v>
      </c>
      <c r="T1947" s="80">
        <f>O1947-Y1947</f>
        <v/>
      </c>
      <c r="U1947" s="82">
        <f>AA1947/(T1947+X1947)</f>
        <v/>
      </c>
      <c r="V1947" s="80">
        <f>INDEX(检修、备用和必开!B:B,MATCH(统调负荷!$C1947,检修、备用和必开!$A:$A,0))</f>
        <v/>
      </c>
      <c r="W1947" s="80">
        <f>INDEX(检修、备用和必开!C:C,MATCH(统调负荷!$C1947,检修、备用和必开!$A:$A,0))</f>
        <v/>
      </c>
      <c r="X1947" s="80">
        <f>INDEX(检修、备用和必开!D:D,MATCH(统调负荷!$C1947,检修、备用和必开!$A:$A,0))</f>
        <v/>
      </c>
      <c r="Y1947" s="80">
        <f>INDEX(检修、备用和必开!E:E,MATCH(统调负荷!$C1947,检修、备用和必开!$A:$A,0))</f>
        <v/>
      </c>
      <c r="Z1947" s="80">
        <f>INDEX(检修、备用和必开!F:F,MATCH(统调负荷!$C1947,检修、备用和必开!$A:$A,0))</f>
        <v/>
      </c>
      <c r="AA1947" s="80">
        <f>94492.4-V1947-Z1947</f>
        <v/>
      </c>
      <c r="AB1947" s="80" t="n">
        <v>314.91</v>
      </c>
      <c r="AC1947" s="80" t="n">
        <v>300</v>
      </c>
      <c r="AD1947" s="83">
        <f>C1947+D1947</f>
        <v/>
      </c>
      <c r="AE1947" s="82">
        <f>N1947-E1947</f>
        <v/>
      </c>
      <c r="AF1947" s="82">
        <f>O1947-F1947</f>
        <v/>
      </c>
      <c r="AG1947" s="82">
        <f>P1947-G1947</f>
        <v/>
      </c>
      <c r="AH1947" s="82">
        <f>Q1947-H1947</f>
        <v/>
      </c>
      <c r="AI1947" s="82">
        <f>R1947-I1947</f>
        <v/>
      </c>
      <c r="AJ1947" s="82">
        <f>S1947-J1947</f>
        <v/>
      </c>
      <c r="AK1947" s="80">
        <f>INDEX(检修、备用和必开!I:I,MATCH(统调负荷!$C1947,检修、备用和必开!$A:$A,0))</f>
        <v/>
      </c>
    </row>
    <row r="1948" ht="13.8" customHeight="1">
      <c r="A1948" s="80">
        <f>WEEKDAY(C1948,2)</f>
        <v/>
      </c>
      <c r="B1948" s="80">
        <f>HOUR(D1948)</f>
        <v/>
      </c>
      <c r="D1948" s="75" t="n"/>
      <c r="E1948" s="80" t="n"/>
      <c r="F1948" s="80" t="n"/>
      <c r="G1948" s="80" t="n"/>
      <c r="H1948" s="80" t="n"/>
      <c r="I1948" s="80" t="n"/>
      <c r="J1948" s="80" t="n"/>
      <c r="K1948" s="80">
        <f>F1948-Y1948</f>
        <v/>
      </c>
      <c r="L1948" s="82">
        <f>AA1948/(K1948+W1948)</f>
        <v/>
      </c>
      <c r="M1948" s="75" t="n">
        <v>0.2708333333333333</v>
      </c>
      <c r="N1948" s="80" t="n">
        <v>59643.7</v>
      </c>
      <c r="O1948" s="80" t="n">
        <v>27724.34</v>
      </c>
      <c r="P1948" s="80" t="n">
        <v>10292.8</v>
      </c>
      <c r="Q1948" s="80" t="n">
        <v>17408</v>
      </c>
      <c r="R1948" s="80" t="n">
        <v>5245.05</v>
      </c>
      <c r="S1948" s="80" t="n">
        <v>-1026.49</v>
      </c>
      <c r="T1948" s="80">
        <f>O1948-Y1948</f>
        <v/>
      </c>
      <c r="U1948" s="82">
        <f>AA1948/(T1948+X1948)</f>
        <v/>
      </c>
      <c r="V1948" s="80">
        <f>INDEX(检修、备用和必开!B:B,MATCH(统调负荷!$C1948,检修、备用和必开!$A:$A,0))</f>
        <v/>
      </c>
      <c r="W1948" s="80">
        <f>INDEX(检修、备用和必开!C:C,MATCH(统调负荷!$C1948,检修、备用和必开!$A:$A,0))</f>
        <v/>
      </c>
      <c r="X1948" s="80">
        <f>INDEX(检修、备用和必开!D:D,MATCH(统调负荷!$C1948,检修、备用和必开!$A:$A,0))</f>
        <v/>
      </c>
      <c r="Y1948" s="80">
        <f>INDEX(检修、备用和必开!E:E,MATCH(统调负荷!$C1948,检修、备用和必开!$A:$A,0))</f>
        <v/>
      </c>
      <c r="Z1948" s="80">
        <f>INDEX(检修、备用和必开!F:F,MATCH(统调负荷!$C1948,检修、备用和必开!$A:$A,0))</f>
        <v/>
      </c>
      <c r="AA1948" s="80">
        <f>94492.4-V1948-Z1948</f>
        <v/>
      </c>
      <c r="AB1948" s="80" t="n">
        <v>314.91</v>
      </c>
      <c r="AC1948" s="80" t="n">
        <v>296.36</v>
      </c>
      <c r="AD1948" s="83">
        <f>C1948+D1948</f>
        <v/>
      </c>
      <c r="AE1948" s="82">
        <f>N1948-E1948</f>
        <v/>
      </c>
      <c r="AF1948" s="82">
        <f>O1948-F1948</f>
        <v/>
      </c>
      <c r="AG1948" s="82">
        <f>P1948-G1948</f>
        <v/>
      </c>
      <c r="AH1948" s="82">
        <f>Q1948-H1948</f>
        <v/>
      </c>
      <c r="AI1948" s="82">
        <f>R1948-I1948</f>
        <v/>
      </c>
      <c r="AJ1948" s="82">
        <f>S1948-J1948</f>
        <v/>
      </c>
      <c r="AK1948" s="80">
        <f>INDEX(检修、备用和必开!I:I,MATCH(统调负荷!$C1948,检修、备用和必开!$A:$A,0))</f>
        <v/>
      </c>
    </row>
    <row r="1949" ht="13.8" customHeight="1">
      <c r="A1949" s="80">
        <f>WEEKDAY(C1949,2)</f>
        <v/>
      </c>
      <c r="B1949" s="80">
        <f>HOUR(D1949)</f>
        <v/>
      </c>
      <c r="D1949" s="75" t="n"/>
      <c r="E1949" s="80" t="n"/>
      <c r="F1949" s="80" t="n"/>
      <c r="G1949" s="80" t="n"/>
      <c r="H1949" s="80" t="n"/>
      <c r="I1949" s="80" t="n"/>
      <c r="J1949" s="80" t="n"/>
      <c r="K1949" s="80">
        <f>F1949-Y1949</f>
        <v/>
      </c>
      <c r="L1949" s="82">
        <f>AA1949/(K1949+W1949)</f>
        <v/>
      </c>
      <c r="M1949" s="75" t="n">
        <v>0.28125</v>
      </c>
      <c r="N1949" s="80" t="n">
        <v>61215.4</v>
      </c>
      <c r="O1949" s="80" t="n">
        <v>28482.22</v>
      </c>
      <c r="P1949" s="80" t="n">
        <v>10175.6</v>
      </c>
      <c r="Q1949" s="80" t="n">
        <v>18473.7</v>
      </c>
      <c r="R1949" s="80" t="n">
        <v>5269.57</v>
      </c>
      <c r="S1949" s="80" t="n">
        <v>-1185.69</v>
      </c>
      <c r="T1949" s="80">
        <f>O1949-Y1949</f>
        <v/>
      </c>
      <c r="U1949" s="82">
        <f>AA1949/(T1949+X1949)</f>
        <v/>
      </c>
      <c r="V1949" s="80">
        <f>INDEX(检修、备用和必开!B:B,MATCH(统调负荷!$C1949,检修、备用和必开!$A:$A,0))</f>
        <v/>
      </c>
      <c r="W1949" s="80">
        <f>INDEX(检修、备用和必开!C:C,MATCH(统调负荷!$C1949,检修、备用和必开!$A:$A,0))</f>
        <v/>
      </c>
      <c r="X1949" s="80">
        <f>INDEX(检修、备用和必开!D:D,MATCH(统调负荷!$C1949,检修、备用和必开!$A:$A,0))</f>
        <v/>
      </c>
      <c r="Y1949" s="80">
        <f>INDEX(检修、备用和必开!E:E,MATCH(统调负荷!$C1949,检修、备用和必开!$A:$A,0))</f>
        <v/>
      </c>
      <c r="Z1949" s="80">
        <f>INDEX(检修、备用和必开!F:F,MATCH(统调负荷!$C1949,检修、备用和必开!$A:$A,0))</f>
        <v/>
      </c>
      <c r="AA1949" s="80">
        <f>94492.4-V1949-Z1949</f>
        <v/>
      </c>
      <c r="AB1949" s="80" t="n">
        <v>326</v>
      </c>
      <c r="AC1949" s="80" t="n">
        <v>306.69</v>
      </c>
      <c r="AD1949" s="83">
        <f>C1949+D1949</f>
        <v/>
      </c>
      <c r="AE1949" s="82">
        <f>N1949-E1949</f>
        <v/>
      </c>
      <c r="AF1949" s="82">
        <f>O1949-F1949</f>
        <v/>
      </c>
      <c r="AG1949" s="82">
        <f>P1949-G1949</f>
        <v/>
      </c>
      <c r="AH1949" s="82">
        <f>Q1949-H1949</f>
        <v/>
      </c>
      <c r="AI1949" s="82">
        <f>R1949-I1949</f>
        <v/>
      </c>
      <c r="AJ1949" s="82">
        <f>S1949-J1949</f>
        <v/>
      </c>
      <c r="AK1949" s="80">
        <f>INDEX(检修、备用和必开!I:I,MATCH(统调负荷!$C1949,检修、备用和必开!$A:$A,0))</f>
        <v/>
      </c>
    </row>
    <row r="1950" ht="13.8" customHeight="1">
      <c r="A1950" s="80">
        <f>WEEKDAY(C1950,2)</f>
        <v/>
      </c>
      <c r="B1950" s="80">
        <f>HOUR(D1950)</f>
        <v/>
      </c>
      <c r="D1950" s="75" t="n"/>
      <c r="E1950" s="80" t="n"/>
      <c r="F1950" s="80" t="n"/>
      <c r="G1950" s="80" t="n"/>
      <c r="H1950" s="80" t="n"/>
      <c r="I1950" s="80" t="n"/>
      <c r="J1950" s="80" t="n"/>
      <c r="K1950" s="80">
        <f>F1950-Y1950</f>
        <v/>
      </c>
      <c r="L1950" s="82">
        <f>AA1950/(K1950+W1950)</f>
        <v/>
      </c>
      <c r="M1950" s="75" t="n">
        <v>0.2916666666666667</v>
      </c>
      <c r="N1950" s="80" t="n">
        <v>62277.7</v>
      </c>
      <c r="O1950" s="80" t="n">
        <v>28876.38</v>
      </c>
      <c r="P1950" s="80" t="n">
        <v>10624.5</v>
      </c>
      <c r="Q1950" s="80" t="n">
        <v>18627.9</v>
      </c>
      <c r="R1950" s="80" t="n">
        <v>5318.23</v>
      </c>
      <c r="S1950" s="80" t="n">
        <v>-1169.31</v>
      </c>
      <c r="T1950" s="80">
        <f>O1950-Y1950</f>
        <v/>
      </c>
      <c r="U1950" s="82">
        <f>AA1950/(T1950+X1950)</f>
        <v/>
      </c>
      <c r="V1950" s="80">
        <f>INDEX(检修、备用和必开!B:B,MATCH(统调负荷!$C1950,检修、备用和必开!$A:$A,0))</f>
        <v/>
      </c>
      <c r="W1950" s="80">
        <f>INDEX(检修、备用和必开!C:C,MATCH(统调负荷!$C1950,检修、备用和必开!$A:$A,0))</f>
        <v/>
      </c>
      <c r="X1950" s="80">
        <f>INDEX(检修、备用和必开!D:D,MATCH(统调负荷!$C1950,检修、备用和必开!$A:$A,0))</f>
        <v/>
      </c>
      <c r="Y1950" s="80">
        <f>INDEX(检修、备用和必开!E:E,MATCH(统调负荷!$C1950,检修、备用和必开!$A:$A,0))</f>
        <v/>
      </c>
      <c r="Z1950" s="80">
        <f>INDEX(检修、备用和必开!F:F,MATCH(统调负荷!$C1950,检修、备用和必开!$A:$A,0))</f>
        <v/>
      </c>
      <c r="AA1950" s="80">
        <f>94492.4-V1950-Z1950</f>
        <v/>
      </c>
      <c r="AB1950" s="80" t="n">
        <v>323.97</v>
      </c>
      <c r="AC1950" s="80" t="n">
        <v>300.97</v>
      </c>
      <c r="AD1950" s="83">
        <f>C1950+D1950</f>
        <v/>
      </c>
      <c r="AE1950" s="82">
        <f>N1950-E1950</f>
        <v/>
      </c>
      <c r="AF1950" s="82">
        <f>O1950-F1950</f>
        <v/>
      </c>
      <c r="AG1950" s="82">
        <f>P1950-G1950</f>
        <v/>
      </c>
      <c r="AH1950" s="82">
        <f>Q1950-H1950</f>
        <v/>
      </c>
      <c r="AI1950" s="82">
        <f>R1950-I1950</f>
        <v/>
      </c>
      <c r="AJ1950" s="82">
        <f>S1950-J1950</f>
        <v/>
      </c>
      <c r="AK1950" s="80">
        <f>INDEX(检修、备用和必开!I:I,MATCH(统调负荷!$C1950,检修、备用和必开!$A:$A,0))</f>
        <v/>
      </c>
    </row>
    <row r="1951" ht="13.8" customHeight="1">
      <c r="A1951" s="80">
        <f>WEEKDAY(C1951,2)</f>
        <v/>
      </c>
      <c r="B1951" s="80">
        <f>HOUR(D1951)</f>
        <v/>
      </c>
      <c r="D1951" s="75" t="n"/>
      <c r="E1951" s="80" t="n"/>
      <c r="F1951" s="80" t="n"/>
      <c r="G1951" s="80" t="n"/>
      <c r="H1951" s="80" t="n"/>
      <c r="I1951" s="80" t="n"/>
      <c r="J1951" s="80" t="n"/>
      <c r="K1951" s="80">
        <f>F1951-Y1951</f>
        <v/>
      </c>
      <c r="L1951" s="82">
        <f>AA1951/(K1951+W1951)</f>
        <v/>
      </c>
      <c r="M1951" s="75" t="n">
        <v>0.3020833333333333</v>
      </c>
      <c r="N1951" s="80" t="n">
        <v>64447.7</v>
      </c>
      <c r="O1951" s="80" t="n">
        <v>30137.68</v>
      </c>
      <c r="P1951" s="80" t="n">
        <v>10368</v>
      </c>
      <c r="Q1951" s="80" t="n">
        <v>19693.2</v>
      </c>
      <c r="R1951" s="80" t="n">
        <v>5386.43</v>
      </c>
      <c r="S1951" s="80" t="n">
        <v>-1137.61</v>
      </c>
      <c r="T1951" s="80">
        <f>O1951-Y1951</f>
        <v/>
      </c>
      <c r="U1951" s="82">
        <f>AA1951/(T1951+X1951)</f>
        <v/>
      </c>
      <c r="V1951" s="80">
        <f>INDEX(检修、备用和必开!B:B,MATCH(统调负荷!$C1951,检修、备用和必开!$A:$A,0))</f>
        <v/>
      </c>
      <c r="W1951" s="80">
        <f>INDEX(检修、备用和必开!C:C,MATCH(统调负荷!$C1951,检修、备用和必开!$A:$A,0))</f>
        <v/>
      </c>
      <c r="X1951" s="80">
        <f>INDEX(检修、备用和必开!D:D,MATCH(统调负荷!$C1951,检修、备用和必开!$A:$A,0))</f>
        <v/>
      </c>
      <c r="Y1951" s="80">
        <f>INDEX(检修、备用和必开!E:E,MATCH(统调负荷!$C1951,检修、备用和必开!$A:$A,0))</f>
        <v/>
      </c>
      <c r="Z1951" s="80">
        <f>INDEX(检修、备用和必开!F:F,MATCH(统调负荷!$C1951,检修、备用和必开!$A:$A,0))</f>
        <v/>
      </c>
      <c r="AA1951" s="80">
        <f>94492.4-V1951-Z1951</f>
        <v/>
      </c>
      <c r="AB1951" s="80" t="n">
        <v>329</v>
      </c>
      <c r="AC1951" s="80" t="n">
        <v>305.48</v>
      </c>
      <c r="AD1951" s="83">
        <f>C1951+D1951</f>
        <v/>
      </c>
      <c r="AE1951" s="82">
        <f>N1951-E1951</f>
        <v/>
      </c>
      <c r="AF1951" s="82">
        <f>O1951-F1951</f>
        <v/>
      </c>
      <c r="AG1951" s="82">
        <f>P1951-G1951</f>
        <v/>
      </c>
      <c r="AH1951" s="82">
        <f>Q1951-H1951</f>
        <v/>
      </c>
      <c r="AI1951" s="82">
        <f>R1951-I1951</f>
        <v/>
      </c>
      <c r="AJ1951" s="82">
        <f>S1951-J1951</f>
        <v/>
      </c>
      <c r="AK1951" s="80">
        <f>INDEX(检修、备用和必开!I:I,MATCH(统调负荷!$C1951,检修、备用和必开!$A:$A,0))</f>
        <v/>
      </c>
    </row>
    <row r="1952" ht="13.8" customHeight="1">
      <c r="A1952" s="80">
        <f>WEEKDAY(C1952,2)</f>
        <v/>
      </c>
      <c r="B1952" s="80">
        <f>HOUR(D1952)</f>
        <v/>
      </c>
      <c r="D1952" s="75" t="n"/>
      <c r="E1952" s="80" t="n"/>
      <c r="F1952" s="80" t="n"/>
      <c r="G1952" s="80" t="n"/>
      <c r="H1952" s="80" t="n"/>
      <c r="I1952" s="80" t="n"/>
      <c r="J1952" s="80" t="n"/>
      <c r="K1952" s="80">
        <f>F1952-Y1952</f>
        <v/>
      </c>
      <c r="L1952" s="82">
        <f>AA1952/(K1952+W1952)</f>
        <v/>
      </c>
      <c r="M1952" s="75" t="n">
        <v>0.3125</v>
      </c>
      <c r="N1952" s="80" t="n">
        <v>66143.5</v>
      </c>
      <c r="O1952" s="80" t="n">
        <v>30505.49</v>
      </c>
      <c r="P1952" s="80" t="n">
        <v>10437.2</v>
      </c>
      <c r="Q1952" s="80" t="n">
        <v>20812.1</v>
      </c>
      <c r="R1952" s="80" t="n">
        <v>5588.58</v>
      </c>
      <c r="S1952" s="80" t="n">
        <v>-1199.87</v>
      </c>
      <c r="T1952" s="80">
        <f>O1952-Y1952</f>
        <v/>
      </c>
      <c r="U1952" s="82">
        <f>AA1952/(T1952+X1952)</f>
        <v/>
      </c>
      <c r="V1952" s="80">
        <f>INDEX(检修、备用和必开!B:B,MATCH(统调负荷!$C1952,检修、备用和必开!$A:$A,0))</f>
        <v/>
      </c>
      <c r="W1952" s="80">
        <f>INDEX(检修、备用和必开!C:C,MATCH(统调负荷!$C1952,检修、备用和必开!$A:$A,0))</f>
        <v/>
      </c>
      <c r="X1952" s="80">
        <f>INDEX(检修、备用和必开!D:D,MATCH(统调负荷!$C1952,检修、备用和必开!$A:$A,0))</f>
        <v/>
      </c>
      <c r="Y1952" s="80">
        <f>INDEX(检修、备用和必开!E:E,MATCH(统调负荷!$C1952,检修、备用和必开!$A:$A,0))</f>
        <v/>
      </c>
      <c r="Z1952" s="80">
        <f>INDEX(检修、备用和必开!F:F,MATCH(统调负荷!$C1952,检修、备用和必开!$A:$A,0))</f>
        <v/>
      </c>
      <c r="AA1952" s="80">
        <f>94492.4-V1952-Z1952</f>
        <v/>
      </c>
      <c r="AB1952" s="80" t="n">
        <v>319.65</v>
      </c>
      <c r="AC1952" s="80" t="n">
        <v>302.95</v>
      </c>
      <c r="AD1952" s="83">
        <f>C1952+D1952</f>
        <v/>
      </c>
      <c r="AE1952" s="82">
        <f>N1952-E1952</f>
        <v/>
      </c>
      <c r="AF1952" s="82">
        <f>O1952-F1952</f>
        <v/>
      </c>
      <c r="AG1952" s="82">
        <f>P1952-G1952</f>
        <v/>
      </c>
      <c r="AH1952" s="82">
        <f>Q1952-H1952</f>
        <v/>
      </c>
      <c r="AI1952" s="82">
        <f>R1952-I1952</f>
        <v/>
      </c>
      <c r="AJ1952" s="82">
        <f>S1952-J1952</f>
        <v/>
      </c>
      <c r="AK1952" s="80">
        <f>INDEX(检修、备用和必开!I:I,MATCH(统调负荷!$C1952,检修、备用和必开!$A:$A,0))</f>
        <v/>
      </c>
    </row>
    <row r="1953" ht="13.8" customHeight="1">
      <c r="A1953" s="80">
        <f>WEEKDAY(C1953,2)</f>
        <v/>
      </c>
      <c r="B1953" s="80">
        <f>HOUR(D1953)</f>
        <v/>
      </c>
      <c r="D1953" s="75" t="n"/>
      <c r="E1953" s="80" t="n"/>
      <c r="F1953" s="80" t="n"/>
      <c r="G1953" s="80" t="n"/>
      <c r="H1953" s="80" t="n"/>
      <c r="I1953" s="80" t="n"/>
      <c r="J1953" s="80" t="n"/>
      <c r="K1953" s="80">
        <f>F1953-Y1953</f>
        <v/>
      </c>
      <c r="L1953" s="82">
        <f>AA1953/(K1953+W1953)</f>
        <v/>
      </c>
      <c r="M1953" s="75" t="n">
        <v>0.3229166666666667</v>
      </c>
      <c r="N1953" s="80" t="n">
        <v>67169</v>
      </c>
      <c r="O1953" s="80" t="n">
        <v>29511.36</v>
      </c>
      <c r="P1953" s="80" t="n">
        <v>10863</v>
      </c>
      <c r="Q1953" s="80" t="n">
        <v>22013.8</v>
      </c>
      <c r="R1953" s="80" t="n">
        <v>5934.17</v>
      </c>
      <c r="S1953" s="80" t="n">
        <v>-1153.33</v>
      </c>
      <c r="T1953" s="80">
        <f>O1953-Y1953</f>
        <v/>
      </c>
      <c r="U1953" s="82">
        <f>AA1953/(T1953+X1953)</f>
        <v/>
      </c>
      <c r="V1953" s="80">
        <f>INDEX(检修、备用和必开!B:B,MATCH(统调负荷!$C1953,检修、备用和必开!$A:$A,0))</f>
        <v/>
      </c>
      <c r="W1953" s="80">
        <f>INDEX(检修、备用和必开!C:C,MATCH(统调负荷!$C1953,检修、备用和必开!$A:$A,0))</f>
        <v/>
      </c>
      <c r="X1953" s="80">
        <f>INDEX(检修、备用和必开!D:D,MATCH(统调负荷!$C1953,检修、备用和必开!$A:$A,0))</f>
        <v/>
      </c>
      <c r="Y1953" s="80">
        <f>INDEX(检修、备用和必开!E:E,MATCH(统调负荷!$C1953,检修、备用和必开!$A:$A,0))</f>
        <v/>
      </c>
      <c r="Z1953" s="80">
        <f>INDEX(检修、备用和必开!F:F,MATCH(统调负荷!$C1953,检修、备用和必开!$A:$A,0))</f>
        <v/>
      </c>
      <c r="AA1953" s="80">
        <f>94492.4-V1953-Z1953</f>
        <v/>
      </c>
      <c r="AB1953" s="80" t="n">
        <v>324.33</v>
      </c>
      <c r="AC1953" s="80" t="n">
        <v>296.15</v>
      </c>
      <c r="AD1953" s="83">
        <f>C1953+D1953</f>
        <v/>
      </c>
      <c r="AE1953" s="82">
        <f>N1953-E1953</f>
        <v/>
      </c>
      <c r="AF1953" s="82">
        <f>O1953-F1953</f>
        <v/>
      </c>
      <c r="AG1953" s="82">
        <f>P1953-G1953</f>
        <v/>
      </c>
      <c r="AH1953" s="82">
        <f>Q1953-H1953</f>
        <v/>
      </c>
      <c r="AI1953" s="82">
        <f>R1953-I1953</f>
        <v/>
      </c>
      <c r="AJ1953" s="82">
        <f>S1953-J1953</f>
        <v/>
      </c>
      <c r="AK1953" s="80">
        <f>INDEX(检修、备用和必开!I:I,MATCH(统调负荷!$C1953,检修、备用和必开!$A:$A,0))</f>
        <v/>
      </c>
    </row>
    <row r="1954" ht="13.8" customHeight="1">
      <c r="A1954" s="80">
        <f>WEEKDAY(C1954,2)</f>
        <v/>
      </c>
      <c r="B1954" s="80">
        <f>HOUR(D1954)</f>
        <v/>
      </c>
      <c r="D1954" s="75" t="n"/>
      <c r="E1954" s="80" t="n"/>
      <c r="F1954" s="80" t="n"/>
      <c r="G1954" s="80" t="n"/>
      <c r="H1954" s="80" t="n"/>
      <c r="I1954" s="80" t="n"/>
      <c r="J1954" s="80" t="n"/>
      <c r="K1954" s="80">
        <f>F1954-Y1954</f>
        <v/>
      </c>
      <c r="L1954" s="82">
        <f>AA1954/(K1954+W1954)</f>
        <v/>
      </c>
      <c r="M1954" s="75" t="n">
        <v>0.3333333333333333</v>
      </c>
      <c r="N1954" s="80" t="n">
        <v>68563.39999999999</v>
      </c>
      <c r="O1954" s="80" t="n">
        <v>28868.38</v>
      </c>
      <c r="P1954" s="80" t="n">
        <v>11090.4</v>
      </c>
      <c r="Q1954" s="80" t="n">
        <v>23599.9</v>
      </c>
      <c r="R1954" s="80" t="n">
        <v>6351.04</v>
      </c>
      <c r="S1954" s="80" t="n">
        <v>-1346.32</v>
      </c>
      <c r="T1954" s="80">
        <f>O1954-Y1954</f>
        <v/>
      </c>
      <c r="U1954" s="82">
        <f>AA1954/(T1954+X1954)</f>
        <v/>
      </c>
      <c r="V1954" s="80">
        <f>INDEX(检修、备用和必开!B:B,MATCH(统调负荷!$C1954,检修、备用和必开!$A:$A,0))</f>
        <v/>
      </c>
      <c r="W1954" s="80">
        <f>INDEX(检修、备用和必开!C:C,MATCH(统调负荷!$C1954,检修、备用和必开!$A:$A,0))</f>
        <v/>
      </c>
      <c r="X1954" s="80">
        <f>INDEX(检修、备用和必开!D:D,MATCH(统调负荷!$C1954,检修、备用和必开!$A:$A,0))</f>
        <v/>
      </c>
      <c r="Y1954" s="80">
        <f>INDEX(检修、备用和必开!E:E,MATCH(统调负荷!$C1954,检修、备用和必开!$A:$A,0))</f>
        <v/>
      </c>
      <c r="Z1954" s="80">
        <f>INDEX(检修、备用和必开!F:F,MATCH(统调负荷!$C1954,检修、备用和必开!$A:$A,0))</f>
        <v/>
      </c>
      <c r="AA1954" s="80">
        <f>94492.4-V1954-Z1954</f>
        <v/>
      </c>
      <c r="AB1954" s="80" t="n">
        <v>314.97</v>
      </c>
      <c r="AC1954" s="80" t="n">
        <v>300.97</v>
      </c>
      <c r="AD1954" s="83">
        <f>C1954+D1954</f>
        <v/>
      </c>
      <c r="AE1954" s="82">
        <f>N1954-E1954</f>
        <v/>
      </c>
      <c r="AF1954" s="82">
        <f>O1954-F1954</f>
        <v/>
      </c>
      <c r="AG1954" s="82">
        <f>P1954-G1954</f>
        <v/>
      </c>
      <c r="AH1954" s="82">
        <f>Q1954-H1954</f>
        <v/>
      </c>
      <c r="AI1954" s="82">
        <f>R1954-I1954</f>
        <v/>
      </c>
      <c r="AJ1954" s="82">
        <f>S1954-J1954</f>
        <v/>
      </c>
      <c r="AK1954" s="80">
        <f>INDEX(检修、备用和必开!I:I,MATCH(统调负荷!$C1954,检修、备用和必开!$A:$A,0))</f>
        <v/>
      </c>
    </row>
    <row r="1955" ht="13.8" customHeight="1">
      <c r="A1955" s="80">
        <f>WEEKDAY(C1955,2)</f>
        <v/>
      </c>
      <c r="B1955" s="80">
        <f>HOUR(D1955)</f>
        <v/>
      </c>
      <c r="D1955" s="75" t="n"/>
      <c r="E1955" s="80" t="n"/>
      <c r="F1955" s="80" t="n"/>
      <c r="G1955" s="80" t="n"/>
      <c r="H1955" s="80" t="n"/>
      <c r="I1955" s="80" t="n"/>
      <c r="J1955" s="80" t="n"/>
      <c r="K1955" s="80">
        <f>F1955-Y1955</f>
        <v/>
      </c>
      <c r="L1955" s="82">
        <f>AA1955/(K1955+W1955)</f>
        <v/>
      </c>
      <c r="M1955" s="75" t="n">
        <v>0.34375</v>
      </c>
      <c r="N1955" s="80" t="n">
        <v>70170.5</v>
      </c>
      <c r="O1955" s="80" t="n">
        <v>28935.57</v>
      </c>
      <c r="P1955" s="80" t="n">
        <v>11848.7</v>
      </c>
      <c r="Q1955" s="80" t="n">
        <v>23855</v>
      </c>
      <c r="R1955" s="80" t="n">
        <v>6913.47</v>
      </c>
      <c r="S1955" s="80" t="n">
        <v>-1382.24</v>
      </c>
      <c r="T1955" s="80">
        <f>O1955-Y1955</f>
        <v/>
      </c>
      <c r="U1955" s="82">
        <f>AA1955/(T1955+X1955)</f>
        <v/>
      </c>
      <c r="V1955" s="80">
        <f>INDEX(检修、备用和必开!B:B,MATCH(统调负荷!$C1955,检修、备用和必开!$A:$A,0))</f>
        <v/>
      </c>
      <c r="W1955" s="80">
        <f>INDEX(检修、备用和必开!C:C,MATCH(统调负荷!$C1955,检修、备用和必开!$A:$A,0))</f>
        <v/>
      </c>
      <c r="X1955" s="80">
        <f>INDEX(检修、备用和必开!D:D,MATCH(统调负荷!$C1955,检修、备用和必开!$A:$A,0))</f>
        <v/>
      </c>
      <c r="Y1955" s="80">
        <f>INDEX(检修、备用和必开!E:E,MATCH(统调负荷!$C1955,检修、备用和必开!$A:$A,0))</f>
        <v/>
      </c>
      <c r="Z1955" s="80">
        <f>INDEX(检修、备用和必开!F:F,MATCH(统调负荷!$C1955,检修、备用和必开!$A:$A,0))</f>
        <v/>
      </c>
      <c r="AA1955" s="80">
        <f>94492.4-V1955-Z1955</f>
        <v/>
      </c>
      <c r="AB1955" s="80" t="n">
        <v>317.92</v>
      </c>
      <c r="AC1955" s="80" t="n">
        <v>299</v>
      </c>
      <c r="AD1955" s="83">
        <f>C1955+D1955</f>
        <v/>
      </c>
      <c r="AE1955" s="82">
        <f>N1955-E1955</f>
        <v/>
      </c>
      <c r="AF1955" s="82">
        <f>O1955-F1955</f>
        <v/>
      </c>
      <c r="AG1955" s="82">
        <f>P1955-G1955</f>
        <v/>
      </c>
      <c r="AH1955" s="82">
        <f>Q1955-H1955</f>
        <v/>
      </c>
      <c r="AI1955" s="82">
        <f>R1955-I1955</f>
        <v/>
      </c>
      <c r="AJ1955" s="82">
        <f>S1955-J1955</f>
        <v/>
      </c>
      <c r="AK1955" s="80">
        <f>INDEX(检修、备用和必开!I:I,MATCH(统调负荷!$C1955,检修、备用和必开!$A:$A,0))</f>
        <v/>
      </c>
    </row>
    <row r="1956" ht="13.8" customHeight="1">
      <c r="A1956" s="80">
        <f>WEEKDAY(C1956,2)</f>
        <v/>
      </c>
      <c r="B1956" s="80">
        <f>HOUR(D1956)</f>
        <v/>
      </c>
      <c r="D1956" s="75" t="n"/>
      <c r="E1956" s="80" t="n"/>
      <c r="F1956" s="80" t="n"/>
      <c r="G1956" s="80" t="n"/>
      <c r="H1956" s="80" t="n"/>
      <c r="I1956" s="80" t="n"/>
      <c r="J1956" s="80" t="n"/>
      <c r="K1956" s="80">
        <f>F1956-Y1956</f>
        <v/>
      </c>
      <c r="L1956" s="82">
        <f>AA1956/(K1956+W1956)</f>
        <v/>
      </c>
      <c r="M1956" s="75" t="n">
        <v>0.3541666666666667</v>
      </c>
      <c r="N1956" s="80" t="n">
        <v>70844</v>
      </c>
      <c r="O1956" s="80" t="n">
        <v>27957.43</v>
      </c>
      <c r="P1956" s="80" t="n">
        <v>12526.2</v>
      </c>
      <c r="Q1956" s="80" t="n">
        <v>24236.4</v>
      </c>
      <c r="R1956" s="80" t="n">
        <v>7518.85</v>
      </c>
      <c r="S1956" s="80" t="n">
        <v>-1394.88</v>
      </c>
      <c r="T1956" s="80">
        <f>O1956-Y1956</f>
        <v/>
      </c>
      <c r="U1956" s="82">
        <f>AA1956/(T1956+X1956)</f>
        <v/>
      </c>
      <c r="V1956" s="80">
        <f>INDEX(检修、备用和必开!B:B,MATCH(统调负荷!$C1956,检修、备用和必开!$A:$A,0))</f>
        <v/>
      </c>
      <c r="W1956" s="80">
        <f>INDEX(检修、备用和必开!C:C,MATCH(统调负荷!$C1956,检修、备用和必开!$A:$A,0))</f>
        <v/>
      </c>
      <c r="X1956" s="80">
        <f>INDEX(检修、备用和必开!D:D,MATCH(统调负荷!$C1956,检修、备用和必开!$A:$A,0))</f>
        <v/>
      </c>
      <c r="Y1956" s="80">
        <f>INDEX(检修、备用和必开!E:E,MATCH(统调负荷!$C1956,检修、备用和必开!$A:$A,0))</f>
        <v/>
      </c>
      <c r="Z1956" s="80">
        <f>INDEX(检修、备用和必开!F:F,MATCH(统调负荷!$C1956,检修、备用和必开!$A:$A,0))</f>
        <v/>
      </c>
      <c r="AA1956" s="80">
        <f>94492.4-V1956-Z1956</f>
        <v/>
      </c>
      <c r="AB1956" s="80" t="n">
        <v>317.92</v>
      </c>
      <c r="AC1956" s="80" t="n">
        <v>288</v>
      </c>
      <c r="AD1956" s="83">
        <f>C1956+D1956</f>
        <v/>
      </c>
      <c r="AE1956" s="82">
        <f>N1956-E1956</f>
        <v/>
      </c>
      <c r="AF1956" s="82">
        <f>O1956-F1956</f>
        <v/>
      </c>
      <c r="AG1956" s="82">
        <f>P1956-G1956</f>
        <v/>
      </c>
      <c r="AH1956" s="82">
        <f>Q1956-H1956</f>
        <v/>
      </c>
      <c r="AI1956" s="82">
        <f>R1956-I1956</f>
        <v/>
      </c>
      <c r="AJ1956" s="82">
        <f>S1956-J1956</f>
        <v/>
      </c>
      <c r="AK1956" s="80">
        <f>INDEX(检修、备用和必开!I:I,MATCH(统调负荷!$C1956,检修、备用和必开!$A:$A,0))</f>
        <v/>
      </c>
    </row>
    <row r="1957" ht="13.8" customHeight="1">
      <c r="A1957" s="80">
        <f>WEEKDAY(C1957,2)</f>
        <v/>
      </c>
      <c r="B1957" s="80">
        <f>HOUR(D1957)</f>
        <v/>
      </c>
      <c r="D1957" s="75" t="n"/>
      <c r="E1957" s="80" t="n"/>
      <c r="F1957" s="80" t="n"/>
      <c r="G1957" s="80" t="n"/>
      <c r="H1957" s="80" t="n"/>
      <c r="I1957" s="80" t="n"/>
      <c r="J1957" s="80" t="n"/>
      <c r="K1957" s="80">
        <f>F1957-Y1957</f>
        <v/>
      </c>
      <c r="L1957" s="82">
        <f>AA1957/(K1957+W1957)</f>
        <v/>
      </c>
      <c r="M1957" s="75" t="n">
        <v>0.3645833333333333</v>
      </c>
      <c r="N1957" s="80" t="n">
        <v>70954.3</v>
      </c>
      <c r="O1957" s="80" t="n">
        <v>27465.58</v>
      </c>
      <c r="P1957" s="80" t="n">
        <v>12220.9</v>
      </c>
      <c r="Q1957" s="80" t="n">
        <v>24442.2</v>
      </c>
      <c r="R1957" s="80" t="n">
        <v>8189.59</v>
      </c>
      <c r="S1957" s="80" t="n">
        <v>-1363.97</v>
      </c>
      <c r="T1957" s="80">
        <f>O1957-Y1957</f>
        <v/>
      </c>
      <c r="U1957" s="82">
        <f>AA1957/(T1957+X1957)</f>
        <v/>
      </c>
      <c r="V1957" s="80">
        <f>INDEX(检修、备用和必开!B:B,MATCH(统调负荷!$C1957,检修、备用和必开!$A:$A,0))</f>
        <v/>
      </c>
      <c r="W1957" s="80">
        <f>INDEX(检修、备用和必开!C:C,MATCH(统调负荷!$C1957,检修、备用和必开!$A:$A,0))</f>
        <v/>
      </c>
      <c r="X1957" s="80">
        <f>INDEX(检修、备用和必开!D:D,MATCH(统调负荷!$C1957,检修、备用和必开!$A:$A,0))</f>
        <v/>
      </c>
      <c r="Y1957" s="80">
        <f>INDEX(检修、备用和必开!E:E,MATCH(统调负荷!$C1957,检修、备用和必开!$A:$A,0))</f>
        <v/>
      </c>
      <c r="Z1957" s="80">
        <f>INDEX(检修、备用和必开!F:F,MATCH(统调负荷!$C1957,检修、备用和必开!$A:$A,0))</f>
        <v/>
      </c>
      <c r="AA1957" s="80">
        <f>94492.4-V1957-Z1957</f>
        <v/>
      </c>
      <c r="AB1957" s="80" t="n">
        <v>314.97</v>
      </c>
      <c r="AC1957" s="80" t="n">
        <v>255.01</v>
      </c>
      <c r="AD1957" s="83">
        <f>C1957+D1957</f>
        <v/>
      </c>
      <c r="AE1957" s="82">
        <f>N1957-E1957</f>
        <v/>
      </c>
      <c r="AF1957" s="82">
        <f>O1957-F1957</f>
        <v/>
      </c>
      <c r="AG1957" s="82">
        <f>P1957-G1957</f>
        <v/>
      </c>
      <c r="AH1957" s="82">
        <f>Q1957-H1957</f>
        <v/>
      </c>
      <c r="AI1957" s="82">
        <f>R1957-I1957</f>
        <v/>
      </c>
      <c r="AJ1957" s="82">
        <f>S1957-J1957</f>
        <v/>
      </c>
      <c r="AK1957" s="80">
        <f>INDEX(检修、备用和必开!I:I,MATCH(统调负荷!$C1957,检修、备用和必开!$A:$A,0))</f>
        <v/>
      </c>
    </row>
    <row r="1958" ht="13.8" customHeight="1">
      <c r="A1958" s="80">
        <f>WEEKDAY(C1958,2)</f>
        <v/>
      </c>
      <c r="B1958" s="80">
        <f>HOUR(D1958)</f>
        <v/>
      </c>
      <c r="D1958" s="75" t="n"/>
      <c r="E1958" s="80" t="n"/>
      <c r="F1958" s="80" t="n"/>
      <c r="G1958" s="80" t="n"/>
      <c r="H1958" s="80" t="n"/>
      <c r="I1958" s="80" t="n"/>
      <c r="J1958" s="80" t="n"/>
      <c r="K1958" s="80">
        <f>F1958-Y1958</f>
        <v/>
      </c>
      <c r="L1958" s="82">
        <f>AA1958/(K1958+W1958)</f>
        <v/>
      </c>
      <c r="M1958" s="75" t="n">
        <v>0.375</v>
      </c>
      <c r="N1958" s="80" t="n">
        <v>71251.39999999999</v>
      </c>
      <c r="O1958" s="80" t="n">
        <v>26169.74</v>
      </c>
      <c r="P1958" s="80" t="n">
        <v>12797.9</v>
      </c>
      <c r="Q1958" s="80" t="n">
        <v>24689</v>
      </c>
      <c r="R1958" s="80" t="n">
        <v>8982.6</v>
      </c>
      <c r="S1958" s="80" t="n">
        <v>-1387.84</v>
      </c>
      <c r="T1958" s="80">
        <f>O1958-Y1958</f>
        <v/>
      </c>
      <c r="U1958" s="82">
        <f>AA1958/(T1958+X1958)</f>
        <v/>
      </c>
      <c r="V1958" s="80">
        <f>INDEX(检修、备用和必开!B:B,MATCH(统调负荷!$C1958,检修、备用和必开!$A:$A,0))</f>
        <v/>
      </c>
      <c r="W1958" s="80">
        <f>INDEX(检修、备用和必开!C:C,MATCH(统调负荷!$C1958,检修、备用和必开!$A:$A,0))</f>
        <v/>
      </c>
      <c r="X1958" s="80">
        <f>INDEX(检修、备用和必开!D:D,MATCH(统调负荷!$C1958,检修、备用和必开!$A:$A,0))</f>
        <v/>
      </c>
      <c r="Y1958" s="80">
        <f>INDEX(检修、备用和必开!E:E,MATCH(统调负荷!$C1958,检修、备用和必开!$A:$A,0))</f>
        <v/>
      </c>
      <c r="Z1958" s="80">
        <f>INDEX(检修、备用和必开!F:F,MATCH(统调负荷!$C1958,检修、备用和必开!$A:$A,0))</f>
        <v/>
      </c>
      <c r="AA1958" s="80">
        <f>94492.4-V1958-Z1958</f>
        <v/>
      </c>
      <c r="AB1958" s="80" t="n">
        <v>310</v>
      </c>
      <c r="AC1958" s="80" t="n">
        <v>0.99</v>
      </c>
      <c r="AD1958" s="83">
        <f>C1958+D1958</f>
        <v/>
      </c>
      <c r="AE1958" s="82">
        <f>N1958-E1958</f>
        <v/>
      </c>
      <c r="AF1958" s="82">
        <f>O1958-F1958</f>
        <v/>
      </c>
      <c r="AG1958" s="82">
        <f>P1958-G1958</f>
        <v/>
      </c>
      <c r="AH1958" s="82">
        <f>Q1958-H1958</f>
        <v/>
      </c>
      <c r="AI1958" s="82">
        <f>R1958-I1958</f>
        <v/>
      </c>
      <c r="AJ1958" s="82">
        <f>S1958-J1958</f>
        <v/>
      </c>
      <c r="AK1958" s="80">
        <f>INDEX(检修、备用和必开!I:I,MATCH(统调负荷!$C1958,检修、备用和必开!$A:$A,0))</f>
        <v/>
      </c>
    </row>
    <row r="1959" ht="13.8" customHeight="1">
      <c r="A1959" s="80">
        <f>WEEKDAY(C1959,2)</f>
        <v/>
      </c>
      <c r="B1959" s="80">
        <f>HOUR(D1959)</f>
        <v/>
      </c>
      <c r="D1959" s="75" t="n"/>
      <c r="E1959" s="80" t="n"/>
      <c r="F1959" s="80" t="n"/>
      <c r="G1959" s="80" t="n"/>
      <c r="H1959" s="80" t="n"/>
      <c r="I1959" s="80" t="n"/>
      <c r="J1959" s="80" t="n"/>
      <c r="K1959" s="80">
        <f>F1959-Y1959</f>
        <v/>
      </c>
      <c r="L1959" s="82">
        <f>AA1959/(K1959+W1959)</f>
        <v/>
      </c>
      <c r="M1959" s="75" t="n">
        <v>0.3854166666666667</v>
      </c>
      <c r="N1959" s="80" t="n">
        <v>71296.89999999999</v>
      </c>
      <c r="O1959" s="80" t="n">
        <v>25702.95</v>
      </c>
      <c r="P1959" s="80" t="n">
        <v>12591.1</v>
      </c>
      <c r="Q1959" s="80" t="n">
        <v>24608.1</v>
      </c>
      <c r="R1959" s="80" t="n">
        <v>9664.33</v>
      </c>
      <c r="S1959" s="80" t="n">
        <v>-1269.58</v>
      </c>
      <c r="T1959" s="80">
        <f>O1959-Y1959</f>
        <v/>
      </c>
      <c r="U1959" s="82">
        <f>AA1959/(T1959+X1959)</f>
        <v/>
      </c>
      <c r="V1959" s="80">
        <f>INDEX(检修、备用和必开!B:B,MATCH(统调负荷!$C1959,检修、备用和必开!$A:$A,0))</f>
        <v/>
      </c>
      <c r="W1959" s="80">
        <f>INDEX(检修、备用和必开!C:C,MATCH(统调负荷!$C1959,检修、备用和必开!$A:$A,0))</f>
        <v/>
      </c>
      <c r="X1959" s="80">
        <f>INDEX(检修、备用和必开!D:D,MATCH(统调负荷!$C1959,检修、备用和必开!$A:$A,0))</f>
        <v/>
      </c>
      <c r="Y1959" s="80">
        <f>INDEX(检修、备用和必开!E:E,MATCH(统调负荷!$C1959,检修、备用和必开!$A:$A,0))</f>
        <v/>
      </c>
      <c r="Z1959" s="80">
        <f>INDEX(检修、备用和必开!F:F,MATCH(统调负荷!$C1959,检修、备用和必开!$A:$A,0))</f>
        <v/>
      </c>
      <c r="AA1959" s="80">
        <f>94492.4-V1959-Z1959</f>
        <v/>
      </c>
      <c r="AB1959" s="80" t="n">
        <v>306.03</v>
      </c>
      <c r="AC1959" s="80" t="n">
        <v>98.68000000000001</v>
      </c>
      <c r="AD1959" s="83">
        <f>C1959+D1959</f>
        <v/>
      </c>
      <c r="AE1959" s="82">
        <f>N1959-E1959</f>
        <v/>
      </c>
      <c r="AF1959" s="82">
        <f>O1959-F1959</f>
        <v/>
      </c>
      <c r="AG1959" s="82">
        <f>P1959-G1959</f>
        <v/>
      </c>
      <c r="AH1959" s="82">
        <f>Q1959-H1959</f>
        <v/>
      </c>
      <c r="AI1959" s="82">
        <f>R1959-I1959</f>
        <v/>
      </c>
      <c r="AJ1959" s="82">
        <f>S1959-J1959</f>
        <v/>
      </c>
      <c r="AK1959" s="80">
        <f>INDEX(检修、备用和必开!I:I,MATCH(统调负荷!$C1959,检修、备用和必开!$A:$A,0))</f>
        <v/>
      </c>
    </row>
    <row r="1960" ht="13.8" customHeight="1">
      <c r="A1960" s="80">
        <f>WEEKDAY(C1960,2)</f>
        <v/>
      </c>
      <c r="B1960" s="80">
        <f>HOUR(D1960)</f>
        <v/>
      </c>
      <c r="D1960" s="75" t="n"/>
      <c r="E1960" s="80" t="n"/>
      <c r="F1960" s="80" t="n"/>
      <c r="G1960" s="80" t="n"/>
      <c r="H1960" s="80" t="n"/>
      <c r="I1960" s="80" t="n"/>
      <c r="J1960" s="80" t="n"/>
      <c r="K1960" s="80">
        <f>F1960-Y1960</f>
        <v/>
      </c>
      <c r="L1960" s="82">
        <f>AA1960/(K1960+W1960)</f>
        <v/>
      </c>
      <c r="M1960" s="75" t="n">
        <v>0.3958333333333333</v>
      </c>
      <c r="N1960" s="80" t="n">
        <v>71230.10000000001</v>
      </c>
      <c r="O1960" s="80" t="n">
        <v>25168.03</v>
      </c>
      <c r="P1960" s="80" t="n">
        <v>12189.1</v>
      </c>
      <c r="Q1960" s="80" t="n">
        <v>24906.6</v>
      </c>
      <c r="R1960" s="80" t="n">
        <v>10331.2</v>
      </c>
      <c r="S1960" s="80" t="n">
        <v>-1364.83</v>
      </c>
      <c r="T1960" s="80">
        <f>O1960-Y1960</f>
        <v/>
      </c>
      <c r="U1960" s="82">
        <f>AA1960/(T1960+X1960)</f>
        <v/>
      </c>
      <c r="V1960" s="80">
        <f>INDEX(检修、备用和必开!B:B,MATCH(统调负荷!$C1960,检修、备用和必开!$A:$A,0))</f>
        <v/>
      </c>
      <c r="W1960" s="80">
        <f>INDEX(检修、备用和必开!C:C,MATCH(统调负荷!$C1960,检修、备用和必开!$A:$A,0))</f>
        <v/>
      </c>
      <c r="X1960" s="80">
        <f>INDEX(检修、备用和必开!D:D,MATCH(统调负荷!$C1960,检修、备用和必开!$A:$A,0))</f>
        <v/>
      </c>
      <c r="Y1960" s="80">
        <f>INDEX(检修、备用和必开!E:E,MATCH(统调负荷!$C1960,检修、备用和必开!$A:$A,0))</f>
        <v/>
      </c>
      <c r="Z1960" s="80">
        <f>INDEX(检修、备用和必开!F:F,MATCH(统调负荷!$C1960,检修、备用和必开!$A:$A,0))</f>
        <v/>
      </c>
      <c r="AA1960" s="80">
        <f>94492.4-V1960-Z1960</f>
        <v/>
      </c>
      <c r="AB1960" s="80" t="n">
        <v>308</v>
      </c>
      <c r="AC1960" s="80" t="n">
        <v>285</v>
      </c>
      <c r="AD1960" s="83">
        <f>C1960+D1960</f>
        <v/>
      </c>
      <c r="AE1960" s="82">
        <f>N1960-E1960</f>
        <v/>
      </c>
      <c r="AF1960" s="82">
        <f>O1960-F1960</f>
        <v/>
      </c>
      <c r="AG1960" s="82">
        <f>P1960-G1960</f>
        <v/>
      </c>
      <c r="AH1960" s="82">
        <f>Q1960-H1960</f>
        <v/>
      </c>
      <c r="AI1960" s="82">
        <f>R1960-I1960</f>
        <v/>
      </c>
      <c r="AJ1960" s="82">
        <f>S1960-J1960</f>
        <v/>
      </c>
      <c r="AK1960" s="80">
        <f>INDEX(检修、备用和必开!I:I,MATCH(统调负荷!$C1960,检修、备用和必开!$A:$A,0))</f>
        <v/>
      </c>
    </row>
    <row r="1961" ht="13.8" customHeight="1">
      <c r="A1961" s="80">
        <f>WEEKDAY(C1961,2)</f>
        <v/>
      </c>
      <c r="B1961" s="80">
        <f>HOUR(D1961)</f>
        <v/>
      </c>
      <c r="D1961" s="75" t="n"/>
      <c r="E1961" s="80" t="n"/>
      <c r="F1961" s="80" t="n"/>
      <c r="G1961" s="80" t="n"/>
      <c r="H1961" s="80" t="n"/>
      <c r="I1961" s="80" t="n"/>
      <c r="J1961" s="80" t="n"/>
      <c r="K1961" s="80">
        <f>F1961-Y1961</f>
        <v/>
      </c>
      <c r="L1961" s="82">
        <f>AA1961/(K1961+W1961)</f>
        <v/>
      </c>
      <c r="M1961" s="75" t="n">
        <v>0.40625</v>
      </c>
      <c r="N1961" s="80" t="n">
        <v>70782.89999999999</v>
      </c>
      <c r="O1961" s="80" t="n">
        <v>24258.17</v>
      </c>
      <c r="P1961" s="80" t="n">
        <v>11838.7</v>
      </c>
      <c r="Q1961" s="80" t="n">
        <v>24979.8</v>
      </c>
      <c r="R1961" s="80" t="n">
        <v>11092.4</v>
      </c>
      <c r="S1961" s="80" t="n">
        <v>-1386.17</v>
      </c>
      <c r="T1961" s="80">
        <f>O1961-Y1961</f>
        <v/>
      </c>
      <c r="U1961" s="82">
        <f>AA1961/(T1961+X1961)</f>
        <v/>
      </c>
      <c r="V1961" s="80">
        <f>INDEX(检修、备用和必开!B:B,MATCH(统调负荷!$C1961,检修、备用和必开!$A:$A,0))</f>
        <v/>
      </c>
      <c r="W1961" s="80">
        <f>INDEX(检修、备用和必开!C:C,MATCH(统调负荷!$C1961,检修、备用和必开!$A:$A,0))</f>
        <v/>
      </c>
      <c r="X1961" s="80">
        <f>INDEX(检修、备用和必开!D:D,MATCH(统调负荷!$C1961,检修、备用和必开!$A:$A,0))</f>
        <v/>
      </c>
      <c r="Y1961" s="80">
        <f>INDEX(检修、备用和必开!E:E,MATCH(统调负荷!$C1961,检修、备用和必开!$A:$A,0))</f>
        <v/>
      </c>
      <c r="Z1961" s="80">
        <f>INDEX(检修、备用和必开!F:F,MATCH(统调负荷!$C1961,检修、备用和必开!$A:$A,0))</f>
        <v/>
      </c>
      <c r="AA1961" s="80">
        <f>94492.4-V1961-Z1961</f>
        <v/>
      </c>
      <c r="AB1961" s="80" t="n">
        <v>300</v>
      </c>
      <c r="AC1961" s="80" t="n">
        <v>0</v>
      </c>
      <c r="AD1961" s="83">
        <f>C1961+D1961</f>
        <v/>
      </c>
      <c r="AE1961" s="82">
        <f>N1961-E1961</f>
        <v/>
      </c>
      <c r="AF1961" s="82">
        <f>O1961-F1961</f>
        <v/>
      </c>
      <c r="AG1961" s="82">
        <f>P1961-G1961</f>
        <v/>
      </c>
      <c r="AH1961" s="82">
        <f>Q1961-H1961</f>
        <v/>
      </c>
      <c r="AI1961" s="82">
        <f>R1961-I1961</f>
        <v/>
      </c>
      <c r="AJ1961" s="82">
        <f>S1961-J1961</f>
        <v/>
      </c>
      <c r="AK1961" s="80">
        <f>INDEX(检修、备用和必开!I:I,MATCH(统调负荷!$C1961,检修、备用和必开!$A:$A,0))</f>
        <v/>
      </c>
    </row>
    <row r="1962" ht="13.8" customHeight="1">
      <c r="A1962" s="80">
        <f>WEEKDAY(C1962,2)</f>
        <v/>
      </c>
      <c r="B1962" s="80">
        <f>HOUR(D1962)</f>
        <v/>
      </c>
      <c r="D1962" s="75" t="n"/>
      <c r="E1962" s="80" t="n"/>
      <c r="F1962" s="80" t="n"/>
      <c r="G1962" s="80" t="n"/>
      <c r="H1962" s="80" t="n"/>
      <c r="I1962" s="80" t="n"/>
      <c r="J1962" s="80" t="n"/>
      <c r="K1962" s="80">
        <f>F1962-Y1962</f>
        <v/>
      </c>
      <c r="L1962" s="82">
        <f>AA1962/(K1962+W1962)</f>
        <v/>
      </c>
      <c r="M1962" s="75" t="n">
        <v>0.4166666666666667</v>
      </c>
      <c r="N1962" s="80" t="n">
        <v>70121.39999999999</v>
      </c>
      <c r="O1962" s="80" t="n">
        <v>22814.4</v>
      </c>
      <c r="P1962" s="80" t="n">
        <v>12124.4</v>
      </c>
      <c r="Q1962" s="80" t="n">
        <v>24875.2</v>
      </c>
      <c r="R1962" s="80" t="n">
        <v>11632</v>
      </c>
      <c r="S1962" s="80" t="n">
        <v>-1324.6</v>
      </c>
      <c r="T1962" s="80">
        <f>O1962-Y1962</f>
        <v/>
      </c>
      <c r="U1962" s="82">
        <f>AA1962/(T1962+X1962)</f>
        <v/>
      </c>
      <c r="V1962" s="80">
        <f>INDEX(检修、备用和必开!B:B,MATCH(统调负荷!$C1962,检修、备用和必开!$A:$A,0))</f>
        <v/>
      </c>
      <c r="W1962" s="80">
        <f>INDEX(检修、备用和必开!C:C,MATCH(统调负荷!$C1962,检修、备用和必开!$A:$A,0))</f>
        <v/>
      </c>
      <c r="X1962" s="80">
        <f>INDEX(检修、备用和必开!D:D,MATCH(统调负荷!$C1962,检修、备用和必开!$A:$A,0))</f>
        <v/>
      </c>
      <c r="Y1962" s="80">
        <f>INDEX(检修、备用和必开!E:E,MATCH(统调负荷!$C1962,检修、备用和必开!$A:$A,0))</f>
        <v/>
      </c>
      <c r="Z1962" s="80">
        <f>INDEX(检修、备用和必开!F:F,MATCH(统调负荷!$C1962,检修、备用和必开!$A:$A,0))</f>
        <v/>
      </c>
      <c r="AA1962" s="80">
        <f>94492.4-V1962-Z1962</f>
        <v/>
      </c>
      <c r="AB1962" s="80" t="n">
        <v>292.15</v>
      </c>
      <c r="AC1962" s="80" t="n">
        <v>0</v>
      </c>
      <c r="AD1962" s="83">
        <f>C1962+D1962</f>
        <v/>
      </c>
      <c r="AE1962" s="82">
        <f>N1962-E1962</f>
        <v/>
      </c>
      <c r="AF1962" s="82">
        <f>O1962-F1962</f>
        <v/>
      </c>
      <c r="AG1962" s="82">
        <f>P1962-G1962</f>
        <v/>
      </c>
      <c r="AH1962" s="82">
        <f>Q1962-H1962</f>
        <v/>
      </c>
      <c r="AI1962" s="82">
        <f>R1962-I1962</f>
        <v/>
      </c>
      <c r="AJ1962" s="82">
        <f>S1962-J1962</f>
        <v/>
      </c>
      <c r="AK1962" s="80">
        <f>INDEX(检修、备用和必开!I:I,MATCH(统调负荷!$C1962,检修、备用和必开!$A:$A,0))</f>
        <v/>
      </c>
    </row>
    <row r="1963" ht="13.8" customHeight="1">
      <c r="A1963" s="80">
        <f>WEEKDAY(C1963,2)</f>
        <v/>
      </c>
      <c r="B1963" s="80">
        <f>HOUR(D1963)</f>
        <v/>
      </c>
      <c r="D1963" s="75" t="n"/>
      <c r="E1963" s="80" t="n"/>
      <c r="F1963" s="80" t="n"/>
      <c r="G1963" s="80" t="n"/>
      <c r="H1963" s="80" t="n"/>
      <c r="I1963" s="80" t="n"/>
      <c r="J1963" s="80" t="n"/>
      <c r="K1963" s="80">
        <f>F1963-Y1963</f>
        <v/>
      </c>
      <c r="L1963" s="82">
        <f>AA1963/(K1963+W1963)</f>
        <v/>
      </c>
      <c r="M1963" s="75" t="n">
        <v>0.4270833333333333</v>
      </c>
      <c r="N1963" s="80" t="n">
        <v>68525.8</v>
      </c>
      <c r="O1963" s="80" t="n">
        <v>22200.88</v>
      </c>
      <c r="P1963" s="80" t="n">
        <v>10804.7</v>
      </c>
      <c r="Q1963" s="80" t="n">
        <v>24606.9</v>
      </c>
      <c r="R1963" s="80" t="n">
        <v>12252.4</v>
      </c>
      <c r="S1963" s="80" t="n">
        <v>-1339.08</v>
      </c>
      <c r="T1963" s="80">
        <f>O1963-Y1963</f>
        <v/>
      </c>
      <c r="U1963" s="82">
        <f>AA1963/(T1963+X1963)</f>
        <v/>
      </c>
      <c r="V1963" s="80">
        <f>INDEX(检修、备用和必开!B:B,MATCH(统调负荷!$C1963,检修、备用和必开!$A:$A,0))</f>
        <v/>
      </c>
      <c r="W1963" s="80">
        <f>INDEX(检修、备用和必开!C:C,MATCH(统调负荷!$C1963,检修、备用和必开!$A:$A,0))</f>
        <v/>
      </c>
      <c r="X1963" s="80">
        <f>INDEX(检修、备用和必开!D:D,MATCH(统调负荷!$C1963,检修、备用和必开!$A:$A,0))</f>
        <v/>
      </c>
      <c r="Y1963" s="80">
        <f>INDEX(检修、备用和必开!E:E,MATCH(统调负荷!$C1963,检修、备用和必开!$A:$A,0))</f>
        <v/>
      </c>
      <c r="Z1963" s="80">
        <f>INDEX(检修、备用和必开!F:F,MATCH(统调负荷!$C1963,检修、备用和必开!$A:$A,0))</f>
        <v/>
      </c>
      <c r="AA1963" s="80">
        <f>94492.4-V1963-Z1963</f>
        <v/>
      </c>
      <c r="AB1963" s="80" t="n">
        <v>275.47</v>
      </c>
      <c r="AC1963" s="80" t="n">
        <v>29.6</v>
      </c>
      <c r="AD1963" s="83">
        <f>C1963+D1963</f>
        <v/>
      </c>
      <c r="AE1963" s="82">
        <f>N1963-E1963</f>
        <v/>
      </c>
      <c r="AF1963" s="82">
        <f>O1963-F1963</f>
        <v/>
      </c>
      <c r="AG1963" s="82">
        <f>P1963-G1963</f>
        <v/>
      </c>
      <c r="AH1963" s="82">
        <f>Q1963-H1963</f>
        <v/>
      </c>
      <c r="AI1963" s="82">
        <f>R1963-I1963</f>
        <v/>
      </c>
      <c r="AJ1963" s="82">
        <f>S1963-J1963</f>
        <v/>
      </c>
      <c r="AK1963" s="80">
        <f>INDEX(检修、备用和必开!I:I,MATCH(统调负荷!$C1963,检修、备用和必开!$A:$A,0))</f>
        <v/>
      </c>
    </row>
    <row r="1964" ht="13.8" customHeight="1">
      <c r="A1964" s="80">
        <f>WEEKDAY(C1964,2)</f>
        <v/>
      </c>
      <c r="B1964" s="80">
        <f>HOUR(D1964)</f>
        <v/>
      </c>
      <c r="D1964" s="75" t="n"/>
      <c r="E1964" s="80" t="n"/>
      <c r="F1964" s="80" t="n"/>
      <c r="G1964" s="80" t="n"/>
      <c r="H1964" s="80" t="n"/>
      <c r="I1964" s="80" t="n"/>
      <c r="J1964" s="80" t="n"/>
      <c r="K1964" s="80">
        <f>F1964-Y1964</f>
        <v/>
      </c>
      <c r="L1964" s="82">
        <f>AA1964/(K1964+W1964)</f>
        <v/>
      </c>
      <c r="M1964" s="75" t="n">
        <v>0.4375</v>
      </c>
      <c r="N1964" s="80" t="n">
        <v>68417.10000000001</v>
      </c>
      <c r="O1964" s="80" t="n">
        <v>21795.67</v>
      </c>
      <c r="P1964" s="80" t="n">
        <v>11238.8</v>
      </c>
      <c r="Q1964" s="80" t="n">
        <v>24177.4</v>
      </c>
      <c r="R1964" s="80" t="n">
        <v>12615.4</v>
      </c>
      <c r="S1964" s="80" t="n">
        <v>-1410.17</v>
      </c>
      <c r="T1964" s="80">
        <f>O1964-Y1964</f>
        <v/>
      </c>
      <c r="U1964" s="82">
        <f>AA1964/(T1964+X1964)</f>
        <v/>
      </c>
      <c r="V1964" s="80">
        <f>INDEX(检修、备用和必开!B:B,MATCH(统调负荷!$C1964,检修、备用和必开!$A:$A,0))</f>
        <v/>
      </c>
      <c r="W1964" s="80">
        <f>INDEX(检修、备用和必开!C:C,MATCH(统调负荷!$C1964,检修、备用和必开!$A:$A,0))</f>
        <v/>
      </c>
      <c r="X1964" s="80">
        <f>INDEX(检修、备用和必开!D:D,MATCH(统调负荷!$C1964,检修、备用和必开!$A:$A,0))</f>
        <v/>
      </c>
      <c r="Y1964" s="80">
        <f>INDEX(检修、备用和必开!E:E,MATCH(统调负荷!$C1964,检修、备用和必开!$A:$A,0))</f>
        <v/>
      </c>
      <c r="Z1964" s="80">
        <f>INDEX(检修、备用和必开!F:F,MATCH(统调负荷!$C1964,检修、备用和必开!$A:$A,0))</f>
        <v/>
      </c>
      <c r="AA1964" s="80">
        <f>94492.4-V1964-Z1964</f>
        <v/>
      </c>
      <c r="AB1964" s="80" t="n">
        <v>42.31</v>
      </c>
      <c r="AC1964" s="80" t="n">
        <v>9.18</v>
      </c>
      <c r="AD1964" s="83">
        <f>C1964+D1964</f>
        <v/>
      </c>
      <c r="AE1964" s="82">
        <f>N1964-E1964</f>
        <v/>
      </c>
      <c r="AF1964" s="82">
        <f>O1964-F1964</f>
        <v/>
      </c>
      <c r="AG1964" s="82">
        <f>P1964-G1964</f>
        <v/>
      </c>
      <c r="AH1964" s="82">
        <f>Q1964-H1964</f>
        <v/>
      </c>
      <c r="AI1964" s="82">
        <f>R1964-I1964</f>
        <v/>
      </c>
      <c r="AJ1964" s="82">
        <f>S1964-J1964</f>
        <v/>
      </c>
      <c r="AK1964" s="80">
        <f>INDEX(检修、备用和必开!I:I,MATCH(统调负荷!$C1964,检修、备用和必开!$A:$A,0))</f>
        <v/>
      </c>
    </row>
    <row r="1965" ht="13.8" customHeight="1">
      <c r="A1965" s="80">
        <f>WEEKDAY(C1965,2)</f>
        <v/>
      </c>
      <c r="B1965" s="80">
        <f>HOUR(D1965)</f>
        <v/>
      </c>
      <c r="D1965" s="75" t="n"/>
      <c r="E1965" s="80" t="n"/>
      <c r="F1965" s="80" t="n"/>
      <c r="G1965" s="80" t="n"/>
      <c r="H1965" s="80" t="n"/>
      <c r="I1965" s="80" t="n"/>
      <c r="J1965" s="80" t="n"/>
      <c r="K1965" s="80">
        <f>F1965-Y1965</f>
        <v/>
      </c>
      <c r="L1965" s="82">
        <f>AA1965/(K1965+W1965)</f>
        <v/>
      </c>
      <c r="M1965" s="75" t="n">
        <v>0.4479166666666667</v>
      </c>
      <c r="N1965" s="80" t="n">
        <v>68172.39999999999</v>
      </c>
      <c r="O1965" s="80" t="n">
        <v>21467.28</v>
      </c>
      <c r="P1965" s="80" t="n">
        <v>10969.5</v>
      </c>
      <c r="Q1965" s="80" t="n">
        <v>24055.3</v>
      </c>
      <c r="R1965" s="80" t="n">
        <v>13022.3</v>
      </c>
      <c r="S1965" s="80" t="n">
        <v>-1341.98</v>
      </c>
      <c r="T1965" s="80">
        <f>O1965-Y1965</f>
        <v/>
      </c>
      <c r="U1965" s="82">
        <f>AA1965/(T1965+X1965)</f>
        <v/>
      </c>
      <c r="V1965" s="80">
        <f>INDEX(检修、备用和必开!B:B,MATCH(统调负荷!$C1965,检修、备用和必开!$A:$A,0))</f>
        <v/>
      </c>
      <c r="W1965" s="80">
        <f>INDEX(检修、备用和必开!C:C,MATCH(统调负荷!$C1965,检修、备用和必开!$A:$A,0))</f>
        <v/>
      </c>
      <c r="X1965" s="80">
        <f>INDEX(检修、备用和必开!D:D,MATCH(统调负荷!$C1965,检修、备用和必开!$A:$A,0))</f>
        <v/>
      </c>
      <c r="Y1965" s="80">
        <f>INDEX(检修、备用和必开!E:E,MATCH(统调负荷!$C1965,检修、备用和必开!$A:$A,0))</f>
        <v/>
      </c>
      <c r="Z1965" s="80">
        <f>INDEX(检修、备用和必开!F:F,MATCH(统调负荷!$C1965,检修、备用和必开!$A:$A,0))</f>
        <v/>
      </c>
      <c r="AA1965" s="80">
        <f>94492.4-V1965-Z1965</f>
        <v/>
      </c>
      <c r="AB1965" s="80" t="n">
        <v>180</v>
      </c>
      <c r="AC1965" s="80" t="n">
        <v>9.18</v>
      </c>
      <c r="AD1965" s="83">
        <f>C1965+D1965</f>
        <v/>
      </c>
      <c r="AE1965" s="82">
        <f>N1965-E1965</f>
        <v/>
      </c>
      <c r="AF1965" s="82">
        <f>O1965-F1965</f>
        <v/>
      </c>
      <c r="AG1965" s="82">
        <f>P1965-G1965</f>
        <v/>
      </c>
      <c r="AH1965" s="82">
        <f>Q1965-H1965</f>
        <v/>
      </c>
      <c r="AI1965" s="82">
        <f>R1965-I1965</f>
        <v/>
      </c>
      <c r="AJ1965" s="82">
        <f>S1965-J1965</f>
        <v/>
      </c>
      <c r="AK1965" s="80">
        <f>INDEX(检修、备用和必开!I:I,MATCH(统调负荷!$C1965,检修、备用和必开!$A:$A,0))</f>
        <v/>
      </c>
    </row>
    <row r="1966" ht="13.8" customHeight="1">
      <c r="A1966" s="80">
        <f>WEEKDAY(C1966,2)</f>
        <v/>
      </c>
      <c r="B1966" s="80">
        <f>HOUR(D1966)</f>
        <v/>
      </c>
      <c r="D1966" s="75" t="n"/>
      <c r="E1966" s="80" t="n"/>
      <c r="F1966" s="80" t="n"/>
      <c r="G1966" s="80" t="n"/>
      <c r="H1966" s="80" t="n"/>
      <c r="I1966" s="80" t="n"/>
      <c r="J1966" s="80" t="n"/>
      <c r="K1966" s="80">
        <f>F1966-Y1966</f>
        <v/>
      </c>
      <c r="L1966" s="82">
        <f>AA1966/(K1966+W1966)</f>
        <v/>
      </c>
      <c r="M1966" s="75" t="n">
        <v>0.4583333333333333</v>
      </c>
      <c r="N1966" s="80" t="n">
        <v>67781</v>
      </c>
      <c r="O1966" s="80" t="n">
        <v>20843.41</v>
      </c>
      <c r="P1966" s="80" t="n">
        <v>11360.9</v>
      </c>
      <c r="Q1966" s="80" t="n">
        <v>23661.5</v>
      </c>
      <c r="R1966" s="80" t="n">
        <v>13279.8</v>
      </c>
      <c r="S1966" s="80" t="n">
        <v>-1364.61</v>
      </c>
      <c r="T1966" s="80">
        <f>O1966-Y1966</f>
        <v/>
      </c>
      <c r="U1966" s="82">
        <f>AA1966/(T1966+X1966)</f>
        <v/>
      </c>
      <c r="V1966" s="80">
        <f>INDEX(检修、备用和必开!B:B,MATCH(统调负荷!$C1966,检修、备用和必开!$A:$A,0))</f>
        <v/>
      </c>
      <c r="W1966" s="80">
        <f>INDEX(检修、备用和必开!C:C,MATCH(统调负荷!$C1966,检修、备用和必开!$A:$A,0))</f>
        <v/>
      </c>
      <c r="X1966" s="80">
        <f>INDEX(检修、备用和必开!D:D,MATCH(统调负荷!$C1966,检修、备用和必开!$A:$A,0))</f>
        <v/>
      </c>
      <c r="Y1966" s="80">
        <f>INDEX(检修、备用和必开!E:E,MATCH(统调负荷!$C1966,检修、备用和必开!$A:$A,0))</f>
        <v/>
      </c>
      <c r="Z1966" s="80">
        <f>INDEX(检修、备用和必开!F:F,MATCH(统调负荷!$C1966,检修、备用和必开!$A:$A,0))</f>
        <v/>
      </c>
      <c r="AA1966" s="80">
        <f>94492.4-V1966-Z1966</f>
        <v/>
      </c>
      <c r="AB1966" s="80" t="n">
        <v>121.92</v>
      </c>
      <c r="AC1966" s="80" t="n">
        <v>9.18</v>
      </c>
      <c r="AD1966" s="83">
        <f>C1966+D1966</f>
        <v/>
      </c>
      <c r="AE1966" s="82">
        <f>N1966-E1966</f>
        <v/>
      </c>
      <c r="AF1966" s="82">
        <f>O1966-F1966</f>
        <v/>
      </c>
      <c r="AG1966" s="82">
        <f>P1966-G1966</f>
        <v/>
      </c>
      <c r="AH1966" s="82">
        <f>Q1966-H1966</f>
        <v/>
      </c>
      <c r="AI1966" s="82">
        <f>R1966-I1966</f>
        <v/>
      </c>
      <c r="AJ1966" s="82">
        <f>S1966-J1966</f>
        <v/>
      </c>
      <c r="AK1966" s="80">
        <f>INDEX(检修、备用和必开!I:I,MATCH(统调负荷!$C1966,检修、备用和必开!$A:$A,0))</f>
        <v/>
      </c>
    </row>
    <row r="1967" ht="13.8" customHeight="1">
      <c r="A1967" s="80">
        <f>WEEKDAY(C1967,2)</f>
        <v/>
      </c>
      <c r="B1967" s="80">
        <f>HOUR(D1967)</f>
        <v/>
      </c>
      <c r="D1967" s="75" t="n"/>
      <c r="E1967" s="80" t="n"/>
      <c r="F1967" s="80" t="n"/>
      <c r="G1967" s="80" t="n"/>
      <c r="H1967" s="80" t="n"/>
      <c r="I1967" s="80" t="n"/>
      <c r="J1967" s="80" t="n"/>
      <c r="K1967" s="80">
        <f>F1967-Y1967</f>
        <v/>
      </c>
      <c r="L1967" s="82">
        <f>AA1967/(K1967+W1967)</f>
        <v/>
      </c>
      <c r="M1967" s="75" t="n">
        <v>0.46875</v>
      </c>
      <c r="N1967" s="80" t="n">
        <v>67830.5</v>
      </c>
      <c r="O1967" s="80" t="n">
        <v>20782.48</v>
      </c>
      <c r="P1967" s="80" t="n">
        <v>11528</v>
      </c>
      <c r="Q1967" s="80" t="n">
        <v>23229</v>
      </c>
      <c r="R1967" s="80" t="n">
        <v>13611.8</v>
      </c>
      <c r="S1967" s="80" t="n">
        <v>-1320.78</v>
      </c>
      <c r="T1967" s="80">
        <f>O1967-Y1967</f>
        <v/>
      </c>
      <c r="U1967" s="82">
        <f>AA1967/(T1967+X1967)</f>
        <v/>
      </c>
      <c r="V1967" s="80">
        <f>INDEX(检修、备用和必开!B:B,MATCH(统调负荷!$C1967,检修、备用和必开!$A:$A,0))</f>
        <v/>
      </c>
      <c r="W1967" s="80">
        <f>INDEX(检修、备用和必开!C:C,MATCH(统调负荷!$C1967,检修、备用和必开!$A:$A,0))</f>
        <v/>
      </c>
      <c r="X1967" s="80">
        <f>INDEX(检修、备用和必开!D:D,MATCH(统调负荷!$C1967,检修、备用和必开!$A:$A,0))</f>
        <v/>
      </c>
      <c r="Y1967" s="80">
        <f>INDEX(检修、备用和必开!E:E,MATCH(统调负荷!$C1967,检修、备用和必开!$A:$A,0))</f>
        <v/>
      </c>
      <c r="Z1967" s="80">
        <f>INDEX(检修、备用和必开!F:F,MATCH(统调负荷!$C1967,检修、备用和必开!$A:$A,0))</f>
        <v/>
      </c>
      <c r="AA1967" s="80">
        <f>94492.4-V1967-Z1967</f>
        <v/>
      </c>
      <c r="AB1967" s="80" t="n">
        <v>4.7</v>
      </c>
      <c r="AC1967" s="80" t="n">
        <v>9.18</v>
      </c>
      <c r="AD1967" s="83">
        <f>C1967+D1967</f>
        <v/>
      </c>
      <c r="AE1967" s="82">
        <f>N1967-E1967</f>
        <v/>
      </c>
      <c r="AF1967" s="82">
        <f>O1967-F1967</f>
        <v/>
      </c>
      <c r="AG1967" s="82">
        <f>P1967-G1967</f>
        <v/>
      </c>
      <c r="AH1967" s="82">
        <f>Q1967-H1967</f>
        <v/>
      </c>
      <c r="AI1967" s="82">
        <f>R1967-I1967</f>
        <v/>
      </c>
      <c r="AJ1967" s="82">
        <f>S1967-J1967</f>
        <v/>
      </c>
      <c r="AK1967" s="80">
        <f>INDEX(检修、备用和必开!I:I,MATCH(统调负荷!$C1967,检修、备用和必开!$A:$A,0))</f>
        <v/>
      </c>
    </row>
    <row r="1968" ht="13.8" customHeight="1">
      <c r="A1968" s="80">
        <f>WEEKDAY(C1968,2)</f>
        <v/>
      </c>
      <c r="B1968" s="80">
        <f>HOUR(D1968)</f>
        <v/>
      </c>
      <c r="D1968" s="75" t="n"/>
      <c r="E1968" s="80" t="n"/>
      <c r="F1968" s="80" t="n"/>
      <c r="G1968" s="80" t="n"/>
      <c r="H1968" s="80" t="n"/>
      <c r="I1968" s="80" t="n"/>
      <c r="J1968" s="80" t="n"/>
      <c r="K1968" s="80">
        <f>F1968-Y1968</f>
        <v/>
      </c>
      <c r="L1968" s="82">
        <f>AA1968/(K1968+W1968)</f>
        <v/>
      </c>
      <c r="M1968" s="75" t="n">
        <v>0.4791666666666667</v>
      </c>
      <c r="N1968" s="80" t="n">
        <v>67226.2</v>
      </c>
      <c r="O1968" s="80" t="n">
        <v>20896.75</v>
      </c>
      <c r="P1968" s="80" t="n">
        <v>11309.8</v>
      </c>
      <c r="Q1968" s="80" t="n">
        <v>22434.3</v>
      </c>
      <c r="R1968" s="80" t="n">
        <v>13885</v>
      </c>
      <c r="S1968" s="80" t="n">
        <v>-1299.65</v>
      </c>
      <c r="T1968" s="80">
        <f>O1968-Y1968</f>
        <v/>
      </c>
      <c r="U1968" s="82">
        <f>AA1968/(T1968+X1968)</f>
        <v/>
      </c>
      <c r="V1968" s="80">
        <f>INDEX(检修、备用和必开!B:B,MATCH(统调负荷!$C1968,检修、备用和必开!$A:$A,0))</f>
        <v/>
      </c>
      <c r="W1968" s="80">
        <f>INDEX(检修、备用和必开!C:C,MATCH(统调负荷!$C1968,检修、备用和必开!$A:$A,0))</f>
        <v/>
      </c>
      <c r="X1968" s="80">
        <f>INDEX(检修、备用和必开!D:D,MATCH(统调负荷!$C1968,检修、备用和必开!$A:$A,0))</f>
        <v/>
      </c>
      <c r="Y1968" s="80">
        <f>INDEX(检修、备用和必开!E:E,MATCH(统调负荷!$C1968,检修、备用和必开!$A:$A,0))</f>
        <v/>
      </c>
      <c r="Z1968" s="80">
        <f>INDEX(检修、备用和必开!F:F,MATCH(统调负荷!$C1968,检修、备用和必开!$A:$A,0))</f>
        <v/>
      </c>
      <c r="AA1968" s="80">
        <f>94492.4-V1968-Z1968</f>
        <v/>
      </c>
      <c r="AB1968" s="80" t="n">
        <v>5.64</v>
      </c>
      <c r="AC1968" s="80" t="n">
        <v>9.32</v>
      </c>
      <c r="AD1968" s="83">
        <f>C1968+D1968</f>
        <v/>
      </c>
      <c r="AE1968" s="82">
        <f>N1968-E1968</f>
        <v/>
      </c>
      <c r="AF1968" s="82">
        <f>O1968-F1968</f>
        <v/>
      </c>
      <c r="AG1968" s="82">
        <f>P1968-G1968</f>
        <v/>
      </c>
      <c r="AH1968" s="82">
        <f>Q1968-H1968</f>
        <v/>
      </c>
      <c r="AI1968" s="82">
        <f>R1968-I1968</f>
        <v/>
      </c>
      <c r="AJ1968" s="82">
        <f>S1968-J1968</f>
        <v/>
      </c>
      <c r="AK1968" s="80">
        <f>INDEX(检修、备用和必开!I:I,MATCH(统调负荷!$C1968,检修、备用和必开!$A:$A,0))</f>
        <v/>
      </c>
    </row>
    <row r="1969" ht="13.8" customHeight="1">
      <c r="A1969" s="80">
        <f>WEEKDAY(C1969,2)</f>
        <v/>
      </c>
      <c r="B1969" s="80">
        <f>HOUR(D1969)</f>
        <v/>
      </c>
      <c r="D1969" s="75" t="n"/>
      <c r="E1969" s="80" t="n"/>
      <c r="F1969" s="80" t="n"/>
      <c r="G1969" s="80" t="n"/>
      <c r="H1969" s="80" t="n"/>
      <c r="I1969" s="80" t="n"/>
      <c r="J1969" s="80" t="n"/>
      <c r="K1969" s="80">
        <f>F1969-Y1969</f>
        <v/>
      </c>
      <c r="L1969" s="82">
        <f>AA1969/(K1969+W1969)</f>
        <v/>
      </c>
      <c r="M1969" s="75" t="n">
        <v>0.4895833333333333</v>
      </c>
      <c r="N1969" s="80" t="n">
        <v>65999.39999999999</v>
      </c>
      <c r="O1969" s="80" t="n">
        <v>21324.31</v>
      </c>
      <c r="P1969" s="80" t="n">
        <v>11026</v>
      </c>
      <c r="Q1969" s="80" t="n">
        <v>21016</v>
      </c>
      <c r="R1969" s="80" t="n">
        <v>13986</v>
      </c>
      <c r="S1969" s="80" t="n">
        <v>-1352.91</v>
      </c>
      <c r="T1969" s="80">
        <f>O1969-Y1969</f>
        <v/>
      </c>
      <c r="U1969" s="82">
        <f>AA1969/(T1969+X1969)</f>
        <v/>
      </c>
      <c r="V1969" s="80">
        <f>INDEX(检修、备用和必开!B:B,MATCH(统调负荷!$C1969,检修、备用和必开!$A:$A,0))</f>
        <v/>
      </c>
      <c r="W1969" s="80">
        <f>INDEX(检修、备用和必开!C:C,MATCH(统调负荷!$C1969,检修、备用和必开!$A:$A,0))</f>
        <v/>
      </c>
      <c r="X1969" s="80">
        <f>INDEX(检修、备用和必开!D:D,MATCH(统调负荷!$C1969,检修、备用和必开!$A:$A,0))</f>
        <v/>
      </c>
      <c r="Y1969" s="80">
        <f>INDEX(检修、备用和必开!E:E,MATCH(统调负荷!$C1969,检修、备用和必开!$A:$A,0))</f>
        <v/>
      </c>
      <c r="Z1969" s="80">
        <f>INDEX(检修、备用和必开!F:F,MATCH(统调负荷!$C1969,检修、备用和必开!$A:$A,0))</f>
        <v/>
      </c>
      <c r="AA1969" s="80">
        <f>94492.4-V1969-Z1969</f>
        <v/>
      </c>
      <c r="AB1969" s="80" t="n">
        <v>0</v>
      </c>
      <c r="AC1969" s="80" t="n">
        <v>313.01</v>
      </c>
      <c r="AD1969" s="83">
        <f>C1969+D1969</f>
        <v/>
      </c>
      <c r="AE1969" s="82">
        <f>N1969-E1969</f>
        <v/>
      </c>
      <c r="AF1969" s="82">
        <f>O1969-F1969</f>
        <v/>
      </c>
      <c r="AG1969" s="82">
        <f>P1969-G1969</f>
        <v/>
      </c>
      <c r="AH1969" s="82">
        <f>Q1969-H1969</f>
        <v/>
      </c>
      <c r="AI1969" s="82">
        <f>R1969-I1969</f>
        <v/>
      </c>
      <c r="AJ1969" s="82">
        <f>S1969-J1969</f>
        <v/>
      </c>
      <c r="AK1969" s="80">
        <f>INDEX(检修、备用和必开!I:I,MATCH(统调负荷!$C1969,检修、备用和必开!$A:$A,0))</f>
        <v/>
      </c>
    </row>
    <row r="1970" ht="13.8" customHeight="1">
      <c r="A1970" s="80">
        <f>WEEKDAY(C1970,2)</f>
        <v/>
      </c>
      <c r="B1970" s="80">
        <f>HOUR(D1970)</f>
        <v/>
      </c>
      <c r="D1970" s="75" t="n"/>
      <c r="E1970" s="80" t="n"/>
      <c r="F1970" s="80" t="n"/>
      <c r="G1970" s="80" t="n"/>
      <c r="H1970" s="80" t="n"/>
      <c r="I1970" s="80" t="n"/>
      <c r="J1970" s="80" t="n"/>
      <c r="K1970" s="80">
        <f>F1970-Y1970</f>
        <v/>
      </c>
      <c r="L1970" s="82">
        <f>AA1970/(K1970+W1970)</f>
        <v/>
      </c>
      <c r="M1970" s="75" t="n">
        <v>0.5</v>
      </c>
      <c r="N1970" s="80" t="n">
        <v>63940.4</v>
      </c>
      <c r="O1970" s="80" t="n">
        <v>21107.53</v>
      </c>
      <c r="P1970" s="80" t="n">
        <v>10131.7</v>
      </c>
      <c r="Q1970" s="80" t="n">
        <v>19972.2</v>
      </c>
      <c r="R1970" s="80" t="n">
        <v>14111.6</v>
      </c>
      <c r="S1970" s="80" t="n">
        <v>-1382.63</v>
      </c>
      <c r="T1970" s="80">
        <f>O1970-Y1970</f>
        <v/>
      </c>
      <c r="U1970" s="82">
        <f>AA1970/(T1970+X1970)</f>
        <v/>
      </c>
      <c r="V1970" s="80">
        <f>INDEX(检修、备用和必开!B:B,MATCH(统调负荷!$C1970,检修、备用和必开!$A:$A,0))</f>
        <v/>
      </c>
      <c r="W1970" s="80">
        <f>INDEX(检修、备用和必开!C:C,MATCH(统调负荷!$C1970,检修、备用和必开!$A:$A,0))</f>
        <v/>
      </c>
      <c r="X1970" s="80">
        <f>INDEX(检修、备用和必开!D:D,MATCH(统调负荷!$C1970,检修、备用和必开!$A:$A,0))</f>
        <v/>
      </c>
      <c r="Y1970" s="80">
        <f>INDEX(检修、备用和必开!E:E,MATCH(统调负荷!$C1970,检修、备用和必开!$A:$A,0))</f>
        <v/>
      </c>
      <c r="Z1970" s="80">
        <f>INDEX(检修、备用和必开!F:F,MATCH(统调负荷!$C1970,检修、备用和必开!$A:$A,0))</f>
        <v/>
      </c>
      <c r="AA1970" s="80">
        <f>94492.4-V1970-Z1970</f>
        <v/>
      </c>
      <c r="AB1970" s="80" t="n">
        <v>0</v>
      </c>
      <c r="AC1970" s="80" t="n">
        <v>29.6</v>
      </c>
      <c r="AD1970" s="83">
        <f>C1970+D1970</f>
        <v/>
      </c>
      <c r="AE1970" s="82">
        <f>N1970-E1970</f>
        <v/>
      </c>
      <c r="AF1970" s="82">
        <f>O1970-F1970</f>
        <v/>
      </c>
      <c r="AG1970" s="82">
        <f>P1970-G1970</f>
        <v/>
      </c>
      <c r="AH1970" s="82">
        <f>Q1970-H1970</f>
        <v/>
      </c>
      <c r="AI1970" s="82">
        <f>R1970-I1970</f>
        <v/>
      </c>
      <c r="AJ1970" s="82">
        <f>S1970-J1970</f>
        <v/>
      </c>
      <c r="AK1970" s="80">
        <f>INDEX(检修、备用和必开!I:I,MATCH(统调负荷!$C1970,检修、备用和必开!$A:$A,0))</f>
        <v/>
      </c>
    </row>
    <row r="1971" ht="13.8" customHeight="1">
      <c r="A1971" s="80">
        <f>WEEKDAY(C1971,2)</f>
        <v/>
      </c>
      <c r="B1971" s="80">
        <f>HOUR(D1971)</f>
        <v/>
      </c>
      <c r="D1971" s="75" t="n"/>
      <c r="E1971" s="80" t="n"/>
      <c r="F1971" s="80" t="n"/>
      <c r="G1971" s="80" t="n"/>
      <c r="H1971" s="80" t="n"/>
      <c r="I1971" s="80" t="n"/>
      <c r="J1971" s="80" t="n"/>
      <c r="K1971" s="80">
        <f>F1971-Y1971</f>
        <v/>
      </c>
      <c r="L1971" s="82">
        <f>AA1971/(K1971+W1971)</f>
        <v/>
      </c>
      <c r="M1971" s="75" t="n">
        <v>0.5104166666666666</v>
      </c>
      <c r="N1971" s="80" t="n">
        <v>65373.5</v>
      </c>
      <c r="O1971" s="80" t="n">
        <v>22783.69</v>
      </c>
      <c r="P1971" s="80" t="n">
        <v>9917.190000000001</v>
      </c>
      <c r="Q1971" s="80" t="n">
        <v>19846.4</v>
      </c>
      <c r="R1971" s="80" t="n">
        <v>14147.2</v>
      </c>
      <c r="S1971" s="80" t="n">
        <v>-1320.98</v>
      </c>
      <c r="T1971" s="80">
        <f>O1971-Y1971</f>
        <v/>
      </c>
      <c r="U1971" s="82">
        <f>AA1971/(T1971+X1971)</f>
        <v/>
      </c>
      <c r="V1971" s="80">
        <f>INDEX(检修、备用和必开!B:B,MATCH(统调负荷!$C1971,检修、备用和必开!$A:$A,0))</f>
        <v/>
      </c>
      <c r="W1971" s="80">
        <f>INDEX(检修、备用和必开!C:C,MATCH(统调负荷!$C1971,检修、备用和必开!$A:$A,0))</f>
        <v/>
      </c>
      <c r="X1971" s="80">
        <f>INDEX(检修、备用和必开!D:D,MATCH(统调负荷!$C1971,检修、备用和必开!$A:$A,0))</f>
        <v/>
      </c>
      <c r="Y1971" s="80">
        <f>INDEX(检修、备用和必开!E:E,MATCH(统调负荷!$C1971,检修、备用和必开!$A:$A,0))</f>
        <v/>
      </c>
      <c r="Z1971" s="80">
        <f>INDEX(检修、备用和必开!F:F,MATCH(统调负荷!$C1971,检修、备用和必开!$A:$A,0))</f>
        <v/>
      </c>
      <c r="AA1971" s="80">
        <f>94492.4-V1971-Z1971</f>
        <v/>
      </c>
      <c r="AB1971" s="80" t="n">
        <v>5.64</v>
      </c>
      <c r="AC1971" s="80" t="n">
        <v>337.35</v>
      </c>
      <c r="AD1971" s="83">
        <f>C1971+D1971</f>
        <v/>
      </c>
      <c r="AE1971" s="82">
        <f>N1971-E1971</f>
        <v/>
      </c>
      <c r="AF1971" s="82">
        <f>O1971-F1971</f>
        <v/>
      </c>
      <c r="AG1971" s="82">
        <f>P1971-G1971</f>
        <v/>
      </c>
      <c r="AH1971" s="82">
        <f>Q1971-H1971</f>
        <v/>
      </c>
      <c r="AI1971" s="82">
        <f>R1971-I1971</f>
        <v/>
      </c>
      <c r="AJ1971" s="82">
        <f>S1971-J1971</f>
        <v/>
      </c>
      <c r="AK1971" s="80">
        <f>INDEX(检修、备用和必开!I:I,MATCH(统调负荷!$C1971,检修、备用和必开!$A:$A,0))</f>
        <v/>
      </c>
    </row>
    <row r="1972" ht="13.8" customHeight="1">
      <c r="A1972" s="80">
        <f>WEEKDAY(C1972,2)</f>
        <v/>
      </c>
      <c r="B1972" s="80">
        <f>HOUR(D1972)</f>
        <v/>
      </c>
      <c r="D1972" s="75" t="n"/>
      <c r="E1972" s="80" t="n"/>
      <c r="F1972" s="80" t="n"/>
      <c r="G1972" s="80" t="n"/>
      <c r="H1972" s="80" t="n"/>
      <c r="I1972" s="80" t="n"/>
      <c r="J1972" s="80" t="n"/>
      <c r="K1972" s="80">
        <f>F1972-Y1972</f>
        <v/>
      </c>
      <c r="L1972" s="82">
        <f>AA1972/(K1972+W1972)</f>
        <v/>
      </c>
      <c r="M1972" s="75" t="n">
        <v>0.5208333333333334</v>
      </c>
      <c r="N1972" s="80" t="n">
        <v>64812.2</v>
      </c>
      <c r="O1972" s="80" t="n">
        <v>22145.86</v>
      </c>
      <c r="P1972" s="80" t="n">
        <v>10358.9</v>
      </c>
      <c r="Q1972" s="80" t="n">
        <v>19585.3</v>
      </c>
      <c r="R1972" s="80" t="n">
        <v>14030.1</v>
      </c>
      <c r="S1972" s="80" t="n">
        <v>-1307.96</v>
      </c>
      <c r="T1972" s="80">
        <f>O1972-Y1972</f>
        <v/>
      </c>
      <c r="U1972" s="82">
        <f>AA1972/(T1972+X1972)</f>
        <v/>
      </c>
      <c r="V1972" s="80">
        <f>INDEX(检修、备用和必开!B:B,MATCH(统调负荷!$C1972,检修、备用和必开!$A:$A,0))</f>
        <v/>
      </c>
      <c r="W1972" s="80">
        <f>INDEX(检修、备用和必开!C:C,MATCH(统调负荷!$C1972,检修、备用和必开!$A:$A,0))</f>
        <v/>
      </c>
      <c r="X1972" s="80">
        <f>INDEX(检修、备用和必开!D:D,MATCH(统调负荷!$C1972,检修、备用和必开!$A:$A,0))</f>
        <v/>
      </c>
      <c r="Y1972" s="80">
        <f>INDEX(检修、备用和必开!E:E,MATCH(统调负荷!$C1972,检修、备用和必开!$A:$A,0))</f>
        <v/>
      </c>
      <c r="Z1972" s="80">
        <f>INDEX(检修、备用和必开!F:F,MATCH(统调负荷!$C1972,检修、备用和必开!$A:$A,0))</f>
        <v/>
      </c>
      <c r="AA1972" s="80">
        <f>94492.4-V1972-Z1972</f>
        <v/>
      </c>
      <c r="AB1972" s="80" t="n">
        <v>0</v>
      </c>
      <c r="AC1972" s="80" t="n">
        <v>29.6</v>
      </c>
      <c r="AD1972" s="83">
        <f>C1972+D1972</f>
        <v/>
      </c>
      <c r="AE1972" s="82">
        <f>N1972-E1972</f>
        <v/>
      </c>
      <c r="AF1972" s="82">
        <f>O1972-F1972</f>
        <v/>
      </c>
      <c r="AG1972" s="82">
        <f>P1972-G1972</f>
        <v/>
      </c>
      <c r="AH1972" s="82">
        <f>Q1972-H1972</f>
        <v/>
      </c>
      <c r="AI1972" s="82">
        <f>R1972-I1972</f>
        <v/>
      </c>
      <c r="AJ1972" s="82">
        <f>S1972-J1972</f>
        <v/>
      </c>
      <c r="AK1972" s="80">
        <f>INDEX(检修、备用和必开!I:I,MATCH(统调负荷!$C1972,检修、备用和必开!$A:$A,0))</f>
        <v/>
      </c>
    </row>
    <row r="1973" ht="13.8" customHeight="1">
      <c r="A1973" s="80">
        <f>WEEKDAY(C1973,2)</f>
        <v/>
      </c>
      <c r="B1973" s="80">
        <f>HOUR(D1973)</f>
        <v/>
      </c>
      <c r="D1973" s="75" t="n"/>
      <c r="E1973" s="80" t="n"/>
      <c r="F1973" s="80" t="n"/>
      <c r="G1973" s="80" t="n"/>
      <c r="H1973" s="80" t="n"/>
      <c r="I1973" s="80" t="n"/>
      <c r="J1973" s="80" t="n"/>
      <c r="K1973" s="80">
        <f>F1973-Y1973</f>
        <v/>
      </c>
      <c r="L1973" s="82">
        <f>AA1973/(K1973+W1973)</f>
        <v/>
      </c>
      <c r="M1973" s="75" t="n">
        <v>0.53125</v>
      </c>
      <c r="N1973" s="80" t="n">
        <v>64515.7</v>
      </c>
      <c r="O1973" s="80" t="n">
        <v>22172.91</v>
      </c>
      <c r="P1973" s="80" t="n">
        <v>10128.8</v>
      </c>
      <c r="Q1973" s="80" t="n">
        <v>19683.6</v>
      </c>
      <c r="R1973" s="80" t="n">
        <v>13887.5</v>
      </c>
      <c r="S1973" s="80" t="n">
        <v>-1357.11</v>
      </c>
      <c r="T1973" s="80">
        <f>O1973-Y1973</f>
        <v/>
      </c>
      <c r="U1973" s="82">
        <f>AA1973/(T1973+X1973)</f>
        <v/>
      </c>
      <c r="V1973" s="80">
        <f>INDEX(检修、备用和必开!B:B,MATCH(统调负荷!$C1973,检修、备用和必开!$A:$A,0))</f>
        <v/>
      </c>
      <c r="W1973" s="80">
        <f>INDEX(检修、备用和必开!C:C,MATCH(统调负荷!$C1973,检修、备用和必开!$A:$A,0))</f>
        <v/>
      </c>
      <c r="X1973" s="80">
        <f>INDEX(检修、备用和必开!D:D,MATCH(统调负荷!$C1973,检修、备用和必开!$A:$A,0))</f>
        <v/>
      </c>
      <c r="Y1973" s="80">
        <f>INDEX(检修、备用和必开!E:E,MATCH(统调负荷!$C1973,检修、备用和必开!$A:$A,0))</f>
        <v/>
      </c>
      <c r="Z1973" s="80">
        <f>INDEX(检修、备用和必开!F:F,MATCH(统调负荷!$C1973,检修、备用和必开!$A:$A,0))</f>
        <v/>
      </c>
      <c r="AA1973" s="80">
        <f>94492.4-V1973-Z1973</f>
        <v/>
      </c>
      <c r="AB1973" s="80" t="n">
        <v>0</v>
      </c>
      <c r="AC1973" s="80" t="n">
        <v>0</v>
      </c>
      <c r="AD1973" s="83">
        <f>C1973+D1973</f>
        <v/>
      </c>
      <c r="AE1973" s="82">
        <f>N1973-E1973</f>
        <v/>
      </c>
      <c r="AF1973" s="82">
        <f>O1973-F1973</f>
        <v/>
      </c>
      <c r="AG1973" s="82">
        <f>P1973-G1973</f>
        <v/>
      </c>
      <c r="AH1973" s="82">
        <f>Q1973-H1973</f>
        <v/>
      </c>
      <c r="AI1973" s="82">
        <f>R1973-I1973</f>
        <v/>
      </c>
      <c r="AJ1973" s="82">
        <f>S1973-J1973</f>
        <v/>
      </c>
      <c r="AK1973" s="80">
        <f>INDEX(检修、备用和必开!I:I,MATCH(统调负荷!$C1973,检修、备用和必开!$A:$A,0))</f>
        <v/>
      </c>
    </row>
    <row r="1974" ht="13.8" customHeight="1">
      <c r="A1974" s="80">
        <f>WEEKDAY(C1974,2)</f>
        <v/>
      </c>
      <c r="B1974" s="80">
        <f>HOUR(D1974)</f>
        <v/>
      </c>
      <c r="D1974" s="75" t="n"/>
      <c r="E1974" s="80" t="n"/>
      <c r="F1974" s="80" t="n"/>
      <c r="G1974" s="80" t="n"/>
      <c r="H1974" s="80" t="n"/>
      <c r="I1974" s="80" t="n"/>
      <c r="J1974" s="80" t="n"/>
      <c r="K1974" s="80">
        <f>F1974-Y1974</f>
        <v/>
      </c>
      <c r="L1974" s="82">
        <f>AA1974/(K1974+W1974)</f>
        <v/>
      </c>
      <c r="M1974" s="75" t="n">
        <v>0.5416666666666666</v>
      </c>
      <c r="N1974" s="80" t="n">
        <v>64384.2</v>
      </c>
      <c r="O1974" s="80" t="n">
        <v>21843.18</v>
      </c>
      <c r="P1974" s="80" t="n">
        <v>10297.5</v>
      </c>
      <c r="Q1974" s="80" t="n">
        <v>20001.7</v>
      </c>
      <c r="R1974" s="80" t="n">
        <v>13634.6</v>
      </c>
      <c r="S1974" s="80" t="n">
        <v>-1392.78</v>
      </c>
      <c r="T1974" s="80">
        <f>O1974-Y1974</f>
        <v/>
      </c>
      <c r="U1974" s="82">
        <f>AA1974/(T1974+X1974)</f>
        <v/>
      </c>
      <c r="V1974" s="80">
        <f>INDEX(检修、备用和必开!B:B,MATCH(统调负荷!$C1974,检修、备用和必开!$A:$A,0))</f>
        <v/>
      </c>
      <c r="W1974" s="80">
        <f>INDEX(检修、备用和必开!C:C,MATCH(统调负荷!$C1974,检修、备用和必开!$A:$A,0))</f>
        <v/>
      </c>
      <c r="X1974" s="80">
        <f>INDEX(检修、备用和必开!D:D,MATCH(统调负荷!$C1974,检修、备用和必开!$A:$A,0))</f>
        <v/>
      </c>
      <c r="Y1974" s="80">
        <f>INDEX(检修、备用和必开!E:E,MATCH(统调负荷!$C1974,检修、备用和必开!$A:$A,0))</f>
        <v/>
      </c>
      <c r="Z1974" s="80">
        <f>INDEX(检修、备用和必开!F:F,MATCH(统调负荷!$C1974,检修、备用和必开!$A:$A,0))</f>
        <v/>
      </c>
      <c r="AA1974" s="80">
        <f>94492.4-V1974-Z1974</f>
        <v/>
      </c>
      <c r="AB1974" s="80" t="n">
        <v>0</v>
      </c>
      <c r="AC1974" s="80" t="n">
        <v>0</v>
      </c>
      <c r="AD1974" s="83">
        <f>C1974+D1974</f>
        <v/>
      </c>
      <c r="AE1974" s="82">
        <f>N1974-E1974</f>
        <v/>
      </c>
      <c r="AF1974" s="82">
        <f>O1974-F1974</f>
        <v/>
      </c>
      <c r="AG1974" s="82">
        <f>P1974-G1974</f>
        <v/>
      </c>
      <c r="AH1974" s="82">
        <f>Q1974-H1974</f>
        <v/>
      </c>
      <c r="AI1974" s="82">
        <f>R1974-I1974</f>
        <v/>
      </c>
      <c r="AJ1974" s="82">
        <f>S1974-J1974</f>
        <v/>
      </c>
      <c r="AK1974" s="80">
        <f>INDEX(检修、备用和必开!I:I,MATCH(统调负荷!$C1974,检修、备用和必开!$A:$A,0))</f>
        <v/>
      </c>
    </row>
    <row r="1975" ht="13.8" customHeight="1">
      <c r="A1975" s="80">
        <f>WEEKDAY(C1975,2)</f>
        <v/>
      </c>
      <c r="B1975" s="80">
        <f>HOUR(D1975)</f>
        <v/>
      </c>
      <c r="D1975" s="75" t="n"/>
      <c r="E1975" s="80" t="n"/>
      <c r="F1975" s="80" t="n"/>
      <c r="G1975" s="80" t="n"/>
      <c r="H1975" s="80" t="n"/>
      <c r="I1975" s="80" t="n"/>
      <c r="J1975" s="80" t="n"/>
      <c r="K1975" s="80">
        <f>F1975-Y1975</f>
        <v/>
      </c>
      <c r="L1975" s="82">
        <f>AA1975/(K1975+W1975)</f>
        <v/>
      </c>
      <c r="M1975" s="75" t="n">
        <v>0.5520833333333334</v>
      </c>
      <c r="N1975" s="80" t="n">
        <v>64854.5</v>
      </c>
      <c r="O1975" s="80" t="n">
        <v>22634.64</v>
      </c>
      <c r="P1975" s="80" t="n">
        <v>9892.15</v>
      </c>
      <c r="Q1975" s="80" t="n">
        <v>20208.9</v>
      </c>
      <c r="R1975" s="80" t="n">
        <v>13457.5</v>
      </c>
      <c r="S1975" s="80" t="n">
        <v>-1338.69</v>
      </c>
      <c r="T1975" s="80">
        <f>O1975-Y1975</f>
        <v/>
      </c>
      <c r="U1975" s="82">
        <f>AA1975/(T1975+X1975)</f>
        <v/>
      </c>
      <c r="V1975" s="80">
        <f>INDEX(检修、备用和必开!B:B,MATCH(统调负荷!$C1975,检修、备用和必开!$A:$A,0))</f>
        <v/>
      </c>
      <c r="W1975" s="80">
        <f>INDEX(检修、备用和必开!C:C,MATCH(统调负荷!$C1975,检修、备用和必开!$A:$A,0))</f>
        <v/>
      </c>
      <c r="X1975" s="80">
        <f>INDEX(检修、备用和必开!D:D,MATCH(统调负荷!$C1975,检修、备用和必开!$A:$A,0))</f>
        <v/>
      </c>
      <c r="Y1975" s="80">
        <f>INDEX(检修、备用和必开!E:E,MATCH(统调负荷!$C1975,检修、备用和必开!$A:$A,0))</f>
        <v/>
      </c>
      <c r="Z1975" s="80">
        <f>INDEX(检修、备用和必开!F:F,MATCH(统调负荷!$C1975,检修、备用和必开!$A:$A,0))</f>
        <v/>
      </c>
      <c r="AA1975" s="80">
        <f>94492.4-V1975-Z1975</f>
        <v/>
      </c>
      <c r="AB1975" s="80" t="n">
        <v>0</v>
      </c>
      <c r="AC1975" s="80" t="n">
        <v>0</v>
      </c>
      <c r="AD1975" s="83">
        <f>C1975+D1975</f>
        <v/>
      </c>
      <c r="AE1975" s="82">
        <f>N1975-E1975</f>
        <v/>
      </c>
      <c r="AF1975" s="82">
        <f>O1975-F1975</f>
        <v/>
      </c>
      <c r="AG1975" s="82">
        <f>P1975-G1975</f>
        <v/>
      </c>
      <c r="AH1975" s="82">
        <f>Q1975-H1975</f>
        <v/>
      </c>
      <c r="AI1975" s="82">
        <f>R1975-I1975</f>
        <v/>
      </c>
      <c r="AJ1975" s="82">
        <f>S1975-J1975</f>
        <v/>
      </c>
      <c r="AK1975" s="80">
        <f>INDEX(检修、备用和必开!I:I,MATCH(统调负荷!$C1975,检修、备用和必开!$A:$A,0))</f>
        <v/>
      </c>
    </row>
    <row r="1976" ht="13.8" customHeight="1">
      <c r="A1976" s="80">
        <f>WEEKDAY(C1976,2)</f>
        <v/>
      </c>
      <c r="B1976" s="80">
        <f>HOUR(D1976)</f>
        <v/>
      </c>
      <c r="D1976" s="75" t="n"/>
      <c r="E1976" s="80" t="n"/>
      <c r="F1976" s="80" t="n"/>
      <c r="G1976" s="80" t="n"/>
      <c r="H1976" s="80" t="n"/>
      <c r="I1976" s="80" t="n"/>
      <c r="J1976" s="80" t="n"/>
      <c r="K1976" s="80">
        <f>F1976-Y1976</f>
        <v/>
      </c>
      <c r="L1976" s="82">
        <f>AA1976/(K1976+W1976)</f>
        <v/>
      </c>
      <c r="M1976" s="75" t="n">
        <v>0.5625</v>
      </c>
      <c r="N1976" s="80" t="n">
        <v>65456.5</v>
      </c>
      <c r="O1976" s="80" t="n">
        <v>23099.81</v>
      </c>
      <c r="P1976" s="80" t="n">
        <v>10458.4</v>
      </c>
      <c r="Q1976" s="80" t="n">
        <v>19999</v>
      </c>
      <c r="R1976" s="80" t="n">
        <v>13181.8</v>
      </c>
      <c r="S1976" s="80" t="n">
        <v>-1282.51</v>
      </c>
      <c r="T1976" s="80">
        <f>O1976-Y1976</f>
        <v/>
      </c>
      <c r="U1976" s="82">
        <f>AA1976/(T1976+X1976)</f>
        <v/>
      </c>
      <c r="V1976" s="80">
        <f>INDEX(检修、备用和必开!B:B,MATCH(统调负荷!$C1976,检修、备用和必开!$A:$A,0))</f>
        <v/>
      </c>
      <c r="W1976" s="80">
        <f>INDEX(检修、备用和必开!C:C,MATCH(统调负荷!$C1976,检修、备用和必开!$A:$A,0))</f>
        <v/>
      </c>
      <c r="X1976" s="80">
        <f>INDEX(检修、备用和必开!D:D,MATCH(统调负荷!$C1976,检修、备用和必开!$A:$A,0))</f>
        <v/>
      </c>
      <c r="Y1976" s="80">
        <f>INDEX(检修、备用和必开!E:E,MATCH(统调负荷!$C1976,检修、备用和必开!$A:$A,0))</f>
        <v/>
      </c>
      <c r="Z1976" s="80">
        <f>INDEX(检修、备用和必开!F:F,MATCH(统调负荷!$C1976,检修、备用和必开!$A:$A,0))</f>
        <v/>
      </c>
      <c r="AA1976" s="80">
        <f>94492.4-V1976-Z1976</f>
        <v/>
      </c>
      <c r="AB1976" s="80" t="n">
        <v>0</v>
      </c>
      <c r="AC1976" s="80" t="n">
        <v>290</v>
      </c>
      <c r="AD1976" s="83">
        <f>C1976+D1976</f>
        <v/>
      </c>
      <c r="AE1976" s="82">
        <f>N1976-E1976</f>
        <v/>
      </c>
      <c r="AF1976" s="82">
        <f>O1976-F1976</f>
        <v/>
      </c>
      <c r="AG1976" s="82">
        <f>P1976-G1976</f>
        <v/>
      </c>
      <c r="AH1976" s="82">
        <f>Q1976-H1976</f>
        <v/>
      </c>
      <c r="AI1976" s="82">
        <f>R1976-I1976</f>
        <v/>
      </c>
      <c r="AJ1976" s="82">
        <f>S1976-J1976</f>
        <v/>
      </c>
      <c r="AK1976" s="80">
        <f>INDEX(检修、备用和必开!I:I,MATCH(统调负荷!$C1976,检修、备用和必开!$A:$A,0))</f>
        <v/>
      </c>
    </row>
    <row r="1977" ht="13.8" customHeight="1">
      <c r="A1977" s="80">
        <f>WEEKDAY(C1977,2)</f>
        <v/>
      </c>
      <c r="B1977" s="80">
        <f>HOUR(D1977)</f>
        <v/>
      </c>
      <c r="D1977" s="75" t="n"/>
      <c r="E1977" s="80" t="n"/>
      <c r="F1977" s="80" t="n"/>
      <c r="G1977" s="80" t="n"/>
      <c r="H1977" s="80" t="n"/>
      <c r="I1977" s="80" t="n"/>
      <c r="J1977" s="80" t="n"/>
      <c r="K1977" s="80">
        <f>F1977-Y1977</f>
        <v/>
      </c>
      <c r="L1977" s="82">
        <f>AA1977/(K1977+W1977)</f>
        <v/>
      </c>
      <c r="M1977" s="75" t="n">
        <v>0.5729166666666666</v>
      </c>
      <c r="N1977" s="80" t="n">
        <v>65978.8</v>
      </c>
      <c r="O1977" s="80" t="n">
        <v>23693.19</v>
      </c>
      <c r="P1977" s="80" t="n">
        <v>10277.7</v>
      </c>
      <c r="Q1977" s="80" t="n">
        <v>20478</v>
      </c>
      <c r="R1977" s="80" t="n">
        <v>12919.9</v>
      </c>
      <c r="S1977" s="80" t="n">
        <v>-1389.99</v>
      </c>
      <c r="T1977" s="80">
        <f>O1977-Y1977</f>
        <v/>
      </c>
      <c r="U1977" s="82">
        <f>AA1977/(T1977+X1977)</f>
        <v/>
      </c>
      <c r="V1977" s="80">
        <f>INDEX(检修、备用和必开!B:B,MATCH(统调负荷!$C1977,检修、备用和必开!$A:$A,0))</f>
        <v/>
      </c>
      <c r="W1977" s="80">
        <f>INDEX(检修、备用和必开!C:C,MATCH(统调负荷!$C1977,检修、备用和必开!$A:$A,0))</f>
        <v/>
      </c>
      <c r="X1977" s="80">
        <f>INDEX(检修、备用和必开!D:D,MATCH(统调负荷!$C1977,检修、备用和必开!$A:$A,0))</f>
        <v/>
      </c>
      <c r="Y1977" s="80">
        <f>INDEX(检修、备用和必开!E:E,MATCH(统调负荷!$C1977,检修、备用和必开!$A:$A,0))</f>
        <v/>
      </c>
      <c r="Z1977" s="80">
        <f>INDEX(检修、备用和必开!F:F,MATCH(统调负荷!$C1977,检修、备用和必开!$A:$A,0))</f>
        <v/>
      </c>
      <c r="AA1977" s="80">
        <f>94492.4-V1977-Z1977</f>
        <v/>
      </c>
      <c r="AB1977" s="80" t="n">
        <v>0</v>
      </c>
      <c r="AC1977" s="80" t="n">
        <v>200.12</v>
      </c>
      <c r="AD1977" s="83">
        <f>C1977+D1977</f>
        <v/>
      </c>
      <c r="AE1977" s="82">
        <f>N1977-E1977</f>
        <v/>
      </c>
      <c r="AF1977" s="82">
        <f>O1977-F1977</f>
        <v/>
      </c>
      <c r="AG1977" s="82">
        <f>P1977-G1977</f>
        <v/>
      </c>
      <c r="AH1977" s="82">
        <f>Q1977-H1977</f>
        <v/>
      </c>
      <c r="AI1977" s="82">
        <f>R1977-I1977</f>
        <v/>
      </c>
      <c r="AJ1977" s="82">
        <f>S1977-J1977</f>
        <v/>
      </c>
      <c r="AK1977" s="80">
        <f>INDEX(检修、备用和必开!I:I,MATCH(统调负荷!$C1977,检修、备用和必开!$A:$A,0))</f>
        <v/>
      </c>
    </row>
    <row r="1978" ht="13.8" customHeight="1">
      <c r="A1978" s="80">
        <f>WEEKDAY(C1978,2)</f>
        <v/>
      </c>
      <c r="B1978" s="80">
        <f>HOUR(D1978)</f>
        <v/>
      </c>
      <c r="D1978" s="75" t="n"/>
      <c r="E1978" s="80" t="n"/>
      <c r="F1978" s="80" t="n"/>
      <c r="G1978" s="80" t="n"/>
      <c r="H1978" s="80" t="n"/>
      <c r="I1978" s="80" t="n"/>
      <c r="J1978" s="80" t="n"/>
      <c r="K1978" s="80">
        <f>F1978-Y1978</f>
        <v/>
      </c>
      <c r="L1978" s="82">
        <f>AA1978/(K1978+W1978)</f>
        <v/>
      </c>
      <c r="M1978" s="75" t="n">
        <v>0.5833333333333334</v>
      </c>
      <c r="N1978" s="80" t="n">
        <v>65280</v>
      </c>
      <c r="O1978" s="80" t="n">
        <v>22228.17</v>
      </c>
      <c r="P1978" s="80" t="n">
        <v>10676.2</v>
      </c>
      <c r="Q1978" s="80" t="n">
        <v>21044.2</v>
      </c>
      <c r="R1978" s="80" t="n">
        <v>12718.9</v>
      </c>
      <c r="S1978" s="80" t="n">
        <v>-1387.47</v>
      </c>
      <c r="T1978" s="80">
        <f>O1978-Y1978</f>
        <v/>
      </c>
      <c r="U1978" s="82">
        <f>AA1978/(T1978+X1978)</f>
        <v/>
      </c>
      <c r="V1978" s="80">
        <f>INDEX(检修、备用和必开!B:B,MATCH(统调负荷!$C1978,检修、备用和必开!$A:$A,0))</f>
        <v/>
      </c>
      <c r="W1978" s="80">
        <f>INDEX(检修、备用和必开!C:C,MATCH(统调负荷!$C1978,检修、备用和必开!$A:$A,0))</f>
        <v/>
      </c>
      <c r="X1978" s="80">
        <f>INDEX(检修、备用和必开!D:D,MATCH(统调负荷!$C1978,检修、备用和必开!$A:$A,0))</f>
        <v/>
      </c>
      <c r="Y1978" s="80">
        <f>INDEX(检修、备用和必开!E:E,MATCH(统调负荷!$C1978,检修、备用和必开!$A:$A,0))</f>
        <v/>
      </c>
      <c r="Z1978" s="80">
        <f>INDEX(检修、备用和必开!F:F,MATCH(统调负荷!$C1978,检修、备用和必开!$A:$A,0))</f>
        <v/>
      </c>
      <c r="AA1978" s="80">
        <f>94492.4-V1978-Z1978</f>
        <v/>
      </c>
      <c r="AB1978" s="80" t="n">
        <v>0</v>
      </c>
      <c r="AC1978" s="80" t="n">
        <v>0</v>
      </c>
      <c r="AD1978" s="83">
        <f>C1978+D1978</f>
        <v/>
      </c>
      <c r="AE1978" s="82">
        <f>N1978-E1978</f>
        <v/>
      </c>
      <c r="AF1978" s="82">
        <f>O1978-F1978</f>
        <v/>
      </c>
      <c r="AG1978" s="82">
        <f>P1978-G1978</f>
        <v/>
      </c>
      <c r="AH1978" s="82">
        <f>Q1978-H1978</f>
        <v/>
      </c>
      <c r="AI1978" s="82">
        <f>R1978-I1978</f>
        <v/>
      </c>
      <c r="AJ1978" s="82">
        <f>S1978-J1978</f>
        <v/>
      </c>
      <c r="AK1978" s="80">
        <f>INDEX(检修、备用和必开!I:I,MATCH(统调负荷!$C1978,检修、备用和必开!$A:$A,0))</f>
        <v/>
      </c>
    </row>
    <row r="1979" ht="13.8" customHeight="1">
      <c r="A1979" s="80">
        <f>WEEKDAY(C1979,2)</f>
        <v/>
      </c>
      <c r="B1979" s="80">
        <f>HOUR(D1979)</f>
        <v/>
      </c>
      <c r="D1979" s="75" t="n"/>
      <c r="E1979" s="80" t="n"/>
      <c r="F1979" s="80" t="n"/>
      <c r="G1979" s="80" t="n"/>
      <c r="H1979" s="80" t="n"/>
      <c r="I1979" s="80" t="n"/>
      <c r="J1979" s="80" t="n"/>
      <c r="K1979" s="80">
        <f>F1979-Y1979</f>
        <v/>
      </c>
      <c r="L1979" s="82">
        <f>AA1979/(K1979+W1979)</f>
        <v/>
      </c>
      <c r="M1979" s="75" t="n">
        <v>0.59375</v>
      </c>
      <c r="N1979" s="80" t="n">
        <v>64879.2</v>
      </c>
      <c r="O1979" s="80" t="n">
        <v>20767.86</v>
      </c>
      <c r="P1979" s="80" t="n">
        <v>11581.8</v>
      </c>
      <c r="Q1979" s="80" t="n">
        <v>21574.9</v>
      </c>
      <c r="R1979" s="80" t="n">
        <v>12306.5</v>
      </c>
      <c r="S1979" s="80" t="n">
        <v>-1351.86</v>
      </c>
      <c r="T1979" s="80">
        <f>O1979-Y1979</f>
        <v/>
      </c>
      <c r="U1979" s="82">
        <f>AA1979/(T1979+X1979)</f>
        <v/>
      </c>
      <c r="V1979" s="80">
        <f>INDEX(检修、备用和必开!B:B,MATCH(统调负荷!$C1979,检修、备用和必开!$A:$A,0))</f>
        <v/>
      </c>
      <c r="W1979" s="80">
        <f>INDEX(检修、备用和必开!C:C,MATCH(统调负荷!$C1979,检修、备用和必开!$A:$A,0))</f>
        <v/>
      </c>
      <c r="X1979" s="80">
        <f>INDEX(检修、备用和必开!D:D,MATCH(统调负荷!$C1979,检修、备用和必开!$A:$A,0))</f>
        <v/>
      </c>
      <c r="Y1979" s="80">
        <f>INDEX(检修、备用和必开!E:E,MATCH(统调负荷!$C1979,检修、备用和必开!$A:$A,0))</f>
        <v/>
      </c>
      <c r="Z1979" s="80">
        <f>INDEX(检修、备用和必开!F:F,MATCH(统调负荷!$C1979,检修、备用和必开!$A:$A,0))</f>
        <v/>
      </c>
      <c r="AA1979" s="80">
        <f>94492.4-V1979-Z1979</f>
        <v/>
      </c>
      <c r="AB1979" s="80" t="n">
        <v>0</v>
      </c>
      <c r="AC1979" s="80" t="n">
        <v>0</v>
      </c>
      <c r="AD1979" s="83">
        <f>C1979+D1979</f>
        <v/>
      </c>
      <c r="AE1979" s="82">
        <f>N1979-E1979</f>
        <v/>
      </c>
      <c r="AF1979" s="82">
        <f>O1979-F1979</f>
        <v/>
      </c>
      <c r="AG1979" s="82">
        <f>P1979-G1979</f>
        <v/>
      </c>
      <c r="AH1979" s="82">
        <f>Q1979-H1979</f>
        <v/>
      </c>
      <c r="AI1979" s="82">
        <f>R1979-I1979</f>
        <v/>
      </c>
      <c r="AJ1979" s="82">
        <f>S1979-J1979</f>
        <v/>
      </c>
      <c r="AK1979" s="80">
        <f>INDEX(检修、备用和必开!I:I,MATCH(统调负荷!$C1979,检修、备用和必开!$A:$A,0))</f>
        <v/>
      </c>
    </row>
    <row r="1980" ht="13.8" customHeight="1">
      <c r="A1980" s="80">
        <f>WEEKDAY(C1980,2)</f>
        <v/>
      </c>
      <c r="B1980" s="80">
        <f>HOUR(D1980)</f>
        <v/>
      </c>
      <c r="D1980" s="75" t="n"/>
      <c r="E1980" s="80" t="n"/>
      <c r="F1980" s="80" t="n"/>
      <c r="G1980" s="80" t="n"/>
      <c r="H1980" s="80" t="n"/>
      <c r="I1980" s="80" t="n"/>
      <c r="J1980" s="80" t="n"/>
      <c r="K1980" s="80">
        <f>F1980-Y1980</f>
        <v/>
      </c>
      <c r="L1980" s="82">
        <f>AA1980/(K1980+W1980)</f>
        <v/>
      </c>
      <c r="M1980" s="75" t="n">
        <v>0.6041666666666666</v>
      </c>
      <c r="N1980" s="80" t="n">
        <v>64954.3</v>
      </c>
      <c r="O1980" s="80" t="n">
        <v>20489.09</v>
      </c>
      <c r="P1980" s="80" t="n">
        <v>12659</v>
      </c>
      <c r="Q1980" s="80" t="n">
        <v>21132.5</v>
      </c>
      <c r="R1980" s="80" t="n">
        <v>12021</v>
      </c>
      <c r="S1980" s="80" t="n">
        <v>-1347.29</v>
      </c>
      <c r="T1980" s="80">
        <f>O1980-Y1980</f>
        <v/>
      </c>
      <c r="U1980" s="82">
        <f>AA1980/(T1980+X1980)</f>
        <v/>
      </c>
      <c r="V1980" s="80">
        <f>INDEX(检修、备用和必开!B:B,MATCH(统调负荷!$C1980,检修、备用和必开!$A:$A,0))</f>
        <v/>
      </c>
      <c r="W1980" s="80">
        <f>INDEX(检修、备用和必开!C:C,MATCH(统调负荷!$C1980,检修、备用和必开!$A:$A,0))</f>
        <v/>
      </c>
      <c r="X1980" s="80">
        <f>INDEX(检修、备用和必开!D:D,MATCH(统调负荷!$C1980,检修、备用和必开!$A:$A,0))</f>
        <v/>
      </c>
      <c r="Y1980" s="80">
        <f>INDEX(检修、备用和必开!E:E,MATCH(统调负荷!$C1980,检修、备用和必开!$A:$A,0))</f>
        <v/>
      </c>
      <c r="Z1980" s="80">
        <f>INDEX(检修、备用和必开!F:F,MATCH(统调负荷!$C1980,检修、备用和必开!$A:$A,0))</f>
        <v/>
      </c>
      <c r="AA1980" s="80">
        <f>94492.4-V1980-Z1980</f>
        <v/>
      </c>
      <c r="AB1980" s="80" t="n">
        <v>0</v>
      </c>
      <c r="AC1980" s="80" t="n">
        <v>0</v>
      </c>
      <c r="AD1980" s="83">
        <f>C1980+D1980</f>
        <v/>
      </c>
      <c r="AE1980" s="82">
        <f>N1980-E1980</f>
        <v/>
      </c>
      <c r="AF1980" s="82">
        <f>O1980-F1980</f>
        <v/>
      </c>
      <c r="AG1980" s="82">
        <f>P1980-G1980</f>
        <v/>
      </c>
      <c r="AH1980" s="82">
        <f>Q1980-H1980</f>
        <v/>
      </c>
      <c r="AI1980" s="82">
        <f>R1980-I1980</f>
        <v/>
      </c>
      <c r="AJ1980" s="82">
        <f>S1980-J1980</f>
        <v/>
      </c>
      <c r="AK1980" s="80">
        <f>INDEX(检修、备用和必开!I:I,MATCH(统调负荷!$C1980,检修、备用和必开!$A:$A,0))</f>
        <v/>
      </c>
    </row>
    <row r="1981" ht="13.8" customHeight="1">
      <c r="A1981" s="80">
        <f>WEEKDAY(C1981,2)</f>
        <v/>
      </c>
      <c r="B1981" s="80">
        <f>HOUR(D1981)</f>
        <v/>
      </c>
      <c r="D1981" s="75" t="n"/>
      <c r="E1981" s="80" t="n"/>
      <c r="F1981" s="80" t="n"/>
      <c r="G1981" s="80" t="n"/>
      <c r="H1981" s="80" t="n"/>
      <c r="I1981" s="80" t="n"/>
      <c r="J1981" s="80" t="n"/>
      <c r="K1981" s="80">
        <f>F1981-Y1981</f>
        <v/>
      </c>
      <c r="L1981" s="82">
        <f>AA1981/(K1981+W1981)</f>
        <v/>
      </c>
      <c r="M1981" s="75" t="n">
        <v>0.6145833333333334</v>
      </c>
      <c r="N1981" s="80" t="n">
        <v>65328.2</v>
      </c>
      <c r="O1981" s="80" t="n">
        <v>20442.34</v>
      </c>
      <c r="P1981" s="80" t="n">
        <v>13588.3</v>
      </c>
      <c r="Q1981" s="80" t="n">
        <v>21162.9</v>
      </c>
      <c r="R1981" s="80" t="n">
        <v>11542.9</v>
      </c>
      <c r="S1981" s="80" t="n">
        <v>-1408.24</v>
      </c>
      <c r="T1981" s="80">
        <f>O1981-Y1981</f>
        <v/>
      </c>
      <c r="U1981" s="82">
        <f>AA1981/(T1981+X1981)</f>
        <v/>
      </c>
      <c r="V1981" s="80">
        <f>INDEX(检修、备用和必开!B:B,MATCH(统调负荷!$C1981,检修、备用和必开!$A:$A,0))</f>
        <v/>
      </c>
      <c r="W1981" s="80">
        <f>INDEX(检修、备用和必开!C:C,MATCH(统调负荷!$C1981,检修、备用和必开!$A:$A,0))</f>
        <v/>
      </c>
      <c r="X1981" s="80">
        <f>INDEX(检修、备用和必开!D:D,MATCH(统调负荷!$C1981,检修、备用和必开!$A:$A,0))</f>
        <v/>
      </c>
      <c r="Y1981" s="80">
        <f>INDEX(检修、备用和必开!E:E,MATCH(统调负荷!$C1981,检修、备用和必开!$A:$A,0))</f>
        <v/>
      </c>
      <c r="Z1981" s="80">
        <f>INDEX(检修、备用和必开!F:F,MATCH(统调负荷!$C1981,检修、备用和必开!$A:$A,0))</f>
        <v/>
      </c>
      <c r="AA1981" s="80">
        <f>94492.4-V1981-Z1981</f>
        <v/>
      </c>
      <c r="AB1981" s="80" t="n">
        <v>0</v>
      </c>
      <c r="AC1981" s="80" t="n">
        <v>0</v>
      </c>
      <c r="AD1981" s="83">
        <f>C1981+D1981</f>
        <v/>
      </c>
      <c r="AE1981" s="82">
        <f>N1981-E1981</f>
        <v/>
      </c>
      <c r="AF1981" s="82">
        <f>O1981-F1981</f>
        <v/>
      </c>
      <c r="AG1981" s="82">
        <f>P1981-G1981</f>
        <v/>
      </c>
      <c r="AH1981" s="82">
        <f>Q1981-H1981</f>
        <v/>
      </c>
      <c r="AI1981" s="82">
        <f>R1981-I1981</f>
        <v/>
      </c>
      <c r="AJ1981" s="82">
        <f>S1981-J1981</f>
        <v/>
      </c>
      <c r="AK1981" s="80">
        <f>INDEX(检修、备用和必开!I:I,MATCH(统调负荷!$C1981,检修、备用和必开!$A:$A,0))</f>
        <v/>
      </c>
    </row>
    <row r="1982" ht="13.8" customHeight="1">
      <c r="A1982" s="80">
        <f>WEEKDAY(C1982,2)</f>
        <v/>
      </c>
      <c r="B1982" s="80">
        <f>HOUR(D1982)</f>
        <v/>
      </c>
      <c r="D1982" s="75" t="n"/>
      <c r="E1982" s="80" t="n"/>
      <c r="F1982" s="80" t="n"/>
      <c r="G1982" s="80" t="n"/>
      <c r="H1982" s="80" t="n"/>
      <c r="I1982" s="80" t="n"/>
      <c r="J1982" s="80" t="n"/>
      <c r="K1982" s="80">
        <f>F1982-Y1982</f>
        <v/>
      </c>
      <c r="L1982" s="82">
        <f>AA1982/(K1982+W1982)</f>
        <v/>
      </c>
      <c r="M1982" s="75" t="n">
        <v>0.625</v>
      </c>
      <c r="N1982" s="80" t="n">
        <v>65842.7</v>
      </c>
      <c r="O1982" s="80" t="n">
        <v>21594.89</v>
      </c>
      <c r="P1982" s="80" t="n">
        <v>13004</v>
      </c>
      <c r="Q1982" s="80" t="n">
        <v>21615.5</v>
      </c>
      <c r="R1982" s="80" t="n">
        <v>11056.7</v>
      </c>
      <c r="S1982" s="80" t="n">
        <v>-1428.39</v>
      </c>
      <c r="T1982" s="80">
        <f>O1982-Y1982</f>
        <v/>
      </c>
      <c r="U1982" s="82">
        <f>AA1982/(T1982+X1982)</f>
        <v/>
      </c>
      <c r="V1982" s="80">
        <f>INDEX(检修、备用和必开!B:B,MATCH(统调负荷!$C1982,检修、备用和必开!$A:$A,0))</f>
        <v/>
      </c>
      <c r="W1982" s="80">
        <f>INDEX(检修、备用和必开!C:C,MATCH(统调负荷!$C1982,检修、备用和必开!$A:$A,0))</f>
        <v/>
      </c>
      <c r="X1982" s="80">
        <f>INDEX(检修、备用和必开!D:D,MATCH(统调负荷!$C1982,检修、备用和必开!$A:$A,0))</f>
        <v/>
      </c>
      <c r="Y1982" s="80">
        <f>INDEX(检修、备用和必开!E:E,MATCH(统调负荷!$C1982,检修、备用和必开!$A:$A,0))</f>
        <v/>
      </c>
      <c r="Z1982" s="80">
        <f>INDEX(检修、备用和必开!F:F,MATCH(统调负荷!$C1982,检修、备用和必开!$A:$A,0))</f>
        <v/>
      </c>
      <c r="AA1982" s="80">
        <f>94492.4-V1982-Z1982</f>
        <v/>
      </c>
      <c r="AB1982" s="80" t="n">
        <v>0</v>
      </c>
      <c r="AC1982" s="80" t="n">
        <v>0</v>
      </c>
      <c r="AD1982" s="83">
        <f>C1982+D1982</f>
        <v/>
      </c>
      <c r="AE1982" s="82">
        <f>N1982-E1982</f>
        <v/>
      </c>
      <c r="AF1982" s="82">
        <f>O1982-F1982</f>
        <v/>
      </c>
      <c r="AG1982" s="82">
        <f>P1982-G1982</f>
        <v/>
      </c>
      <c r="AH1982" s="82">
        <f>Q1982-H1982</f>
        <v/>
      </c>
      <c r="AI1982" s="82">
        <f>R1982-I1982</f>
        <v/>
      </c>
      <c r="AJ1982" s="82">
        <f>S1982-J1982</f>
        <v/>
      </c>
      <c r="AK1982" s="80">
        <f>INDEX(检修、备用和必开!I:I,MATCH(统调负荷!$C1982,检修、备用和必开!$A:$A,0))</f>
        <v/>
      </c>
    </row>
    <row r="1983" ht="13.8" customHeight="1">
      <c r="A1983" s="80">
        <f>WEEKDAY(C1983,2)</f>
        <v/>
      </c>
      <c r="B1983" s="80">
        <f>HOUR(D1983)</f>
        <v/>
      </c>
      <c r="D1983" s="75" t="n"/>
      <c r="E1983" s="80" t="n"/>
      <c r="F1983" s="80" t="n"/>
      <c r="G1983" s="80" t="n"/>
      <c r="H1983" s="80" t="n"/>
      <c r="I1983" s="80" t="n"/>
      <c r="J1983" s="80" t="n"/>
      <c r="K1983" s="80">
        <f>F1983-Y1983</f>
        <v/>
      </c>
      <c r="L1983" s="82">
        <f>AA1983/(K1983+W1983)</f>
        <v/>
      </c>
      <c r="M1983" s="75" t="n">
        <v>0.6354166666666666</v>
      </c>
      <c r="N1983" s="80" t="n">
        <v>66488.8</v>
      </c>
      <c r="O1983" s="80" t="n">
        <v>22453.25</v>
      </c>
      <c r="P1983" s="80" t="n">
        <v>12569.9</v>
      </c>
      <c r="Q1983" s="80" t="n">
        <v>22402.1</v>
      </c>
      <c r="R1983" s="80" t="n">
        <v>10458.2</v>
      </c>
      <c r="S1983" s="80" t="n">
        <v>-1394.65</v>
      </c>
      <c r="T1983" s="80">
        <f>O1983-Y1983</f>
        <v/>
      </c>
      <c r="U1983" s="82">
        <f>AA1983/(T1983+X1983)</f>
        <v/>
      </c>
      <c r="V1983" s="80">
        <f>INDEX(检修、备用和必开!B:B,MATCH(统调负荷!$C1983,检修、备用和必开!$A:$A,0))</f>
        <v/>
      </c>
      <c r="W1983" s="80">
        <f>INDEX(检修、备用和必开!C:C,MATCH(统调负荷!$C1983,检修、备用和必开!$A:$A,0))</f>
        <v/>
      </c>
      <c r="X1983" s="80">
        <f>INDEX(检修、备用和必开!D:D,MATCH(统调负荷!$C1983,检修、备用和必开!$A:$A,0))</f>
        <v/>
      </c>
      <c r="Y1983" s="80">
        <f>INDEX(检修、备用和必开!E:E,MATCH(统调负荷!$C1983,检修、备用和必开!$A:$A,0))</f>
        <v/>
      </c>
      <c r="Z1983" s="80">
        <f>INDEX(检修、备用和必开!F:F,MATCH(统调负荷!$C1983,检修、备用和必开!$A:$A,0))</f>
        <v/>
      </c>
      <c r="AA1983" s="80">
        <f>94492.4-V1983-Z1983</f>
        <v/>
      </c>
      <c r="AB1983" s="80" t="n">
        <v>0</v>
      </c>
      <c r="AC1983" s="80" t="n">
        <v>0</v>
      </c>
      <c r="AD1983" s="83">
        <f>C1983+D1983</f>
        <v/>
      </c>
      <c r="AE1983" s="82">
        <f>N1983-E1983</f>
        <v/>
      </c>
      <c r="AF1983" s="82">
        <f>O1983-F1983</f>
        <v/>
      </c>
      <c r="AG1983" s="82">
        <f>P1983-G1983</f>
        <v/>
      </c>
      <c r="AH1983" s="82">
        <f>Q1983-H1983</f>
        <v/>
      </c>
      <c r="AI1983" s="82">
        <f>R1983-I1983</f>
        <v/>
      </c>
      <c r="AJ1983" s="82">
        <f>S1983-J1983</f>
        <v/>
      </c>
      <c r="AK1983" s="80">
        <f>INDEX(检修、备用和必开!I:I,MATCH(统调负荷!$C1983,检修、备用和必开!$A:$A,0))</f>
        <v/>
      </c>
    </row>
    <row r="1984" ht="13.8" customHeight="1">
      <c r="A1984" s="80">
        <f>WEEKDAY(C1984,2)</f>
        <v/>
      </c>
      <c r="B1984" s="80">
        <f>HOUR(D1984)</f>
        <v/>
      </c>
      <c r="D1984" s="75" t="n"/>
      <c r="E1984" s="80" t="n"/>
      <c r="F1984" s="80" t="n"/>
      <c r="G1984" s="80" t="n"/>
      <c r="H1984" s="80" t="n"/>
      <c r="I1984" s="80" t="n"/>
      <c r="J1984" s="80" t="n"/>
      <c r="K1984" s="80">
        <f>F1984-Y1984</f>
        <v/>
      </c>
      <c r="L1984" s="82">
        <f>AA1984/(K1984+W1984)</f>
        <v/>
      </c>
      <c r="M1984" s="75" t="n">
        <v>0.6458333333333334</v>
      </c>
      <c r="N1984" s="80" t="n">
        <v>67269.60000000001</v>
      </c>
      <c r="O1984" s="80" t="n">
        <v>23200.09</v>
      </c>
      <c r="P1984" s="80" t="n">
        <v>12905</v>
      </c>
      <c r="Q1984" s="80" t="n">
        <v>22517.4</v>
      </c>
      <c r="R1984" s="80" t="n">
        <v>10028.2</v>
      </c>
      <c r="S1984" s="80" t="n">
        <v>-1381.09</v>
      </c>
      <c r="T1984" s="80">
        <f>O1984-Y1984</f>
        <v/>
      </c>
      <c r="U1984" s="82">
        <f>AA1984/(T1984+X1984)</f>
        <v/>
      </c>
      <c r="V1984" s="80">
        <f>INDEX(检修、备用和必开!B:B,MATCH(统调负荷!$C1984,检修、备用和必开!$A:$A,0))</f>
        <v/>
      </c>
      <c r="W1984" s="80">
        <f>INDEX(检修、备用和必开!C:C,MATCH(统调负荷!$C1984,检修、备用和必开!$A:$A,0))</f>
        <v/>
      </c>
      <c r="X1984" s="80">
        <f>INDEX(检修、备用和必开!D:D,MATCH(统调负荷!$C1984,检修、备用和必开!$A:$A,0))</f>
        <v/>
      </c>
      <c r="Y1984" s="80">
        <f>INDEX(检修、备用和必开!E:E,MATCH(统调负荷!$C1984,检修、备用和必开!$A:$A,0))</f>
        <v/>
      </c>
      <c r="Z1984" s="80">
        <f>INDEX(检修、备用和必开!F:F,MATCH(统调负荷!$C1984,检修、备用和必开!$A:$A,0))</f>
        <v/>
      </c>
      <c r="AA1984" s="80">
        <f>94492.4-V1984-Z1984</f>
        <v/>
      </c>
      <c r="AB1984" s="80" t="n">
        <v>0</v>
      </c>
      <c r="AC1984" s="80" t="n">
        <v>295</v>
      </c>
      <c r="AD1984" s="83">
        <f>C1984+D1984</f>
        <v/>
      </c>
      <c r="AE1984" s="82">
        <f>N1984-E1984</f>
        <v/>
      </c>
      <c r="AF1984" s="82">
        <f>O1984-F1984</f>
        <v/>
      </c>
      <c r="AG1984" s="82">
        <f>P1984-G1984</f>
        <v/>
      </c>
      <c r="AH1984" s="82">
        <f>Q1984-H1984</f>
        <v/>
      </c>
      <c r="AI1984" s="82">
        <f>R1984-I1984</f>
        <v/>
      </c>
      <c r="AJ1984" s="82">
        <f>S1984-J1984</f>
        <v/>
      </c>
      <c r="AK1984" s="80">
        <f>INDEX(检修、备用和必开!I:I,MATCH(统调负荷!$C1984,检修、备用和必开!$A:$A,0))</f>
        <v/>
      </c>
    </row>
    <row r="1985" ht="13.8" customHeight="1">
      <c r="A1985" s="80">
        <f>WEEKDAY(C1985,2)</f>
        <v/>
      </c>
      <c r="B1985" s="80">
        <f>HOUR(D1985)</f>
        <v/>
      </c>
      <c r="D1985" s="75" t="n"/>
      <c r="E1985" s="80" t="n"/>
      <c r="F1985" s="80" t="n"/>
      <c r="G1985" s="80" t="n"/>
      <c r="H1985" s="80" t="n"/>
      <c r="I1985" s="80" t="n"/>
      <c r="J1985" s="80" t="n"/>
      <c r="K1985" s="80">
        <f>F1985-Y1985</f>
        <v/>
      </c>
      <c r="L1985" s="82">
        <f>AA1985/(K1985+W1985)</f>
        <v/>
      </c>
      <c r="M1985" s="75" t="n">
        <v>0.65625</v>
      </c>
      <c r="N1985" s="80" t="n">
        <v>68053.8</v>
      </c>
      <c r="O1985" s="80" t="n">
        <v>23645.19</v>
      </c>
      <c r="P1985" s="80" t="n">
        <v>13369.9</v>
      </c>
      <c r="Q1985" s="80" t="n">
        <v>23175.8</v>
      </c>
      <c r="R1985" s="80" t="n">
        <v>9273.940000000001</v>
      </c>
      <c r="S1985" s="80" t="n">
        <v>-1411.03</v>
      </c>
      <c r="T1985" s="80">
        <f>O1985-Y1985</f>
        <v/>
      </c>
      <c r="U1985" s="82">
        <f>AA1985/(T1985+X1985)</f>
        <v/>
      </c>
      <c r="V1985" s="80">
        <f>INDEX(检修、备用和必开!B:B,MATCH(统调负荷!$C1985,检修、备用和必开!$A:$A,0))</f>
        <v/>
      </c>
      <c r="W1985" s="80">
        <f>INDEX(检修、备用和必开!C:C,MATCH(统调负荷!$C1985,检修、备用和必开!$A:$A,0))</f>
        <v/>
      </c>
      <c r="X1985" s="80">
        <f>INDEX(检修、备用和必开!D:D,MATCH(统调负荷!$C1985,检修、备用和必开!$A:$A,0))</f>
        <v/>
      </c>
      <c r="Y1985" s="80">
        <f>INDEX(检修、备用和必开!E:E,MATCH(统调负荷!$C1985,检修、备用和必开!$A:$A,0))</f>
        <v/>
      </c>
      <c r="Z1985" s="80">
        <f>INDEX(检修、备用和必开!F:F,MATCH(统调负荷!$C1985,检修、备用和必开!$A:$A,0))</f>
        <v/>
      </c>
      <c r="AA1985" s="80">
        <f>94492.4-V1985-Z1985</f>
        <v/>
      </c>
      <c r="AB1985" s="80" t="n">
        <v>0</v>
      </c>
      <c r="AC1985" s="80" t="n">
        <v>0</v>
      </c>
      <c r="AD1985" s="83">
        <f>C1985+D1985</f>
        <v/>
      </c>
      <c r="AE1985" s="82">
        <f>N1985-E1985</f>
        <v/>
      </c>
      <c r="AF1985" s="82">
        <f>O1985-F1985</f>
        <v/>
      </c>
      <c r="AG1985" s="82">
        <f>P1985-G1985</f>
        <v/>
      </c>
      <c r="AH1985" s="82">
        <f>Q1985-H1985</f>
        <v/>
      </c>
      <c r="AI1985" s="82">
        <f>R1985-I1985</f>
        <v/>
      </c>
      <c r="AJ1985" s="82">
        <f>S1985-J1985</f>
        <v/>
      </c>
      <c r="AK1985" s="80">
        <f>INDEX(检修、备用和必开!I:I,MATCH(统调负荷!$C1985,检修、备用和必开!$A:$A,0))</f>
        <v/>
      </c>
    </row>
    <row r="1986" ht="13.8" customHeight="1">
      <c r="A1986" s="80">
        <f>WEEKDAY(C1986,2)</f>
        <v/>
      </c>
      <c r="B1986" s="80">
        <f>HOUR(D1986)</f>
        <v/>
      </c>
      <c r="D1986" s="75" t="n"/>
      <c r="E1986" s="80" t="n"/>
      <c r="F1986" s="80" t="n"/>
      <c r="G1986" s="80" t="n"/>
      <c r="H1986" s="80" t="n"/>
      <c r="I1986" s="80" t="n"/>
      <c r="J1986" s="80" t="n"/>
      <c r="K1986" s="80">
        <f>F1986-Y1986</f>
        <v/>
      </c>
      <c r="L1986" s="82">
        <f>AA1986/(K1986+W1986)</f>
        <v/>
      </c>
      <c r="M1986" s="75" t="n">
        <v>0.6666666666666666</v>
      </c>
      <c r="N1986" s="80" t="n">
        <v>68947.2</v>
      </c>
      <c r="O1986" s="80" t="n">
        <v>25119.7</v>
      </c>
      <c r="P1986" s="80" t="n">
        <v>14240.9</v>
      </c>
      <c r="Q1986" s="80" t="n">
        <v>22762.9</v>
      </c>
      <c r="R1986" s="80" t="n">
        <v>8223.809999999999</v>
      </c>
      <c r="S1986" s="80" t="n">
        <v>-1400.11</v>
      </c>
      <c r="T1986" s="80">
        <f>O1986-Y1986</f>
        <v/>
      </c>
      <c r="U1986" s="82">
        <f>AA1986/(T1986+X1986)</f>
        <v/>
      </c>
      <c r="V1986" s="80">
        <f>INDEX(检修、备用和必开!B:B,MATCH(统调负荷!$C1986,检修、备用和必开!$A:$A,0))</f>
        <v/>
      </c>
      <c r="W1986" s="80">
        <f>INDEX(检修、备用和必开!C:C,MATCH(统调负荷!$C1986,检修、备用和必开!$A:$A,0))</f>
        <v/>
      </c>
      <c r="X1986" s="80">
        <f>INDEX(检修、备用和必开!D:D,MATCH(统调负荷!$C1986,检修、备用和必开!$A:$A,0))</f>
        <v/>
      </c>
      <c r="Y1986" s="80">
        <f>INDEX(检修、备用和必开!E:E,MATCH(统调负荷!$C1986,检修、备用和必开!$A:$A,0))</f>
        <v/>
      </c>
      <c r="Z1986" s="80">
        <f>INDEX(检修、备用和必开!F:F,MATCH(统调负荷!$C1986,检修、备用和必开!$A:$A,0))</f>
        <v/>
      </c>
      <c r="AA1986" s="80">
        <f>94492.4-V1986-Z1986</f>
        <v/>
      </c>
      <c r="AB1986" s="80" t="n">
        <v>50</v>
      </c>
      <c r="AC1986" s="80" t="n">
        <v>220.12</v>
      </c>
      <c r="AD1986" s="83">
        <f>C1986+D1986</f>
        <v/>
      </c>
      <c r="AE1986" s="82">
        <f>N1986-E1986</f>
        <v/>
      </c>
      <c r="AF1986" s="82">
        <f>O1986-F1986</f>
        <v/>
      </c>
      <c r="AG1986" s="82">
        <f>P1986-G1986</f>
        <v/>
      </c>
      <c r="AH1986" s="82">
        <f>Q1986-H1986</f>
        <v/>
      </c>
      <c r="AI1986" s="82">
        <f>R1986-I1986</f>
        <v/>
      </c>
      <c r="AJ1986" s="82">
        <f>S1986-J1986</f>
        <v/>
      </c>
      <c r="AK1986" s="80">
        <f>INDEX(检修、备用和必开!I:I,MATCH(统调负荷!$C1986,检修、备用和必开!$A:$A,0))</f>
        <v/>
      </c>
    </row>
    <row r="1987" ht="13.8" customHeight="1">
      <c r="A1987" s="80">
        <f>WEEKDAY(C1987,2)</f>
        <v/>
      </c>
      <c r="B1987" s="80">
        <f>HOUR(D1987)</f>
        <v/>
      </c>
      <c r="D1987" s="75" t="n"/>
      <c r="E1987" s="80" t="n"/>
      <c r="F1987" s="80" t="n"/>
      <c r="G1987" s="80" t="n"/>
      <c r="H1987" s="80" t="n"/>
      <c r="I1987" s="80" t="n"/>
      <c r="J1987" s="80" t="n"/>
      <c r="K1987" s="80">
        <f>F1987-Y1987</f>
        <v/>
      </c>
      <c r="L1987" s="82">
        <f>AA1987/(K1987+W1987)</f>
        <v/>
      </c>
      <c r="M1987" s="75" t="n">
        <v>0.6770833333333334</v>
      </c>
      <c r="N1987" s="80" t="n">
        <v>70286.8</v>
      </c>
      <c r="O1987" s="80" t="n">
        <v>25232.1</v>
      </c>
      <c r="P1987" s="80" t="n">
        <v>14814.4</v>
      </c>
      <c r="Q1987" s="80" t="n">
        <v>23041.6</v>
      </c>
      <c r="R1987" s="80" t="n">
        <v>8564.92</v>
      </c>
      <c r="S1987" s="80" t="n">
        <v>-1366.22</v>
      </c>
      <c r="T1987" s="80">
        <f>O1987-Y1987</f>
        <v/>
      </c>
      <c r="U1987" s="82">
        <f>AA1987/(T1987+X1987)</f>
        <v/>
      </c>
      <c r="V1987" s="80">
        <f>INDEX(检修、备用和必开!B:B,MATCH(统调负荷!$C1987,检修、备用和必开!$A:$A,0))</f>
        <v/>
      </c>
      <c r="W1987" s="80">
        <f>INDEX(检修、备用和必开!C:C,MATCH(统调负荷!$C1987,检修、备用和必开!$A:$A,0))</f>
        <v/>
      </c>
      <c r="X1987" s="80">
        <f>INDEX(检修、备用和必开!D:D,MATCH(统调负荷!$C1987,检修、备用和必开!$A:$A,0))</f>
        <v/>
      </c>
      <c r="Y1987" s="80">
        <f>INDEX(检修、备用和必开!E:E,MATCH(统调负荷!$C1987,检修、备用和必开!$A:$A,0))</f>
        <v/>
      </c>
      <c r="Z1987" s="80">
        <f>INDEX(检修、备用和必开!F:F,MATCH(统调负荷!$C1987,检修、备用和必开!$A:$A,0))</f>
        <v/>
      </c>
      <c r="AA1987" s="80">
        <f>94492.4-V1987-Z1987</f>
        <v/>
      </c>
      <c r="AB1987" s="80" t="n">
        <v>220.12</v>
      </c>
      <c r="AC1987" s="80" t="n">
        <v>80</v>
      </c>
      <c r="AD1987" s="83">
        <f>C1987+D1987</f>
        <v/>
      </c>
      <c r="AE1987" s="82">
        <f>N1987-E1987</f>
        <v/>
      </c>
      <c r="AF1987" s="82">
        <f>O1987-F1987</f>
        <v/>
      </c>
      <c r="AG1987" s="82">
        <f>P1987-G1987</f>
        <v/>
      </c>
      <c r="AH1987" s="82">
        <f>Q1987-H1987</f>
        <v/>
      </c>
      <c r="AI1987" s="82">
        <f>R1987-I1987</f>
        <v/>
      </c>
      <c r="AJ1987" s="82">
        <f>S1987-J1987</f>
        <v/>
      </c>
      <c r="AK1987" s="80">
        <f>INDEX(检修、备用和必开!I:I,MATCH(统调负荷!$C1987,检修、备用和必开!$A:$A,0))</f>
        <v/>
      </c>
    </row>
    <row r="1988" ht="13.8" customHeight="1">
      <c r="A1988" s="80">
        <f>WEEKDAY(C1988,2)</f>
        <v/>
      </c>
      <c r="B1988" s="80">
        <f>HOUR(D1988)</f>
        <v/>
      </c>
      <c r="D1988" s="75" t="n"/>
      <c r="E1988" s="80" t="n"/>
      <c r="F1988" s="80" t="n"/>
      <c r="G1988" s="80" t="n"/>
      <c r="H1988" s="80" t="n"/>
      <c r="I1988" s="80" t="n"/>
      <c r="J1988" s="80" t="n"/>
      <c r="K1988" s="80">
        <f>F1988-Y1988</f>
        <v/>
      </c>
      <c r="L1988" s="82">
        <f>AA1988/(K1988+W1988)</f>
        <v/>
      </c>
      <c r="M1988" s="75" t="n">
        <v>0.6875</v>
      </c>
      <c r="N1988" s="80" t="n">
        <v>71545.89999999999</v>
      </c>
      <c r="O1988" s="80" t="n">
        <v>26021.33</v>
      </c>
      <c r="P1988" s="80" t="n">
        <v>15594.3</v>
      </c>
      <c r="Q1988" s="80" t="n">
        <v>23172.1</v>
      </c>
      <c r="R1988" s="80" t="n">
        <v>8136.31</v>
      </c>
      <c r="S1988" s="80" t="n">
        <v>-1378.14</v>
      </c>
      <c r="T1988" s="80">
        <f>O1988-Y1988</f>
        <v/>
      </c>
      <c r="U1988" s="82">
        <f>AA1988/(T1988+X1988)</f>
        <v/>
      </c>
      <c r="V1988" s="80">
        <f>INDEX(检修、备用和必开!B:B,MATCH(统调负荷!$C1988,检修、备用和必开!$A:$A,0))</f>
        <v/>
      </c>
      <c r="W1988" s="80">
        <f>INDEX(检修、备用和必开!C:C,MATCH(统调负荷!$C1988,检修、备用和必开!$A:$A,0))</f>
        <v/>
      </c>
      <c r="X1988" s="80">
        <f>INDEX(检修、备用和必开!D:D,MATCH(统调负荷!$C1988,检修、备用和必开!$A:$A,0))</f>
        <v/>
      </c>
      <c r="Y1988" s="80">
        <f>INDEX(检修、备用和必开!E:E,MATCH(统调负荷!$C1988,检修、备用和必开!$A:$A,0))</f>
        <v/>
      </c>
      <c r="Z1988" s="80">
        <f>INDEX(检修、备用和必开!F:F,MATCH(统调负荷!$C1988,检修、备用和必开!$A:$A,0))</f>
        <v/>
      </c>
      <c r="AA1988" s="80">
        <f>94492.4-V1988-Z1988</f>
        <v/>
      </c>
      <c r="AB1988" s="80" t="n">
        <v>297.06</v>
      </c>
      <c r="AC1988" s="80" t="n">
        <v>250</v>
      </c>
      <c r="AD1988" s="83">
        <f>C1988+D1988</f>
        <v/>
      </c>
      <c r="AE1988" s="82">
        <f>N1988-E1988</f>
        <v/>
      </c>
      <c r="AF1988" s="82">
        <f>O1988-F1988</f>
        <v/>
      </c>
      <c r="AG1988" s="82">
        <f>P1988-G1988</f>
        <v/>
      </c>
      <c r="AH1988" s="82">
        <f>Q1988-H1988</f>
        <v/>
      </c>
      <c r="AI1988" s="82">
        <f>R1988-I1988</f>
        <v/>
      </c>
      <c r="AJ1988" s="82">
        <f>S1988-J1988</f>
        <v/>
      </c>
      <c r="AK1988" s="80">
        <f>INDEX(检修、备用和必开!I:I,MATCH(统调负荷!$C1988,检修、备用和必开!$A:$A,0))</f>
        <v/>
      </c>
    </row>
    <row r="1989" ht="13.8" customHeight="1">
      <c r="A1989" s="80">
        <f>WEEKDAY(C1989,2)</f>
        <v/>
      </c>
      <c r="B1989" s="80">
        <f>HOUR(D1989)</f>
        <v/>
      </c>
      <c r="D1989" s="75" t="n"/>
      <c r="E1989" s="80" t="n"/>
      <c r="F1989" s="80" t="n"/>
      <c r="G1989" s="80" t="n"/>
      <c r="H1989" s="80" t="n"/>
      <c r="I1989" s="80" t="n"/>
      <c r="J1989" s="80" t="n"/>
      <c r="K1989" s="80">
        <f>F1989-Y1989</f>
        <v/>
      </c>
      <c r="L1989" s="82">
        <f>AA1989/(K1989+W1989)</f>
        <v/>
      </c>
      <c r="M1989" s="75" t="n">
        <v>0.6979166666666666</v>
      </c>
      <c r="N1989" s="80" t="n">
        <v>73200.10000000001</v>
      </c>
      <c r="O1989" s="80" t="n">
        <v>27850.42</v>
      </c>
      <c r="P1989" s="80" t="n">
        <v>15687.4</v>
      </c>
      <c r="Q1989" s="80" t="n">
        <v>23354.8</v>
      </c>
      <c r="R1989" s="80" t="n">
        <v>7704.23</v>
      </c>
      <c r="S1989" s="80" t="n">
        <v>-1396.75</v>
      </c>
      <c r="T1989" s="80">
        <f>O1989-Y1989</f>
        <v/>
      </c>
      <c r="U1989" s="82">
        <f>AA1989/(T1989+X1989)</f>
        <v/>
      </c>
      <c r="V1989" s="80">
        <f>INDEX(检修、备用和必开!B:B,MATCH(统调负荷!$C1989,检修、备用和必开!$A:$A,0))</f>
        <v/>
      </c>
      <c r="W1989" s="80">
        <f>INDEX(检修、备用和必开!C:C,MATCH(统调负荷!$C1989,检修、备用和必开!$A:$A,0))</f>
        <v/>
      </c>
      <c r="X1989" s="80">
        <f>INDEX(检修、备用和必开!D:D,MATCH(统调负荷!$C1989,检修、备用和必开!$A:$A,0))</f>
        <v/>
      </c>
      <c r="Y1989" s="80">
        <f>INDEX(检修、备用和必开!E:E,MATCH(统调负荷!$C1989,检修、备用和必开!$A:$A,0))</f>
        <v/>
      </c>
      <c r="Z1989" s="80">
        <f>INDEX(检修、备用和必开!F:F,MATCH(统调负荷!$C1989,检修、备用和必开!$A:$A,0))</f>
        <v/>
      </c>
      <c r="AA1989" s="80">
        <f>94492.4-V1989-Z1989</f>
        <v/>
      </c>
      <c r="AB1989" s="80" t="n">
        <v>298.04</v>
      </c>
      <c r="AC1989" s="80" t="n">
        <v>410</v>
      </c>
      <c r="AD1989" s="83">
        <f>C1989+D1989</f>
        <v/>
      </c>
      <c r="AE1989" s="82">
        <f>N1989-E1989</f>
        <v/>
      </c>
      <c r="AF1989" s="82">
        <f>O1989-F1989</f>
        <v/>
      </c>
      <c r="AG1989" s="82">
        <f>P1989-G1989</f>
        <v/>
      </c>
      <c r="AH1989" s="82">
        <f>Q1989-H1989</f>
        <v/>
      </c>
      <c r="AI1989" s="82">
        <f>R1989-I1989</f>
        <v/>
      </c>
      <c r="AJ1989" s="82">
        <f>S1989-J1989</f>
        <v/>
      </c>
      <c r="AK1989" s="80">
        <f>INDEX(检修、备用和必开!I:I,MATCH(统调负荷!$C1989,检修、备用和必开!$A:$A,0))</f>
        <v/>
      </c>
    </row>
    <row r="1990" ht="13.8" customHeight="1">
      <c r="A1990" s="80">
        <f>WEEKDAY(C1990,2)</f>
        <v/>
      </c>
      <c r="B1990" s="80">
        <f>HOUR(D1990)</f>
        <v/>
      </c>
      <c r="D1990" s="75" t="n"/>
      <c r="E1990" s="80" t="n"/>
      <c r="F1990" s="80" t="n"/>
      <c r="G1990" s="80" t="n"/>
      <c r="H1990" s="80" t="n"/>
      <c r="I1990" s="80" t="n"/>
      <c r="J1990" s="80" t="n"/>
      <c r="K1990" s="80">
        <f>F1990-Y1990</f>
        <v/>
      </c>
      <c r="L1990" s="82">
        <f>AA1990/(K1990+W1990)</f>
        <v/>
      </c>
      <c r="M1990" s="75" t="n">
        <v>0.7083333333333334</v>
      </c>
      <c r="N1990" s="80" t="n">
        <v>74435.8</v>
      </c>
      <c r="O1990" s="80" t="n">
        <v>28541.55</v>
      </c>
      <c r="P1990" s="80" t="n">
        <v>16026.9</v>
      </c>
      <c r="Q1990" s="80" t="n">
        <v>23991.5</v>
      </c>
      <c r="R1990" s="80" t="n">
        <v>7214.93</v>
      </c>
      <c r="S1990" s="80" t="n">
        <v>-1339.08</v>
      </c>
      <c r="T1990" s="80">
        <f>O1990-Y1990</f>
        <v/>
      </c>
      <c r="U1990" s="82">
        <f>AA1990/(T1990+X1990)</f>
        <v/>
      </c>
      <c r="V1990" s="80">
        <f>INDEX(检修、备用和必开!B:B,MATCH(统调负荷!$C1990,检修、备用和必开!$A:$A,0))</f>
        <v/>
      </c>
      <c r="W1990" s="80">
        <f>INDEX(检修、备用和必开!C:C,MATCH(统调负荷!$C1990,检修、备用和必开!$A:$A,0))</f>
        <v/>
      </c>
      <c r="X1990" s="80">
        <f>INDEX(检修、备用和必开!D:D,MATCH(统调负荷!$C1990,检修、备用和必开!$A:$A,0))</f>
        <v/>
      </c>
      <c r="Y1990" s="80">
        <f>INDEX(检修、备用和必开!E:E,MATCH(统调负荷!$C1990,检修、备用和必开!$A:$A,0))</f>
        <v/>
      </c>
      <c r="Z1990" s="80">
        <f>INDEX(检修、备用和必开!F:F,MATCH(统调负荷!$C1990,检修、备用和必开!$A:$A,0))</f>
        <v/>
      </c>
      <c r="AA1990" s="80">
        <f>94492.4-V1990-Z1990</f>
        <v/>
      </c>
      <c r="AB1990" s="80" t="n">
        <v>306.3</v>
      </c>
      <c r="AC1990" s="80" t="n">
        <v>0</v>
      </c>
      <c r="AD1990" s="83">
        <f>C1990+D1990</f>
        <v/>
      </c>
      <c r="AE1990" s="82">
        <f>N1990-E1990</f>
        <v/>
      </c>
      <c r="AF1990" s="82">
        <f>O1990-F1990</f>
        <v/>
      </c>
      <c r="AG1990" s="82">
        <f>P1990-G1990</f>
        <v/>
      </c>
      <c r="AH1990" s="82">
        <f>Q1990-H1990</f>
        <v/>
      </c>
      <c r="AI1990" s="82">
        <f>R1990-I1990</f>
        <v/>
      </c>
      <c r="AJ1990" s="82">
        <f>S1990-J1990</f>
        <v/>
      </c>
      <c r="AK1990" s="80">
        <f>INDEX(检修、备用和必开!I:I,MATCH(统调负荷!$C1990,检修、备用和必开!$A:$A,0))</f>
        <v/>
      </c>
    </row>
    <row r="1991" ht="13.8" customHeight="1">
      <c r="A1991" s="80">
        <f>WEEKDAY(C1991,2)</f>
        <v/>
      </c>
      <c r="B1991" s="80">
        <f>HOUR(D1991)</f>
        <v/>
      </c>
      <c r="D1991" s="75" t="n"/>
      <c r="E1991" s="80" t="n"/>
      <c r="F1991" s="80" t="n"/>
      <c r="G1991" s="80" t="n"/>
      <c r="H1991" s="80" t="n"/>
      <c r="I1991" s="80" t="n"/>
      <c r="J1991" s="80" t="n"/>
      <c r="K1991" s="80">
        <f>F1991-Y1991</f>
        <v/>
      </c>
      <c r="L1991" s="82">
        <f>AA1991/(K1991+W1991)</f>
        <v/>
      </c>
      <c r="M1991" s="75" t="n">
        <v>0.71875</v>
      </c>
      <c r="N1991" s="80" t="n">
        <v>76076.60000000001</v>
      </c>
      <c r="O1991" s="80" t="n">
        <v>29411.3</v>
      </c>
      <c r="P1991" s="80" t="n">
        <v>16560.1</v>
      </c>
      <c r="Q1991" s="80" t="n">
        <v>24794.8</v>
      </c>
      <c r="R1991" s="80" t="n">
        <v>6772.02</v>
      </c>
      <c r="S1991" s="80" t="n">
        <v>-1461.62</v>
      </c>
      <c r="T1991" s="80">
        <f>O1991-Y1991</f>
        <v/>
      </c>
      <c r="U1991" s="82">
        <f>AA1991/(T1991+X1991)</f>
        <v/>
      </c>
      <c r="V1991" s="80">
        <f>INDEX(检修、备用和必开!B:B,MATCH(统调负荷!$C1991,检修、备用和必开!$A:$A,0))</f>
        <v/>
      </c>
      <c r="W1991" s="80">
        <f>INDEX(检修、备用和必开!C:C,MATCH(统调负荷!$C1991,检修、备用和必开!$A:$A,0))</f>
        <v/>
      </c>
      <c r="X1991" s="80">
        <f>INDEX(检修、备用和必开!D:D,MATCH(统调负荷!$C1991,检修、备用和必开!$A:$A,0))</f>
        <v/>
      </c>
      <c r="Y1991" s="80">
        <f>INDEX(检修、备用和必开!E:E,MATCH(统调负荷!$C1991,检修、备用和必开!$A:$A,0))</f>
        <v/>
      </c>
      <c r="Z1991" s="80">
        <f>INDEX(检修、备用和必开!F:F,MATCH(统调负荷!$C1991,检修、备用和必开!$A:$A,0))</f>
        <v/>
      </c>
      <c r="AA1991" s="80">
        <f>94492.4-V1991-Z1991</f>
        <v/>
      </c>
      <c r="AB1991" s="80" t="n">
        <v>312.82</v>
      </c>
      <c r="AC1991" s="80" t="n">
        <v>298</v>
      </c>
      <c r="AD1991" s="83">
        <f>C1991+D1991</f>
        <v/>
      </c>
      <c r="AE1991" s="82">
        <f>N1991-E1991</f>
        <v/>
      </c>
      <c r="AF1991" s="82">
        <f>O1991-F1991</f>
        <v/>
      </c>
      <c r="AG1991" s="82">
        <f>P1991-G1991</f>
        <v/>
      </c>
      <c r="AH1991" s="82">
        <f>Q1991-H1991</f>
        <v/>
      </c>
      <c r="AI1991" s="82">
        <f>R1991-I1991</f>
        <v/>
      </c>
      <c r="AJ1991" s="82">
        <f>S1991-J1991</f>
        <v/>
      </c>
      <c r="AK1991" s="80">
        <f>INDEX(检修、备用和必开!I:I,MATCH(统调负荷!$C1991,检修、备用和必开!$A:$A,0))</f>
        <v/>
      </c>
    </row>
    <row r="1992" ht="13.8" customHeight="1">
      <c r="A1992" s="80">
        <f>WEEKDAY(C1992,2)</f>
        <v/>
      </c>
      <c r="B1992" s="80">
        <f>HOUR(D1992)</f>
        <v/>
      </c>
      <c r="D1992" s="75" t="n"/>
      <c r="E1992" s="80" t="n"/>
      <c r="F1992" s="80" t="n"/>
      <c r="G1992" s="80" t="n"/>
      <c r="H1992" s="80" t="n"/>
      <c r="I1992" s="80" t="n"/>
      <c r="J1992" s="80" t="n"/>
      <c r="K1992" s="80">
        <f>F1992-Y1992</f>
        <v/>
      </c>
      <c r="L1992" s="82">
        <f>AA1992/(K1992+W1992)</f>
        <v/>
      </c>
      <c r="M1992" s="75" t="n">
        <v>0.7291666666666666</v>
      </c>
      <c r="N1992" s="80" t="n">
        <v>76971.5</v>
      </c>
      <c r="O1992" s="80" t="n">
        <v>31001.97</v>
      </c>
      <c r="P1992" s="80" t="n">
        <v>16015.9</v>
      </c>
      <c r="Q1992" s="80" t="n">
        <v>25074.2</v>
      </c>
      <c r="R1992" s="80" t="n">
        <v>6437.24</v>
      </c>
      <c r="S1992" s="80" t="n">
        <v>-1557.81</v>
      </c>
      <c r="T1992" s="80">
        <f>O1992-Y1992</f>
        <v/>
      </c>
      <c r="U1992" s="82">
        <f>AA1992/(T1992+X1992)</f>
        <v/>
      </c>
      <c r="V1992" s="80">
        <f>INDEX(检修、备用和必开!B:B,MATCH(统调负荷!$C1992,检修、备用和必开!$A:$A,0))</f>
        <v/>
      </c>
      <c r="W1992" s="80">
        <f>INDEX(检修、备用和必开!C:C,MATCH(统调负荷!$C1992,检修、备用和必开!$A:$A,0))</f>
        <v/>
      </c>
      <c r="X1992" s="80">
        <f>INDEX(检修、备用和必开!D:D,MATCH(统调负荷!$C1992,检修、备用和必开!$A:$A,0))</f>
        <v/>
      </c>
      <c r="Y1992" s="80">
        <f>INDEX(检修、备用和必开!E:E,MATCH(统调负荷!$C1992,检修、备用和必开!$A:$A,0))</f>
        <v/>
      </c>
      <c r="Z1992" s="80">
        <f>INDEX(检修、备用和必开!F:F,MATCH(统调负荷!$C1992,检修、备用和必开!$A:$A,0))</f>
        <v/>
      </c>
      <c r="AA1992" s="80">
        <f>94492.4-V1992-Z1992</f>
        <v/>
      </c>
      <c r="AB1992" s="80" t="n">
        <v>310.81</v>
      </c>
      <c r="AC1992" s="80" t="n">
        <v>302.43</v>
      </c>
      <c r="AD1992" s="83">
        <f>C1992+D1992</f>
        <v/>
      </c>
      <c r="AE1992" s="82">
        <f>N1992-E1992</f>
        <v/>
      </c>
      <c r="AF1992" s="82">
        <f>O1992-F1992</f>
        <v/>
      </c>
      <c r="AG1992" s="82">
        <f>P1992-G1992</f>
        <v/>
      </c>
      <c r="AH1992" s="82">
        <f>Q1992-H1992</f>
        <v/>
      </c>
      <c r="AI1992" s="82">
        <f>R1992-I1992</f>
        <v/>
      </c>
      <c r="AJ1992" s="82">
        <f>S1992-J1992</f>
        <v/>
      </c>
      <c r="AK1992" s="80">
        <f>INDEX(检修、备用和必开!I:I,MATCH(统调负荷!$C1992,检修、备用和必开!$A:$A,0))</f>
        <v/>
      </c>
    </row>
    <row r="1993" ht="13.8" customHeight="1">
      <c r="A1993" s="80">
        <f>WEEKDAY(C1993,2)</f>
        <v/>
      </c>
      <c r="B1993" s="80">
        <f>HOUR(D1993)</f>
        <v/>
      </c>
      <c r="D1993" s="75" t="n"/>
      <c r="E1993" s="80" t="n"/>
      <c r="F1993" s="80" t="n"/>
      <c r="G1993" s="80" t="n"/>
      <c r="H1993" s="80" t="n"/>
      <c r="I1993" s="80" t="n"/>
      <c r="J1993" s="80" t="n"/>
      <c r="K1993" s="80">
        <f>F1993-Y1993</f>
        <v/>
      </c>
      <c r="L1993" s="82">
        <f>AA1993/(K1993+W1993)</f>
        <v/>
      </c>
      <c r="M1993" s="75" t="n">
        <v>0.7395833333333334</v>
      </c>
      <c r="N1993" s="80" t="n">
        <v>77988.8</v>
      </c>
      <c r="O1993" s="80" t="n">
        <v>32622.67</v>
      </c>
      <c r="P1993" s="80" t="n">
        <v>15645.7</v>
      </c>
      <c r="Q1993" s="80" t="n">
        <v>25171.1</v>
      </c>
      <c r="R1993" s="80" t="n">
        <v>6107.61</v>
      </c>
      <c r="S1993" s="80" t="n">
        <v>-1558.28</v>
      </c>
      <c r="T1993" s="80">
        <f>O1993-Y1993</f>
        <v/>
      </c>
      <c r="U1993" s="82">
        <f>AA1993/(T1993+X1993)</f>
        <v/>
      </c>
      <c r="V1993" s="80">
        <f>INDEX(检修、备用和必开!B:B,MATCH(统调负荷!$C1993,检修、备用和必开!$A:$A,0))</f>
        <v/>
      </c>
      <c r="W1993" s="80">
        <f>INDEX(检修、备用和必开!C:C,MATCH(统调负荷!$C1993,检修、备用和必开!$A:$A,0))</f>
        <v/>
      </c>
      <c r="X1993" s="80">
        <f>INDEX(检修、备用和必开!D:D,MATCH(统调负荷!$C1993,检修、备用和必开!$A:$A,0))</f>
        <v/>
      </c>
      <c r="Y1993" s="80">
        <f>INDEX(检修、备用和必开!E:E,MATCH(统调负荷!$C1993,检修、备用和必开!$A:$A,0))</f>
        <v/>
      </c>
      <c r="Z1993" s="80">
        <f>INDEX(检修、备用和必开!F:F,MATCH(统调负荷!$C1993,检修、备用和必开!$A:$A,0))</f>
        <v/>
      </c>
      <c r="AA1993" s="80">
        <f>94492.4-V1993-Z1993</f>
        <v/>
      </c>
      <c r="AB1993" s="80" t="n">
        <v>316.79</v>
      </c>
      <c r="AC1993" s="80" t="n">
        <v>325.81</v>
      </c>
      <c r="AD1993" s="83">
        <f>C1993+D1993</f>
        <v/>
      </c>
      <c r="AE1993" s="82">
        <f>N1993-E1993</f>
        <v/>
      </c>
      <c r="AF1993" s="82">
        <f>O1993-F1993</f>
        <v/>
      </c>
      <c r="AG1993" s="82">
        <f>P1993-G1993</f>
        <v/>
      </c>
      <c r="AH1993" s="82">
        <f>Q1993-H1993</f>
        <v/>
      </c>
      <c r="AI1993" s="82">
        <f>R1993-I1993</f>
        <v/>
      </c>
      <c r="AJ1993" s="82">
        <f>S1993-J1993</f>
        <v/>
      </c>
      <c r="AK1993" s="80">
        <f>INDEX(检修、备用和必开!I:I,MATCH(统调负荷!$C1993,检修、备用和必开!$A:$A,0))</f>
        <v/>
      </c>
    </row>
    <row r="1994" ht="13.8" customHeight="1">
      <c r="A1994" s="80">
        <f>WEEKDAY(C1994,2)</f>
        <v/>
      </c>
      <c r="B1994" s="80">
        <f>HOUR(D1994)</f>
        <v/>
      </c>
      <c r="D1994" s="75" t="n"/>
      <c r="E1994" s="80" t="n"/>
      <c r="F1994" s="80" t="n"/>
      <c r="G1994" s="80" t="n"/>
      <c r="H1994" s="80" t="n"/>
      <c r="I1994" s="80" t="n"/>
      <c r="J1994" s="80" t="n"/>
      <c r="K1994" s="80">
        <f>F1994-Y1994</f>
        <v/>
      </c>
      <c r="L1994" s="82">
        <f>AA1994/(K1994+W1994)</f>
        <v/>
      </c>
      <c r="M1994" s="75" t="n">
        <v>0.75</v>
      </c>
      <c r="N1994" s="80" t="n">
        <v>79423.39999999999</v>
      </c>
      <c r="O1994" s="80" t="n">
        <v>34081.38</v>
      </c>
      <c r="P1994" s="80" t="n">
        <v>15648.4</v>
      </c>
      <c r="Q1994" s="80" t="n">
        <v>25367.9</v>
      </c>
      <c r="R1994" s="80" t="n">
        <v>5934.7</v>
      </c>
      <c r="S1994" s="80" t="n">
        <v>-1608.98</v>
      </c>
      <c r="T1994" s="80">
        <f>O1994-Y1994</f>
        <v/>
      </c>
      <c r="U1994" s="82">
        <f>AA1994/(T1994+X1994)</f>
        <v/>
      </c>
      <c r="V1994" s="80">
        <f>INDEX(检修、备用和必开!B:B,MATCH(统调负荷!$C1994,检修、备用和必开!$A:$A,0))</f>
        <v/>
      </c>
      <c r="W1994" s="80">
        <f>INDEX(检修、备用和必开!C:C,MATCH(统调负荷!$C1994,检修、备用和必开!$A:$A,0))</f>
        <v/>
      </c>
      <c r="X1994" s="80">
        <f>INDEX(检修、备用和必开!D:D,MATCH(统调负荷!$C1994,检修、备用和必开!$A:$A,0))</f>
        <v/>
      </c>
      <c r="Y1994" s="80">
        <f>INDEX(检修、备用和必开!E:E,MATCH(统调负荷!$C1994,检修、备用和必开!$A:$A,0))</f>
        <v/>
      </c>
      <c r="Z1994" s="80">
        <f>INDEX(检修、备用和必开!F:F,MATCH(统调负荷!$C1994,检修、备用和必开!$A:$A,0))</f>
        <v/>
      </c>
      <c r="AA1994" s="80">
        <f>94492.4-V1994-Z1994</f>
        <v/>
      </c>
      <c r="AB1994" s="80" t="n">
        <v>322.89</v>
      </c>
      <c r="AC1994" s="80" t="n">
        <v>339.23</v>
      </c>
      <c r="AD1994" s="83">
        <f>C1994+D1994</f>
        <v/>
      </c>
      <c r="AE1994" s="82">
        <f>N1994-E1994</f>
        <v/>
      </c>
      <c r="AF1994" s="82">
        <f>O1994-F1994</f>
        <v/>
      </c>
      <c r="AG1994" s="82">
        <f>P1994-G1994</f>
        <v/>
      </c>
      <c r="AH1994" s="82">
        <f>Q1994-H1994</f>
        <v/>
      </c>
      <c r="AI1994" s="82">
        <f>R1994-I1994</f>
        <v/>
      </c>
      <c r="AJ1994" s="82">
        <f>S1994-J1994</f>
        <v/>
      </c>
      <c r="AK1994" s="80">
        <f>INDEX(检修、备用和必开!I:I,MATCH(统调负荷!$C1994,检修、备用和必开!$A:$A,0))</f>
        <v/>
      </c>
    </row>
    <row r="1995" ht="13.8" customHeight="1">
      <c r="A1995" s="80">
        <f>WEEKDAY(C1995,2)</f>
        <v/>
      </c>
      <c r="B1995" s="80">
        <f>HOUR(D1995)</f>
        <v/>
      </c>
      <c r="D1995" s="75" t="n"/>
      <c r="E1995" s="80" t="n"/>
      <c r="F1995" s="80" t="n"/>
      <c r="G1995" s="80" t="n"/>
      <c r="H1995" s="80" t="n"/>
      <c r="I1995" s="80" t="n"/>
      <c r="J1995" s="80" t="n"/>
      <c r="K1995" s="80">
        <f>F1995-Y1995</f>
        <v/>
      </c>
      <c r="L1995" s="82">
        <f>AA1995/(K1995+W1995)</f>
        <v/>
      </c>
      <c r="M1995" s="75" t="n">
        <v>0.7604166666666666</v>
      </c>
      <c r="N1995" s="80" t="n">
        <v>81713.5</v>
      </c>
      <c r="O1995" s="80" t="n">
        <v>35832.92</v>
      </c>
      <c r="P1995" s="80" t="n">
        <v>15931.8</v>
      </c>
      <c r="Q1995" s="80" t="n">
        <v>25752</v>
      </c>
      <c r="R1995" s="80" t="n">
        <v>5753.7</v>
      </c>
      <c r="S1995" s="80" t="n">
        <v>-1556.92</v>
      </c>
      <c r="T1995" s="80">
        <f>O1995-Y1995</f>
        <v/>
      </c>
      <c r="U1995" s="82">
        <f>AA1995/(T1995+X1995)</f>
        <v/>
      </c>
      <c r="V1995" s="80">
        <f>INDEX(检修、备用和必开!B:B,MATCH(统调负荷!$C1995,检修、备用和必开!$A:$A,0))</f>
        <v/>
      </c>
      <c r="W1995" s="80">
        <f>INDEX(检修、备用和必开!C:C,MATCH(统调负荷!$C1995,检修、备用和必开!$A:$A,0))</f>
        <v/>
      </c>
      <c r="X1995" s="80">
        <f>INDEX(检修、备用和必开!D:D,MATCH(统调负荷!$C1995,检修、备用和必开!$A:$A,0))</f>
        <v/>
      </c>
      <c r="Y1995" s="80">
        <f>INDEX(检修、备用和必开!E:E,MATCH(统调负荷!$C1995,检修、备用和必开!$A:$A,0))</f>
        <v/>
      </c>
      <c r="Z1995" s="80">
        <f>INDEX(检修、备用和必开!F:F,MATCH(统调负荷!$C1995,检修、备用和必开!$A:$A,0))</f>
        <v/>
      </c>
      <c r="AA1995" s="80">
        <f>94492.4-V1995-Z1995</f>
        <v/>
      </c>
      <c r="AB1995" s="80" t="n">
        <v>330.24</v>
      </c>
      <c r="AC1995" s="80" t="n">
        <v>344.26</v>
      </c>
      <c r="AD1995" s="83">
        <f>C1995+D1995</f>
        <v/>
      </c>
      <c r="AE1995" s="82">
        <f>N1995-E1995</f>
        <v/>
      </c>
      <c r="AF1995" s="82">
        <f>O1995-F1995</f>
        <v/>
      </c>
      <c r="AG1995" s="82">
        <f>P1995-G1995</f>
        <v/>
      </c>
      <c r="AH1995" s="82">
        <f>Q1995-H1995</f>
        <v/>
      </c>
      <c r="AI1995" s="82">
        <f>R1995-I1995</f>
        <v/>
      </c>
      <c r="AJ1995" s="82">
        <f>S1995-J1995</f>
        <v/>
      </c>
      <c r="AK1995" s="80">
        <f>INDEX(检修、备用和必开!I:I,MATCH(统调负荷!$C1995,检修、备用和必开!$A:$A,0))</f>
        <v/>
      </c>
    </row>
    <row r="1996" ht="13.8" customHeight="1">
      <c r="A1996" s="80">
        <f>WEEKDAY(C1996,2)</f>
        <v/>
      </c>
      <c r="B1996" s="80">
        <f>HOUR(D1996)</f>
        <v/>
      </c>
      <c r="D1996" s="75" t="n"/>
      <c r="E1996" s="80" t="n"/>
      <c r="F1996" s="80" t="n"/>
      <c r="G1996" s="80" t="n"/>
      <c r="H1996" s="80" t="n"/>
      <c r="I1996" s="80" t="n"/>
      <c r="J1996" s="80" t="n"/>
      <c r="K1996" s="80">
        <f>F1996-Y1996</f>
        <v/>
      </c>
      <c r="L1996" s="82">
        <f>AA1996/(K1996+W1996)</f>
        <v/>
      </c>
      <c r="M1996" s="75" t="n">
        <v>0.7708333333333334</v>
      </c>
      <c r="N1996" s="80" t="n">
        <v>82380.5</v>
      </c>
      <c r="O1996" s="80" t="n">
        <v>36236.11</v>
      </c>
      <c r="P1996" s="80" t="n">
        <v>16639.1</v>
      </c>
      <c r="Q1996" s="80" t="n">
        <v>25425</v>
      </c>
      <c r="R1996" s="80" t="n">
        <v>5686.11</v>
      </c>
      <c r="S1996" s="80" t="n">
        <v>-1605.82</v>
      </c>
      <c r="T1996" s="80">
        <f>O1996-Y1996</f>
        <v/>
      </c>
      <c r="U1996" s="82">
        <f>AA1996/(T1996+X1996)</f>
        <v/>
      </c>
      <c r="V1996" s="80">
        <f>INDEX(检修、备用和必开!B:B,MATCH(统调负荷!$C1996,检修、备用和必开!$A:$A,0))</f>
        <v/>
      </c>
      <c r="W1996" s="80">
        <f>INDEX(检修、备用和必开!C:C,MATCH(统调负荷!$C1996,检修、备用和必开!$A:$A,0))</f>
        <v/>
      </c>
      <c r="X1996" s="80">
        <f>INDEX(检修、备用和必开!D:D,MATCH(统调负荷!$C1996,检修、备用和必开!$A:$A,0))</f>
        <v/>
      </c>
      <c r="Y1996" s="80">
        <f>INDEX(检修、备用和必开!E:E,MATCH(统调负荷!$C1996,检修、备用和必开!$A:$A,0))</f>
        <v/>
      </c>
      <c r="Z1996" s="80">
        <f>INDEX(检修、备用和必开!F:F,MATCH(统调负荷!$C1996,检修、备用和必开!$A:$A,0))</f>
        <v/>
      </c>
      <c r="AA1996" s="80">
        <f>94492.4-V1996-Z1996</f>
        <v/>
      </c>
      <c r="AB1996" s="80" t="n">
        <v>341.1</v>
      </c>
      <c r="AC1996" s="80" t="n">
        <v>332.2</v>
      </c>
      <c r="AD1996" s="83">
        <f>C1996+D1996</f>
        <v/>
      </c>
      <c r="AE1996" s="82">
        <f>N1996-E1996</f>
        <v/>
      </c>
      <c r="AF1996" s="82">
        <f>O1996-F1996</f>
        <v/>
      </c>
      <c r="AG1996" s="82">
        <f>P1996-G1996</f>
        <v/>
      </c>
      <c r="AH1996" s="82">
        <f>Q1996-H1996</f>
        <v/>
      </c>
      <c r="AI1996" s="82">
        <f>R1996-I1996</f>
        <v/>
      </c>
      <c r="AJ1996" s="82">
        <f>S1996-J1996</f>
        <v/>
      </c>
      <c r="AK1996" s="80">
        <f>INDEX(检修、备用和必开!I:I,MATCH(统调负荷!$C1996,检修、备用和必开!$A:$A,0))</f>
        <v/>
      </c>
    </row>
    <row r="1997" ht="13.8" customHeight="1">
      <c r="A1997" s="80">
        <f>WEEKDAY(C1997,2)</f>
        <v/>
      </c>
      <c r="B1997" s="80">
        <f>HOUR(D1997)</f>
        <v/>
      </c>
      <c r="D1997" s="75" t="n"/>
      <c r="E1997" s="80" t="n"/>
      <c r="F1997" s="80" t="n"/>
      <c r="G1997" s="80" t="n"/>
      <c r="H1997" s="80" t="n"/>
      <c r="I1997" s="80" t="n"/>
      <c r="J1997" s="80" t="n"/>
      <c r="K1997" s="80">
        <f>F1997-Y1997</f>
        <v/>
      </c>
      <c r="L1997" s="82">
        <f>AA1997/(K1997+W1997)</f>
        <v/>
      </c>
      <c r="M1997" s="75" t="n">
        <v>0.78125</v>
      </c>
      <c r="N1997" s="80" t="n">
        <v>82520.8</v>
      </c>
      <c r="O1997" s="80" t="n">
        <v>36869.19</v>
      </c>
      <c r="P1997" s="80" t="n">
        <v>16207.2</v>
      </c>
      <c r="Q1997" s="80" t="n">
        <v>25318.4</v>
      </c>
      <c r="R1997" s="80" t="n">
        <v>5708.73</v>
      </c>
      <c r="S1997" s="80" t="n">
        <v>-1582.72</v>
      </c>
      <c r="T1997" s="80">
        <f>O1997-Y1997</f>
        <v/>
      </c>
      <c r="U1997" s="82">
        <f>AA1997/(T1997+X1997)</f>
        <v/>
      </c>
      <c r="V1997" s="80">
        <f>INDEX(检修、备用和必开!B:B,MATCH(统调负荷!$C1997,检修、备用和必开!$A:$A,0))</f>
        <v/>
      </c>
      <c r="W1997" s="80">
        <f>INDEX(检修、备用和必开!C:C,MATCH(统调负荷!$C1997,检修、备用和必开!$A:$A,0))</f>
        <v/>
      </c>
      <c r="X1997" s="80">
        <f>INDEX(检修、备用和必开!D:D,MATCH(统调负荷!$C1997,检修、备用和必开!$A:$A,0))</f>
        <v/>
      </c>
      <c r="Y1997" s="80">
        <f>INDEX(检修、备用和必开!E:E,MATCH(统调负荷!$C1997,检修、备用和必开!$A:$A,0))</f>
        <v/>
      </c>
      <c r="Z1997" s="80">
        <f>INDEX(检修、备用和必开!F:F,MATCH(统调负荷!$C1997,检修、备用和必开!$A:$A,0))</f>
        <v/>
      </c>
      <c r="AA1997" s="80">
        <f>94492.4-V1997-Z1997</f>
        <v/>
      </c>
      <c r="AB1997" s="80" t="n">
        <v>343.67</v>
      </c>
      <c r="AC1997" s="80" t="n">
        <v>322.62</v>
      </c>
      <c r="AD1997" s="83">
        <f>C1997+D1997</f>
        <v/>
      </c>
      <c r="AE1997" s="82">
        <f>N1997-E1997</f>
        <v/>
      </c>
      <c r="AF1997" s="82">
        <f>O1997-F1997</f>
        <v/>
      </c>
      <c r="AG1997" s="82">
        <f>P1997-G1997</f>
        <v/>
      </c>
      <c r="AH1997" s="82">
        <f>Q1997-H1997</f>
        <v/>
      </c>
      <c r="AI1997" s="82">
        <f>R1997-I1997</f>
        <v/>
      </c>
      <c r="AJ1997" s="82">
        <f>S1997-J1997</f>
        <v/>
      </c>
      <c r="AK1997" s="80">
        <f>INDEX(检修、备用和必开!I:I,MATCH(统调负荷!$C1997,检修、备用和必开!$A:$A,0))</f>
        <v/>
      </c>
    </row>
    <row r="1998" ht="13.8" customHeight="1">
      <c r="A1998" s="80">
        <f>WEEKDAY(C1998,2)</f>
        <v/>
      </c>
      <c r="B1998" s="80">
        <f>HOUR(D1998)</f>
        <v/>
      </c>
      <c r="D1998" s="75" t="n"/>
      <c r="E1998" s="80" t="n"/>
      <c r="F1998" s="80" t="n"/>
      <c r="G1998" s="80" t="n"/>
      <c r="H1998" s="80" t="n"/>
      <c r="I1998" s="80" t="n"/>
      <c r="J1998" s="80" t="n"/>
      <c r="K1998" s="80">
        <f>F1998-Y1998</f>
        <v/>
      </c>
      <c r="L1998" s="82">
        <f>AA1998/(K1998+W1998)</f>
        <v/>
      </c>
      <c r="M1998" s="75" t="n">
        <v>0.7916666666666666</v>
      </c>
      <c r="N1998" s="80" t="n">
        <v>82364.2</v>
      </c>
      <c r="O1998" s="80" t="n">
        <v>36302.81</v>
      </c>
      <c r="P1998" s="80" t="n">
        <v>15849.8</v>
      </c>
      <c r="Q1998" s="80" t="n">
        <v>26043.3</v>
      </c>
      <c r="R1998" s="80" t="n">
        <v>5769.49</v>
      </c>
      <c r="S1998" s="80" t="n">
        <v>-1601.2</v>
      </c>
      <c r="T1998" s="80">
        <f>O1998-Y1998</f>
        <v/>
      </c>
      <c r="U1998" s="82">
        <f>AA1998/(T1998+X1998)</f>
        <v/>
      </c>
      <c r="V1998" s="80">
        <f>INDEX(检修、备用和必开!B:B,MATCH(统调负荷!$C1998,检修、备用和必开!$A:$A,0))</f>
        <v/>
      </c>
      <c r="W1998" s="80">
        <f>INDEX(检修、备用和必开!C:C,MATCH(统调负荷!$C1998,检修、备用和必开!$A:$A,0))</f>
        <v/>
      </c>
      <c r="X1998" s="80">
        <f>INDEX(检修、备用和必开!D:D,MATCH(统调负荷!$C1998,检修、备用和必开!$A:$A,0))</f>
        <v/>
      </c>
      <c r="Y1998" s="80">
        <f>INDEX(检修、备用和必开!E:E,MATCH(统调负荷!$C1998,检修、备用和必开!$A:$A,0))</f>
        <v/>
      </c>
      <c r="Z1998" s="80">
        <f>INDEX(检修、备用和必开!F:F,MATCH(统调负荷!$C1998,检修、备用和必开!$A:$A,0))</f>
        <v/>
      </c>
      <c r="AA1998" s="80">
        <f>94492.4-V1998-Z1998</f>
        <v/>
      </c>
      <c r="AB1998" s="80" t="n">
        <v>341.78</v>
      </c>
      <c r="AC1998" s="80" t="n">
        <v>311.91</v>
      </c>
      <c r="AD1998" s="83">
        <f>C1998+D1998</f>
        <v/>
      </c>
      <c r="AE1998" s="82">
        <f>N1998-E1998</f>
        <v/>
      </c>
      <c r="AF1998" s="82">
        <f>O1998-F1998</f>
        <v/>
      </c>
      <c r="AG1998" s="82">
        <f>P1998-G1998</f>
        <v/>
      </c>
      <c r="AH1998" s="82">
        <f>Q1998-H1998</f>
        <v/>
      </c>
      <c r="AI1998" s="82">
        <f>R1998-I1998</f>
        <v/>
      </c>
      <c r="AJ1998" s="82">
        <f>S1998-J1998</f>
        <v/>
      </c>
      <c r="AK1998" s="80">
        <f>INDEX(检修、备用和必开!I:I,MATCH(统调负荷!$C1998,检修、备用和必开!$A:$A,0))</f>
        <v/>
      </c>
    </row>
    <row r="1999" ht="13.8" customHeight="1">
      <c r="A1999" s="80">
        <f>WEEKDAY(C1999,2)</f>
        <v/>
      </c>
      <c r="B1999" s="80">
        <f>HOUR(D1999)</f>
        <v/>
      </c>
      <c r="D1999" s="75" t="n"/>
      <c r="E1999" s="80" t="n"/>
      <c r="F1999" s="80" t="n"/>
      <c r="G1999" s="80" t="n"/>
      <c r="H1999" s="80" t="n"/>
      <c r="I1999" s="80" t="n"/>
      <c r="J1999" s="80" t="n"/>
      <c r="K1999" s="80">
        <f>F1999-Y1999</f>
        <v/>
      </c>
      <c r="L1999" s="82">
        <f>AA1999/(K1999+W1999)</f>
        <v/>
      </c>
      <c r="M1999" s="75" t="n">
        <v>0.8020833333333334</v>
      </c>
      <c r="N1999" s="80" t="n">
        <v>83299.3</v>
      </c>
      <c r="O1999" s="80" t="n">
        <v>36337.63</v>
      </c>
      <c r="P1999" s="80" t="n">
        <v>16184.4</v>
      </c>
      <c r="Q1999" s="80" t="n">
        <v>26484.1</v>
      </c>
      <c r="R1999" s="80" t="n">
        <v>5865.72</v>
      </c>
      <c r="S1999" s="80" t="n">
        <v>-1572.55</v>
      </c>
      <c r="T1999" s="80">
        <f>O1999-Y1999</f>
        <v/>
      </c>
      <c r="U1999" s="82">
        <f>AA1999/(T1999+X1999)</f>
        <v/>
      </c>
      <c r="V1999" s="80">
        <f>INDEX(检修、备用和必开!B:B,MATCH(统调负荷!$C1999,检修、备用和必开!$A:$A,0))</f>
        <v/>
      </c>
      <c r="W1999" s="80">
        <f>INDEX(检修、备用和必开!C:C,MATCH(统调负荷!$C1999,检修、备用和必开!$A:$A,0))</f>
        <v/>
      </c>
      <c r="X1999" s="80">
        <f>INDEX(检修、备用和必开!D:D,MATCH(统调负荷!$C1999,检修、备用和必开!$A:$A,0))</f>
        <v/>
      </c>
      <c r="Y1999" s="80">
        <f>INDEX(检修、备用和必开!E:E,MATCH(统调负荷!$C1999,检修、备用和必开!$A:$A,0))</f>
        <v/>
      </c>
      <c r="Z1999" s="80">
        <f>INDEX(检修、备用和必开!F:F,MATCH(统调负荷!$C1999,检修、备用和必开!$A:$A,0))</f>
        <v/>
      </c>
      <c r="AA1999" s="80">
        <f>94492.4-V1999-Z1999</f>
        <v/>
      </c>
      <c r="AB1999" s="80" t="n">
        <v>344.59</v>
      </c>
      <c r="AC1999" s="80" t="n">
        <v>324.42</v>
      </c>
      <c r="AD1999" s="83">
        <f>C1999+D1999</f>
        <v/>
      </c>
      <c r="AE1999" s="82">
        <f>N1999-E1999</f>
        <v/>
      </c>
      <c r="AF1999" s="82">
        <f>O1999-F1999</f>
        <v/>
      </c>
      <c r="AG1999" s="82">
        <f>P1999-G1999</f>
        <v/>
      </c>
      <c r="AH1999" s="82">
        <f>Q1999-H1999</f>
        <v/>
      </c>
      <c r="AI1999" s="82">
        <f>R1999-I1999</f>
        <v/>
      </c>
      <c r="AJ1999" s="82">
        <f>#REF!-J1999</f>
        <v/>
      </c>
      <c r="AK1999" s="80">
        <f>INDEX(检修、备用和必开!I:I,MATCH(统调负荷!$C1999,检修、备用和必开!$A:$A,0))</f>
        <v/>
      </c>
    </row>
    <row r="2000" ht="13.8" customHeight="1">
      <c r="A2000" s="80">
        <f>WEEKDAY(C2000,2)</f>
        <v/>
      </c>
      <c r="B2000" s="80">
        <f>HOUR(D2000)</f>
        <v/>
      </c>
      <c r="D2000" s="75" t="n"/>
      <c r="E2000" s="80" t="n"/>
      <c r="F2000" s="80" t="n"/>
      <c r="G2000" s="80" t="n"/>
      <c r="H2000" s="80" t="n"/>
      <c r="I2000" s="80" t="n"/>
      <c r="J2000" s="80" t="n"/>
      <c r="K2000" s="80">
        <f>F2000-Y2000</f>
        <v/>
      </c>
      <c r="L2000" s="82">
        <f>AA2000/(K2000+W2000)</f>
        <v/>
      </c>
      <c r="M2000" s="75" t="n">
        <v>0.8125</v>
      </c>
      <c r="N2000" s="80" t="n">
        <v>83285.3</v>
      </c>
      <c r="O2000" s="80" t="n">
        <v>35862.92</v>
      </c>
      <c r="P2000" s="80" t="n">
        <v>16480.2</v>
      </c>
      <c r="Q2000" s="80" t="n">
        <v>26459.8</v>
      </c>
      <c r="R2000" s="80" t="n">
        <v>6024.84</v>
      </c>
      <c r="S2000" s="80" t="n">
        <v>-1542.46</v>
      </c>
      <c r="T2000" s="80">
        <f>O2000-Y2000</f>
        <v/>
      </c>
      <c r="U2000" s="82">
        <f>AA2000/(T2000+X2000)</f>
        <v/>
      </c>
      <c r="V2000" s="80">
        <f>INDEX(检修、备用和必开!B:B,MATCH(统调负荷!$C2000,检修、备用和必开!$A:$A,0))</f>
        <v/>
      </c>
      <c r="W2000" s="80">
        <f>INDEX(检修、备用和必开!C:C,MATCH(统调负荷!$C2000,检修、备用和必开!$A:$A,0))</f>
        <v/>
      </c>
      <c r="X2000" s="80">
        <f>INDEX(检修、备用和必开!D:D,MATCH(统调负荷!$C2000,检修、备用和必开!$A:$A,0))</f>
        <v/>
      </c>
      <c r="Y2000" s="80">
        <f>INDEX(检修、备用和必开!E:E,MATCH(统调负荷!$C2000,检修、备用和必开!$A:$A,0))</f>
        <v/>
      </c>
      <c r="Z2000" s="80">
        <f>INDEX(检修、备用和必开!F:F,MATCH(统调负荷!$C2000,检修、备用和必开!$A:$A,0))</f>
        <v/>
      </c>
      <c r="AA2000" s="80">
        <f>94492.4-V2000-Z2000</f>
        <v/>
      </c>
      <c r="AB2000" s="80" t="n">
        <v>342.9</v>
      </c>
      <c r="AC2000" s="80" t="n">
        <v>323</v>
      </c>
      <c r="AD2000" s="83">
        <f>C2000+D2000</f>
        <v/>
      </c>
      <c r="AE2000" s="82">
        <f>N2000-E2000</f>
        <v/>
      </c>
      <c r="AF2000" s="82">
        <f>O2000-F2000</f>
        <v/>
      </c>
      <c r="AG2000" s="82">
        <f>P2000-G2000</f>
        <v/>
      </c>
      <c r="AH2000" s="82">
        <f>Q2000-H2000</f>
        <v/>
      </c>
      <c r="AI2000" s="82">
        <f>R2000-I2000</f>
        <v/>
      </c>
      <c r="AJ2000" s="82">
        <f>S1999-J2000</f>
        <v/>
      </c>
      <c r="AK2000" s="80">
        <f>INDEX(检修、备用和必开!I:I,MATCH(统调负荷!$C2000,检修、备用和必开!$A:$A,0))</f>
        <v/>
      </c>
    </row>
    <row r="2001" ht="13.8" customHeight="1">
      <c r="A2001" s="80">
        <f>WEEKDAY(C2001,2)</f>
        <v/>
      </c>
      <c r="B2001" s="80">
        <f>HOUR(D2001)</f>
        <v/>
      </c>
      <c r="D2001" s="75" t="n"/>
      <c r="E2001" s="80" t="n"/>
      <c r="F2001" s="80" t="n"/>
      <c r="G2001" s="80" t="n"/>
      <c r="H2001" s="80" t="n"/>
      <c r="I2001" s="80" t="n"/>
      <c r="J2001" s="80" t="n"/>
      <c r="K2001" s="80">
        <f>F2001-Y2001</f>
        <v/>
      </c>
      <c r="L2001" s="82">
        <f>AA2001/(K2001+W2001)</f>
        <v/>
      </c>
      <c r="M2001" s="75" t="n">
        <v>0.8229166666666666</v>
      </c>
      <c r="N2001" s="80" t="n">
        <v>82785.89999999999</v>
      </c>
      <c r="O2001" s="80" t="n">
        <v>35222.85</v>
      </c>
      <c r="P2001" s="80" t="n">
        <v>16559.8</v>
      </c>
      <c r="Q2001" s="80" t="n">
        <v>26478</v>
      </c>
      <c r="R2001" s="80" t="n">
        <v>6058.55</v>
      </c>
      <c r="S2001" s="80" t="n">
        <v>-1533.3</v>
      </c>
      <c r="T2001" s="80">
        <f>O2001-Y2001</f>
        <v/>
      </c>
      <c r="U2001" s="82">
        <f>AA2001/(T2001+X2001)</f>
        <v/>
      </c>
      <c r="V2001" s="80">
        <f>INDEX(检修、备用和必开!B:B,MATCH(统调负荷!$C2001,检修、备用和必开!$A:$A,0))</f>
        <v/>
      </c>
      <c r="W2001" s="80">
        <f>INDEX(检修、备用和必开!C:C,MATCH(统调负荷!$C2001,检修、备用和必开!$A:$A,0))</f>
        <v/>
      </c>
      <c r="X2001" s="80">
        <f>INDEX(检修、备用和必开!D:D,MATCH(统调负荷!$C2001,检修、备用和必开!$A:$A,0))</f>
        <v/>
      </c>
      <c r="Y2001" s="80">
        <f>INDEX(检修、备用和必开!E:E,MATCH(统调负荷!$C2001,检修、备用和必开!$A:$A,0))</f>
        <v/>
      </c>
      <c r="Z2001" s="80">
        <f>INDEX(检修、备用和必开!F:F,MATCH(统调负荷!$C2001,检修、备用和必开!$A:$A,0))</f>
        <v/>
      </c>
      <c r="AA2001" s="80">
        <f>94492.4-V2001-Z2001</f>
        <v/>
      </c>
      <c r="AB2001" s="80" t="n">
        <v>341.36</v>
      </c>
      <c r="AC2001" s="80" t="n">
        <v>314.12</v>
      </c>
      <c r="AD2001" s="83">
        <f>C2001+D2001</f>
        <v/>
      </c>
      <c r="AE2001" s="82">
        <f>N2001-E2001</f>
        <v/>
      </c>
      <c r="AF2001" s="82">
        <f>O2001-F2001</f>
        <v/>
      </c>
      <c r="AG2001" s="82">
        <f>P2001-G2001</f>
        <v/>
      </c>
      <c r="AH2001" s="82">
        <f>Q2001-H2001</f>
        <v/>
      </c>
      <c r="AI2001" s="82">
        <f>R2001-I2001</f>
        <v/>
      </c>
      <c r="AJ2001" s="82">
        <f>S2001-J2001</f>
        <v/>
      </c>
      <c r="AK2001" s="80">
        <f>INDEX(检修、备用和必开!I:I,MATCH(统调负荷!$C2001,检修、备用和必开!$A:$A,0))</f>
        <v/>
      </c>
    </row>
    <row r="2002" ht="13.8" customHeight="1">
      <c r="A2002" s="80">
        <f>WEEKDAY(C2002,2)</f>
        <v/>
      </c>
      <c r="B2002" s="80">
        <f>HOUR(D2002)</f>
        <v/>
      </c>
      <c r="D2002" s="75" t="n"/>
      <c r="E2002" s="80" t="n"/>
      <c r="F2002" s="80" t="n"/>
      <c r="G2002" s="80" t="n"/>
      <c r="H2002" s="80" t="n"/>
      <c r="I2002" s="80" t="n"/>
      <c r="J2002" s="80" t="n"/>
      <c r="K2002" s="80">
        <f>F2002-Y2002</f>
        <v/>
      </c>
      <c r="L2002" s="82">
        <f>AA2002/(K2002+W2002)</f>
        <v/>
      </c>
      <c r="M2002" s="75" t="n">
        <v>0.8333333333333334</v>
      </c>
      <c r="N2002" s="80" t="n">
        <v>81988.8</v>
      </c>
      <c r="O2002" s="80" t="n">
        <v>34637.4</v>
      </c>
      <c r="P2002" s="80" t="n">
        <v>16169.5</v>
      </c>
      <c r="Q2002" s="80" t="n">
        <v>26604.1</v>
      </c>
      <c r="R2002" s="80" t="n">
        <v>6129.88</v>
      </c>
      <c r="S2002" s="80" t="n">
        <v>-1552.08</v>
      </c>
      <c r="T2002" s="80">
        <f>O2002-Y2002</f>
        <v/>
      </c>
      <c r="U2002" s="82">
        <f>AA2002/(T2002+X2002)</f>
        <v/>
      </c>
      <c r="V2002" s="80">
        <f>INDEX(检修、备用和必开!B:B,MATCH(统调负荷!$C2002,检修、备用和必开!$A:$A,0))</f>
        <v/>
      </c>
      <c r="W2002" s="80">
        <f>INDEX(检修、备用和必开!C:C,MATCH(统调负荷!$C2002,检修、备用和必开!$A:$A,0))</f>
        <v/>
      </c>
      <c r="X2002" s="80">
        <f>INDEX(检修、备用和必开!D:D,MATCH(统调负荷!$C2002,检修、备用和必开!$A:$A,0))</f>
        <v/>
      </c>
      <c r="Y2002" s="80">
        <f>INDEX(检修、备用和必开!E:E,MATCH(统调负荷!$C2002,检修、备用和必开!$A:$A,0))</f>
        <v/>
      </c>
      <c r="Z2002" s="80">
        <f>INDEX(检修、备用和必开!F:F,MATCH(统调负荷!$C2002,检修、备用和必开!$A:$A,0))</f>
        <v/>
      </c>
      <c r="AA2002" s="80">
        <f>94492.4-V2002-Z2002</f>
        <v/>
      </c>
      <c r="AB2002" s="80" t="n">
        <v>330.28</v>
      </c>
      <c r="AC2002" s="80" t="n">
        <v>324.17</v>
      </c>
      <c r="AD2002" s="83">
        <f>C2002+D2002</f>
        <v/>
      </c>
      <c r="AE2002" s="82">
        <f>N2002-E2002</f>
        <v/>
      </c>
      <c r="AF2002" s="82">
        <f>O2002-F2002</f>
        <v/>
      </c>
      <c r="AG2002" s="82">
        <f>P2002-G2002</f>
        <v/>
      </c>
      <c r="AH2002" s="82">
        <f>Q2002-H2002</f>
        <v/>
      </c>
      <c r="AI2002" s="82">
        <f>R2002-I2002</f>
        <v/>
      </c>
      <c r="AJ2002" s="82">
        <f>S2002-J2002</f>
        <v/>
      </c>
      <c r="AK2002" s="80">
        <f>INDEX(检修、备用和必开!I:I,MATCH(统调负荷!$C2002,检修、备用和必开!$A:$A,0))</f>
        <v/>
      </c>
    </row>
    <row r="2003" ht="13.8" customHeight="1">
      <c r="A2003" s="80">
        <f>WEEKDAY(C2003,2)</f>
        <v/>
      </c>
      <c r="B2003" s="80">
        <f>HOUR(D2003)</f>
        <v/>
      </c>
      <c r="D2003" s="75" t="n"/>
      <c r="E2003" s="80" t="n"/>
      <c r="F2003" s="80" t="n"/>
      <c r="G2003" s="80" t="n"/>
      <c r="H2003" s="80" t="n"/>
      <c r="I2003" s="80" t="n"/>
      <c r="J2003" s="80" t="n"/>
      <c r="K2003" s="80">
        <f>F2003-Y2003</f>
        <v/>
      </c>
      <c r="L2003" s="82">
        <f>AA2003/(K2003+W2003)</f>
        <v/>
      </c>
      <c r="M2003" s="75" t="n">
        <v>0.84375</v>
      </c>
      <c r="N2003" s="80" t="n">
        <v>82154.5</v>
      </c>
      <c r="O2003" s="80" t="n">
        <v>35221.12</v>
      </c>
      <c r="P2003" s="80" t="n">
        <v>15960.9</v>
      </c>
      <c r="Q2003" s="80" t="n">
        <v>26311.1</v>
      </c>
      <c r="R2003" s="80" t="n">
        <v>6199.6</v>
      </c>
      <c r="S2003" s="80" t="n">
        <v>-1538.22</v>
      </c>
      <c r="T2003" s="80">
        <f>O2003-Y2003</f>
        <v/>
      </c>
      <c r="U2003" s="82">
        <f>AA2003/(T2003+X2003)</f>
        <v/>
      </c>
      <c r="V2003" s="80">
        <f>INDEX(检修、备用和必开!B:B,MATCH(统调负荷!$C2003,检修、备用和必开!$A:$A,0))</f>
        <v/>
      </c>
      <c r="W2003" s="80">
        <f>INDEX(检修、备用和必开!C:C,MATCH(统调负荷!$C2003,检修、备用和必开!$A:$A,0))</f>
        <v/>
      </c>
      <c r="X2003" s="80">
        <f>INDEX(检修、备用和必开!D:D,MATCH(统调负荷!$C2003,检修、备用和必开!$A:$A,0))</f>
        <v/>
      </c>
      <c r="Y2003" s="80">
        <f>INDEX(检修、备用和必开!E:E,MATCH(统调负荷!$C2003,检修、备用和必开!$A:$A,0))</f>
        <v/>
      </c>
      <c r="Z2003" s="80">
        <f>INDEX(检修、备用和必开!F:F,MATCH(统调负荷!$C2003,检修、备用和必开!$A:$A,0))</f>
        <v/>
      </c>
      <c r="AA2003" s="80">
        <f>94492.4-V2003-Z2003</f>
        <v/>
      </c>
      <c r="AB2003" s="80" t="n">
        <v>335.52</v>
      </c>
      <c r="AC2003" s="80" t="n">
        <v>316.38</v>
      </c>
      <c r="AD2003" s="83">
        <f>C2003+D2003</f>
        <v/>
      </c>
      <c r="AE2003" s="82">
        <f>N2003-E2003</f>
        <v/>
      </c>
      <c r="AF2003" s="82">
        <f>O2003-F2003</f>
        <v/>
      </c>
      <c r="AG2003" s="82">
        <f>P2003-G2003</f>
        <v/>
      </c>
      <c r="AH2003" s="82">
        <f>Q2003-H2003</f>
        <v/>
      </c>
      <c r="AI2003" s="82">
        <f>R2003-I2003</f>
        <v/>
      </c>
      <c r="AJ2003" s="82">
        <f>S2003-J2003</f>
        <v/>
      </c>
      <c r="AK2003" s="80">
        <f>INDEX(检修、备用和必开!I:I,MATCH(统调负荷!$C2003,检修、备用和必开!$A:$A,0))</f>
        <v/>
      </c>
    </row>
    <row r="2004" ht="13.8" customHeight="1">
      <c r="A2004" s="80">
        <f>WEEKDAY(C2004,2)</f>
        <v/>
      </c>
      <c r="B2004" s="80">
        <f>HOUR(D2004)</f>
        <v/>
      </c>
      <c r="D2004" s="75" t="n"/>
      <c r="E2004" s="80" t="n"/>
      <c r="F2004" s="80" t="n"/>
      <c r="G2004" s="80" t="n"/>
      <c r="H2004" s="80" t="n"/>
      <c r="I2004" s="80" t="n"/>
      <c r="J2004" s="80" t="n"/>
      <c r="K2004" s="80">
        <f>F2004-Y2004</f>
        <v/>
      </c>
      <c r="L2004" s="82">
        <f>AA2004/(K2004+W2004)</f>
        <v/>
      </c>
      <c r="M2004" s="75" t="n">
        <v>0.8541666666666666</v>
      </c>
      <c r="N2004" s="80" t="n">
        <v>81952.60000000001</v>
      </c>
      <c r="O2004" s="80" t="n">
        <v>34853.15</v>
      </c>
      <c r="P2004" s="80" t="n">
        <v>15951.9</v>
      </c>
      <c r="Q2004" s="80" t="n">
        <v>26537.8</v>
      </c>
      <c r="R2004" s="80" t="n">
        <v>6147.7</v>
      </c>
      <c r="S2004" s="80" t="n">
        <v>-1537.95</v>
      </c>
      <c r="T2004" s="80">
        <f>O2004-Y2004</f>
        <v/>
      </c>
      <c r="U2004" s="82">
        <f>AA2004/(T2004+X2004)</f>
        <v/>
      </c>
      <c r="V2004" s="80">
        <f>INDEX(检修、备用和必开!B:B,MATCH(统调负荷!$C2004,检修、备用和必开!$A:$A,0))</f>
        <v/>
      </c>
      <c r="W2004" s="80">
        <f>INDEX(检修、备用和必开!C:C,MATCH(统调负荷!$C2004,检修、备用和必开!$A:$A,0))</f>
        <v/>
      </c>
      <c r="X2004" s="80">
        <f>INDEX(检修、备用和必开!D:D,MATCH(统调负荷!$C2004,检修、备用和必开!$A:$A,0))</f>
        <v/>
      </c>
      <c r="Y2004" s="80">
        <f>INDEX(检修、备用和必开!E:E,MATCH(统调负荷!$C2004,检修、备用和必开!$A:$A,0))</f>
        <v/>
      </c>
      <c r="Z2004" s="80">
        <f>INDEX(检修、备用和必开!F:F,MATCH(统调负荷!$C2004,检修、备用和必开!$A:$A,0))</f>
        <v/>
      </c>
      <c r="AA2004" s="80">
        <f>94492.4-V2004-Z2004</f>
        <v/>
      </c>
      <c r="AB2004" s="80" t="n">
        <v>339.63</v>
      </c>
      <c r="AC2004" s="80" t="n">
        <v>307.89</v>
      </c>
      <c r="AD2004" s="83">
        <f>C2004+D2004</f>
        <v/>
      </c>
      <c r="AE2004" s="82">
        <f>N2004-E2004</f>
        <v/>
      </c>
      <c r="AF2004" s="82">
        <f>O2004-F2004</f>
        <v/>
      </c>
      <c r="AG2004" s="82">
        <f>P2004-G2004</f>
        <v/>
      </c>
      <c r="AH2004" s="82">
        <f>Q2004-H2004</f>
        <v/>
      </c>
      <c r="AI2004" s="82">
        <f>R2004-I2004</f>
        <v/>
      </c>
      <c r="AJ2004" s="82">
        <f>S2004-J2004</f>
        <v/>
      </c>
      <c r="AK2004" s="80">
        <f>INDEX(检修、备用和必开!I:I,MATCH(统调负荷!$C2004,检修、备用和必开!$A:$A,0))</f>
        <v/>
      </c>
    </row>
    <row r="2005" ht="13.8" customHeight="1">
      <c r="A2005" s="80">
        <f>WEEKDAY(C2005,2)</f>
        <v/>
      </c>
      <c r="B2005" s="80">
        <f>HOUR(D2005)</f>
        <v/>
      </c>
      <c r="D2005" s="75" t="n"/>
      <c r="E2005" s="80" t="n"/>
      <c r="F2005" s="80" t="n"/>
      <c r="G2005" s="80" t="n"/>
      <c r="H2005" s="80" t="n"/>
      <c r="I2005" s="80" t="n"/>
      <c r="J2005" s="80" t="n"/>
      <c r="K2005" s="80">
        <f>F2005-Y2005</f>
        <v/>
      </c>
      <c r="L2005" s="82">
        <f>AA2005/(K2005+W2005)</f>
        <v/>
      </c>
      <c r="M2005" s="75" t="n">
        <v>0.8645833333333334</v>
      </c>
      <c r="N2005" s="80" t="n">
        <v>81480.89999999999</v>
      </c>
      <c r="O2005" s="80" t="n">
        <v>34562.42</v>
      </c>
      <c r="P2005" s="80" t="n">
        <v>15942.9</v>
      </c>
      <c r="Q2005" s="80" t="n">
        <v>26458.1</v>
      </c>
      <c r="R2005" s="80" t="n">
        <v>6068.12</v>
      </c>
      <c r="S2005" s="80" t="n">
        <v>-1550.64</v>
      </c>
      <c r="T2005" s="80">
        <f>O2005-Y2005</f>
        <v/>
      </c>
      <c r="U2005" s="82">
        <f>AA2005/(T2005+X2005)</f>
        <v/>
      </c>
      <c r="V2005" s="80">
        <f>INDEX(检修、备用和必开!B:B,MATCH(统调负荷!$C2005,检修、备用和必开!$A:$A,0))</f>
        <v/>
      </c>
      <c r="W2005" s="80">
        <f>INDEX(检修、备用和必开!C:C,MATCH(统调负荷!$C2005,检修、备用和必开!$A:$A,0))</f>
        <v/>
      </c>
      <c r="X2005" s="80">
        <f>INDEX(检修、备用和必开!D:D,MATCH(统调负荷!$C2005,检修、备用和必开!$A:$A,0))</f>
        <v/>
      </c>
      <c r="Y2005" s="80">
        <f>INDEX(检修、备用和必开!E:E,MATCH(统调负荷!$C2005,检修、备用和必开!$A:$A,0))</f>
        <v/>
      </c>
      <c r="Z2005" s="80">
        <f>INDEX(检修、备用和必开!F:F,MATCH(统调负荷!$C2005,检修、备用和必开!$A:$A,0))</f>
        <v/>
      </c>
      <c r="AA2005" s="80">
        <f>94492.4-V2005-Z2005</f>
        <v/>
      </c>
      <c r="AB2005" s="80" t="n">
        <v>339.63</v>
      </c>
      <c r="AC2005" s="80" t="n">
        <v>307.89</v>
      </c>
      <c r="AD2005" s="83">
        <f>C2005+D2005</f>
        <v/>
      </c>
      <c r="AE2005" s="82">
        <f>N2005-E2005</f>
        <v/>
      </c>
      <c r="AF2005" s="82">
        <f>O2005-F2005</f>
        <v/>
      </c>
      <c r="AG2005" s="82">
        <f>P2005-G2005</f>
        <v/>
      </c>
      <c r="AH2005" s="82">
        <f>Q2005-H2005</f>
        <v/>
      </c>
      <c r="AI2005" s="82">
        <f>R2005-I2005</f>
        <v/>
      </c>
      <c r="AJ2005" s="82">
        <f>S2005-J2005</f>
        <v/>
      </c>
      <c r="AK2005" s="80">
        <f>INDEX(检修、备用和必开!I:I,MATCH(统调负荷!$C2005,检修、备用和必开!$A:$A,0))</f>
        <v/>
      </c>
    </row>
    <row r="2006" ht="13.8" customHeight="1">
      <c r="A2006" s="80">
        <f>WEEKDAY(C2006,2)</f>
        <v/>
      </c>
      <c r="B2006" s="80">
        <f>HOUR(D2006)</f>
        <v/>
      </c>
      <c r="D2006" s="75" t="n"/>
      <c r="E2006" s="80" t="n"/>
      <c r="F2006" s="80" t="n"/>
      <c r="G2006" s="80" t="n"/>
      <c r="H2006" s="80" t="n"/>
      <c r="I2006" s="80" t="n"/>
      <c r="J2006" s="80" t="n"/>
      <c r="K2006" s="80">
        <f>F2006-Y2006</f>
        <v/>
      </c>
      <c r="L2006" s="82">
        <f>AA2006/(K2006+W2006)</f>
        <v/>
      </c>
      <c r="M2006" s="75" t="n">
        <v>0.875</v>
      </c>
      <c r="N2006" s="80" t="n">
        <v>80783.2</v>
      </c>
      <c r="O2006" s="80" t="n">
        <v>33001.75</v>
      </c>
      <c r="P2006" s="80" t="n">
        <v>16432.3</v>
      </c>
      <c r="Q2006" s="80" t="n">
        <v>26904.8</v>
      </c>
      <c r="R2006" s="80" t="n">
        <v>5995.58</v>
      </c>
      <c r="S2006" s="80" t="n">
        <v>-1551.23</v>
      </c>
      <c r="T2006" s="80">
        <f>O2006-Y2006</f>
        <v/>
      </c>
      <c r="U2006" s="82">
        <f>AA2006/(T2006+X2006)</f>
        <v/>
      </c>
      <c r="V2006" s="80">
        <f>INDEX(检修、备用和必开!B:B,MATCH(统调负荷!$C2006,检修、备用和必开!$A:$A,0))</f>
        <v/>
      </c>
      <c r="W2006" s="80">
        <f>INDEX(检修、备用和必开!C:C,MATCH(统调负荷!$C2006,检修、备用和必开!$A:$A,0))</f>
        <v/>
      </c>
      <c r="X2006" s="80">
        <f>INDEX(检修、备用和必开!D:D,MATCH(统调负荷!$C2006,检修、备用和必开!$A:$A,0))</f>
        <v/>
      </c>
      <c r="Y2006" s="80">
        <f>INDEX(检修、备用和必开!E:E,MATCH(统调负荷!$C2006,检修、备用和必开!$A:$A,0))</f>
        <v/>
      </c>
      <c r="Z2006" s="80">
        <f>INDEX(检修、备用和必开!F:F,MATCH(统调负荷!$C2006,检修、备用和必开!$A:$A,0))</f>
        <v/>
      </c>
      <c r="AA2006" s="80">
        <f>94492.4-V2006-Z2006</f>
        <v/>
      </c>
      <c r="AB2006" s="80" t="n">
        <v>332.72</v>
      </c>
      <c r="AC2006" s="80" t="n">
        <v>297.22</v>
      </c>
      <c r="AD2006" s="83">
        <f>C2006+D2006</f>
        <v/>
      </c>
      <c r="AE2006" s="82">
        <f>N2006-E2006</f>
        <v/>
      </c>
      <c r="AF2006" s="82">
        <f>O2006-F2006</f>
        <v/>
      </c>
      <c r="AG2006" s="82">
        <f>P2006-G2006</f>
        <v/>
      </c>
      <c r="AH2006" s="82">
        <f>Q2006-H2006</f>
        <v/>
      </c>
      <c r="AI2006" s="82">
        <f>R2006-I2006</f>
        <v/>
      </c>
      <c r="AJ2006" s="82">
        <f>S2006-J2006</f>
        <v/>
      </c>
      <c r="AK2006" s="80">
        <f>INDEX(检修、备用和必开!I:I,MATCH(统调负荷!$C2006,检修、备用和必开!$A:$A,0))</f>
        <v/>
      </c>
    </row>
    <row r="2007" ht="13.8" customHeight="1">
      <c r="A2007" s="80">
        <f>WEEKDAY(C2007,2)</f>
        <v/>
      </c>
      <c r="B2007" s="80">
        <f>HOUR(D2007)</f>
        <v/>
      </c>
      <c r="D2007" s="75" t="n"/>
      <c r="E2007" s="80" t="n"/>
      <c r="F2007" s="80" t="n"/>
      <c r="G2007" s="80" t="n"/>
      <c r="H2007" s="80" t="n"/>
      <c r="I2007" s="80" t="n"/>
      <c r="J2007" s="80" t="n"/>
      <c r="K2007" s="80">
        <f>F2007-Y2007</f>
        <v/>
      </c>
      <c r="L2007" s="82">
        <f>AA2007/(K2007+W2007)</f>
        <v/>
      </c>
      <c r="M2007" s="75" t="n">
        <v>0.8854166666666666</v>
      </c>
      <c r="N2007" s="80" t="n">
        <v>80406.10000000001</v>
      </c>
      <c r="O2007" s="80" t="n">
        <v>32878.4</v>
      </c>
      <c r="P2007" s="80" t="n">
        <v>16433</v>
      </c>
      <c r="Q2007" s="80" t="n">
        <v>26450.8</v>
      </c>
      <c r="R2007" s="80" t="n">
        <v>6016.82</v>
      </c>
      <c r="S2007" s="80" t="n">
        <v>-1372.92</v>
      </c>
      <c r="T2007" s="80">
        <f>O2007-Y2007</f>
        <v/>
      </c>
      <c r="U2007" s="82">
        <f>AA2007/(T2007+X2007)</f>
        <v/>
      </c>
      <c r="V2007" s="80">
        <f>INDEX(检修、备用和必开!B:B,MATCH(统调负荷!$C2007,检修、备用和必开!$A:$A,0))</f>
        <v/>
      </c>
      <c r="W2007" s="80">
        <f>INDEX(检修、备用和必开!C:C,MATCH(统调负荷!$C2007,检修、备用和必开!$A:$A,0))</f>
        <v/>
      </c>
      <c r="X2007" s="80">
        <f>INDEX(检修、备用和必开!D:D,MATCH(统调负荷!$C2007,检修、备用和必开!$A:$A,0))</f>
        <v/>
      </c>
      <c r="Y2007" s="80">
        <f>INDEX(检修、备用和必开!E:E,MATCH(统调负荷!$C2007,检修、备用和必开!$A:$A,0))</f>
        <v/>
      </c>
      <c r="Z2007" s="80">
        <f>INDEX(检修、备用和必开!F:F,MATCH(统调负荷!$C2007,检修、备用和必开!$A:$A,0))</f>
        <v/>
      </c>
      <c r="AA2007" s="80">
        <f>94492.4-V2007-Z2007</f>
        <v/>
      </c>
      <c r="AB2007" s="80" t="n">
        <v>339.98</v>
      </c>
      <c r="AC2007" s="80" t="n">
        <v>302.02</v>
      </c>
      <c r="AD2007" s="83">
        <f>C2007+D2007</f>
        <v/>
      </c>
      <c r="AE2007" s="82">
        <f>N2007-E2007</f>
        <v/>
      </c>
      <c r="AF2007" s="82">
        <f>O2007-F2007</f>
        <v/>
      </c>
      <c r="AG2007" s="82">
        <f>P2007-G2007</f>
        <v/>
      </c>
      <c r="AH2007" s="82">
        <f>Q2007-H2007</f>
        <v/>
      </c>
      <c r="AI2007" s="82">
        <f>R2007-I2007</f>
        <v/>
      </c>
      <c r="AJ2007" s="82">
        <f>S2007-J2007</f>
        <v/>
      </c>
      <c r="AK2007" s="80">
        <f>INDEX(检修、备用和必开!I:I,MATCH(统调负荷!$C2007,检修、备用和必开!$A:$A,0))</f>
        <v/>
      </c>
    </row>
    <row r="2008" ht="13.8" customHeight="1">
      <c r="A2008" s="80">
        <f>WEEKDAY(C2008,2)</f>
        <v/>
      </c>
      <c r="B2008" s="80">
        <f>HOUR(D2008)</f>
        <v/>
      </c>
      <c r="D2008" s="75" t="n"/>
      <c r="E2008" s="80" t="n"/>
      <c r="F2008" s="80" t="n"/>
      <c r="G2008" s="80" t="n"/>
      <c r="H2008" s="80" t="n"/>
      <c r="I2008" s="80" t="n"/>
      <c r="J2008" s="80" t="n"/>
      <c r="K2008" s="80">
        <f>F2008-Y2008</f>
        <v/>
      </c>
      <c r="L2008" s="82">
        <f>AA2008/(K2008+W2008)</f>
        <v/>
      </c>
      <c r="M2008" s="75" t="n">
        <v>0.8958333333333334</v>
      </c>
      <c r="N2008" s="80" t="n">
        <v>79628.2</v>
      </c>
      <c r="O2008" s="80" t="n">
        <v>33163.37</v>
      </c>
      <c r="P2008" s="80" t="n">
        <v>15208.2</v>
      </c>
      <c r="Q2008" s="80" t="n">
        <v>26619.1</v>
      </c>
      <c r="R2008" s="80" t="n">
        <v>6017.75</v>
      </c>
      <c r="S2008" s="80" t="n">
        <v>-1380.22</v>
      </c>
      <c r="T2008" s="80">
        <f>O2008-Y2008</f>
        <v/>
      </c>
      <c r="U2008" s="82">
        <f>AA2008/(T2008+X2008)</f>
        <v/>
      </c>
      <c r="V2008" s="80">
        <f>INDEX(检修、备用和必开!B:B,MATCH(统调负荷!$C2008,检修、备用和必开!$A:$A,0))</f>
        <v/>
      </c>
      <c r="W2008" s="80">
        <f>INDEX(检修、备用和必开!C:C,MATCH(统调负荷!$C2008,检修、备用和必开!$A:$A,0))</f>
        <v/>
      </c>
      <c r="X2008" s="80">
        <f>INDEX(检修、备用和必开!D:D,MATCH(统调负荷!$C2008,检修、备用和必开!$A:$A,0))</f>
        <v/>
      </c>
      <c r="Y2008" s="80">
        <f>INDEX(检修、备用和必开!E:E,MATCH(统调负荷!$C2008,检修、备用和必开!$A:$A,0))</f>
        <v/>
      </c>
      <c r="Z2008" s="80">
        <f>INDEX(检修、备用和必开!F:F,MATCH(统调负荷!$C2008,检修、备用和必开!$A:$A,0))</f>
        <v/>
      </c>
      <c r="AA2008" s="80">
        <f>94492.4-V2008-Z2008</f>
        <v/>
      </c>
      <c r="AB2008" s="80" t="n">
        <v>339.91</v>
      </c>
      <c r="AC2008" s="80" t="n">
        <v>306.63</v>
      </c>
      <c r="AD2008" s="83">
        <f>C2008+D2008</f>
        <v/>
      </c>
      <c r="AE2008" s="82">
        <f>N2008-E2008</f>
        <v/>
      </c>
      <c r="AF2008" s="82">
        <f>O2008-F2008</f>
        <v/>
      </c>
      <c r="AG2008" s="82">
        <f>P2008-G2008</f>
        <v/>
      </c>
      <c r="AH2008" s="82">
        <f>Q2008-H2008</f>
        <v/>
      </c>
      <c r="AI2008" s="82">
        <f>R2008-I2008</f>
        <v/>
      </c>
      <c r="AJ2008" s="82">
        <f>S2008-J2008</f>
        <v/>
      </c>
      <c r="AK2008" s="80">
        <f>INDEX(检修、备用和必开!I:I,MATCH(统调负荷!$C2008,检修、备用和必开!$A:$A,0))</f>
        <v/>
      </c>
    </row>
    <row r="2009" ht="13.8" customHeight="1">
      <c r="A2009" s="80">
        <f>WEEKDAY(C2009,2)</f>
        <v/>
      </c>
      <c r="B2009" s="80">
        <f>HOUR(D2009)</f>
        <v/>
      </c>
      <c r="D2009" s="75" t="n"/>
      <c r="E2009" s="80" t="n"/>
      <c r="F2009" s="80" t="n"/>
      <c r="G2009" s="80" t="n"/>
      <c r="H2009" s="80" t="n"/>
      <c r="I2009" s="80" t="n"/>
      <c r="J2009" s="80" t="n"/>
      <c r="K2009" s="80">
        <f>F2009-Y2009</f>
        <v/>
      </c>
      <c r="L2009" s="82">
        <f>AA2009/(K2009+W2009)</f>
        <v/>
      </c>
      <c r="M2009" s="75" t="n">
        <v>0.90625</v>
      </c>
      <c r="N2009" s="80" t="n">
        <v>78856.60000000001</v>
      </c>
      <c r="O2009" s="80" t="n">
        <v>32938.85</v>
      </c>
      <c r="P2009" s="80" t="n">
        <v>14795.8</v>
      </c>
      <c r="Q2009" s="80" t="n">
        <v>26486.1</v>
      </c>
      <c r="R2009" s="80" t="n">
        <v>6021.08</v>
      </c>
      <c r="S2009" s="80" t="n">
        <v>-1385.23</v>
      </c>
      <c r="T2009" s="80">
        <f>O2009-Y2009</f>
        <v/>
      </c>
      <c r="U2009" s="82">
        <f>AA2009/(T2009+X2009)</f>
        <v/>
      </c>
      <c r="V2009" s="80">
        <f>INDEX(检修、备用和必开!B:B,MATCH(统调负荷!$C2009,检修、备用和必开!$A:$A,0))</f>
        <v/>
      </c>
      <c r="W2009" s="80">
        <f>INDEX(检修、备用和必开!C:C,MATCH(统调负荷!$C2009,检修、备用和必开!$A:$A,0))</f>
        <v/>
      </c>
      <c r="X2009" s="80">
        <f>INDEX(检修、备用和必开!D:D,MATCH(统调负荷!$C2009,检修、备用和必开!$A:$A,0))</f>
        <v/>
      </c>
      <c r="Y2009" s="80">
        <f>INDEX(检修、备用和必开!E:E,MATCH(统调负荷!$C2009,检修、备用和必开!$A:$A,0))</f>
        <v/>
      </c>
      <c r="Z2009" s="80">
        <f>INDEX(检修、备用和必开!F:F,MATCH(统调负荷!$C2009,检修、备用和必开!$A:$A,0))</f>
        <v/>
      </c>
      <c r="AA2009" s="80">
        <f>94492.4-V2009-Z2009</f>
        <v/>
      </c>
      <c r="AB2009" s="80" t="n">
        <v>339.98</v>
      </c>
      <c r="AC2009" s="80" t="n">
        <v>304.87</v>
      </c>
      <c r="AD2009" s="83">
        <f>C2009+D2009</f>
        <v/>
      </c>
      <c r="AE2009" s="82">
        <f>N2009-E2009</f>
        <v/>
      </c>
      <c r="AF2009" s="82">
        <f>O2009-F2009</f>
        <v/>
      </c>
      <c r="AG2009" s="82">
        <f>P2009-G2009</f>
        <v/>
      </c>
      <c r="AH2009" s="82">
        <f>Q2009-H2009</f>
        <v/>
      </c>
      <c r="AI2009" s="82">
        <f>R2009-I2009</f>
        <v/>
      </c>
      <c r="AJ2009" s="82">
        <f>S2009-J2009</f>
        <v/>
      </c>
      <c r="AK2009" s="80">
        <f>INDEX(检修、备用和必开!I:I,MATCH(统调负荷!$C2009,检修、备用和必开!$A:$A,0))</f>
        <v/>
      </c>
    </row>
    <row r="2010" ht="13.8" customHeight="1">
      <c r="A2010" s="80">
        <f>WEEKDAY(C2010,2)</f>
        <v/>
      </c>
      <c r="B2010" s="80">
        <f>HOUR(D2010)</f>
        <v/>
      </c>
      <c r="D2010" s="75" t="n"/>
      <c r="E2010" s="80" t="n"/>
      <c r="F2010" s="80" t="n"/>
      <c r="G2010" s="80" t="n"/>
      <c r="H2010" s="80" t="n"/>
      <c r="I2010" s="80" t="n"/>
      <c r="J2010" s="80" t="n"/>
      <c r="K2010" s="80">
        <f>F2010-Y2010</f>
        <v/>
      </c>
      <c r="L2010" s="82">
        <f>AA2010/(K2010+W2010)</f>
        <v/>
      </c>
      <c r="M2010" s="75" t="n">
        <v>0.9166666666666666</v>
      </c>
      <c r="N2010" s="80" t="n">
        <v>77442.39999999999</v>
      </c>
      <c r="O2010" s="80" t="n">
        <v>33299.26</v>
      </c>
      <c r="P2010" s="80" t="n">
        <v>14362.4</v>
      </c>
      <c r="Q2010" s="80" t="n">
        <v>25080.6</v>
      </c>
      <c r="R2010" s="80" t="n">
        <v>6025.51</v>
      </c>
      <c r="S2010" s="80" t="n">
        <v>-1325.37</v>
      </c>
      <c r="T2010" s="80">
        <f>O2010-Y2010</f>
        <v/>
      </c>
      <c r="U2010" s="82">
        <f>AA2010/(T2010+X2010)</f>
        <v/>
      </c>
      <c r="V2010" s="80">
        <f>INDEX(检修、备用和必开!B:B,MATCH(统调负荷!$C2010,检修、备用和必开!$A:$A,0))</f>
        <v/>
      </c>
      <c r="W2010" s="80">
        <f>INDEX(检修、备用和必开!C:C,MATCH(统调负荷!$C2010,检修、备用和必开!$A:$A,0))</f>
        <v/>
      </c>
      <c r="X2010" s="80">
        <f>INDEX(检修、备用和必开!D:D,MATCH(统调负荷!$C2010,检修、备用和必开!$A:$A,0))</f>
        <v/>
      </c>
      <c r="Y2010" s="80">
        <f>INDEX(检修、备用和必开!E:E,MATCH(统调负荷!$C2010,检修、备用和必开!$A:$A,0))</f>
        <v/>
      </c>
      <c r="Z2010" s="80">
        <f>INDEX(检修、备用和必开!F:F,MATCH(统调负荷!$C2010,检修、备用和必开!$A:$A,0))</f>
        <v/>
      </c>
      <c r="AA2010" s="80">
        <f>94492.4-V2010-Z2010</f>
        <v/>
      </c>
      <c r="AB2010" s="80" t="n">
        <v>339.98</v>
      </c>
      <c r="AC2010" s="80" t="n">
        <v>306.63</v>
      </c>
      <c r="AD2010" s="83">
        <f>C2010+D2010</f>
        <v/>
      </c>
      <c r="AE2010" s="82">
        <f>N2010-E2010</f>
        <v/>
      </c>
      <c r="AF2010" s="82">
        <f>O2010-F2010</f>
        <v/>
      </c>
      <c r="AG2010" s="82">
        <f>P2010-G2010</f>
        <v/>
      </c>
      <c r="AH2010" s="82">
        <f>Q2010-H2010</f>
        <v/>
      </c>
      <c r="AI2010" s="82">
        <f>R2010-I2010</f>
        <v/>
      </c>
      <c r="AJ2010" s="82">
        <f>S2010-J2010</f>
        <v/>
      </c>
      <c r="AK2010" s="80">
        <f>INDEX(检修、备用和必开!I:I,MATCH(统调负荷!$C2010,检修、备用和必开!$A:$A,0))</f>
        <v/>
      </c>
    </row>
    <row r="2011" ht="13.8" customHeight="1">
      <c r="A2011" s="80">
        <f>WEEKDAY(C2011,2)</f>
        <v/>
      </c>
      <c r="B2011" s="80">
        <f>HOUR(D2011)</f>
        <v/>
      </c>
      <c r="D2011" s="75" t="n"/>
      <c r="E2011" s="80" t="n"/>
      <c r="F2011" s="80" t="n"/>
      <c r="G2011" s="80" t="n"/>
      <c r="H2011" s="80" t="n"/>
      <c r="I2011" s="80" t="n"/>
      <c r="J2011" s="80" t="n"/>
      <c r="K2011" s="80">
        <f>F2011-Y2011</f>
        <v/>
      </c>
      <c r="L2011" s="82">
        <f>AA2011/(K2011+W2011)</f>
        <v/>
      </c>
      <c r="M2011" s="75" t="n">
        <v>0.9270833333333334</v>
      </c>
      <c r="N2011" s="80" t="n">
        <v>75873.10000000001</v>
      </c>
      <c r="O2011" s="80" t="n">
        <v>34769.46</v>
      </c>
      <c r="P2011" s="80" t="n">
        <v>12593.2</v>
      </c>
      <c r="Q2011" s="80" t="n">
        <v>23885.2</v>
      </c>
      <c r="R2011" s="80" t="n">
        <v>6023.31</v>
      </c>
      <c r="S2011" s="80" t="n">
        <v>-1398.07</v>
      </c>
      <c r="T2011" s="80">
        <f>O2011-Y2011</f>
        <v/>
      </c>
      <c r="U2011" s="82">
        <f>AA2011/(T2011+X2011)</f>
        <v/>
      </c>
      <c r="V2011" s="80">
        <f>INDEX(检修、备用和必开!B:B,MATCH(统调负荷!$C2011,检修、备用和必开!$A:$A,0))</f>
        <v/>
      </c>
      <c r="W2011" s="80">
        <f>INDEX(检修、备用和必开!C:C,MATCH(统调负荷!$C2011,检修、备用和必开!$A:$A,0))</f>
        <v/>
      </c>
      <c r="X2011" s="80">
        <f>INDEX(检修、备用和必开!D:D,MATCH(统调负荷!$C2011,检修、备用和必开!$A:$A,0))</f>
        <v/>
      </c>
      <c r="Y2011" s="80">
        <f>INDEX(检修、备用和必开!E:E,MATCH(统调负荷!$C2011,检修、备用和必开!$A:$A,0))</f>
        <v/>
      </c>
      <c r="Z2011" s="80">
        <f>INDEX(检修、备用和必开!F:F,MATCH(统调负荷!$C2011,检修、备用和必开!$A:$A,0))</f>
        <v/>
      </c>
      <c r="AA2011" s="80">
        <f>94492.4-V2011-Z2011</f>
        <v/>
      </c>
      <c r="AB2011" s="80" t="n">
        <v>355.89</v>
      </c>
      <c r="AC2011" s="80" t="n">
        <v>347.09</v>
      </c>
      <c r="AD2011" s="83">
        <f>C2011+D2011</f>
        <v/>
      </c>
      <c r="AE2011" s="82">
        <f>N2011-E2011</f>
        <v/>
      </c>
      <c r="AF2011" s="82">
        <f>O2011-F2011</f>
        <v/>
      </c>
      <c r="AG2011" s="82">
        <f>P2011-G2011</f>
        <v/>
      </c>
      <c r="AH2011" s="82">
        <f>Q2011-H2011</f>
        <v/>
      </c>
      <c r="AI2011" s="82">
        <f>R2011-I2011</f>
        <v/>
      </c>
      <c r="AJ2011" s="82">
        <f>S2011-J2011</f>
        <v/>
      </c>
      <c r="AK2011" s="80">
        <f>INDEX(检修、备用和必开!I:I,MATCH(统调负荷!$C2011,检修、备用和必开!$A:$A,0))</f>
        <v/>
      </c>
    </row>
    <row r="2012" ht="13.8" customHeight="1">
      <c r="A2012" s="80">
        <f>WEEKDAY(C2012,2)</f>
        <v/>
      </c>
      <c r="B2012" s="80">
        <f>HOUR(D2012)</f>
        <v/>
      </c>
      <c r="D2012" s="75" t="n"/>
      <c r="E2012" s="80" t="n"/>
      <c r="F2012" s="80" t="n"/>
      <c r="G2012" s="80" t="n"/>
      <c r="H2012" s="80" t="n"/>
      <c r="I2012" s="80" t="n"/>
      <c r="J2012" s="80" t="n"/>
      <c r="K2012" s="80">
        <f>F2012-Y2012</f>
        <v/>
      </c>
      <c r="L2012" s="82">
        <f>AA2012/(K2012+W2012)</f>
        <v/>
      </c>
      <c r="M2012" s="75" t="n">
        <v>0.9375</v>
      </c>
      <c r="N2012" s="80" t="n">
        <v>74403.8</v>
      </c>
      <c r="O2012" s="80" t="n">
        <v>35120.4</v>
      </c>
      <c r="P2012" s="80" t="n">
        <v>11910.7</v>
      </c>
      <c r="Q2012" s="80" t="n">
        <v>22819.5</v>
      </c>
      <c r="R2012" s="80" t="n">
        <v>5925.21</v>
      </c>
      <c r="S2012" s="80" t="n">
        <v>-1372.01</v>
      </c>
      <c r="T2012" s="80">
        <f>O2012-Y2012</f>
        <v/>
      </c>
      <c r="U2012" s="82">
        <f>AA2012/(T2012+X2012)</f>
        <v/>
      </c>
      <c r="V2012" s="80">
        <f>INDEX(检修、备用和必开!B:B,MATCH(统调负荷!$C2012,检修、备用和必开!$A:$A,0))</f>
        <v/>
      </c>
      <c r="W2012" s="80">
        <f>INDEX(检修、备用和必开!C:C,MATCH(统调负荷!$C2012,检修、备用和必开!$A:$A,0))</f>
        <v/>
      </c>
      <c r="X2012" s="80">
        <f>INDEX(检修、备用和必开!D:D,MATCH(统调负荷!$C2012,检修、备用和必开!$A:$A,0))</f>
        <v/>
      </c>
      <c r="Y2012" s="80">
        <f>INDEX(检修、备用和必开!E:E,MATCH(统调负荷!$C2012,检修、备用和必开!$A:$A,0))</f>
        <v/>
      </c>
      <c r="Z2012" s="80">
        <f>INDEX(检修、备用和必开!F:F,MATCH(统调负荷!$C2012,检修、备用和必开!$A:$A,0))</f>
        <v/>
      </c>
      <c r="AA2012" s="80">
        <f>94492.4-V2012-Z2012</f>
        <v/>
      </c>
      <c r="AB2012" s="80" t="n">
        <v>361.24</v>
      </c>
      <c r="AC2012" s="80" t="n">
        <v>329.86</v>
      </c>
      <c r="AD2012" s="83">
        <f>C2012+D2012</f>
        <v/>
      </c>
      <c r="AE2012" s="82">
        <f>N2012-E2012</f>
        <v/>
      </c>
      <c r="AF2012" s="82">
        <f>O2012-F2012</f>
        <v/>
      </c>
      <c r="AG2012" s="82">
        <f>P2012-G2012</f>
        <v/>
      </c>
      <c r="AH2012" s="82">
        <f>Q2012-H2012</f>
        <v/>
      </c>
      <c r="AI2012" s="82">
        <f>R2012-I2012</f>
        <v/>
      </c>
      <c r="AJ2012" s="82">
        <f>S2012-J2012</f>
        <v/>
      </c>
      <c r="AK2012" s="80">
        <f>INDEX(检修、备用和必开!I:I,MATCH(统调负荷!$C2012,检修、备用和必开!$A:$A,0))</f>
        <v/>
      </c>
    </row>
    <row r="2013" ht="13.8" customHeight="1">
      <c r="A2013" s="80">
        <f>WEEKDAY(C2013,2)</f>
        <v/>
      </c>
      <c r="B2013" s="80">
        <f>HOUR(D2013)</f>
        <v/>
      </c>
      <c r="D2013" s="75" t="n"/>
      <c r="E2013" s="80" t="n"/>
      <c r="F2013" s="80" t="n"/>
      <c r="G2013" s="80" t="n"/>
      <c r="H2013" s="80" t="n"/>
      <c r="I2013" s="80" t="n"/>
      <c r="J2013" s="80" t="n"/>
      <c r="K2013" s="80">
        <f>F2013-Y2013</f>
        <v/>
      </c>
      <c r="L2013" s="82">
        <f>AA2013/(K2013+W2013)</f>
        <v/>
      </c>
      <c r="M2013" s="75" t="n">
        <v>0.9479166666666666</v>
      </c>
      <c r="N2013" s="80" t="n">
        <v>72940.89999999999</v>
      </c>
      <c r="O2013" s="80" t="n">
        <v>34083.43</v>
      </c>
      <c r="P2013" s="80" t="n">
        <v>11841.4</v>
      </c>
      <c r="Q2013" s="80" t="n">
        <v>22464.3</v>
      </c>
      <c r="R2013" s="80" t="n">
        <v>5936.07</v>
      </c>
      <c r="S2013" s="80" t="n">
        <v>-1384.3</v>
      </c>
      <c r="T2013" s="80">
        <f>O2013-Y2013</f>
        <v/>
      </c>
      <c r="U2013" s="82">
        <f>AA2013/(T2013+X2013)</f>
        <v/>
      </c>
      <c r="V2013" s="80">
        <f>INDEX(检修、备用和必开!B:B,MATCH(统调负荷!$C2013,检修、备用和必开!$A:$A,0))</f>
        <v/>
      </c>
      <c r="W2013" s="80">
        <f>INDEX(检修、备用和必开!C:C,MATCH(统调负荷!$C2013,检修、备用和必开!$A:$A,0))</f>
        <v/>
      </c>
      <c r="X2013" s="80">
        <f>INDEX(检修、备用和必开!D:D,MATCH(统调负荷!$C2013,检修、备用和必开!$A:$A,0))</f>
        <v/>
      </c>
      <c r="Y2013" s="80">
        <f>INDEX(检修、备用和必开!E:E,MATCH(统调负荷!$C2013,检修、备用和必开!$A:$A,0))</f>
        <v/>
      </c>
      <c r="Z2013" s="80">
        <f>INDEX(检修、备用和必开!F:F,MATCH(统调负荷!$C2013,检修、备用和必开!$A:$A,0))</f>
        <v/>
      </c>
      <c r="AA2013" s="80">
        <f>94492.4-V2013-Z2013</f>
        <v/>
      </c>
      <c r="AB2013" s="80" t="n">
        <v>344.86</v>
      </c>
      <c r="AC2013" s="80" t="n">
        <v>315.78</v>
      </c>
      <c r="AD2013" s="83">
        <f>C2013+D2013</f>
        <v/>
      </c>
      <c r="AE2013" s="82">
        <f>N2013-E2013</f>
        <v/>
      </c>
      <c r="AF2013" s="82">
        <f>O2013-F2013</f>
        <v/>
      </c>
      <c r="AG2013" s="82">
        <f>P2013-G2013</f>
        <v/>
      </c>
      <c r="AH2013" s="82">
        <f>Q2013-H2013</f>
        <v/>
      </c>
      <c r="AI2013" s="82">
        <f>R2013-I2013</f>
        <v/>
      </c>
      <c r="AJ2013" s="82">
        <f>S2013-J2013</f>
        <v/>
      </c>
      <c r="AK2013" s="80">
        <f>INDEX(检修、备用和必开!I:I,MATCH(统调负荷!$C2013,检修、备用和必开!$A:$A,0))</f>
        <v/>
      </c>
    </row>
    <row r="2014" ht="13.8" customHeight="1">
      <c r="A2014" s="80">
        <f>WEEKDAY(C2014,2)</f>
        <v/>
      </c>
      <c r="B2014" s="80">
        <f>HOUR(D2014)</f>
        <v/>
      </c>
      <c r="D2014" s="75" t="n"/>
      <c r="E2014" s="80" t="n"/>
      <c r="F2014" s="80" t="n"/>
      <c r="G2014" s="80" t="n"/>
      <c r="H2014" s="80" t="n"/>
      <c r="I2014" s="80" t="n"/>
      <c r="J2014" s="80" t="n"/>
      <c r="K2014" s="80">
        <f>F2014-Y2014</f>
        <v/>
      </c>
      <c r="L2014" s="82">
        <f>AA2014/(K2014+W2014)</f>
        <v/>
      </c>
      <c r="M2014" s="75" t="n">
        <v>0.9583333333333334</v>
      </c>
      <c r="N2014" s="80" t="n">
        <v>70825.7</v>
      </c>
      <c r="O2014" s="80" t="n">
        <v>32429.87</v>
      </c>
      <c r="P2014" s="80" t="n">
        <v>11687.1</v>
      </c>
      <c r="Q2014" s="80" t="n">
        <v>22265</v>
      </c>
      <c r="R2014" s="80" t="n">
        <v>5872.98</v>
      </c>
      <c r="S2014" s="80" t="n">
        <v>-1429.25</v>
      </c>
      <c r="T2014" s="80">
        <f>O2014-Y2014</f>
        <v/>
      </c>
      <c r="U2014" s="82">
        <f>AA2014/(T2014+X2014)</f>
        <v/>
      </c>
      <c r="V2014" s="80">
        <f>INDEX(检修、备用和必开!B:B,MATCH(统调负荷!$C2014,检修、备用和必开!$A:$A,0))</f>
        <v/>
      </c>
      <c r="W2014" s="80">
        <f>INDEX(检修、备用和必开!C:C,MATCH(统调负荷!$C2014,检修、备用和必开!$A:$A,0))</f>
        <v/>
      </c>
      <c r="X2014" s="80">
        <f>INDEX(检修、备用和必开!D:D,MATCH(统调负荷!$C2014,检修、备用和必开!$A:$A,0))</f>
        <v/>
      </c>
      <c r="Y2014" s="80">
        <f>INDEX(检修、备用和必开!E:E,MATCH(统调负荷!$C2014,检修、备用和必开!$A:$A,0))</f>
        <v/>
      </c>
      <c r="Z2014" s="80">
        <f>INDEX(检修、备用和必开!F:F,MATCH(统调负荷!$C2014,检修、备用和必开!$A:$A,0))</f>
        <v/>
      </c>
      <c r="AA2014" s="80">
        <f>94492.4-V2014-Z2014</f>
        <v/>
      </c>
      <c r="AB2014" s="80" t="n">
        <v>325</v>
      </c>
      <c r="AC2014" s="80" t="n">
        <v>312</v>
      </c>
      <c r="AD2014" s="83">
        <f>C2014+D2014</f>
        <v/>
      </c>
      <c r="AE2014" s="82">
        <f>N2014-E2014</f>
        <v/>
      </c>
      <c r="AF2014" s="82">
        <f>O2014-F2014</f>
        <v/>
      </c>
      <c r="AG2014" s="82">
        <f>P2014-G2014</f>
        <v/>
      </c>
      <c r="AH2014" s="82">
        <f>Q2014-H2014</f>
        <v/>
      </c>
      <c r="AI2014" s="82">
        <f>R2014-I2014</f>
        <v/>
      </c>
      <c r="AJ2014" s="82">
        <f>S2014-J2014</f>
        <v/>
      </c>
      <c r="AK2014" s="80">
        <f>INDEX(检修、备用和必开!I:I,MATCH(统调负荷!$C2014,检修、备用和必开!$A:$A,0))</f>
        <v/>
      </c>
    </row>
    <row r="2015" ht="13.8" customHeight="1">
      <c r="A2015" s="80">
        <f>WEEKDAY(C2015,2)</f>
        <v/>
      </c>
      <c r="B2015" s="80">
        <f>HOUR(D2015)</f>
        <v/>
      </c>
      <c r="D2015" s="75" t="n"/>
      <c r="E2015" s="80" t="n"/>
      <c r="F2015" s="80" t="n"/>
      <c r="G2015" s="80" t="n"/>
      <c r="H2015" s="80" t="n"/>
      <c r="I2015" s="80" t="n"/>
      <c r="J2015" s="80" t="n"/>
      <c r="K2015" s="80">
        <f>F2015-Y2015</f>
        <v/>
      </c>
      <c r="L2015" s="82">
        <f>AA2015/(K2015+W2015)</f>
        <v/>
      </c>
      <c r="M2015" s="75" t="n">
        <v>0.96875</v>
      </c>
      <c r="N2015" s="80" t="n">
        <v>68722.3</v>
      </c>
      <c r="O2015" s="80" t="n">
        <v>31939.33</v>
      </c>
      <c r="P2015" s="80" t="n">
        <v>11458.2</v>
      </c>
      <c r="Q2015" s="80" t="n">
        <v>20988.4</v>
      </c>
      <c r="R2015" s="80" t="n">
        <v>5819.44</v>
      </c>
      <c r="S2015" s="80" t="n">
        <v>-1483.07</v>
      </c>
      <c r="T2015" s="80">
        <f>O2015-Y2015</f>
        <v/>
      </c>
      <c r="U2015" s="82">
        <f>AA2015/(T2015+X2015)</f>
        <v/>
      </c>
      <c r="V2015" s="80">
        <f>INDEX(检修、备用和必开!B:B,MATCH(统调负荷!$C2015,检修、备用和必开!$A:$A,0))</f>
        <v/>
      </c>
      <c r="W2015" s="80">
        <f>INDEX(检修、备用和必开!C:C,MATCH(统调负荷!$C2015,检修、备用和必开!$A:$A,0))</f>
        <v/>
      </c>
      <c r="X2015" s="80">
        <f>INDEX(检修、备用和必开!D:D,MATCH(统调负荷!$C2015,检修、备用和必开!$A:$A,0))</f>
        <v/>
      </c>
      <c r="Y2015" s="80">
        <f>INDEX(检修、备用和必开!E:E,MATCH(统调负荷!$C2015,检修、备用和必开!$A:$A,0))</f>
        <v/>
      </c>
      <c r="Z2015" s="80">
        <f>INDEX(检修、备用和必开!F:F,MATCH(统调负荷!$C2015,检修、备用和必开!$A:$A,0))</f>
        <v/>
      </c>
      <c r="AA2015" s="80">
        <f>94492.4-V2015-Z2015</f>
        <v/>
      </c>
      <c r="AB2015" s="80" t="n">
        <v>325</v>
      </c>
      <c r="AC2015" s="80" t="n">
        <v>315.32</v>
      </c>
      <c r="AD2015" s="83">
        <f>C2015+D2015</f>
        <v/>
      </c>
      <c r="AE2015" s="82">
        <f>N2015-E2015</f>
        <v/>
      </c>
      <c r="AF2015" s="82">
        <f>O2015-F2015</f>
        <v/>
      </c>
      <c r="AG2015" s="82">
        <f>P2015-G2015</f>
        <v/>
      </c>
      <c r="AH2015" s="82">
        <f>Q2015-H2015</f>
        <v/>
      </c>
      <c r="AI2015" s="82">
        <f>R2015-I2015</f>
        <v/>
      </c>
      <c r="AJ2015" s="82">
        <f>S2015-J2015</f>
        <v/>
      </c>
      <c r="AK2015" s="80">
        <f>INDEX(检修、备用和必开!I:I,MATCH(统调负荷!$C2015,检修、备用和必开!$A:$A,0))</f>
        <v/>
      </c>
    </row>
    <row r="2016" ht="13.8" customHeight="1">
      <c r="A2016" s="80">
        <f>WEEKDAY(C2016,2)</f>
        <v/>
      </c>
      <c r="B2016" s="80">
        <f>HOUR(D2016)</f>
        <v/>
      </c>
      <c r="D2016" s="75" t="n"/>
      <c r="E2016" s="80" t="n"/>
      <c r="F2016" s="80" t="n"/>
      <c r="G2016" s="80" t="n"/>
      <c r="H2016" s="80" t="n"/>
      <c r="I2016" s="80" t="n"/>
      <c r="J2016" s="80" t="n"/>
      <c r="K2016" s="80">
        <f>F2016-Y2016</f>
        <v/>
      </c>
      <c r="L2016" s="82">
        <f>AA2016/(K2016+W2016)</f>
        <v/>
      </c>
      <c r="M2016" s="75" t="n">
        <v>0.9791666666666666</v>
      </c>
      <c r="N2016" s="80" t="n">
        <v>66949.2</v>
      </c>
      <c r="O2016" s="80" t="n">
        <v>30821.65</v>
      </c>
      <c r="P2016" s="80" t="n">
        <v>11550.4</v>
      </c>
      <c r="Q2016" s="80" t="n">
        <v>20149.7</v>
      </c>
      <c r="R2016" s="80" t="n">
        <v>5792.99</v>
      </c>
      <c r="S2016" s="80" t="n">
        <v>-1365.54</v>
      </c>
      <c r="T2016" s="80">
        <f>O2016-Y2016</f>
        <v/>
      </c>
      <c r="U2016" s="82">
        <f>AA2016/(T2016+X2016)</f>
        <v/>
      </c>
      <c r="V2016" s="80">
        <f>INDEX(检修、备用和必开!B:B,MATCH(统调负荷!$C2016,检修、备用和必开!$A:$A,0))</f>
        <v/>
      </c>
      <c r="W2016" s="80">
        <f>INDEX(检修、备用和必开!C:C,MATCH(统调负荷!$C2016,检修、备用和必开!$A:$A,0))</f>
        <v/>
      </c>
      <c r="X2016" s="80">
        <f>INDEX(检修、备用和必开!D:D,MATCH(统调负荷!$C2016,检修、备用和必开!$A:$A,0))</f>
        <v/>
      </c>
      <c r="Y2016" s="80">
        <f>INDEX(检修、备用和必开!E:E,MATCH(统调负荷!$C2016,检修、备用和必开!$A:$A,0))</f>
        <v/>
      </c>
      <c r="Z2016" s="80">
        <f>INDEX(检修、备用和必开!F:F,MATCH(统调负荷!$C2016,检修、备用和必开!$A:$A,0))</f>
        <v/>
      </c>
      <c r="AA2016" s="80">
        <f>94492.4-V2016-Z2016</f>
        <v/>
      </c>
      <c r="AB2016" s="80" t="n">
        <v>314.93</v>
      </c>
      <c r="AC2016" s="80" t="n">
        <v>308.86</v>
      </c>
      <c r="AD2016" s="83">
        <f>C2016+D2016</f>
        <v/>
      </c>
      <c r="AE2016" s="82">
        <f>N2016-E2016</f>
        <v/>
      </c>
      <c r="AF2016" s="82">
        <f>O2016-F2016</f>
        <v/>
      </c>
      <c r="AG2016" s="82">
        <f>P2016-G2016</f>
        <v/>
      </c>
      <c r="AH2016" s="82">
        <f>Q2016-H2016</f>
        <v/>
      </c>
      <c r="AI2016" s="82">
        <f>R2016-I2016</f>
        <v/>
      </c>
      <c r="AJ2016" s="82">
        <f>S2016-J2016</f>
        <v/>
      </c>
      <c r="AK2016" s="80">
        <f>INDEX(检修、备用和必开!I:I,MATCH(统调负荷!$C2016,检修、备用和必开!$A:$A,0))</f>
        <v/>
      </c>
    </row>
    <row r="2017" ht="13.8" customHeight="1">
      <c r="A2017" s="80">
        <f>WEEKDAY(C2017,2)</f>
        <v/>
      </c>
      <c r="B2017" s="80">
        <f>HOUR(D2017)</f>
        <v/>
      </c>
      <c r="D2017" s="75" t="n"/>
      <c r="E2017" s="80" t="n"/>
      <c r="F2017" s="80" t="n"/>
      <c r="G2017" s="80" t="n"/>
      <c r="H2017" s="80" t="n"/>
      <c r="I2017" s="80" t="n"/>
      <c r="J2017" s="80" t="n"/>
      <c r="K2017" s="80">
        <f>F2017-Y2017</f>
        <v/>
      </c>
      <c r="L2017" s="82">
        <f>AA2017/(K2017+W2017)</f>
        <v/>
      </c>
      <c r="M2017" s="75" t="n">
        <v>0.9895833333333334</v>
      </c>
      <c r="N2017" s="80" t="n">
        <v>65256.2</v>
      </c>
      <c r="O2017" s="80" t="n">
        <v>29113.78</v>
      </c>
      <c r="P2017" s="80" t="n">
        <v>12743.4</v>
      </c>
      <c r="Q2017" s="80" t="n">
        <v>18996.7</v>
      </c>
      <c r="R2017" s="80" t="n">
        <v>5755.49</v>
      </c>
      <c r="S2017" s="80" t="n">
        <v>-1353.17</v>
      </c>
      <c r="T2017" s="80">
        <f>O2017-Y2017</f>
        <v/>
      </c>
      <c r="U2017" s="82">
        <f>AA2017/(T2017+X2017)</f>
        <v/>
      </c>
      <c r="V2017" s="80">
        <f>INDEX(检修、备用和必开!B:B,MATCH(统调负荷!$C2017,检修、备用和必开!$A:$A,0))</f>
        <v/>
      </c>
      <c r="W2017" s="80">
        <f>INDEX(检修、备用和必开!C:C,MATCH(统调负荷!$C2017,检修、备用和必开!$A:$A,0))</f>
        <v/>
      </c>
      <c r="X2017" s="80">
        <f>INDEX(检修、备用和必开!D:D,MATCH(统调负荷!$C2017,检修、备用和必开!$A:$A,0))</f>
        <v/>
      </c>
      <c r="Y2017" s="80">
        <f>INDEX(检修、备用和必开!E:E,MATCH(统调负荷!$C2017,检修、备用和必开!$A:$A,0))</f>
        <v/>
      </c>
      <c r="Z2017" s="80">
        <f>INDEX(检修、备用和必开!F:F,MATCH(统调负荷!$C2017,检修、备用和必开!$A:$A,0))</f>
        <v/>
      </c>
      <c r="AA2017" s="80">
        <f>94492.4-V2017-Z2017</f>
        <v/>
      </c>
      <c r="AB2017" s="80" t="n">
        <v>308</v>
      </c>
      <c r="AC2017" s="80" t="n">
        <v>302.57</v>
      </c>
      <c r="AD2017" s="83">
        <f>C2017+D2017</f>
        <v/>
      </c>
      <c r="AE2017" s="82">
        <f>N2017-E2017</f>
        <v/>
      </c>
      <c r="AF2017" s="82">
        <f>O2017-F2017</f>
        <v/>
      </c>
      <c r="AG2017" s="82">
        <f>P2017-G2017</f>
        <v/>
      </c>
      <c r="AH2017" s="82">
        <f>Q2017-H2017</f>
        <v/>
      </c>
      <c r="AI2017" s="82">
        <f>R2017-I2017</f>
        <v/>
      </c>
      <c r="AJ2017" s="82">
        <f>S2017-J2017</f>
        <v/>
      </c>
      <c r="AK2017" s="80">
        <f>INDEX(检修、备用和必开!I:I,MATCH(统调负荷!$C2017,检修、备用和必开!$A:$A,0))</f>
        <v/>
      </c>
    </row>
    <row r="2018" ht="13.8" customHeight="1">
      <c r="A2018" s="80">
        <f>WEEKDAY(C2018,2)</f>
        <v/>
      </c>
      <c r="B2018" s="80">
        <f>HOUR(D2018)</f>
        <v/>
      </c>
      <c r="D2018" s="75" t="n"/>
      <c r="E2018" s="80" t="n"/>
      <c r="F2018" s="80" t="n"/>
      <c r="G2018" s="80" t="n"/>
      <c r="H2018" s="80" t="n"/>
      <c r="I2018" s="80" t="n"/>
      <c r="J2018" s="80" t="n"/>
      <c r="K2018" s="80">
        <f>F2018-Y2018</f>
        <v/>
      </c>
      <c r="L2018" s="82">
        <f>AA2018/(K2018+W2018)</f>
        <v/>
      </c>
      <c r="M2018" s="75" t="n">
        <v>0</v>
      </c>
      <c r="N2018" s="80" t="n">
        <v>63927.2</v>
      </c>
      <c r="O2018" s="80" t="n">
        <v>28881.72</v>
      </c>
      <c r="P2018" s="80" t="n">
        <v>12224.7</v>
      </c>
      <c r="Q2018" s="80" t="n">
        <v>18471.2</v>
      </c>
      <c r="R2018" s="80" t="n">
        <v>5528.78</v>
      </c>
      <c r="S2018" s="80" t="n">
        <v>-1179.2</v>
      </c>
      <c r="T2018" s="80">
        <f>O2018-Y2018</f>
        <v/>
      </c>
      <c r="U2018" s="82">
        <f>AA2018/(T2018+X2018)</f>
        <v/>
      </c>
      <c r="V2018" s="80">
        <f>INDEX(检修、备用和必开!B:B,MATCH(统调负荷!$C2018,检修、备用和必开!$A:$A,0))</f>
        <v/>
      </c>
      <c r="W2018" s="80">
        <f>INDEX(检修、备用和必开!C:C,MATCH(统调负荷!$C2018,检修、备用和必开!$A:$A,0))</f>
        <v/>
      </c>
      <c r="X2018" s="80">
        <f>INDEX(检修、备用和必开!D:D,MATCH(统调负荷!$C2018,检修、备用和必开!$A:$A,0))</f>
        <v/>
      </c>
      <c r="Y2018" s="80">
        <f>INDEX(检修、备用和必开!E:E,MATCH(统调负荷!$C2018,检修、备用和必开!$A:$A,0))</f>
        <v/>
      </c>
      <c r="Z2018" s="80">
        <f>INDEX(检修、备用和必开!F:F,MATCH(统调负荷!$C2018,检修、备用和必开!$A:$A,0))</f>
        <v/>
      </c>
      <c r="AA2018" s="80">
        <f>94492.4-V2018-Z2018</f>
        <v/>
      </c>
      <c r="AB2018" s="80" t="n">
        <v>305</v>
      </c>
      <c r="AC2018" s="80" t="n">
        <v>300.12</v>
      </c>
      <c r="AD2018" s="83">
        <f>C2018+D2018</f>
        <v/>
      </c>
      <c r="AE2018" s="82">
        <f>N2018-E2018</f>
        <v/>
      </c>
      <c r="AF2018" s="82">
        <f>O2018-F2018</f>
        <v/>
      </c>
      <c r="AG2018" s="82">
        <f>P2018-G2018</f>
        <v/>
      </c>
      <c r="AH2018" s="82">
        <f>Q2018-H2018</f>
        <v/>
      </c>
      <c r="AI2018" s="82">
        <f>R2018-I2018</f>
        <v/>
      </c>
      <c r="AJ2018" s="82">
        <f>S2018-J2018</f>
        <v/>
      </c>
      <c r="AK2018" s="80">
        <f>INDEX(检修、备用和必开!I:I,MATCH(统调负荷!$C2018,检修、备用和必开!$A:$A,0))</f>
        <v/>
      </c>
    </row>
    <row r="2019" ht="13.8" customHeight="1">
      <c r="A2019" s="80">
        <f>WEEKDAY(C2019,2)</f>
        <v/>
      </c>
      <c r="B2019" s="80">
        <f>HOUR(D2019)</f>
        <v/>
      </c>
      <c r="D2019" s="75" t="n"/>
      <c r="E2019" s="80" t="n"/>
      <c r="F2019" s="80" t="n"/>
      <c r="G2019" s="80" t="n"/>
      <c r="H2019" s="80" t="n"/>
      <c r="I2019" s="80" t="n"/>
      <c r="J2019" s="80" t="n"/>
      <c r="K2019" s="80">
        <f>F2019-Y2019</f>
        <v/>
      </c>
      <c r="L2019" s="82">
        <f>AA2019/(K2019+W2019)</f>
        <v/>
      </c>
      <c r="M2019" s="75" t="n">
        <v>0.01041666666666667</v>
      </c>
      <c r="N2019" s="80" t="n">
        <v>68470.3</v>
      </c>
      <c r="O2019" s="80" t="n">
        <v>32011.71</v>
      </c>
      <c r="P2019" s="80" t="n">
        <v>12008.4</v>
      </c>
      <c r="Q2019" s="80" t="n">
        <v>20318.1</v>
      </c>
      <c r="R2019" s="80" t="n">
        <v>5281.61</v>
      </c>
      <c r="S2019" s="80" t="n">
        <v>-1149.52</v>
      </c>
      <c r="T2019" s="80">
        <f>O2019-Y2019</f>
        <v/>
      </c>
      <c r="U2019" s="82">
        <f>AA2019/(T2019+X2019)</f>
        <v/>
      </c>
      <c r="V2019" s="80">
        <f>INDEX(检修、备用和必开!B:B,MATCH(统调负荷!$C2019,检修、备用和必开!$A:$A,0))</f>
        <v/>
      </c>
      <c r="W2019" s="80">
        <f>INDEX(检修、备用和必开!C:C,MATCH(统调负荷!$C2019,检修、备用和必开!$A:$A,0))</f>
        <v/>
      </c>
      <c r="X2019" s="80">
        <f>INDEX(检修、备用和必开!D:D,MATCH(统调负荷!$C2019,检修、备用和必开!$A:$A,0))</f>
        <v/>
      </c>
      <c r="Y2019" s="80">
        <f>INDEX(检修、备用和必开!E:E,MATCH(统调负荷!$C2019,检修、备用和必开!$A:$A,0))</f>
        <v/>
      </c>
      <c r="Z2019" s="80">
        <f>INDEX(检修、备用和必开!F:F,MATCH(统调负荷!$C2019,检修、备用和必开!$A:$A,0))</f>
        <v/>
      </c>
      <c r="AA2019" s="80">
        <f>94492.4-V2019-Z2019</f>
        <v/>
      </c>
      <c r="AB2019" s="80" t="n">
        <v>320.09</v>
      </c>
      <c r="AC2019" s="80" t="n">
        <v>396.57</v>
      </c>
      <c r="AD2019" s="83">
        <f>C2019+D2019</f>
        <v/>
      </c>
      <c r="AE2019" s="82">
        <f>N2019-E2019</f>
        <v/>
      </c>
      <c r="AF2019" s="82">
        <f>O2019-F2019</f>
        <v/>
      </c>
      <c r="AG2019" s="82">
        <f>P2019-G2019</f>
        <v/>
      </c>
      <c r="AH2019" s="82">
        <f>Q2019-H2019</f>
        <v/>
      </c>
      <c r="AI2019" s="82">
        <f>R2019-I2019</f>
        <v/>
      </c>
      <c r="AJ2019" s="82">
        <f>S2019-J2019</f>
        <v/>
      </c>
      <c r="AK2019" s="80">
        <f>INDEX(检修、备用和必开!I:I,MATCH(统调负荷!$C2019,检修、备用和必开!$A:$A,0))</f>
        <v/>
      </c>
    </row>
    <row r="2020" ht="13.8" customHeight="1">
      <c r="A2020" s="80">
        <f>WEEKDAY(C2020,2)</f>
        <v/>
      </c>
      <c r="B2020" s="80">
        <f>HOUR(D2020)</f>
        <v/>
      </c>
      <c r="D2020" s="75" t="n"/>
      <c r="E2020" s="80" t="n"/>
      <c r="F2020" s="80" t="n"/>
      <c r="G2020" s="80" t="n"/>
      <c r="H2020" s="80" t="n"/>
      <c r="I2020" s="80" t="n"/>
      <c r="J2020" s="80" t="n"/>
      <c r="K2020" s="80">
        <f>F2020-Y2020</f>
        <v/>
      </c>
      <c r="L2020" s="82">
        <f>AA2020/(K2020+W2020)</f>
        <v/>
      </c>
      <c r="M2020" s="75" t="n">
        <v>0.02083333333333333</v>
      </c>
      <c r="N2020" s="80" t="n">
        <v>67828.60000000001</v>
      </c>
      <c r="O2020" s="80" t="n">
        <v>32054.74</v>
      </c>
      <c r="P2020" s="80" t="n">
        <v>11387.9</v>
      </c>
      <c r="Q2020" s="80" t="n">
        <v>20236.9</v>
      </c>
      <c r="R2020" s="80" t="n">
        <v>5339.53</v>
      </c>
      <c r="S2020" s="80" t="n">
        <v>-1190.47</v>
      </c>
      <c r="T2020" s="80">
        <f>O2020-Y2020</f>
        <v/>
      </c>
      <c r="U2020" s="82">
        <f>AA2020/(T2020+X2020)</f>
        <v/>
      </c>
      <c r="V2020" s="80">
        <f>INDEX(检修、备用和必开!B:B,MATCH(统调负荷!$C2020,检修、备用和必开!$A:$A,0))</f>
        <v/>
      </c>
      <c r="W2020" s="80">
        <f>INDEX(检修、备用和必开!C:C,MATCH(统调负荷!$C2020,检修、备用和必开!$A:$A,0))</f>
        <v/>
      </c>
      <c r="X2020" s="80">
        <f>INDEX(检修、备用和必开!D:D,MATCH(统调负荷!$C2020,检修、备用和必开!$A:$A,0))</f>
        <v/>
      </c>
      <c r="Y2020" s="80">
        <f>INDEX(检修、备用和必开!E:E,MATCH(统调负荷!$C2020,检修、备用和必开!$A:$A,0))</f>
        <v/>
      </c>
      <c r="Z2020" s="80">
        <f>INDEX(检修、备用和必开!F:F,MATCH(统调负荷!$C2020,检修、备用和必开!$A:$A,0))</f>
        <v/>
      </c>
      <c r="AA2020" s="80">
        <f>94492.4-V2020-Z2020</f>
        <v/>
      </c>
      <c r="AB2020" s="80" t="n">
        <v>320</v>
      </c>
      <c r="AC2020" s="80" t="n">
        <v>348.97</v>
      </c>
      <c r="AD2020" s="83">
        <f>C2020+D2020</f>
        <v/>
      </c>
      <c r="AE2020" s="82">
        <f>N2020-E2020</f>
        <v/>
      </c>
      <c r="AF2020" s="82">
        <f>O2020-F2020</f>
        <v/>
      </c>
      <c r="AG2020" s="82">
        <f>P2020-G2020</f>
        <v/>
      </c>
      <c r="AH2020" s="82">
        <f>Q2020-H2020</f>
        <v/>
      </c>
      <c r="AI2020" s="82">
        <f>R2020-I2020</f>
        <v/>
      </c>
      <c r="AJ2020" s="82">
        <f>S2020-J2020</f>
        <v/>
      </c>
      <c r="AK2020" s="80">
        <f>INDEX(检修、备用和必开!I:I,MATCH(统调负荷!$C2020,检修、备用和必开!$A:$A,0))</f>
        <v/>
      </c>
    </row>
    <row r="2021" ht="13.8" customHeight="1">
      <c r="A2021" s="80">
        <f>WEEKDAY(C2021,2)</f>
        <v/>
      </c>
      <c r="B2021" s="80">
        <f>HOUR(D2021)</f>
        <v/>
      </c>
      <c r="D2021" s="75" t="n"/>
      <c r="E2021" s="80" t="n"/>
      <c r="F2021" s="80" t="n"/>
      <c r="G2021" s="80" t="n"/>
      <c r="H2021" s="80" t="n"/>
      <c r="I2021" s="80" t="n"/>
      <c r="J2021" s="80" t="n"/>
      <c r="K2021" s="80">
        <f>F2021-Y2021</f>
        <v/>
      </c>
      <c r="L2021" s="82">
        <f>AA2021/(K2021+W2021)</f>
        <v/>
      </c>
      <c r="M2021" s="75" t="n">
        <v>0.03125</v>
      </c>
      <c r="N2021" s="80" t="n">
        <v>66330</v>
      </c>
      <c r="O2021" s="80" t="n">
        <v>30292.57</v>
      </c>
      <c r="P2021" s="80" t="n">
        <v>11942.3</v>
      </c>
      <c r="Q2021" s="80" t="n">
        <v>19822</v>
      </c>
      <c r="R2021" s="80" t="n">
        <v>5382.78</v>
      </c>
      <c r="S2021" s="80" t="n">
        <v>-1109.65</v>
      </c>
      <c r="T2021" s="80">
        <f>O2021-Y2021</f>
        <v/>
      </c>
      <c r="U2021" s="82">
        <f>AA2021/(T2021+X2021)</f>
        <v/>
      </c>
      <c r="V2021" s="80">
        <f>INDEX(检修、备用和必开!B:B,MATCH(统调负荷!$C2021,检修、备用和必开!$A:$A,0))</f>
        <v/>
      </c>
      <c r="W2021" s="80">
        <f>INDEX(检修、备用和必开!C:C,MATCH(统调负荷!$C2021,检修、备用和必开!$A:$A,0))</f>
        <v/>
      </c>
      <c r="X2021" s="80">
        <f>INDEX(检修、备用和必开!D:D,MATCH(统调负荷!$C2021,检修、备用和必开!$A:$A,0))</f>
        <v/>
      </c>
      <c r="Y2021" s="80">
        <f>INDEX(检修、备用和必开!E:E,MATCH(统调负荷!$C2021,检修、备用和必开!$A:$A,0))</f>
        <v/>
      </c>
      <c r="Z2021" s="80">
        <f>INDEX(检修、备用和必开!F:F,MATCH(统调负荷!$C2021,检修、备用和必开!$A:$A,0))</f>
        <v/>
      </c>
      <c r="AA2021" s="80">
        <f>94492.4-V2021-Z2021</f>
        <v/>
      </c>
      <c r="AB2021" s="80" t="n">
        <v>310</v>
      </c>
      <c r="AC2021" s="80" t="n">
        <v>320</v>
      </c>
      <c r="AD2021" s="83">
        <f>C2021+D2021</f>
        <v/>
      </c>
      <c r="AE2021" s="82">
        <f>N2021-E2021</f>
        <v/>
      </c>
      <c r="AF2021" s="82">
        <f>O2021-F2021</f>
        <v/>
      </c>
      <c r="AG2021" s="82">
        <f>P2021-G2021</f>
        <v/>
      </c>
      <c r="AH2021" s="82">
        <f>Q2021-H2021</f>
        <v/>
      </c>
      <c r="AI2021" s="82">
        <f>R2021-I2021</f>
        <v/>
      </c>
      <c r="AJ2021" s="82">
        <f>S2021-J2021</f>
        <v/>
      </c>
      <c r="AK2021" s="80">
        <f>INDEX(检修、备用和必开!I:I,MATCH(统调负荷!$C2021,检修、备用和必开!$A:$A,0))</f>
        <v/>
      </c>
    </row>
    <row r="2022" ht="13.8" customHeight="1">
      <c r="A2022" s="80">
        <f>WEEKDAY(C2022,2)</f>
        <v/>
      </c>
      <c r="B2022" s="80">
        <f>HOUR(D2022)</f>
        <v/>
      </c>
      <c r="D2022" s="75" t="n"/>
      <c r="E2022" s="80" t="n"/>
      <c r="F2022" s="80" t="n"/>
      <c r="G2022" s="80" t="n"/>
      <c r="H2022" s="80" t="n"/>
      <c r="I2022" s="80" t="n"/>
      <c r="J2022" s="80" t="n"/>
      <c r="K2022" s="80">
        <f>F2022-Y2022</f>
        <v/>
      </c>
      <c r="L2022" s="82">
        <f>AA2022/(K2022+W2022)</f>
        <v/>
      </c>
      <c r="M2022" s="75" t="n">
        <v>0.04166666666666666</v>
      </c>
      <c r="N2022" s="80" t="n">
        <v>64286.1</v>
      </c>
      <c r="O2022" s="80" t="n">
        <v>28298.1</v>
      </c>
      <c r="P2022" s="80" t="n">
        <v>11618</v>
      </c>
      <c r="Q2022" s="80" t="n">
        <v>20158</v>
      </c>
      <c r="R2022" s="80" t="n">
        <v>5359.39</v>
      </c>
      <c r="S2022" s="80" t="n">
        <v>-1147.39</v>
      </c>
      <c r="T2022" s="80">
        <f>O2022-Y2022</f>
        <v/>
      </c>
      <c r="U2022" s="82">
        <f>AA2022/(T2022+X2022)</f>
        <v/>
      </c>
      <c r="V2022" s="80">
        <f>INDEX(检修、备用和必开!B:B,MATCH(统调负荷!$C2022,检修、备用和必开!$A:$A,0))</f>
        <v/>
      </c>
      <c r="W2022" s="80">
        <f>INDEX(检修、备用和必开!C:C,MATCH(统调负荷!$C2022,检修、备用和必开!$A:$A,0))</f>
        <v/>
      </c>
      <c r="X2022" s="80">
        <f>INDEX(检修、备用和必开!D:D,MATCH(统调负荷!$C2022,检修、备用和必开!$A:$A,0))</f>
        <v/>
      </c>
      <c r="Y2022" s="80">
        <f>INDEX(检修、备用和必开!E:E,MATCH(统调负荷!$C2022,检修、备用和必开!$A:$A,0))</f>
        <v/>
      </c>
      <c r="Z2022" s="80">
        <f>INDEX(检修、备用和必开!F:F,MATCH(统调负荷!$C2022,检修、备用和必开!$A:$A,0))</f>
        <v/>
      </c>
      <c r="AA2022" s="80">
        <f>94492.4-V2022-Z2022</f>
        <v/>
      </c>
      <c r="AB2022" s="80" t="n">
        <v>303</v>
      </c>
      <c r="AC2022" s="80" t="n">
        <v>300.05</v>
      </c>
      <c r="AD2022" s="83">
        <f>C2022+D2022</f>
        <v/>
      </c>
      <c r="AE2022" s="82">
        <f>N2022-E2022</f>
        <v/>
      </c>
      <c r="AF2022" s="82">
        <f>O2022-F2022</f>
        <v/>
      </c>
      <c r="AG2022" s="82">
        <f>P2022-G2022</f>
        <v/>
      </c>
      <c r="AH2022" s="82">
        <f>Q2022-H2022</f>
        <v/>
      </c>
      <c r="AI2022" s="82">
        <f>R2022-I2022</f>
        <v/>
      </c>
      <c r="AJ2022" s="82">
        <f>S2022-J2022</f>
        <v/>
      </c>
      <c r="AK2022" s="80">
        <f>INDEX(检修、备用和必开!I:I,MATCH(统调负荷!$C2022,检修、备用和必开!$A:$A,0))</f>
        <v/>
      </c>
    </row>
    <row r="2023" ht="13.8" customHeight="1">
      <c r="A2023" s="80">
        <f>WEEKDAY(C2023,2)</f>
        <v/>
      </c>
      <c r="B2023" s="80">
        <f>HOUR(D2023)</f>
        <v/>
      </c>
      <c r="D2023" s="75" t="n"/>
      <c r="E2023" s="80" t="n"/>
      <c r="F2023" s="80" t="n"/>
      <c r="G2023" s="80" t="n"/>
      <c r="H2023" s="80" t="n"/>
      <c r="I2023" s="80" t="n"/>
      <c r="J2023" s="80" t="n"/>
      <c r="K2023" s="80">
        <f>F2023-Y2023</f>
        <v/>
      </c>
      <c r="L2023" s="82">
        <f>AA2023/(K2023+W2023)</f>
        <v/>
      </c>
      <c r="M2023" s="75" t="n">
        <v>0.05208333333333334</v>
      </c>
      <c r="N2023" s="80" t="n">
        <v>62835.5</v>
      </c>
      <c r="O2023" s="80" t="n">
        <v>27392.19</v>
      </c>
      <c r="P2023" s="80" t="n">
        <v>11412.9</v>
      </c>
      <c r="Q2023" s="80" t="n">
        <v>19939.7</v>
      </c>
      <c r="R2023" s="80" t="n">
        <v>5270.55</v>
      </c>
      <c r="S2023" s="80" t="n">
        <v>-1179.84</v>
      </c>
      <c r="T2023" s="80">
        <f>O2023-Y2023</f>
        <v/>
      </c>
      <c r="U2023" s="82">
        <f>AA2023/(T2023+X2023)</f>
        <v/>
      </c>
      <c r="V2023" s="80">
        <f>INDEX(检修、备用和必开!B:B,MATCH(统调负荷!$C2023,检修、备用和必开!$A:$A,0))</f>
        <v/>
      </c>
      <c r="W2023" s="80">
        <f>INDEX(检修、备用和必开!C:C,MATCH(统调负荷!$C2023,检修、备用和必开!$A:$A,0))</f>
        <v/>
      </c>
      <c r="X2023" s="80">
        <f>INDEX(检修、备用和必开!D:D,MATCH(统调负荷!$C2023,检修、备用和必开!$A:$A,0))</f>
        <v/>
      </c>
      <c r="Y2023" s="80">
        <f>INDEX(检修、备用和必开!E:E,MATCH(统调负荷!$C2023,检修、备用和必开!$A:$A,0))</f>
        <v/>
      </c>
      <c r="Z2023" s="80">
        <f>INDEX(检修、备用和必开!F:F,MATCH(统调负荷!$C2023,检修、备用和必开!$A:$A,0))</f>
        <v/>
      </c>
      <c r="AA2023" s="80">
        <f>94492.4-V2023-Z2023</f>
        <v/>
      </c>
      <c r="AB2023" s="80" t="n">
        <v>300.11</v>
      </c>
      <c r="AC2023" s="80" t="n">
        <v>301.81</v>
      </c>
      <c r="AD2023" s="83">
        <f>C2023+D2023</f>
        <v/>
      </c>
      <c r="AE2023" s="82">
        <f>N2023-E2023</f>
        <v/>
      </c>
      <c r="AF2023" s="82">
        <f>O2023-F2023</f>
        <v/>
      </c>
      <c r="AG2023" s="82">
        <f>P2023-G2023</f>
        <v/>
      </c>
      <c r="AH2023" s="82">
        <f>Q2023-H2023</f>
        <v/>
      </c>
      <c r="AI2023" s="82">
        <f>R2023-I2023</f>
        <v/>
      </c>
      <c r="AJ2023" s="82">
        <f>S2023-J2023</f>
        <v/>
      </c>
      <c r="AK2023" s="80">
        <f>INDEX(检修、备用和必开!I:I,MATCH(统调负荷!$C2023,检修、备用和必开!$A:$A,0))</f>
        <v/>
      </c>
    </row>
    <row r="2024" ht="13.8" customHeight="1">
      <c r="A2024" s="80">
        <f>WEEKDAY(C2024,2)</f>
        <v/>
      </c>
      <c r="B2024" s="80">
        <f>HOUR(D2024)</f>
        <v/>
      </c>
      <c r="D2024" s="75" t="n"/>
      <c r="E2024" s="80" t="n"/>
      <c r="F2024" s="80" t="n"/>
      <c r="G2024" s="80" t="n"/>
      <c r="H2024" s="80" t="n"/>
      <c r="I2024" s="80" t="n"/>
      <c r="J2024" s="80" t="n"/>
      <c r="K2024" s="80">
        <f>F2024-Y2024</f>
        <v/>
      </c>
      <c r="L2024" s="82">
        <f>AA2024/(K2024+W2024)</f>
        <v/>
      </c>
      <c r="M2024" s="75" t="n">
        <v>0.0625</v>
      </c>
      <c r="N2024" s="80" t="n">
        <v>61530.1</v>
      </c>
      <c r="O2024" s="80" t="n">
        <v>26825.02</v>
      </c>
      <c r="P2024" s="80" t="n">
        <v>10436.4</v>
      </c>
      <c r="Q2024" s="80" t="n">
        <v>20200.2</v>
      </c>
      <c r="R2024" s="80" t="n">
        <v>5224.83</v>
      </c>
      <c r="S2024" s="80" t="n">
        <v>-1156.35</v>
      </c>
      <c r="T2024" s="80">
        <f>O2024-Y2024</f>
        <v/>
      </c>
      <c r="U2024" s="82">
        <f>AA2024/(T2024+X2024)</f>
        <v/>
      </c>
      <c r="V2024" s="80">
        <f>INDEX(检修、备用和必开!B:B,MATCH(统调负荷!$C2024,检修、备用和必开!$A:$A,0))</f>
        <v/>
      </c>
      <c r="W2024" s="80">
        <f>INDEX(检修、备用和必开!C:C,MATCH(统调负荷!$C2024,检修、备用和必开!$A:$A,0))</f>
        <v/>
      </c>
      <c r="X2024" s="80">
        <f>INDEX(检修、备用和必开!D:D,MATCH(统调负荷!$C2024,检修、备用和必开!$A:$A,0))</f>
        <v/>
      </c>
      <c r="Y2024" s="80">
        <f>INDEX(检修、备用和必开!E:E,MATCH(统调负荷!$C2024,检修、备用和必开!$A:$A,0))</f>
        <v/>
      </c>
      <c r="Z2024" s="80">
        <f>INDEX(检修、备用和必开!F:F,MATCH(统调负荷!$C2024,检修、备用和必开!$A:$A,0))</f>
        <v/>
      </c>
      <c r="AA2024" s="80">
        <f>94492.4-V2024-Z2024</f>
        <v/>
      </c>
      <c r="AB2024" s="80" t="n">
        <v>300</v>
      </c>
      <c r="AC2024" s="80" t="n">
        <v>300</v>
      </c>
      <c r="AD2024" s="83">
        <f>C2024+D2024</f>
        <v/>
      </c>
      <c r="AE2024" s="82">
        <f>N2024-E2024</f>
        <v/>
      </c>
      <c r="AF2024" s="82">
        <f>O2024-F2024</f>
        <v/>
      </c>
      <c r="AG2024" s="82">
        <f>P2024-G2024</f>
        <v/>
      </c>
      <c r="AH2024" s="82">
        <f>Q2024-H2024</f>
        <v/>
      </c>
      <c r="AI2024" s="82">
        <f>R2024-I2024</f>
        <v/>
      </c>
      <c r="AJ2024" s="82">
        <f>S2024-J2024</f>
        <v/>
      </c>
      <c r="AK2024" s="80">
        <f>INDEX(检修、备用和必开!I:I,MATCH(统调负荷!$C2024,检修、备用和必开!$A:$A,0))</f>
        <v/>
      </c>
    </row>
    <row r="2025" ht="13.8" customHeight="1">
      <c r="A2025" s="80">
        <f>WEEKDAY(C2025,2)</f>
        <v/>
      </c>
      <c r="B2025" s="80">
        <f>HOUR(D2025)</f>
        <v/>
      </c>
      <c r="D2025" s="75" t="n"/>
      <c r="E2025" s="80" t="n"/>
      <c r="F2025" s="80" t="n"/>
      <c r="G2025" s="80" t="n"/>
      <c r="H2025" s="80" t="n"/>
      <c r="I2025" s="80" t="n"/>
      <c r="J2025" s="80" t="n"/>
      <c r="K2025" s="80">
        <f>F2025-Y2025</f>
        <v/>
      </c>
      <c r="L2025" s="82">
        <f>AA2025/(K2025+W2025)</f>
        <v/>
      </c>
      <c r="M2025" s="75" t="n">
        <v>0.07291666666666667</v>
      </c>
      <c r="N2025" s="80" t="n">
        <v>60434.5</v>
      </c>
      <c r="O2025" s="80" t="n">
        <v>25872.48</v>
      </c>
      <c r="P2025" s="80" t="n">
        <v>10446.8</v>
      </c>
      <c r="Q2025" s="80" t="n">
        <v>19998.1</v>
      </c>
      <c r="R2025" s="80" t="n">
        <v>5276.86</v>
      </c>
      <c r="S2025" s="80" t="n">
        <v>-1159.74</v>
      </c>
      <c r="T2025" s="80">
        <f>O2025-Y2025</f>
        <v/>
      </c>
      <c r="U2025" s="82">
        <f>AA2025/(T2025+X2025)</f>
        <v/>
      </c>
      <c r="V2025" s="80">
        <f>INDEX(检修、备用和必开!B:B,MATCH(统调负荷!$C2025,检修、备用和必开!$A:$A,0))</f>
        <v/>
      </c>
      <c r="W2025" s="80">
        <f>INDEX(检修、备用和必开!C:C,MATCH(统调负荷!$C2025,检修、备用和必开!$A:$A,0))</f>
        <v/>
      </c>
      <c r="X2025" s="80">
        <f>INDEX(检修、备用和必开!D:D,MATCH(统调负荷!$C2025,检修、备用和必开!$A:$A,0))</f>
        <v/>
      </c>
      <c r="Y2025" s="80">
        <f>INDEX(检修、备用和必开!E:E,MATCH(统调负荷!$C2025,检修、备用和必开!$A:$A,0))</f>
        <v/>
      </c>
      <c r="Z2025" s="80">
        <f>INDEX(检修、备用和必开!F:F,MATCH(统调负荷!$C2025,检修、备用和必开!$A:$A,0))</f>
        <v/>
      </c>
      <c r="AA2025" s="80">
        <f>94492.4-V2025-Z2025</f>
        <v/>
      </c>
      <c r="AB2025" s="80" t="n">
        <v>299</v>
      </c>
      <c r="AC2025" s="80" t="n">
        <v>285</v>
      </c>
      <c r="AD2025" s="83">
        <f>C2025+D2025</f>
        <v/>
      </c>
      <c r="AE2025" s="82">
        <f>N2025-E2025</f>
        <v/>
      </c>
      <c r="AF2025" s="82">
        <f>O2025-F2025</f>
        <v/>
      </c>
      <c r="AG2025" s="82">
        <f>P2025-G2025</f>
        <v/>
      </c>
      <c r="AH2025" s="82">
        <f>Q2025-H2025</f>
        <v/>
      </c>
      <c r="AI2025" s="82">
        <f>R2025-I2025</f>
        <v/>
      </c>
      <c r="AJ2025" s="82">
        <f>S2025-J2025</f>
        <v/>
      </c>
      <c r="AK2025" s="80">
        <f>INDEX(检修、备用和必开!I:I,MATCH(统调负荷!$C2025,检修、备用和必开!$A:$A,0))</f>
        <v/>
      </c>
    </row>
    <row r="2026" ht="13.8" customHeight="1">
      <c r="A2026" s="80">
        <f>WEEKDAY(C2026,2)</f>
        <v/>
      </c>
      <c r="B2026" s="80">
        <f>HOUR(D2026)</f>
        <v/>
      </c>
      <c r="D2026" s="75" t="n"/>
      <c r="E2026" s="80" t="n"/>
      <c r="F2026" s="80" t="n"/>
      <c r="G2026" s="80" t="n"/>
      <c r="H2026" s="80" t="n"/>
      <c r="I2026" s="80" t="n"/>
      <c r="J2026" s="80" t="n"/>
      <c r="K2026" s="80">
        <f>F2026-Y2026</f>
        <v/>
      </c>
      <c r="L2026" s="82">
        <f>AA2026/(K2026+W2026)</f>
        <v/>
      </c>
      <c r="M2026" s="75" t="n">
        <v>0.08333333333333333</v>
      </c>
      <c r="N2026" s="80" t="n">
        <v>59188.5</v>
      </c>
      <c r="O2026" s="80" t="n">
        <v>24929.8</v>
      </c>
      <c r="P2026" s="80" t="n">
        <v>10158.1</v>
      </c>
      <c r="Q2026" s="80" t="n">
        <v>19823.4</v>
      </c>
      <c r="R2026" s="80" t="n">
        <v>5285.64</v>
      </c>
      <c r="S2026" s="80" t="n">
        <v>-1008.44</v>
      </c>
      <c r="T2026" s="80">
        <f>O2026-Y2026</f>
        <v/>
      </c>
      <c r="U2026" s="82">
        <f>AA2026/(T2026+X2026)</f>
        <v/>
      </c>
      <c r="V2026" s="80">
        <f>INDEX(检修、备用和必开!B:B,MATCH(统调负荷!$C2026,检修、备用和必开!$A:$A,0))</f>
        <v/>
      </c>
      <c r="W2026" s="80">
        <f>INDEX(检修、备用和必开!C:C,MATCH(统调负荷!$C2026,检修、备用和必开!$A:$A,0))</f>
        <v/>
      </c>
      <c r="X2026" s="80">
        <f>INDEX(检修、备用和必开!D:D,MATCH(统调负荷!$C2026,检修、备用和必开!$A:$A,0))</f>
        <v/>
      </c>
      <c r="Y2026" s="80">
        <f>INDEX(检修、备用和必开!E:E,MATCH(统调负荷!$C2026,检修、备用和必开!$A:$A,0))</f>
        <v/>
      </c>
      <c r="Z2026" s="80">
        <f>INDEX(检修、备用和必开!F:F,MATCH(统调负荷!$C2026,检修、备用和必开!$A:$A,0))</f>
        <v/>
      </c>
      <c r="AA2026" s="80">
        <f>94492.4-V2026-Z2026</f>
        <v/>
      </c>
      <c r="AB2026" s="80" t="n">
        <v>298</v>
      </c>
      <c r="AC2026" s="80" t="n">
        <v>285</v>
      </c>
      <c r="AD2026" s="83">
        <f>C2026+D2026</f>
        <v/>
      </c>
      <c r="AE2026" s="82">
        <f>N2026-E2026</f>
        <v/>
      </c>
      <c r="AF2026" s="82">
        <f>O2026-F2026</f>
        <v/>
      </c>
      <c r="AG2026" s="82">
        <f>P2026-G2026</f>
        <v/>
      </c>
      <c r="AH2026" s="82">
        <f>Q2026-H2026</f>
        <v/>
      </c>
      <c r="AI2026" s="82">
        <f>R2026-I2026</f>
        <v/>
      </c>
      <c r="AJ2026" s="82">
        <f>S2026-J2026</f>
        <v/>
      </c>
      <c r="AK2026" s="80">
        <f>INDEX(检修、备用和必开!I:I,MATCH(统调负荷!$C2026,检修、备用和必开!$A:$A,0))</f>
        <v/>
      </c>
    </row>
    <row r="2027" ht="13.8" customHeight="1">
      <c r="A2027" s="80">
        <f>WEEKDAY(C2027,2)</f>
        <v/>
      </c>
      <c r="B2027" s="80">
        <f>HOUR(D2027)</f>
        <v/>
      </c>
      <c r="D2027" s="75" t="n"/>
      <c r="E2027" s="80" t="n"/>
      <c r="F2027" s="80" t="n"/>
      <c r="G2027" s="80" t="n"/>
      <c r="H2027" s="80" t="n"/>
      <c r="I2027" s="80" t="n"/>
      <c r="J2027" s="80" t="n"/>
      <c r="K2027" s="80">
        <f>F2027-Y2027</f>
        <v/>
      </c>
      <c r="L2027" s="82">
        <f>AA2027/(K2027+W2027)</f>
        <v/>
      </c>
      <c r="M2027" s="75" t="n">
        <v>0.09375</v>
      </c>
      <c r="N2027" s="80" t="n">
        <v>58499.8</v>
      </c>
      <c r="O2027" s="80" t="n">
        <v>24449.92</v>
      </c>
      <c r="P2027" s="80" t="n">
        <v>10172.7</v>
      </c>
      <c r="Q2027" s="80" t="n">
        <v>19418.1</v>
      </c>
      <c r="R2027" s="80" t="n">
        <v>5281.08</v>
      </c>
      <c r="S2027" s="80" t="n">
        <v>-822</v>
      </c>
      <c r="T2027" s="80">
        <f>O2027-Y2027</f>
        <v/>
      </c>
      <c r="U2027" s="82">
        <f>AA2027/(T2027+X2027)</f>
        <v/>
      </c>
      <c r="V2027" s="80">
        <f>INDEX(检修、备用和必开!B:B,MATCH(统调负荷!$C2027,检修、备用和必开!$A:$A,0))</f>
        <v/>
      </c>
      <c r="W2027" s="80">
        <f>INDEX(检修、备用和必开!C:C,MATCH(统调负荷!$C2027,检修、备用和必开!$A:$A,0))</f>
        <v/>
      </c>
      <c r="X2027" s="80">
        <f>INDEX(检修、备用和必开!D:D,MATCH(统调负荷!$C2027,检修、备用和必开!$A:$A,0))</f>
        <v/>
      </c>
      <c r="Y2027" s="80">
        <f>INDEX(检修、备用和必开!E:E,MATCH(统调负荷!$C2027,检修、备用和必开!$A:$A,0))</f>
        <v/>
      </c>
      <c r="Z2027" s="80">
        <f>INDEX(检修、备用和必开!F:F,MATCH(统调负荷!$C2027,检修、备用和必开!$A:$A,0))</f>
        <v/>
      </c>
      <c r="AA2027" s="80">
        <f>94492.4-V2027-Z2027</f>
        <v/>
      </c>
      <c r="AB2027" s="80" t="n">
        <v>298</v>
      </c>
      <c r="AC2027" s="80" t="n">
        <v>288</v>
      </c>
      <c r="AD2027" s="83">
        <f>C2027+D2027</f>
        <v/>
      </c>
      <c r="AE2027" s="82">
        <f>N2027-E2027</f>
        <v/>
      </c>
      <c r="AF2027" s="82">
        <f>O2027-F2027</f>
        <v/>
      </c>
      <c r="AG2027" s="82">
        <f>P2027-G2027</f>
        <v/>
      </c>
      <c r="AH2027" s="82">
        <f>Q2027-H2027</f>
        <v/>
      </c>
      <c r="AI2027" s="82">
        <f>R2027-I2027</f>
        <v/>
      </c>
      <c r="AJ2027" s="82">
        <f>S2027-J2027</f>
        <v/>
      </c>
      <c r="AK2027" s="80">
        <f>INDEX(检修、备用和必开!I:I,MATCH(统调负荷!$C2027,检修、备用和必开!$A:$A,0))</f>
        <v/>
      </c>
    </row>
    <row r="2028" ht="13.8" customHeight="1">
      <c r="A2028" s="80">
        <f>WEEKDAY(C2028,2)</f>
        <v/>
      </c>
      <c r="B2028" s="80">
        <f>HOUR(D2028)</f>
        <v/>
      </c>
      <c r="D2028" s="75" t="n"/>
      <c r="E2028" s="80" t="n"/>
      <c r="F2028" s="80" t="n"/>
      <c r="G2028" s="80" t="n"/>
      <c r="H2028" s="80" t="n"/>
      <c r="I2028" s="80" t="n"/>
      <c r="J2028" s="80" t="n"/>
      <c r="K2028" s="80">
        <f>F2028-Y2028</f>
        <v/>
      </c>
      <c r="L2028" s="82">
        <f>AA2028/(K2028+W2028)</f>
        <v/>
      </c>
      <c r="M2028" s="75" t="n">
        <v>0.1041666666666667</v>
      </c>
      <c r="N2028" s="80" t="n">
        <v>57444.1</v>
      </c>
      <c r="O2028" s="80" t="n">
        <v>23837.37</v>
      </c>
      <c r="P2028" s="80" t="n">
        <v>10019.3</v>
      </c>
      <c r="Q2028" s="80" t="n">
        <v>19119.4</v>
      </c>
      <c r="R2028" s="80" t="n">
        <v>5280.9</v>
      </c>
      <c r="S2028" s="80" t="n">
        <v>-812.87</v>
      </c>
      <c r="T2028" s="80">
        <f>O2028-Y2028</f>
        <v/>
      </c>
      <c r="U2028" s="82">
        <f>AA2028/(T2028+X2028)</f>
        <v/>
      </c>
      <c r="V2028" s="80">
        <f>INDEX(检修、备用和必开!B:B,MATCH(统调负荷!$C2028,检修、备用和必开!$A:$A,0))</f>
        <v/>
      </c>
      <c r="W2028" s="80">
        <f>INDEX(检修、备用和必开!C:C,MATCH(统调负荷!$C2028,检修、备用和必开!$A:$A,0))</f>
        <v/>
      </c>
      <c r="X2028" s="80">
        <f>INDEX(检修、备用和必开!D:D,MATCH(统调负荷!$C2028,检修、备用和必开!$A:$A,0))</f>
        <v/>
      </c>
      <c r="Y2028" s="80">
        <f>INDEX(检修、备用和必开!E:E,MATCH(统调负荷!$C2028,检修、备用和必开!$A:$A,0))</f>
        <v/>
      </c>
      <c r="Z2028" s="80">
        <f>INDEX(检修、备用和必开!F:F,MATCH(统调负荷!$C2028,检修、备用和必开!$A:$A,0))</f>
        <v/>
      </c>
      <c r="AA2028" s="80">
        <f>94492.4-V2028-Z2028</f>
        <v/>
      </c>
      <c r="AB2028" s="80" t="n">
        <v>299</v>
      </c>
      <c r="AC2028" s="80" t="n">
        <v>290</v>
      </c>
      <c r="AD2028" s="83">
        <f>C2028+D2028</f>
        <v/>
      </c>
      <c r="AE2028" s="82">
        <f>N2028-E2028</f>
        <v/>
      </c>
      <c r="AF2028" s="82">
        <f>O2028-F2028</f>
        <v/>
      </c>
      <c r="AG2028" s="82">
        <f>P2028-G2028</f>
        <v/>
      </c>
      <c r="AH2028" s="82">
        <f>Q2028-H2028</f>
        <v/>
      </c>
      <c r="AI2028" s="82">
        <f>R2028-I2028</f>
        <v/>
      </c>
      <c r="AJ2028" s="82">
        <f>S2028-J2028</f>
        <v/>
      </c>
      <c r="AK2028" s="80">
        <f>INDEX(检修、备用和必开!I:I,MATCH(统调负荷!$C2028,检修、备用和必开!$A:$A,0))</f>
        <v/>
      </c>
    </row>
    <row r="2029" ht="13.8" customHeight="1">
      <c r="A2029" s="80">
        <f>WEEKDAY(C2029,2)</f>
        <v/>
      </c>
      <c r="B2029" s="80">
        <f>HOUR(D2029)</f>
        <v/>
      </c>
      <c r="D2029" s="75" t="n"/>
      <c r="E2029" s="80" t="n"/>
      <c r="F2029" s="80" t="n"/>
      <c r="G2029" s="80" t="n"/>
      <c r="H2029" s="80" t="n"/>
      <c r="I2029" s="80" t="n"/>
      <c r="J2029" s="80" t="n"/>
      <c r="K2029" s="80">
        <f>F2029-Y2029</f>
        <v/>
      </c>
      <c r="L2029" s="82">
        <f>AA2029/(K2029+W2029)</f>
        <v/>
      </c>
      <c r="M2029" s="75" t="n">
        <v>0.1145833333333333</v>
      </c>
      <c r="N2029" s="80" t="n">
        <v>56767.1</v>
      </c>
      <c r="O2029" s="80" t="n">
        <v>23707.28</v>
      </c>
      <c r="P2029" s="80" t="n">
        <v>9558.6</v>
      </c>
      <c r="Q2029" s="80" t="n">
        <v>19056.2</v>
      </c>
      <c r="R2029" s="80" t="n">
        <v>5272.56</v>
      </c>
      <c r="S2029" s="80" t="n">
        <v>-827.54</v>
      </c>
      <c r="T2029" s="80">
        <f>O2029-Y2029</f>
        <v/>
      </c>
      <c r="U2029" s="82">
        <f>AA2029/(T2029+X2029)</f>
        <v/>
      </c>
      <c r="V2029" s="80">
        <f>INDEX(检修、备用和必开!B:B,MATCH(统调负荷!$C2029,检修、备用和必开!$A:$A,0))</f>
        <v/>
      </c>
      <c r="W2029" s="80">
        <f>INDEX(检修、备用和必开!C:C,MATCH(统调负荷!$C2029,检修、备用和必开!$A:$A,0))</f>
        <v/>
      </c>
      <c r="X2029" s="80">
        <f>INDEX(检修、备用和必开!D:D,MATCH(统调负荷!$C2029,检修、备用和必开!$A:$A,0))</f>
        <v/>
      </c>
      <c r="Y2029" s="80">
        <f>INDEX(检修、备用和必开!E:E,MATCH(统调负荷!$C2029,检修、备用和必开!$A:$A,0))</f>
        <v/>
      </c>
      <c r="Z2029" s="80">
        <f>INDEX(检修、备用和必开!F:F,MATCH(统调负荷!$C2029,检修、备用和必开!$A:$A,0))</f>
        <v/>
      </c>
      <c r="AA2029" s="80">
        <f>94492.4-V2029-Z2029</f>
        <v/>
      </c>
      <c r="AB2029" s="80" t="n">
        <v>300.24</v>
      </c>
      <c r="AC2029" s="80" t="n">
        <v>285</v>
      </c>
      <c r="AD2029" s="83">
        <f>C2029+D2029</f>
        <v/>
      </c>
      <c r="AE2029" s="82">
        <f>N2029-E2029</f>
        <v/>
      </c>
      <c r="AF2029" s="82">
        <f>O2029-F2029</f>
        <v/>
      </c>
      <c r="AG2029" s="82">
        <f>P2029-G2029</f>
        <v/>
      </c>
      <c r="AH2029" s="82">
        <f>Q2029-H2029</f>
        <v/>
      </c>
      <c r="AI2029" s="82">
        <f>R2029-I2029</f>
        <v/>
      </c>
      <c r="AJ2029" s="82">
        <f>S2029-J2029</f>
        <v/>
      </c>
      <c r="AK2029" s="80">
        <f>INDEX(检修、备用和必开!I:I,MATCH(统调负荷!$C2029,检修、备用和必开!$A:$A,0))</f>
        <v/>
      </c>
    </row>
    <row r="2030" ht="13.8" customHeight="1">
      <c r="A2030" s="80">
        <f>WEEKDAY(C2030,2)</f>
        <v/>
      </c>
      <c r="B2030" s="80">
        <f>HOUR(D2030)</f>
        <v/>
      </c>
      <c r="D2030" s="75" t="n"/>
      <c r="E2030" s="80" t="n"/>
      <c r="F2030" s="80" t="n"/>
      <c r="G2030" s="80" t="n"/>
      <c r="H2030" s="80" t="n"/>
      <c r="I2030" s="80" t="n"/>
      <c r="J2030" s="80" t="n"/>
      <c r="K2030" s="80">
        <f>F2030-Y2030</f>
        <v/>
      </c>
      <c r="L2030" s="82">
        <f>AA2030/(K2030+W2030)</f>
        <v/>
      </c>
      <c r="M2030" s="75" t="n">
        <v>0.125</v>
      </c>
      <c r="N2030" s="80" t="n">
        <v>55972</v>
      </c>
      <c r="O2030" s="80" t="n">
        <v>23804.08</v>
      </c>
      <c r="P2030" s="80" t="n">
        <v>8929.27</v>
      </c>
      <c r="Q2030" s="80" t="n">
        <v>18788.9</v>
      </c>
      <c r="R2030" s="80" t="n">
        <v>5282.42</v>
      </c>
      <c r="S2030" s="80" t="n">
        <v>-832.67</v>
      </c>
      <c r="T2030" s="80">
        <f>O2030-Y2030</f>
        <v/>
      </c>
      <c r="U2030" s="82">
        <f>AA2030/(T2030+X2030)</f>
        <v/>
      </c>
      <c r="V2030" s="80">
        <f>INDEX(检修、备用和必开!B:B,MATCH(统调负荷!$C2030,检修、备用和必开!$A:$A,0))</f>
        <v/>
      </c>
      <c r="W2030" s="80">
        <f>INDEX(检修、备用和必开!C:C,MATCH(统调负荷!$C2030,检修、备用和必开!$A:$A,0))</f>
        <v/>
      </c>
      <c r="X2030" s="80">
        <f>INDEX(检修、备用和必开!D:D,MATCH(统调负荷!$C2030,检修、备用和必开!$A:$A,0))</f>
        <v/>
      </c>
      <c r="Y2030" s="80">
        <f>INDEX(检修、备用和必开!E:E,MATCH(统调负荷!$C2030,检修、备用和必开!$A:$A,0))</f>
        <v/>
      </c>
      <c r="Z2030" s="80">
        <f>INDEX(检修、备用和必开!F:F,MATCH(统调负荷!$C2030,检修、备用和必开!$A:$A,0))</f>
        <v/>
      </c>
      <c r="AA2030" s="80">
        <f>94492.4-V2030-Z2030</f>
        <v/>
      </c>
      <c r="AB2030" s="80" t="n">
        <v>300.11</v>
      </c>
      <c r="AC2030" s="80" t="n">
        <v>290.12</v>
      </c>
      <c r="AD2030" s="83">
        <f>C2030+D2030</f>
        <v/>
      </c>
      <c r="AE2030" s="82">
        <f>N2030-E2030</f>
        <v/>
      </c>
      <c r="AF2030" s="82">
        <f>O2030-F2030</f>
        <v/>
      </c>
      <c r="AG2030" s="82">
        <f>P2030-G2030</f>
        <v/>
      </c>
      <c r="AH2030" s="82">
        <f>Q2030-H2030</f>
        <v/>
      </c>
      <c r="AI2030" s="82">
        <f>R2030-I2030</f>
        <v/>
      </c>
      <c r="AJ2030" s="82">
        <f>S2030-J2030</f>
        <v/>
      </c>
      <c r="AK2030" s="80">
        <f>INDEX(检修、备用和必开!I:I,MATCH(统调负荷!$C2030,检修、备用和必开!$A:$A,0))</f>
        <v/>
      </c>
    </row>
    <row r="2031" ht="13.8" customHeight="1">
      <c r="A2031" s="80">
        <f>WEEKDAY(C2031,2)</f>
        <v/>
      </c>
      <c r="B2031" s="80">
        <f>HOUR(D2031)</f>
        <v/>
      </c>
      <c r="D2031" s="75" t="n"/>
      <c r="E2031" s="80" t="n"/>
      <c r="F2031" s="80" t="n"/>
      <c r="G2031" s="80" t="n"/>
      <c r="H2031" s="80" t="n"/>
      <c r="I2031" s="80" t="n"/>
      <c r="J2031" s="80" t="n"/>
      <c r="K2031" s="80">
        <f>F2031-Y2031</f>
        <v/>
      </c>
      <c r="L2031" s="82">
        <f>AA2031/(K2031+W2031)</f>
        <v/>
      </c>
      <c r="M2031" s="75" t="n">
        <v>0.1354166666666667</v>
      </c>
      <c r="N2031" s="80" t="n">
        <v>55255.1</v>
      </c>
      <c r="O2031" s="80" t="n">
        <v>23345.51</v>
      </c>
      <c r="P2031" s="80" t="n">
        <v>8796.91</v>
      </c>
      <c r="Q2031" s="80" t="n">
        <v>18628.7</v>
      </c>
      <c r="R2031" s="80" t="n">
        <v>5303.85</v>
      </c>
      <c r="S2031" s="80" t="n">
        <v>-819.87</v>
      </c>
      <c r="T2031" s="80">
        <f>O2031-Y2031</f>
        <v/>
      </c>
      <c r="U2031" s="82">
        <f>AA2031/(T2031+X2031)</f>
        <v/>
      </c>
      <c r="V2031" s="80">
        <f>INDEX(检修、备用和必开!B:B,MATCH(统调负荷!$C2031,检修、备用和必开!$A:$A,0))</f>
        <v/>
      </c>
      <c r="W2031" s="80">
        <f>INDEX(检修、备用和必开!C:C,MATCH(统调负荷!$C2031,检修、备用和必开!$A:$A,0))</f>
        <v/>
      </c>
      <c r="X2031" s="80">
        <f>INDEX(检修、备用和必开!D:D,MATCH(统调负荷!$C2031,检修、备用和必开!$A:$A,0))</f>
        <v/>
      </c>
      <c r="Y2031" s="80">
        <f>INDEX(检修、备用和必开!E:E,MATCH(统调负荷!$C2031,检修、备用和必开!$A:$A,0))</f>
        <v/>
      </c>
      <c r="Z2031" s="80">
        <f>INDEX(检修、备用和必开!F:F,MATCH(统调负荷!$C2031,检修、备用和必开!$A:$A,0))</f>
        <v/>
      </c>
      <c r="AA2031" s="80">
        <f>94492.4-V2031-Z2031</f>
        <v/>
      </c>
      <c r="AB2031" s="80" t="n">
        <v>300</v>
      </c>
      <c r="AC2031" s="80" t="n">
        <v>275</v>
      </c>
      <c r="AD2031" s="83">
        <f>C2031+D2031</f>
        <v/>
      </c>
      <c r="AE2031" s="82">
        <f>N2031-E2031</f>
        <v/>
      </c>
      <c r="AF2031" s="82">
        <f>O2031-F2031</f>
        <v/>
      </c>
      <c r="AG2031" s="82">
        <f>P2031-G2031</f>
        <v/>
      </c>
      <c r="AH2031" s="82">
        <f>Q2031-H2031</f>
        <v/>
      </c>
      <c r="AI2031" s="82">
        <f>R2031-I2031</f>
        <v/>
      </c>
      <c r="AJ2031" s="82">
        <f>S2031-J2031</f>
        <v/>
      </c>
      <c r="AK2031" s="80">
        <f>INDEX(检修、备用和必开!I:I,MATCH(统调负荷!$C2031,检修、备用和必开!$A:$A,0))</f>
        <v/>
      </c>
    </row>
    <row r="2032" ht="13.8" customHeight="1">
      <c r="A2032" s="80">
        <f>WEEKDAY(C2032,2)</f>
        <v/>
      </c>
      <c r="B2032" s="80">
        <f>HOUR(D2032)</f>
        <v/>
      </c>
      <c r="D2032" s="75" t="n"/>
      <c r="E2032" s="80" t="n"/>
      <c r="F2032" s="80" t="n"/>
      <c r="G2032" s="80" t="n"/>
      <c r="H2032" s="80" t="n"/>
      <c r="I2032" s="80" t="n"/>
      <c r="J2032" s="80" t="n"/>
      <c r="K2032" s="80">
        <f>F2032-Y2032</f>
        <v/>
      </c>
      <c r="L2032" s="82">
        <f>AA2032/(K2032+W2032)</f>
        <v/>
      </c>
      <c r="M2032" s="75" t="n">
        <v>0.1458333333333333</v>
      </c>
      <c r="N2032" s="80" t="n">
        <v>54542.8</v>
      </c>
      <c r="O2032" s="80" t="n">
        <v>23197.92</v>
      </c>
      <c r="P2032" s="80" t="n">
        <v>8853.440000000001</v>
      </c>
      <c r="Q2032" s="80" t="n">
        <v>18021.4</v>
      </c>
      <c r="R2032" s="80" t="n">
        <v>5309.51</v>
      </c>
      <c r="S2032" s="80" t="n">
        <v>-839.47</v>
      </c>
      <c r="T2032" s="80">
        <f>O2032-Y2032</f>
        <v/>
      </c>
      <c r="U2032" s="82">
        <f>AA2032/(T2032+X2032)</f>
        <v/>
      </c>
      <c r="V2032" s="80">
        <f>INDEX(检修、备用和必开!B:B,MATCH(统调负荷!$C2032,检修、备用和必开!$A:$A,0))</f>
        <v/>
      </c>
      <c r="W2032" s="80">
        <f>INDEX(检修、备用和必开!C:C,MATCH(统调负荷!$C2032,检修、备用和必开!$A:$A,0))</f>
        <v/>
      </c>
      <c r="X2032" s="80">
        <f>INDEX(检修、备用和必开!D:D,MATCH(统调负荷!$C2032,检修、备用和必开!$A:$A,0))</f>
        <v/>
      </c>
      <c r="Y2032" s="80">
        <f>INDEX(检修、备用和必开!E:E,MATCH(统调负荷!$C2032,检修、备用和必开!$A:$A,0))</f>
        <v/>
      </c>
      <c r="Z2032" s="80">
        <f>INDEX(检修、备用和必开!F:F,MATCH(统调负荷!$C2032,检修、备用和必开!$A:$A,0))</f>
        <v/>
      </c>
      <c r="AA2032" s="80">
        <f>94492.4-V2032-Z2032</f>
        <v/>
      </c>
      <c r="AB2032" s="80" t="n">
        <v>300</v>
      </c>
      <c r="AC2032" s="80" t="n">
        <v>285</v>
      </c>
      <c r="AD2032" s="83">
        <f>C2032+D2032</f>
        <v/>
      </c>
      <c r="AE2032" s="82">
        <f>N2032-E2032</f>
        <v/>
      </c>
      <c r="AF2032" s="82">
        <f>O2032-F2032</f>
        <v/>
      </c>
      <c r="AG2032" s="82">
        <f>P2032-G2032</f>
        <v/>
      </c>
      <c r="AH2032" s="82">
        <f>Q2032-H2032</f>
        <v/>
      </c>
      <c r="AI2032" s="82">
        <f>R2032-I2032</f>
        <v/>
      </c>
      <c r="AJ2032" s="82">
        <f>S2032-J2032</f>
        <v/>
      </c>
      <c r="AK2032" s="80">
        <f>INDEX(检修、备用和必开!I:I,MATCH(统调负荷!$C2032,检修、备用和必开!$A:$A,0))</f>
        <v/>
      </c>
    </row>
    <row r="2033" ht="13.8" customHeight="1">
      <c r="A2033" s="80">
        <f>WEEKDAY(C2033,2)</f>
        <v/>
      </c>
      <c r="B2033" s="80">
        <f>HOUR(D2033)</f>
        <v/>
      </c>
      <c r="D2033" s="75" t="n"/>
      <c r="E2033" s="80" t="n"/>
      <c r="F2033" s="80" t="n"/>
      <c r="G2033" s="80" t="n"/>
      <c r="H2033" s="80" t="n"/>
      <c r="I2033" s="80" t="n"/>
      <c r="J2033" s="80" t="n"/>
      <c r="K2033" s="80">
        <f>F2033-Y2033</f>
        <v/>
      </c>
      <c r="L2033" s="82">
        <f>AA2033/(K2033+W2033)</f>
        <v/>
      </c>
      <c r="M2033" s="75" t="n">
        <v>0.15625</v>
      </c>
      <c r="N2033" s="80" t="n">
        <v>54228.2</v>
      </c>
      <c r="O2033" s="80" t="n">
        <v>23074.71</v>
      </c>
      <c r="P2033" s="80" t="n">
        <v>9061.92</v>
      </c>
      <c r="Q2033" s="80" t="n">
        <v>17648.2</v>
      </c>
      <c r="R2033" s="80" t="n">
        <v>5270.76</v>
      </c>
      <c r="S2033" s="80" t="n">
        <v>-827.39</v>
      </c>
      <c r="T2033" s="80">
        <f>O2033-Y2033</f>
        <v/>
      </c>
      <c r="U2033" s="82">
        <f>AA2033/(T2033+X2033)</f>
        <v/>
      </c>
      <c r="V2033" s="80">
        <f>INDEX(检修、备用和必开!B:B,MATCH(统调负荷!$C2033,检修、备用和必开!$A:$A,0))</f>
        <v/>
      </c>
      <c r="W2033" s="80">
        <f>INDEX(检修、备用和必开!C:C,MATCH(统调负荷!$C2033,检修、备用和必开!$A:$A,0))</f>
        <v/>
      </c>
      <c r="X2033" s="80">
        <f>INDEX(检修、备用和必开!D:D,MATCH(统调负荷!$C2033,检修、备用和必开!$A:$A,0))</f>
        <v/>
      </c>
      <c r="Y2033" s="80">
        <f>INDEX(检修、备用和必开!E:E,MATCH(统调负荷!$C2033,检修、备用和必开!$A:$A,0))</f>
        <v/>
      </c>
      <c r="Z2033" s="80">
        <f>INDEX(检修、备用和必开!F:F,MATCH(统调负荷!$C2033,检修、备用和必开!$A:$A,0))</f>
        <v/>
      </c>
      <c r="AA2033" s="80">
        <f>94492.4-V2033-Z2033</f>
        <v/>
      </c>
      <c r="AB2033" s="80" t="n">
        <v>300.11</v>
      </c>
      <c r="AC2033" s="80" t="n">
        <v>250</v>
      </c>
      <c r="AD2033" s="83">
        <f>C2033+D2033</f>
        <v/>
      </c>
      <c r="AE2033" s="82">
        <f>N2033-E2033</f>
        <v/>
      </c>
      <c r="AF2033" s="82">
        <f>O2033-F2033</f>
        <v/>
      </c>
      <c r="AG2033" s="82">
        <f>P2033-G2033</f>
        <v/>
      </c>
      <c r="AH2033" s="82">
        <f>Q2033-H2033</f>
        <v/>
      </c>
      <c r="AI2033" s="82">
        <f>R2033-I2033</f>
        <v/>
      </c>
      <c r="AJ2033" s="82">
        <f>S2033-J2033</f>
        <v/>
      </c>
      <c r="AK2033" s="80">
        <f>INDEX(检修、备用和必开!I:I,MATCH(统调负荷!$C2033,检修、备用和必开!$A:$A,0))</f>
        <v/>
      </c>
    </row>
    <row r="2034" ht="13.8" customHeight="1">
      <c r="A2034" s="80">
        <f>WEEKDAY(C2034,2)</f>
        <v/>
      </c>
      <c r="B2034" s="80">
        <f>HOUR(D2034)</f>
        <v/>
      </c>
      <c r="D2034" s="75" t="n"/>
      <c r="E2034" s="80" t="n"/>
      <c r="F2034" s="80" t="n"/>
      <c r="G2034" s="80" t="n"/>
      <c r="H2034" s="80" t="n"/>
      <c r="I2034" s="80" t="n"/>
      <c r="J2034" s="80" t="n"/>
      <c r="K2034" s="80">
        <f>F2034-Y2034</f>
        <v/>
      </c>
      <c r="L2034" s="82">
        <f>AA2034/(K2034+W2034)</f>
        <v/>
      </c>
      <c r="M2034" s="75" t="n">
        <v>0.1666666666666667</v>
      </c>
      <c r="N2034" s="80" t="n">
        <v>53689.6</v>
      </c>
      <c r="O2034" s="80" t="n">
        <v>22274.46</v>
      </c>
      <c r="P2034" s="80" t="n">
        <v>9417.200000000001</v>
      </c>
      <c r="Q2034" s="80" t="n">
        <v>17575</v>
      </c>
      <c r="R2034" s="80" t="n">
        <v>5253.6</v>
      </c>
      <c r="S2034" s="80" t="n">
        <v>-830.66</v>
      </c>
      <c r="T2034" s="80">
        <f>O2034-Y2034</f>
        <v/>
      </c>
      <c r="U2034" s="82">
        <f>AA2034/(T2034+X2034)</f>
        <v/>
      </c>
      <c r="V2034" s="80">
        <f>INDEX(检修、备用和必开!B:B,MATCH(统调负荷!$C2034,检修、备用和必开!$A:$A,0))</f>
        <v/>
      </c>
      <c r="W2034" s="80">
        <f>INDEX(检修、备用和必开!C:C,MATCH(统调负荷!$C2034,检修、备用和必开!$A:$A,0))</f>
        <v/>
      </c>
      <c r="X2034" s="80">
        <f>INDEX(检修、备用和必开!D:D,MATCH(统调负荷!$C2034,检修、备用和必开!$A:$A,0))</f>
        <v/>
      </c>
      <c r="Y2034" s="80">
        <f>INDEX(检修、备用和必开!E:E,MATCH(统调负荷!$C2034,检修、备用和必开!$A:$A,0))</f>
        <v/>
      </c>
      <c r="Z2034" s="80">
        <f>INDEX(检修、备用和必开!F:F,MATCH(统调负荷!$C2034,检修、备用和必开!$A:$A,0))</f>
        <v/>
      </c>
      <c r="AA2034" s="80">
        <f>94492.4-V2034-Z2034</f>
        <v/>
      </c>
      <c r="AB2034" s="80" t="n">
        <v>300</v>
      </c>
      <c r="AC2034" s="80" t="n">
        <v>255.01</v>
      </c>
      <c r="AD2034" s="83">
        <f>C2034+D2034</f>
        <v/>
      </c>
      <c r="AE2034" s="82">
        <f>N2034-E2034</f>
        <v/>
      </c>
      <c r="AF2034" s="82">
        <f>O2034-F2034</f>
        <v/>
      </c>
      <c r="AG2034" s="82">
        <f>P2034-G2034</f>
        <v/>
      </c>
      <c r="AH2034" s="82">
        <f>Q2034-H2034</f>
        <v/>
      </c>
      <c r="AI2034" s="82">
        <f>R2034-I2034</f>
        <v/>
      </c>
      <c r="AJ2034" s="82">
        <f>S2034-J2034</f>
        <v/>
      </c>
      <c r="AK2034" s="80">
        <f>INDEX(检修、备用和必开!I:I,MATCH(统调负荷!$C2034,检修、备用和必开!$A:$A,0))</f>
        <v/>
      </c>
    </row>
    <row r="2035" ht="13.8" customHeight="1">
      <c r="A2035" s="80">
        <f>WEEKDAY(C2035,2)</f>
        <v/>
      </c>
      <c r="B2035" s="80">
        <f>HOUR(D2035)</f>
        <v/>
      </c>
      <c r="D2035" s="75" t="n"/>
      <c r="E2035" s="80" t="n"/>
      <c r="F2035" s="80" t="n"/>
      <c r="G2035" s="80" t="n"/>
      <c r="H2035" s="80" t="n"/>
      <c r="I2035" s="80" t="n"/>
      <c r="J2035" s="80" t="n"/>
      <c r="K2035" s="80">
        <f>F2035-Y2035</f>
        <v/>
      </c>
      <c r="L2035" s="82">
        <f>AA2035/(K2035+W2035)</f>
        <v/>
      </c>
      <c r="M2035" s="75" t="n">
        <v>0.1770833333333333</v>
      </c>
      <c r="N2035" s="80" t="n">
        <v>53332.1</v>
      </c>
      <c r="O2035" s="80" t="n">
        <v>21924.25</v>
      </c>
      <c r="P2035" s="80" t="n">
        <v>9390.92</v>
      </c>
      <c r="Q2035" s="80" t="n">
        <v>17579.9</v>
      </c>
      <c r="R2035" s="80" t="n">
        <v>5255.18</v>
      </c>
      <c r="S2035" s="80" t="n">
        <v>-818.15</v>
      </c>
      <c r="T2035" s="80">
        <f>O2035-Y2035</f>
        <v/>
      </c>
      <c r="U2035" s="82">
        <f>AA2035/(T2035+X2035)</f>
        <v/>
      </c>
      <c r="V2035" s="80">
        <f>INDEX(检修、备用和必开!B:B,MATCH(统调负荷!$C2035,检修、备用和必开!$A:$A,0))</f>
        <v/>
      </c>
      <c r="W2035" s="80">
        <f>INDEX(检修、备用和必开!C:C,MATCH(统调负荷!$C2035,检修、备用和必开!$A:$A,0))</f>
        <v/>
      </c>
      <c r="X2035" s="80">
        <f>INDEX(检修、备用和必开!D:D,MATCH(统调负荷!$C2035,检修、备用和必开!$A:$A,0))</f>
        <v/>
      </c>
      <c r="Y2035" s="80">
        <f>INDEX(检修、备用和必开!E:E,MATCH(统调负荷!$C2035,检修、备用和必开!$A:$A,0))</f>
        <v/>
      </c>
      <c r="Z2035" s="80">
        <f>INDEX(检修、备用和必开!F:F,MATCH(统调负荷!$C2035,检修、备用和必开!$A:$A,0))</f>
        <v/>
      </c>
      <c r="AA2035" s="80">
        <f>94492.4-V2035-Z2035</f>
        <v/>
      </c>
      <c r="AB2035" s="80" t="n">
        <v>300</v>
      </c>
      <c r="AC2035" s="80" t="n">
        <v>290</v>
      </c>
      <c r="AD2035" s="83">
        <f>C2035+D2035</f>
        <v/>
      </c>
      <c r="AE2035" s="82">
        <f>N2035-E2035</f>
        <v/>
      </c>
      <c r="AF2035" s="82">
        <f>O2035-F2035</f>
        <v/>
      </c>
      <c r="AG2035" s="82">
        <f>P2035-G2035</f>
        <v/>
      </c>
      <c r="AH2035" s="82">
        <f>Q2035-H2035</f>
        <v/>
      </c>
      <c r="AI2035" s="82">
        <f>R2035-I2035</f>
        <v/>
      </c>
      <c r="AJ2035" s="82">
        <f>S2035-J2035</f>
        <v/>
      </c>
      <c r="AK2035" s="80">
        <f>INDEX(检修、备用和必开!I:I,MATCH(统调负荷!$C2035,检修、备用和必开!$A:$A,0))</f>
        <v/>
      </c>
    </row>
    <row r="2036" ht="13.8" customHeight="1">
      <c r="A2036" s="80">
        <f>WEEKDAY(C2036,2)</f>
        <v/>
      </c>
      <c r="B2036" s="80">
        <f>HOUR(D2036)</f>
        <v/>
      </c>
      <c r="D2036" s="75" t="n"/>
      <c r="E2036" s="80" t="n"/>
      <c r="F2036" s="80" t="n"/>
      <c r="G2036" s="80" t="n"/>
      <c r="H2036" s="80" t="n"/>
      <c r="I2036" s="80" t="n"/>
      <c r="J2036" s="80" t="n"/>
      <c r="K2036" s="80">
        <f>F2036-Y2036</f>
        <v/>
      </c>
      <c r="L2036" s="82">
        <f>AA2036/(K2036+W2036)</f>
        <v/>
      </c>
      <c r="M2036" s="75" t="n">
        <v>0.1875</v>
      </c>
      <c r="N2036" s="80" t="n">
        <v>52851.6</v>
      </c>
      <c r="O2036" s="80" t="n">
        <v>21215.77</v>
      </c>
      <c r="P2036" s="80" t="n">
        <v>9792.549999999999</v>
      </c>
      <c r="Q2036" s="80" t="n">
        <v>17442.9</v>
      </c>
      <c r="R2036" s="80" t="n">
        <v>5224.81</v>
      </c>
      <c r="S2036" s="80" t="n">
        <v>-824.4299999999999</v>
      </c>
      <c r="T2036" s="80">
        <f>O2036-Y2036</f>
        <v/>
      </c>
      <c r="U2036" s="82">
        <f>AA2036/(T2036+X2036)</f>
        <v/>
      </c>
      <c r="V2036" s="80">
        <f>INDEX(检修、备用和必开!B:B,MATCH(统调负荷!$C2036,检修、备用和必开!$A:$A,0))</f>
        <v/>
      </c>
      <c r="W2036" s="80">
        <f>INDEX(检修、备用和必开!C:C,MATCH(统调负荷!$C2036,检修、备用和必开!$A:$A,0))</f>
        <v/>
      </c>
      <c r="X2036" s="80">
        <f>INDEX(检修、备用和必开!D:D,MATCH(统调负荷!$C2036,检修、备用和必开!$A:$A,0))</f>
        <v/>
      </c>
      <c r="Y2036" s="80">
        <f>INDEX(检修、备用和必开!E:E,MATCH(统调负荷!$C2036,检修、备用和必开!$A:$A,0))</f>
        <v/>
      </c>
      <c r="Z2036" s="80">
        <f>INDEX(检修、备用和必开!F:F,MATCH(统调负荷!$C2036,检修、备用和必开!$A:$A,0))</f>
        <v/>
      </c>
      <c r="AA2036" s="80">
        <f>94492.4-V2036-Z2036</f>
        <v/>
      </c>
      <c r="AB2036" s="80" t="n">
        <v>298</v>
      </c>
      <c r="AC2036" s="80" t="n">
        <v>258</v>
      </c>
      <c r="AD2036" s="83">
        <f>C2036+D2036</f>
        <v/>
      </c>
      <c r="AE2036" s="82">
        <f>N2036-E2036</f>
        <v/>
      </c>
      <c r="AF2036" s="82">
        <f>O2036-F2036</f>
        <v/>
      </c>
      <c r="AG2036" s="82">
        <f>P2036-G2036</f>
        <v/>
      </c>
      <c r="AH2036" s="82">
        <f>Q2036-H2036</f>
        <v/>
      </c>
      <c r="AI2036" s="82">
        <f>R2036-I2036</f>
        <v/>
      </c>
      <c r="AJ2036" s="82">
        <f>S2036-J2036</f>
        <v/>
      </c>
      <c r="AK2036" s="80">
        <f>INDEX(检修、备用和必开!I:I,MATCH(统调负荷!$C2036,检修、备用和必开!$A:$A,0))</f>
        <v/>
      </c>
    </row>
    <row r="2037" ht="13.8" customHeight="1">
      <c r="A2037" s="80">
        <f>WEEKDAY(C2037,2)</f>
        <v/>
      </c>
      <c r="B2037" s="80">
        <f>HOUR(D2037)</f>
        <v/>
      </c>
      <c r="D2037" s="75" t="n"/>
      <c r="E2037" s="80" t="n"/>
      <c r="F2037" s="80" t="n"/>
      <c r="G2037" s="80" t="n"/>
      <c r="H2037" s="80" t="n"/>
      <c r="I2037" s="80" t="n"/>
      <c r="J2037" s="80" t="n"/>
      <c r="K2037" s="80">
        <f>F2037-Y2037</f>
        <v/>
      </c>
      <c r="L2037" s="82">
        <f>AA2037/(K2037+W2037)</f>
        <v/>
      </c>
      <c r="M2037" s="75" t="n">
        <v>0.1979166666666667</v>
      </c>
      <c r="N2037" s="80" t="n">
        <v>52743.6</v>
      </c>
      <c r="O2037" s="80" t="n">
        <v>21419.52</v>
      </c>
      <c r="P2037" s="80" t="n">
        <v>9712.67</v>
      </c>
      <c r="Q2037" s="80" t="n">
        <v>17233.2</v>
      </c>
      <c r="R2037" s="80" t="n">
        <v>5220.07</v>
      </c>
      <c r="S2037" s="80" t="n">
        <v>-841.86</v>
      </c>
      <c r="T2037" s="80">
        <f>O2037-Y2037</f>
        <v/>
      </c>
      <c r="U2037" s="82">
        <f>AA2037/(T2037+X2037)</f>
        <v/>
      </c>
      <c r="V2037" s="80">
        <f>INDEX(检修、备用和必开!B:B,MATCH(统调负荷!$C2037,检修、备用和必开!$A:$A,0))</f>
        <v/>
      </c>
      <c r="W2037" s="80">
        <f>INDEX(检修、备用和必开!C:C,MATCH(统调负荷!$C2037,检修、备用和必开!$A:$A,0))</f>
        <v/>
      </c>
      <c r="X2037" s="80">
        <f>INDEX(检修、备用和必开!D:D,MATCH(统调负荷!$C2037,检修、备用和必开!$A:$A,0))</f>
        <v/>
      </c>
      <c r="Y2037" s="80">
        <f>INDEX(检修、备用和必开!E:E,MATCH(统调负荷!$C2037,检修、备用和必开!$A:$A,0))</f>
        <v/>
      </c>
      <c r="Z2037" s="80">
        <f>INDEX(检修、备用和必开!F:F,MATCH(统调负荷!$C2037,检修、备用和必开!$A:$A,0))</f>
        <v/>
      </c>
      <c r="AA2037" s="80">
        <f>94492.4-V2037-Z2037</f>
        <v/>
      </c>
      <c r="AB2037" s="80" t="n">
        <v>297</v>
      </c>
      <c r="AC2037" s="80" t="n">
        <v>275</v>
      </c>
      <c r="AD2037" s="83">
        <f>C2037+D2037</f>
        <v/>
      </c>
      <c r="AE2037" s="82">
        <f>N2037-E2037</f>
        <v/>
      </c>
      <c r="AF2037" s="82">
        <f>O2037-F2037</f>
        <v/>
      </c>
      <c r="AG2037" s="82">
        <f>P2037-G2037</f>
        <v/>
      </c>
      <c r="AH2037" s="82">
        <f>Q2037-H2037</f>
        <v/>
      </c>
      <c r="AI2037" s="82">
        <f>R2037-I2037</f>
        <v/>
      </c>
      <c r="AJ2037" s="82">
        <f>S2037-J2037</f>
        <v/>
      </c>
      <c r="AK2037" s="80">
        <f>INDEX(检修、备用和必开!I:I,MATCH(统调负荷!$C2037,检修、备用和必开!$A:$A,0))</f>
        <v/>
      </c>
    </row>
    <row r="2038" ht="13.8" customHeight="1">
      <c r="A2038" s="80">
        <f>WEEKDAY(C2038,2)</f>
        <v/>
      </c>
      <c r="B2038" s="80">
        <f>HOUR(D2038)</f>
        <v/>
      </c>
      <c r="D2038" s="75" t="n"/>
      <c r="E2038" s="80" t="n"/>
      <c r="F2038" s="80" t="n"/>
      <c r="G2038" s="80" t="n"/>
      <c r="H2038" s="80" t="n"/>
      <c r="I2038" s="80" t="n"/>
      <c r="J2038" s="80" t="n"/>
      <c r="K2038" s="80">
        <f>F2038-Y2038</f>
        <v/>
      </c>
      <c r="L2038" s="82">
        <f>AA2038/(K2038+W2038)</f>
        <v/>
      </c>
      <c r="M2038" s="75" t="n">
        <v>0.2083333333333333</v>
      </c>
      <c r="N2038" s="80" t="n">
        <v>52303.3</v>
      </c>
      <c r="O2038" s="80" t="n">
        <v>21073.93</v>
      </c>
      <c r="P2038" s="80" t="n">
        <v>9713.379999999999</v>
      </c>
      <c r="Q2038" s="80" t="n">
        <v>17125.7</v>
      </c>
      <c r="R2038" s="80" t="n">
        <v>5230.96</v>
      </c>
      <c r="S2038" s="80" t="n">
        <v>-840.67</v>
      </c>
      <c r="T2038" s="80">
        <f>O2038-Y2038</f>
        <v/>
      </c>
      <c r="U2038" s="82">
        <f>AA2038/(T2038+X2038)</f>
        <v/>
      </c>
      <c r="V2038" s="80">
        <f>INDEX(检修、备用和必开!B:B,MATCH(统调负荷!$C2038,检修、备用和必开!$A:$A,0))</f>
        <v/>
      </c>
      <c r="W2038" s="80">
        <f>INDEX(检修、备用和必开!C:C,MATCH(统调负荷!$C2038,检修、备用和必开!$A:$A,0))</f>
        <v/>
      </c>
      <c r="X2038" s="80">
        <f>INDEX(检修、备用和必开!D:D,MATCH(统调负荷!$C2038,检修、备用和必开!$A:$A,0))</f>
        <v/>
      </c>
      <c r="Y2038" s="80">
        <f>INDEX(检修、备用和必开!E:E,MATCH(统调负荷!$C2038,检修、备用和必开!$A:$A,0))</f>
        <v/>
      </c>
      <c r="Z2038" s="80">
        <f>INDEX(检修、备用和必开!F:F,MATCH(统调负荷!$C2038,检修、备用和必开!$A:$A,0))</f>
        <v/>
      </c>
      <c r="AA2038" s="80">
        <f>94492.4-V2038-Z2038</f>
        <v/>
      </c>
      <c r="AB2038" s="80" t="n">
        <v>296</v>
      </c>
      <c r="AC2038" s="80" t="n">
        <v>60.01</v>
      </c>
      <c r="AD2038" s="83">
        <f>C2038+D2038</f>
        <v/>
      </c>
      <c r="AE2038" s="82">
        <f>N2038-E2038</f>
        <v/>
      </c>
      <c r="AF2038" s="82">
        <f>O2038-F2038</f>
        <v/>
      </c>
      <c r="AG2038" s="82">
        <f>P2038-G2038</f>
        <v/>
      </c>
      <c r="AH2038" s="82">
        <f>Q2038-H2038</f>
        <v/>
      </c>
      <c r="AI2038" s="82">
        <f>R2038-I2038</f>
        <v/>
      </c>
      <c r="AJ2038" s="82">
        <f>S2038-J2038</f>
        <v/>
      </c>
      <c r="AK2038" s="80">
        <f>INDEX(检修、备用和必开!I:I,MATCH(统调负荷!$C2038,检修、备用和必开!$A:$A,0))</f>
        <v/>
      </c>
    </row>
    <row r="2039" ht="13.8" customHeight="1">
      <c r="A2039" s="80">
        <f>WEEKDAY(C2039,2)</f>
        <v/>
      </c>
      <c r="B2039" s="80">
        <f>HOUR(D2039)</f>
        <v/>
      </c>
      <c r="D2039" s="75" t="n"/>
      <c r="E2039" s="80" t="n"/>
      <c r="F2039" s="80" t="n"/>
      <c r="G2039" s="80" t="n"/>
      <c r="H2039" s="80" t="n"/>
      <c r="I2039" s="80" t="n"/>
      <c r="J2039" s="80" t="n"/>
      <c r="K2039" s="80">
        <f>F2039-Y2039</f>
        <v/>
      </c>
      <c r="L2039" s="82">
        <f>AA2039/(K2039+W2039)</f>
        <v/>
      </c>
      <c r="M2039" s="75" t="n">
        <v>0.21875</v>
      </c>
      <c r="N2039" s="80" t="n">
        <v>52657.7</v>
      </c>
      <c r="O2039" s="80" t="n">
        <v>21499.27</v>
      </c>
      <c r="P2039" s="80" t="n">
        <v>9324.18</v>
      </c>
      <c r="Q2039" s="80" t="n">
        <v>17526.7</v>
      </c>
      <c r="R2039" s="80" t="n">
        <v>5212.83</v>
      </c>
      <c r="S2039" s="80" t="n">
        <v>-905.28</v>
      </c>
      <c r="T2039" s="80">
        <f>O2039-Y2039</f>
        <v/>
      </c>
      <c r="U2039" s="82">
        <f>AA2039/(T2039+X2039)</f>
        <v/>
      </c>
      <c r="V2039" s="80">
        <f>INDEX(检修、备用和必开!B:B,MATCH(统调负荷!$C2039,检修、备用和必开!$A:$A,0))</f>
        <v/>
      </c>
      <c r="W2039" s="80">
        <f>INDEX(检修、备用和必开!C:C,MATCH(统调负荷!$C2039,检修、备用和必开!$A:$A,0))</f>
        <v/>
      </c>
      <c r="X2039" s="80">
        <f>INDEX(检修、备用和必开!D:D,MATCH(统调负荷!$C2039,检修、备用和必开!$A:$A,0))</f>
        <v/>
      </c>
      <c r="Y2039" s="80">
        <f>INDEX(检修、备用和必开!E:E,MATCH(统调负荷!$C2039,检修、备用和必开!$A:$A,0))</f>
        <v/>
      </c>
      <c r="Z2039" s="80">
        <f>INDEX(检修、备用和必开!F:F,MATCH(统调负荷!$C2039,检修、备用和必开!$A:$A,0))</f>
        <v/>
      </c>
      <c r="AA2039" s="80">
        <f>94492.4-V2039-Z2039</f>
        <v/>
      </c>
      <c r="AB2039" s="80" t="n">
        <v>298</v>
      </c>
      <c r="AC2039" s="80" t="n">
        <v>228</v>
      </c>
      <c r="AD2039" s="83">
        <f>C2039+D2039</f>
        <v/>
      </c>
      <c r="AE2039" s="82">
        <f>N2039-E2039</f>
        <v/>
      </c>
      <c r="AF2039" s="82">
        <f>O2039-F2039</f>
        <v/>
      </c>
      <c r="AG2039" s="82">
        <f>P2039-G2039</f>
        <v/>
      </c>
      <c r="AH2039" s="82">
        <f>Q2039-H2039</f>
        <v/>
      </c>
      <c r="AI2039" s="82">
        <f>R2039-I2039</f>
        <v/>
      </c>
      <c r="AJ2039" s="82">
        <f>S2039-J2039</f>
        <v/>
      </c>
      <c r="AK2039" s="80">
        <f>INDEX(检修、备用和必开!I:I,MATCH(统调负荷!$C2039,检修、备用和必开!$A:$A,0))</f>
        <v/>
      </c>
    </row>
    <row r="2040" ht="13.8" customHeight="1">
      <c r="A2040" s="80">
        <f>WEEKDAY(C2040,2)</f>
        <v/>
      </c>
      <c r="B2040" s="80">
        <f>HOUR(D2040)</f>
        <v/>
      </c>
      <c r="D2040" s="75" t="n"/>
      <c r="E2040" s="80" t="n"/>
      <c r="F2040" s="80" t="n"/>
      <c r="G2040" s="80" t="n"/>
      <c r="H2040" s="80" t="n"/>
      <c r="I2040" s="80" t="n"/>
      <c r="J2040" s="80" t="n"/>
      <c r="K2040" s="80">
        <f>F2040-Y2040</f>
        <v/>
      </c>
      <c r="L2040" s="82">
        <f>AA2040/(K2040+W2040)</f>
        <v/>
      </c>
      <c r="M2040" s="75" t="n">
        <v>0.2291666666666667</v>
      </c>
      <c r="N2040" s="80" t="n">
        <v>52914.3</v>
      </c>
      <c r="O2040" s="80" t="n">
        <v>21832.89</v>
      </c>
      <c r="P2040" s="80" t="n">
        <v>9214.360000000001</v>
      </c>
      <c r="Q2040" s="80" t="n">
        <v>17769.1</v>
      </c>
      <c r="R2040" s="80" t="n">
        <v>5182.67</v>
      </c>
      <c r="S2040" s="80" t="n">
        <v>-1084.72</v>
      </c>
      <c r="T2040" s="80">
        <f>O2040-Y2040</f>
        <v/>
      </c>
      <c r="U2040" s="82">
        <f>AA2040/(T2040+X2040)</f>
        <v/>
      </c>
      <c r="V2040" s="80">
        <f>INDEX(检修、备用和必开!B:B,MATCH(统调负荷!$C2040,检修、备用和必开!$A:$A,0))</f>
        <v/>
      </c>
      <c r="W2040" s="80">
        <f>INDEX(检修、备用和必开!C:C,MATCH(统调负荷!$C2040,检修、备用和必开!$A:$A,0))</f>
        <v/>
      </c>
      <c r="X2040" s="80">
        <f>INDEX(检修、备用和必开!D:D,MATCH(统调负荷!$C2040,检修、备用和必开!$A:$A,0))</f>
        <v/>
      </c>
      <c r="Y2040" s="80">
        <f>INDEX(检修、备用和必开!E:E,MATCH(统调负荷!$C2040,检修、备用和必开!$A:$A,0))</f>
        <v/>
      </c>
      <c r="Z2040" s="80">
        <f>INDEX(检修、备用和必开!F:F,MATCH(统调负荷!$C2040,检修、备用和必开!$A:$A,0))</f>
        <v/>
      </c>
      <c r="AA2040" s="80">
        <f>94492.4-V2040-Z2040</f>
        <v/>
      </c>
      <c r="AB2040" s="80" t="n">
        <v>300</v>
      </c>
      <c r="AC2040" s="80" t="n">
        <v>295</v>
      </c>
      <c r="AD2040" s="83">
        <f>C2040+D2040</f>
        <v/>
      </c>
      <c r="AE2040" s="82">
        <f>N2040-E2040</f>
        <v/>
      </c>
      <c r="AF2040" s="82">
        <f>O2040-F2040</f>
        <v/>
      </c>
      <c r="AG2040" s="82">
        <f>P2040-G2040</f>
        <v/>
      </c>
      <c r="AH2040" s="82">
        <f>Q2040-H2040</f>
        <v/>
      </c>
      <c r="AI2040" s="82">
        <f>R2040-I2040</f>
        <v/>
      </c>
      <c r="AJ2040" s="82">
        <f>S2040-J2040</f>
        <v/>
      </c>
      <c r="AK2040" s="80">
        <f>INDEX(检修、备用和必开!I:I,MATCH(统调负荷!$C2040,检修、备用和必开!$A:$A,0))</f>
        <v/>
      </c>
    </row>
    <row r="2041" ht="13.8" customHeight="1">
      <c r="A2041" s="80">
        <f>WEEKDAY(C2041,2)</f>
        <v/>
      </c>
      <c r="B2041" s="80">
        <f>HOUR(D2041)</f>
        <v/>
      </c>
      <c r="D2041" s="75" t="n"/>
      <c r="E2041" s="80" t="n"/>
      <c r="F2041" s="80" t="n"/>
      <c r="G2041" s="80" t="n"/>
      <c r="H2041" s="80" t="n"/>
      <c r="I2041" s="80" t="n"/>
      <c r="J2041" s="80" t="n"/>
      <c r="K2041" s="80">
        <f>F2041-Y2041</f>
        <v/>
      </c>
      <c r="L2041" s="82">
        <f>AA2041/(K2041+W2041)</f>
        <v/>
      </c>
      <c r="M2041" s="75" t="n">
        <v>0.2395833333333333</v>
      </c>
      <c r="N2041" s="80" t="n">
        <v>53581.9</v>
      </c>
      <c r="O2041" s="80" t="n">
        <v>22429.54</v>
      </c>
      <c r="P2041" s="80" t="n">
        <v>9419.57</v>
      </c>
      <c r="Q2041" s="80" t="n">
        <v>17696.5</v>
      </c>
      <c r="R2041" s="80" t="n">
        <v>5221.23</v>
      </c>
      <c r="S2041" s="80" t="n">
        <v>-1184.94</v>
      </c>
      <c r="T2041" s="80">
        <f>O2041-Y2041</f>
        <v/>
      </c>
      <c r="U2041" s="82">
        <f>AA2041/(T2041+X2041)</f>
        <v/>
      </c>
      <c r="V2041" s="80">
        <f>INDEX(检修、备用和必开!B:B,MATCH(统调负荷!$C2041,检修、备用和必开!$A:$A,0))</f>
        <v/>
      </c>
      <c r="W2041" s="80">
        <f>INDEX(检修、备用和必开!C:C,MATCH(统调负荷!$C2041,检修、备用和必开!$A:$A,0))</f>
        <v/>
      </c>
      <c r="X2041" s="80">
        <f>INDEX(检修、备用和必开!D:D,MATCH(统调负荷!$C2041,检修、备用和必开!$A:$A,0))</f>
        <v/>
      </c>
      <c r="Y2041" s="80">
        <f>INDEX(检修、备用和必开!E:E,MATCH(统调负荷!$C2041,检修、备用和必开!$A:$A,0))</f>
        <v/>
      </c>
      <c r="Z2041" s="80">
        <f>INDEX(检修、备用和必开!F:F,MATCH(统调负荷!$C2041,检修、备用和必开!$A:$A,0))</f>
        <v/>
      </c>
      <c r="AA2041" s="80">
        <f>94492.4-V2041-Z2041</f>
        <v/>
      </c>
      <c r="AB2041" s="80" t="n">
        <v>300</v>
      </c>
      <c r="AC2041" s="80" t="n">
        <v>300</v>
      </c>
      <c r="AD2041" s="83">
        <f>C2041+D2041</f>
        <v/>
      </c>
      <c r="AE2041" s="82">
        <f>N2041-E2041</f>
        <v/>
      </c>
      <c r="AF2041" s="82">
        <f>O2041-F2041</f>
        <v/>
      </c>
      <c r="AG2041" s="82">
        <f>P2041-G2041</f>
        <v/>
      </c>
      <c r="AH2041" s="82">
        <f>Q2041-H2041</f>
        <v/>
      </c>
      <c r="AI2041" s="82">
        <f>R2041-I2041</f>
        <v/>
      </c>
      <c r="AJ2041" s="82">
        <f>S2041-J2041</f>
        <v/>
      </c>
      <c r="AK2041" s="80">
        <f>INDEX(检修、备用和必开!I:I,MATCH(统调负荷!$C2041,检修、备用和必开!$A:$A,0))</f>
        <v/>
      </c>
    </row>
    <row r="2042" ht="13.8" customHeight="1">
      <c r="A2042" s="80">
        <f>WEEKDAY(C2042,2)</f>
        <v/>
      </c>
      <c r="B2042" s="80">
        <f>HOUR(D2042)</f>
        <v/>
      </c>
      <c r="D2042" s="75" t="n"/>
      <c r="E2042" s="80" t="n"/>
      <c r="F2042" s="80" t="n"/>
      <c r="G2042" s="80" t="n"/>
      <c r="H2042" s="80" t="n"/>
      <c r="I2042" s="80" t="n"/>
      <c r="J2042" s="80" t="n"/>
      <c r="K2042" s="80">
        <f>F2042-Y2042</f>
        <v/>
      </c>
      <c r="L2042" s="82">
        <f>AA2042/(K2042+W2042)</f>
        <v/>
      </c>
      <c r="M2042" s="75" t="n">
        <v>0.25</v>
      </c>
      <c r="N2042" s="80" t="n">
        <v>54312.3</v>
      </c>
      <c r="O2042" s="80" t="n">
        <v>23446.85</v>
      </c>
      <c r="P2042" s="80" t="n">
        <v>9377.639999999999</v>
      </c>
      <c r="Q2042" s="80" t="n">
        <v>17508.5</v>
      </c>
      <c r="R2042" s="80" t="n">
        <v>5190.87</v>
      </c>
      <c r="S2042" s="80" t="n">
        <v>-1211.56</v>
      </c>
      <c r="T2042" s="80">
        <f>O2042-Y2042</f>
        <v/>
      </c>
      <c r="U2042" s="82">
        <f>AA2042/(T2042+X2042)</f>
        <v/>
      </c>
      <c r="V2042" s="80">
        <f>INDEX(检修、备用和必开!B:B,MATCH(统调负荷!$C2042,检修、备用和必开!$A:$A,0))</f>
        <v/>
      </c>
      <c r="W2042" s="80">
        <f>INDEX(检修、备用和必开!C:C,MATCH(统调负荷!$C2042,检修、备用和必开!$A:$A,0))</f>
        <v/>
      </c>
      <c r="X2042" s="80">
        <f>INDEX(检修、备用和必开!D:D,MATCH(统调负荷!$C2042,检修、备用和必开!$A:$A,0))</f>
        <v/>
      </c>
      <c r="Y2042" s="80">
        <f>INDEX(检修、备用和必开!E:E,MATCH(统调负荷!$C2042,检修、备用和必开!$A:$A,0))</f>
        <v/>
      </c>
      <c r="Z2042" s="80">
        <f>INDEX(检修、备用和必开!F:F,MATCH(统调负荷!$C2042,检修、备用和必开!$A:$A,0))</f>
        <v/>
      </c>
      <c r="AA2042" s="80">
        <f>94492.4-V2042-Z2042</f>
        <v/>
      </c>
      <c r="AB2042" s="80" t="n">
        <v>300</v>
      </c>
      <c r="AC2042" s="80" t="n">
        <v>320</v>
      </c>
      <c r="AD2042" s="83">
        <f>C2042+D2042</f>
        <v/>
      </c>
      <c r="AE2042" s="82">
        <f>N2042-E2042</f>
        <v/>
      </c>
      <c r="AF2042" s="82">
        <f>O2042-F2042</f>
        <v/>
      </c>
      <c r="AG2042" s="82">
        <f>P2042-G2042</f>
        <v/>
      </c>
      <c r="AH2042" s="82">
        <f>Q2042-H2042</f>
        <v/>
      </c>
      <c r="AI2042" s="82">
        <f>R2042-I2042</f>
        <v/>
      </c>
      <c r="AJ2042" s="82">
        <f>S2042-J2042</f>
        <v/>
      </c>
      <c r="AK2042" s="80">
        <f>INDEX(检修、备用和必开!I:I,MATCH(统调负荷!$C2042,检修、备用和必开!$A:$A,0))</f>
        <v/>
      </c>
    </row>
    <row r="2043" ht="13.8" customHeight="1">
      <c r="A2043" s="80">
        <f>WEEKDAY(C2043,2)</f>
        <v/>
      </c>
      <c r="B2043" s="80">
        <f>HOUR(D2043)</f>
        <v/>
      </c>
      <c r="D2043" s="75" t="n"/>
      <c r="E2043" s="80" t="n"/>
      <c r="F2043" s="80" t="n"/>
      <c r="G2043" s="80" t="n"/>
      <c r="H2043" s="80" t="n"/>
      <c r="I2043" s="80" t="n"/>
      <c r="J2043" s="80" t="n"/>
      <c r="K2043" s="80">
        <f>F2043-Y2043</f>
        <v/>
      </c>
      <c r="L2043" s="82">
        <f>AA2043/(K2043+W2043)</f>
        <v/>
      </c>
      <c r="M2043" s="75" t="n">
        <v>0.2604166666666667</v>
      </c>
      <c r="N2043" s="80" t="n">
        <v>55557.8</v>
      </c>
      <c r="O2043" s="80" t="n">
        <v>24246.46</v>
      </c>
      <c r="P2043" s="80" t="n">
        <v>10138.2</v>
      </c>
      <c r="Q2043" s="80" t="n">
        <v>17153.9</v>
      </c>
      <c r="R2043" s="80" t="n">
        <v>5164.09</v>
      </c>
      <c r="S2043" s="80" t="n">
        <v>-1144.85</v>
      </c>
      <c r="T2043" s="80">
        <f>O2043-Y2043</f>
        <v/>
      </c>
      <c r="U2043" s="82">
        <f>AA2043/(T2043+X2043)</f>
        <v/>
      </c>
      <c r="V2043" s="80">
        <f>INDEX(检修、备用和必开!B:B,MATCH(统调负荷!$C2043,检修、备用和必开!$A:$A,0))</f>
        <v/>
      </c>
      <c r="W2043" s="80">
        <f>INDEX(检修、备用和必开!C:C,MATCH(统调负荷!$C2043,检修、备用和必开!$A:$A,0))</f>
        <v/>
      </c>
      <c r="X2043" s="80">
        <f>INDEX(检修、备用和必开!D:D,MATCH(统调负荷!$C2043,检修、备用和必开!$A:$A,0))</f>
        <v/>
      </c>
      <c r="Y2043" s="80">
        <f>INDEX(检修、备用和必开!E:E,MATCH(统调负荷!$C2043,检修、备用和必开!$A:$A,0))</f>
        <v/>
      </c>
      <c r="Z2043" s="80">
        <f>INDEX(检修、备用和必开!F:F,MATCH(统调负荷!$C2043,检修、备用和必开!$A:$A,0))</f>
        <v/>
      </c>
      <c r="AA2043" s="80">
        <f>94492.4-V2043-Z2043</f>
        <v/>
      </c>
      <c r="AB2043" s="80" t="n">
        <v>299.03</v>
      </c>
      <c r="AC2043" s="80" t="n">
        <v>303</v>
      </c>
      <c r="AD2043" s="83">
        <f>C2043+D2043</f>
        <v/>
      </c>
      <c r="AE2043" s="82">
        <f>N2043-E2043</f>
        <v/>
      </c>
      <c r="AF2043" s="82">
        <f>O2043-F2043</f>
        <v/>
      </c>
      <c r="AG2043" s="82">
        <f>P2043-G2043</f>
        <v/>
      </c>
      <c r="AH2043" s="82">
        <f>Q2043-H2043</f>
        <v/>
      </c>
      <c r="AI2043" s="82">
        <f>R2043-I2043</f>
        <v/>
      </c>
      <c r="AJ2043" s="82">
        <f>S2043-J2043</f>
        <v/>
      </c>
      <c r="AK2043" s="80">
        <f>INDEX(检修、备用和必开!I:I,MATCH(统调负荷!$C2043,检修、备用和必开!$A:$A,0))</f>
        <v/>
      </c>
    </row>
    <row r="2044" ht="13.8" customHeight="1">
      <c r="A2044" s="80">
        <f>WEEKDAY(C2044,2)</f>
        <v/>
      </c>
      <c r="B2044" s="80">
        <f>HOUR(D2044)</f>
        <v/>
      </c>
      <c r="D2044" s="75" t="n"/>
      <c r="E2044" s="80" t="n"/>
      <c r="F2044" s="80" t="n"/>
      <c r="G2044" s="80" t="n"/>
      <c r="H2044" s="80" t="n"/>
      <c r="I2044" s="80" t="n"/>
      <c r="J2044" s="80" t="n"/>
      <c r="K2044" s="80">
        <f>F2044-Y2044</f>
        <v/>
      </c>
      <c r="L2044" s="82">
        <f>AA2044/(K2044+W2044)</f>
        <v/>
      </c>
      <c r="M2044" s="75" t="n">
        <v>0.2708333333333333</v>
      </c>
      <c r="N2044" s="80" t="n">
        <v>56306.9</v>
      </c>
      <c r="O2044" s="80" t="n">
        <v>25520.69</v>
      </c>
      <c r="P2044" s="80" t="n">
        <v>10000.9</v>
      </c>
      <c r="Q2044" s="80" t="n">
        <v>16729.5</v>
      </c>
      <c r="R2044" s="80" t="n">
        <v>5164.43</v>
      </c>
      <c r="S2044" s="80" t="n">
        <v>-1108.62</v>
      </c>
      <c r="T2044" s="80">
        <f>O2044-Y2044</f>
        <v/>
      </c>
      <c r="U2044" s="82">
        <f>AA2044/(T2044+X2044)</f>
        <v/>
      </c>
      <c r="V2044" s="80">
        <f>INDEX(检修、备用和必开!B:B,MATCH(统调负荷!$C2044,检修、备用和必开!$A:$A,0))</f>
        <v/>
      </c>
      <c r="W2044" s="80">
        <f>INDEX(检修、备用和必开!C:C,MATCH(统调负荷!$C2044,检修、备用和必开!$A:$A,0))</f>
        <v/>
      </c>
      <c r="X2044" s="80">
        <f>INDEX(检修、备用和必开!D:D,MATCH(统调负荷!$C2044,检修、备用和必开!$A:$A,0))</f>
        <v/>
      </c>
      <c r="Y2044" s="80">
        <f>INDEX(检修、备用和必开!E:E,MATCH(统调负荷!$C2044,检修、备用和必开!$A:$A,0))</f>
        <v/>
      </c>
      <c r="Z2044" s="80">
        <f>INDEX(检修、备用和必开!F:F,MATCH(统调负荷!$C2044,检修、备用和必开!$A:$A,0))</f>
        <v/>
      </c>
      <c r="AA2044" s="80">
        <f>94492.4-V2044-Z2044</f>
        <v/>
      </c>
      <c r="AB2044" s="80" t="n">
        <v>300</v>
      </c>
      <c r="AC2044" s="80" t="n">
        <v>315</v>
      </c>
      <c r="AD2044" s="83">
        <f>C2044+D2044</f>
        <v/>
      </c>
      <c r="AE2044" s="82">
        <f>N2044-E2044</f>
        <v/>
      </c>
      <c r="AF2044" s="82">
        <f>O2044-F2044</f>
        <v/>
      </c>
      <c r="AG2044" s="82">
        <f>P2044-G2044</f>
        <v/>
      </c>
      <c r="AH2044" s="82">
        <f>Q2044-H2044</f>
        <v/>
      </c>
      <c r="AI2044" s="82">
        <f>R2044-I2044</f>
        <v/>
      </c>
      <c r="AJ2044" s="82">
        <f>S2044-J2044</f>
        <v/>
      </c>
      <c r="AK2044" s="80">
        <f>INDEX(检修、备用和必开!I:I,MATCH(统调负荷!$C2044,检修、备用和必开!$A:$A,0))</f>
        <v/>
      </c>
    </row>
    <row r="2045" ht="13.8" customHeight="1">
      <c r="A2045" s="80">
        <f>WEEKDAY(C2045,2)</f>
        <v/>
      </c>
      <c r="B2045" s="80">
        <f>HOUR(D2045)</f>
        <v/>
      </c>
      <c r="D2045" s="75" t="n"/>
      <c r="E2045" s="80" t="n"/>
      <c r="F2045" s="80" t="n"/>
      <c r="G2045" s="80" t="n"/>
      <c r="H2045" s="80" t="n"/>
      <c r="I2045" s="80" t="n"/>
      <c r="J2045" s="80" t="n"/>
      <c r="K2045" s="80">
        <f>F2045-Y2045</f>
        <v/>
      </c>
      <c r="L2045" s="82">
        <f>AA2045/(K2045+W2045)</f>
        <v/>
      </c>
      <c r="M2045" s="75" t="n">
        <v>0.28125</v>
      </c>
      <c r="N2045" s="80" t="n">
        <v>57545.1</v>
      </c>
      <c r="O2045" s="80" t="n">
        <v>26829.05</v>
      </c>
      <c r="P2045" s="80" t="n">
        <v>9951.27</v>
      </c>
      <c r="Q2045" s="80" t="n">
        <v>16857.1</v>
      </c>
      <c r="R2045" s="80" t="n">
        <v>5168.58</v>
      </c>
      <c r="S2045" s="80" t="n">
        <v>-1260.9</v>
      </c>
      <c r="T2045" s="80">
        <f>O2045-Y2045</f>
        <v/>
      </c>
      <c r="U2045" s="82">
        <f>AA2045/(T2045+X2045)</f>
        <v/>
      </c>
      <c r="V2045" s="80">
        <f>INDEX(检修、备用和必开!B:B,MATCH(统调负荷!$C2045,检修、备用和必开!$A:$A,0))</f>
        <v/>
      </c>
      <c r="W2045" s="80">
        <f>INDEX(检修、备用和必开!C:C,MATCH(统调负荷!$C2045,检修、备用和必开!$A:$A,0))</f>
        <v/>
      </c>
      <c r="X2045" s="80">
        <f>INDEX(检修、备用和必开!D:D,MATCH(统调负荷!$C2045,检修、备用和必开!$A:$A,0))</f>
        <v/>
      </c>
      <c r="Y2045" s="80">
        <f>INDEX(检修、备用和必开!E:E,MATCH(统调负荷!$C2045,检修、备用和必开!$A:$A,0))</f>
        <v/>
      </c>
      <c r="Z2045" s="80">
        <f>INDEX(检修、备用和必开!F:F,MATCH(统调负荷!$C2045,检修、备用和必开!$A:$A,0))</f>
        <v/>
      </c>
      <c r="AA2045" s="80">
        <f>94492.4-V2045-Z2045</f>
        <v/>
      </c>
      <c r="AB2045" s="80" t="n">
        <v>300.12</v>
      </c>
      <c r="AC2045" s="80" t="n">
        <v>329.99</v>
      </c>
      <c r="AD2045" s="83">
        <f>C2045+D2045</f>
        <v/>
      </c>
      <c r="AE2045" s="82">
        <f>N2045-E2045</f>
        <v/>
      </c>
      <c r="AF2045" s="82">
        <f>O2045-F2045</f>
        <v/>
      </c>
      <c r="AG2045" s="82">
        <f>P2045-G2045</f>
        <v/>
      </c>
      <c r="AH2045" s="82">
        <f>Q2045-H2045</f>
        <v/>
      </c>
      <c r="AI2045" s="82">
        <f>R2045-I2045</f>
        <v/>
      </c>
      <c r="AJ2045" s="82">
        <f>S2045-J2045</f>
        <v/>
      </c>
      <c r="AK2045" s="80">
        <f>INDEX(检修、备用和必开!I:I,MATCH(统调负荷!$C2045,检修、备用和必开!$A:$A,0))</f>
        <v/>
      </c>
    </row>
    <row r="2046" ht="13.8" customHeight="1">
      <c r="A2046" s="80">
        <f>WEEKDAY(C2046,2)</f>
        <v/>
      </c>
      <c r="B2046" s="80">
        <f>HOUR(D2046)</f>
        <v/>
      </c>
      <c r="D2046" s="75" t="n"/>
      <c r="E2046" s="80" t="n"/>
      <c r="F2046" s="80" t="n"/>
      <c r="G2046" s="80" t="n"/>
      <c r="H2046" s="80" t="n"/>
      <c r="I2046" s="80" t="n"/>
      <c r="J2046" s="80" t="n"/>
      <c r="K2046" s="80">
        <f>F2046-Y2046</f>
        <v/>
      </c>
      <c r="L2046" s="82">
        <f>AA2046/(K2046+W2046)</f>
        <v/>
      </c>
      <c r="M2046" s="75" t="n">
        <v>0.2916666666666667</v>
      </c>
      <c r="N2046" s="80" t="n">
        <v>58893.9</v>
      </c>
      <c r="O2046" s="80" t="n">
        <v>27331.28</v>
      </c>
      <c r="P2046" s="80" t="n">
        <v>10324.5</v>
      </c>
      <c r="Q2046" s="80" t="n">
        <v>17183.4</v>
      </c>
      <c r="R2046" s="80" t="n">
        <v>5245.39</v>
      </c>
      <c r="S2046" s="80" t="n">
        <v>-1190.67</v>
      </c>
      <c r="T2046" s="80">
        <f>O2046-Y2046</f>
        <v/>
      </c>
      <c r="U2046" s="82">
        <f>AA2046/(T2046+X2046)</f>
        <v/>
      </c>
      <c r="V2046" s="80">
        <f>INDEX(检修、备用和必开!B:B,MATCH(统调负荷!$C2046,检修、备用和必开!$A:$A,0))</f>
        <v/>
      </c>
      <c r="W2046" s="80">
        <f>INDEX(检修、备用和必开!C:C,MATCH(统调负荷!$C2046,检修、备用和必开!$A:$A,0))</f>
        <v/>
      </c>
      <c r="X2046" s="80">
        <f>INDEX(检修、备用和必开!D:D,MATCH(统调负荷!$C2046,检修、备用和必开!$A:$A,0))</f>
        <v/>
      </c>
      <c r="Y2046" s="80">
        <f>INDEX(检修、备用和必开!E:E,MATCH(统调负荷!$C2046,检修、备用和必开!$A:$A,0))</f>
        <v/>
      </c>
      <c r="Z2046" s="80">
        <f>INDEX(检修、备用和必开!F:F,MATCH(统调负荷!$C2046,检修、备用和必开!$A:$A,0))</f>
        <v/>
      </c>
      <c r="AA2046" s="80">
        <f>94492.4-V2046-Z2046</f>
        <v/>
      </c>
      <c r="AB2046" s="80" t="n">
        <v>300.32</v>
      </c>
      <c r="AC2046" s="80" t="n">
        <v>320.21</v>
      </c>
      <c r="AD2046" s="83">
        <f>C2046+D2046</f>
        <v/>
      </c>
      <c r="AE2046" s="82">
        <f>N2046-E2046</f>
        <v/>
      </c>
      <c r="AF2046" s="82">
        <f>O2046-F2046</f>
        <v/>
      </c>
      <c r="AG2046" s="82">
        <f>P2046-G2046</f>
        <v/>
      </c>
      <c r="AH2046" s="82">
        <f>Q2046-H2046</f>
        <v/>
      </c>
      <c r="AI2046" s="82">
        <f>R2046-I2046</f>
        <v/>
      </c>
      <c r="AJ2046" s="82">
        <f>S2046-J2046</f>
        <v/>
      </c>
      <c r="AK2046" s="80">
        <f>INDEX(检修、备用和必开!I:I,MATCH(统调负荷!$C2046,检修、备用和必开!$A:$A,0))</f>
        <v/>
      </c>
    </row>
    <row r="2047" ht="13.8" customHeight="1">
      <c r="A2047" s="80">
        <f>WEEKDAY(C2047,2)</f>
        <v/>
      </c>
      <c r="B2047" s="80">
        <f>HOUR(D2047)</f>
        <v/>
      </c>
      <c r="D2047" s="75" t="n"/>
      <c r="E2047" s="80" t="n"/>
      <c r="F2047" s="80" t="n"/>
      <c r="G2047" s="80" t="n"/>
      <c r="H2047" s="80" t="n"/>
      <c r="I2047" s="80" t="n"/>
      <c r="J2047" s="80" t="n"/>
      <c r="K2047" s="80">
        <f>F2047-Y2047</f>
        <v/>
      </c>
      <c r="L2047" s="82">
        <f>AA2047/(K2047+W2047)</f>
        <v/>
      </c>
      <c r="M2047" s="75" t="n">
        <v>0.3020833333333333</v>
      </c>
      <c r="N2047" s="80" t="n">
        <v>60808.7</v>
      </c>
      <c r="O2047" s="80" t="n">
        <v>28428.4</v>
      </c>
      <c r="P2047" s="80" t="n">
        <v>10322.2</v>
      </c>
      <c r="Q2047" s="80" t="n">
        <v>17836.1</v>
      </c>
      <c r="R2047" s="80" t="n">
        <v>5339.72</v>
      </c>
      <c r="S2047" s="80" t="n">
        <v>-1117.72</v>
      </c>
      <c r="T2047" s="80">
        <f>O2047-Y2047</f>
        <v/>
      </c>
      <c r="U2047" s="82">
        <f>AA2047/(T2047+X2047)</f>
        <v/>
      </c>
      <c r="V2047" s="80">
        <f>INDEX(检修、备用和必开!B:B,MATCH(统调负荷!$C2047,检修、备用和必开!$A:$A,0))</f>
        <v/>
      </c>
      <c r="W2047" s="80">
        <f>INDEX(检修、备用和必开!C:C,MATCH(统调负荷!$C2047,检修、备用和必开!$A:$A,0))</f>
        <v/>
      </c>
      <c r="X2047" s="80">
        <f>INDEX(检修、备用和必开!D:D,MATCH(统调负荷!$C2047,检修、备用和必开!$A:$A,0))</f>
        <v/>
      </c>
      <c r="Y2047" s="80">
        <f>INDEX(检修、备用和必开!E:E,MATCH(统调负荷!$C2047,检修、备用和必开!$A:$A,0))</f>
        <v/>
      </c>
      <c r="Z2047" s="80">
        <f>INDEX(检修、备用和必开!F:F,MATCH(统调负荷!$C2047,检修、备用和必开!$A:$A,0))</f>
        <v/>
      </c>
      <c r="AA2047" s="80">
        <f>94492.4-V2047-Z2047</f>
        <v/>
      </c>
      <c r="AB2047" s="80" t="n">
        <v>300.12</v>
      </c>
      <c r="AC2047" s="80" t="n">
        <v>332.99</v>
      </c>
      <c r="AD2047" s="83">
        <f>C2047+D2047</f>
        <v/>
      </c>
      <c r="AE2047" s="82">
        <f>N2047-E2047</f>
        <v/>
      </c>
      <c r="AF2047" s="82">
        <f>O2047-F2047</f>
        <v/>
      </c>
      <c r="AG2047" s="82">
        <f>P2047-G2047</f>
        <v/>
      </c>
      <c r="AH2047" s="82">
        <f>Q2047-H2047</f>
        <v/>
      </c>
      <c r="AI2047" s="82">
        <f>R2047-I2047</f>
        <v/>
      </c>
      <c r="AJ2047" s="82">
        <f>S2047-J2047</f>
        <v/>
      </c>
      <c r="AK2047" s="80">
        <f>INDEX(检修、备用和必开!I:I,MATCH(统调负荷!$C2047,检修、备用和必开!$A:$A,0))</f>
        <v/>
      </c>
    </row>
    <row r="2048" ht="13.8" customHeight="1">
      <c r="A2048" s="80">
        <f>WEEKDAY(C2048,2)</f>
        <v/>
      </c>
      <c r="B2048" s="80">
        <f>HOUR(D2048)</f>
        <v/>
      </c>
      <c r="D2048" s="75" t="n"/>
      <c r="E2048" s="80" t="n"/>
      <c r="F2048" s="80" t="n"/>
      <c r="G2048" s="80" t="n"/>
      <c r="H2048" s="80" t="n"/>
      <c r="I2048" s="80" t="n"/>
      <c r="J2048" s="80" t="n"/>
      <c r="K2048" s="80">
        <f>F2048-Y2048</f>
        <v/>
      </c>
      <c r="L2048" s="82">
        <f>AA2048/(K2048+W2048)</f>
        <v/>
      </c>
      <c r="M2048" s="75" t="n">
        <v>0.3125</v>
      </c>
      <c r="N2048" s="80" t="n">
        <v>62368.1</v>
      </c>
      <c r="O2048" s="80" t="n">
        <v>28966.55</v>
      </c>
      <c r="P2048" s="80" t="n">
        <v>10874.1</v>
      </c>
      <c r="Q2048" s="80" t="n">
        <v>18324.9</v>
      </c>
      <c r="R2048" s="80" t="n">
        <v>5440.99</v>
      </c>
      <c r="S2048" s="80" t="n">
        <v>-1238.44</v>
      </c>
      <c r="T2048" s="80">
        <f>O2048-Y2048</f>
        <v/>
      </c>
      <c r="U2048" s="82">
        <f>AA2048/(T2048+X2048)</f>
        <v/>
      </c>
      <c r="V2048" s="80">
        <f>INDEX(检修、备用和必开!B:B,MATCH(统调负荷!$C2048,检修、备用和必开!$A:$A,0))</f>
        <v/>
      </c>
      <c r="W2048" s="80">
        <f>INDEX(检修、备用和必开!C:C,MATCH(统调负荷!$C2048,检修、备用和必开!$A:$A,0))</f>
        <v/>
      </c>
      <c r="X2048" s="80">
        <f>INDEX(检修、备用和必开!D:D,MATCH(统调负荷!$C2048,检修、备用和必开!$A:$A,0))</f>
        <v/>
      </c>
      <c r="Y2048" s="80">
        <f>INDEX(检修、备用和必开!E:E,MATCH(统调负荷!$C2048,检修、备用和必开!$A:$A,0))</f>
        <v/>
      </c>
      <c r="Z2048" s="80">
        <f>INDEX(检修、备用和必开!F:F,MATCH(统调负荷!$C2048,检修、备用和必开!$A:$A,0))</f>
        <v/>
      </c>
      <c r="AA2048" s="80">
        <f>94492.4-V2048-Z2048</f>
        <v/>
      </c>
      <c r="AB2048" s="80" t="n">
        <v>300.11</v>
      </c>
      <c r="AC2048" s="80" t="n">
        <v>329.99</v>
      </c>
      <c r="AD2048" s="83">
        <f>C2048+D2048</f>
        <v/>
      </c>
      <c r="AE2048" s="82">
        <f>N2048-E2048</f>
        <v/>
      </c>
      <c r="AF2048" s="82">
        <f>O2048-F2048</f>
        <v/>
      </c>
      <c r="AG2048" s="82">
        <f>P2048-G2048</f>
        <v/>
      </c>
      <c r="AH2048" s="82">
        <f>Q2048-H2048</f>
        <v/>
      </c>
      <c r="AI2048" s="82">
        <f>R2048-I2048</f>
        <v/>
      </c>
      <c r="AJ2048" s="82">
        <f>S2048-J2048</f>
        <v/>
      </c>
      <c r="AK2048" s="80">
        <f>INDEX(检修、备用和必开!I:I,MATCH(统调负荷!$C2048,检修、备用和必开!$A:$A,0))</f>
        <v/>
      </c>
    </row>
    <row r="2049" ht="13.8" customHeight="1">
      <c r="A2049" s="80">
        <f>WEEKDAY(C2049,2)</f>
        <v/>
      </c>
      <c r="B2049" s="80">
        <f>HOUR(D2049)</f>
        <v/>
      </c>
      <c r="D2049" s="75" t="n"/>
      <c r="E2049" s="80" t="n"/>
      <c r="F2049" s="80" t="n"/>
      <c r="G2049" s="80" t="n"/>
      <c r="H2049" s="80" t="n"/>
      <c r="I2049" s="80" t="n"/>
      <c r="J2049" s="80" t="n"/>
      <c r="K2049" s="80">
        <f>F2049-Y2049</f>
        <v/>
      </c>
      <c r="L2049" s="82">
        <f>AA2049/(K2049+W2049)</f>
        <v/>
      </c>
      <c r="M2049" s="75" t="n">
        <v>0.3229166666666667</v>
      </c>
      <c r="N2049" s="80" t="n">
        <v>63299.3</v>
      </c>
      <c r="O2049" s="80" t="n">
        <v>28032.34</v>
      </c>
      <c r="P2049" s="80" t="n">
        <v>11136</v>
      </c>
      <c r="Q2049" s="80" t="n">
        <v>19728.8</v>
      </c>
      <c r="R2049" s="80" t="n">
        <v>5594.3</v>
      </c>
      <c r="S2049" s="80" t="n">
        <v>-1192.14</v>
      </c>
      <c r="T2049" s="80">
        <f>O2049-Y2049</f>
        <v/>
      </c>
      <c r="U2049" s="82">
        <f>AA2049/(T2049+X2049)</f>
        <v/>
      </c>
      <c r="V2049" s="80">
        <f>INDEX(检修、备用和必开!B:B,MATCH(统调负荷!$C2049,检修、备用和必开!$A:$A,0))</f>
        <v/>
      </c>
      <c r="W2049" s="80">
        <f>INDEX(检修、备用和必开!C:C,MATCH(统调负荷!$C2049,检修、备用和必开!$A:$A,0))</f>
        <v/>
      </c>
      <c r="X2049" s="80">
        <f>INDEX(检修、备用和必开!D:D,MATCH(统调负荷!$C2049,检修、备用和必开!$A:$A,0))</f>
        <v/>
      </c>
      <c r="Y2049" s="80">
        <f>INDEX(检修、备用和必开!E:E,MATCH(统调负荷!$C2049,检修、备用和必开!$A:$A,0))</f>
        <v/>
      </c>
      <c r="Z2049" s="80">
        <f>INDEX(检修、备用和必开!F:F,MATCH(统调负荷!$C2049,检修、备用和必开!$A:$A,0))</f>
        <v/>
      </c>
      <c r="AA2049" s="80">
        <f>94492.4-V2049-Z2049</f>
        <v/>
      </c>
      <c r="AB2049" s="80" t="n">
        <v>300.11</v>
      </c>
      <c r="AC2049" s="80" t="n">
        <v>310.32</v>
      </c>
      <c r="AD2049" s="83">
        <f>C2049+D2049</f>
        <v/>
      </c>
      <c r="AE2049" s="82">
        <f>N2049-E2049</f>
        <v/>
      </c>
      <c r="AF2049" s="82">
        <f>O2049-F2049</f>
        <v/>
      </c>
      <c r="AG2049" s="82">
        <f>P2049-G2049</f>
        <v/>
      </c>
      <c r="AH2049" s="82">
        <f>Q2049-H2049</f>
        <v/>
      </c>
      <c r="AI2049" s="82">
        <f>R2049-I2049</f>
        <v/>
      </c>
      <c r="AJ2049" s="82">
        <f>S2049-J2049</f>
        <v/>
      </c>
      <c r="AK2049" s="80">
        <f>INDEX(检修、备用和必开!I:I,MATCH(统调负荷!$C2049,检修、备用和必开!$A:$A,0))</f>
        <v/>
      </c>
    </row>
    <row r="2050" ht="13.8" customHeight="1">
      <c r="A2050" s="80">
        <f>WEEKDAY(C2050,2)</f>
        <v/>
      </c>
      <c r="B2050" s="80">
        <f>HOUR(D2050)</f>
        <v/>
      </c>
      <c r="D2050" s="75" t="n"/>
      <c r="E2050" s="80" t="n"/>
      <c r="F2050" s="80" t="n"/>
      <c r="G2050" s="80" t="n"/>
      <c r="H2050" s="80" t="n"/>
      <c r="I2050" s="80" t="n"/>
      <c r="J2050" s="80" t="n"/>
      <c r="K2050" s="80">
        <f>F2050-Y2050</f>
        <v/>
      </c>
      <c r="L2050" s="82">
        <f>AA2050/(K2050+W2050)</f>
        <v/>
      </c>
      <c r="M2050" s="75" t="n">
        <v>0.3333333333333333</v>
      </c>
      <c r="N2050" s="80" t="n">
        <v>64315.9</v>
      </c>
      <c r="O2050" s="80" t="n">
        <v>26645.84</v>
      </c>
      <c r="P2050" s="80" t="n">
        <v>11201.3</v>
      </c>
      <c r="Q2050" s="80" t="n">
        <v>21956.5</v>
      </c>
      <c r="R2050" s="80" t="n">
        <v>5824.32</v>
      </c>
      <c r="S2050" s="80" t="n">
        <v>-1312.06</v>
      </c>
      <c r="T2050" s="80">
        <f>O2050-Y2050</f>
        <v/>
      </c>
      <c r="U2050" s="82">
        <f>AA2050/(T2050+X2050)</f>
        <v/>
      </c>
      <c r="V2050" s="80">
        <f>INDEX(检修、备用和必开!B:B,MATCH(统调负荷!$C2050,检修、备用和必开!$A:$A,0))</f>
        <v/>
      </c>
      <c r="W2050" s="80">
        <f>INDEX(检修、备用和必开!C:C,MATCH(统调负荷!$C2050,检修、备用和必开!$A:$A,0))</f>
        <v/>
      </c>
      <c r="X2050" s="80">
        <f>INDEX(检修、备用和必开!D:D,MATCH(统调负荷!$C2050,检修、备用和必开!$A:$A,0))</f>
        <v/>
      </c>
      <c r="Y2050" s="80">
        <f>INDEX(检修、备用和必开!E:E,MATCH(统调负荷!$C2050,检修、备用和必开!$A:$A,0))</f>
        <v/>
      </c>
      <c r="Z2050" s="80">
        <f>INDEX(检修、备用和必开!F:F,MATCH(统调负荷!$C2050,检修、备用和必开!$A:$A,0))</f>
        <v/>
      </c>
      <c r="AA2050" s="80">
        <f>94492.4-V2050-Z2050</f>
        <v/>
      </c>
      <c r="AB2050" s="80" t="n">
        <v>298</v>
      </c>
      <c r="AC2050" s="80" t="n">
        <v>302</v>
      </c>
      <c r="AD2050" s="83">
        <f>C2050+D2050</f>
        <v/>
      </c>
      <c r="AE2050" s="82">
        <f>N2050-E2050</f>
        <v/>
      </c>
      <c r="AF2050" s="82">
        <f>O2050-F2050</f>
        <v/>
      </c>
      <c r="AG2050" s="82">
        <f>P2050-G2050</f>
        <v/>
      </c>
      <c r="AH2050" s="82">
        <f>Q2050-H2050</f>
        <v/>
      </c>
      <c r="AI2050" s="82">
        <f>R2050-I2050</f>
        <v/>
      </c>
      <c r="AJ2050" s="82">
        <f>S2050-J2050</f>
        <v/>
      </c>
      <c r="AK2050" s="80">
        <f>INDEX(检修、备用和必开!I:I,MATCH(统调负荷!$C2050,检修、备用和必开!$A:$A,0))</f>
        <v/>
      </c>
    </row>
    <row r="2051" ht="13.8" customHeight="1">
      <c r="A2051" s="80">
        <f>WEEKDAY(C2051,2)</f>
        <v/>
      </c>
      <c r="B2051" s="80">
        <f>HOUR(D2051)</f>
        <v/>
      </c>
      <c r="D2051" s="75" t="n"/>
      <c r="E2051" s="80" t="n"/>
      <c r="F2051" s="80" t="n"/>
      <c r="G2051" s="80" t="n"/>
      <c r="H2051" s="80" t="n"/>
      <c r="I2051" s="80" t="n"/>
      <c r="J2051" s="80" t="n"/>
      <c r="K2051" s="80">
        <f>F2051-Y2051</f>
        <v/>
      </c>
      <c r="L2051" s="82">
        <f>AA2051/(K2051+W2051)</f>
        <v/>
      </c>
      <c r="M2051" s="75" t="n">
        <v>0.34375</v>
      </c>
      <c r="N2051" s="80" t="n">
        <v>65534.4</v>
      </c>
      <c r="O2051" s="80" t="n">
        <v>26279.55</v>
      </c>
      <c r="P2051" s="80" t="n">
        <v>11506.1</v>
      </c>
      <c r="Q2051" s="80" t="n">
        <v>22944.6</v>
      </c>
      <c r="R2051" s="80" t="n">
        <v>6143.67</v>
      </c>
      <c r="S2051" s="80" t="n">
        <v>-1339.52</v>
      </c>
      <c r="T2051" s="80">
        <f>O2051-Y2051</f>
        <v/>
      </c>
      <c r="U2051" s="82">
        <f>AA2051/(T2051+X2051)</f>
        <v/>
      </c>
      <c r="V2051" s="80">
        <f>INDEX(检修、备用和必开!B:B,MATCH(统调负荷!$C2051,检修、备用和必开!$A:$A,0))</f>
        <v/>
      </c>
      <c r="W2051" s="80">
        <f>INDEX(检修、备用和必开!C:C,MATCH(统调负荷!$C2051,检修、备用和必开!$A:$A,0))</f>
        <v/>
      </c>
      <c r="X2051" s="80">
        <f>INDEX(检修、备用和必开!D:D,MATCH(统调负荷!$C2051,检修、备用和必开!$A:$A,0))</f>
        <v/>
      </c>
      <c r="Y2051" s="80">
        <f>INDEX(检修、备用和必开!E:E,MATCH(统调负荷!$C2051,检修、备用和必开!$A:$A,0))</f>
        <v/>
      </c>
      <c r="Z2051" s="80">
        <f>INDEX(检修、备用和必开!F:F,MATCH(统调负荷!$C2051,检修、备用和必开!$A:$A,0))</f>
        <v/>
      </c>
      <c r="AA2051" s="80">
        <f>94492.4-V2051-Z2051</f>
        <v/>
      </c>
      <c r="AB2051" s="80" t="n">
        <v>300</v>
      </c>
      <c r="AC2051" s="80" t="n">
        <v>310.17</v>
      </c>
      <c r="AD2051" s="83">
        <f>C2051+D2051</f>
        <v/>
      </c>
      <c r="AE2051" s="82">
        <f>N2051-E2051</f>
        <v/>
      </c>
      <c r="AF2051" s="82">
        <f>O2051-F2051</f>
        <v/>
      </c>
      <c r="AG2051" s="82">
        <f>P2051-G2051</f>
        <v/>
      </c>
      <c r="AH2051" s="82">
        <f>Q2051-H2051</f>
        <v/>
      </c>
      <c r="AI2051" s="82">
        <f>R2051-I2051</f>
        <v/>
      </c>
      <c r="AJ2051" s="82">
        <f>S2051-J2051</f>
        <v/>
      </c>
      <c r="AK2051" s="80">
        <f>INDEX(检修、备用和必开!I:I,MATCH(统调负荷!$C2051,检修、备用和必开!$A:$A,0))</f>
        <v/>
      </c>
    </row>
    <row r="2052" ht="13.8" customHeight="1">
      <c r="A2052" s="80">
        <f>WEEKDAY(C2052,2)</f>
        <v/>
      </c>
      <c r="B2052" s="80">
        <f>HOUR(D2052)</f>
        <v/>
      </c>
      <c r="D2052" s="75" t="n"/>
      <c r="E2052" s="80" t="n"/>
      <c r="F2052" s="80" t="n"/>
      <c r="G2052" s="80" t="n"/>
      <c r="H2052" s="80" t="n"/>
      <c r="I2052" s="80" t="n"/>
      <c r="J2052" s="80" t="n"/>
      <c r="K2052" s="80">
        <f>F2052-Y2052</f>
        <v/>
      </c>
      <c r="L2052" s="82">
        <f>AA2052/(K2052+W2052)</f>
        <v/>
      </c>
      <c r="M2052" s="75" t="n">
        <v>0.3541666666666667</v>
      </c>
      <c r="N2052" s="80" t="n">
        <v>66442.5</v>
      </c>
      <c r="O2052" s="80" t="n">
        <v>26189.43</v>
      </c>
      <c r="P2052" s="80" t="n">
        <v>12391.5</v>
      </c>
      <c r="Q2052" s="80" t="n">
        <v>22877.6</v>
      </c>
      <c r="R2052" s="80" t="n">
        <v>6402.06</v>
      </c>
      <c r="S2052" s="80" t="n">
        <v>-1418.09</v>
      </c>
      <c r="T2052" s="80">
        <f>O2052-Y2052</f>
        <v/>
      </c>
      <c r="U2052" s="82">
        <f>AA2052/(T2052+X2052)</f>
        <v/>
      </c>
      <c r="V2052" s="80">
        <f>INDEX(检修、备用和必开!B:B,MATCH(统调负荷!$C2052,检修、备用和必开!$A:$A,0))</f>
        <v/>
      </c>
      <c r="W2052" s="80">
        <f>INDEX(检修、备用和必开!C:C,MATCH(统调负荷!$C2052,检修、备用和必开!$A:$A,0))</f>
        <v/>
      </c>
      <c r="X2052" s="80">
        <f>INDEX(检修、备用和必开!D:D,MATCH(统调负荷!$C2052,检修、备用和必开!$A:$A,0))</f>
        <v/>
      </c>
      <c r="Y2052" s="80">
        <f>INDEX(检修、备用和必开!E:E,MATCH(统调负荷!$C2052,检修、备用和必开!$A:$A,0))</f>
        <v/>
      </c>
      <c r="Z2052" s="80">
        <f>INDEX(检修、备用和必开!F:F,MATCH(统调负荷!$C2052,检修、备用和必开!$A:$A,0))</f>
        <v/>
      </c>
      <c r="AA2052" s="80">
        <f>94492.4-V2052-Z2052</f>
        <v/>
      </c>
      <c r="AB2052" s="80" t="n">
        <v>298</v>
      </c>
      <c r="AC2052" s="80" t="n">
        <v>301</v>
      </c>
      <c r="AD2052" s="83">
        <f>C2052+D2052</f>
        <v/>
      </c>
      <c r="AE2052" s="82">
        <f>N2052-E2052</f>
        <v/>
      </c>
      <c r="AF2052" s="82">
        <f>O2052-F2052</f>
        <v/>
      </c>
      <c r="AG2052" s="82">
        <f>P2052-G2052</f>
        <v/>
      </c>
      <c r="AH2052" s="82">
        <f>Q2052-H2052</f>
        <v/>
      </c>
      <c r="AI2052" s="82">
        <f>R2052-I2052</f>
        <v/>
      </c>
      <c r="AJ2052" s="82">
        <f>S2052-J2052</f>
        <v/>
      </c>
      <c r="AK2052" s="80">
        <f>INDEX(检修、备用和必开!I:I,MATCH(统调负荷!$C2052,检修、备用和必开!$A:$A,0))</f>
        <v/>
      </c>
    </row>
    <row r="2053" ht="13.8" customHeight="1">
      <c r="A2053" s="80">
        <f>WEEKDAY(C2053,2)</f>
        <v/>
      </c>
      <c r="B2053" s="80">
        <f>HOUR(D2053)</f>
        <v/>
      </c>
      <c r="D2053" s="75" t="n"/>
      <c r="E2053" s="80" t="n"/>
      <c r="F2053" s="80" t="n"/>
      <c r="G2053" s="80" t="n"/>
      <c r="H2053" s="80" t="n"/>
      <c r="I2053" s="80" t="n"/>
      <c r="J2053" s="80" t="n"/>
      <c r="K2053" s="80">
        <f>F2053-Y2053</f>
        <v/>
      </c>
      <c r="L2053" s="82">
        <f>AA2053/(K2053+W2053)</f>
        <v/>
      </c>
      <c r="M2053" s="75" t="n">
        <v>0.3645833333333333</v>
      </c>
      <c r="N2053" s="80" t="n">
        <v>67174</v>
      </c>
      <c r="O2053" s="80" t="n">
        <v>26411.8</v>
      </c>
      <c r="P2053" s="80" t="n">
        <v>12622.8</v>
      </c>
      <c r="Q2053" s="80" t="n">
        <v>23112.3</v>
      </c>
      <c r="R2053" s="80" t="n">
        <v>6468.32</v>
      </c>
      <c r="S2053" s="80" t="n">
        <v>-1441.22</v>
      </c>
      <c r="T2053" s="80">
        <f>O2053-Y2053</f>
        <v/>
      </c>
      <c r="U2053" s="82">
        <f>AA2053/(T2053+X2053)</f>
        <v/>
      </c>
      <c r="V2053" s="80">
        <f>INDEX(检修、备用和必开!B:B,MATCH(统调负荷!$C2053,检修、备用和必开!$A:$A,0))</f>
        <v/>
      </c>
      <c r="W2053" s="80">
        <f>INDEX(检修、备用和必开!C:C,MATCH(统调负荷!$C2053,检修、备用和必开!$A:$A,0))</f>
        <v/>
      </c>
      <c r="X2053" s="80">
        <f>INDEX(检修、备用和必开!D:D,MATCH(统调负荷!$C2053,检修、备用和必开!$A:$A,0))</f>
        <v/>
      </c>
      <c r="Y2053" s="80">
        <f>INDEX(检修、备用和必开!E:E,MATCH(统调负荷!$C2053,检修、备用和必开!$A:$A,0))</f>
        <v/>
      </c>
      <c r="Z2053" s="80">
        <f>INDEX(检修、备用和必开!F:F,MATCH(统调负荷!$C2053,检修、备用和必开!$A:$A,0))</f>
        <v/>
      </c>
      <c r="AA2053" s="80">
        <f>94492.4-V2053-Z2053</f>
        <v/>
      </c>
      <c r="AB2053" s="80" t="n">
        <v>298</v>
      </c>
      <c r="AC2053" s="80" t="n">
        <v>300.12</v>
      </c>
      <c r="AD2053" s="83">
        <f>C2053+D2053</f>
        <v/>
      </c>
      <c r="AE2053" s="82">
        <f>N2053-E2053</f>
        <v/>
      </c>
      <c r="AF2053" s="82">
        <f>O2053-F2053</f>
        <v/>
      </c>
      <c r="AG2053" s="82">
        <f>P2053-G2053</f>
        <v/>
      </c>
      <c r="AH2053" s="82">
        <f>Q2053-H2053</f>
        <v/>
      </c>
      <c r="AI2053" s="82">
        <f>R2053-I2053</f>
        <v/>
      </c>
      <c r="AJ2053" s="82">
        <f>S2053-J2053</f>
        <v/>
      </c>
      <c r="AK2053" s="80">
        <f>INDEX(检修、备用和必开!I:I,MATCH(统调负荷!$C2053,检修、备用和必开!$A:$A,0))</f>
        <v/>
      </c>
    </row>
    <row r="2054" ht="13.8" customHeight="1">
      <c r="A2054" s="80">
        <f>WEEKDAY(C2054,2)</f>
        <v/>
      </c>
      <c r="B2054" s="80">
        <f>HOUR(D2054)</f>
        <v/>
      </c>
      <c r="D2054" s="75" t="n"/>
      <c r="E2054" s="80" t="n"/>
      <c r="F2054" s="80" t="n"/>
      <c r="G2054" s="80" t="n"/>
      <c r="H2054" s="80" t="n"/>
      <c r="I2054" s="80" t="n"/>
      <c r="J2054" s="80" t="n"/>
      <c r="K2054" s="80">
        <f>F2054-Y2054</f>
        <v/>
      </c>
      <c r="L2054" s="82">
        <f>AA2054/(K2054+W2054)</f>
        <v/>
      </c>
      <c r="M2054" s="75" t="n">
        <v>0.375</v>
      </c>
      <c r="N2054" s="80" t="n">
        <v>68189.2</v>
      </c>
      <c r="O2054" s="80" t="n">
        <v>25968.35</v>
      </c>
      <c r="P2054" s="80" t="n">
        <v>12824.5</v>
      </c>
      <c r="Q2054" s="80" t="n">
        <v>23932.1</v>
      </c>
      <c r="R2054" s="80" t="n">
        <v>6851.62</v>
      </c>
      <c r="S2054" s="80" t="n">
        <v>-1387.37</v>
      </c>
      <c r="T2054" s="80">
        <f>O2054-Y2054</f>
        <v/>
      </c>
      <c r="U2054" s="82">
        <f>AA2054/(T2054+X2054)</f>
        <v/>
      </c>
      <c r="V2054" s="80">
        <f>INDEX(检修、备用和必开!B:B,MATCH(统调负荷!$C2054,检修、备用和必开!$A:$A,0))</f>
        <v/>
      </c>
      <c r="W2054" s="80">
        <f>INDEX(检修、备用和必开!C:C,MATCH(统调负荷!$C2054,检修、备用和必开!$A:$A,0))</f>
        <v/>
      </c>
      <c r="X2054" s="80">
        <f>INDEX(检修、备用和必开!D:D,MATCH(统调负荷!$C2054,检修、备用和必开!$A:$A,0))</f>
        <v/>
      </c>
      <c r="Y2054" s="80">
        <f>INDEX(检修、备用和必开!E:E,MATCH(统调负荷!$C2054,检修、备用和必开!$A:$A,0))</f>
        <v/>
      </c>
      <c r="Z2054" s="80">
        <f>INDEX(检修、备用和必开!F:F,MATCH(统调负荷!$C2054,检修、备用和必开!$A:$A,0))</f>
        <v/>
      </c>
      <c r="AA2054" s="80">
        <f>94492.4-V2054-Z2054</f>
        <v/>
      </c>
      <c r="AB2054" s="80" t="n">
        <v>299</v>
      </c>
      <c r="AC2054" s="80" t="n">
        <v>320</v>
      </c>
      <c r="AD2054" s="83">
        <f>C2054+D2054</f>
        <v/>
      </c>
      <c r="AE2054" s="82">
        <f>N2054-E2054</f>
        <v/>
      </c>
      <c r="AF2054" s="82">
        <f>O2054-F2054</f>
        <v/>
      </c>
      <c r="AG2054" s="82">
        <f>P2054-G2054</f>
        <v/>
      </c>
      <c r="AH2054" s="82">
        <f>Q2054-H2054</f>
        <v/>
      </c>
      <c r="AI2054" s="82">
        <f>R2054-I2054</f>
        <v/>
      </c>
      <c r="AJ2054" s="82">
        <f>S2054-J2054</f>
        <v/>
      </c>
      <c r="AK2054" s="80">
        <f>INDEX(检修、备用和必开!I:I,MATCH(统调负荷!$C2054,检修、备用和必开!$A:$A,0))</f>
        <v/>
      </c>
    </row>
    <row r="2055" ht="13.8" customHeight="1">
      <c r="A2055" s="80">
        <f>WEEKDAY(C2055,2)</f>
        <v/>
      </c>
      <c r="B2055" s="80">
        <f>HOUR(D2055)</f>
        <v/>
      </c>
      <c r="D2055" s="75" t="n"/>
      <c r="E2055" s="80" t="n"/>
      <c r="F2055" s="80" t="n"/>
      <c r="G2055" s="80" t="n"/>
      <c r="H2055" s="80" t="n"/>
      <c r="I2055" s="80" t="n"/>
      <c r="J2055" s="80" t="n"/>
      <c r="K2055" s="80">
        <f>F2055-Y2055</f>
        <v/>
      </c>
      <c r="L2055" s="82">
        <f>AA2055/(K2055+W2055)</f>
        <v/>
      </c>
      <c r="M2055" s="75" t="n">
        <v>0.3854166666666667</v>
      </c>
      <c r="N2055" s="80" t="n">
        <v>69223.39999999999</v>
      </c>
      <c r="O2055" s="80" t="n">
        <v>26956.61</v>
      </c>
      <c r="P2055" s="80" t="n">
        <v>12459.6</v>
      </c>
      <c r="Q2055" s="80" t="n">
        <v>24137.9</v>
      </c>
      <c r="R2055" s="80" t="n">
        <v>7063.05</v>
      </c>
      <c r="S2055" s="80" t="n">
        <v>-1393.76</v>
      </c>
      <c r="T2055" s="80">
        <f>O2055-Y2055</f>
        <v/>
      </c>
      <c r="U2055" s="82">
        <f>AA2055/(T2055+X2055)</f>
        <v/>
      </c>
      <c r="V2055" s="80">
        <f>INDEX(检修、备用和必开!B:B,MATCH(统调负荷!$C2055,检修、备用和必开!$A:$A,0))</f>
        <v/>
      </c>
      <c r="W2055" s="80">
        <f>INDEX(检修、备用和必开!C:C,MATCH(统调负荷!$C2055,检修、备用和必开!$A:$A,0))</f>
        <v/>
      </c>
      <c r="X2055" s="80">
        <f>INDEX(检修、备用和必开!D:D,MATCH(统调负荷!$C2055,检修、备用和必开!$A:$A,0))</f>
        <v/>
      </c>
      <c r="Y2055" s="80">
        <f>INDEX(检修、备用和必开!E:E,MATCH(统调负荷!$C2055,检修、备用和必开!$A:$A,0))</f>
        <v/>
      </c>
      <c r="Z2055" s="80">
        <f>INDEX(检修、备用和必开!F:F,MATCH(统调负荷!$C2055,检修、备用和必开!$A:$A,0))</f>
        <v/>
      </c>
      <c r="AA2055" s="80">
        <f>94492.4-V2055-Z2055</f>
        <v/>
      </c>
      <c r="AB2055" s="80" t="n">
        <v>294</v>
      </c>
      <c r="AC2055" s="80" t="n">
        <v>326.99</v>
      </c>
      <c r="AD2055" s="83">
        <f>C2055+D2055</f>
        <v/>
      </c>
      <c r="AE2055" s="82">
        <f>N2055-E2055</f>
        <v/>
      </c>
      <c r="AF2055" s="82">
        <f>O2055-F2055</f>
        <v/>
      </c>
      <c r="AG2055" s="82">
        <f>P2055-G2055</f>
        <v/>
      </c>
      <c r="AH2055" s="82">
        <f>Q2055-H2055</f>
        <v/>
      </c>
      <c r="AI2055" s="82">
        <f>R2055-I2055</f>
        <v/>
      </c>
      <c r="AJ2055" s="82">
        <f>S2055-J2055</f>
        <v/>
      </c>
      <c r="AK2055" s="80">
        <f>INDEX(检修、备用和必开!I:I,MATCH(统调负荷!$C2055,检修、备用和必开!$A:$A,0))</f>
        <v/>
      </c>
    </row>
    <row r="2056" ht="13.8" customHeight="1">
      <c r="A2056" s="80">
        <f>WEEKDAY(C2056,2)</f>
        <v/>
      </c>
      <c r="B2056" s="80">
        <f>HOUR(D2056)</f>
        <v/>
      </c>
      <c r="D2056" s="75" t="n"/>
      <c r="E2056" s="80" t="n"/>
      <c r="F2056" s="80" t="n"/>
      <c r="G2056" s="80" t="n"/>
      <c r="H2056" s="80" t="n"/>
      <c r="I2056" s="80" t="n"/>
      <c r="J2056" s="80" t="n"/>
      <c r="K2056" s="80">
        <f>F2056-Y2056</f>
        <v/>
      </c>
      <c r="L2056" s="82">
        <f>AA2056/(K2056+W2056)</f>
        <v/>
      </c>
      <c r="M2056" s="75" t="n">
        <v>0.3958333333333333</v>
      </c>
      <c r="N2056" s="80" t="n">
        <v>69204.2</v>
      </c>
      <c r="O2056" s="80" t="n">
        <v>27282.27</v>
      </c>
      <c r="P2056" s="80" t="n">
        <v>12475.2</v>
      </c>
      <c r="Q2056" s="80" t="n">
        <v>23471.1</v>
      </c>
      <c r="R2056" s="80" t="n">
        <v>7376.58</v>
      </c>
      <c r="S2056" s="80" t="n">
        <v>-1400.95</v>
      </c>
      <c r="T2056" s="80">
        <f>O2056-Y2056</f>
        <v/>
      </c>
      <c r="U2056" s="82">
        <f>AA2056/(T2056+X2056)</f>
        <v/>
      </c>
      <c r="V2056" s="80">
        <f>INDEX(检修、备用和必开!B:B,MATCH(统调负荷!$C2056,检修、备用和必开!$A:$A,0))</f>
        <v/>
      </c>
      <c r="W2056" s="80">
        <f>INDEX(检修、备用和必开!C:C,MATCH(统调负荷!$C2056,检修、备用和必开!$A:$A,0))</f>
        <v/>
      </c>
      <c r="X2056" s="80">
        <f>INDEX(检修、备用和必开!D:D,MATCH(统调负荷!$C2056,检修、备用和必开!$A:$A,0))</f>
        <v/>
      </c>
      <c r="Y2056" s="80">
        <f>INDEX(检修、备用和必开!E:E,MATCH(统调负荷!$C2056,检修、备用和必开!$A:$A,0))</f>
        <v/>
      </c>
      <c r="Z2056" s="80">
        <f>INDEX(检修、备用和必开!F:F,MATCH(统调负荷!$C2056,检修、备用和必开!$A:$A,0))</f>
        <v/>
      </c>
      <c r="AA2056" s="80">
        <f>94492.4-V2056-Z2056</f>
        <v/>
      </c>
      <c r="AB2056" s="80" t="n">
        <v>280.49</v>
      </c>
      <c r="AC2056" s="80" t="n">
        <v>320.36</v>
      </c>
      <c r="AD2056" s="83">
        <f>C2056+D2056</f>
        <v/>
      </c>
      <c r="AE2056" s="82">
        <f>N2056-E2056</f>
        <v/>
      </c>
      <c r="AF2056" s="82">
        <f>O2056-F2056</f>
        <v/>
      </c>
      <c r="AG2056" s="82">
        <f>P2056-G2056</f>
        <v/>
      </c>
      <c r="AH2056" s="82">
        <f>Q2056-H2056</f>
        <v/>
      </c>
      <c r="AI2056" s="82">
        <f>R2056-I2056</f>
        <v/>
      </c>
      <c r="AJ2056" s="82">
        <f>S2056-J2056</f>
        <v/>
      </c>
      <c r="AK2056" s="80">
        <f>INDEX(检修、备用和必开!I:I,MATCH(统调负荷!$C2056,检修、备用和必开!$A:$A,0))</f>
        <v/>
      </c>
    </row>
    <row r="2057" ht="13.8" customHeight="1">
      <c r="A2057" s="80">
        <f>WEEKDAY(C2057,2)</f>
        <v/>
      </c>
      <c r="B2057" s="80">
        <f>HOUR(D2057)</f>
        <v/>
      </c>
      <c r="D2057" s="75" t="n"/>
      <c r="E2057" s="80" t="n"/>
      <c r="F2057" s="80" t="n"/>
      <c r="G2057" s="80" t="n"/>
      <c r="H2057" s="80" t="n"/>
      <c r="I2057" s="80" t="n"/>
      <c r="J2057" s="80" t="n"/>
      <c r="K2057" s="80">
        <f>F2057-Y2057</f>
        <v/>
      </c>
      <c r="L2057" s="82">
        <f>AA2057/(K2057+W2057)</f>
        <v/>
      </c>
      <c r="M2057" s="75" t="n">
        <v>0.40625</v>
      </c>
      <c r="N2057" s="80" t="n">
        <v>69367</v>
      </c>
      <c r="O2057" s="80" t="n">
        <v>27064.76</v>
      </c>
      <c r="P2057" s="80" t="n">
        <v>12630.9</v>
      </c>
      <c r="Q2057" s="80" t="n">
        <v>23329.8</v>
      </c>
      <c r="R2057" s="80" t="n">
        <v>7743.54</v>
      </c>
      <c r="S2057" s="80" t="n">
        <v>-1402</v>
      </c>
      <c r="T2057" s="80">
        <f>O2057-Y2057</f>
        <v/>
      </c>
      <c r="U2057" s="82">
        <f>AA2057/(T2057+X2057)</f>
        <v/>
      </c>
      <c r="V2057" s="80">
        <f>INDEX(检修、备用和必开!B:B,MATCH(统调负荷!$C2057,检修、备用和必开!$A:$A,0))</f>
        <v/>
      </c>
      <c r="W2057" s="80">
        <f>INDEX(检修、备用和必开!C:C,MATCH(统调负荷!$C2057,检修、备用和必开!$A:$A,0))</f>
        <v/>
      </c>
      <c r="X2057" s="80">
        <f>INDEX(检修、备用和必开!D:D,MATCH(统调负荷!$C2057,检修、备用和必开!$A:$A,0))</f>
        <v/>
      </c>
      <c r="Y2057" s="80">
        <f>INDEX(检修、备用和必开!E:E,MATCH(统调负荷!$C2057,检修、备用和必开!$A:$A,0))</f>
        <v/>
      </c>
      <c r="Z2057" s="80">
        <f>INDEX(检修、备用和必开!F:F,MATCH(统调负荷!$C2057,检修、备用和必开!$A:$A,0))</f>
        <v/>
      </c>
      <c r="AA2057" s="80">
        <f>94492.4-V2057-Z2057</f>
        <v/>
      </c>
      <c r="AB2057" s="80" t="n">
        <v>275.66</v>
      </c>
      <c r="AC2057" s="80" t="n">
        <v>312.81</v>
      </c>
      <c r="AD2057" s="83">
        <f>C2057+D2057</f>
        <v/>
      </c>
      <c r="AE2057" s="82">
        <f>N2057-E2057</f>
        <v/>
      </c>
      <c r="AF2057" s="82">
        <f>O2057-F2057</f>
        <v/>
      </c>
      <c r="AG2057" s="82">
        <f>P2057-G2057</f>
        <v/>
      </c>
      <c r="AH2057" s="82">
        <f>Q2057-H2057</f>
        <v/>
      </c>
      <c r="AI2057" s="82">
        <f>R2057-I2057</f>
        <v/>
      </c>
      <c r="AJ2057" s="82">
        <f>S2057-J2057</f>
        <v/>
      </c>
      <c r="AK2057" s="80">
        <f>INDEX(检修、备用和必开!I:I,MATCH(统调负荷!$C2057,检修、备用和必开!$A:$A,0))</f>
        <v/>
      </c>
    </row>
    <row r="2058" ht="13.8" customHeight="1">
      <c r="A2058" s="80">
        <f>WEEKDAY(C2058,2)</f>
        <v/>
      </c>
      <c r="B2058" s="80">
        <f>HOUR(D2058)</f>
        <v/>
      </c>
      <c r="D2058" s="75" t="n"/>
      <c r="E2058" s="80" t="n"/>
      <c r="F2058" s="80" t="n"/>
      <c r="G2058" s="80" t="n"/>
      <c r="H2058" s="80" t="n"/>
      <c r="I2058" s="80" t="n"/>
      <c r="J2058" s="80" t="n"/>
      <c r="K2058" s="80">
        <f>F2058-Y2058</f>
        <v/>
      </c>
      <c r="L2058" s="82">
        <f>AA2058/(K2058+W2058)</f>
        <v/>
      </c>
      <c r="M2058" s="75" t="n">
        <v>0.4166666666666667</v>
      </c>
      <c r="N2058" s="80" t="n">
        <v>69031.2</v>
      </c>
      <c r="O2058" s="80" t="n">
        <v>26162.82</v>
      </c>
      <c r="P2058" s="80" t="n">
        <v>12678.4</v>
      </c>
      <c r="Q2058" s="80" t="n">
        <v>23625.3</v>
      </c>
      <c r="R2058" s="80" t="n">
        <v>8041.91</v>
      </c>
      <c r="S2058" s="80" t="n">
        <v>-1477.23</v>
      </c>
      <c r="T2058" s="80">
        <f>O2058-Y2058</f>
        <v/>
      </c>
      <c r="U2058" s="82">
        <f>AA2058/(T2058+X2058)</f>
        <v/>
      </c>
      <c r="V2058" s="80">
        <f>INDEX(检修、备用和必开!B:B,MATCH(统调负荷!$C2058,检修、备用和必开!$A:$A,0))</f>
        <v/>
      </c>
      <c r="W2058" s="80">
        <f>INDEX(检修、备用和必开!C:C,MATCH(统调负荷!$C2058,检修、备用和必开!$A:$A,0))</f>
        <v/>
      </c>
      <c r="X2058" s="80">
        <f>INDEX(检修、备用和必开!D:D,MATCH(统调负荷!$C2058,检修、备用和必开!$A:$A,0))</f>
        <v/>
      </c>
      <c r="Y2058" s="80">
        <f>INDEX(检修、备用和必开!E:E,MATCH(统调负荷!$C2058,检修、备用和必开!$A:$A,0))</f>
        <v/>
      </c>
      <c r="Z2058" s="80">
        <f>INDEX(检修、备用和必开!F:F,MATCH(统调负荷!$C2058,检修、备用和必开!$A:$A,0))</f>
        <v/>
      </c>
      <c r="AA2058" s="80">
        <f>94492.4-V2058-Z2058</f>
        <v/>
      </c>
      <c r="AB2058" s="80" t="n">
        <v>103.76</v>
      </c>
      <c r="AC2058" s="80" t="n">
        <v>285</v>
      </c>
      <c r="AD2058" s="83">
        <f>C2058+D2058</f>
        <v/>
      </c>
      <c r="AE2058" s="82">
        <f>N2058-E2058</f>
        <v/>
      </c>
      <c r="AF2058" s="82">
        <f>O2058-F2058</f>
        <v/>
      </c>
      <c r="AG2058" s="82">
        <f>P2058-G2058</f>
        <v/>
      </c>
      <c r="AH2058" s="82">
        <f>Q2058-H2058</f>
        <v/>
      </c>
      <c r="AI2058" s="82">
        <f>R2058-I2058</f>
        <v/>
      </c>
      <c r="AJ2058" s="82">
        <f>S2058-J2058</f>
        <v/>
      </c>
      <c r="AK2058" s="80">
        <f>INDEX(检修、备用和必开!I:I,MATCH(统调负荷!$C2058,检修、备用和必开!$A:$A,0))</f>
        <v/>
      </c>
    </row>
    <row r="2059" ht="13.8" customHeight="1">
      <c r="A2059" s="80">
        <f>WEEKDAY(C2059,2)</f>
        <v/>
      </c>
      <c r="B2059" s="80">
        <f>HOUR(D2059)</f>
        <v/>
      </c>
      <c r="D2059" s="75" t="n"/>
      <c r="E2059" s="80" t="n"/>
      <c r="F2059" s="80" t="n"/>
      <c r="G2059" s="80" t="n"/>
      <c r="H2059" s="80" t="n"/>
      <c r="I2059" s="80" t="n"/>
      <c r="J2059" s="80" t="n"/>
      <c r="K2059" s="80">
        <f>F2059-Y2059</f>
        <v/>
      </c>
      <c r="L2059" s="82">
        <f>AA2059/(K2059+W2059)</f>
        <v/>
      </c>
      <c r="M2059" s="75" t="n">
        <v>0.4270833333333333</v>
      </c>
      <c r="N2059" s="80" t="n">
        <v>68422.3</v>
      </c>
      <c r="O2059" s="80" t="n">
        <v>26197.98</v>
      </c>
      <c r="P2059" s="80" t="n">
        <v>11181.6</v>
      </c>
      <c r="Q2059" s="80" t="n">
        <v>24297.4</v>
      </c>
      <c r="R2059" s="80" t="n">
        <v>8307.75</v>
      </c>
      <c r="S2059" s="80" t="n">
        <v>-1562.43</v>
      </c>
      <c r="T2059" s="80">
        <f>O2059-Y2059</f>
        <v/>
      </c>
      <c r="U2059" s="82">
        <f>AA2059/(T2059+X2059)</f>
        <v/>
      </c>
      <c r="V2059" s="80">
        <f>INDEX(检修、备用和必开!B:B,MATCH(统调负荷!$C2059,检修、备用和必开!$A:$A,0))</f>
        <v/>
      </c>
      <c r="W2059" s="80">
        <f>INDEX(检修、备用和必开!C:C,MATCH(统调负荷!$C2059,检修、备用和必开!$A:$A,0))</f>
        <v/>
      </c>
      <c r="X2059" s="80">
        <f>INDEX(检修、备用和必开!D:D,MATCH(统调负荷!$C2059,检修、备用和必开!$A:$A,0))</f>
        <v/>
      </c>
      <c r="Y2059" s="80">
        <f>INDEX(检修、备用和必开!E:E,MATCH(统调负荷!$C2059,检修、备用和必开!$A:$A,0))</f>
        <v/>
      </c>
      <c r="Z2059" s="80">
        <f>INDEX(检修、备用和必开!F:F,MATCH(统调负荷!$C2059,检修、备用和必开!$A:$A,0))</f>
        <v/>
      </c>
      <c r="AA2059" s="80">
        <f>94492.4-V2059-Z2059</f>
        <v/>
      </c>
      <c r="AB2059" s="80" t="n">
        <v>258.98</v>
      </c>
      <c r="AC2059" s="80" t="n">
        <v>324</v>
      </c>
      <c r="AD2059" s="83">
        <f>C2059+D2059</f>
        <v/>
      </c>
      <c r="AE2059" s="82">
        <f>N2059-E2059</f>
        <v/>
      </c>
      <c r="AF2059" s="82">
        <f>O2059-F2059</f>
        <v/>
      </c>
      <c r="AG2059" s="82">
        <f>P2059-G2059</f>
        <v/>
      </c>
      <c r="AH2059" s="82">
        <f>Q2059-H2059</f>
        <v/>
      </c>
      <c r="AI2059" s="82">
        <f>R2059-I2059</f>
        <v/>
      </c>
      <c r="AJ2059" s="82">
        <f>S2059-J2059</f>
        <v/>
      </c>
      <c r="AK2059" s="80">
        <f>INDEX(检修、备用和必开!I:I,MATCH(统调负荷!$C2059,检修、备用和必开!$A:$A,0))</f>
        <v/>
      </c>
    </row>
    <row r="2060" ht="13.8" customHeight="1">
      <c r="A2060" s="80">
        <f>WEEKDAY(C2060,2)</f>
        <v/>
      </c>
      <c r="B2060" s="80">
        <f>HOUR(D2060)</f>
        <v/>
      </c>
      <c r="D2060" s="75" t="n"/>
      <c r="E2060" s="80" t="n"/>
      <c r="F2060" s="80" t="n"/>
      <c r="G2060" s="80" t="n"/>
      <c r="H2060" s="80" t="n"/>
      <c r="I2060" s="80" t="n"/>
      <c r="J2060" s="80" t="n"/>
      <c r="K2060" s="80">
        <f>F2060-Y2060</f>
        <v/>
      </c>
      <c r="L2060" s="82">
        <f>AA2060/(K2060+W2060)</f>
        <v/>
      </c>
      <c r="M2060" s="75" t="n">
        <v>0.4375</v>
      </c>
      <c r="N2060" s="80" t="n">
        <v>68161.3</v>
      </c>
      <c r="O2060" s="80" t="n">
        <v>26138.44</v>
      </c>
      <c r="P2060" s="80" t="n">
        <v>11623.3</v>
      </c>
      <c r="Q2060" s="80" t="n">
        <v>23367.7</v>
      </c>
      <c r="R2060" s="80" t="n">
        <v>8617.879999999999</v>
      </c>
      <c r="S2060" s="80" t="n">
        <v>-1586.02</v>
      </c>
      <c r="T2060" s="80">
        <f>O2060-Y2060</f>
        <v/>
      </c>
      <c r="U2060" s="82">
        <f>AA2060/(T2060+X2060)</f>
        <v/>
      </c>
      <c r="V2060" s="80">
        <f>INDEX(检修、备用和必开!B:B,MATCH(统调负荷!$C2060,检修、备用和必开!$A:$A,0))</f>
        <v/>
      </c>
      <c r="W2060" s="80">
        <f>INDEX(检修、备用和必开!C:C,MATCH(统调负荷!$C2060,检修、备用和必开!$A:$A,0))</f>
        <v/>
      </c>
      <c r="X2060" s="80">
        <f>INDEX(检修、备用和必开!D:D,MATCH(统调负荷!$C2060,检修、备用和必开!$A:$A,0))</f>
        <v/>
      </c>
      <c r="Y2060" s="80">
        <f>INDEX(检修、备用和必开!E:E,MATCH(统调负荷!$C2060,检修、备用和必开!$A:$A,0))</f>
        <v/>
      </c>
      <c r="Z2060" s="80">
        <f>INDEX(检修、备用和必开!F:F,MATCH(统调负荷!$C2060,检修、备用和必开!$A:$A,0))</f>
        <v/>
      </c>
      <c r="AA2060" s="80">
        <f>94492.4-V2060-Z2060</f>
        <v/>
      </c>
      <c r="AB2060" s="80" t="n">
        <v>105.4</v>
      </c>
      <c r="AC2060" s="80" t="n">
        <v>324</v>
      </c>
      <c r="AD2060" s="83">
        <f>C2060+D2060</f>
        <v/>
      </c>
      <c r="AE2060" s="82">
        <f>N2060-E2060</f>
        <v/>
      </c>
      <c r="AF2060" s="82">
        <f>O2060-F2060</f>
        <v/>
      </c>
      <c r="AG2060" s="82">
        <f>P2060-G2060</f>
        <v/>
      </c>
      <c r="AH2060" s="82">
        <f>Q2060-H2060</f>
        <v/>
      </c>
      <c r="AI2060" s="82">
        <f>R2060-I2060</f>
        <v/>
      </c>
      <c r="AJ2060" s="82">
        <f>S2060-J2060</f>
        <v/>
      </c>
      <c r="AK2060" s="80">
        <f>INDEX(检修、备用和必开!I:I,MATCH(统调负荷!$C2060,检修、备用和必开!$A:$A,0))</f>
        <v/>
      </c>
    </row>
    <row r="2061" ht="13.8" customHeight="1">
      <c r="A2061" s="80">
        <f>WEEKDAY(C2061,2)</f>
        <v/>
      </c>
      <c r="B2061" s="80">
        <f>HOUR(D2061)</f>
        <v/>
      </c>
      <c r="D2061" s="75" t="n"/>
      <c r="E2061" s="80" t="n"/>
      <c r="F2061" s="80" t="n"/>
      <c r="G2061" s="80" t="n"/>
      <c r="H2061" s="80" t="n"/>
      <c r="I2061" s="80" t="n"/>
      <c r="J2061" s="80" t="n"/>
      <c r="K2061" s="80">
        <f>F2061-Y2061</f>
        <v/>
      </c>
      <c r="L2061" s="82">
        <f>AA2061/(K2061+W2061)</f>
        <v/>
      </c>
      <c r="M2061" s="75" t="n">
        <v>0.4479166666666667</v>
      </c>
      <c r="N2061" s="80" t="n">
        <v>68208</v>
      </c>
      <c r="O2061" s="80" t="n">
        <v>25961.48</v>
      </c>
      <c r="P2061" s="80" t="n">
        <v>11915.4</v>
      </c>
      <c r="Q2061" s="80" t="n">
        <v>22924.6</v>
      </c>
      <c r="R2061" s="80" t="n">
        <v>8939.200000000001</v>
      </c>
      <c r="S2061" s="80" t="n">
        <v>-1532.68</v>
      </c>
      <c r="T2061" s="80">
        <f>O2061-Y2061</f>
        <v/>
      </c>
      <c r="U2061" s="82">
        <f>AA2061/(T2061+X2061)</f>
        <v/>
      </c>
      <c r="V2061" s="80">
        <f>INDEX(检修、备用和必开!B:B,MATCH(统调负荷!$C2061,检修、备用和必开!$A:$A,0))</f>
        <v/>
      </c>
      <c r="W2061" s="80">
        <f>INDEX(检修、备用和必开!C:C,MATCH(统调负荷!$C2061,检修、备用和必开!$A:$A,0))</f>
        <v/>
      </c>
      <c r="X2061" s="80">
        <f>INDEX(检修、备用和必开!D:D,MATCH(统调负荷!$C2061,检修、备用和必开!$A:$A,0))</f>
        <v/>
      </c>
      <c r="Y2061" s="80">
        <f>INDEX(检修、备用和必开!E:E,MATCH(统调负荷!$C2061,检修、备用和必开!$A:$A,0))</f>
        <v/>
      </c>
      <c r="Z2061" s="80">
        <f>INDEX(检修、备用和必开!F:F,MATCH(统调负荷!$C2061,检修、备用和必开!$A:$A,0))</f>
        <v/>
      </c>
      <c r="AA2061" s="80">
        <f>94492.4-V2061-Z2061</f>
        <v/>
      </c>
      <c r="AB2061" s="80" t="n">
        <v>160.48</v>
      </c>
      <c r="AC2061" s="80" t="n">
        <v>308</v>
      </c>
      <c r="AD2061" s="83">
        <f>C2061+D2061</f>
        <v/>
      </c>
      <c r="AE2061" s="82">
        <f>N2061-E2061</f>
        <v/>
      </c>
      <c r="AF2061" s="82">
        <f>O2061-F2061</f>
        <v/>
      </c>
      <c r="AG2061" s="82">
        <f>P2061-G2061</f>
        <v/>
      </c>
      <c r="AH2061" s="82">
        <f>Q2061-H2061</f>
        <v/>
      </c>
      <c r="AI2061" s="82">
        <f>R2061-I2061</f>
        <v/>
      </c>
      <c r="AJ2061" s="82">
        <f>S2061-J2061</f>
        <v/>
      </c>
      <c r="AK2061" s="80">
        <f>INDEX(检修、备用和必开!I:I,MATCH(统调负荷!$C2061,检修、备用和必开!$A:$A,0))</f>
        <v/>
      </c>
    </row>
    <row r="2062" ht="13.8" customHeight="1">
      <c r="A2062" s="80">
        <f>WEEKDAY(C2062,2)</f>
        <v/>
      </c>
      <c r="B2062" s="80">
        <f>HOUR(D2062)</f>
        <v/>
      </c>
      <c r="D2062" s="75" t="n"/>
      <c r="E2062" s="80" t="n"/>
      <c r="F2062" s="80" t="n"/>
      <c r="G2062" s="80" t="n"/>
      <c r="H2062" s="80" t="n"/>
      <c r="I2062" s="80" t="n"/>
      <c r="J2062" s="80" t="n"/>
      <c r="K2062" s="80">
        <f>F2062-Y2062</f>
        <v/>
      </c>
      <c r="L2062" s="82">
        <f>AA2062/(K2062+W2062)</f>
        <v/>
      </c>
      <c r="M2062" s="75" t="n">
        <v>0.4583333333333333</v>
      </c>
      <c r="N2062" s="80" t="n">
        <v>68136.7</v>
      </c>
      <c r="O2062" s="80" t="n">
        <v>26387.46</v>
      </c>
      <c r="P2062" s="80" t="n">
        <v>11941.2</v>
      </c>
      <c r="Q2062" s="80" t="n">
        <v>22206</v>
      </c>
      <c r="R2062" s="80" t="n">
        <v>9158.43</v>
      </c>
      <c r="S2062" s="80" t="n">
        <v>-1556.39</v>
      </c>
      <c r="T2062" s="80">
        <f>O2062-Y2062</f>
        <v/>
      </c>
      <c r="U2062" s="82">
        <f>AA2062/(T2062+X2062)</f>
        <v/>
      </c>
      <c r="V2062" s="80">
        <f>INDEX(检修、备用和必开!B:B,MATCH(统调负荷!$C2062,检修、备用和必开!$A:$A,0))</f>
        <v/>
      </c>
      <c r="W2062" s="80">
        <f>INDEX(检修、备用和必开!C:C,MATCH(统调负荷!$C2062,检修、备用和必开!$A:$A,0))</f>
        <v/>
      </c>
      <c r="X2062" s="80">
        <f>INDEX(检修、备用和必开!D:D,MATCH(统调负荷!$C2062,检修、备用和必开!$A:$A,0))</f>
        <v/>
      </c>
      <c r="Y2062" s="80">
        <f>INDEX(检修、备用和必开!E:E,MATCH(统调负荷!$C2062,检修、备用和必开!$A:$A,0))</f>
        <v/>
      </c>
      <c r="Z2062" s="80">
        <f>INDEX(检修、备用和必开!F:F,MATCH(统调负荷!$C2062,检修、备用和必开!$A:$A,0))</f>
        <v/>
      </c>
      <c r="AA2062" s="80">
        <f>94492.4-V2062-Z2062</f>
        <v/>
      </c>
      <c r="AB2062" s="80" t="n">
        <v>160.5</v>
      </c>
      <c r="AC2062" s="80" t="n">
        <v>320</v>
      </c>
      <c r="AD2062" s="83">
        <f>C2062+D2062</f>
        <v/>
      </c>
      <c r="AE2062" s="82">
        <f>N2062-E2062</f>
        <v/>
      </c>
      <c r="AF2062" s="82">
        <f>O2062-F2062</f>
        <v/>
      </c>
      <c r="AG2062" s="82">
        <f>P2062-G2062</f>
        <v/>
      </c>
      <c r="AH2062" s="82">
        <f>Q2062-H2062</f>
        <v/>
      </c>
      <c r="AI2062" s="82">
        <f>R2062-I2062</f>
        <v/>
      </c>
      <c r="AJ2062" s="82">
        <f>S2062-J2062</f>
        <v/>
      </c>
      <c r="AK2062" s="80">
        <f>INDEX(检修、备用和必开!I:I,MATCH(统调负荷!$C2062,检修、备用和必开!$A:$A,0))</f>
        <v/>
      </c>
    </row>
    <row r="2063" ht="13.8" customHeight="1">
      <c r="A2063" s="80">
        <f>WEEKDAY(C2063,2)</f>
        <v/>
      </c>
      <c r="B2063" s="80">
        <f>HOUR(D2063)</f>
        <v/>
      </c>
      <c r="D2063" s="75" t="n"/>
      <c r="E2063" s="80" t="n"/>
      <c r="F2063" s="80" t="n"/>
      <c r="G2063" s="80" t="n"/>
      <c r="H2063" s="80" t="n"/>
      <c r="I2063" s="80" t="n"/>
      <c r="J2063" s="80" t="n"/>
      <c r="K2063" s="80">
        <f>F2063-Y2063</f>
        <v/>
      </c>
      <c r="L2063" s="82">
        <f>AA2063/(K2063+W2063)</f>
        <v/>
      </c>
      <c r="M2063" s="75" t="n">
        <v>0.46875</v>
      </c>
      <c r="N2063" s="80" t="n">
        <v>68364.5</v>
      </c>
      <c r="O2063" s="80" t="n">
        <v>26928.5</v>
      </c>
      <c r="P2063" s="80" t="n">
        <v>11946.4</v>
      </c>
      <c r="Q2063" s="80" t="n">
        <v>21635.1</v>
      </c>
      <c r="R2063" s="80" t="n">
        <v>9402.639999999999</v>
      </c>
      <c r="S2063" s="80" t="n">
        <v>-1548.14</v>
      </c>
      <c r="T2063" s="80">
        <f>O2063-Y2063</f>
        <v/>
      </c>
      <c r="U2063" s="82">
        <f>AA2063/(T2063+X2063)</f>
        <v/>
      </c>
      <c r="V2063" s="80">
        <f>INDEX(检修、备用和必开!B:B,MATCH(统调负荷!$C2063,检修、备用和必开!$A:$A,0))</f>
        <v/>
      </c>
      <c r="W2063" s="80">
        <f>INDEX(检修、备用和必开!C:C,MATCH(统调负荷!$C2063,检修、备用和必开!$A:$A,0))</f>
        <v/>
      </c>
      <c r="X2063" s="80">
        <f>INDEX(检修、备用和必开!D:D,MATCH(统调负荷!$C2063,检修、备用和必开!$A:$A,0))</f>
        <v/>
      </c>
      <c r="Y2063" s="80">
        <f>INDEX(检修、备用和必开!E:E,MATCH(统调负荷!$C2063,检修、备用和必开!$A:$A,0))</f>
        <v/>
      </c>
      <c r="Z2063" s="80">
        <f>INDEX(检修、备用和必开!F:F,MATCH(统调负荷!$C2063,检修、备用和必开!$A:$A,0))</f>
        <v/>
      </c>
      <c r="AA2063" s="80">
        <f>94492.4-V2063-Z2063</f>
        <v/>
      </c>
      <c r="AB2063" s="80" t="n">
        <v>79.77</v>
      </c>
      <c r="AC2063" s="80" t="n">
        <v>315</v>
      </c>
      <c r="AD2063" s="83">
        <f>C2063+D2063</f>
        <v/>
      </c>
      <c r="AE2063" s="82">
        <f>N2063-E2063</f>
        <v/>
      </c>
      <c r="AF2063" s="82">
        <f>O2063-F2063</f>
        <v/>
      </c>
      <c r="AG2063" s="82">
        <f>P2063-G2063</f>
        <v/>
      </c>
      <c r="AH2063" s="82">
        <f>Q2063-H2063</f>
        <v/>
      </c>
      <c r="AI2063" s="82">
        <f>R2063-I2063</f>
        <v/>
      </c>
      <c r="AJ2063" s="82">
        <f>S2063-J2063</f>
        <v/>
      </c>
      <c r="AK2063" s="80">
        <f>INDEX(检修、备用和必开!I:I,MATCH(统调负荷!$C2063,检修、备用和必开!$A:$A,0))</f>
        <v/>
      </c>
    </row>
    <row r="2064" ht="13.8" customHeight="1">
      <c r="A2064" s="80">
        <f>WEEKDAY(C2064,2)</f>
        <v/>
      </c>
      <c r="B2064" s="80">
        <f>HOUR(D2064)</f>
        <v/>
      </c>
      <c r="D2064" s="75" t="n"/>
      <c r="E2064" s="80" t="n"/>
      <c r="F2064" s="80" t="n"/>
      <c r="G2064" s="80" t="n"/>
      <c r="H2064" s="80" t="n"/>
      <c r="I2064" s="80" t="n"/>
      <c r="J2064" s="80" t="n"/>
      <c r="K2064" s="80">
        <f>F2064-Y2064</f>
        <v/>
      </c>
      <c r="L2064" s="82">
        <f>AA2064/(K2064+W2064)</f>
        <v/>
      </c>
      <c r="M2064" s="75" t="n">
        <v>0.4791666666666667</v>
      </c>
      <c r="N2064" s="80" t="n">
        <v>67446.10000000001</v>
      </c>
      <c r="O2064" s="80" t="n">
        <v>25491.95</v>
      </c>
      <c r="P2064" s="80" t="n">
        <v>12065.9</v>
      </c>
      <c r="Q2064" s="80" t="n">
        <v>21787.7</v>
      </c>
      <c r="R2064" s="80" t="n">
        <v>9647.690000000001</v>
      </c>
      <c r="S2064" s="80" t="n">
        <v>-1547.14</v>
      </c>
      <c r="T2064" s="80">
        <f>O2064-Y2064</f>
        <v/>
      </c>
      <c r="U2064" s="82">
        <f>AA2064/(T2064+X2064)</f>
        <v/>
      </c>
      <c r="V2064" s="80">
        <f>INDEX(检修、备用和必开!B:B,MATCH(统调负荷!$C2064,检修、备用和必开!$A:$A,0))</f>
        <v/>
      </c>
      <c r="W2064" s="80">
        <f>INDEX(检修、备用和必开!C:C,MATCH(统调负荷!$C2064,检修、备用和必开!$A:$A,0))</f>
        <v/>
      </c>
      <c r="X2064" s="80">
        <f>INDEX(检修、备用和必开!D:D,MATCH(统调负荷!$C2064,检修、备用和必开!$A:$A,0))</f>
        <v/>
      </c>
      <c r="Y2064" s="80">
        <f>INDEX(检修、备用和必开!E:E,MATCH(统调负荷!$C2064,检修、备用和必开!$A:$A,0))</f>
        <v/>
      </c>
      <c r="Z2064" s="80">
        <f>INDEX(检修、备用和必开!F:F,MATCH(统调负荷!$C2064,检修、备用和必开!$A:$A,0))</f>
        <v/>
      </c>
      <c r="AA2064" s="80">
        <f>94492.4-V2064-Z2064</f>
        <v/>
      </c>
      <c r="AB2064" s="80" t="n">
        <v>75.98999999999999</v>
      </c>
      <c r="AC2064" s="80" t="n">
        <v>275</v>
      </c>
      <c r="AD2064" s="83">
        <f>C2064+D2064</f>
        <v/>
      </c>
      <c r="AE2064" s="82">
        <f>N2064-E2064</f>
        <v/>
      </c>
      <c r="AF2064" s="82">
        <f>O2064-F2064</f>
        <v/>
      </c>
      <c r="AG2064" s="82">
        <f>P2064-G2064</f>
        <v/>
      </c>
      <c r="AH2064" s="82">
        <f>Q2064-H2064</f>
        <v/>
      </c>
      <c r="AI2064" s="82">
        <f>R2064-I2064</f>
        <v/>
      </c>
      <c r="AJ2064" s="82">
        <f>S2064-J2064</f>
        <v/>
      </c>
      <c r="AK2064" s="80">
        <f>INDEX(检修、备用和必开!I:I,MATCH(统调负荷!$C2064,检修、备用和必开!$A:$A,0))</f>
        <v/>
      </c>
    </row>
    <row r="2065" ht="13.8" customHeight="1">
      <c r="A2065" s="80">
        <f>WEEKDAY(C2065,2)</f>
        <v/>
      </c>
      <c r="B2065" s="80">
        <f>HOUR(D2065)</f>
        <v/>
      </c>
      <c r="D2065" s="75" t="n"/>
      <c r="E2065" s="80" t="n"/>
      <c r="F2065" s="80" t="n"/>
      <c r="G2065" s="80" t="n"/>
      <c r="H2065" s="80" t="n"/>
      <c r="I2065" s="80" t="n"/>
      <c r="J2065" s="80" t="n"/>
      <c r="K2065" s="80">
        <f>F2065-Y2065</f>
        <v/>
      </c>
      <c r="L2065" s="82">
        <f>AA2065/(K2065+W2065)</f>
        <v/>
      </c>
      <c r="M2065" s="75" t="n">
        <v>0.4895833333333333</v>
      </c>
      <c r="N2065" s="80" t="n">
        <v>66520.2</v>
      </c>
      <c r="O2065" s="80" t="n">
        <v>25328.27</v>
      </c>
      <c r="P2065" s="80" t="n">
        <v>11218.4</v>
      </c>
      <c r="Q2065" s="80" t="n">
        <v>21634.8</v>
      </c>
      <c r="R2065" s="80" t="n">
        <v>9936.790000000001</v>
      </c>
      <c r="S2065" s="80" t="n">
        <v>-1598.06</v>
      </c>
      <c r="T2065" s="80">
        <f>O2065-Y2065</f>
        <v/>
      </c>
      <c r="U2065" s="82">
        <f>AA2065/(T2065+X2065)</f>
        <v/>
      </c>
      <c r="V2065" s="80">
        <f>INDEX(检修、备用和必开!B:B,MATCH(统调负荷!$C2065,检修、备用和必开!$A:$A,0))</f>
        <v/>
      </c>
      <c r="W2065" s="80">
        <f>INDEX(检修、备用和必开!C:C,MATCH(统调负荷!$C2065,检修、备用和必开!$A:$A,0))</f>
        <v/>
      </c>
      <c r="X2065" s="80">
        <f>INDEX(检修、备用和必开!D:D,MATCH(统调负荷!$C2065,检修、备用和必开!$A:$A,0))</f>
        <v/>
      </c>
      <c r="Y2065" s="80">
        <f>INDEX(检修、备用和必开!E:E,MATCH(统调负荷!$C2065,检修、备用和必开!$A:$A,0))</f>
        <v/>
      </c>
      <c r="Z2065" s="80">
        <f>INDEX(检修、备用和必开!F:F,MATCH(统调负荷!$C2065,检修、备用和必开!$A:$A,0))</f>
        <v/>
      </c>
      <c r="AA2065" s="80">
        <f>94492.4-V2065-Z2065</f>
        <v/>
      </c>
      <c r="AB2065" s="80" t="n">
        <v>66.91</v>
      </c>
      <c r="AC2065" s="80" t="n">
        <v>320</v>
      </c>
      <c r="AD2065" s="83">
        <f>C2065+D2065</f>
        <v/>
      </c>
      <c r="AE2065" s="82">
        <f>N2065-E2065</f>
        <v/>
      </c>
      <c r="AF2065" s="82">
        <f>O2065-F2065</f>
        <v/>
      </c>
      <c r="AG2065" s="82">
        <f>P2065-G2065</f>
        <v/>
      </c>
      <c r="AH2065" s="82">
        <f>Q2065-H2065</f>
        <v/>
      </c>
      <c r="AI2065" s="82">
        <f>R2065-I2065</f>
        <v/>
      </c>
      <c r="AJ2065" s="82">
        <f>S2065-J2065</f>
        <v/>
      </c>
      <c r="AK2065" s="80">
        <f>INDEX(检修、备用和必开!I:I,MATCH(统调负荷!$C2065,检修、备用和必开!$A:$A,0))</f>
        <v/>
      </c>
    </row>
    <row r="2066" ht="13.8" customHeight="1">
      <c r="A2066" s="80">
        <f>WEEKDAY(C2066,2)</f>
        <v/>
      </c>
      <c r="B2066" s="80">
        <f>HOUR(D2066)</f>
        <v/>
      </c>
      <c r="D2066" s="75" t="n"/>
      <c r="E2066" s="80" t="n"/>
      <c r="F2066" s="80" t="n"/>
      <c r="G2066" s="80" t="n"/>
      <c r="H2066" s="80" t="n"/>
      <c r="I2066" s="80" t="n"/>
      <c r="J2066" s="80" t="n"/>
      <c r="K2066" s="80">
        <f>F2066-Y2066</f>
        <v/>
      </c>
      <c r="L2066" s="82">
        <f>AA2066/(K2066+W2066)</f>
        <v/>
      </c>
      <c r="M2066" s="75" t="n">
        <v>0.5</v>
      </c>
      <c r="N2066" s="80" t="n">
        <v>64639.2</v>
      </c>
      <c r="O2066" s="80" t="n">
        <v>23950.3</v>
      </c>
      <c r="P2066" s="80" t="n">
        <v>11608</v>
      </c>
      <c r="Q2066" s="80" t="n">
        <v>20788.7</v>
      </c>
      <c r="R2066" s="80" t="n">
        <v>9863.4</v>
      </c>
      <c r="S2066" s="80" t="n">
        <v>-1571.2</v>
      </c>
      <c r="T2066" s="80">
        <f>O2066-Y2066</f>
        <v/>
      </c>
      <c r="U2066" s="82">
        <f>AA2066/(T2066+X2066)</f>
        <v/>
      </c>
      <c r="V2066" s="80">
        <f>INDEX(检修、备用和必开!B:B,MATCH(统调负荷!$C2066,检修、备用和必开!$A:$A,0))</f>
        <v/>
      </c>
      <c r="W2066" s="80">
        <f>INDEX(检修、备用和必开!C:C,MATCH(统调负荷!$C2066,检修、备用和必开!$A:$A,0))</f>
        <v/>
      </c>
      <c r="X2066" s="80">
        <f>INDEX(检修、备用和必开!D:D,MATCH(统调负荷!$C2066,检修、备用和必开!$A:$A,0))</f>
        <v/>
      </c>
      <c r="Y2066" s="80">
        <f>INDEX(检修、备用和必开!E:E,MATCH(统调负荷!$C2066,检修、备用和必开!$A:$A,0))</f>
        <v/>
      </c>
      <c r="Z2066" s="80">
        <f>INDEX(检修、备用和必开!F:F,MATCH(统调负荷!$C2066,检修、备用和必开!$A:$A,0))</f>
        <v/>
      </c>
      <c r="AA2066" s="80">
        <f>94492.4-V2066-Z2066</f>
        <v/>
      </c>
      <c r="AB2066" s="80" t="n">
        <v>48.89</v>
      </c>
      <c r="AC2066" s="80" t="n">
        <v>280.12</v>
      </c>
      <c r="AD2066" s="83">
        <f>C2066+D2066</f>
        <v/>
      </c>
      <c r="AE2066" s="82">
        <f>N2066-E2066</f>
        <v/>
      </c>
      <c r="AF2066" s="82">
        <f>O2066-F2066</f>
        <v/>
      </c>
      <c r="AG2066" s="82">
        <f>P2066-G2066</f>
        <v/>
      </c>
      <c r="AH2066" s="82">
        <f>Q2066-H2066</f>
        <v/>
      </c>
      <c r="AI2066" s="82">
        <f>R2066-I2066</f>
        <v/>
      </c>
      <c r="AJ2066" s="82">
        <f>S2066-J2066</f>
        <v/>
      </c>
      <c r="AK2066" s="80">
        <f>INDEX(检修、备用和必开!I:I,MATCH(统调负荷!$C2066,检修、备用和必开!$A:$A,0))</f>
        <v/>
      </c>
    </row>
    <row r="2067" ht="13.8" customHeight="1">
      <c r="A2067" s="80">
        <f>WEEKDAY(C2067,2)</f>
        <v/>
      </c>
      <c r="B2067" s="80">
        <f>HOUR(D2067)</f>
        <v/>
      </c>
      <c r="D2067" s="75" t="n"/>
      <c r="E2067" s="80" t="n"/>
      <c r="F2067" s="80" t="n"/>
      <c r="G2067" s="80" t="n"/>
      <c r="H2067" s="80" t="n"/>
      <c r="I2067" s="80" t="n"/>
      <c r="J2067" s="80" t="n"/>
      <c r="K2067" s="80">
        <f>F2067-Y2067</f>
        <v/>
      </c>
      <c r="L2067" s="82">
        <f>AA2067/(K2067+W2067)</f>
        <v/>
      </c>
      <c r="M2067" s="75" t="n">
        <v>0.5104166666666666</v>
      </c>
      <c r="N2067" s="80" t="n">
        <v>65751.8</v>
      </c>
      <c r="O2067" s="80" t="n">
        <v>25862.36</v>
      </c>
      <c r="P2067" s="80" t="n">
        <v>11520.5</v>
      </c>
      <c r="Q2067" s="80" t="n">
        <v>20050.5</v>
      </c>
      <c r="R2067" s="80" t="n">
        <v>9871.92</v>
      </c>
      <c r="S2067" s="80" t="n">
        <v>-1553.48</v>
      </c>
      <c r="T2067" s="80">
        <f>O2067-Y2067</f>
        <v/>
      </c>
      <c r="U2067" s="82">
        <f>AA2067/(T2067+X2067)</f>
        <v/>
      </c>
      <c r="V2067" s="80">
        <f>INDEX(检修、备用和必开!B:B,MATCH(统调负荷!$C2067,检修、备用和必开!$A:$A,0))</f>
        <v/>
      </c>
      <c r="W2067" s="80">
        <f>INDEX(检修、备用和必开!C:C,MATCH(统调负荷!$C2067,检修、备用和必开!$A:$A,0))</f>
        <v/>
      </c>
      <c r="X2067" s="80">
        <f>INDEX(检修、备用和必开!D:D,MATCH(统调负荷!$C2067,检修、备用和必开!$A:$A,0))</f>
        <v/>
      </c>
      <c r="Y2067" s="80">
        <f>INDEX(检修、备用和必开!E:E,MATCH(统调负荷!$C2067,检修、备用和必开!$A:$A,0))</f>
        <v/>
      </c>
      <c r="Z2067" s="80">
        <f>INDEX(检修、备用和必开!F:F,MATCH(统调负荷!$C2067,检修、备用和必开!$A:$A,0))</f>
        <v/>
      </c>
      <c r="AA2067" s="80">
        <f>94492.4-V2067-Z2067</f>
        <v/>
      </c>
      <c r="AB2067" s="80" t="n">
        <v>231.69</v>
      </c>
      <c r="AC2067" s="80" t="n">
        <v>344.72</v>
      </c>
      <c r="AD2067" s="83">
        <f>C2067+D2067</f>
        <v/>
      </c>
      <c r="AE2067" s="82">
        <f>N2067-E2067</f>
        <v/>
      </c>
      <c r="AF2067" s="82">
        <f>O2067-F2067</f>
        <v/>
      </c>
      <c r="AG2067" s="82">
        <f>P2067-G2067</f>
        <v/>
      </c>
      <c r="AH2067" s="82">
        <f>Q2067-H2067</f>
        <v/>
      </c>
      <c r="AI2067" s="82">
        <f>R2067-I2067</f>
        <v/>
      </c>
      <c r="AJ2067" s="82">
        <f>S2067-J2067</f>
        <v/>
      </c>
      <c r="AK2067" s="80">
        <f>INDEX(检修、备用和必开!I:I,MATCH(统调负荷!$C2067,检修、备用和必开!$A:$A,0))</f>
        <v/>
      </c>
    </row>
    <row r="2068" ht="13.8" customHeight="1">
      <c r="A2068" s="80">
        <f>WEEKDAY(C2068,2)</f>
        <v/>
      </c>
      <c r="B2068" s="80">
        <f>HOUR(D2068)</f>
        <v/>
      </c>
      <c r="D2068" s="75" t="n"/>
      <c r="E2068" s="80" t="n"/>
      <c r="F2068" s="80" t="n"/>
      <c r="G2068" s="80" t="n"/>
      <c r="H2068" s="80" t="n"/>
      <c r="I2068" s="80" t="n"/>
      <c r="J2068" s="80" t="n"/>
      <c r="K2068" s="80">
        <f>F2068-Y2068</f>
        <v/>
      </c>
      <c r="L2068" s="82">
        <f>AA2068/(K2068+W2068)</f>
        <v/>
      </c>
      <c r="M2068" s="75" t="n">
        <v>0.5208333333333334</v>
      </c>
      <c r="N2068" s="80" t="n">
        <v>64842.2</v>
      </c>
      <c r="O2068" s="80" t="n">
        <v>26736.67</v>
      </c>
      <c r="P2068" s="80" t="n">
        <v>10519.5</v>
      </c>
      <c r="Q2068" s="80" t="n">
        <v>18851.3</v>
      </c>
      <c r="R2068" s="80" t="n">
        <v>10279.4</v>
      </c>
      <c r="S2068" s="80" t="n">
        <v>-1544.67</v>
      </c>
      <c r="T2068" s="80">
        <f>O2068-Y2068</f>
        <v/>
      </c>
      <c r="U2068" s="82">
        <f>AA2068/(T2068+X2068)</f>
        <v/>
      </c>
      <c r="V2068" s="80">
        <f>INDEX(检修、备用和必开!B:B,MATCH(统调负荷!$C2068,检修、备用和必开!$A:$A,0))</f>
        <v/>
      </c>
      <c r="W2068" s="80">
        <f>INDEX(检修、备用和必开!C:C,MATCH(统调负荷!$C2068,检修、备用和必开!$A:$A,0))</f>
        <v/>
      </c>
      <c r="X2068" s="80">
        <f>INDEX(检修、备用和必开!D:D,MATCH(统调负荷!$C2068,检修、备用和必开!$A:$A,0))</f>
        <v/>
      </c>
      <c r="Y2068" s="80">
        <f>INDEX(检修、备用和必开!E:E,MATCH(统调负荷!$C2068,检修、备用和必开!$A:$A,0))</f>
        <v/>
      </c>
      <c r="Z2068" s="80">
        <f>INDEX(检修、备用和必开!F:F,MATCH(统调负荷!$C2068,检修、备用和必开!$A:$A,0))</f>
        <v/>
      </c>
      <c r="AA2068" s="80">
        <f>94492.4-V2068-Z2068</f>
        <v/>
      </c>
      <c r="AB2068" s="80" t="n">
        <v>133.57</v>
      </c>
      <c r="AC2068" s="80" t="n">
        <v>736.95</v>
      </c>
      <c r="AD2068" s="83">
        <f>C2068+D2068</f>
        <v/>
      </c>
      <c r="AE2068" s="82">
        <f>N2068-E2068</f>
        <v/>
      </c>
      <c r="AF2068" s="82">
        <f>O2068-F2068</f>
        <v/>
      </c>
      <c r="AG2068" s="82">
        <f>P2068-G2068</f>
        <v/>
      </c>
      <c r="AH2068" s="82">
        <f>Q2068-H2068</f>
        <v/>
      </c>
      <c r="AI2068" s="82">
        <f>R2068-I2068</f>
        <v/>
      </c>
      <c r="AJ2068" s="82">
        <f>S2068-J2068</f>
        <v/>
      </c>
      <c r="AK2068" s="80">
        <f>INDEX(检修、备用和必开!I:I,MATCH(统调负荷!$C2068,检修、备用和必开!$A:$A,0))</f>
        <v/>
      </c>
    </row>
    <row r="2069" ht="13.8" customHeight="1">
      <c r="A2069" s="80">
        <f>WEEKDAY(C2069,2)</f>
        <v/>
      </c>
      <c r="B2069" s="80">
        <f>HOUR(D2069)</f>
        <v/>
      </c>
      <c r="D2069" s="75" t="n"/>
      <c r="E2069" s="80" t="n"/>
      <c r="F2069" s="80" t="n"/>
      <c r="G2069" s="80" t="n"/>
      <c r="H2069" s="80" t="n"/>
      <c r="I2069" s="80" t="n"/>
      <c r="J2069" s="80" t="n"/>
      <c r="K2069" s="80">
        <f>F2069-Y2069</f>
        <v/>
      </c>
      <c r="L2069" s="82">
        <f>AA2069/(K2069+W2069)</f>
        <v/>
      </c>
      <c r="M2069" s="75" t="n">
        <v>0.53125</v>
      </c>
      <c r="N2069" s="80" t="n">
        <v>64203.6</v>
      </c>
      <c r="O2069" s="80" t="n">
        <v>26773.05</v>
      </c>
      <c r="P2069" s="80" t="n">
        <v>10487.1</v>
      </c>
      <c r="Q2069" s="80" t="n">
        <v>18255.6</v>
      </c>
      <c r="R2069" s="80" t="n">
        <v>10215.5</v>
      </c>
      <c r="S2069" s="80" t="n">
        <v>-1527.65</v>
      </c>
      <c r="T2069" s="80">
        <f>O2069-Y2069</f>
        <v/>
      </c>
      <c r="U2069" s="82">
        <f>AA2069/(T2069+X2069)</f>
        <v/>
      </c>
      <c r="V2069" s="80">
        <f>INDEX(检修、备用和必开!B:B,MATCH(统调负荷!$C2069,检修、备用和必开!$A:$A,0))</f>
        <v/>
      </c>
      <c r="W2069" s="80">
        <f>INDEX(检修、备用和必开!C:C,MATCH(统调负荷!$C2069,检修、备用和必开!$A:$A,0))</f>
        <v/>
      </c>
      <c r="X2069" s="80">
        <f>INDEX(检修、备用和必开!D:D,MATCH(统调负荷!$C2069,检修、备用和必开!$A:$A,0))</f>
        <v/>
      </c>
      <c r="Y2069" s="80">
        <f>INDEX(检修、备用和必开!E:E,MATCH(统调负荷!$C2069,检修、备用和必开!$A:$A,0))</f>
        <v/>
      </c>
      <c r="Z2069" s="80">
        <f>INDEX(检修、备用和必开!F:F,MATCH(统调负荷!$C2069,检修、备用和必开!$A:$A,0))</f>
        <v/>
      </c>
      <c r="AA2069" s="80">
        <f>94492.4-V2069-Z2069</f>
        <v/>
      </c>
      <c r="AB2069" s="80" t="n">
        <v>275.85</v>
      </c>
      <c r="AC2069" s="80" t="n">
        <v>300.11</v>
      </c>
      <c r="AD2069" s="83">
        <f>C2069+D2069</f>
        <v/>
      </c>
      <c r="AE2069" s="82">
        <f>N2069-E2069</f>
        <v/>
      </c>
      <c r="AF2069" s="82">
        <f>O2069-F2069</f>
        <v/>
      </c>
      <c r="AG2069" s="82">
        <f>P2069-G2069</f>
        <v/>
      </c>
      <c r="AH2069" s="82">
        <f>Q2069-H2069</f>
        <v/>
      </c>
      <c r="AI2069" s="82">
        <f>R2069-I2069</f>
        <v/>
      </c>
      <c r="AJ2069" s="82">
        <f>S2069-J2069</f>
        <v/>
      </c>
      <c r="AK2069" s="80">
        <f>INDEX(检修、备用和必开!I:I,MATCH(统调负荷!$C2069,检修、备用和必开!$A:$A,0))</f>
        <v/>
      </c>
    </row>
    <row r="2070" ht="13.8" customHeight="1">
      <c r="A2070" s="80">
        <f>WEEKDAY(C2070,2)</f>
        <v/>
      </c>
      <c r="B2070" s="80">
        <f>HOUR(D2070)</f>
        <v/>
      </c>
      <c r="D2070" s="75" t="n"/>
      <c r="E2070" s="80" t="n"/>
      <c r="F2070" s="80" t="n"/>
      <c r="G2070" s="80" t="n"/>
      <c r="H2070" s="80" t="n"/>
      <c r="I2070" s="80" t="n"/>
      <c r="J2070" s="80" t="n"/>
      <c r="K2070" s="80">
        <f>F2070-Y2070</f>
        <v/>
      </c>
      <c r="L2070" s="82">
        <f>AA2070/(K2070+W2070)</f>
        <v/>
      </c>
      <c r="M2070" s="75" t="n">
        <v>0.5416666666666666</v>
      </c>
      <c r="N2070" s="80" t="n">
        <v>63669.9</v>
      </c>
      <c r="O2070" s="80" t="n">
        <v>25939.08</v>
      </c>
      <c r="P2070" s="80" t="n">
        <v>11061.1</v>
      </c>
      <c r="Q2070" s="80" t="n">
        <v>18235.5</v>
      </c>
      <c r="R2070" s="80" t="n">
        <v>10063.1</v>
      </c>
      <c r="S2070" s="80" t="n">
        <v>-1628.88</v>
      </c>
      <c r="T2070" s="80">
        <f>O2070-Y2070</f>
        <v/>
      </c>
      <c r="U2070" s="82">
        <f>AA2070/(T2070+X2070)</f>
        <v/>
      </c>
      <c r="V2070" s="80">
        <f>INDEX(检修、备用和必开!B:B,MATCH(统调负荷!$C2070,检修、备用和必开!$A:$A,0))</f>
        <v/>
      </c>
      <c r="W2070" s="80">
        <f>INDEX(检修、备用和必开!C:C,MATCH(统调负荷!$C2070,检修、备用和必开!$A:$A,0))</f>
        <v/>
      </c>
      <c r="X2070" s="80">
        <f>INDEX(检修、备用和必开!D:D,MATCH(统调负荷!$C2070,检修、备用和必开!$A:$A,0))</f>
        <v/>
      </c>
      <c r="Y2070" s="80">
        <f>INDEX(检修、备用和必开!E:E,MATCH(统调负荷!$C2070,检修、备用和必开!$A:$A,0))</f>
        <v/>
      </c>
      <c r="Z2070" s="80">
        <f>INDEX(检修、备用和必开!F:F,MATCH(统调负荷!$C2070,检修、备用和必开!$A:$A,0))</f>
        <v/>
      </c>
      <c r="AA2070" s="80">
        <f>94492.4-V2070-Z2070</f>
        <v/>
      </c>
      <c r="AB2070" s="80" t="n">
        <v>253.02</v>
      </c>
      <c r="AC2070" s="80" t="n">
        <v>303</v>
      </c>
      <c r="AD2070" s="83">
        <f>C2070+D2070</f>
        <v/>
      </c>
      <c r="AE2070" s="82">
        <f>N2070-E2070</f>
        <v/>
      </c>
      <c r="AF2070" s="82">
        <f>O2070-F2070</f>
        <v/>
      </c>
      <c r="AG2070" s="82">
        <f>P2070-G2070</f>
        <v/>
      </c>
      <c r="AH2070" s="82">
        <f>Q2070-H2070</f>
        <v/>
      </c>
      <c r="AI2070" s="82">
        <f>R2070-I2070</f>
        <v/>
      </c>
      <c r="AJ2070" s="82">
        <f>S2070-J2070</f>
        <v/>
      </c>
      <c r="AK2070" s="80">
        <f>INDEX(检修、备用和必开!I:I,MATCH(统调负荷!$C2070,检修、备用和必开!$A:$A,0))</f>
        <v/>
      </c>
    </row>
    <row r="2071" ht="13.8" customHeight="1">
      <c r="A2071" s="80">
        <f>WEEKDAY(C2071,2)</f>
        <v/>
      </c>
      <c r="B2071" s="80">
        <f>HOUR(D2071)</f>
        <v/>
      </c>
      <c r="D2071" s="75" t="n"/>
      <c r="E2071" s="80" t="n"/>
      <c r="F2071" s="80" t="n"/>
      <c r="G2071" s="80" t="n"/>
      <c r="H2071" s="80" t="n"/>
      <c r="I2071" s="80" t="n"/>
      <c r="J2071" s="80" t="n"/>
      <c r="K2071" s="80">
        <f>F2071-Y2071</f>
        <v/>
      </c>
      <c r="L2071" s="82">
        <f>AA2071/(K2071+W2071)</f>
        <v/>
      </c>
      <c r="M2071" s="75" t="n">
        <v>0.5520833333333334</v>
      </c>
      <c r="N2071" s="80" t="n">
        <v>63497.6</v>
      </c>
      <c r="O2071" s="80" t="n">
        <v>25257.58</v>
      </c>
      <c r="P2071" s="80" t="n">
        <v>11445.4</v>
      </c>
      <c r="Q2071" s="80" t="n">
        <v>18329.7</v>
      </c>
      <c r="R2071" s="80" t="n">
        <v>10017.8</v>
      </c>
      <c r="S2071" s="80" t="n">
        <v>-1552.88</v>
      </c>
      <c r="T2071" s="80">
        <f>O2071-Y2071</f>
        <v/>
      </c>
      <c r="U2071" s="82">
        <f>AA2071/(T2071+X2071)</f>
        <v/>
      </c>
      <c r="V2071" s="80">
        <f>INDEX(检修、备用和必开!B:B,MATCH(统调负荷!$C2071,检修、备用和必开!$A:$A,0))</f>
        <v/>
      </c>
      <c r="W2071" s="80">
        <f>INDEX(检修、备用和必开!C:C,MATCH(统调负荷!$C2071,检修、备用和必开!$A:$A,0))</f>
        <v/>
      </c>
      <c r="X2071" s="80">
        <f>INDEX(检修、备用和必开!D:D,MATCH(统调负荷!$C2071,检修、备用和必开!$A:$A,0))</f>
        <v/>
      </c>
      <c r="Y2071" s="80">
        <f>INDEX(检修、备用和必开!E:E,MATCH(统调负荷!$C2071,检修、备用和必开!$A:$A,0))</f>
        <v/>
      </c>
      <c r="Z2071" s="80">
        <f>INDEX(检修、备用和必开!F:F,MATCH(统调负荷!$C2071,检修、备用和必开!$A:$A,0))</f>
        <v/>
      </c>
      <c r="AA2071" s="80">
        <f>94492.4-V2071-Z2071</f>
        <v/>
      </c>
      <c r="AB2071" s="80" t="n">
        <v>7</v>
      </c>
      <c r="AC2071" s="80" t="n">
        <v>300.11</v>
      </c>
      <c r="AD2071" s="83">
        <f>C2071+D2071</f>
        <v/>
      </c>
      <c r="AE2071" s="82">
        <f>N2071-E2071</f>
        <v/>
      </c>
      <c r="AF2071" s="82">
        <f>O2071-F2071</f>
        <v/>
      </c>
      <c r="AG2071" s="82">
        <f>P2071-G2071</f>
        <v/>
      </c>
      <c r="AH2071" s="82">
        <f>Q2071-H2071</f>
        <v/>
      </c>
      <c r="AI2071" s="82">
        <f>R2071-I2071</f>
        <v/>
      </c>
      <c r="AJ2071" s="82">
        <f>S2071-J2071</f>
        <v/>
      </c>
      <c r="AK2071" s="80">
        <f>INDEX(检修、备用和必开!I:I,MATCH(统调负荷!$C2071,检修、备用和必开!$A:$A,0))</f>
        <v/>
      </c>
    </row>
    <row r="2072" ht="13.8" customHeight="1">
      <c r="A2072" s="80">
        <f>WEEKDAY(C2072,2)</f>
        <v/>
      </c>
      <c r="B2072" s="80">
        <f>HOUR(D2072)</f>
        <v/>
      </c>
      <c r="D2072" s="75" t="n"/>
      <c r="E2072" s="80" t="n"/>
      <c r="F2072" s="80" t="n"/>
      <c r="G2072" s="80" t="n"/>
      <c r="H2072" s="80" t="n"/>
      <c r="I2072" s="80" t="n"/>
      <c r="J2072" s="80" t="n"/>
      <c r="K2072" s="80">
        <f>F2072-Y2072</f>
        <v/>
      </c>
      <c r="L2072" s="82">
        <f>AA2072/(K2072+W2072)</f>
        <v/>
      </c>
      <c r="M2072" s="75" t="n">
        <v>0.5625</v>
      </c>
      <c r="N2072" s="80" t="n">
        <v>63380.2</v>
      </c>
      <c r="O2072" s="80" t="n">
        <v>24804.66</v>
      </c>
      <c r="P2072" s="80" t="n">
        <v>11704.4</v>
      </c>
      <c r="Q2072" s="80" t="n">
        <v>18288.3</v>
      </c>
      <c r="R2072" s="80" t="n">
        <v>10081.3</v>
      </c>
      <c r="S2072" s="80" t="n">
        <v>-1498.46</v>
      </c>
      <c r="T2072" s="80">
        <f>O2072-Y2072</f>
        <v/>
      </c>
      <c r="U2072" s="82">
        <f>AA2072/(T2072+X2072)</f>
        <v/>
      </c>
      <c r="V2072" s="80">
        <f>INDEX(检修、备用和必开!B:B,MATCH(统调负荷!$C2072,检修、备用和必开!$A:$A,0))</f>
        <v/>
      </c>
      <c r="W2072" s="80">
        <f>INDEX(检修、备用和必开!C:C,MATCH(统调负荷!$C2072,检修、备用和必开!$A:$A,0))</f>
        <v/>
      </c>
      <c r="X2072" s="80">
        <f>INDEX(检修、备用和必开!D:D,MATCH(统调负荷!$C2072,检修、备用和必开!$A:$A,0))</f>
        <v/>
      </c>
      <c r="Y2072" s="80">
        <f>INDEX(检修、备用和必开!E:E,MATCH(统调负荷!$C2072,检修、备用和必开!$A:$A,0))</f>
        <v/>
      </c>
      <c r="Z2072" s="80">
        <f>INDEX(检修、备用和必开!F:F,MATCH(统调负荷!$C2072,检修、备用和必开!$A:$A,0))</f>
        <v/>
      </c>
      <c r="AA2072" s="80">
        <f>94492.4-V2072-Z2072</f>
        <v/>
      </c>
      <c r="AB2072" s="80" t="n">
        <v>6.02</v>
      </c>
      <c r="AC2072" s="80" t="n">
        <v>300</v>
      </c>
      <c r="AD2072" s="83">
        <f>C2072+D2072</f>
        <v/>
      </c>
      <c r="AE2072" s="82">
        <f>N2072-E2072</f>
        <v/>
      </c>
      <c r="AF2072" s="82">
        <f>O2072-F2072</f>
        <v/>
      </c>
      <c r="AG2072" s="82">
        <f>P2072-G2072</f>
        <v/>
      </c>
      <c r="AH2072" s="82">
        <f>Q2072-H2072</f>
        <v/>
      </c>
      <c r="AI2072" s="82">
        <f>R2072-I2072</f>
        <v/>
      </c>
      <c r="AJ2072" s="82">
        <f>S2072-J2072</f>
        <v/>
      </c>
      <c r="AK2072" s="80">
        <f>INDEX(检修、备用和必开!I:I,MATCH(统调负荷!$C2072,检修、备用和必开!$A:$A,0))</f>
        <v/>
      </c>
    </row>
    <row r="2073" ht="13.8" customHeight="1">
      <c r="A2073" s="80">
        <f>WEEKDAY(C2073,2)</f>
        <v/>
      </c>
      <c r="B2073" s="80">
        <f>HOUR(D2073)</f>
        <v/>
      </c>
      <c r="D2073" s="75" t="n"/>
      <c r="E2073" s="80" t="n"/>
      <c r="F2073" s="80" t="n"/>
      <c r="G2073" s="80" t="n"/>
      <c r="H2073" s="80" t="n"/>
      <c r="I2073" s="80" t="n"/>
      <c r="J2073" s="80" t="n"/>
      <c r="K2073" s="80">
        <f>F2073-Y2073</f>
        <v/>
      </c>
      <c r="L2073" s="82">
        <f>AA2073/(K2073+W2073)</f>
        <v/>
      </c>
      <c r="M2073" s="75" t="n">
        <v>0.5729166666666666</v>
      </c>
      <c r="N2073" s="80" t="n">
        <v>63344</v>
      </c>
      <c r="O2073" s="80" t="n">
        <v>24262.76</v>
      </c>
      <c r="P2073" s="80" t="n">
        <v>11942.7</v>
      </c>
      <c r="Q2073" s="80" t="n">
        <v>18680</v>
      </c>
      <c r="R2073" s="80" t="n">
        <v>9875.27</v>
      </c>
      <c r="S2073" s="80" t="n">
        <v>-1416.73</v>
      </c>
      <c r="T2073" s="80">
        <f>O2073-Y2073</f>
        <v/>
      </c>
      <c r="U2073" s="82">
        <f>AA2073/(T2073+X2073)</f>
        <v/>
      </c>
      <c r="V2073" s="80">
        <f>INDEX(检修、备用和必开!B:B,MATCH(统调负荷!$C2073,检修、备用和必开!$A:$A,0))</f>
        <v/>
      </c>
      <c r="W2073" s="80">
        <f>INDEX(检修、备用和必开!C:C,MATCH(统调负荷!$C2073,检修、备用和必开!$A:$A,0))</f>
        <v/>
      </c>
      <c r="X2073" s="80">
        <f>INDEX(检修、备用和必开!D:D,MATCH(统调负荷!$C2073,检修、备用和必开!$A:$A,0))</f>
        <v/>
      </c>
      <c r="Y2073" s="80">
        <f>INDEX(检修、备用和必开!E:E,MATCH(统调负荷!$C2073,检修、备用和必开!$A:$A,0))</f>
        <v/>
      </c>
      <c r="Z2073" s="80">
        <f>INDEX(检修、备用和必开!F:F,MATCH(统调负荷!$C2073,检修、备用和必开!$A:$A,0))</f>
        <v/>
      </c>
      <c r="AA2073" s="80">
        <f>94492.4-V2073-Z2073</f>
        <v/>
      </c>
      <c r="AB2073" s="80" t="n">
        <v>64.90000000000001</v>
      </c>
      <c r="AC2073" s="80" t="n">
        <v>285</v>
      </c>
      <c r="AD2073" s="83">
        <f>C2073+D2073</f>
        <v/>
      </c>
      <c r="AE2073" s="82">
        <f>N2073-E2073</f>
        <v/>
      </c>
      <c r="AF2073" s="82">
        <f>O2073-F2073</f>
        <v/>
      </c>
      <c r="AG2073" s="82">
        <f>P2073-G2073</f>
        <v/>
      </c>
      <c r="AH2073" s="82">
        <f>Q2073-H2073</f>
        <v/>
      </c>
      <c r="AI2073" s="82">
        <f>R2073-I2073</f>
        <v/>
      </c>
      <c r="AJ2073" s="82">
        <f>S2073-J2073</f>
        <v/>
      </c>
      <c r="AK2073" s="80">
        <f>INDEX(检修、备用和必开!I:I,MATCH(统调负荷!$C2073,检修、备用和必开!$A:$A,0))</f>
        <v/>
      </c>
    </row>
    <row r="2074" ht="13.8" customHeight="1">
      <c r="A2074" s="80">
        <f>WEEKDAY(C2074,2)</f>
        <v/>
      </c>
      <c r="B2074" s="80">
        <f>HOUR(D2074)</f>
        <v/>
      </c>
      <c r="D2074" s="75" t="n"/>
      <c r="E2074" s="80" t="n"/>
      <c r="F2074" s="80" t="n"/>
      <c r="G2074" s="80" t="n"/>
      <c r="H2074" s="80" t="n"/>
      <c r="I2074" s="80" t="n"/>
      <c r="J2074" s="80" t="n"/>
      <c r="K2074" s="80">
        <f>F2074-Y2074</f>
        <v/>
      </c>
      <c r="L2074" s="82">
        <f>AA2074/(K2074+W2074)</f>
        <v/>
      </c>
      <c r="M2074" s="75" t="n">
        <v>0.5833333333333334</v>
      </c>
      <c r="N2074" s="80" t="n">
        <v>62623</v>
      </c>
      <c r="O2074" s="80" t="n">
        <v>22780.64</v>
      </c>
      <c r="P2074" s="80" t="n">
        <v>12849.8</v>
      </c>
      <c r="Q2074" s="80" t="n">
        <v>18918.6</v>
      </c>
      <c r="R2074" s="80" t="n">
        <v>9500.23</v>
      </c>
      <c r="S2074" s="80" t="n">
        <v>-1426.27</v>
      </c>
      <c r="T2074" s="80">
        <f>O2074-Y2074</f>
        <v/>
      </c>
      <c r="U2074" s="82">
        <f>AA2074/(T2074+X2074)</f>
        <v/>
      </c>
      <c r="V2074" s="80">
        <f>INDEX(检修、备用和必开!B:B,MATCH(统调负荷!$C2074,检修、备用和必开!$A:$A,0))</f>
        <v/>
      </c>
      <c r="W2074" s="80">
        <f>INDEX(检修、备用和必开!C:C,MATCH(统调负荷!$C2074,检修、备用和必开!$A:$A,0))</f>
        <v/>
      </c>
      <c r="X2074" s="80">
        <f>INDEX(检修、备用和必开!D:D,MATCH(统调负荷!$C2074,检修、备用和必开!$A:$A,0))</f>
        <v/>
      </c>
      <c r="Y2074" s="80">
        <f>INDEX(检修、备用和必开!E:E,MATCH(统调负荷!$C2074,检修、备用和必开!$A:$A,0))</f>
        <v/>
      </c>
      <c r="Z2074" s="80">
        <f>INDEX(检修、备用和必开!F:F,MATCH(统调负荷!$C2074,检修、备用和必开!$A:$A,0))</f>
        <v/>
      </c>
      <c r="AA2074" s="80">
        <f>94492.4-V2074-Z2074</f>
        <v/>
      </c>
      <c r="AB2074" s="80" t="n">
        <v>231.79</v>
      </c>
      <c r="AC2074" s="80" t="n">
        <v>0</v>
      </c>
      <c r="AD2074" s="83">
        <f>C2074+D2074</f>
        <v/>
      </c>
      <c r="AE2074" s="82">
        <f>N2074-E2074</f>
        <v/>
      </c>
      <c r="AF2074" s="82">
        <f>O2074-F2074</f>
        <v/>
      </c>
      <c r="AG2074" s="82">
        <f>P2074-G2074</f>
        <v/>
      </c>
      <c r="AH2074" s="82">
        <f>Q2074-H2074</f>
        <v/>
      </c>
      <c r="AI2074" s="82">
        <f>R2074-I2074</f>
        <v/>
      </c>
      <c r="AJ2074" s="82">
        <f>S2074-J2074</f>
        <v/>
      </c>
      <c r="AK2074" s="80">
        <f>INDEX(检修、备用和必开!I:I,MATCH(统调负荷!$C2074,检修、备用和必开!$A:$A,0))</f>
        <v/>
      </c>
    </row>
    <row r="2075" ht="13.8" customHeight="1">
      <c r="A2075" s="80">
        <f>WEEKDAY(C2075,2)</f>
        <v/>
      </c>
      <c r="B2075" s="80">
        <f>HOUR(D2075)</f>
        <v/>
      </c>
      <c r="D2075" s="75" t="n"/>
      <c r="E2075" s="80" t="n"/>
      <c r="F2075" s="80" t="n"/>
      <c r="G2075" s="80" t="n"/>
      <c r="H2075" s="80" t="n"/>
      <c r="I2075" s="80" t="n"/>
      <c r="J2075" s="80" t="n"/>
      <c r="K2075" s="80">
        <f>F2075-Y2075</f>
        <v/>
      </c>
      <c r="L2075" s="82">
        <f>AA2075/(K2075+W2075)</f>
        <v/>
      </c>
      <c r="M2075" s="75" t="n">
        <v>0.59375</v>
      </c>
      <c r="N2075" s="80" t="n">
        <v>61637.4</v>
      </c>
      <c r="O2075" s="80" t="n">
        <v>21103.97</v>
      </c>
      <c r="P2075" s="80" t="n">
        <v>13156.2</v>
      </c>
      <c r="Q2075" s="80" t="n">
        <v>19675.3</v>
      </c>
      <c r="R2075" s="80" t="n">
        <v>9079.42</v>
      </c>
      <c r="S2075" s="80" t="n">
        <v>-1377.49</v>
      </c>
      <c r="T2075" s="80">
        <f>O2075-Y2075</f>
        <v/>
      </c>
      <c r="U2075" s="82">
        <f>AA2075/(T2075+X2075)</f>
        <v/>
      </c>
      <c r="V2075" s="80">
        <f>INDEX(检修、备用和必开!B:B,MATCH(统调负荷!$C2075,检修、备用和必开!$A:$A,0))</f>
        <v/>
      </c>
      <c r="W2075" s="80">
        <f>INDEX(检修、备用和必开!C:C,MATCH(统调负荷!$C2075,检修、备用和必开!$A:$A,0))</f>
        <v/>
      </c>
      <c r="X2075" s="80">
        <f>INDEX(检修、备用和必开!D:D,MATCH(统调负荷!$C2075,检修、备用和必开!$A:$A,0))</f>
        <v/>
      </c>
      <c r="Y2075" s="80">
        <f>INDEX(检修、备用和必开!E:E,MATCH(统调负荷!$C2075,检修、备用和必开!$A:$A,0))</f>
        <v/>
      </c>
      <c r="Z2075" s="80">
        <f>INDEX(检修、备用和必开!F:F,MATCH(统调负荷!$C2075,检修、备用和必开!$A:$A,0))</f>
        <v/>
      </c>
      <c r="AA2075" s="80">
        <f>94492.4-V2075-Z2075</f>
        <v/>
      </c>
      <c r="AB2075" s="80" t="n">
        <v>6.11</v>
      </c>
      <c r="AC2075" s="80" t="n">
        <v>0</v>
      </c>
      <c r="AD2075" s="83">
        <f>C2075+D2075</f>
        <v/>
      </c>
      <c r="AE2075" s="82">
        <f>N2075-E2075</f>
        <v/>
      </c>
      <c r="AF2075" s="82">
        <f>O2075-F2075</f>
        <v/>
      </c>
      <c r="AG2075" s="82">
        <f>P2075-G2075</f>
        <v/>
      </c>
      <c r="AH2075" s="82">
        <f>Q2075-H2075</f>
        <v/>
      </c>
      <c r="AI2075" s="82">
        <f>R2075-I2075</f>
        <v/>
      </c>
      <c r="AJ2075" s="82">
        <f>S2075-J2075</f>
        <v/>
      </c>
      <c r="AK2075" s="80">
        <f>INDEX(检修、备用和必开!I:I,MATCH(统调负荷!$C2075,检修、备用和必开!$A:$A,0))</f>
        <v/>
      </c>
    </row>
    <row r="2076" ht="13.8" customHeight="1">
      <c r="A2076" s="80">
        <f>WEEKDAY(C2076,2)</f>
        <v/>
      </c>
      <c r="B2076" s="80">
        <f>HOUR(D2076)</f>
        <v/>
      </c>
      <c r="D2076" s="75" t="n"/>
      <c r="E2076" s="80" t="n"/>
      <c r="F2076" s="80" t="n"/>
      <c r="G2076" s="80" t="n"/>
      <c r="H2076" s="80" t="n"/>
      <c r="I2076" s="80" t="n"/>
      <c r="J2076" s="80" t="n"/>
      <c r="K2076" s="80">
        <f>F2076-Y2076</f>
        <v/>
      </c>
      <c r="L2076" s="82">
        <f>AA2076/(K2076+W2076)</f>
        <v/>
      </c>
      <c r="M2076" s="75" t="n">
        <v>0.6041666666666666</v>
      </c>
      <c r="N2076" s="80" t="n">
        <v>61539.1</v>
      </c>
      <c r="O2076" s="80" t="n">
        <v>19607.73</v>
      </c>
      <c r="P2076" s="80" t="n">
        <v>14518.3</v>
      </c>
      <c r="Q2076" s="80" t="n">
        <v>19820.8</v>
      </c>
      <c r="R2076" s="80" t="n">
        <v>8953.110000000001</v>
      </c>
      <c r="S2076" s="80" t="n">
        <v>-1360.84</v>
      </c>
      <c r="T2076" s="80">
        <f>O2076-Y2076</f>
        <v/>
      </c>
      <c r="U2076" s="82">
        <f>AA2076/(T2076+X2076)</f>
        <v/>
      </c>
      <c r="V2076" s="80">
        <f>INDEX(检修、备用和必开!B:B,MATCH(统调负荷!$C2076,检修、备用和必开!$A:$A,0))</f>
        <v/>
      </c>
      <c r="W2076" s="80">
        <f>INDEX(检修、备用和必开!C:C,MATCH(统调负荷!$C2076,检修、备用和必开!$A:$A,0))</f>
        <v/>
      </c>
      <c r="X2076" s="80">
        <f>INDEX(检修、备用和必开!D:D,MATCH(统调负荷!$C2076,检修、备用和必开!$A:$A,0))</f>
        <v/>
      </c>
      <c r="Y2076" s="80">
        <f>INDEX(检修、备用和必开!E:E,MATCH(统调负荷!$C2076,检修、备用和必开!$A:$A,0))</f>
        <v/>
      </c>
      <c r="Z2076" s="80">
        <f>INDEX(检修、备用和必开!F:F,MATCH(统调负荷!$C2076,检修、备用和必开!$A:$A,0))</f>
        <v/>
      </c>
      <c r="AA2076" s="80">
        <f>94492.4-V2076-Z2076</f>
        <v/>
      </c>
      <c r="AB2076" s="80" t="n">
        <v>6.02</v>
      </c>
      <c r="AC2076" s="80" t="n">
        <v>0</v>
      </c>
      <c r="AD2076" s="83">
        <f>C2076+D2076</f>
        <v/>
      </c>
      <c r="AE2076" s="82">
        <f>N2076-E2076</f>
        <v/>
      </c>
      <c r="AF2076" s="82">
        <f>O2076-F2076</f>
        <v/>
      </c>
      <c r="AG2076" s="82">
        <f>P2076-G2076</f>
        <v/>
      </c>
      <c r="AH2076" s="82">
        <f>Q2076-H2076</f>
        <v/>
      </c>
      <c r="AI2076" s="82">
        <f>R2076-I2076</f>
        <v/>
      </c>
      <c r="AJ2076" s="82">
        <f>S2076-J2076</f>
        <v/>
      </c>
      <c r="AK2076" s="80">
        <f>INDEX(检修、备用和必开!I:I,MATCH(统调负荷!$C2076,检修、备用和必开!$A:$A,0))</f>
        <v/>
      </c>
    </row>
    <row r="2077" ht="13.8" customHeight="1">
      <c r="A2077" s="80">
        <f>WEEKDAY(C2077,2)</f>
        <v/>
      </c>
      <c r="B2077" s="80">
        <f>HOUR(D2077)</f>
        <v/>
      </c>
      <c r="D2077" s="75" t="n"/>
      <c r="E2077" s="80" t="n"/>
      <c r="F2077" s="80" t="n"/>
      <c r="G2077" s="80" t="n"/>
      <c r="H2077" s="80" t="n"/>
      <c r="I2077" s="80" t="n"/>
      <c r="J2077" s="80" t="n"/>
      <c r="K2077" s="80">
        <f>F2077-Y2077</f>
        <v/>
      </c>
      <c r="L2077" s="82">
        <f>AA2077/(K2077+W2077)</f>
        <v/>
      </c>
      <c r="M2077" s="75" t="n">
        <v>0.6145833333333334</v>
      </c>
      <c r="N2077" s="80" t="n">
        <v>61431.4</v>
      </c>
      <c r="O2077" s="80" t="n">
        <v>19008.69</v>
      </c>
      <c r="P2077" s="80" t="n">
        <v>15009.6</v>
      </c>
      <c r="Q2077" s="80" t="n">
        <v>20033.9</v>
      </c>
      <c r="R2077" s="80" t="n">
        <v>8821.93</v>
      </c>
      <c r="S2077" s="80" t="n">
        <v>-1442.72</v>
      </c>
      <c r="T2077" s="80">
        <f>O2077-Y2077</f>
        <v/>
      </c>
      <c r="U2077" s="82">
        <f>AA2077/(T2077+X2077)</f>
        <v/>
      </c>
      <c r="V2077" s="80">
        <f>INDEX(检修、备用和必开!B:B,MATCH(统调负荷!$C2077,检修、备用和必开!$A:$A,0))</f>
        <v/>
      </c>
      <c r="W2077" s="80">
        <f>INDEX(检修、备用和必开!C:C,MATCH(统调负荷!$C2077,检修、备用和必开!$A:$A,0))</f>
        <v/>
      </c>
      <c r="X2077" s="80">
        <f>INDEX(检修、备用和必开!D:D,MATCH(统调负荷!$C2077,检修、备用和必开!$A:$A,0))</f>
        <v/>
      </c>
      <c r="Y2077" s="80">
        <f>INDEX(检修、备用和必开!E:E,MATCH(统调负荷!$C2077,检修、备用和必开!$A:$A,0))</f>
        <v/>
      </c>
      <c r="Z2077" s="80">
        <f>INDEX(检修、备用和必开!F:F,MATCH(统调负荷!$C2077,检修、备用和必开!$A:$A,0))</f>
        <v/>
      </c>
      <c r="AA2077" s="80">
        <f>94492.4-V2077-Z2077</f>
        <v/>
      </c>
      <c r="AB2077" s="80" t="n">
        <v>6.02</v>
      </c>
      <c r="AC2077" s="80" t="n">
        <v>0</v>
      </c>
      <c r="AD2077" s="83">
        <f>C2077+D2077</f>
        <v/>
      </c>
      <c r="AE2077" s="82">
        <f>N2077-E2077</f>
        <v/>
      </c>
      <c r="AF2077" s="82">
        <f>O2077-F2077</f>
        <v/>
      </c>
      <c r="AG2077" s="82">
        <f>P2077-G2077</f>
        <v/>
      </c>
      <c r="AH2077" s="82">
        <f>Q2077-H2077</f>
        <v/>
      </c>
      <c r="AI2077" s="82">
        <f>R2077-I2077</f>
        <v/>
      </c>
      <c r="AJ2077" s="82">
        <f>S2077-J2077</f>
        <v/>
      </c>
      <c r="AK2077" s="80">
        <f>INDEX(检修、备用和必开!I:I,MATCH(统调负荷!$C2077,检修、备用和必开!$A:$A,0))</f>
        <v/>
      </c>
    </row>
    <row r="2078" ht="13.8" customHeight="1">
      <c r="A2078" s="80">
        <f>WEEKDAY(C2078,2)</f>
        <v/>
      </c>
      <c r="B2078" s="80">
        <f>HOUR(D2078)</f>
        <v/>
      </c>
      <c r="D2078" s="75" t="n"/>
      <c r="E2078" s="80" t="n"/>
      <c r="F2078" s="80" t="n"/>
      <c r="G2078" s="80" t="n"/>
      <c r="H2078" s="80" t="n"/>
      <c r="I2078" s="80" t="n"/>
      <c r="J2078" s="80" t="n"/>
      <c r="K2078" s="80">
        <f>F2078-Y2078</f>
        <v/>
      </c>
      <c r="L2078" s="82">
        <f>AA2078/(K2078+W2078)</f>
        <v/>
      </c>
      <c r="M2078" s="75" t="n">
        <v>0.625</v>
      </c>
      <c r="N2078" s="80" t="n">
        <v>61964.8</v>
      </c>
      <c r="O2078" s="80" t="n">
        <v>19853.18</v>
      </c>
      <c r="P2078" s="80" t="n">
        <v>14787</v>
      </c>
      <c r="Q2078" s="80" t="n">
        <v>20223.7</v>
      </c>
      <c r="R2078" s="80" t="n">
        <v>8508.99</v>
      </c>
      <c r="S2078" s="80" t="n">
        <v>-1408.07</v>
      </c>
      <c r="T2078" s="80">
        <f>O2078-Y2078</f>
        <v/>
      </c>
      <c r="U2078" s="82">
        <f>AA2078/(T2078+X2078)</f>
        <v/>
      </c>
      <c r="V2078" s="80">
        <f>INDEX(检修、备用和必开!B:B,MATCH(统调负荷!$C2078,检修、备用和必开!$A:$A,0))</f>
        <v/>
      </c>
      <c r="W2078" s="80">
        <f>INDEX(检修、备用和必开!C:C,MATCH(统调负荷!$C2078,检修、备用和必开!$A:$A,0))</f>
        <v/>
      </c>
      <c r="X2078" s="80">
        <f>INDEX(检修、备用和必开!D:D,MATCH(统调负荷!$C2078,检修、备用和必开!$A:$A,0))</f>
        <v/>
      </c>
      <c r="Y2078" s="80">
        <f>INDEX(检修、备用和必开!E:E,MATCH(统调负荷!$C2078,检修、备用和必开!$A:$A,0))</f>
        <v/>
      </c>
      <c r="Z2078" s="80">
        <f>INDEX(检修、备用和必开!F:F,MATCH(统调负荷!$C2078,检修、备用和必开!$A:$A,0))</f>
        <v/>
      </c>
      <c r="AA2078" s="80">
        <f>94492.4-V2078-Z2078</f>
        <v/>
      </c>
      <c r="AB2078" s="80" t="n">
        <v>6.02</v>
      </c>
      <c r="AC2078" s="80" t="n">
        <v>0</v>
      </c>
      <c r="AD2078" s="83">
        <f>C2078+D2078</f>
        <v/>
      </c>
      <c r="AE2078" s="82">
        <f>N2078-E2078</f>
        <v/>
      </c>
      <c r="AF2078" s="82">
        <f>O2078-F2078</f>
        <v/>
      </c>
      <c r="AG2078" s="82">
        <f>P2078-G2078</f>
        <v/>
      </c>
      <c r="AH2078" s="82">
        <f>Q2078-H2078</f>
        <v/>
      </c>
      <c r="AI2078" s="82">
        <f>R2078-I2078</f>
        <v/>
      </c>
      <c r="AJ2078" s="82">
        <f>S2078-J2078</f>
        <v/>
      </c>
      <c r="AK2078" s="80">
        <f>INDEX(检修、备用和必开!I:I,MATCH(统调负荷!$C2078,检修、备用和必开!$A:$A,0))</f>
        <v/>
      </c>
    </row>
    <row r="2079" ht="13.8" customHeight="1">
      <c r="A2079" s="80">
        <f>WEEKDAY(C2079,2)</f>
        <v/>
      </c>
      <c r="B2079" s="80">
        <f>HOUR(D2079)</f>
        <v/>
      </c>
      <c r="D2079" s="75" t="n"/>
      <c r="E2079" s="80" t="n"/>
      <c r="F2079" s="80" t="n"/>
      <c r="G2079" s="80" t="n"/>
      <c r="H2079" s="80" t="n"/>
      <c r="I2079" s="80" t="n"/>
      <c r="J2079" s="80" t="n"/>
      <c r="K2079" s="80">
        <f>F2079-Y2079</f>
        <v/>
      </c>
      <c r="L2079" s="82">
        <f>AA2079/(K2079+W2079)</f>
        <v/>
      </c>
      <c r="M2079" s="75" t="n">
        <v>0.6354166666666666</v>
      </c>
      <c r="N2079" s="80" t="n">
        <v>62113.9</v>
      </c>
      <c r="O2079" s="80" t="n">
        <v>20259.11</v>
      </c>
      <c r="P2079" s="80" t="n">
        <v>14579.2</v>
      </c>
      <c r="Q2079" s="80" t="n">
        <v>20581.9</v>
      </c>
      <c r="R2079" s="80" t="n">
        <v>8064.24</v>
      </c>
      <c r="S2079" s="80" t="n">
        <v>-1370.55</v>
      </c>
      <c r="T2079" s="80">
        <f>O2079-Y2079</f>
        <v/>
      </c>
      <c r="U2079" s="82">
        <f>AA2079/(T2079+X2079)</f>
        <v/>
      </c>
      <c r="V2079" s="80">
        <f>INDEX(检修、备用和必开!B:B,MATCH(统调负荷!$C2079,检修、备用和必开!$A:$A,0))</f>
        <v/>
      </c>
      <c r="W2079" s="80">
        <f>INDEX(检修、备用和必开!C:C,MATCH(统调负荷!$C2079,检修、备用和必开!$A:$A,0))</f>
        <v/>
      </c>
      <c r="X2079" s="80">
        <f>INDEX(检修、备用和必开!D:D,MATCH(统调负荷!$C2079,检修、备用和必开!$A:$A,0))</f>
        <v/>
      </c>
      <c r="Y2079" s="80">
        <f>INDEX(检修、备用和必开!E:E,MATCH(统调负荷!$C2079,检修、备用和必开!$A:$A,0))</f>
        <v/>
      </c>
      <c r="Z2079" s="80">
        <f>INDEX(检修、备用和必开!F:F,MATCH(统调负荷!$C2079,检修、备用和必开!$A:$A,0))</f>
        <v/>
      </c>
      <c r="AA2079" s="80">
        <f>94492.4-V2079-Z2079</f>
        <v/>
      </c>
      <c r="AB2079" s="80" t="n">
        <v>104.14</v>
      </c>
      <c r="AC2079" s="80" t="n">
        <v>0</v>
      </c>
      <c r="AD2079" s="83">
        <f>C2079+D2079</f>
        <v/>
      </c>
      <c r="AE2079" s="82">
        <f>N2079-E2079</f>
        <v/>
      </c>
      <c r="AF2079" s="82">
        <f>O2079-F2079</f>
        <v/>
      </c>
      <c r="AG2079" s="82">
        <f>P2079-G2079</f>
        <v/>
      </c>
      <c r="AH2079" s="82">
        <f>Q2079-H2079</f>
        <v/>
      </c>
      <c r="AI2079" s="82">
        <f>R2079-I2079</f>
        <v/>
      </c>
      <c r="AJ2079" s="82">
        <f>S2079-J2079</f>
        <v/>
      </c>
      <c r="AK2079" s="80">
        <f>INDEX(检修、备用和必开!I:I,MATCH(统调负荷!$C2079,检修、备用和必开!$A:$A,0))</f>
        <v/>
      </c>
    </row>
    <row r="2080" ht="13.8" customHeight="1">
      <c r="A2080" s="80">
        <f>WEEKDAY(C2080,2)</f>
        <v/>
      </c>
      <c r="B2080" s="80">
        <f>HOUR(D2080)</f>
        <v/>
      </c>
      <c r="D2080" s="75" t="n"/>
      <c r="E2080" s="80" t="n"/>
      <c r="F2080" s="80" t="n"/>
      <c r="G2080" s="80" t="n"/>
      <c r="H2080" s="80" t="n"/>
      <c r="I2080" s="80" t="n"/>
      <c r="J2080" s="80" t="n"/>
      <c r="K2080" s="80">
        <f>F2080-Y2080</f>
        <v/>
      </c>
      <c r="L2080" s="82">
        <f>AA2080/(K2080+W2080)</f>
        <v/>
      </c>
      <c r="M2080" s="75" t="n">
        <v>0.6458333333333334</v>
      </c>
      <c r="N2080" s="80" t="n">
        <v>62868.9</v>
      </c>
      <c r="O2080" s="80" t="n">
        <v>20820.84</v>
      </c>
      <c r="P2080" s="80" t="n">
        <v>14716.9</v>
      </c>
      <c r="Q2080" s="80" t="n">
        <v>20868.2</v>
      </c>
      <c r="R2080" s="80" t="n">
        <v>7817.26</v>
      </c>
      <c r="S2080" s="80" t="n">
        <v>-1354.3</v>
      </c>
      <c r="T2080" s="80">
        <f>O2080-Y2080</f>
        <v/>
      </c>
      <c r="U2080" s="82">
        <f>AA2080/(T2080+X2080)</f>
        <v/>
      </c>
      <c r="V2080" s="80">
        <f>INDEX(检修、备用和必开!B:B,MATCH(统调负荷!$C2080,检修、备用和必开!$A:$A,0))</f>
        <v/>
      </c>
      <c r="W2080" s="80">
        <f>INDEX(检修、备用和必开!C:C,MATCH(统调负荷!$C2080,检修、备用和必开!$A:$A,0))</f>
        <v/>
      </c>
      <c r="X2080" s="80">
        <f>INDEX(检修、备用和必开!D:D,MATCH(统调负荷!$C2080,检修、备用和必开!$A:$A,0))</f>
        <v/>
      </c>
      <c r="Y2080" s="80">
        <f>INDEX(检修、备用和必开!E:E,MATCH(统调负荷!$C2080,检修、备用和必开!$A:$A,0))</f>
        <v/>
      </c>
      <c r="Z2080" s="80">
        <f>INDEX(检修、备用和必开!F:F,MATCH(统调负荷!$C2080,检修、备用和必开!$A:$A,0))</f>
        <v/>
      </c>
      <c r="AA2080" s="80">
        <f>94492.4-V2080-Z2080</f>
        <v/>
      </c>
      <c r="AB2080" s="80" t="n">
        <v>275.85</v>
      </c>
      <c r="AC2080" s="80" t="n">
        <v>1</v>
      </c>
      <c r="AD2080" s="83">
        <f>C2080+D2080</f>
        <v/>
      </c>
      <c r="AE2080" s="82">
        <f>N2080-E2080</f>
        <v/>
      </c>
      <c r="AF2080" s="82">
        <f>O2080-F2080</f>
        <v/>
      </c>
      <c r="AG2080" s="82">
        <f>P2080-G2080</f>
        <v/>
      </c>
      <c r="AH2080" s="82">
        <f>Q2080-H2080</f>
        <v/>
      </c>
      <c r="AI2080" s="82">
        <f>R2080-I2080</f>
        <v/>
      </c>
      <c r="AJ2080" s="82">
        <f>S2080-J2080</f>
        <v/>
      </c>
      <c r="AK2080" s="80">
        <f>INDEX(检修、备用和必开!I:I,MATCH(统调负荷!$C2080,检修、备用和必开!$A:$A,0))</f>
        <v/>
      </c>
    </row>
    <row r="2081" ht="13.8" customHeight="1">
      <c r="A2081" s="80">
        <f>WEEKDAY(C2081,2)</f>
        <v/>
      </c>
      <c r="B2081" s="80">
        <f>HOUR(D2081)</f>
        <v/>
      </c>
      <c r="D2081" s="75" t="n"/>
      <c r="E2081" s="80" t="n"/>
      <c r="F2081" s="80" t="n"/>
      <c r="G2081" s="80" t="n"/>
      <c r="H2081" s="80" t="n"/>
      <c r="I2081" s="80" t="n"/>
      <c r="J2081" s="80" t="n"/>
      <c r="K2081" s="80">
        <f>F2081-Y2081</f>
        <v/>
      </c>
      <c r="L2081" s="82">
        <f>AA2081/(K2081+W2081)</f>
        <v/>
      </c>
      <c r="M2081" s="75" t="n">
        <v>0.65625</v>
      </c>
      <c r="N2081" s="80" t="n">
        <v>63807.4</v>
      </c>
      <c r="O2081" s="80" t="n">
        <v>21838.94</v>
      </c>
      <c r="P2081" s="80" t="n">
        <v>14792.4</v>
      </c>
      <c r="Q2081" s="80" t="n">
        <v>21013</v>
      </c>
      <c r="R2081" s="80" t="n">
        <v>7527.19</v>
      </c>
      <c r="S2081" s="80" t="n">
        <v>-1364.13</v>
      </c>
      <c r="T2081" s="80">
        <f>O2081-Y2081</f>
        <v/>
      </c>
      <c r="U2081" s="82">
        <f>AA2081/(T2081+X2081)</f>
        <v/>
      </c>
      <c r="V2081" s="80">
        <f>INDEX(检修、备用和必开!B:B,MATCH(统调负荷!$C2081,检修、备用和必开!$A:$A,0))</f>
        <v/>
      </c>
      <c r="W2081" s="80">
        <f>INDEX(检修、备用和必开!C:C,MATCH(统调负荷!$C2081,检修、备用和必开!$A:$A,0))</f>
        <v/>
      </c>
      <c r="X2081" s="80">
        <f>INDEX(检修、备用和必开!D:D,MATCH(统调负荷!$C2081,检修、备用和必开!$A:$A,0))</f>
        <v/>
      </c>
      <c r="Y2081" s="80">
        <f>INDEX(检修、备用和必开!E:E,MATCH(统调负荷!$C2081,检修、备用和必开!$A:$A,0))</f>
        <v/>
      </c>
      <c r="Z2081" s="80">
        <f>INDEX(检修、备用和必开!F:F,MATCH(统调负荷!$C2081,检修、备用和必开!$A:$A,0))</f>
        <v/>
      </c>
      <c r="AA2081" s="80">
        <f>94492.4-V2081-Z2081</f>
        <v/>
      </c>
      <c r="AB2081" s="80" t="n">
        <v>275.85</v>
      </c>
      <c r="AC2081" s="80" t="n">
        <v>0</v>
      </c>
      <c r="AD2081" s="83">
        <f>C2081+D2081</f>
        <v/>
      </c>
      <c r="AE2081" s="82">
        <f>N2081-E2081</f>
        <v/>
      </c>
      <c r="AF2081" s="82">
        <f>O2081-F2081</f>
        <v/>
      </c>
      <c r="AG2081" s="82">
        <f>P2081-G2081</f>
        <v/>
      </c>
      <c r="AH2081" s="82">
        <f>Q2081-H2081</f>
        <v/>
      </c>
      <c r="AI2081" s="82">
        <f>R2081-I2081</f>
        <v/>
      </c>
      <c r="AJ2081" s="82">
        <f>S2081-J2081</f>
        <v/>
      </c>
      <c r="AK2081" s="80">
        <f>INDEX(检修、备用和必开!I:I,MATCH(统调负荷!$C2081,检修、备用和必开!$A:$A,0))</f>
        <v/>
      </c>
    </row>
    <row r="2082" ht="13.8" customHeight="1">
      <c r="A2082" s="80">
        <f>WEEKDAY(C2082,2)</f>
        <v/>
      </c>
      <c r="B2082" s="80">
        <f>HOUR(D2082)</f>
        <v/>
      </c>
      <c r="D2082" s="75" t="n"/>
      <c r="E2082" s="80" t="n"/>
      <c r="F2082" s="80" t="n"/>
      <c r="G2082" s="80" t="n"/>
      <c r="H2082" s="80" t="n"/>
      <c r="I2082" s="80" t="n"/>
      <c r="J2082" s="80" t="n"/>
      <c r="K2082" s="80">
        <f>F2082-Y2082</f>
        <v/>
      </c>
      <c r="L2082" s="82">
        <f>AA2082/(K2082+W2082)</f>
        <v/>
      </c>
      <c r="M2082" s="75" t="n">
        <v>0.6666666666666666</v>
      </c>
      <c r="N2082" s="80" t="n">
        <v>65115.8</v>
      </c>
      <c r="O2082" s="80" t="n">
        <v>22466.92</v>
      </c>
      <c r="P2082" s="80" t="n">
        <v>15432.6</v>
      </c>
      <c r="Q2082" s="80" t="n">
        <v>21469.4</v>
      </c>
      <c r="R2082" s="80" t="n">
        <v>7103.64</v>
      </c>
      <c r="S2082" s="80" t="n">
        <v>-1356.76</v>
      </c>
      <c r="T2082" s="80">
        <f>O2082-Y2082</f>
        <v/>
      </c>
      <c r="U2082" s="82">
        <f>AA2082/(T2082+X2082)</f>
        <v/>
      </c>
      <c r="V2082" s="80">
        <f>INDEX(检修、备用和必开!B:B,MATCH(统调负荷!$C2082,检修、备用和必开!$A:$A,0))</f>
        <v/>
      </c>
      <c r="W2082" s="80">
        <f>INDEX(检修、备用和必开!C:C,MATCH(统调负荷!$C2082,检修、备用和必开!$A:$A,0))</f>
        <v/>
      </c>
      <c r="X2082" s="80">
        <f>INDEX(检修、备用和必开!D:D,MATCH(统调负荷!$C2082,检修、备用和必开!$A:$A,0))</f>
        <v/>
      </c>
      <c r="Y2082" s="80">
        <f>INDEX(检修、备用和必开!E:E,MATCH(统调负荷!$C2082,检修、备用和必开!$A:$A,0))</f>
        <v/>
      </c>
      <c r="Z2082" s="80">
        <f>INDEX(检修、备用和必开!F:F,MATCH(统调负荷!$C2082,检修、备用和必开!$A:$A,0))</f>
        <v/>
      </c>
      <c r="AA2082" s="80">
        <f>94492.4-V2082-Z2082</f>
        <v/>
      </c>
      <c r="AB2082" s="80" t="n">
        <v>275.85</v>
      </c>
      <c r="AC2082" s="80" t="n">
        <v>1</v>
      </c>
      <c r="AD2082" s="83">
        <f>C2082+D2082</f>
        <v/>
      </c>
      <c r="AE2082" s="82">
        <f>N2082-E2082</f>
        <v/>
      </c>
      <c r="AF2082" s="82">
        <f>O2082-F2082</f>
        <v/>
      </c>
      <c r="AG2082" s="82">
        <f>P2082-G2082</f>
        <v/>
      </c>
      <c r="AH2082" s="82">
        <f>Q2082-H2082</f>
        <v/>
      </c>
      <c r="AI2082" s="82">
        <f>R2082-I2082</f>
        <v/>
      </c>
      <c r="AJ2082" s="82">
        <f>S2082-J2082</f>
        <v/>
      </c>
      <c r="AK2082" s="80">
        <f>INDEX(检修、备用和必开!I:I,MATCH(统调负荷!$C2082,检修、备用和必开!$A:$A,0))</f>
        <v/>
      </c>
    </row>
    <row r="2083" ht="13.8" customHeight="1">
      <c r="A2083" s="80">
        <f>WEEKDAY(C2083,2)</f>
        <v/>
      </c>
      <c r="B2083" s="80">
        <f>HOUR(D2083)</f>
        <v/>
      </c>
      <c r="D2083" s="75" t="n"/>
      <c r="E2083" s="80" t="n"/>
      <c r="F2083" s="80" t="n"/>
      <c r="G2083" s="80" t="n"/>
      <c r="H2083" s="80" t="n"/>
      <c r="I2083" s="80" t="n"/>
      <c r="J2083" s="80" t="n"/>
      <c r="K2083" s="80">
        <f>F2083-Y2083</f>
        <v/>
      </c>
      <c r="L2083" s="82">
        <f>AA2083/(K2083+W2083)</f>
        <v/>
      </c>
      <c r="M2083" s="75" t="n">
        <v>0.6770833333333334</v>
      </c>
      <c r="N2083" s="80" t="n">
        <v>66518.2</v>
      </c>
      <c r="O2083" s="80" t="n">
        <v>22766.85</v>
      </c>
      <c r="P2083" s="80" t="n">
        <v>16598.9</v>
      </c>
      <c r="Q2083" s="80" t="n">
        <v>21693.7</v>
      </c>
      <c r="R2083" s="80" t="n">
        <v>6805.73</v>
      </c>
      <c r="S2083" s="80" t="n">
        <v>-1346.98</v>
      </c>
      <c r="T2083" s="80">
        <f>O2083-Y2083</f>
        <v/>
      </c>
      <c r="U2083" s="82">
        <f>AA2083/(T2083+X2083)</f>
        <v/>
      </c>
      <c r="V2083" s="80">
        <f>INDEX(检修、备用和必开!B:B,MATCH(统调负荷!$C2083,检修、备用和必开!$A:$A,0))</f>
        <v/>
      </c>
      <c r="W2083" s="80">
        <f>INDEX(检修、备用和必开!C:C,MATCH(统调负荷!$C2083,检修、备用和必开!$A:$A,0))</f>
        <v/>
      </c>
      <c r="X2083" s="80">
        <f>INDEX(检修、备用和必开!D:D,MATCH(统调负荷!$C2083,检修、备用和必开!$A:$A,0))</f>
        <v/>
      </c>
      <c r="Y2083" s="80">
        <f>INDEX(检修、备用和必开!E:E,MATCH(统调负荷!$C2083,检修、备用和必开!$A:$A,0))</f>
        <v/>
      </c>
      <c r="Z2083" s="80">
        <f>INDEX(检修、备用和必开!F:F,MATCH(统调负荷!$C2083,检修、备用和必开!$A:$A,0))</f>
        <v/>
      </c>
      <c r="AA2083" s="80">
        <f>94492.4-V2083-Z2083</f>
        <v/>
      </c>
      <c r="AB2083" s="80" t="n">
        <v>275.94</v>
      </c>
      <c r="AC2083" s="80" t="n">
        <v>0</v>
      </c>
      <c r="AD2083" s="83">
        <f>C2083+D2083</f>
        <v/>
      </c>
      <c r="AE2083" s="82">
        <f>N2083-E2083</f>
        <v/>
      </c>
      <c r="AF2083" s="82">
        <f>O2083-F2083</f>
        <v/>
      </c>
      <c r="AG2083" s="82">
        <f>P2083-G2083</f>
        <v/>
      </c>
      <c r="AH2083" s="82">
        <f>Q2083-H2083</f>
        <v/>
      </c>
      <c r="AI2083" s="82">
        <f>R2083-I2083</f>
        <v/>
      </c>
      <c r="AJ2083" s="82">
        <f>S2083-J2083</f>
        <v/>
      </c>
      <c r="AK2083" s="80">
        <f>INDEX(检修、备用和必开!I:I,MATCH(统调负荷!$C2083,检修、备用和必开!$A:$A,0))</f>
        <v/>
      </c>
    </row>
    <row r="2084" ht="13.8" customHeight="1">
      <c r="A2084" s="80">
        <f>WEEKDAY(C2084,2)</f>
        <v/>
      </c>
      <c r="B2084" s="80">
        <f>HOUR(D2084)</f>
        <v/>
      </c>
      <c r="D2084" s="75" t="n"/>
      <c r="E2084" s="80" t="n"/>
      <c r="F2084" s="80" t="n"/>
      <c r="G2084" s="80" t="n"/>
      <c r="H2084" s="80" t="n"/>
      <c r="I2084" s="80" t="n"/>
      <c r="J2084" s="80" t="n"/>
      <c r="K2084" s="80">
        <f>F2084-Y2084</f>
        <v/>
      </c>
      <c r="L2084" s="82">
        <f>AA2084/(K2084+W2084)</f>
        <v/>
      </c>
      <c r="M2084" s="75" t="n">
        <v>0.6875</v>
      </c>
      <c r="N2084" s="80" t="n">
        <v>67680.89999999999</v>
      </c>
      <c r="O2084" s="80" t="n">
        <v>23960.07</v>
      </c>
      <c r="P2084" s="80" t="n">
        <v>16380.5</v>
      </c>
      <c r="Q2084" s="80" t="n">
        <v>22317.3</v>
      </c>
      <c r="R2084" s="80" t="n">
        <v>6478.27</v>
      </c>
      <c r="S2084" s="80" t="n">
        <v>-1455.24</v>
      </c>
      <c r="T2084" s="80">
        <f>O2084-Y2084</f>
        <v/>
      </c>
      <c r="U2084" s="82">
        <f>AA2084/(T2084+X2084)</f>
        <v/>
      </c>
      <c r="V2084" s="80">
        <f>INDEX(检修、备用和必开!B:B,MATCH(统调负荷!$C2084,检修、备用和必开!$A:$A,0))</f>
        <v/>
      </c>
      <c r="W2084" s="80">
        <f>INDEX(检修、备用和必开!C:C,MATCH(统调负荷!$C2084,检修、备用和必开!$A:$A,0))</f>
        <v/>
      </c>
      <c r="X2084" s="80">
        <f>INDEX(检修、备用和必开!D:D,MATCH(统调负荷!$C2084,检修、备用和必开!$A:$A,0))</f>
        <v/>
      </c>
      <c r="Y2084" s="80">
        <f>INDEX(检修、备用和必开!E:E,MATCH(统调负荷!$C2084,检修、备用和必开!$A:$A,0))</f>
        <v/>
      </c>
      <c r="Z2084" s="80">
        <f>INDEX(检修、备用和必开!F:F,MATCH(统调负荷!$C2084,检修、备用和必开!$A:$A,0))</f>
        <v/>
      </c>
      <c r="AA2084" s="80">
        <f>94492.4-V2084-Z2084</f>
        <v/>
      </c>
      <c r="AB2084" s="80" t="n">
        <v>290.75</v>
      </c>
      <c r="AC2084" s="80" t="n">
        <v>297</v>
      </c>
      <c r="AD2084" s="83">
        <f>C2084+D2084</f>
        <v/>
      </c>
      <c r="AE2084" s="82">
        <f>N2084-E2084</f>
        <v/>
      </c>
      <c r="AF2084" s="82">
        <f>O2084-F2084</f>
        <v/>
      </c>
      <c r="AG2084" s="82">
        <f>P2084-G2084</f>
        <v/>
      </c>
      <c r="AH2084" s="82">
        <f>Q2084-H2084</f>
        <v/>
      </c>
      <c r="AI2084" s="82">
        <f>R2084-I2084</f>
        <v/>
      </c>
      <c r="AJ2084" s="82">
        <f>S2084-J2084</f>
        <v/>
      </c>
      <c r="AK2084" s="80">
        <f>INDEX(检修、备用和必开!I:I,MATCH(统调负荷!$C2084,检修、备用和必开!$A:$A,0))</f>
        <v/>
      </c>
    </row>
    <row r="2085" ht="13.8" customHeight="1">
      <c r="A2085" s="80">
        <f>WEEKDAY(C2085,2)</f>
        <v/>
      </c>
      <c r="B2085" s="80">
        <f>HOUR(D2085)</f>
        <v/>
      </c>
      <c r="D2085" s="75" t="n"/>
      <c r="E2085" s="80" t="n"/>
      <c r="F2085" s="80" t="n"/>
      <c r="G2085" s="80" t="n"/>
      <c r="H2085" s="80" t="n"/>
      <c r="I2085" s="80" t="n"/>
      <c r="J2085" s="80" t="n"/>
      <c r="K2085" s="80">
        <f>F2085-Y2085</f>
        <v/>
      </c>
      <c r="L2085" s="82">
        <f>AA2085/(K2085+W2085)</f>
        <v/>
      </c>
      <c r="M2085" s="75" t="n">
        <v>0.6979166666666666</v>
      </c>
      <c r="N2085" s="80" t="n">
        <v>69103.89999999999</v>
      </c>
      <c r="O2085" s="80" t="n">
        <v>24200.4</v>
      </c>
      <c r="P2085" s="80" t="n">
        <v>17146.2</v>
      </c>
      <c r="Q2085" s="80" t="n">
        <v>23093.3</v>
      </c>
      <c r="R2085" s="80" t="n">
        <v>6117.49</v>
      </c>
      <c r="S2085" s="80" t="n">
        <v>-1453.49</v>
      </c>
      <c r="T2085" s="80">
        <f>O2085-Y2085</f>
        <v/>
      </c>
      <c r="U2085" s="82">
        <f>AA2085/(T2085+X2085)</f>
        <v/>
      </c>
      <c r="V2085" s="80">
        <f>INDEX(检修、备用和必开!B:B,MATCH(统调负荷!$C2085,检修、备用和必开!$A:$A,0))</f>
        <v/>
      </c>
      <c r="W2085" s="80">
        <f>INDEX(检修、备用和必开!C:C,MATCH(统调负荷!$C2085,检修、备用和必开!$A:$A,0))</f>
        <v/>
      </c>
      <c r="X2085" s="80">
        <f>INDEX(检修、备用和必开!D:D,MATCH(统调负荷!$C2085,检修、备用和必开!$A:$A,0))</f>
        <v/>
      </c>
      <c r="Y2085" s="80">
        <f>INDEX(检修、备用和必开!E:E,MATCH(统调负荷!$C2085,检修、备用和必开!$A:$A,0))</f>
        <v/>
      </c>
      <c r="Z2085" s="80">
        <f>INDEX(检修、备用和必开!F:F,MATCH(统调负荷!$C2085,检修、备用和必开!$A:$A,0))</f>
        <v/>
      </c>
      <c r="AA2085" s="80">
        <f>94492.4-V2085-Z2085</f>
        <v/>
      </c>
      <c r="AB2085" s="80" t="n">
        <v>276.03</v>
      </c>
      <c r="AC2085" s="80" t="n">
        <v>295.32</v>
      </c>
      <c r="AD2085" s="83">
        <f>C2085+D2085</f>
        <v/>
      </c>
      <c r="AE2085" s="82">
        <f>N2085-E2085</f>
        <v/>
      </c>
      <c r="AF2085" s="82">
        <f>O2085-F2085</f>
        <v/>
      </c>
      <c r="AG2085" s="82">
        <f>P2085-G2085</f>
        <v/>
      </c>
      <c r="AH2085" s="82">
        <f>Q2085-H2085</f>
        <v/>
      </c>
      <c r="AI2085" s="82">
        <f>R2085-I2085</f>
        <v/>
      </c>
      <c r="AJ2085" s="82">
        <f>S2085-J2085</f>
        <v/>
      </c>
      <c r="AK2085" s="80">
        <f>INDEX(检修、备用和必开!I:I,MATCH(统调负荷!$C2085,检修、备用和必开!$A:$A,0))</f>
        <v/>
      </c>
    </row>
    <row r="2086" ht="13.8" customHeight="1">
      <c r="A2086" s="80">
        <f>WEEKDAY(C2086,2)</f>
        <v/>
      </c>
      <c r="B2086" s="80">
        <f>HOUR(D2086)</f>
        <v/>
      </c>
      <c r="D2086" s="75" t="n"/>
      <c r="E2086" s="80" t="n"/>
      <c r="F2086" s="80" t="n"/>
      <c r="G2086" s="80" t="n"/>
      <c r="H2086" s="80" t="n"/>
      <c r="I2086" s="80" t="n"/>
      <c r="J2086" s="80" t="n"/>
      <c r="K2086" s="80">
        <f>F2086-Y2086</f>
        <v/>
      </c>
      <c r="L2086" s="82">
        <f>AA2086/(K2086+W2086)</f>
        <v/>
      </c>
      <c r="M2086" s="75" t="n">
        <v>0.7083333333333334</v>
      </c>
      <c r="N2086" s="80" t="n">
        <v>70508.2</v>
      </c>
      <c r="O2086" s="80" t="n">
        <v>25378.71</v>
      </c>
      <c r="P2086" s="80" t="n">
        <v>17688.8</v>
      </c>
      <c r="Q2086" s="80" t="n">
        <v>23115.2</v>
      </c>
      <c r="R2086" s="80" t="n">
        <v>5812.56</v>
      </c>
      <c r="S2086" s="80" t="n">
        <v>-1487.07</v>
      </c>
      <c r="T2086" s="80">
        <f>O2086-Y2086</f>
        <v/>
      </c>
      <c r="U2086" s="82">
        <f>AA2086/(T2086+X2086)</f>
        <v/>
      </c>
      <c r="V2086" s="80">
        <f>INDEX(检修、备用和必开!B:B,MATCH(统调负荷!$C2086,检修、备用和必开!$A:$A,0))</f>
        <v/>
      </c>
      <c r="W2086" s="80">
        <f>INDEX(检修、备用和必开!C:C,MATCH(统调负荷!$C2086,检修、备用和必开!$A:$A,0))</f>
        <v/>
      </c>
      <c r="X2086" s="80">
        <f>INDEX(检修、备用和必开!D:D,MATCH(统调负荷!$C2086,检修、备用和必开!$A:$A,0))</f>
        <v/>
      </c>
      <c r="Y2086" s="80">
        <f>INDEX(检修、备用和必开!E:E,MATCH(统调负荷!$C2086,检修、备用和必开!$A:$A,0))</f>
        <v/>
      </c>
      <c r="Z2086" s="80">
        <f>INDEX(检修、备用和必开!F:F,MATCH(统调负荷!$C2086,检修、备用和必开!$A:$A,0))</f>
        <v/>
      </c>
      <c r="AA2086" s="80">
        <f>94492.4-V2086-Z2086</f>
        <v/>
      </c>
      <c r="AB2086" s="80" t="n">
        <v>285.94</v>
      </c>
      <c r="AC2086" s="80" t="n">
        <v>300</v>
      </c>
      <c r="AD2086" s="83">
        <f>C2086+D2086</f>
        <v/>
      </c>
      <c r="AE2086" s="82">
        <f>N2086-E2086</f>
        <v/>
      </c>
      <c r="AF2086" s="82">
        <f>O2086-F2086</f>
        <v/>
      </c>
      <c r="AG2086" s="82">
        <f>P2086-G2086</f>
        <v/>
      </c>
      <c r="AH2086" s="82">
        <f>Q2086-H2086</f>
        <v/>
      </c>
      <c r="AI2086" s="82">
        <f>R2086-I2086</f>
        <v/>
      </c>
      <c r="AJ2086" s="82">
        <f>S2086-J2086</f>
        <v/>
      </c>
      <c r="AK2086" s="80">
        <f>INDEX(检修、备用和必开!I:I,MATCH(统调负荷!$C2086,检修、备用和必开!$A:$A,0))</f>
        <v/>
      </c>
    </row>
    <row r="2087" ht="13.8" customHeight="1">
      <c r="A2087" s="80">
        <f>WEEKDAY(C2087,2)</f>
        <v/>
      </c>
      <c r="B2087" s="80">
        <f>HOUR(D2087)</f>
        <v/>
      </c>
      <c r="D2087" s="75" t="n"/>
      <c r="E2087" s="80" t="n"/>
      <c r="F2087" s="80" t="n"/>
      <c r="G2087" s="80" t="n"/>
      <c r="H2087" s="80" t="n"/>
      <c r="I2087" s="80" t="n"/>
      <c r="J2087" s="80" t="n"/>
      <c r="K2087" s="80">
        <f>F2087-Y2087</f>
        <v/>
      </c>
      <c r="L2087" s="82">
        <f>AA2087/(K2087+W2087)</f>
        <v/>
      </c>
      <c r="M2087" s="75" t="n">
        <v>0.71875</v>
      </c>
      <c r="N2087" s="80" t="n">
        <v>72181.5</v>
      </c>
      <c r="O2087" s="80" t="n">
        <v>27340.68</v>
      </c>
      <c r="P2087" s="80" t="n">
        <v>17065.9</v>
      </c>
      <c r="Q2087" s="80" t="n">
        <v>23793.8</v>
      </c>
      <c r="R2087" s="80" t="n">
        <v>5520.65</v>
      </c>
      <c r="S2087" s="80" t="n">
        <v>-1539.53</v>
      </c>
      <c r="T2087" s="80">
        <f>O2087-Y2087</f>
        <v/>
      </c>
      <c r="U2087" s="82">
        <f>AA2087/(T2087+X2087)</f>
        <v/>
      </c>
      <c r="V2087" s="80">
        <f>INDEX(检修、备用和必开!B:B,MATCH(统调负荷!$C2087,检修、备用和必开!$A:$A,0))</f>
        <v/>
      </c>
      <c r="W2087" s="80">
        <f>INDEX(检修、备用和必开!C:C,MATCH(统调负荷!$C2087,检修、备用和必开!$A:$A,0))</f>
        <v/>
      </c>
      <c r="X2087" s="80">
        <f>INDEX(检修、备用和必开!D:D,MATCH(统调负荷!$C2087,检修、备用和必开!$A:$A,0))</f>
        <v/>
      </c>
      <c r="Y2087" s="80">
        <f>INDEX(检修、备用和必开!E:E,MATCH(统调负荷!$C2087,检修、备用和必开!$A:$A,0))</f>
        <v/>
      </c>
      <c r="Z2087" s="80">
        <f>INDEX(检修、备用和必开!F:F,MATCH(统调负荷!$C2087,检修、备用和必开!$A:$A,0))</f>
        <v/>
      </c>
      <c r="AA2087" s="80">
        <f>94492.4-V2087-Z2087</f>
        <v/>
      </c>
      <c r="AB2087" s="80" t="n">
        <v>298.7</v>
      </c>
      <c r="AC2087" s="80" t="n">
        <v>302</v>
      </c>
      <c r="AD2087" s="83">
        <f>C2087+D2087</f>
        <v/>
      </c>
      <c r="AE2087" s="82">
        <f>N2087-E2087</f>
        <v/>
      </c>
      <c r="AF2087" s="82">
        <f>O2087-F2087</f>
        <v/>
      </c>
      <c r="AG2087" s="82">
        <f>P2087-G2087</f>
        <v/>
      </c>
      <c r="AH2087" s="82">
        <f>Q2087-H2087</f>
        <v/>
      </c>
      <c r="AI2087" s="82">
        <f>R2087-I2087</f>
        <v/>
      </c>
      <c r="AJ2087" s="82">
        <f>S2087-J2087</f>
        <v/>
      </c>
      <c r="AK2087" s="80">
        <f>INDEX(检修、备用和必开!I:I,MATCH(统调负荷!$C2087,检修、备用和必开!$A:$A,0))</f>
        <v/>
      </c>
    </row>
    <row r="2088" ht="13.8" customHeight="1">
      <c r="A2088" s="80">
        <f>WEEKDAY(C2088,2)</f>
        <v/>
      </c>
      <c r="B2088" s="80">
        <f>HOUR(D2088)</f>
        <v/>
      </c>
      <c r="D2088" s="75" t="n"/>
      <c r="E2088" s="80" t="n"/>
      <c r="F2088" s="80" t="n"/>
      <c r="G2088" s="80" t="n"/>
      <c r="H2088" s="80" t="n"/>
      <c r="I2088" s="80" t="n"/>
      <c r="J2088" s="80" t="n"/>
      <c r="K2088" s="80">
        <f>F2088-Y2088</f>
        <v/>
      </c>
      <c r="L2088" s="82">
        <f>AA2088/(K2088+W2088)</f>
        <v/>
      </c>
      <c r="M2088" s="75" t="n">
        <v>0.7291666666666666</v>
      </c>
      <c r="N2088" s="80" t="n">
        <v>72987.10000000001</v>
      </c>
      <c r="O2088" s="80" t="n">
        <v>28266.49</v>
      </c>
      <c r="P2088" s="80" t="n">
        <v>17243.2</v>
      </c>
      <c r="Q2088" s="80" t="n">
        <v>23728.8</v>
      </c>
      <c r="R2088" s="80" t="n">
        <v>5327.41</v>
      </c>
      <c r="S2088" s="80" t="n">
        <v>-1578.8</v>
      </c>
      <c r="T2088" s="80">
        <f>O2088-Y2088</f>
        <v/>
      </c>
      <c r="U2088" s="82">
        <f>AA2088/(T2088+X2088)</f>
        <v/>
      </c>
      <c r="V2088" s="80">
        <f>INDEX(检修、备用和必开!B:B,MATCH(统调负荷!$C2088,检修、备用和必开!$A:$A,0))</f>
        <v/>
      </c>
      <c r="W2088" s="80">
        <f>INDEX(检修、备用和必开!C:C,MATCH(统调负荷!$C2088,检修、备用和必开!$A:$A,0))</f>
        <v/>
      </c>
      <c r="X2088" s="80">
        <f>INDEX(检修、备用和必开!D:D,MATCH(统调负荷!$C2088,检修、备用和必开!$A:$A,0))</f>
        <v/>
      </c>
      <c r="Y2088" s="80">
        <f>INDEX(检修、备用和必开!E:E,MATCH(统调负荷!$C2088,检修、备用和必开!$A:$A,0))</f>
        <v/>
      </c>
      <c r="Z2088" s="80">
        <f>INDEX(检修、备用和必开!F:F,MATCH(统调负荷!$C2088,检修、备用和必开!$A:$A,0))</f>
        <v/>
      </c>
      <c r="AA2088" s="80">
        <f>94492.4-V2088-Z2088</f>
        <v/>
      </c>
      <c r="AB2088" s="80" t="n">
        <v>298.6</v>
      </c>
      <c r="AC2088" s="80" t="n">
        <v>300.11</v>
      </c>
      <c r="AD2088" s="83">
        <f>C2088+D2088</f>
        <v/>
      </c>
      <c r="AE2088" s="82">
        <f>N2088-E2088</f>
        <v/>
      </c>
      <c r="AF2088" s="82">
        <f>O2088-F2088</f>
        <v/>
      </c>
      <c r="AG2088" s="82">
        <f>P2088-G2088</f>
        <v/>
      </c>
      <c r="AH2088" s="82">
        <f>Q2088-H2088</f>
        <v/>
      </c>
      <c r="AI2088" s="82">
        <f>R2088-I2088</f>
        <v/>
      </c>
      <c r="AJ2088" s="82">
        <f>S2088-J2088</f>
        <v/>
      </c>
      <c r="AK2088" s="80">
        <f>INDEX(检修、备用和必开!I:I,MATCH(统调负荷!$C2088,检修、备用和必开!$A:$A,0))</f>
        <v/>
      </c>
    </row>
    <row r="2089" ht="13.8" customHeight="1">
      <c r="A2089" s="80">
        <f>WEEKDAY(C2089,2)</f>
        <v/>
      </c>
      <c r="B2089" s="80">
        <f>HOUR(D2089)</f>
        <v/>
      </c>
      <c r="D2089" s="75" t="n"/>
      <c r="E2089" s="80" t="n"/>
      <c r="F2089" s="80" t="n"/>
      <c r="G2089" s="80" t="n"/>
      <c r="H2089" s="80" t="n"/>
      <c r="I2089" s="80" t="n"/>
      <c r="J2089" s="80" t="n"/>
      <c r="K2089" s="80">
        <f>F2089-Y2089</f>
        <v/>
      </c>
      <c r="L2089" s="82">
        <f>AA2089/(K2089+W2089)</f>
        <v/>
      </c>
      <c r="M2089" s="75" t="n">
        <v>0.7395833333333334</v>
      </c>
      <c r="N2089" s="80" t="n">
        <v>74166.2</v>
      </c>
      <c r="O2089" s="80" t="n">
        <v>29838.24</v>
      </c>
      <c r="P2089" s="80" t="n">
        <v>16291.5</v>
      </c>
      <c r="Q2089" s="80" t="n">
        <v>24544.6</v>
      </c>
      <c r="R2089" s="80" t="n">
        <v>5141.36</v>
      </c>
      <c r="S2089" s="80" t="n">
        <v>-1649.5</v>
      </c>
      <c r="T2089" s="80">
        <f>O2089-Y2089</f>
        <v/>
      </c>
      <c r="U2089" s="82">
        <f>AA2089/(T2089+X2089)</f>
        <v/>
      </c>
      <c r="V2089" s="80">
        <f>INDEX(检修、备用和必开!B:B,MATCH(统调负荷!$C2089,检修、备用和必开!$A:$A,0))</f>
        <v/>
      </c>
      <c r="W2089" s="80">
        <f>INDEX(检修、备用和必开!C:C,MATCH(统调负荷!$C2089,检修、备用和必开!$A:$A,0))</f>
        <v/>
      </c>
      <c r="X2089" s="80">
        <f>INDEX(检修、备用和必开!D:D,MATCH(统调负荷!$C2089,检修、备用和必开!$A:$A,0))</f>
        <v/>
      </c>
      <c r="Y2089" s="80">
        <f>INDEX(检修、备用和必开!E:E,MATCH(统调负荷!$C2089,检修、备用和必开!$A:$A,0))</f>
        <v/>
      </c>
      <c r="Z2089" s="80">
        <f>INDEX(检修、备用和必开!F:F,MATCH(统调负荷!$C2089,检修、备用和必开!$A:$A,0))</f>
        <v/>
      </c>
      <c r="AA2089" s="80">
        <f>94492.4-V2089-Z2089</f>
        <v/>
      </c>
      <c r="AB2089" s="80" t="n">
        <v>300.66</v>
      </c>
      <c r="AC2089" s="80" t="n">
        <v>329.99</v>
      </c>
      <c r="AD2089" s="83">
        <f>C2089+D2089</f>
        <v/>
      </c>
      <c r="AE2089" s="82">
        <f>N2089-E2089</f>
        <v/>
      </c>
      <c r="AF2089" s="82">
        <f>O2089-F2089</f>
        <v/>
      </c>
      <c r="AG2089" s="82">
        <f>P2089-G2089</f>
        <v/>
      </c>
      <c r="AH2089" s="82">
        <f>Q2089-H2089</f>
        <v/>
      </c>
      <c r="AI2089" s="82">
        <f>R2089-I2089</f>
        <v/>
      </c>
      <c r="AJ2089" s="82">
        <f>S2089-J2089</f>
        <v/>
      </c>
      <c r="AK2089" s="80">
        <f>INDEX(检修、备用和必开!I:I,MATCH(统调负荷!$C2089,检修、备用和必开!$A:$A,0))</f>
        <v/>
      </c>
    </row>
    <row r="2090" ht="13.8" customHeight="1">
      <c r="A2090" s="80">
        <f>WEEKDAY(C2090,2)</f>
        <v/>
      </c>
      <c r="B2090" s="80">
        <f>HOUR(D2090)</f>
        <v/>
      </c>
      <c r="D2090" s="75" t="n"/>
      <c r="E2090" s="80" t="n"/>
      <c r="F2090" s="80" t="n"/>
      <c r="G2090" s="80" t="n"/>
      <c r="H2090" s="80" t="n"/>
      <c r="I2090" s="80" t="n"/>
      <c r="J2090" s="80" t="n"/>
      <c r="K2090" s="80">
        <f>F2090-Y2090</f>
        <v/>
      </c>
      <c r="L2090" s="82">
        <f>AA2090/(K2090+W2090)</f>
        <v/>
      </c>
      <c r="M2090" s="75" t="n">
        <v>0.75</v>
      </c>
      <c r="N2090" s="80" t="n">
        <v>75748.7</v>
      </c>
      <c r="O2090" s="80" t="n">
        <v>30616.28</v>
      </c>
      <c r="P2090" s="80" t="n">
        <v>16889.4</v>
      </c>
      <c r="Q2090" s="80" t="n">
        <v>24843.3</v>
      </c>
      <c r="R2090" s="80" t="n">
        <v>4973.91</v>
      </c>
      <c r="S2090" s="80" t="n">
        <v>-1574.19</v>
      </c>
      <c r="T2090" s="80">
        <f>O2090-Y2090</f>
        <v/>
      </c>
      <c r="U2090" s="82">
        <f>AA2090/(T2090+X2090)</f>
        <v/>
      </c>
      <c r="V2090" s="80">
        <f>INDEX(检修、备用和必开!B:B,MATCH(统调负荷!$C2090,检修、备用和必开!$A:$A,0))</f>
        <v/>
      </c>
      <c r="W2090" s="80">
        <f>INDEX(检修、备用和必开!C:C,MATCH(统调负荷!$C2090,检修、备用和必开!$A:$A,0))</f>
        <v/>
      </c>
      <c r="X2090" s="80">
        <f>INDEX(检修、备用和必开!D:D,MATCH(统调负荷!$C2090,检修、备用和必开!$A:$A,0))</f>
        <v/>
      </c>
      <c r="Y2090" s="80">
        <f>INDEX(检修、备用和必开!E:E,MATCH(统调负荷!$C2090,检修、备用和必开!$A:$A,0))</f>
        <v/>
      </c>
      <c r="Z2090" s="80">
        <f>INDEX(检修、备用和必开!F:F,MATCH(统调负荷!$C2090,检修、备用和必开!$A:$A,0))</f>
        <v/>
      </c>
      <c r="AA2090" s="80">
        <f>94492.4-V2090-Z2090</f>
        <v/>
      </c>
      <c r="AB2090" s="80" t="n">
        <v>305.56</v>
      </c>
      <c r="AC2090" s="80" t="n">
        <v>329.99</v>
      </c>
      <c r="AD2090" s="83">
        <f>C2090+D2090</f>
        <v/>
      </c>
      <c r="AE2090" s="82">
        <f>N2090-E2090</f>
        <v/>
      </c>
      <c r="AF2090" s="82">
        <f>O2090-F2090</f>
        <v/>
      </c>
      <c r="AG2090" s="82">
        <f>P2090-G2090</f>
        <v/>
      </c>
      <c r="AH2090" s="82">
        <f>Q2090-H2090</f>
        <v/>
      </c>
      <c r="AI2090" s="82">
        <f>R2090-I2090</f>
        <v/>
      </c>
      <c r="AJ2090" s="82">
        <f>S2090-J2090</f>
        <v/>
      </c>
      <c r="AK2090" s="80">
        <f>INDEX(检修、备用和必开!I:I,MATCH(统调负荷!$C2090,检修、备用和必开!$A:$A,0))</f>
        <v/>
      </c>
    </row>
    <row r="2091" ht="13.8" customHeight="1">
      <c r="A2091" s="80">
        <f>WEEKDAY(C2091,2)</f>
        <v/>
      </c>
      <c r="B2091" s="80">
        <f>HOUR(D2091)</f>
        <v/>
      </c>
      <c r="D2091" s="75" t="n"/>
      <c r="E2091" s="80" t="n"/>
      <c r="F2091" s="80" t="n"/>
      <c r="G2091" s="80" t="n"/>
      <c r="H2091" s="80" t="n"/>
      <c r="I2091" s="80" t="n"/>
      <c r="J2091" s="80" t="n"/>
      <c r="K2091" s="80">
        <f>F2091-Y2091</f>
        <v/>
      </c>
      <c r="L2091" s="82">
        <f>AA2091/(K2091+W2091)</f>
        <v/>
      </c>
      <c r="M2091" s="75" t="n">
        <v>0.7604166666666666</v>
      </c>
      <c r="N2091" s="80" t="n">
        <v>77387.39999999999</v>
      </c>
      <c r="O2091" s="80" t="n">
        <v>32298.92</v>
      </c>
      <c r="P2091" s="80" t="n">
        <v>17274.5</v>
      </c>
      <c r="Q2091" s="80" t="n">
        <v>24504.8</v>
      </c>
      <c r="R2091" s="80" t="n">
        <v>4958.13</v>
      </c>
      <c r="S2091" s="80" t="n">
        <v>-1648.95</v>
      </c>
      <c r="T2091" s="80">
        <f>O2091-Y2091</f>
        <v/>
      </c>
      <c r="U2091" s="82">
        <f>AA2091/(T2091+X2091)</f>
        <v/>
      </c>
      <c r="V2091" s="80">
        <f>INDEX(检修、备用和必开!B:B,MATCH(统调负荷!$C2091,检修、备用和必开!$A:$A,0))</f>
        <v/>
      </c>
      <c r="W2091" s="80">
        <f>INDEX(检修、备用和必开!C:C,MATCH(统调负荷!$C2091,检修、备用和必开!$A:$A,0))</f>
        <v/>
      </c>
      <c r="X2091" s="80">
        <f>INDEX(检修、备用和必开!D:D,MATCH(统调负荷!$C2091,检修、备用和必开!$A:$A,0))</f>
        <v/>
      </c>
      <c r="Y2091" s="80">
        <f>INDEX(检修、备用和必开!E:E,MATCH(统调负荷!$C2091,检修、备用和必开!$A:$A,0))</f>
        <v/>
      </c>
      <c r="Z2091" s="80">
        <f>INDEX(检修、备用和必开!F:F,MATCH(统调负荷!$C2091,检修、备用和必开!$A:$A,0))</f>
        <v/>
      </c>
      <c r="AA2091" s="80">
        <f>94492.4-V2091-Z2091</f>
        <v/>
      </c>
      <c r="AB2091" s="80" t="n">
        <v>318.51</v>
      </c>
      <c r="AC2091" s="80" t="n">
        <v>381.27</v>
      </c>
      <c r="AD2091" s="83">
        <f>C2091+D2091</f>
        <v/>
      </c>
      <c r="AE2091" s="82">
        <f>N2091-E2091</f>
        <v/>
      </c>
      <c r="AF2091" s="82">
        <f>O2091-F2091</f>
        <v/>
      </c>
      <c r="AG2091" s="82">
        <f>P2091-G2091</f>
        <v/>
      </c>
      <c r="AH2091" s="82">
        <f>Q2091-H2091</f>
        <v/>
      </c>
      <c r="AI2091" s="82">
        <f>R2091-I2091</f>
        <v/>
      </c>
      <c r="AJ2091" s="82">
        <f>S2091-J2091</f>
        <v/>
      </c>
      <c r="AK2091" s="80">
        <f>INDEX(检修、备用和必开!I:I,MATCH(统调负荷!$C2091,检修、备用和必开!$A:$A,0))</f>
        <v/>
      </c>
    </row>
    <row r="2092" ht="13.8" customHeight="1">
      <c r="A2092" s="80">
        <f>WEEKDAY(C2092,2)</f>
        <v/>
      </c>
      <c r="B2092" s="80">
        <f>HOUR(D2092)</f>
        <v/>
      </c>
      <c r="D2092" s="75" t="n"/>
      <c r="E2092" s="80" t="n"/>
      <c r="F2092" s="80" t="n"/>
      <c r="G2092" s="80" t="n"/>
      <c r="H2092" s="80" t="n"/>
      <c r="I2092" s="80" t="n"/>
      <c r="J2092" s="80" t="n"/>
      <c r="K2092" s="80">
        <f>F2092-Y2092</f>
        <v/>
      </c>
      <c r="L2092" s="82">
        <f>AA2092/(K2092+W2092)</f>
        <v/>
      </c>
      <c r="M2092" s="75" t="n">
        <v>0.7708333333333334</v>
      </c>
      <c r="N2092" s="80" t="n">
        <v>77928.39999999999</v>
      </c>
      <c r="O2092" s="80" t="n">
        <v>32771.14</v>
      </c>
      <c r="P2092" s="80" t="n">
        <v>17879.6</v>
      </c>
      <c r="Q2092" s="80" t="n">
        <v>23985.8</v>
      </c>
      <c r="R2092" s="80" t="n">
        <v>4940.3</v>
      </c>
      <c r="S2092" s="80" t="n">
        <v>-1648.44</v>
      </c>
      <c r="T2092" s="80">
        <f>O2092-Y2092</f>
        <v/>
      </c>
      <c r="U2092" s="82">
        <f>AA2092/(T2092+X2092)</f>
        <v/>
      </c>
      <c r="V2092" s="80">
        <f>INDEX(检修、备用和必开!B:B,MATCH(统调负荷!$C2092,检修、备用和必开!$A:$A,0))</f>
        <v/>
      </c>
      <c r="W2092" s="80">
        <f>INDEX(检修、备用和必开!C:C,MATCH(统调负荷!$C2092,检修、备用和必开!$A:$A,0))</f>
        <v/>
      </c>
      <c r="X2092" s="80">
        <f>INDEX(检修、备用和必开!D:D,MATCH(统调负荷!$C2092,检修、备用和必开!$A:$A,0))</f>
        <v/>
      </c>
      <c r="Y2092" s="80">
        <f>INDEX(检修、备用和必开!E:E,MATCH(统调负荷!$C2092,检修、备用和必开!$A:$A,0))</f>
        <v/>
      </c>
      <c r="Z2092" s="80">
        <f>INDEX(检修、备用和必开!F:F,MATCH(统调负荷!$C2092,检修、备用和必开!$A:$A,0))</f>
        <v/>
      </c>
      <c r="AA2092" s="80">
        <f>94492.4-V2092-Z2092</f>
        <v/>
      </c>
      <c r="AB2092" s="80" t="n">
        <v>320.83</v>
      </c>
      <c r="AC2092" s="80" t="n">
        <v>354.97</v>
      </c>
      <c r="AD2092" s="83">
        <f>C2092+D2092</f>
        <v/>
      </c>
      <c r="AE2092" s="82">
        <f>N2092-E2092</f>
        <v/>
      </c>
      <c r="AF2092" s="82">
        <f>O2092-F2092</f>
        <v/>
      </c>
      <c r="AG2092" s="82">
        <f>P2092-G2092</f>
        <v/>
      </c>
      <c r="AH2092" s="82">
        <f>Q2092-H2092</f>
        <v/>
      </c>
      <c r="AI2092" s="82">
        <f>R2092-I2092</f>
        <v/>
      </c>
      <c r="AJ2092" s="82">
        <f>S2092-J2092</f>
        <v/>
      </c>
      <c r="AK2092" s="80">
        <f>INDEX(检修、备用和必开!I:I,MATCH(统调负荷!$C2092,检修、备用和必开!$A:$A,0))</f>
        <v/>
      </c>
    </row>
    <row r="2093" ht="13.8" customHeight="1">
      <c r="A2093" s="80">
        <f>WEEKDAY(C2093,2)</f>
        <v/>
      </c>
      <c r="B2093" s="80">
        <f>HOUR(D2093)</f>
        <v/>
      </c>
      <c r="D2093" s="75" t="n"/>
      <c r="E2093" s="80" t="n"/>
      <c r="F2093" s="80" t="n"/>
      <c r="G2093" s="80" t="n"/>
      <c r="H2093" s="80" t="n"/>
      <c r="I2093" s="80" t="n"/>
      <c r="J2093" s="80" t="n"/>
      <c r="K2093" s="80">
        <f>F2093-Y2093</f>
        <v/>
      </c>
      <c r="L2093" s="82">
        <f>AA2093/(K2093+W2093)</f>
        <v/>
      </c>
      <c r="M2093" s="75" t="n">
        <v>0.78125</v>
      </c>
      <c r="N2093" s="80" t="n">
        <v>78031.7</v>
      </c>
      <c r="O2093" s="80" t="n">
        <v>33258.72</v>
      </c>
      <c r="P2093" s="80" t="n">
        <v>17508.2</v>
      </c>
      <c r="Q2093" s="80" t="n">
        <v>23939.2</v>
      </c>
      <c r="R2093" s="80" t="n">
        <v>4992.57</v>
      </c>
      <c r="S2093" s="80" t="n">
        <v>-1666.99</v>
      </c>
      <c r="T2093" s="80">
        <f>O2093-Y2093</f>
        <v/>
      </c>
      <c r="U2093" s="82">
        <f>AA2093/(T2093+X2093)</f>
        <v/>
      </c>
      <c r="V2093" s="80">
        <f>INDEX(检修、备用和必开!B:B,MATCH(统调负荷!$C2093,检修、备用和必开!$A:$A,0))</f>
        <v/>
      </c>
      <c r="W2093" s="80">
        <f>INDEX(检修、备用和必开!C:C,MATCH(统调负荷!$C2093,检修、备用和必开!$A:$A,0))</f>
        <v/>
      </c>
      <c r="X2093" s="80">
        <f>INDEX(检修、备用和必开!D:D,MATCH(统调负荷!$C2093,检修、备用和必开!$A:$A,0))</f>
        <v/>
      </c>
      <c r="Y2093" s="80">
        <f>INDEX(检修、备用和必开!E:E,MATCH(统调负荷!$C2093,检修、备用和必开!$A:$A,0))</f>
        <v/>
      </c>
      <c r="Z2093" s="80">
        <f>INDEX(检修、备用和必开!F:F,MATCH(统调负荷!$C2093,检修、备用和必开!$A:$A,0))</f>
        <v/>
      </c>
      <c r="AA2093" s="80">
        <f>94492.4-V2093-Z2093</f>
        <v/>
      </c>
      <c r="AB2093" s="80" t="n">
        <v>316.59</v>
      </c>
      <c r="AC2093" s="80" t="n">
        <v>349.97</v>
      </c>
      <c r="AD2093" s="83">
        <f>C2093+D2093</f>
        <v/>
      </c>
      <c r="AE2093" s="82">
        <f>N2093-E2093</f>
        <v/>
      </c>
      <c r="AF2093" s="82">
        <f>O2093-F2093</f>
        <v/>
      </c>
      <c r="AG2093" s="82">
        <f>P2093-G2093</f>
        <v/>
      </c>
      <c r="AH2093" s="82">
        <f>Q2093-H2093</f>
        <v/>
      </c>
      <c r="AI2093" s="82">
        <f>R2093-I2093</f>
        <v/>
      </c>
      <c r="AJ2093" s="82">
        <f>S2093-J2093</f>
        <v/>
      </c>
      <c r="AK2093" s="80">
        <f>INDEX(检修、备用和必开!I:I,MATCH(统调负荷!$C2093,检修、备用和必开!$A:$A,0))</f>
        <v/>
      </c>
    </row>
    <row r="2094" ht="13.8" customHeight="1">
      <c r="A2094" s="80">
        <f>WEEKDAY(C2094,2)</f>
        <v/>
      </c>
      <c r="B2094" s="80">
        <f>HOUR(D2094)</f>
        <v/>
      </c>
      <c r="D2094" s="75" t="n"/>
      <c r="E2094" s="80" t="n"/>
      <c r="F2094" s="80" t="n"/>
      <c r="G2094" s="80" t="n"/>
      <c r="H2094" s="80" t="n"/>
      <c r="I2094" s="80" t="n"/>
      <c r="J2094" s="80" t="n"/>
      <c r="K2094" s="80">
        <f>F2094-Y2094</f>
        <v/>
      </c>
      <c r="L2094" s="82">
        <f>AA2094/(K2094+W2094)</f>
        <v/>
      </c>
      <c r="M2094" s="75" t="n">
        <v>0.7916666666666666</v>
      </c>
      <c r="N2094" s="80" t="n">
        <v>77840.5</v>
      </c>
      <c r="O2094" s="80" t="n">
        <v>33162.73</v>
      </c>
      <c r="P2094" s="80" t="n">
        <v>17275.3</v>
      </c>
      <c r="Q2094" s="80" t="n">
        <v>24021.8</v>
      </c>
      <c r="R2094" s="80" t="n">
        <v>5009.32</v>
      </c>
      <c r="S2094" s="80" t="n">
        <v>-1628.65</v>
      </c>
      <c r="T2094" s="80">
        <f>O2094-Y2094</f>
        <v/>
      </c>
      <c r="U2094" s="82">
        <f>AA2094/(T2094+X2094)</f>
        <v/>
      </c>
      <c r="V2094" s="80">
        <f>INDEX(检修、备用和必开!B:B,MATCH(统调负荷!$C2094,检修、备用和必开!$A:$A,0))</f>
        <v/>
      </c>
      <c r="W2094" s="80">
        <f>INDEX(检修、备用和必开!C:C,MATCH(统调负荷!$C2094,检修、备用和必开!$A:$A,0))</f>
        <v/>
      </c>
      <c r="X2094" s="80">
        <f>INDEX(检修、备用和必开!D:D,MATCH(统调负荷!$C2094,检修、备用和必开!$A:$A,0))</f>
        <v/>
      </c>
      <c r="Y2094" s="80">
        <f>INDEX(检修、备用和必开!E:E,MATCH(统调负荷!$C2094,检修、备用和必开!$A:$A,0))</f>
        <v/>
      </c>
      <c r="Z2094" s="80">
        <f>INDEX(检修、备用和必开!F:F,MATCH(统调负荷!$C2094,检修、备用和必开!$A:$A,0))</f>
        <v/>
      </c>
      <c r="AA2094" s="80">
        <f>94492.4-V2094-Z2094</f>
        <v/>
      </c>
      <c r="AB2094" s="80" t="n">
        <v>314.21</v>
      </c>
      <c r="AC2094" s="80" t="n">
        <v>340.13</v>
      </c>
      <c r="AD2094" s="83">
        <f>C2094+D2094</f>
        <v/>
      </c>
      <c r="AE2094" s="82">
        <f>N2094-E2094</f>
        <v/>
      </c>
      <c r="AF2094" s="82">
        <f>O2094-F2094</f>
        <v/>
      </c>
      <c r="AG2094" s="82">
        <f>P2094-G2094</f>
        <v/>
      </c>
      <c r="AH2094" s="82">
        <f>Q2094-H2094</f>
        <v/>
      </c>
      <c r="AI2094" s="82">
        <f>R2094-I2094</f>
        <v/>
      </c>
      <c r="AJ2094" s="82">
        <f>S2094-J2094</f>
        <v/>
      </c>
      <c r="AK2094" s="80">
        <f>INDEX(检修、备用和必开!I:I,MATCH(统调负荷!$C2094,检修、备用和必开!$A:$A,0))</f>
        <v/>
      </c>
    </row>
    <row r="2095" ht="13.8" customHeight="1">
      <c r="A2095" s="80">
        <f>WEEKDAY(C2095,2)</f>
        <v/>
      </c>
      <c r="B2095" s="80">
        <f>HOUR(D2095)</f>
        <v/>
      </c>
      <c r="D2095" s="75" t="n"/>
      <c r="E2095" s="80" t="n"/>
      <c r="F2095" s="80" t="n"/>
      <c r="G2095" s="80" t="n"/>
      <c r="H2095" s="80" t="n"/>
      <c r="I2095" s="80" t="n"/>
      <c r="J2095" s="80" t="n"/>
      <c r="K2095" s="80">
        <f>F2095-Y2095</f>
        <v/>
      </c>
      <c r="L2095" s="82">
        <f>AA2095/(K2095+W2095)</f>
        <v/>
      </c>
      <c r="M2095" s="75" t="n">
        <v>0.8020833333333334</v>
      </c>
      <c r="N2095" s="80" t="n">
        <v>78566.10000000001</v>
      </c>
      <c r="O2095" s="80" t="n">
        <v>33682.7</v>
      </c>
      <c r="P2095" s="80" t="n">
        <v>17109.3</v>
      </c>
      <c r="Q2095" s="80" t="n">
        <v>24393.6</v>
      </c>
      <c r="R2095" s="80" t="n">
        <v>4984.24</v>
      </c>
      <c r="S2095" s="80" t="n">
        <v>-1603.74</v>
      </c>
      <c r="T2095" s="80">
        <f>O2095-Y2095</f>
        <v/>
      </c>
      <c r="U2095" s="82">
        <f>AA2095/(T2095+X2095)</f>
        <v/>
      </c>
      <c r="V2095" s="80">
        <f>INDEX(检修、备用和必开!B:B,MATCH(统调负荷!$C2095,检修、备用和必开!$A:$A,0))</f>
        <v/>
      </c>
      <c r="W2095" s="80">
        <f>INDEX(检修、备用和必开!C:C,MATCH(统调负荷!$C2095,检修、备用和必开!$A:$A,0))</f>
        <v/>
      </c>
      <c r="X2095" s="80">
        <f>INDEX(检修、备用和必开!D:D,MATCH(统调负荷!$C2095,检修、备用和必开!$A:$A,0))</f>
        <v/>
      </c>
      <c r="Y2095" s="80">
        <f>INDEX(检修、备用和必开!E:E,MATCH(统调负荷!$C2095,检修、备用和必开!$A:$A,0))</f>
        <v/>
      </c>
      <c r="Z2095" s="80">
        <f>INDEX(检修、备用和必开!F:F,MATCH(统调负荷!$C2095,检修、备用和必开!$A:$A,0))</f>
        <v/>
      </c>
      <c r="AA2095" s="80">
        <f>94492.4-V2095-Z2095</f>
        <v/>
      </c>
      <c r="AB2095" s="80" t="n">
        <v>315.21</v>
      </c>
      <c r="AC2095" s="80" t="n">
        <v>359.97</v>
      </c>
      <c r="AD2095" s="83">
        <f>C2095+D2095</f>
        <v/>
      </c>
      <c r="AE2095" s="82">
        <f>N2095-E2095</f>
        <v/>
      </c>
      <c r="AF2095" s="82">
        <f>O2095-F2095</f>
        <v/>
      </c>
      <c r="AG2095" s="82">
        <f>P2095-G2095</f>
        <v/>
      </c>
      <c r="AH2095" s="82">
        <f>Q2095-H2095</f>
        <v/>
      </c>
      <c r="AI2095" s="82">
        <f>R2095-I2095</f>
        <v/>
      </c>
      <c r="AJ2095" s="82">
        <f>S2095-J2095</f>
        <v/>
      </c>
      <c r="AK2095" s="80">
        <f>INDEX(检修、备用和必开!I:I,MATCH(统调负荷!$C2095,检修、备用和必开!$A:$A,0))</f>
        <v/>
      </c>
    </row>
    <row r="2096" ht="13.8" customHeight="1">
      <c r="A2096" s="80">
        <f>WEEKDAY(C2096,2)</f>
        <v/>
      </c>
      <c r="B2096" s="80">
        <f>HOUR(D2096)</f>
        <v/>
      </c>
      <c r="D2096" s="75" t="n"/>
      <c r="E2096" s="80" t="n"/>
      <c r="F2096" s="80" t="n"/>
      <c r="G2096" s="80" t="n"/>
      <c r="H2096" s="80" t="n"/>
      <c r="I2096" s="80" t="n"/>
      <c r="J2096" s="80" t="n"/>
      <c r="K2096" s="80">
        <f>F2096-Y2096</f>
        <v/>
      </c>
      <c r="L2096" s="82">
        <f>AA2096/(K2096+W2096)</f>
        <v/>
      </c>
      <c r="M2096" s="75" t="n">
        <v>0.8125</v>
      </c>
      <c r="N2096" s="80" t="n">
        <v>78509.7</v>
      </c>
      <c r="O2096" s="80" t="n">
        <v>33617.7</v>
      </c>
      <c r="P2096" s="80" t="n">
        <v>16871.1</v>
      </c>
      <c r="Q2096" s="80" t="n">
        <v>24595</v>
      </c>
      <c r="R2096" s="80" t="n">
        <v>5037.3</v>
      </c>
      <c r="S2096" s="80" t="n">
        <v>-1611.4</v>
      </c>
      <c r="T2096" s="80">
        <f>O2096-Y2096</f>
        <v/>
      </c>
      <c r="U2096" s="82">
        <f>AA2096/(T2096+X2096)</f>
        <v/>
      </c>
      <c r="V2096" s="80">
        <f>INDEX(检修、备用和必开!B:B,MATCH(统调负荷!$C2096,检修、备用和必开!$A:$A,0))</f>
        <v/>
      </c>
      <c r="W2096" s="80">
        <f>INDEX(检修、备用和必开!C:C,MATCH(统调负荷!$C2096,检修、备用和必开!$A:$A,0))</f>
        <v/>
      </c>
      <c r="X2096" s="80">
        <f>INDEX(检修、备用和必开!D:D,MATCH(统调负荷!$C2096,检修、备用和必开!$A:$A,0))</f>
        <v/>
      </c>
      <c r="Y2096" s="80">
        <f>INDEX(检修、备用和必开!E:E,MATCH(统调负荷!$C2096,检修、备用和必开!$A:$A,0))</f>
        <v/>
      </c>
      <c r="Z2096" s="80">
        <f>INDEX(检修、备用和必开!F:F,MATCH(统调负荷!$C2096,检修、备用和必开!$A:$A,0))</f>
        <v/>
      </c>
      <c r="AA2096" s="80">
        <f>94492.4-V2096-Z2096</f>
        <v/>
      </c>
      <c r="AB2096" s="80" t="n">
        <v>316.59</v>
      </c>
      <c r="AC2096" s="80" t="n">
        <v>393.88</v>
      </c>
      <c r="AD2096" s="83">
        <f>C2096+D2096</f>
        <v/>
      </c>
      <c r="AE2096" s="82">
        <f>N2096-E2096</f>
        <v/>
      </c>
      <c r="AF2096" s="82">
        <f>O2096-F2096</f>
        <v/>
      </c>
      <c r="AG2096" s="82">
        <f>P2096-G2096</f>
        <v/>
      </c>
      <c r="AH2096" s="82">
        <f>Q2096-H2096</f>
        <v/>
      </c>
      <c r="AI2096" s="82">
        <f>R2096-I2096</f>
        <v/>
      </c>
      <c r="AJ2096" s="82">
        <f>S2096-J2096</f>
        <v/>
      </c>
      <c r="AK2096" s="80">
        <f>INDEX(检修、备用和必开!I:I,MATCH(统调负荷!$C2096,检修、备用和必开!$A:$A,0))</f>
        <v/>
      </c>
    </row>
    <row r="2097" ht="13.8" customHeight="1">
      <c r="A2097" s="80">
        <f>WEEKDAY(C2097,2)</f>
        <v/>
      </c>
      <c r="B2097" s="80">
        <f>HOUR(D2097)</f>
        <v/>
      </c>
      <c r="D2097" s="75" t="n"/>
      <c r="E2097" s="80" t="n"/>
      <c r="F2097" s="80" t="n"/>
      <c r="G2097" s="80" t="n"/>
      <c r="H2097" s="80" t="n"/>
      <c r="I2097" s="80" t="n"/>
      <c r="J2097" s="80" t="n"/>
      <c r="K2097" s="80">
        <f>F2097-Y2097</f>
        <v/>
      </c>
      <c r="L2097" s="82">
        <f>AA2097/(K2097+W2097)</f>
        <v/>
      </c>
      <c r="M2097" s="75" t="n">
        <v>0.8229166666666666</v>
      </c>
      <c r="N2097" s="80" t="n">
        <v>78176.8</v>
      </c>
      <c r="O2097" s="80" t="n">
        <v>33280.6</v>
      </c>
      <c r="P2097" s="80" t="n">
        <v>16601.4</v>
      </c>
      <c r="Q2097" s="80" t="n">
        <v>24730.1</v>
      </c>
      <c r="R2097" s="80" t="n">
        <v>5129.37</v>
      </c>
      <c r="S2097" s="80" t="n">
        <v>-1564.67</v>
      </c>
      <c r="T2097" s="80">
        <f>O2097-Y2097</f>
        <v/>
      </c>
      <c r="U2097" s="82">
        <f>AA2097/(T2097+X2097)</f>
        <v/>
      </c>
      <c r="V2097" s="80">
        <f>INDEX(检修、备用和必开!B:B,MATCH(统调负荷!$C2097,检修、备用和必开!$A:$A,0))</f>
        <v/>
      </c>
      <c r="W2097" s="80">
        <f>INDEX(检修、备用和必开!C:C,MATCH(统调负荷!$C2097,检修、备用和必开!$A:$A,0))</f>
        <v/>
      </c>
      <c r="X2097" s="80">
        <f>INDEX(检修、备用和必开!D:D,MATCH(统调负荷!$C2097,检修、备用和必开!$A:$A,0))</f>
        <v/>
      </c>
      <c r="Y2097" s="80">
        <f>INDEX(检修、备用和必开!E:E,MATCH(统调负荷!$C2097,检修、备用和必开!$A:$A,0))</f>
        <v/>
      </c>
      <c r="Z2097" s="80">
        <f>INDEX(检修、备用和必开!F:F,MATCH(统调负荷!$C2097,检修、备用和必开!$A:$A,0))</f>
        <v/>
      </c>
      <c r="AA2097" s="80">
        <f>94492.4-V2097-Z2097</f>
        <v/>
      </c>
      <c r="AB2097" s="80" t="n">
        <v>315.21</v>
      </c>
      <c r="AC2097" s="80" t="n">
        <v>361.33</v>
      </c>
      <c r="AD2097" s="83">
        <f>C2097+D2097</f>
        <v/>
      </c>
      <c r="AE2097" s="82">
        <f>N2097-E2097</f>
        <v/>
      </c>
      <c r="AF2097" s="82">
        <f>O2097-F2097</f>
        <v/>
      </c>
      <c r="AG2097" s="82">
        <f>P2097-G2097</f>
        <v/>
      </c>
      <c r="AH2097" s="82">
        <f>Q2097-H2097</f>
        <v/>
      </c>
      <c r="AI2097" s="82">
        <f>R2097-I2097</f>
        <v/>
      </c>
      <c r="AJ2097" s="82">
        <f>S2097-J2097</f>
        <v/>
      </c>
      <c r="AK2097" s="80">
        <f>INDEX(检修、备用和必开!I:I,MATCH(统调负荷!$C2097,检修、备用和必开!$A:$A,0))</f>
        <v/>
      </c>
    </row>
    <row r="2098" ht="13.8" customHeight="1">
      <c r="A2098" s="80">
        <f>WEEKDAY(C2098,2)</f>
        <v/>
      </c>
      <c r="B2098" s="80">
        <f>HOUR(D2098)</f>
        <v/>
      </c>
      <c r="D2098" s="75" t="n"/>
      <c r="E2098" s="80" t="n"/>
      <c r="F2098" s="80" t="n"/>
      <c r="G2098" s="80" t="n"/>
      <c r="H2098" s="80" t="n"/>
      <c r="I2098" s="80" t="n"/>
      <c r="J2098" s="80" t="n"/>
      <c r="K2098" s="80">
        <f>F2098-Y2098</f>
        <v/>
      </c>
      <c r="L2098" s="82">
        <f>AA2098/(K2098+W2098)</f>
        <v/>
      </c>
      <c r="M2098" s="75" t="n">
        <v>0.8333333333333334</v>
      </c>
      <c r="N2098" s="80" t="n">
        <v>77545.10000000001</v>
      </c>
      <c r="O2098" s="80" t="n">
        <v>32426.33</v>
      </c>
      <c r="P2098" s="80" t="n">
        <v>16768.7</v>
      </c>
      <c r="Q2098" s="80" t="n">
        <v>24779.5</v>
      </c>
      <c r="R2098" s="80" t="n">
        <v>5155.64</v>
      </c>
      <c r="S2098" s="80" t="n">
        <v>-1585.07</v>
      </c>
      <c r="T2098" s="80">
        <f>O2098-Y2098</f>
        <v/>
      </c>
      <c r="U2098" s="82">
        <f>AA2098/(T2098+X2098)</f>
        <v/>
      </c>
      <c r="V2098" s="80">
        <f>INDEX(检修、备用和必开!B:B,MATCH(统调负荷!$C2098,检修、备用和必开!$A:$A,0))</f>
        <v/>
      </c>
      <c r="W2098" s="80">
        <f>INDEX(检修、备用和必开!C:C,MATCH(统调负荷!$C2098,检修、备用和必开!$A:$A,0))</f>
        <v/>
      </c>
      <c r="X2098" s="80">
        <f>INDEX(检修、备用和必开!D:D,MATCH(统调负荷!$C2098,检修、备用和必开!$A:$A,0))</f>
        <v/>
      </c>
      <c r="Y2098" s="80">
        <f>INDEX(检修、备用和必开!E:E,MATCH(统调负荷!$C2098,检修、备用和必开!$A:$A,0))</f>
        <v/>
      </c>
      <c r="Z2098" s="80">
        <f>INDEX(检修、备用和必开!F:F,MATCH(统调负荷!$C2098,检修、备用和必开!$A:$A,0))</f>
        <v/>
      </c>
      <c r="AA2098" s="80">
        <f>94492.4-V2098-Z2098</f>
        <v/>
      </c>
      <c r="AB2098" s="80" t="n">
        <v>311.68</v>
      </c>
      <c r="AC2098" s="80" t="n">
        <v>332.82</v>
      </c>
      <c r="AD2098" s="83">
        <f>C2098+D2098</f>
        <v/>
      </c>
      <c r="AE2098" s="82">
        <f>N2098-E2098</f>
        <v/>
      </c>
      <c r="AF2098" s="82">
        <f>O2098-F2098</f>
        <v/>
      </c>
      <c r="AG2098" s="82">
        <f>P2098-G2098</f>
        <v/>
      </c>
      <c r="AH2098" s="82">
        <f>Q2098-H2098</f>
        <v/>
      </c>
      <c r="AI2098" s="82">
        <f>R2098-I2098</f>
        <v/>
      </c>
      <c r="AJ2098" s="82">
        <f>S2098-J2098</f>
        <v/>
      </c>
      <c r="AK2098" s="80">
        <f>INDEX(检修、备用和必开!I:I,MATCH(统调负荷!$C2098,检修、备用和必开!$A:$A,0))</f>
        <v/>
      </c>
    </row>
    <row r="2099" ht="13.8" customHeight="1">
      <c r="A2099" s="80">
        <f>WEEKDAY(C2099,2)</f>
        <v/>
      </c>
      <c r="B2099" s="80">
        <f>HOUR(D2099)</f>
        <v/>
      </c>
      <c r="D2099" s="75" t="n"/>
      <c r="E2099" s="80" t="n"/>
      <c r="F2099" s="80" t="n"/>
      <c r="G2099" s="80" t="n"/>
      <c r="H2099" s="80" t="n"/>
      <c r="I2099" s="80" t="n"/>
      <c r="J2099" s="80" t="n"/>
      <c r="K2099" s="80">
        <f>F2099-Y2099</f>
        <v/>
      </c>
      <c r="L2099" s="82">
        <f>AA2099/(K2099+W2099)</f>
        <v/>
      </c>
      <c r="M2099" s="75" t="n">
        <v>0.84375</v>
      </c>
      <c r="N2099" s="80" t="n">
        <v>77308.60000000001</v>
      </c>
      <c r="O2099" s="80" t="n">
        <v>32439.43</v>
      </c>
      <c r="P2099" s="80" t="n">
        <v>16776.2</v>
      </c>
      <c r="Q2099" s="80" t="n">
        <v>24469.8</v>
      </c>
      <c r="R2099" s="80" t="n">
        <v>5167.42</v>
      </c>
      <c r="S2099" s="80" t="n">
        <v>-1544.25</v>
      </c>
      <c r="T2099" s="80">
        <f>O2099-Y2099</f>
        <v/>
      </c>
      <c r="U2099" s="82">
        <f>AA2099/(T2099+X2099)</f>
        <v/>
      </c>
      <c r="V2099" s="80">
        <f>INDEX(检修、备用和必开!B:B,MATCH(统调负荷!$C2099,检修、备用和必开!$A:$A,0))</f>
        <v/>
      </c>
      <c r="W2099" s="80">
        <f>INDEX(检修、备用和必开!C:C,MATCH(统调负荷!$C2099,检修、备用和必开!$A:$A,0))</f>
        <v/>
      </c>
      <c r="X2099" s="80">
        <f>INDEX(检修、备用和必开!D:D,MATCH(统调负荷!$C2099,检修、备用和必开!$A:$A,0))</f>
        <v/>
      </c>
      <c r="Y2099" s="80">
        <f>INDEX(检修、备用和必开!E:E,MATCH(统调负荷!$C2099,检修、备用和必开!$A:$A,0))</f>
        <v/>
      </c>
      <c r="Z2099" s="80">
        <f>INDEX(检修、备用和必开!F:F,MATCH(统调负荷!$C2099,检修、备用和必开!$A:$A,0))</f>
        <v/>
      </c>
      <c r="AA2099" s="80">
        <f>94492.4-V2099-Z2099</f>
        <v/>
      </c>
      <c r="AB2099" s="80" t="n">
        <v>311.59</v>
      </c>
      <c r="AC2099" s="80" t="n">
        <v>342.98</v>
      </c>
      <c r="AD2099" s="83">
        <f>C2099+D2099</f>
        <v/>
      </c>
      <c r="AE2099" s="82">
        <f>N2099-E2099</f>
        <v/>
      </c>
      <c r="AF2099" s="82">
        <f>O2099-F2099</f>
        <v/>
      </c>
      <c r="AG2099" s="82">
        <f>P2099-G2099</f>
        <v/>
      </c>
      <c r="AH2099" s="82">
        <f>Q2099-H2099</f>
        <v/>
      </c>
      <c r="AI2099" s="82">
        <f>R2099-I2099</f>
        <v/>
      </c>
      <c r="AJ2099" s="82">
        <f>S2099-J2099</f>
        <v/>
      </c>
      <c r="AK2099" s="80">
        <f>INDEX(检修、备用和必开!I:I,MATCH(统调负荷!$C2099,检修、备用和必开!$A:$A,0))</f>
        <v/>
      </c>
    </row>
    <row r="2100" ht="13.8" customHeight="1">
      <c r="A2100" s="80">
        <f>WEEKDAY(C2100,2)</f>
        <v/>
      </c>
      <c r="B2100" s="80">
        <f>HOUR(D2100)</f>
        <v/>
      </c>
      <c r="D2100" s="75" t="n"/>
      <c r="E2100" s="80" t="n"/>
      <c r="F2100" s="80" t="n"/>
      <c r="G2100" s="80" t="n"/>
      <c r="H2100" s="80" t="n"/>
      <c r="I2100" s="80" t="n"/>
      <c r="J2100" s="80" t="n"/>
      <c r="K2100" s="80">
        <f>F2100-Y2100</f>
        <v/>
      </c>
      <c r="L2100" s="82">
        <f>AA2100/(K2100+W2100)</f>
        <v/>
      </c>
      <c r="M2100" s="75" t="n">
        <v>0.8541666666666666</v>
      </c>
      <c r="N2100" s="80" t="n">
        <v>76960.89999999999</v>
      </c>
      <c r="O2100" s="80" t="n">
        <v>32316.5</v>
      </c>
      <c r="P2100" s="80" t="n">
        <v>16361.7</v>
      </c>
      <c r="Q2100" s="80" t="n">
        <v>24679.6</v>
      </c>
      <c r="R2100" s="80" t="n">
        <v>5140.46</v>
      </c>
      <c r="S2100" s="80" t="n">
        <v>-1537.36</v>
      </c>
      <c r="T2100" s="80">
        <f>O2100-Y2100</f>
        <v/>
      </c>
      <c r="U2100" s="82">
        <f>AA2100/(T2100+X2100)</f>
        <v/>
      </c>
      <c r="V2100" s="80">
        <f>INDEX(检修、备用和必开!B:B,MATCH(统调负荷!$C2100,检修、备用和必开!$A:$A,0))</f>
        <v/>
      </c>
      <c r="W2100" s="80">
        <f>INDEX(检修、备用和必开!C:C,MATCH(统调负荷!$C2100,检修、备用和必开!$A:$A,0))</f>
        <v/>
      </c>
      <c r="X2100" s="80">
        <f>INDEX(检修、备用和必开!D:D,MATCH(统调负荷!$C2100,检修、备用和必开!$A:$A,0))</f>
        <v/>
      </c>
      <c r="Y2100" s="80">
        <f>INDEX(检修、备用和必开!E:E,MATCH(统调负荷!$C2100,检修、备用和必开!$A:$A,0))</f>
        <v/>
      </c>
      <c r="Z2100" s="80">
        <f>INDEX(检修、备用和必开!F:F,MATCH(统调负荷!$C2100,检修、备用和必开!$A:$A,0))</f>
        <v/>
      </c>
      <c r="AA2100" s="80">
        <f>94492.4-V2100-Z2100</f>
        <v/>
      </c>
      <c r="AB2100" s="80" t="n">
        <v>311.49</v>
      </c>
      <c r="AC2100" s="80" t="n">
        <v>349.97</v>
      </c>
      <c r="AD2100" s="83">
        <f>C2100+D2100</f>
        <v/>
      </c>
      <c r="AE2100" s="82">
        <f>N2100-E2100</f>
        <v/>
      </c>
      <c r="AF2100" s="82">
        <f>O2100-F2100</f>
        <v/>
      </c>
      <c r="AG2100" s="82">
        <f>P2100-G2100</f>
        <v/>
      </c>
      <c r="AH2100" s="82">
        <f>Q2100-H2100</f>
        <v/>
      </c>
      <c r="AI2100" s="82">
        <f>R2100-I2100</f>
        <v/>
      </c>
      <c r="AJ2100" s="82">
        <f>S2100-J2100</f>
        <v/>
      </c>
      <c r="AK2100" s="80">
        <f>INDEX(检修、备用和必开!I:I,MATCH(统调负荷!$C2100,检修、备用和必开!$A:$A,0))</f>
        <v/>
      </c>
    </row>
    <row r="2101" ht="13.8" customHeight="1">
      <c r="A2101" s="80">
        <f>WEEKDAY(C2101,2)</f>
        <v/>
      </c>
      <c r="B2101" s="80">
        <f>HOUR(D2101)</f>
        <v/>
      </c>
      <c r="D2101" s="75" t="n"/>
      <c r="E2101" s="80" t="n"/>
      <c r="F2101" s="80" t="n"/>
      <c r="G2101" s="80" t="n"/>
      <c r="H2101" s="80" t="n"/>
      <c r="I2101" s="80" t="n"/>
      <c r="J2101" s="80" t="n"/>
      <c r="K2101" s="80">
        <f>F2101-Y2101</f>
        <v/>
      </c>
      <c r="L2101" s="82">
        <f>AA2101/(K2101+W2101)</f>
        <v/>
      </c>
      <c r="M2101" s="75" t="n">
        <v>0.8645833333333334</v>
      </c>
      <c r="N2101" s="80" t="n">
        <v>76881.5</v>
      </c>
      <c r="O2101" s="80" t="n">
        <v>32183.68</v>
      </c>
      <c r="P2101" s="80" t="n">
        <v>16557.3</v>
      </c>
      <c r="Q2101" s="80" t="n">
        <v>24592.1</v>
      </c>
      <c r="R2101" s="80" t="n">
        <v>5084.22</v>
      </c>
      <c r="S2101" s="80" t="n">
        <v>-1535.8</v>
      </c>
      <c r="T2101" s="80">
        <f>O2101-Y2101</f>
        <v/>
      </c>
      <c r="U2101" s="82">
        <f>AA2101/(T2101+X2101)</f>
        <v/>
      </c>
      <c r="V2101" s="80">
        <f>INDEX(检修、备用和必开!B:B,MATCH(统调负荷!$C2101,检修、备用和必开!$A:$A,0))</f>
        <v/>
      </c>
      <c r="W2101" s="80">
        <f>INDEX(检修、备用和必开!C:C,MATCH(统调负荷!$C2101,检修、备用和必开!$A:$A,0))</f>
        <v/>
      </c>
      <c r="X2101" s="80">
        <f>INDEX(检修、备用和必开!D:D,MATCH(统调负荷!$C2101,检修、备用和必开!$A:$A,0))</f>
        <v/>
      </c>
      <c r="Y2101" s="80">
        <f>INDEX(检修、备用和必开!E:E,MATCH(统调负荷!$C2101,检修、备用和必开!$A:$A,0))</f>
        <v/>
      </c>
      <c r="Z2101" s="80">
        <f>INDEX(检修、备用和必开!F:F,MATCH(统调负荷!$C2101,检修、备用和必开!$A:$A,0))</f>
        <v/>
      </c>
      <c r="AA2101" s="80">
        <f>94492.4-V2101-Z2101</f>
        <v/>
      </c>
      <c r="AB2101" s="80" t="n">
        <v>311.49</v>
      </c>
      <c r="AC2101" s="80" t="n">
        <v>339.98</v>
      </c>
      <c r="AD2101" s="83">
        <f>C2101+D2101</f>
        <v/>
      </c>
      <c r="AE2101" s="82">
        <f>N2101-E2101</f>
        <v/>
      </c>
      <c r="AF2101" s="82">
        <f>O2101-F2101</f>
        <v/>
      </c>
      <c r="AG2101" s="82">
        <f>P2101-G2101</f>
        <v/>
      </c>
      <c r="AH2101" s="82">
        <f>Q2101-H2101</f>
        <v/>
      </c>
      <c r="AI2101" s="82">
        <f>R2101-I2101</f>
        <v/>
      </c>
      <c r="AJ2101" s="82">
        <f>S2101-J2101</f>
        <v/>
      </c>
      <c r="AK2101" s="80">
        <f>INDEX(检修、备用和必开!I:I,MATCH(统调负荷!$C2101,检修、备用和必开!$A:$A,0))</f>
        <v/>
      </c>
    </row>
    <row r="2102" ht="13.8" customHeight="1">
      <c r="A2102" s="80">
        <f>WEEKDAY(C2102,2)</f>
        <v/>
      </c>
      <c r="B2102" s="80">
        <f>HOUR(D2102)</f>
        <v/>
      </c>
      <c r="D2102" s="75" t="n"/>
      <c r="E2102" s="80" t="n"/>
      <c r="F2102" s="80" t="n"/>
      <c r="G2102" s="80" t="n"/>
      <c r="H2102" s="80" t="n"/>
      <c r="I2102" s="80" t="n"/>
      <c r="J2102" s="80" t="n"/>
      <c r="K2102" s="80">
        <f>F2102-Y2102</f>
        <v/>
      </c>
      <c r="L2102" s="82">
        <f>AA2102/(K2102+W2102)</f>
        <v/>
      </c>
      <c r="M2102" s="75" t="n">
        <v>0.875</v>
      </c>
      <c r="N2102" s="80" t="n">
        <v>76203.60000000001</v>
      </c>
      <c r="O2102" s="80" t="n">
        <v>31251.33</v>
      </c>
      <c r="P2102" s="80" t="n">
        <v>16868.2</v>
      </c>
      <c r="Q2102" s="80" t="n">
        <v>24582.2</v>
      </c>
      <c r="R2102" s="80" t="n">
        <v>5044.11</v>
      </c>
      <c r="S2102" s="80" t="n">
        <v>-1542.24</v>
      </c>
      <c r="T2102" s="80">
        <f>O2102-Y2102</f>
        <v/>
      </c>
      <c r="U2102" s="82">
        <f>AA2102/(T2102+X2102)</f>
        <v/>
      </c>
      <c r="V2102" s="80">
        <f>INDEX(检修、备用和必开!B:B,MATCH(统调负荷!$C2102,检修、备用和必开!$A:$A,0))</f>
        <v/>
      </c>
      <c r="W2102" s="80">
        <f>INDEX(检修、备用和必开!C:C,MATCH(统调负荷!$C2102,检修、备用和必开!$A:$A,0))</f>
        <v/>
      </c>
      <c r="X2102" s="80">
        <f>INDEX(检修、备用和必开!D:D,MATCH(统调负荷!$C2102,检修、备用和必开!$A:$A,0))</f>
        <v/>
      </c>
      <c r="Y2102" s="80">
        <f>INDEX(检修、备用和必开!E:E,MATCH(统调负荷!$C2102,检修、备用和必开!$A:$A,0))</f>
        <v/>
      </c>
      <c r="Z2102" s="80">
        <f>INDEX(检修、备用和必开!F:F,MATCH(统调负荷!$C2102,检修、备用和必开!$A:$A,0))</f>
        <v/>
      </c>
      <c r="AA2102" s="80">
        <f>94492.4-V2102-Z2102</f>
        <v/>
      </c>
      <c r="AB2102" s="80" t="n">
        <v>310.24</v>
      </c>
      <c r="AC2102" s="80" t="n">
        <v>333.06</v>
      </c>
      <c r="AD2102" s="83">
        <f>C2102+D2102</f>
        <v/>
      </c>
      <c r="AE2102" s="82">
        <f>N2102-E2102</f>
        <v/>
      </c>
      <c r="AF2102" s="82">
        <f>O2102-F2102</f>
        <v/>
      </c>
      <c r="AG2102" s="82">
        <f>P2102-G2102</f>
        <v/>
      </c>
      <c r="AH2102" s="82">
        <f>Q2102-H2102</f>
        <v/>
      </c>
      <c r="AI2102" s="82">
        <f>R2102-I2102</f>
        <v/>
      </c>
      <c r="AJ2102" s="82">
        <f>S2102-J2102</f>
        <v/>
      </c>
      <c r="AK2102" s="80">
        <f>INDEX(检修、备用和必开!I:I,MATCH(统调负荷!$C2102,检修、备用和必开!$A:$A,0))</f>
        <v/>
      </c>
    </row>
    <row r="2103" ht="13.8" customHeight="1">
      <c r="A2103" s="80">
        <f>WEEKDAY(C2103,2)</f>
        <v/>
      </c>
      <c r="B2103" s="80">
        <f>HOUR(D2103)</f>
        <v/>
      </c>
      <c r="D2103" s="75" t="n"/>
      <c r="E2103" s="80" t="n"/>
      <c r="F2103" s="80" t="n"/>
      <c r="G2103" s="80" t="n"/>
      <c r="H2103" s="80" t="n"/>
      <c r="I2103" s="80" t="n"/>
      <c r="J2103" s="80" t="n"/>
      <c r="K2103" s="80">
        <f>F2103-Y2103</f>
        <v/>
      </c>
      <c r="L2103" s="82">
        <f>AA2103/(K2103+W2103)</f>
        <v/>
      </c>
      <c r="M2103" s="75" t="n">
        <v>0.8854166666666666</v>
      </c>
      <c r="N2103" s="80" t="n">
        <v>75553.7</v>
      </c>
      <c r="O2103" s="80" t="n">
        <v>31831.77</v>
      </c>
      <c r="P2103" s="80" t="n">
        <v>16324.1</v>
      </c>
      <c r="Q2103" s="80" t="n">
        <v>23874.7</v>
      </c>
      <c r="R2103" s="80" t="n">
        <v>5094.13</v>
      </c>
      <c r="S2103" s="80" t="n">
        <v>-1571</v>
      </c>
      <c r="T2103" s="80">
        <f>O2103-Y2103</f>
        <v/>
      </c>
      <c r="U2103" s="82">
        <f>AA2103/(T2103+X2103)</f>
        <v/>
      </c>
      <c r="V2103" s="80">
        <f>INDEX(检修、备用和必开!B:B,MATCH(统调负荷!$C2103,检修、备用和必开!$A:$A,0))</f>
        <v/>
      </c>
      <c r="W2103" s="80">
        <f>INDEX(检修、备用和必开!C:C,MATCH(统调负荷!$C2103,检修、备用和必开!$A:$A,0))</f>
        <v/>
      </c>
      <c r="X2103" s="80">
        <f>INDEX(检修、备用和必开!D:D,MATCH(统调负荷!$C2103,检修、备用和必开!$A:$A,0))</f>
        <v/>
      </c>
      <c r="Y2103" s="80">
        <f>INDEX(检修、备用和必开!E:E,MATCH(统调负荷!$C2103,检修、备用和必开!$A:$A,0))</f>
        <v/>
      </c>
      <c r="Z2103" s="80">
        <f>INDEX(检修、备用和必开!F:F,MATCH(统调负荷!$C2103,检修、备用和必开!$A:$A,0))</f>
        <v/>
      </c>
      <c r="AA2103" s="80">
        <f>94492.4-V2103-Z2103</f>
        <v/>
      </c>
      <c r="AB2103" s="80" t="n">
        <v>317.71</v>
      </c>
      <c r="AC2103" s="80" t="n">
        <v>344.98</v>
      </c>
      <c r="AD2103" s="83">
        <f>C2103+D2103</f>
        <v/>
      </c>
      <c r="AE2103" s="82">
        <f>N2103-E2103</f>
        <v/>
      </c>
      <c r="AF2103" s="82">
        <f>O2103-F2103</f>
        <v/>
      </c>
      <c r="AG2103" s="82">
        <f>P2103-G2103</f>
        <v/>
      </c>
      <c r="AH2103" s="82">
        <f>Q2103-H2103</f>
        <v/>
      </c>
      <c r="AI2103" s="82">
        <f>R2103-I2103</f>
        <v/>
      </c>
      <c r="AJ2103" s="82">
        <f>S2103-J2103</f>
        <v/>
      </c>
      <c r="AK2103" s="80">
        <f>INDEX(检修、备用和必开!I:I,MATCH(统调负荷!$C2103,检修、备用和必开!$A:$A,0))</f>
        <v/>
      </c>
    </row>
    <row r="2104" ht="13.8" customHeight="1">
      <c r="A2104" s="80">
        <f>WEEKDAY(C2104,2)</f>
        <v/>
      </c>
      <c r="B2104" s="80">
        <f>HOUR(D2104)</f>
        <v/>
      </c>
      <c r="D2104" s="75" t="n"/>
      <c r="E2104" s="80" t="n"/>
      <c r="F2104" s="80" t="n"/>
      <c r="G2104" s="80" t="n"/>
      <c r="H2104" s="80" t="n"/>
      <c r="I2104" s="80" t="n"/>
      <c r="J2104" s="80" t="n"/>
      <c r="K2104" s="80">
        <f>F2104-Y2104</f>
        <v/>
      </c>
      <c r="L2104" s="82">
        <f>AA2104/(K2104+W2104)</f>
        <v/>
      </c>
      <c r="M2104" s="75" t="n">
        <v>0.8958333333333334</v>
      </c>
      <c r="N2104" s="80" t="n">
        <v>74885.39999999999</v>
      </c>
      <c r="O2104" s="80" t="n">
        <v>31709.22</v>
      </c>
      <c r="P2104" s="80" t="n">
        <v>15961.1</v>
      </c>
      <c r="Q2104" s="80" t="n">
        <v>23634.6</v>
      </c>
      <c r="R2104" s="80" t="n">
        <v>5073.12</v>
      </c>
      <c r="S2104" s="80" t="n">
        <v>-1492.64</v>
      </c>
      <c r="T2104" s="80">
        <f>O2104-Y2104</f>
        <v/>
      </c>
      <c r="U2104" s="82">
        <f>AA2104/(T2104+X2104)</f>
        <v/>
      </c>
      <c r="V2104" s="80">
        <f>INDEX(检修、备用和必开!B:B,MATCH(统调负荷!$C2104,检修、备用和必开!$A:$A,0))</f>
        <v/>
      </c>
      <c r="W2104" s="80">
        <f>INDEX(检修、备用和必开!C:C,MATCH(统调负荷!$C2104,检修、备用和必开!$A:$A,0))</f>
        <v/>
      </c>
      <c r="X2104" s="80">
        <f>INDEX(检修、备用和必开!D:D,MATCH(统调负荷!$C2104,检修、备用和必开!$A:$A,0))</f>
        <v/>
      </c>
      <c r="Y2104" s="80">
        <f>INDEX(检修、备用和必开!E:E,MATCH(统调负荷!$C2104,检修、备用和必开!$A:$A,0))</f>
        <v/>
      </c>
      <c r="Z2104" s="80">
        <f>INDEX(检修、备用和必开!F:F,MATCH(统调负荷!$C2104,检修、备用和必开!$A:$A,0))</f>
        <v/>
      </c>
      <c r="AA2104" s="80">
        <f>94492.4-V2104-Z2104</f>
        <v/>
      </c>
      <c r="AB2104" s="80" t="n">
        <v>320.45</v>
      </c>
      <c r="AC2104" s="80" t="n">
        <v>339.98</v>
      </c>
      <c r="AD2104" s="83">
        <f>C2104+D2104</f>
        <v/>
      </c>
      <c r="AE2104" s="82">
        <f>N2104-E2104</f>
        <v/>
      </c>
      <c r="AF2104" s="82">
        <f>O2104-F2104</f>
        <v/>
      </c>
      <c r="AG2104" s="82">
        <f>P2104-G2104</f>
        <v/>
      </c>
      <c r="AH2104" s="82">
        <f>Q2104-H2104</f>
        <v/>
      </c>
      <c r="AI2104" s="82">
        <f>R2104-I2104</f>
        <v/>
      </c>
      <c r="AJ2104" s="82">
        <f>S2104-J2104</f>
        <v/>
      </c>
      <c r="AK2104" s="80">
        <f>INDEX(检修、备用和必开!I:I,MATCH(统调负荷!$C2104,检修、备用和必开!$A:$A,0))</f>
        <v/>
      </c>
    </row>
    <row r="2105" ht="13.8" customHeight="1">
      <c r="A2105" s="80">
        <f>WEEKDAY(C2105,2)</f>
        <v/>
      </c>
      <c r="B2105" s="80">
        <f>HOUR(D2105)</f>
        <v/>
      </c>
      <c r="D2105" s="75" t="n"/>
      <c r="E2105" s="80" t="n"/>
      <c r="F2105" s="80" t="n"/>
      <c r="G2105" s="80" t="n"/>
      <c r="H2105" s="80" t="n"/>
      <c r="I2105" s="80" t="n"/>
      <c r="J2105" s="80" t="n"/>
      <c r="K2105" s="80">
        <f>F2105-Y2105</f>
        <v/>
      </c>
      <c r="L2105" s="82">
        <f>AA2105/(K2105+W2105)</f>
        <v/>
      </c>
      <c r="M2105" s="75" t="n">
        <v>0.90625</v>
      </c>
      <c r="N2105" s="80" t="n">
        <v>74279.60000000001</v>
      </c>
      <c r="O2105" s="80" t="n">
        <v>31966.13</v>
      </c>
      <c r="P2105" s="80" t="n">
        <v>15025</v>
      </c>
      <c r="Q2105" s="80" t="n">
        <v>23806.8</v>
      </c>
      <c r="R2105" s="80" t="n">
        <v>5076.24</v>
      </c>
      <c r="S2105" s="80" t="n">
        <v>-1594.57</v>
      </c>
      <c r="T2105" s="80">
        <f>O2105-Y2105</f>
        <v/>
      </c>
      <c r="U2105" s="82">
        <f>AA2105/(T2105+X2105)</f>
        <v/>
      </c>
      <c r="V2105" s="80">
        <f>INDEX(检修、备用和必开!B:B,MATCH(统调负荷!$C2105,检修、备用和必开!$A:$A,0))</f>
        <v/>
      </c>
      <c r="W2105" s="80">
        <f>INDEX(检修、备用和必开!C:C,MATCH(统调负荷!$C2105,检修、备用和必开!$A:$A,0))</f>
        <v/>
      </c>
      <c r="X2105" s="80">
        <f>INDEX(检修、备用和必开!D:D,MATCH(统调负荷!$C2105,检修、备用和必开!$A:$A,0))</f>
        <v/>
      </c>
      <c r="Y2105" s="80">
        <f>INDEX(检修、备用和必开!E:E,MATCH(统调负荷!$C2105,检修、备用和必开!$A:$A,0))</f>
        <v/>
      </c>
      <c r="Z2105" s="80">
        <f>INDEX(检修、备用和必开!F:F,MATCH(统调负荷!$C2105,检修、备用和必开!$A:$A,0))</f>
        <v/>
      </c>
      <c r="AA2105" s="80">
        <f>94492.4-V2105-Z2105</f>
        <v/>
      </c>
      <c r="AB2105" s="80" t="n">
        <v>320.36</v>
      </c>
      <c r="AC2105" s="80" t="n">
        <v>339.98</v>
      </c>
      <c r="AD2105" s="83">
        <f>C2105+D2105</f>
        <v/>
      </c>
      <c r="AE2105" s="82">
        <f>N2105-E2105</f>
        <v/>
      </c>
      <c r="AF2105" s="82">
        <f>O2105-F2105</f>
        <v/>
      </c>
      <c r="AG2105" s="82">
        <f>P2105-G2105</f>
        <v/>
      </c>
      <c r="AH2105" s="82">
        <f>Q2105-H2105</f>
        <v/>
      </c>
      <c r="AI2105" s="82">
        <f>R2105-I2105</f>
        <v/>
      </c>
      <c r="AJ2105" s="82">
        <f>S2105-J2105</f>
        <v/>
      </c>
      <c r="AK2105" s="80">
        <f>INDEX(检修、备用和必开!I:I,MATCH(统调负荷!$C2105,检修、备用和必开!$A:$A,0))</f>
        <v/>
      </c>
    </row>
    <row r="2106" ht="13.8" customHeight="1">
      <c r="A2106" s="80">
        <f>WEEKDAY(C2106,2)</f>
        <v/>
      </c>
      <c r="B2106" s="80">
        <f>HOUR(D2106)</f>
        <v/>
      </c>
      <c r="D2106" s="75" t="n"/>
      <c r="E2106" s="80" t="n"/>
      <c r="F2106" s="80" t="n"/>
      <c r="G2106" s="80" t="n"/>
      <c r="H2106" s="80" t="n"/>
      <c r="I2106" s="80" t="n"/>
      <c r="J2106" s="80" t="n"/>
      <c r="K2106" s="80">
        <f>F2106-Y2106</f>
        <v/>
      </c>
      <c r="L2106" s="82">
        <f>AA2106/(K2106+W2106)</f>
        <v/>
      </c>
      <c r="M2106" s="75" t="n">
        <v>0.9166666666666666</v>
      </c>
      <c r="N2106" s="80" t="n">
        <v>73129.89999999999</v>
      </c>
      <c r="O2106" s="80" t="n">
        <v>31855.31</v>
      </c>
      <c r="P2106" s="80" t="n">
        <v>14477.3</v>
      </c>
      <c r="Q2106" s="80" t="n">
        <v>23079.8</v>
      </c>
      <c r="R2106" s="80" t="n">
        <v>5103.09</v>
      </c>
      <c r="S2106" s="80" t="n">
        <v>-1385.6</v>
      </c>
      <c r="T2106" s="80">
        <f>O2106-Y2106</f>
        <v/>
      </c>
      <c r="U2106" s="82">
        <f>AA2106/(T2106+X2106)</f>
        <v/>
      </c>
      <c r="V2106" s="80">
        <f>INDEX(检修、备用和必开!B:B,MATCH(统调负荷!$C2106,检修、备用和必开!$A:$A,0))</f>
        <v/>
      </c>
      <c r="W2106" s="80">
        <f>INDEX(检修、备用和必开!C:C,MATCH(统调负荷!$C2106,检修、备用和必开!$A:$A,0))</f>
        <v/>
      </c>
      <c r="X2106" s="80">
        <f>INDEX(检修、备用和必开!D:D,MATCH(统调负荷!$C2106,检修、备用和必开!$A:$A,0))</f>
        <v/>
      </c>
      <c r="Y2106" s="80">
        <f>INDEX(检修、备用和必开!E:E,MATCH(统调负荷!$C2106,检修、备用和必开!$A:$A,0))</f>
        <v/>
      </c>
      <c r="Z2106" s="80">
        <f>INDEX(检修、备用和必开!F:F,MATCH(统调负荷!$C2106,检修、备用和必开!$A:$A,0))</f>
        <v/>
      </c>
      <c r="AA2106" s="80">
        <f>94492.4-V2106-Z2106</f>
        <v/>
      </c>
      <c r="AB2106" s="80" t="n">
        <v>329.99</v>
      </c>
      <c r="AC2106" s="80" t="n">
        <v>339.98</v>
      </c>
      <c r="AD2106" s="83">
        <f>C2106+D2106</f>
        <v/>
      </c>
      <c r="AE2106" s="82">
        <f>N2106-E2106</f>
        <v/>
      </c>
      <c r="AF2106" s="82">
        <f>O2106-F2106</f>
        <v/>
      </c>
      <c r="AG2106" s="82">
        <f>P2106-G2106</f>
        <v/>
      </c>
      <c r="AH2106" s="82">
        <f>Q2106-H2106</f>
        <v/>
      </c>
      <c r="AI2106" s="82">
        <f>R2106-I2106</f>
        <v/>
      </c>
      <c r="AJ2106" s="82">
        <f>S2106-J2106</f>
        <v/>
      </c>
      <c r="AK2106" s="80">
        <f>INDEX(检修、备用和必开!I:I,MATCH(统调负荷!$C2106,检修、备用和必开!$A:$A,0))</f>
        <v/>
      </c>
    </row>
    <row r="2107" ht="13.8" customHeight="1">
      <c r="A2107" s="80">
        <f>WEEKDAY(C2107,2)</f>
        <v/>
      </c>
      <c r="B2107" s="80">
        <f>HOUR(D2107)</f>
        <v/>
      </c>
      <c r="D2107" s="75" t="n"/>
      <c r="E2107" s="80" t="n"/>
      <c r="F2107" s="80" t="n"/>
      <c r="G2107" s="80" t="n"/>
      <c r="H2107" s="80" t="n"/>
      <c r="I2107" s="80" t="n"/>
      <c r="J2107" s="80" t="n"/>
      <c r="K2107" s="80">
        <f>F2107-Y2107</f>
        <v/>
      </c>
      <c r="L2107" s="82">
        <f>AA2107/(K2107+W2107)</f>
        <v/>
      </c>
      <c r="M2107" s="75" t="n">
        <v>0.9270833333333334</v>
      </c>
      <c r="N2107" s="80" t="n">
        <v>71617.10000000001</v>
      </c>
      <c r="O2107" s="80" t="n">
        <v>31935.84</v>
      </c>
      <c r="P2107" s="80" t="n">
        <v>13063.9</v>
      </c>
      <c r="Q2107" s="80" t="n">
        <v>22889.3</v>
      </c>
      <c r="R2107" s="80" t="n">
        <v>5101.36</v>
      </c>
      <c r="S2107" s="80" t="n">
        <v>-1373.3</v>
      </c>
      <c r="T2107" s="80">
        <f>O2107-Y2107</f>
        <v/>
      </c>
      <c r="U2107" s="82">
        <f>AA2107/(T2107+X2107)</f>
        <v/>
      </c>
      <c r="V2107" s="80">
        <f>INDEX(检修、备用和必开!B:B,MATCH(统调负荷!$C2107,检修、备用和必开!$A:$A,0))</f>
        <v/>
      </c>
      <c r="W2107" s="80">
        <f>INDEX(检修、备用和必开!C:C,MATCH(统调负荷!$C2107,检修、备用和必开!$A:$A,0))</f>
        <v/>
      </c>
      <c r="X2107" s="80">
        <f>INDEX(检修、备用和必开!D:D,MATCH(统调负荷!$C2107,检修、备用和必开!$A:$A,0))</f>
        <v/>
      </c>
      <c r="Y2107" s="80">
        <f>INDEX(检修、备用和必开!E:E,MATCH(统调负荷!$C2107,检修、备用和必开!$A:$A,0))</f>
        <v/>
      </c>
      <c r="Z2107" s="80">
        <f>INDEX(检修、备用和必开!F:F,MATCH(统调负荷!$C2107,检修、备用和必开!$A:$A,0))</f>
        <v/>
      </c>
      <c r="AA2107" s="80">
        <f>94492.4-V2107-Z2107</f>
        <v/>
      </c>
      <c r="AB2107" s="80" t="n">
        <v>344.98</v>
      </c>
      <c r="AC2107" s="80" t="n">
        <v>349.97</v>
      </c>
      <c r="AD2107" s="83">
        <f>C2107+D2107</f>
        <v/>
      </c>
      <c r="AE2107" s="82">
        <f>N2107-E2107</f>
        <v/>
      </c>
      <c r="AF2107" s="82">
        <f>O2107-F2107</f>
        <v/>
      </c>
      <c r="AG2107" s="82">
        <f>P2107-G2107</f>
        <v/>
      </c>
      <c r="AH2107" s="82">
        <f>Q2107-H2107</f>
        <v/>
      </c>
      <c r="AI2107" s="82">
        <f>R2107-I2107</f>
        <v/>
      </c>
      <c r="AJ2107" s="82">
        <f>S2107-J2107</f>
        <v/>
      </c>
      <c r="AK2107" s="80">
        <f>INDEX(检修、备用和必开!I:I,MATCH(统调负荷!$C2107,检修、备用和必开!$A:$A,0))</f>
        <v/>
      </c>
    </row>
    <row r="2108" ht="13.8" customHeight="1">
      <c r="A2108" s="80">
        <f>WEEKDAY(C2108,2)</f>
        <v/>
      </c>
      <c r="B2108" s="80">
        <f>HOUR(D2108)</f>
        <v/>
      </c>
      <c r="D2108" s="75" t="n"/>
      <c r="E2108" s="80" t="n"/>
      <c r="F2108" s="80" t="n"/>
      <c r="G2108" s="80" t="n"/>
      <c r="H2108" s="80" t="n"/>
      <c r="I2108" s="80" t="n"/>
      <c r="J2108" s="80" t="n"/>
      <c r="K2108" s="80">
        <f>F2108-Y2108</f>
        <v/>
      </c>
      <c r="L2108" s="82">
        <f>AA2108/(K2108+W2108)</f>
        <v/>
      </c>
      <c r="M2108" s="75" t="n">
        <v>0.9375</v>
      </c>
      <c r="N2108" s="80" t="n">
        <v>70338.2</v>
      </c>
      <c r="O2108" s="80" t="n">
        <v>32041.97</v>
      </c>
      <c r="P2108" s="80" t="n">
        <v>12402.9</v>
      </c>
      <c r="Q2108" s="80" t="n">
        <v>22116.7</v>
      </c>
      <c r="R2108" s="80" t="n">
        <v>5101.01</v>
      </c>
      <c r="S2108" s="80" t="n">
        <v>-1324.38</v>
      </c>
      <c r="T2108" s="80">
        <f>O2108-Y2108</f>
        <v/>
      </c>
      <c r="U2108" s="82">
        <f>AA2108/(T2108+X2108)</f>
        <v/>
      </c>
      <c r="V2108" s="80">
        <f>INDEX(检修、备用和必开!B:B,MATCH(统调负荷!$C2108,检修、备用和必开!$A:$A,0))</f>
        <v/>
      </c>
      <c r="W2108" s="80">
        <f>INDEX(检修、备用和必开!C:C,MATCH(统调负荷!$C2108,检修、备用和必开!$A:$A,0))</f>
        <v/>
      </c>
      <c r="X2108" s="80">
        <f>INDEX(检修、备用和必开!D:D,MATCH(统调负荷!$C2108,检修、备用和必开!$A:$A,0))</f>
        <v/>
      </c>
      <c r="Y2108" s="80">
        <f>INDEX(检修、备用和必开!E:E,MATCH(统调负荷!$C2108,检修、备用和必开!$A:$A,0))</f>
        <v/>
      </c>
      <c r="Z2108" s="80">
        <f>INDEX(检修、备用和必开!F:F,MATCH(统调负荷!$C2108,检修、备用和必开!$A:$A,0))</f>
        <v/>
      </c>
      <c r="AA2108" s="80">
        <f>94492.4-V2108-Z2108</f>
        <v/>
      </c>
      <c r="AB2108" s="80" t="n">
        <v>379.74</v>
      </c>
      <c r="AC2108" s="80" t="n">
        <v>360.51</v>
      </c>
      <c r="AD2108" s="83">
        <f>C2108+D2108</f>
        <v/>
      </c>
      <c r="AE2108" s="82">
        <f>N2108-E2108</f>
        <v/>
      </c>
      <c r="AF2108" s="82">
        <f>O2108-F2108</f>
        <v/>
      </c>
      <c r="AG2108" s="82">
        <f>P2108-G2108</f>
        <v/>
      </c>
      <c r="AH2108" s="82">
        <f>Q2108-H2108</f>
        <v/>
      </c>
      <c r="AI2108" s="82">
        <f>R2108-I2108</f>
        <v/>
      </c>
      <c r="AJ2108" s="82">
        <f>S2108-J2108</f>
        <v/>
      </c>
      <c r="AK2108" s="80">
        <f>INDEX(检修、备用和必开!I:I,MATCH(统调负荷!$C2108,检修、备用和必开!$A:$A,0))</f>
        <v/>
      </c>
    </row>
    <row r="2109" ht="13.8" customHeight="1">
      <c r="A2109" s="80">
        <f>WEEKDAY(C2109,2)</f>
        <v/>
      </c>
      <c r="B2109" s="80">
        <f>HOUR(D2109)</f>
        <v/>
      </c>
      <c r="D2109" s="75" t="n"/>
      <c r="E2109" s="80" t="n"/>
      <c r="F2109" s="80" t="n"/>
      <c r="G2109" s="80" t="n"/>
      <c r="H2109" s="80" t="n"/>
      <c r="I2109" s="80" t="n"/>
      <c r="J2109" s="80" t="n"/>
      <c r="K2109" s="80">
        <f>F2109-Y2109</f>
        <v/>
      </c>
      <c r="L2109" s="82">
        <f>AA2109/(K2109+W2109)</f>
        <v/>
      </c>
      <c r="M2109" s="75" t="n">
        <v>0.9479166666666666</v>
      </c>
      <c r="N2109" s="80" t="n">
        <v>68767.7</v>
      </c>
      <c r="O2109" s="80" t="n">
        <v>30822.4</v>
      </c>
      <c r="P2109" s="80" t="n">
        <v>12366.9</v>
      </c>
      <c r="Q2109" s="80" t="n">
        <v>21824.6</v>
      </c>
      <c r="R2109" s="80" t="n">
        <v>5117</v>
      </c>
      <c r="S2109" s="80" t="n">
        <v>-1363.2</v>
      </c>
      <c r="T2109" s="80">
        <f>O2109-Y2109</f>
        <v/>
      </c>
      <c r="U2109" s="82">
        <f>AA2109/(T2109+X2109)</f>
        <v/>
      </c>
      <c r="V2109" s="80">
        <f>INDEX(检修、备用和必开!B:B,MATCH(统调负荷!$C2109,检修、备用和必开!$A:$A,0))</f>
        <v/>
      </c>
      <c r="W2109" s="80">
        <f>INDEX(检修、备用和必开!C:C,MATCH(统调负荷!$C2109,检修、备用和必开!$A:$A,0))</f>
        <v/>
      </c>
      <c r="X2109" s="80">
        <f>INDEX(检修、备用和必开!D:D,MATCH(统调负荷!$C2109,检修、备用和必开!$A:$A,0))</f>
        <v/>
      </c>
      <c r="Y2109" s="80">
        <f>INDEX(检修、备用和必开!E:E,MATCH(统调负荷!$C2109,检修、备用和必开!$A:$A,0))</f>
        <v/>
      </c>
      <c r="Z2109" s="80">
        <f>INDEX(检修、备用和必开!F:F,MATCH(统调负荷!$C2109,检修、备用和必开!$A:$A,0))</f>
        <v/>
      </c>
      <c r="AA2109" s="80">
        <f>94492.4-V2109-Z2109</f>
        <v/>
      </c>
      <c r="AB2109" s="80" t="n">
        <v>365.51</v>
      </c>
      <c r="AC2109" s="80" t="n">
        <v>349.97</v>
      </c>
      <c r="AD2109" s="83">
        <f>C2109+D2109</f>
        <v/>
      </c>
      <c r="AE2109" s="82">
        <f>N2109-E2109</f>
        <v/>
      </c>
      <c r="AF2109" s="82">
        <f>O2109-F2109</f>
        <v/>
      </c>
      <c r="AG2109" s="82">
        <f>P2109-G2109</f>
        <v/>
      </c>
      <c r="AH2109" s="82">
        <f>Q2109-H2109</f>
        <v/>
      </c>
      <c r="AI2109" s="82">
        <f>R2109-I2109</f>
        <v/>
      </c>
      <c r="AJ2109" s="82">
        <f>S2109-J2109</f>
        <v/>
      </c>
      <c r="AK2109" s="80">
        <f>INDEX(检修、备用和必开!I:I,MATCH(统调负荷!$C2109,检修、备用和必开!$A:$A,0))</f>
        <v/>
      </c>
    </row>
    <row r="2110" ht="13.8" customHeight="1">
      <c r="A2110" s="80">
        <f>WEEKDAY(C2110,2)</f>
        <v/>
      </c>
      <c r="B2110" s="80">
        <f>HOUR(D2110)</f>
        <v/>
      </c>
      <c r="D2110" s="75" t="n"/>
      <c r="E2110" s="80" t="n"/>
      <c r="F2110" s="80" t="n"/>
      <c r="G2110" s="80" t="n"/>
      <c r="H2110" s="80" t="n"/>
      <c r="I2110" s="80" t="n"/>
      <c r="J2110" s="80" t="n"/>
      <c r="K2110" s="80">
        <f>F2110-Y2110</f>
        <v/>
      </c>
      <c r="L2110" s="82">
        <f>AA2110/(K2110+W2110)</f>
        <v/>
      </c>
      <c r="M2110" s="75" t="n">
        <v>0.9583333333333334</v>
      </c>
      <c r="N2110" s="80" t="n">
        <v>66854.60000000001</v>
      </c>
      <c r="O2110" s="80" t="n">
        <v>28951.42</v>
      </c>
      <c r="P2110" s="80" t="n">
        <v>12436.8</v>
      </c>
      <c r="Q2110" s="80" t="n">
        <v>21767</v>
      </c>
      <c r="R2110" s="80" t="n">
        <v>5051.96</v>
      </c>
      <c r="S2110" s="80" t="n">
        <v>-1352.58</v>
      </c>
      <c r="T2110" s="80">
        <f>O2110-Y2110</f>
        <v/>
      </c>
      <c r="U2110" s="82">
        <f>AA2110/(T2110+X2110)</f>
        <v/>
      </c>
      <c r="V2110" s="80">
        <f>INDEX(检修、备用和必开!B:B,MATCH(统调负荷!$C2110,检修、备用和必开!$A:$A,0))</f>
        <v/>
      </c>
      <c r="W2110" s="80">
        <f>INDEX(检修、备用和必开!C:C,MATCH(统调负荷!$C2110,检修、备用和必开!$A:$A,0))</f>
        <v/>
      </c>
      <c r="X2110" s="80">
        <f>INDEX(检修、备用和必开!D:D,MATCH(统调负荷!$C2110,检修、备用和必开!$A:$A,0))</f>
        <v/>
      </c>
      <c r="Y2110" s="80">
        <f>INDEX(检修、备用和必开!E:E,MATCH(统调负荷!$C2110,检修、备用和必开!$A:$A,0))</f>
        <v/>
      </c>
      <c r="Z2110" s="80">
        <f>INDEX(检修、备用和必开!F:F,MATCH(统调负荷!$C2110,检修、备用和必开!$A:$A,0))</f>
        <v/>
      </c>
      <c r="AA2110" s="80">
        <f>94492.4-V2110-Z2110</f>
        <v/>
      </c>
      <c r="AB2110" s="80" t="n">
        <v>340.98</v>
      </c>
      <c r="AC2110" s="80" t="n">
        <v>320.12</v>
      </c>
      <c r="AD2110" s="83">
        <f>C2110+D2110</f>
        <v/>
      </c>
      <c r="AE2110" s="82">
        <f>N2110-E2110</f>
        <v/>
      </c>
      <c r="AF2110" s="82">
        <f>O2110-F2110</f>
        <v/>
      </c>
      <c r="AG2110" s="82">
        <f>P2110-G2110</f>
        <v/>
      </c>
      <c r="AH2110" s="82">
        <f>Q2110-H2110</f>
        <v/>
      </c>
      <c r="AI2110" s="82">
        <f>R2110-I2110</f>
        <v/>
      </c>
      <c r="AJ2110" s="82">
        <f>S2110-J2110</f>
        <v/>
      </c>
      <c r="AK2110" s="80">
        <f>INDEX(检修、备用和必开!I:I,MATCH(统调负荷!$C2110,检修、备用和必开!$A:$A,0))</f>
        <v/>
      </c>
    </row>
    <row r="2111" ht="13.8" customHeight="1">
      <c r="A2111" s="80">
        <f>WEEKDAY(C2111,2)</f>
        <v/>
      </c>
      <c r="B2111" s="80">
        <f>HOUR(D2111)</f>
        <v/>
      </c>
      <c r="D2111" s="75" t="n"/>
      <c r="E2111" s="80" t="n"/>
      <c r="F2111" s="80" t="n"/>
      <c r="G2111" s="80" t="n"/>
      <c r="H2111" s="80" t="n"/>
      <c r="I2111" s="80" t="n"/>
      <c r="J2111" s="80" t="n"/>
      <c r="K2111" s="80">
        <f>F2111-Y2111</f>
        <v/>
      </c>
      <c r="L2111" s="82">
        <f>AA2111/(K2111+W2111)</f>
        <v/>
      </c>
      <c r="M2111" s="75" t="n">
        <v>0.96875</v>
      </c>
      <c r="N2111" s="80" t="n">
        <v>64780.7</v>
      </c>
      <c r="O2111" s="80" t="n">
        <v>28356.12</v>
      </c>
      <c r="P2111" s="80" t="n">
        <v>11834.5</v>
      </c>
      <c r="Q2111" s="80" t="n">
        <v>20919</v>
      </c>
      <c r="R2111" s="80" t="n">
        <v>5017.33</v>
      </c>
      <c r="S2111" s="80" t="n">
        <v>-1346.25</v>
      </c>
      <c r="T2111" s="80">
        <f>O2111-Y2111</f>
        <v/>
      </c>
      <c r="U2111" s="82">
        <f>AA2111/(T2111+X2111)</f>
        <v/>
      </c>
      <c r="V2111" s="80">
        <f>INDEX(检修、备用和必开!B:B,MATCH(统调负荷!$C2111,检修、备用和必开!$A:$A,0))</f>
        <v/>
      </c>
      <c r="W2111" s="80">
        <f>INDEX(检修、备用和必开!C:C,MATCH(统调负荷!$C2111,检修、备用和必开!$A:$A,0))</f>
        <v/>
      </c>
      <c r="X2111" s="80">
        <f>INDEX(检修、备用和必开!D:D,MATCH(统调负荷!$C2111,检修、备用和必开!$A:$A,0))</f>
        <v/>
      </c>
      <c r="Y2111" s="80">
        <f>INDEX(检修、备用和必开!E:E,MATCH(统调负荷!$C2111,检修、备用和必开!$A:$A,0))</f>
        <v/>
      </c>
      <c r="Z2111" s="80">
        <f>INDEX(检修、备用和必开!F:F,MATCH(统调负荷!$C2111,检修、备用和必开!$A:$A,0))</f>
        <v/>
      </c>
      <c r="AA2111" s="80">
        <f>94492.4-V2111-Z2111</f>
        <v/>
      </c>
      <c r="AB2111" s="80" t="n">
        <v>349.97</v>
      </c>
      <c r="AC2111" s="80" t="n">
        <v>320.12</v>
      </c>
      <c r="AD2111" s="83">
        <f>C2111+D2111</f>
        <v/>
      </c>
      <c r="AE2111" s="82">
        <f>N2111-E2111</f>
        <v/>
      </c>
      <c r="AF2111" s="82">
        <f>O2111-F2111</f>
        <v/>
      </c>
      <c r="AG2111" s="82">
        <f>P2111-G2111</f>
        <v/>
      </c>
      <c r="AH2111" s="82">
        <f>Q2111-H2111</f>
        <v/>
      </c>
      <c r="AI2111" s="82">
        <f>R2111-I2111</f>
        <v/>
      </c>
      <c r="AJ2111" s="82">
        <f>S2111-J2111</f>
        <v/>
      </c>
      <c r="AK2111" s="80">
        <f>INDEX(检修、备用和必开!I:I,MATCH(统调负荷!$C2111,检修、备用和必开!$A:$A,0))</f>
        <v/>
      </c>
    </row>
    <row r="2112" ht="13.8" customHeight="1">
      <c r="A2112" s="80">
        <f>WEEKDAY(C2112,2)</f>
        <v/>
      </c>
      <c r="B2112" s="80">
        <f>HOUR(D2112)</f>
        <v/>
      </c>
      <c r="D2112" s="75" t="n"/>
      <c r="E2112" s="80" t="n"/>
      <c r="F2112" s="80" t="n"/>
      <c r="G2112" s="80" t="n"/>
      <c r="H2112" s="80" t="n"/>
      <c r="I2112" s="80" t="n"/>
      <c r="J2112" s="80" t="n"/>
      <c r="K2112" s="80">
        <f>F2112-Y2112</f>
        <v/>
      </c>
      <c r="L2112" s="82">
        <f>AA2112/(K2112+W2112)</f>
        <v/>
      </c>
      <c r="M2112" s="75" t="n">
        <v>0.9791666666666666</v>
      </c>
      <c r="N2112" s="80" t="n">
        <v>62969.8</v>
      </c>
      <c r="O2112" s="80" t="n">
        <v>26905.66</v>
      </c>
      <c r="P2112" s="80" t="n">
        <v>12197.9</v>
      </c>
      <c r="Q2112" s="80" t="n">
        <v>20085.4</v>
      </c>
      <c r="R2112" s="80" t="n">
        <v>5032.19</v>
      </c>
      <c r="S2112" s="80" t="n">
        <v>-1251.35</v>
      </c>
      <c r="T2112" s="80">
        <f>O2112-Y2112</f>
        <v/>
      </c>
      <c r="U2112" s="82">
        <f>AA2112/(T2112+X2112)</f>
        <v/>
      </c>
      <c r="V2112" s="80">
        <f>INDEX(检修、备用和必开!B:B,MATCH(统调负荷!$C2112,检修、备用和必开!$A:$A,0))</f>
        <v/>
      </c>
      <c r="W2112" s="80">
        <f>INDEX(检修、备用和必开!C:C,MATCH(统调负荷!$C2112,检修、备用和必开!$A:$A,0))</f>
        <v/>
      </c>
      <c r="X2112" s="80">
        <f>INDEX(检修、备用和必开!D:D,MATCH(统调负荷!$C2112,检修、备用和必开!$A:$A,0))</f>
        <v/>
      </c>
      <c r="Y2112" s="80">
        <f>INDEX(检修、备用和必开!E:E,MATCH(统调负荷!$C2112,检修、备用和必开!$A:$A,0))</f>
        <v/>
      </c>
      <c r="Z2112" s="80">
        <f>INDEX(检修、备用和必开!F:F,MATCH(统调负荷!$C2112,检修、备用和必开!$A:$A,0))</f>
        <v/>
      </c>
      <c r="AA2112" s="80">
        <f>94492.4-V2112-Z2112</f>
        <v/>
      </c>
      <c r="AB2112" s="80" t="n">
        <v>339.98</v>
      </c>
      <c r="AC2112" s="80" t="n">
        <v>318</v>
      </c>
      <c r="AD2112" s="83">
        <f>C2112+D2112</f>
        <v/>
      </c>
      <c r="AE2112" s="82">
        <f>N2112-E2112</f>
        <v/>
      </c>
      <c r="AF2112" s="82">
        <f>O2112-F2112</f>
        <v/>
      </c>
      <c r="AG2112" s="82">
        <f>P2112-G2112</f>
        <v/>
      </c>
      <c r="AH2112" s="82">
        <f>Q2112-H2112</f>
        <v/>
      </c>
      <c r="AI2112" s="82">
        <f>R2112-I2112</f>
        <v/>
      </c>
      <c r="AJ2112" s="82">
        <f>S2112-J2112</f>
        <v/>
      </c>
      <c r="AK2112" s="80">
        <f>INDEX(检修、备用和必开!I:I,MATCH(统调负荷!$C2112,检修、备用和必开!$A:$A,0))</f>
        <v/>
      </c>
    </row>
    <row r="2113" ht="13.8" customHeight="1">
      <c r="A2113" s="80">
        <f>WEEKDAY(C2113,2)</f>
        <v/>
      </c>
      <c r="B2113" s="80">
        <f>HOUR(D2113)</f>
        <v/>
      </c>
      <c r="D2113" s="75" t="n"/>
      <c r="E2113" s="80" t="n"/>
      <c r="F2113" s="80" t="n"/>
      <c r="G2113" s="80" t="n"/>
      <c r="H2113" s="80" t="n"/>
      <c r="I2113" s="80" t="n"/>
      <c r="J2113" s="80" t="n"/>
      <c r="K2113" s="80">
        <f>F2113-Y2113</f>
        <v/>
      </c>
      <c r="L2113" s="82">
        <f>AA2113/(K2113+W2113)</f>
        <v/>
      </c>
      <c r="M2113" s="75" t="n">
        <v>0.9895833333333334</v>
      </c>
      <c r="N2113" s="80" t="n">
        <v>61528.7</v>
      </c>
      <c r="O2113" s="80" t="n">
        <v>25287.42</v>
      </c>
      <c r="P2113" s="80" t="n">
        <v>13402.3</v>
      </c>
      <c r="Q2113" s="80" t="n">
        <v>18949.7</v>
      </c>
      <c r="R2113" s="80" t="n">
        <v>5058.39</v>
      </c>
      <c r="S2113" s="80" t="n">
        <v>-1169.11</v>
      </c>
      <c r="T2113" s="80">
        <f>O2113-Y2113</f>
        <v/>
      </c>
      <c r="U2113" s="82">
        <f>AA2113/(T2113+X2113)</f>
        <v/>
      </c>
      <c r="V2113" s="80">
        <f>INDEX(检修、备用和必开!B:B,MATCH(统调负荷!$C2113,检修、备用和必开!$A:$A,0))</f>
        <v/>
      </c>
      <c r="W2113" s="80">
        <f>INDEX(检修、备用和必开!C:C,MATCH(统调负荷!$C2113,检修、备用和必开!$A:$A,0))</f>
        <v/>
      </c>
      <c r="X2113" s="80">
        <f>INDEX(检修、备用和必开!D:D,MATCH(统调负荷!$C2113,检修、备用和必开!$A:$A,0))</f>
        <v/>
      </c>
      <c r="Y2113" s="80">
        <f>INDEX(检修、备用和必开!E:E,MATCH(统调负荷!$C2113,检修、备用和必开!$A:$A,0))</f>
        <v/>
      </c>
      <c r="Z2113" s="80">
        <f>INDEX(检修、备用和必开!F:F,MATCH(统调负荷!$C2113,检修、备用和必开!$A:$A,0))</f>
        <v/>
      </c>
      <c r="AA2113" s="80">
        <f>94492.4-V2113-Z2113</f>
        <v/>
      </c>
      <c r="AB2113" s="80" t="n">
        <v>327.99</v>
      </c>
      <c r="AC2113" s="80" t="n">
        <v>277</v>
      </c>
      <c r="AD2113" s="83">
        <f>C2113+D2113</f>
        <v/>
      </c>
      <c r="AE2113" s="82">
        <f>N2113-E2113</f>
        <v/>
      </c>
      <c r="AF2113" s="82">
        <f>O2113-F2113</f>
        <v/>
      </c>
      <c r="AG2113" s="82">
        <f>P2113-G2113</f>
        <v/>
      </c>
      <c r="AH2113" s="82">
        <f>Q2113-H2113</f>
        <v/>
      </c>
      <c r="AI2113" s="82">
        <f>R2113-I2113</f>
        <v/>
      </c>
      <c r="AJ2113" s="82">
        <f>S2113-J2113</f>
        <v/>
      </c>
      <c r="AK2113" s="80">
        <f>INDEX(检修、备用和必开!I:I,MATCH(统调负荷!$C2113,检修、备用和必开!$A:$A,0))</f>
        <v/>
      </c>
    </row>
    <row r="2114" ht="13.8" customHeight="1">
      <c r="A2114" s="80">
        <f>WEEKDAY(C2114,2)</f>
        <v/>
      </c>
      <c r="B2114" s="80">
        <f>HOUR(D2114)</f>
        <v/>
      </c>
      <c r="D2114" s="75" t="n"/>
      <c r="E2114" s="80" t="n"/>
      <c r="F2114" s="80" t="n"/>
      <c r="G2114" s="80" t="n"/>
      <c r="H2114" s="80" t="n"/>
      <c r="I2114" s="80" t="n"/>
      <c r="J2114" s="80" t="n"/>
      <c r="K2114" s="80">
        <f>F2114-Y2114</f>
        <v/>
      </c>
      <c r="L2114" s="82">
        <f>AA2114/(K2114+W2114)</f>
        <v/>
      </c>
      <c r="M2114" s="75" t="n">
        <v>0</v>
      </c>
      <c r="N2114" s="80" t="n">
        <v>59185</v>
      </c>
      <c r="O2114" s="80" t="n">
        <v>26118.3</v>
      </c>
      <c r="P2114" s="80" t="n">
        <v>12065</v>
      </c>
      <c r="Q2114" s="80" t="n">
        <v>17495.6</v>
      </c>
      <c r="R2114" s="80" t="n">
        <v>4691</v>
      </c>
      <c r="S2114" s="80" t="n">
        <v>-1184.9</v>
      </c>
      <c r="T2114" s="80">
        <f>O2114-Y2114</f>
        <v/>
      </c>
      <c r="U2114" s="82">
        <f>AA2114/(T2114+X2114)</f>
        <v/>
      </c>
      <c r="V2114" s="80">
        <f>INDEX(检修、备用和必开!B:B,MATCH(统调负荷!$C2114,检修、备用和必开!$A:$A,0))</f>
        <v/>
      </c>
      <c r="W2114" s="80">
        <f>INDEX(检修、备用和必开!C:C,MATCH(统调负荷!$C2114,检修、备用和必开!$A:$A,0))</f>
        <v/>
      </c>
      <c r="X2114" s="80">
        <f>INDEX(检修、备用和必开!D:D,MATCH(统调负荷!$C2114,检修、备用和必开!$A:$A,0))</f>
        <v/>
      </c>
      <c r="Y2114" s="80">
        <f>INDEX(检修、备用和必开!E:E,MATCH(统调负荷!$C2114,检修、备用和必开!$A:$A,0))</f>
        <v/>
      </c>
      <c r="Z2114" s="80">
        <f>INDEX(检修、备用和必开!F:F,MATCH(统调负荷!$C2114,检修、备用和必开!$A:$A,0))</f>
        <v/>
      </c>
      <c r="AA2114" s="80">
        <f>94492.4-V2114-Z2114</f>
        <v/>
      </c>
      <c r="AB2114" s="80" t="n">
        <v>300.05</v>
      </c>
      <c r="AC2114" s="80" t="n">
        <v>400</v>
      </c>
      <c r="AD2114" s="83">
        <f>C2114+D2114</f>
        <v/>
      </c>
      <c r="AE2114" s="82">
        <f>N2114-E2114</f>
        <v/>
      </c>
      <c r="AF2114" s="82">
        <f>O2114-F2114</f>
        <v/>
      </c>
      <c r="AG2114" s="82">
        <f>P2114-G2114</f>
        <v/>
      </c>
      <c r="AH2114" s="82">
        <f>Q2114-H2114</f>
        <v/>
      </c>
      <c r="AI2114" s="82">
        <f>R2114-I2114</f>
        <v/>
      </c>
      <c r="AJ2114" s="82">
        <f>S2114-J2114</f>
        <v/>
      </c>
      <c r="AK2114" s="80">
        <f>INDEX(检修、备用和必开!I:I,MATCH(统调负荷!$C2114,检修、备用和必开!$A:$A,0))</f>
        <v/>
      </c>
    </row>
    <row r="2115" ht="13.8" customHeight="1">
      <c r="A2115" s="80">
        <f>WEEKDAY(C2115,2)</f>
        <v/>
      </c>
      <c r="B2115" s="80">
        <f>HOUR(D2115)</f>
        <v/>
      </c>
      <c r="D2115" s="75" t="n"/>
      <c r="E2115" s="80" t="n"/>
      <c r="F2115" s="80" t="n"/>
      <c r="G2115" s="80" t="n"/>
      <c r="H2115" s="80" t="n"/>
      <c r="I2115" s="80" t="n"/>
      <c r="J2115" s="80" t="n"/>
      <c r="K2115" s="80">
        <f>F2115-Y2115</f>
        <v/>
      </c>
      <c r="L2115" s="82">
        <f>AA2115/(K2115+W2115)</f>
        <v/>
      </c>
      <c r="M2115" s="75" t="n">
        <v>0.01041666666666667</v>
      </c>
      <c r="N2115" s="80" t="n">
        <v>62510</v>
      </c>
      <c r="O2115" s="80" t="n">
        <v>28582.79</v>
      </c>
      <c r="P2115" s="80" t="n">
        <v>12518</v>
      </c>
      <c r="Q2115" s="80" t="n">
        <v>17981.9</v>
      </c>
      <c r="R2115" s="80" t="n">
        <v>4612</v>
      </c>
      <c r="S2115" s="80" t="n">
        <v>-1184.69</v>
      </c>
      <c r="T2115" s="80">
        <f>O2115-Y2115</f>
        <v/>
      </c>
      <c r="U2115" s="82">
        <f>AA2115/(T2115+X2115)</f>
        <v/>
      </c>
      <c r="V2115" s="80">
        <f>INDEX(检修、备用和必开!B:B,MATCH(统调负荷!$C2115,检修、备用和必开!$A:$A,0))</f>
        <v/>
      </c>
      <c r="W2115" s="80">
        <f>INDEX(检修、备用和必开!C:C,MATCH(统调负荷!$C2115,检修、备用和必开!$A:$A,0))</f>
        <v/>
      </c>
      <c r="X2115" s="80">
        <f>INDEX(检修、备用和必开!D:D,MATCH(统调负荷!$C2115,检修、备用和必开!$A:$A,0))</f>
        <v/>
      </c>
      <c r="Y2115" s="80">
        <f>INDEX(检修、备用和必开!E:E,MATCH(统调负荷!$C2115,检修、备用和必开!$A:$A,0))</f>
        <v/>
      </c>
      <c r="Z2115" s="80">
        <f>INDEX(检修、备用和必开!F:F,MATCH(统调负荷!$C2115,检修、备用和必开!$A:$A,0))</f>
        <v/>
      </c>
      <c r="AA2115" s="80">
        <f>94492.4-V2115-Z2115</f>
        <v/>
      </c>
      <c r="AB2115" s="80" t="n">
        <v>330</v>
      </c>
      <c r="AC2115" s="80" t="n">
        <v>713.74</v>
      </c>
      <c r="AD2115" s="83">
        <f>C2115+D2115</f>
        <v/>
      </c>
      <c r="AE2115" s="82">
        <f>N2115-E2115</f>
        <v/>
      </c>
      <c r="AF2115" s="82">
        <f>O2115-F2115</f>
        <v/>
      </c>
      <c r="AG2115" s="82">
        <f>P2115-G2115</f>
        <v/>
      </c>
      <c r="AH2115" s="82">
        <f>Q2115-H2115</f>
        <v/>
      </c>
      <c r="AI2115" s="82">
        <f>R2115-I2115</f>
        <v/>
      </c>
      <c r="AJ2115" s="82">
        <f>S2115-J2115</f>
        <v/>
      </c>
      <c r="AK2115" s="80">
        <f>INDEX(检修、备用和必开!I:I,MATCH(统调负荷!$C2115,检修、备用和必开!$A:$A,0))</f>
        <v/>
      </c>
    </row>
    <row r="2116" ht="13.8" customHeight="1">
      <c r="A2116" s="80">
        <f>WEEKDAY(C2116,2)</f>
        <v/>
      </c>
      <c r="B2116" s="80">
        <f>HOUR(D2116)</f>
        <v/>
      </c>
      <c r="D2116" s="75" t="n"/>
      <c r="E2116" s="80" t="n"/>
      <c r="F2116" s="80" t="n"/>
      <c r="G2116" s="80" t="n"/>
      <c r="H2116" s="80" t="n"/>
      <c r="I2116" s="80" t="n"/>
      <c r="J2116" s="80" t="n"/>
      <c r="K2116" s="80">
        <f>F2116-Y2116</f>
        <v/>
      </c>
      <c r="L2116" s="82">
        <f>AA2116/(K2116+W2116)</f>
        <v/>
      </c>
      <c r="M2116" s="75" t="n">
        <v>0.02083333333333333</v>
      </c>
      <c r="N2116" s="80" t="n">
        <v>61970</v>
      </c>
      <c r="O2116" s="80" t="n">
        <v>28272.8</v>
      </c>
      <c r="P2116" s="80" t="n">
        <v>12330</v>
      </c>
      <c r="Q2116" s="80" t="n">
        <v>17960.9</v>
      </c>
      <c r="R2116" s="80" t="n">
        <v>4591</v>
      </c>
      <c r="S2116" s="80" t="n">
        <v>-1184.7</v>
      </c>
      <c r="T2116" s="80">
        <f>O2116-Y2116</f>
        <v/>
      </c>
      <c r="U2116" s="82">
        <f>AA2116/(T2116+X2116)</f>
        <v/>
      </c>
      <c r="V2116" s="80">
        <f>INDEX(检修、备用和必开!B:B,MATCH(统调负荷!$C2116,检修、备用和必开!$A:$A,0))</f>
        <v/>
      </c>
      <c r="W2116" s="80">
        <f>INDEX(检修、备用和必开!C:C,MATCH(统调负荷!$C2116,检修、备用和必开!$A:$A,0))</f>
        <v/>
      </c>
      <c r="X2116" s="80">
        <f>INDEX(检修、备用和必开!D:D,MATCH(统调负荷!$C2116,检修、备用和必开!$A:$A,0))</f>
        <v/>
      </c>
      <c r="Y2116" s="80">
        <f>INDEX(检修、备用和必开!E:E,MATCH(统调负荷!$C2116,检修、备用和必开!$A:$A,0))</f>
        <v/>
      </c>
      <c r="Z2116" s="80">
        <f>INDEX(检修、备用和必开!F:F,MATCH(统调负荷!$C2116,检修、备用和必开!$A:$A,0))</f>
        <v/>
      </c>
      <c r="AA2116" s="80">
        <f>94492.4-V2116-Z2116</f>
        <v/>
      </c>
      <c r="AB2116" s="80" t="n">
        <v>329.43</v>
      </c>
      <c r="AC2116" s="80" t="n">
        <v>333</v>
      </c>
      <c r="AD2116" s="83">
        <f>C2116+D2116</f>
        <v/>
      </c>
      <c r="AE2116" s="82">
        <f>N2116-E2116</f>
        <v/>
      </c>
      <c r="AF2116" s="82">
        <f>O2116-F2116</f>
        <v/>
      </c>
      <c r="AG2116" s="82">
        <f>P2116-G2116</f>
        <v/>
      </c>
      <c r="AH2116" s="82">
        <f>Q2116-H2116</f>
        <v/>
      </c>
      <c r="AI2116" s="82">
        <f>R2116-I2116</f>
        <v/>
      </c>
      <c r="AJ2116" s="82">
        <f>S2116-J2116</f>
        <v/>
      </c>
      <c r="AK2116" s="80">
        <f>INDEX(检修、备用和必开!I:I,MATCH(统调负荷!$C2116,检修、备用和必开!$A:$A,0))</f>
        <v/>
      </c>
    </row>
    <row r="2117" ht="13.8" customHeight="1">
      <c r="A2117" s="80">
        <f>WEEKDAY(C2117,2)</f>
        <v/>
      </c>
      <c r="B2117" s="80">
        <f>HOUR(D2117)</f>
        <v/>
      </c>
      <c r="D2117" s="75" t="n"/>
      <c r="E2117" s="80" t="n"/>
      <c r="F2117" s="80" t="n"/>
      <c r="G2117" s="80" t="n"/>
      <c r="H2117" s="80" t="n"/>
      <c r="I2117" s="80" t="n"/>
      <c r="J2117" s="80" t="n"/>
      <c r="K2117" s="80">
        <f>F2117-Y2117</f>
        <v/>
      </c>
      <c r="L2117" s="82">
        <f>AA2117/(K2117+W2117)</f>
        <v/>
      </c>
      <c r="M2117" s="75" t="n">
        <v>0.03125</v>
      </c>
      <c r="N2117" s="80" t="n">
        <v>60765</v>
      </c>
      <c r="O2117" s="80" t="n">
        <v>26753</v>
      </c>
      <c r="P2117" s="80" t="n">
        <v>12334</v>
      </c>
      <c r="Q2117" s="80" t="n">
        <v>18278.7</v>
      </c>
      <c r="R2117" s="80" t="n">
        <v>4584</v>
      </c>
      <c r="S2117" s="80" t="n">
        <v>-1184.7</v>
      </c>
      <c r="T2117" s="80">
        <f>O2117-Y2117</f>
        <v/>
      </c>
      <c r="U2117" s="82">
        <f>AA2117/(T2117+X2117)</f>
        <v/>
      </c>
      <c r="V2117" s="80">
        <f>INDEX(检修、备用和必开!B:B,MATCH(统调负荷!$C2117,检修、备用和必开!$A:$A,0))</f>
        <v/>
      </c>
      <c r="W2117" s="80">
        <f>INDEX(检修、备用和必开!C:C,MATCH(统调负荷!$C2117,检修、备用和必开!$A:$A,0))</f>
        <v/>
      </c>
      <c r="X2117" s="80">
        <f>INDEX(检修、备用和必开!D:D,MATCH(统调负荷!$C2117,检修、备用和必开!$A:$A,0))</f>
        <v/>
      </c>
      <c r="Y2117" s="80">
        <f>INDEX(检修、备用和必开!E:E,MATCH(统调负荷!$C2117,检修、备用和必开!$A:$A,0))</f>
        <v/>
      </c>
      <c r="Z2117" s="80">
        <f>INDEX(检修、备用和必开!F:F,MATCH(统调负荷!$C2117,检修、备用和必开!$A:$A,0))</f>
        <v/>
      </c>
      <c r="AA2117" s="80">
        <f>94492.4-V2117-Z2117</f>
        <v/>
      </c>
      <c r="AB2117" s="80" t="n">
        <v>308</v>
      </c>
      <c r="AC2117" s="80" t="n">
        <v>320</v>
      </c>
      <c r="AD2117" s="83">
        <f>C2117+D2117</f>
        <v/>
      </c>
      <c r="AE2117" s="82">
        <f>N2117-E2117</f>
        <v/>
      </c>
      <c r="AF2117" s="82">
        <f>O2117-F2117</f>
        <v/>
      </c>
      <c r="AG2117" s="82">
        <f>P2117-G2117</f>
        <v/>
      </c>
      <c r="AH2117" s="82">
        <f>Q2117-H2117</f>
        <v/>
      </c>
      <c r="AI2117" s="82">
        <f>R2117-I2117</f>
        <v/>
      </c>
      <c r="AJ2117" s="82">
        <f>S2117-J2117</f>
        <v/>
      </c>
      <c r="AK2117" s="80">
        <f>INDEX(检修、备用和必开!I:I,MATCH(统调负荷!$C2117,检修、备用和必开!$A:$A,0))</f>
        <v/>
      </c>
    </row>
    <row r="2118" ht="13.8" customHeight="1">
      <c r="A2118" s="80">
        <f>WEEKDAY(C2118,2)</f>
        <v/>
      </c>
      <c r="B2118" s="80">
        <f>HOUR(D2118)</f>
        <v/>
      </c>
      <c r="D2118" s="75" t="n"/>
      <c r="E2118" s="80" t="n"/>
      <c r="F2118" s="80" t="n"/>
      <c r="G2118" s="80" t="n"/>
      <c r="H2118" s="80" t="n"/>
      <c r="I2118" s="80" t="n"/>
      <c r="J2118" s="80" t="n"/>
      <c r="K2118" s="80">
        <f>F2118-Y2118</f>
        <v/>
      </c>
      <c r="L2118" s="82">
        <f>AA2118/(K2118+W2118)</f>
        <v/>
      </c>
      <c r="M2118" s="75" t="n">
        <v>0.04166666666666666</v>
      </c>
      <c r="N2118" s="80" t="n">
        <v>59215</v>
      </c>
      <c r="O2118" s="80" t="n">
        <v>24740.6</v>
      </c>
      <c r="P2118" s="80" t="n">
        <v>12568</v>
      </c>
      <c r="Q2118" s="80" t="n">
        <v>18516.3</v>
      </c>
      <c r="R2118" s="80" t="n">
        <v>4575</v>
      </c>
      <c r="S2118" s="80" t="n">
        <v>-1184.9</v>
      </c>
      <c r="T2118" s="80">
        <f>O2118-Y2118</f>
        <v/>
      </c>
      <c r="U2118" s="82">
        <f>AA2118/(T2118+X2118)</f>
        <v/>
      </c>
      <c r="V2118" s="80">
        <f>INDEX(检修、备用和必开!B:B,MATCH(统调负荷!$C2118,检修、备用和必开!$A:$A,0))</f>
        <v/>
      </c>
      <c r="W2118" s="80">
        <f>INDEX(检修、备用和必开!C:C,MATCH(统调负荷!$C2118,检修、备用和必开!$A:$A,0))</f>
        <v/>
      </c>
      <c r="X2118" s="80">
        <f>INDEX(检修、备用和必开!D:D,MATCH(统调负荷!$C2118,检修、备用和必开!$A:$A,0))</f>
        <v/>
      </c>
      <c r="Y2118" s="80">
        <f>INDEX(检修、备用和必开!E:E,MATCH(统调负荷!$C2118,检修、备用和必开!$A:$A,0))</f>
        <v/>
      </c>
      <c r="Z2118" s="80">
        <f>INDEX(检修、备用和必开!F:F,MATCH(统调负荷!$C2118,检修、备用和必开!$A:$A,0))</f>
        <v/>
      </c>
      <c r="AA2118" s="80">
        <f>94492.4-V2118-Z2118</f>
        <v/>
      </c>
      <c r="AB2118" s="80" t="n">
        <v>298</v>
      </c>
      <c r="AC2118" s="80" t="n">
        <v>300</v>
      </c>
      <c r="AD2118" s="83">
        <f>C2118+D2118</f>
        <v/>
      </c>
      <c r="AE2118" s="82">
        <f>N2118-E2118</f>
        <v/>
      </c>
      <c r="AF2118" s="82">
        <f>O2118-F2118</f>
        <v/>
      </c>
      <c r="AG2118" s="82">
        <f>P2118-G2118</f>
        <v/>
      </c>
      <c r="AH2118" s="82">
        <f>Q2118-H2118</f>
        <v/>
      </c>
      <c r="AI2118" s="82">
        <f>R2118-I2118</f>
        <v/>
      </c>
      <c r="AJ2118" s="82">
        <f>S2118-J2118</f>
        <v/>
      </c>
      <c r="AK2118" s="80">
        <f>INDEX(检修、备用和必开!I:I,MATCH(统调负荷!$C2118,检修、备用和必开!$A:$A,0))</f>
        <v/>
      </c>
    </row>
    <row r="2119" ht="13.8" customHeight="1">
      <c r="A2119" s="80">
        <f>WEEKDAY(C2119,2)</f>
        <v/>
      </c>
      <c r="B2119" s="80">
        <f>HOUR(D2119)</f>
        <v/>
      </c>
      <c r="D2119" s="75" t="n"/>
      <c r="E2119" s="80" t="n"/>
      <c r="F2119" s="80" t="n"/>
      <c r="G2119" s="80" t="n"/>
      <c r="H2119" s="80" t="n"/>
      <c r="I2119" s="80" t="n"/>
      <c r="J2119" s="80" t="n"/>
      <c r="K2119" s="80">
        <f>F2119-Y2119</f>
        <v/>
      </c>
      <c r="L2119" s="82">
        <f>AA2119/(K2119+W2119)</f>
        <v/>
      </c>
      <c r="M2119" s="75" t="n">
        <v>0.05208333333333334</v>
      </c>
      <c r="N2119" s="80" t="n">
        <v>57870</v>
      </c>
      <c r="O2119" s="80" t="n">
        <v>23846.99</v>
      </c>
      <c r="P2119" s="80" t="n">
        <v>12087</v>
      </c>
      <c r="Q2119" s="80" t="n">
        <v>18554.9</v>
      </c>
      <c r="R2119" s="80" t="n">
        <v>4566</v>
      </c>
      <c r="S2119" s="80" t="n">
        <v>-1184.89</v>
      </c>
      <c r="T2119" s="80">
        <f>O2119-Y2119</f>
        <v/>
      </c>
      <c r="U2119" s="82">
        <f>AA2119/(T2119+X2119)</f>
        <v/>
      </c>
      <c r="V2119" s="80">
        <f>INDEX(检修、备用和必开!B:B,MATCH(统调负荷!$C2119,检修、备用和必开!$A:$A,0))</f>
        <v/>
      </c>
      <c r="W2119" s="80">
        <f>INDEX(检修、备用和必开!C:C,MATCH(统调负荷!$C2119,检修、备用和必开!$A:$A,0))</f>
        <v/>
      </c>
      <c r="X2119" s="80">
        <f>INDEX(检修、备用和必开!D:D,MATCH(统调负荷!$C2119,检修、备用和必开!$A:$A,0))</f>
        <v/>
      </c>
      <c r="Y2119" s="80">
        <f>INDEX(检修、备用和必开!E:E,MATCH(统调负荷!$C2119,检修、备用和必开!$A:$A,0))</f>
        <v/>
      </c>
      <c r="Z2119" s="80">
        <f>INDEX(检修、备用和必开!F:F,MATCH(统调负荷!$C2119,检修、备用和必开!$A:$A,0))</f>
        <v/>
      </c>
      <c r="AA2119" s="80">
        <f>94492.4-V2119-Z2119</f>
        <v/>
      </c>
      <c r="AB2119" s="80" t="n">
        <v>294</v>
      </c>
      <c r="AC2119" s="80" t="n">
        <v>275</v>
      </c>
      <c r="AD2119" s="83">
        <f>C2119+D2119</f>
        <v/>
      </c>
      <c r="AE2119" s="82">
        <f>N2119-E2119</f>
        <v/>
      </c>
      <c r="AF2119" s="82">
        <f>O2119-F2119</f>
        <v/>
      </c>
      <c r="AG2119" s="82">
        <f>P2119-G2119</f>
        <v/>
      </c>
      <c r="AH2119" s="82">
        <f>Q2119-H2119</f>
        <v/>
      </c>
      <c r="AI2119" s="82">
        <f>R2119-I2119</f>
        <v/>
      </c>
      <c r="AJ2119" s="82">
        <f>S2119-J2119</f>
        <v/>
      </c>
      <c r="AK2119" s="80">
        <f>INDEX(检修、备用和必开!I:I,MATCH(统调负荷!$C2119,检修、备用和必开!$A:$A,0))</f>
        <v/>
      </c>
    </row>
    <row r="2120" ht="13.8" customHeight="1">
      <c r="A2120" s="80">
        <f>WEEKDAY(C2120,2)</f>
        <v/>
      </c>
      <c r="B2120" s="80">
        <f>HOUR(D2120)</f>
        <v/>
      </c>
      <c r="D2120" s="75" t="n"/>
      <c r="E2120" s="80" t="n"/>
      <c r="F2120" s="80" t="n"/>
      <c r="G2120" s="80" t="n"/>
      <c r="H2120" s="80" t="n"/>
      <c r="I2120" s="80" t="n"/>
      <c r="J2120" s="80" t="n"/>
      <c r="K2120" s="80">
        <f>F2120-Y2120</f>
        <v/>
      </c>
      <c r="L2120" s="82">
        <f>AA2120/(K2120+W2120)</f>
        <v/>
      </c>
      <c r="M2120" s="75" t="n">
        <v>0.0625</v>
      </c>
      <c r="N2120" s="80" t="n">
        <v>56730</v>
      </c>
      <c r="O2120" s="80" t="n">
        <v>23101.8</v>
      </c>
      <c r="P2120" s="80" t="n">
        <v>11704</v>
      </c>
      <c r="Q2120" s="80" t="n">
        <v>18553.9</v>
      </c>
      <c r="R2120" s="80" t="n">
        <v>4555</v>
      </c>
      <c r="S2120" s="80" t="n">
        <v>-1184.7</v>
      </c>
      <c r="T2120" s="80">
        <f>O2120-Y2120</f>
        <v/>
      </c>
      <c r="U2120" s="82">
        <f>AA2120/(T2120+X2120)</f>
        <v/>
      </c>
      <c r="V2120" s="80">
        <f>INDEX(检修、备用和必开!B:B,MATCH(统调负荷!$C2120,检修、备用和必开!$A:$A,0))</f>
        <v/>
      </c>
      <c r="W2120" s="80">
        <f>INDEX(检修、备用和必开!C:C,MATCH(统调负荷!$C2120,检修、备用和必开!$A:$A,0))</f>
        <v/>
      </c>
      <c r="X2120" s="80">
        <f>INDEX(检修、备用和必开!D:D,MATCH(统调负荷!$C2120,检修、备用和必开!$A:$A,0))</f>
        <v/>
      </c>
      <c r="Y2120" s="80">
        <f>INDEX(检修、备用和必开!E:E,MATCH(统调负荷!$C2120,检修、备用和必开!$A:$A,0))</f>
        <v/>
      </c>
      <c r="Z2120" s="80">
        <f>INDEX(检修、备用和必开!F:F,MATCH(统调负荷!$C2120,检修、备用和必开!$A:$A,0))</f>
        <v/>
      </c>
      <c r="AA2120" s="80">
        <f>94492.4-V2120-Z2120</f>
        <v/>
      </c>
      <c r="AB2120" s="80" t="n">
        <v>282.22</v>
      </c>
      <c r="AC2120" s="80" t="n">
        <v>0</v>
      </c>
      <c r="AD2120" s="83">
        <f>C2120+D2120</f>
        <v/>
      </c>
      <c r="AE2120" s="82">
        <f>N2120-E2120</f>
        <v/>
      </c>
      <c r="AF2120" s="82">
        <f>O2120-F2120</f>
        <v/>
      </c>
      <c r="AG2120" s="82">
        <f>P2120-G2120</f>
        <v/>
      </c>
      <c r="AH2120" s="82">
        <f>Q2120-H2120</f>
        <v/>
      </c>
      <c r="AI2120" s="82">
        <f>R2120-I2120</f>
        <v/>
      </c>
      <c r="AJ2120" s="82">
        <f>S2120-J2120</f>
        <v/>
      </c>
      <c r="AK2120" s="80">
        <f>INDEX(检修、备用和必开!I:I,MATCH(统调负荷!$C2120,检修、备用和必开!$A:$A,0))</f>
        <v/>
      </c>
    </row>
    <row r="2121" ht="13.8" customHeight="1">
      <c r="A2121" s="80">
        <f>WEEKDAY(C2121,2)</f>
        <v/>
      </c>
      <c r="B2121" s="80">
        <f>HOUR(D2121)</f>
        <v/>
      </c>
      <c r="D2121" s="75" t="n"/>
      <c r="E2121" s="80" t="n"/>
      <c r="F2121" s="80" t="n"/>
      <c r="G2121" s="80" t="n"/>
      <c r="H2121" s="80" t="n"/>
      <c r="I2121" s="80" t="n"/>
      <c r="J2121" s="80" t="n"/>
      <c r="K2121" s="80">
        <f>F2121-Y2121</f>
        <v/>
      </c>
      <c r="L2121" s="82">
        <f>AA2121/(K2121+W2121)</f>
        <v/>
      </c>
      <c r="M2121" s="75" t="n">
        <v>0.07291666666666667</v>
      </c>
      <c r="N2121" s="80" t="n">
        <v>55760</v>
      </c>
      <c r="O2121" s="80" t="n">
        <v>22154.8</v>
      </c>
      <c r="P2121" s="80" t="n">
        <v>11704</v>
      </c>
      <c r="Q2121" s="80" t="n">
        <v>18546.1</v>
      </c>
      <c r="R2121" s="80" t="n">
        <v>4540</v>
      </c>
      <c r="S2121" s="80" t="n">
        <v>-1184.9</v>
      </c>
      <c r="T2121" s="80">
        <f>O2121-Y2121</f>
        <v/>
      </c>
      <c r="U2121" s="82">
        <f>AA2121/(T2121+X2121)</f>
        <v/>
      </c>
      <c r="V2121" s="80">
        <f>INDEX(检修、备用和必开!B:B,MATCH(统调负荷!$C2121,检修、备用和必开!$A:$A,0))</f>
        <v/>
      </c>
      <c r="W2121" s="80">
        <f>INDEX(检修、备用和必开!C:C,MATCH(统调负荷!$C2121,检修、备用和必开!$A:$A,0))</f>
        <v/>
      </c>
      <c r="X2121" s="80">
        <f>INDEX(检修、备用和必开!D:D,MATCH(统调负荷!$C2121,检修、备用和必开!$A:$A,0))</f>
        <v/>
      </c>
      <c r="Y2121" s="80">
        <f>INDEX(检修、备用和必开!E:E,MATCH(统调负荷!$C2121,检修、备用和必开!$A:$A,0))</f>
        <v/>
      </c>
      <c r="Z2121" s="80">
        <f>INDEX(检修、备用和必开!F:F,MATCH(统调负荷!$C2121,检修、备用和必开!$A:$A,0))</f>
        <v/>
      </c>
      <c r="AA2121" s="80">
        <f>94492.4-V2121-Z2121</f>
        <v/>
      </c>
      <c r="AB2121" s="80" t="n">
        <v>275</v>
      </c>
      <c r="AC2121" s="80" t="n">
        <v>280</v>
      </c>
      <c r="AD2121" s="83">
        <f>C2121+D2121</f>
        <v/>
      </c>
      <c r="AE2121" s="82">
        <f>N2121-E2121</f>
        <v/>
      </c>
      <c r="AF2121" s="82">
        <f>O2121-F2121</f>
        <v/>
      </c>
      <c r="AG2121" s="82">
        <f>P2121-G2121</f>
        <v/>
      </c>
      <c r="AH2121" s="82">
        <f>Q2121-H2121</f>
        <v/>
      </c>
      <c r="AI2121" s="82">
        <f>R2121-I2121</f>
        <v/>
      </c>
      <c r="AJ2121" s="82">
        <f>S2121-J2121</f>
        <v/>
      </c>
      <c r="AK2121" s="80">
        <f>INDEX(检修、备用和必开!I:I,MATCH(统调负荷!$C2121,检修、备用和必开!$A:$A,0))</f>
        <v/>
      </c>
    </row>
    <row r="2122" ht="13.8" customHeight="1">
      <c r="A2122" s="80">
        <f>WEEKDAY(C2122,2)</f>
        <v/>
      </c>
      <c r="B2122" s="80">
        <f>HOUR(D2122)</f>
        <v/>
      </c>
      <c r="D2122" s="75" t="n"/>
      <c r="E2122" s="80" t="n"/>
      <c r="F2122" s="80" t="n"/>
      <c r="G2122" s="80" t="n"/>
      <c r="H2122" s="80" t="n"/>
      <c r="I2122" s="80" t="n"/>
      <c r="J2122" s="80" t="n"/>
      <c r="K2122" s="80">
        <f>F2122-Y2122</f>
        <v/>
      </c>
      <c r="L2122" s="82">
        <f>AA2122/(K2122+W2122)</f>
        <v/>
      </c>
      <c r="M2122" s="75" t="n">
        <v>0.08333333333333333</v>
      </c>
      <c r="N2122" s="80" t="n">
        <v>54865</v>
      </c>
      <c r="O2122" s="80" t="n">
        <v>22224.2</v>
      </c>
      <c r="P2122" s="80" t="n">
        <v>11002</v>
      </c>
      <c r="Q2122" s="80" t="n">
        <v>18287.5</v>
      </c>
      <c r="R2122" s="80" t="n">
        <v>4536</v>
      </c>
      <c r="S2122" s="80" t="n">
        <v>-1184.7</v>
      </c>
      <c r="T2122" s="80">
        <f>O2122-Y2122</f>
        <v/>
      </c>
      <c r="U2122" s="82">
        <f>AA2122/(T2122+X2122)</f>
        <v/>
      </c>
      <c r="V2122" s="80">
        <f>INDEX(检修、备用和必开!B:B,MATCH(统调负荷!$C2122,检修、备用和必开!$A:$A,0))</f>
        <v/>
      </c>
      <c r="W2122" s="80">
        <f>INDEX(检修、备用和必开!C:C,MATCH(统调负荷!$C2122,检修、备用和必开!$A:$A,0))</f>
        <v/>
      </c>
      <c r="X2122" s="80">
        <f>INDEX(检修、备用和必开!D:D,MATCH(统调负荷!$C2122,检修、备用和必开!$A:$A,0))</f>
        <v/>
      </c>
      <c r="Y2122" s="80">
        <f>INDEX(检修、备用和必开!E:E,MATCH(统调负荷!$C2122,检修、备用和必开!$A:$A,0))</f>
        <v/>
      </c>
      <c r="Z2122" s="80">
        <f>INDEX(检修、备用和必开!F:F,MATCH(统调负荷!$C2122,检修、备用和必开!$A:$A,0))</f>
        <v/>
      </c>
      <c r="AA2122" s="80">
        <f>94492.4-V2122-Z2122</f>
        <v/>
      </c>
      <c r="AB2122" s="80" t="n">
        <v>280</v>
      </c>
      <c r="AC2122" s="80" t="n">
        <v>1</v>
      </c>
      <c r="AD2122" s="83">
        <f>C2122+D2122</f>
        <v/>
      </c>
      <c r="AE2122" s="82">
        <f>N2122-E2122</f>
        <v/>
      </c>
      <c r="AF2122" s="82">
        <f>O2122-F2122</f>
        <v/>
      </c>
      <c r="AG2122" s="82">
        <f>P2122-G2122</f>
        <v/>
      </c>
      <c r="AH2122" s="82">
        <f>Q2122-H2122</f>
        <v/>
      </c>
      <c r="AI2122" s="82">
        <f>R2122-I2122</f>
        <v/>
      </c>
      <c r="AJ2122" s="82">
        <f>S2122-J2122</f>
        <v/>
      </c>
      <c r="AK2122" s="80">
        <f>INDEX(检修、备用和必开!I:I,MATCH(统调负荷!$C2122,检修、备用和必开!$A:$A,0))</f>
        <v/>
      </c>
    </row>
    <row r="2123" ht="13.8" customHeight="1">
      <c r="A2123" s="80">
        <f>WEEKDAY(C2123,2)</f>
        <v/>
      </c>
      <c r="B2123" s="80">
        <f>HOUR(D2123)</f>
        <v/>
      </c>
      <c r="D2123" s="75" t="n"/>
      <c r="E2123" s="80" t="n"/>
      <c r="F2123" s="80" t="n"/>
      <c r="G2123" s="80" t="n"/>
      <c r="H2123" s="80" t="n"/>
      <c r="I2123" s="80" t="n"/>
      <c r="J2123" s="80" t="n"/>
      <c r="K2123" s="80">
        <f>F2123-Y2123</f>
        <v/>
      </c>
      <c r="L2123" s="82">
        <f>AA2123/(K2123+W2123)</f>
        <v/>
      </c>
      <c r="M2123" s="75" t="n">
        <v>0.09375</v>
      </c>
      <c r="N2123" s="80" t="n">
        <v>54100</v>
      </c>
      <c r="O2123" s="80" t="n">
        <v>22633.2</v>
      </c>
      <c r="P2123" s="80" t="n">
        <v>10516</v>
      </c>
      <c r="Q2123" s="80" t="n">
        <v>17614.5</v>
      </c>
      <c r="R2123" s="80" t="n">
        <v>4521</v>
      </c>
      <c r="S2123" s="80" t="n">
        <v>-1184.7</v>
      </c>
      <c r="T2123" s="80">
        <f>O2123-Y2123</f>
        <v/>
      </c>
      <c r="U2123" s="82">
        <f>AA2123/(T2123+X2123)</f>
        <v/>
      </c>
      <c r="V2123" s="80">
        <f>INDEX(检修、备用和必开!B:B,MATCH(统调负荷!$C2123,检修、备用和必开!$A:$A,0))</f>
        <v/>
      </c>
      <c r="W2123" s="80">
        <f>INDEX(检修、备用和必开!C:C,MATCH(统调负荷!$C2123,检修、备用和必开!$A:$A,0))</f>
        <v/>
      </c>
      <c r="X2123" s="80">
        <f>INDEX(检修、备用和必开!D:D,MATCH(统调负荷!$C2123,检修、备用和必开!$A:$A,0))</f>
        <v/>
      </c>
      <c r="Y2123" s="80">
        <f>INDEX(检修、备用和必开!E:E,MATCH(统调负荷!$C2123,检修、备用和必开!$A:$A,0))</f>
        <v/>
      </c>
      <c r="Z2123" s="80">
        <f>INDEX(检修、备用和必开!F:F,MATCH(统调负荷!$C2123,检修、备用和必开!$A:$A,0))</f>
        <v/>
      </c>
      <c r="AA2123" s="80">
        <f>94492.4-V2123-Z2123</f>
        <v/>
      </c>
      <c r="AB2123" s="80" t="n">
        <v>280</v>
      </c>
      <c r="AC2123" s="80" t="n">
        <v>285</v>
      </c>
      <c r="AD2123" s="83">
        <f>C2123+D2123</f>
        <v/>
      </c>
      <c r="AE2123" s="82">
        <f>N2123-E2123</f>
        <v/>
      </c>
      <c r="AF2123" s="82">
        <f>O2123-F2123</f>
        <v/>
      </c>
      <c r="AG2123" s="82">
        <f>P2123-G2123</f>
        <v/>
      </c>
      <c r="AH2123" s="82">
        <f>Q2123-H2123</f>
        <v/>
      </c>
      <c r="AI2123" s="82">
        <f>R2123-I2123</f>
        <v/>
      </c>
      <c r="AJ2123" s="82">
        <f>S2123-J2123</f>
        <v/>
      </c>
      <c r="AK2123" s="80">
        <f>INDEX(检修、备用和必开!I:I,MATCH(统调负荷!$C2123,检修、备用和必开!$A:$A,0))</f>
        <v/>
      </c>
    </row>
    <row r="2124" ht="13.8" customHeight="1">
      <c r="A2124" s="80">
        <f>WEEKDAY(C2124,2)</f>
        <v/>
      </c>
      <c r="B2124" s="80">
        <f>HOUR(D2124)</f>
        <v/>
      </c>
      <c r="D2124" s="75" t="n"/>
      <c r="E2124" s="80" t="n"/>
      <c r="F2124" s="80" t="n"/>
      <c r="G2124" s="80" t="n"/>
      <c r="H2124" s="80" t="n"/>
      <c r="I2124" s="80" t="n"/>
      <c r="J2124" s="80" t="n"/>
      <c r="K2124" s="80">
        <f>F2124-Y2124</f>
        <v/>
      </c>
      <c r="L2124" s="82">
        <f>AA2124/(K2124+W2124)</f>
        <v/>
      </c>
      <c r="M2124" s="75" t="n">
        <v>0.1041666666666667</v>
      </c>
      <c r="N2124" s="80" t="n">
        <v>53400</v>
      </c>
      <c r="O2124" s="80" t="n">
        <v>22280.39</v>
      </c>
      <c r="P2124" s="80" t="n">
        <v>10516</v>
      </c>
      <c r="Q2124" s="80" t="n">
        <v>17275.3</v>
      </c>
      <c r="R2124" s="80" t="n">
        <v>4513</v>
      </c>
      <c r="S2124" s="80" t="n">
        <v>-1184.69</v>
      </c>
      <c r="T2124" s="80">
        <f>O2124-Y2124</f>
        <v/>
      </c>
      <c r="U2124" s="82">
        <f>AA2124/(T2124+X2124)</f>
        <v/>
      </c>
      <c r="V2124" s="80">
        <f>INDEX(检修、备用和必开!B:B,MATCH(统调负荷!$C2124,检修、备用和必开!$A:$A,0))</f>
        <v/>
      </c>
      <c r="W2124" s="80">
        <f>INDEX(检修、备用和必开!C:C,MATCH(统调负荷!$C2124,检修、备用和必开!$A:$A,0))</f>
        <v/>
      </c>
      <c r="X2124" s="80">
        <f>INDEX(检修、备用和必开!D:D,MATCH(统调负荷!$C2124,检修、备用和必开!$A:$A,0))</f>
        <v/>
      </c>
      <c r="Y2124" s="80">
        <f>INDEX(检修、备用和必开!E:E,MATCH(统调负荷!$C2124,检修、备用和必开!$A:$A,0))</f>
        <v/>
      </c>
      <c r="Z2124" s="80">
        <f>INDEX(检修、备用和必开!F:F,MATCH(统调负荷!$C2124,检修、备用和必开!$A:$A,0))</f>
        <v/>
      </c>
      <c r="AA2124" s="80">
        <f>94492.4-V2124-Z2124</f>
        <v/>
      </c>
      <c r="AB2124" s="80" t="n">
        <v>275.93</v>
      </c>
      <c r="AC2124" s="80" t="n">
        <v>255.01</v>
      </c>
      <c r="AD2124" s="83">
        <f>C2124+D2124</f>
        <v/>
      </c>
      <c r="AE2124" s="82">
        <f>N2124-E2124</f>
        <v/>
      </c>
      <c r="AF2124" s="82">
        <f>O2124-F2124</f>
        <v/>
      </c>
      <c r="AG2124" s="82">
        <f>P2124-G2124</f>
        <v/>
      </c>
      <c r="AH2124" s="82">
        <f>Q2124-H2124</f>
        <v/>
      </c>
      <c r="AI2124" s="82">
        <f>R2124-I2124</f>
        <v/>
      </c>
      <c r="AJ2124" s="82">
        <f>S2124-J2124</f>
        <v/>
      </c>
      <c r="AK2124" s="80">
        <f>INDEX(检修、备用和必开!I:I,MATCH(统调负荷!$C2124,检修、备用和必开!$A:$A,0))</f>
        <v/>
      </c>
    </row>
    <row r="2125" ht="13.8" customHeight="1">
      <c r="A2125" s="80">
        <f>WEEKDAY(C2125,2)</f>
        <v/>
      </c>
      <c r="B2125" s="80">
        <f>HOUR(D2125)</f>
        <v/>
      </c>
      <c r="D2125" s="75" t="n"/>
      <c r="E2125" s="80" t="n"/>
      <c r="F2125" s="80" t="n"/>
      <c r="G2125" s="80" t="n"/>
      <c r="H2125" s="80" t="n"/>
      <c r="I2125" s="80" t="n"/>
      <c r="J2125" s="80" t="n"/>
      <c r="K2125" s="80">
        <f>F2125-Y2125</f>
        <v/>
      </c>
      <c r="L2125" s="82">
        <f>AA2125/(K2125+W2125)</f>
        <v/>
      </c>
      <c r="M2125" s="75" t="n">
        <v>0.1145833333333333</v>
      </c>
      <c r="N2125" s="80" t="n">
        <v>52765</v>
      </c>
      <c r="O2125" s="80" t="n">
        <v>22947.89</v>
      </c>
      <c r="P2125" s="80" t="n">
        <v>9866</v>
      </c>
      <c r="Q2125" s="80" t="n">
        <v>16633.8</v>
      </c>
      <c r="R2125" s="80" t="n">
        <v>4502</v>
      </c>
      <c r="S2125" s="80" t="n">
        <v>-1184.69</v>
      </c>
      <c r="T2125" s="80">
        <f>O2125-Y2125</f>
        <v/>
      </c>
      <c r="U2125" s="82">
        <f>AA2125/(T2125+X2125)</f>
        <v/>
      </c>
      <c r="V2125" s="80">
        <f>INDEX(检修、备用和必开!B:B,MATCH(统调负荷!$C2125,检修、备用和必开!$A:$A,0))</f>
        <v/>
      </c>
      <c r="W2125" s="80">
        <f>INDEX(检修、备用和必开!C:C,MATCH(统调负荷!$C2125,检修、备用和必开!$A:$A,0))</f>
        <v/>
      </c>
      <c r="X2125" s="80">
        <f>INDEX(检修、备用和必开!D:D,MATCH(统调负荷!$C2125,检修、备用和必开!$A:$A,0))</f>
        <v/>
      </c>
      <c r="Y2125" s="80">
        <f>INDEX(检修、备用和必开!E:E,MATCH(统调负荷!$C2125,检修、备用和必开!$A:$A,0))</f>
        <v/>
      </c>
      <c r="Z2125" s="80">
        <f>INDEX(检修、备用和必开!F:F,MATCH(统调负荷!$C2125,检修、备用和必开!$A:$A,0))</f>
        <v/>
      </c>
      <c r="AA2125" s="80">
        <f>94492.4-V2125-Z2125</f>
        <v/>
      </c>
      <c r="AB2125" s="80" t="n">
        <v>280.13</v>
      </c>
      <c r="AC2125" s="80" t="n">
        <v>280.12</v>
      </c>
      <c r="AD2125" s="83">
        <f>C2125+D2125</f>
        <v/>
      </c>
      <c r="AE2125" s="82">
        <f>N2125-E2125</f>
        <v/>
      </c>
      <c r="AF2125" s="82">
        <f>O2125-F2125</f>
        <v/>
      </c>
      <c r="AG2125" s="82">
        <f>P2125-G2125</f>
        <v/>
      </c>
      <c r="AH2125" s="82">
        <f>Q2125-H2125</f>
        <v/>
      </c>
      <c r="AI2125" s="82">
        <f>R2125-I2125</f>
        <v/>
      </c>
      <c r="AJ2125" s="82">
        <f>S2125-J2125</f>
        <v/>
      </c>
      <c r="AK2125" s="80">
        <f>INDEX(检修、备用和必开!I:I,MATCH(统调负荷!$C2125,检修、备用和必开!$A:$A,0))</f>
        <v/>
      </c>
    </row>
    <row r="2126" ht="13.8" customHeight="1">
      <c r="A2126" s="80">
        <f>WEEKDAY(C2126,2)</f>
        <v/>
      </c>
      <c r="B2126" s="80">
        <f>HOUR(D2126)</f>
        <v/>
      </c>
      <c r="D2126" s="75" t="n"/>
      <c r="E2126" s="80" t="n"/>
      <c r="F2126" s="80" t="n"/>
      <c r="G2126" s="80" t="n"/>
      <c r="H2126" s="80" t="n"/>
      <c r="I2126" s="80" t="n"/>
      <c r="J2126" s="80" t="n"/>
      <c r="K2126" s="80">
        <f>F2126-Y2126</f>
        <v/>
      </c>
      <c r="L2126" s="82">
        <f>AA2126/(K2126+W2126)</f>
        <v/>
      </c>
      <c r="M2126" s="75" t="n">
        <v>0.125</v>
      </c>
      <c r="N2126" s="80" t="n">
        <v>52220</v>
      </c>
      <c r="O2126" s="80" t="n">
        <v>23010.7</v>
      </c>
      <c r="P2126" s="80" t="n">
        <v>9396</v>
      </c>
      <c r="Q2126" s="80" t="n">
        <v>16510.8</v>
      </c>
      <c r="R2126" s="80" t="n">
        <v>4487</v>
      </c>
      <c r="S2126" s="80" t="n">
        <v>-1184.5</v>
      </c>
      <c r="T2126" s="80">
        <f>O2126-Y2126</f>
        <v/>
      </c>
      <c r="U2126" s="82">
        <f>AA2126/(T2126+X2126)</f>
        <v/>
      </c>
      <c r="V2126" s="80">
        <f>INDEX(检修、备用和必开!B:B,MATCH(统调负荷!$C2126,检修、备用和必开!$A:$A,0))</f>
        <v/>
      </c>
      <c r="W2126" s="80">
        <f>INDEX(检修、备用和必开!C:C,MATCH(统调负荷!$C2126,检修、备用和必开!$A:$A,0))</f>
        <v/>
      </c>
      <c r="X2126" s="80">
        <f>INDEX(检修、备用和必开!D:D,MATCH(统调负荷!$C2126,检修、备用和必开!$A:$A,0))</f>
        <v/>
      </c>
      <c r="Y2126" s="80">
        <f>INDEX(检修、备用和必开!E:E,MATCH(统调负荷!$C2126,检修、备用和必开!$A:$A,0))</f>
        <v/>
      </c>
      <c r="Z2126" s="80">
        <f>INDEX(检修、备用和必开!F:F,MATCH(统调负荷!$C2126,检修、备用和必开!$A:$A,0))</f>
        <v/>
      </c>
      <c r="AA2126" s="80">
        <f>94492.4-V2126-Z2126</f>
        <v/>
      </c>
      <c r="AB2126" s="80" t="n">
        <v>282.22</v>
      </c>
      <c r="AC2126" s="80" t="n">
        <v>280</v>
      </c>
      <c r="AD2126" s="83">
        <f>C2126+D2126</f>
        <v/>
      </c>
      <c r="AE2126" s="82">
        <f>N2126-E2126</f>
        <v/>
      </c>
      <c r="AF2126" s="82">
        <f>O2126-F2126</f>
        <v/>
      </c>
      <c r="AG2126" s="82">
        <f>P2126-G2126</f>
        <v/>
      </c>
      <c r="AH2126" s="82">
        <f>Q2126-H2126</f>
        <v/>
      </c>
      <c r="AI2126" s="82">
        <f>R2126-I2126</f>
        <v/>
      </c>
      <c r="AJ2126" s="82">
        <f>S2126-J2126</f>
        <v/>
      </c>
      <c r="AK2126" s="80">
        <f>INDEX(检修、备用和必开!I:I,MATCH(统调负荷!$C2126,检修、备用和必开!$A:$A,0))</f>
        <v/>
      </c>
    </row>
    <row r="2127" ht="13.8" customHeight="1">
      <c r="A2127" s="80">
        <f>WEEKDAY(C2127,2)</f>
        <v/>
      </c>
      <c r="B2127" s="80">
        <f>HOUR(D2127)</f>
        <v/>
      </c>
      <c r="D2127" s="75" t="n"/>
      <c r="E2127" s="80" t="n"/>
      <c r="F2127" s="80" t="n"/>
      <c r="G2127" s="80" t="n"/>
      <c r="H2127" s="80" t="n"/>
      <c r="I2127" s="80" t="n"/>
      <c r="J2127" s="80" t="n"/>
      <c r="K2127" s="80">
        <f>F2127-Y2127</f>
        <v/>
      </c>
      <c r="L2127" s="82">
        <f>AA2127/(K2127+W2127)</f>
        <v/>
      </c>
      <c r="M2127" s="75" t="n">
        <v>0.1354166666666667</v>
      </c>
      <c r="N2127" s="80" t="n">
        <v>51645</v>
      </c>
      <c r="O2127" s="80" t="n">
        <v>22788.59</v>
      </c>
      <c r="P2127" s="80" t="n">
        <v>9396</v>
      </c>
      <c r="Q2127" s="80" t="n">
        <v>16165.9</v>
      </c>
      <c r="R2127" s="80" t="n">
        <v>4479</v>
      </c>
      <c r="S2127" s="80" t="n">
        <v>-1184.49</v>
      </c>
      <c r="T2127" s="80">
        <f>O2127-Y2127</f>
        <v/>
      </c>
      <c r="U2127" s="82">
        <f>AA2127/(T2127+X2127)</f>
        <v/>
      </c>
      <c r="V2127" s="80">
        <f>INDEX(检修、备用和必开!B:B,MATCH(统调负荷!$C2127,检修、备用和必开!$A:$A,0))</f>
        <v/>
      </c>
      <c r="W2127" s="80">
        <f>INDEX(检修、备用和必开!C:C,MATCH(统调负荷!$C2127,检修、备用和必开!$A:$A,0))</f>
        <v/>
      </c>
      <c r="X2127" s="80">
        <f>INDEX(检修、备用和必开!D:D,MATCH(统调负荷!$C2127,检修、备用和必开!$A:$A,0))</f>
        <v/>
      </c>
      <c r="Y2127" s="80">
        <f>INDEX(检修、备用和必开!E:E,MATCH(统调负荷!$C2127,检修、备用和必开!$A:$A,0))</f>
        <v/>
      </c>
      <c r="Z2127" s="80">
        <f>INDEX(检修、备用和必开!F:F,MATCH(统调负荷!$C2127,检修、备用和必开!$A:$A,0))</f>
        <v/>
      </c>
      <c r="AA2127" s="80">
        <f>94492.4-V2127-Z2127</f>
        <v/>
      </c>
      <c r="AB2127" s="80" t="n">
        <v>280</v>
      </c>
      <c r="AC2127" s="80" t="n">
        <v>100</v>
      </c>
      <c r="AD2127" s="83">
        <f>C2127+D2127</f>
        <v/>
      </c>
      <c r="AE2127" s="82">
        <f>N2127-E2127</f>
        <v/>
      </c>
      <c r="AF2127" s="82">
        <f>O2127-F2127</f>
        <v/>
      </c>
      <c r="AG2127" s="82">
        <f>P2127-G2127</f>
        <v/>
      </c>
      <c r="AH2127" s="82">
        <f>Q2127-H2127</f>
        <v/>
      </c>
      <c r="AI2127" s="82">
        <f>R2127-I2127</f>
        <v/>
      </c>
      <c r="AJ2127" s="82">
        <f>S2127-J2127</f>
        <v/>
      </c>
      <c r="AK2127" s="80">
        <f>INDEX(检修、备用和必开!I:I,MATCH(统调负荷!$C2127,检修、备用和必开!$A:$A,0))</f>
        <v/>
      </c>
    </row>
    <row r="2128" ht="13.8" customHeight="1">
      <c r="A2128" s="80">
        <f>WEEKDAY(C2128,2)</f>
        <v/>
      </c>
      <c r="B2128" s="80">
        <f>HOUR(D2128)</f>
        <v/>
      </c>
      <c r="D2128" s="75" t="n"/>
      <c r="E2128" s="80" t="n"/>
      <c r="F2128" s="80" t="n"/>
      <c r="G2128" s="80" t="n"/>
      <c r="H2128" s="80" t="n"/>
      <c r="I2128" s="80" t="n"/>
      <c r="J2128" s="80" t="n"/>
      <c r="K2128" s="80">
        <f>F2128-Y2128</f>
        <v/>
      </c>
      <c r="L2128" s="82">
        <f>AA2128/(K2128+W2128)</f>
        <v/>
      </c>
      <c r="M2128" s="75" t="n">
        <v>0.1458333333333333</v>
      </c>
      <c r="N2128" s="80" t="n">
        <v>51115</v>
      </c>
      <c r="O2128" s="80" t="n">
        <v>22719.4</v>
      </c>
      <c r="P2128" s="80" t="n">
        <v>9396</v>
      </c>
      <c r="Q2128" s="80" t="n">
        <v>15716.3</v>
      </c>
      <c r="R2128" s="80" t="n">
        <v>4468</v>
      </c>
      <c r="S2128" s="80" t="n">
        <v>-1184.7</v>
      </c>
      <c r="T2128" s="80">
        <f>O2128-Y2128</f>
        <v/>
      </c>
      <c r="U2128" s="82">
        <f>AA2128/(T2128+X2128)</f>
        <v/>
      </c>
      <c r="V2128" s="80">
        <f>INDEX(检修、备用和必开!B:B,MATCH(统调负荷!$C2128,检修、备用和必开!$A:$A,0))</f>
        <v/>
      </c>
      <c r="W2128" s="80">
        <f>INDEX(检修、备用和必开!C:C,MATCH(统调负荷!$C2128,检修、备用和必开!$A:$A,0))</f>
        <v/>
      </c>
      <c r="X2128" s="80">
        <f>INDEX(检修、备用和必开!D:D,MATCH(统调负荷!$C2128,检修、备用和必开!$A:$A,0))</f>
        <v/>
      </c>
      <c r="Y2128" s="80">
        <f>INDEX(检修、备用和必开!E:E,MATCH(统调负荷!$C2128,检修、备用和必开!$A:$A,0))</f>
        <v/>
      </c>
      <c r="Z2128" s="80">
        <f>INDEX(检修、备用和必开!F:F,MATCH(统调负荷!$C2128,检修、备用和必开!$A:$A,0))</f>
        <v/>
      </c>
      <c r="AA2128" s="80">
        <f>94492.4-V2128-Z2128</f>
        <v/>
      </c>
      <c r="AB2128" s="80" t="n">
        <v>280</v>
      </c>
      <c r="AC2128" s="80" t="n">
        <v>1</v>
      </c>
      <c r="AD2128" s="83">
        <f>C2128+D2128</f>
        <v/>
      </c>
      <c r="AE2128" s="82">
        <f>N2128-E2128</f>
        <v/>
      </c>
      <c r="AF2128" s="82">
        <f>O2128-F2128</f>
        <v/>
      </c>
      <c r="AG2128" s="82">
        <f>P2128-G2128</f>
        <v/>
      </c>
      <c r="AH2128" s="82">
        <f>Q2128-H2128</f>
        <v/>
      </c>
      <c r="AI2128" s="82">
        <f>R2128-I2128</f>
        <v/>
      </c>
      <c r="AJ2128" s="82">
        <f>S2128-J2128</f>
        <v/>
      </c>
      <c r="AK2128" s="80">
        <f>INDEX(检修、备用和必开!I:I,MATCH(统调负荷!$C2128,检修、备用和必开!$A:$A,0))</f>
        <v/>
      </c>
    </row>
    <row r="2129" ht="13.8" customHeight="1">
      <c r="A2129" s="80">
        <f>WEEKDAY(C2129,2)</f>
        <v/>
      </c>
      <c r="B2129" s="80">
        <f>HOUR(D2129)</f>
        <v/>
      </c>
      <c r="D2129" s="75" t="n"/>
      <c r="E2129" s="80" t="n"/>
      <c r="F2129" s="80" t="n"/>
      <c r="G2129" s="80" t="n"/>
      <c r="H2129" s="80" t="n"/>
      <c r="I2129" s="80" t="n"/>
      <c r="J2129" s="80" t="n"/>
      <c r="K2129" s="80">
        <f>F2129-Y2129</f>
        <v/>
      </c>
      <c r="L2129" s="82">
        <f>AA2129/(K2129+W2129)</f>
        <v/>
      </c>
      <c r="M2129" s="75" t="n">
        <v>0.15625</v>
      </c>
      <c r="N2129" s="80" t="n">
        <v>50700</v>
      </c>
      <c r="O2129" s="80" t="n">
        <v>22996.6</v>
      </c>
      <c r="P2129" s="80" t="n">
        <v>9396</v>
      </c>
      <c r="Q2129" s="80" t="n">
        <v>15027.1</v>
      </c>
      <c r="R2129" s="80" t="n">
        <v>4465</v>
      </c>
      <c r="S2129" s="80" t="n">
        <v>-1184.7</v>
      </c>
      <c r="T2129" s="80">
        <f>O2129-Y2129</f>
        <v/>
      </c>
      <c r="U2129" s="82">
        <f>AA2129/(T2129+X2129)</f>
        <v/>
      </c>
      <c r="V2129" s="80">
        <f>INDEX(检修、备用和必开!B:B,MATCH(统调负荷!$C2129,检修、备用和必开!$A:$A,0))</f>
        <v/>
      </c>
      <c r="W2129" s="80">
        <f>INDEX(检修、备用和必开!C:C,MATCH(统调负荷!$C2129,检修、备用和必开!$A:$A,0))</f>
        <v/>
      </c>
      <c r="X2129" s="80">
        <f>INDEX(检修、备用和必开!D:D,MATCH(统调负荷!$C2129,检修、备用和必开!$A:$A,0))</f>
        <v/>
      </c>
      <c r="Y2129" s="80">
        <f>INDEX(检修、备用和必开!E:E,MATCH(统调负荷!$C2129,检修、备用和必开!$A:$A,0))</f>
        <v/>
      </c>
      <c r="Z2129" s="80">
        <f>INDEX(检修、备用和必开!F:F,MATCH(统调负荷!$C2129,检修、备用和必开!$A:$A,0))</f>
        <v/>
      </c>
      <c r="AA2129" s="80">
        <f>94492.4-V2129-Z2129</f>
        <v/>
      </c>
      <c r="AB2129" s="80" t="n">
        <v>280.13</v>
      </c>
      <c r="AC2129" s="80" t="n">
        <v>0</v>
      </c>
      <c r="AD2129" s="83">
        <f>C2129+D2129</f>
        <v/>
      </c>
      <c r="AE2129" s="82">
        <f>N2129-E2129</f>
        <v/>
      </c>
      <c r="AF2129" s="82">
        <f>O2129-F2129</f>
        <v/>
      </c>
      <c r="AG2129" s="82">
        <f>P2129-G2129</f>
        <v/>
      </c>
      <c r="AH2129" s="82">
        <f>Q2129-H2129</f>
        <v/>
      </c>
      <c r="AI2129" s="82">
        <f>R2129-I2129</f>
        <v/>
      </c>
      <c r="AJ2129" s="82">
        <f>S2129-J2129</f>
        <v/>
      </c>
      <c r="AK2129" s="80">
        <f>INDEX(检修、备用和必开!I:I,MATCH(统调负荷!$C2129,检修、备用和必开!$A:$A,0))</f>
        <v/>
      </c>
    </row>
    <row r="2130" ht="13.8" customHeight="1">
      <c r="A2130" s="80">
        <f>WEEKDAY(C2130,2)</f>
        <v/>
      </c>
      <c r="B2130" s="80">
        <f>HOUR(D2130)</f>
        <v/>
      </c>
      <c r="D2130" s="75" t="n"/>
      <c r="E2130" s="80" t="n"/>
      <c r="F2130" s="80" t="n"/>
      <c r="G2130" s="80" t="n"/>
      <c r="H2130" s="80" t="n"/>
      <c r="I2130" s="80" t="n"/>
      <c r="J2130" s="80" t="n"/>
      <c r="K2130" s="80">
        <f>F2130-Y2130</f>
        <v/>
      </c>
      <c r="L2130" s="82">
        <f>AA2130/(K2130+W2130)</f>
        <v/>
      </c>
      <c r="M2130" s="75" t="n">
        <v>0.1666666666666667</v>
      </c>
      <c r="N2130" s="80" t="n">
        <v>50375</v>
      </c>
      <c r="O2130" s="80" t="n">
        <v>22540.7</v>
      </c>
      <c r="P2130" s="80" t="n">
        <v>9577</v>
      </c>
      <c r="Q2130" s="80" t="n">
        <v>14985</v>
      </c>
      <c r="R2130" s="80" t="n">
        <v>4457</v>
      </c>
      <c r="S2130" s="80" t="n">
        <v>-1184.7</v>
      </c>
      <c r="T2130" s="80">
        <f>O2130-Y2130</f>
        <v/>
      </c>
      <c r="U2130" s="82">
        <f>AA2130/(T2130+X2130)</f>
        <v/>
      </c>
      <c r="V2130" s="80">
        <f>INDEX(检修、备用和必开!B:B,MATCH(统调负荷!$C2130,检修、备用和必开!$A:$A,0))</f>
        <v/>
      </c>
      <c r="W2130" s="80">
        <f>INDEX(检修、备用和必开!C:C,MATCH(统调负荷!$C2130,检修、备用和必开!$A:$A,0))</f>
        <v/>
      </c>
      <c r="X2130" s="80">
        <f>INDEX(检修、备用和必开!D:D,MATCH(统调负荷!$C2130,检修、备用和必开!$A:$A,0))</f>
        <v/>
      </c>
      <c r="Y2130" s="80">
        <f>INDEX(检修、备用和必开!E:E,MATCH(统调负荷!$C2130,检修、备用和必开!$A:$A,0))</f>
        <v/>
      </c>
      <c r="Z2130" s="80">
        <f>INDEX(检修、备用和必开!F:F,MATCH(统调负荷!$C2130,检修、备用和必开!$A:$A,0))</f>
        <v/>
      </c>
      <c r="AA2130" s="80">
        <f>94492.4-V2130-Z2130</f>
        <v/>
      </c>
      <c r="AB2130" s="80" t="n">
        <v>280</v>
      </c>
      <c r="AC2130" s="80" t="n">
        <v>255.01</v>
      </c>
      <c r="AD2130" s="83">
        <f>C2130+D2130</f>
        <v/>
      </c>
      <c r="AE2130" s="82">
        <f>N2130-E2130</f>
        <v/>
      </c>
      <c r="AF2130" s="82">
        <f>O2130-F2130</f>
        <v/>
      </c>
      <c r="AG2130" s="82">
        <f>P2130-G2130</f>
        <v/>
      </c>
      <c r="AH2130" s="82">
        <f>Q2130-H2130</f>
        <v/>
      </c>
      <c r="AI2130" s="82">
        <f>R2130-I2130</f>
        <v/>
      </c>
      <c r="AJ2130" s="82">
        <f>S2130-J2130</f>
        <v/>
      </c>
      <c r="AK2130" s="80">
        <f>INDEX(检修、备用和必开!I:I,MATCH(统调负荷!$C2130,检修、备用和必开!$A:$A,0))</f>
        <v/>
      </c>
    </row>
    <row r="2131" ht="13.8" customHeight="1">
      <c r="A2131" s="80">
        <f>WEEKDAY(C2131,2)</f>
        <v/>
      </c>
      <c r="B2131" s="80">
        <f>HOUR(D2131)</f>
        <v/>
      </c>
      <c r="D2131" s="75" t="n"/>
      <c r="E2131" s="80" t="n"/>
      <c r="F2131" s="80" t="n"/>
      <c r="G2131" s="80" t="n"/>
      <c r="H2131" s="80" t="n"/>
      <c r="I2131" s="80" t="n"/>
      <c r="J2131" s="80" t="n"/>
      <c r="K2131" s="80">
        <f>F2131-Y2131</f>
        <v/>
      </c>
      <c r="L2131" s="82">
        <f>AA2131/(K2131+W2131)</f>
        <v/>
      </c>
      <c r="M2131" s="75" t="n">
        <v>0.1770833333333333</v>
      </c>
      <c r="N2131" s="80" t="n">
        <v>50070</v>
      </c>
      <c r="O2131" s="80" t="n">
        <v>22304.2</v>
      </c>
      <c r="P2131" s="80" t="n">
        <v>9577</v>
      </c>
      <c r="Q2131" s="80" t="n">
        <v>14926.7</v>
      </c>
      <c r="R2131" s="80" t="n">
        <v>4447</v>
      </c>
      <c r="S2131" s="80" t="n">
        <v>-1184.9</v>
      </c>
      <c r="T2131" s="80">
        <f>O2131-Y2131</f>
        <v/>
      </c>
      <c r="U2131" s="82">
        <f>AA2131/(T2131+X2131)</f>
        <v/>
      </c>
      <c r="V2131" s="80">
        <f>INDEX(检修、备用和必开!B:B,MATCH(统调负荷!$C2131,检修、备用和必开!$A:$A,0))</f>
        <v/>
      </c>
      <c r="W2131" s="80">
        <f>INDEX(检修、备用和必开!C:C,MATCH(统调负荷!$C2131,检修、备用和必开!$A:$A,0))</f>
        <v/>
      </c>
      <c r="X2131" s="80">
        <f>INDEX(检修、备用和必开!D:D,MATCH(统调负荷!$C2131,检修、备用和必开!$A:$A,0))</f>
        <v/>
      </c>
      <c r="Y2131" s="80">
        <f>INDEX(检修、备用和必开!E:E,MATCH(统调负荷!$C2131,检修、备用和必开!$A:$A,0))</f>
        <v/>
      </c>
      <c r="Z2131" s="80">
        <f>INDEX(检修、备用和必开!F:F,MATCH(统调负荷!$C2131,检修、备用和必开!$A:$A,0))</f>
        <v/>
      </c>
      <c r="AA2131" s="80">
        <f>94492.4-V2131-Z2131</f>
        <v/>
      </c>
      <c r="AB2131" s="80" t="n">
        <v>280</v>
      </c>
      <c r="AC2131" s="80" t="n">
        <v>1</v>
      </c>
      <c r="AD2131" s="83">
        <f>C2131+D2131</f>
        <v/>
      </c>
      <c r="AE2131" s="82">
        <f>N2131-E2131</f>
        <v/>
      </c>
      <c r="AF2131" s="82">
        <f>O2131-F2131</f>
        <v/>
      </c>
      <c r="AG2131" s="82">
        <f>P2131-G2131</f>
        <v/>
      </c>
      <c r="AH2131" s="82">
        <f>Q2131-H2131</f>
        <v/>
      </c>
      <c r="AI2131" s="82">
        <f>R2131-I2131</f>
        <v/>
      </c>
      <c r="AJ2131" s="82">
        <f>S2131-J2131</f>
        <v/>
      </c>
      <c r="AK2131" s="80">
        <f>INDEX(检修、备用和必开!I:I,MATCH(统调负荷!$C2131,检修、备用和必开!$A:$A,0))</f>
        <v/>
      </c>
    </row>
    <row r="2132" ht="13.8" customHeight="1">
      <c r="A2132" s="80">
        <f>WEEKDAY(C2132,2)</f>
        <v/>
      </c>
      <c r="B2132" s="80">
        <f>HOUR(D2132)</f>
        <v/>
      </c>
      <c r="D2132" s="75" t="n"/>
      <c r="E2132" s="80" t="n"/>
      <c r="F2132" s="80" t="n"/>
      <c r="G2132" s="80" t="n"/>
      <c r="H2132" s="80" t="n"/>
      <c r="I2132" s="80" t="n"/>
      <c r="J2132" s="80" t="n"/>
      <c r="K2132" s="80">
        <f>F2132-Y2132</f>
        <v/>
      </c>
      <c r="L2132" s="82">
        <f>AA2132/(K2132+W2132)</f>
        <v/>
      </c>
      <c r="M2132" s="75" t="n">
        <v>0.1875</v>
      </c>
      <c r="N2132" s="80" t="n">
        <v>49750</v>
      </c>
      <c r="O2132" s="80" t="n">
        <v>22044.39</v>
      </c>
      <c r="P2132" s="80" t="n">
        <v>9577</v>
      </c>
      <c r="Q2132" s="80" t="n">
        <v>14869.3</v>
      </c>
      <c r="R2132" s="80" t="n">
        <v>4444</v>
      </c>
      <c r="S2132" s="80" t="n">
        <v>-1184.69</v>
      </c>
      <c r="T2132" s="80">
        <f>O2132-Y2132</f>
        <v/>
      </c>
      <c r="U2132" s="82">
        <f>AA2132/(T2132+X2132)</f>
        <v/>
      </c>
      <c r="V2132" s="80">
        <f>INDEX(检修、备用和必开!B:B,MATCH(统调负荷!$C2132,检修、备用和必开!$A:$A,0))</f>
        <v/>
      </c>
      <c r="W2132" s="80">
        <f>INDEX(检修、备用和必开!C:C,MATCH(统调负荷!$C2132,检修、备用和必开!$A:$A,0))</f>
        <v/>
      </c>
      <c r="X2132" s="80">
        <f>INDEX(检修、备用和必开!D:D,MATCH(统调负荷!$C2132,检修、备用和必开!$A:$A,0))</f>
        <v/>
      </c>
      <c r="Y2132" s="80">
        <f>INDEX(检修、备用和必开!E:E,MATCH(统调负荷!$C2132,检修、备用和必开!$A:$A,0))</f>
        <v/>
      </c>
      <c r="Z2132" s="80">
        <f>INDEX(检修、备用和必开!F:F,MATCH(统调负荷!$C2132,检修、备用和必开!$A:$A,0))</f>
        <v/>
      </c>
      <c r="AA2132" s="80">
        <f>94492.4-V2132-Z2132</f>
        <v/>
      </c>
      <c r="AB2132" s="80" t="n">
        <v>280</v>
      </c>
      <c r="AC2132" s="80" t="n">
        <v>1</v>
      </c>
      <c r="AD2132" s="83">
        <f>C2132+D2132</f>
        <v/>
      </c>
      <c r="AE2132" s="82">
        <f>N2132-E2132</f>
        <v/>
      </c>
      <c r="AF2132" s="82">
        <f>O2132-F2132</f>
        <v/>
      </c>
      <c r="AG2132" s="82">
        <f>P2132-G2132</f>
        <v/>
      </c>
      <c r="AH2132" s="82">
        <f>Q2132-H2132</f>
        <v/>
      </c>
      <c r="AI2132" s="82">
        <f>R2132-I2132</f>
        <v/>
      </c>
      <c r="AJ2132" s="82">
        <f>S2132-J2132</f>
        <v/>
      </c>
      <c r="AK2132" s="80">
        <f>INDEX(检修、备用和必开!I:I,MATCH(统调负荷!$C2132,检修、备用和必开!$A:$A,0))</f>
        <v/>
      </c>
    </row>
    <row r="2133" ht="13.8" customHeight="1">
      <c r="A2133" s="80">
        <f>WEEKDAY(C2133,2)</f>
        <v/>
      </c>
      <c r="B2133" s="80">
        <f>HOUR(D2133)</f>
        <v/>
      </c>
      <c r="D2133" s="75" t="n"/>
      <c r="E2133" s="80" t="n"/>
      <c r="F2133" s="80" t="n"/>
      <c r="G2133" s="80" t="n"/>
      <c r="H2133" s="80" t="n"/>
      <c r="I2133" s="80" t="n"/>
      <c r="J2133" s="80" t="n"/>
      <c r="K2133" s="80">
        <f>F2133-Y2133</f>
        <v/>
      </c>
      <c r="L2133" s="82">
        <f>AA2133/(K2133+W2133)</f>
        <v/>
      </c>
      <c r="M2133" s="75" t="n">
        <v>0.1979166666666667</v>
      </c>
      <c r="N2133" s="80" t="n">
        <v>49580</v>
      </c>
      <c r="O2133" s="80" t="n">
        <v>21943.79</v>
      </c>
      <c r="P2133" s="80" t="n">
        <v>9577</v>
      </c>
      <c r="Q2133" s="80" t="n">
        <v>14810.9</v>
      </c>
      <c r="R2133" s="80" t="n">
        <v>4433</v>
      </c>
      <c r="S2133" s="80" t="n">
        <v>-1184.69</v>
      </c>
      <c r="T2133" s="80">
        <f>O2133-Y2133</f>
        <v/>
      </c>
      <c r="U2133" s="82">
        <f>AA2133/(T2133+X2133)</f>
        <v/>
      </c>
      <c r="V2133" s="80">
        <f>INDEX(检修、备用和必开!B:B,MATCH(统调负荷!$C2133,检修、备用和必开!$A:$A,0))</f>
        <v/>
      </c>
      <c r="W2133" s="80">
        <f>INDEX(检修、备用和必开!C:C,MATCH(统调负荷!$C2133,检修、备用和必开!$A:$A,0))</f>
        <v/>
      </c>
      <c r="X2133" s="80">
        <f>INDEX(检修、备用和必开!D:D,MATCH(统调负荷!$C2133,检修、备用和必开!$A:$A,0))</f>
        <v/>
      </c>
      <c r="Y2133" s="80">
        <f>INDEX(检修、备用和必开!E:E,MATCH(统调负荷!$C2133,检修、备用和必开!$A:$A,0))</f>
        <v/>
      </c>
      <c r="Z2133" s="80">
        <f>INDEX(检修、备用和必开!F:F,MATCH(统调负荷!$C2133,检修、备用和必开!$A:$A,0))</f>
        <v/>
      </c>
      <c r="AA2133" s="80">
        <f>94492.4-V2133-Z2133</f>
        <v/>
      </c>
      <c r="AB2133" s="80" t="n">
        <v>280</v>
      </c>
      <c r="AC2133" s="80" t="n">
        <v>1</v>
      </c>
      <c r="AD2133" s="83">
        <f>C2133+D2133</f>
        <v/>
      </c>
      <c r="AE2133" s="82">
        <f>N2133-E2133</f>
        <v/>
      </c>
      <c r="AF2133" s="82">
        <f>O2133-F2133</f>
        <v/>
      </c>
      <c r="AG2133" s="82">
        <f>P2133-G2133</f>
        <v/>
      </c>
      <c r="AH2133" s="82">
        <f>Q2133-H2133</f>
        <v/>
      </c>
      <c r="AI2133" s="82">
        <f>R2133-I2133</f>
        <v/>
      </c>
      <c r="AJ2133" s="82">
        <f>S2133-J2133</f>
        <v/>
      </c>
      <c r="AK2133" s="80">
        <f>INDEX(检修、备用和必开!I:I,MATCH(统调负荷!$C2133,检修、备用和必开!$A:$A,0))</f>
        <v/>
      </c>
    </row>
    <row r="2134" ht="13.8" customHeight="1">
      <c r="A2134" s="80">
        <f>WEEKDAY(C2134,2)</f>
        <v/>
      </c>
      <c r="B2134" s="80">
        <f>HOUR(D2134)</f>
        <v/>
      </c>
      <c r="D2134" s="75" t="n"/>
      <c r="E2134" s="80" t="n"/>
      <c r="F2134" s="80" t="n"/>
      <c r="G2134" s="80" t="n"/>
      <c r="H2134" s="80" t="n"/>
      <c r="I2134" s="80" t="n"/>
      <c r="J2134" s="80" t="n"/>
      <c r="K2134" s="80">
        <f>F2134-Y2134</f>
        <v/>
      </c>
      <c r="L2134" s="82">
        <f>AA2134/(K2134+W2134)</f>
        <v/>
      </c>
      <c r="M2134" s="75" t="n">
        <v>0.2083333333333333</v>
      </c>
      <c r="N2134" s="80" t="n">
        <v>49500</v>
      </c>
      <c r="O2134" s="80" t="n">
        <v>21920.49</v>
      </c>
      <c r="P2134" s="80" t="n">
        <v>9577</v>
      </c>
      <c r="Q2134" s="80" t="n">
        <v>14762.2</v>
      </c>
      <c r="R2134" s="80" t="n">
        <v>4425</v>
      </c>
      <c r="S2134" s="80" t="n">
        <v>-1184.69</v>
      </c>
      <c r="T2134" s="80">
        <f>O2134-Y2134</f>
        <v/>
      </c>
      <c r="U2134" s="82">
        <f>AA2134/(T2134+X2134)</f>
        <v/>
      </c>
      <c r="V2134" s="80">
        <f>INDEX(检修、备用和必开!B:B,MATCH(统调负荷!$C2134,检修、备用和必开!$A:$A,0))</f>
        <v/>
      </c>
      <c r="W2134" s="80">
        <f>INDEX(检修、备用和必开!C:C,MATCH(统调负荷!$C2134,检修、备用和必开!$A:$A,0))</f>
        <v/>
      </c>
      <c r="X2134" s="80">
        <f>INDEX(检修、备用和必开!D:D,MATCH(统调负荷!$C2134,检修、备用和必开!$A:$A,0))</f>
        <v/>
      </c>
      <c r="Y2134" s="80">
        <f>INDEX(检修、备用和必开!E:E,MATCH(统调负荷!$C2134,检修、备用和必开!$A:$A,0))</f>
        <v/>
      </c>
      <c r="Z2134" s="80">
        <f>INDEX(检修、备用和必开!F:F,MATCH(统调负荷!$C2134,检修、备用和必开!$A:$A,0))</f>
        <v/>
      </c>
      <c r="AA2134" s="80">
        <f>94492.4-V2134-Z2134</f>
        <v/>
      </c>
      <c r="AB2134" s="80" t="n">
        <v>277.22</v>
      </c>
      <c r="AC2134" s="80" t="n">
        <v>0.43</v>
      </c>
      <c r="AD2134" s="83">
        <f>C2134+D2134</f>
        <v/>
      </c>
      <c r="AE2134" s="82">
        <f>N2134-E2134</f>
        <v/>
      </c>
      <c r="AF2134" s="82">
        <f>O2134-F2134</f>
        <v/>
      </c>
      <c r="AG2134" s="82">
        <f>P2134-G2134</f>
        <v/>
      </c>
      <c r="AH2134" s="82">
        <f>Q2134-H2134</f>
        <v/>
      </c>
      <c r="AI2134" s="82">
        <f>R2134-I2134</f>
        <v/>
      </c>
      <c r="AJ2134" s="82">
        <f>S2134-J2134</f>
        <v/>
      </c>
      <c r="AK2134" s="80">
        <f>INDEX(检修、备用和必开!I:I,MATCH(统调负荷!$C2134,检修、备用和必开!$A:$A,0))</f>
        <v/>
      </c>
    </row>
    <row r="2135" ht="13.8" customHeight="1">
      <c r="A2135" s="80">
        <f>WEEKDAY(C2135,2)</f>
        <v/>
      </c>
      <c r="B2135" s="80">
        <f>HOUR(D2135)</f>
        <v/>
      </c>
      <c r="D2135" s="75" t="n"/>
      <c r="E2135" s="80" t="n"/>
      <c r="F2135" s="80" t="n"/>
      <c r="G2135" s="80" t="n"/>
      <c r="H2135" s="80" t="n"/>
      <c r="I2135" s="80" t="n"/>
      <c r="J2135" s="80" t="n"/>
      <c r="K2135" s="80">
        <f>F2135-Y2135</f>
        <v/>
      </c>
      <c r="L2135" s="82">
        <f>AA2135/(K2135+W2135)</f>
        <v/>
      </c>
      <c r="M2135" s="75" t="n">
        <v>0.21875</v>
      </c>
      <c r="N2135" s="80" t="n">
        <v>49620</v>
      </c>
      <c r="O2135" s="80" t="n">
        <v>22106.6</v>
      </c>
      <c r="P2135" s="80" t="n">
        <v>9577</v>
      </c>
      <c r="Q2135" s="80" t="n">
        <v>14700.1</v>
      </c>
      <c r="R2135" s="80" t="n">
        <v>4421</v>
      </c>
      <c r="S2135" s="80" t="n">
        <v>-1184.7</v>
      </c>
      <c r="T2135" s="80">
        <f>O2135-Y2135</f>
        <v/>
      </c>
      <c r="U2135" s="82">
        <f>AA2135/(T2135+X2135)</f>
        <v/>
      </c>
      <c r="V2135" s="80">
        <f>INDEX(检修、备用和必开!B:B,MATCH(统调负荷!$C2135,检修、备用和必开!$A:$A,0))</f>
        <v/>
      </c>
      <c r="W2135" s="80">
        <f>INDEX(检修、备用和必开!C:C,MATCH(统调负荷!$C2135,检修、备用和必开!$A:$A,0))</f>
        <v/>
      </c>
      <c r="X2135" s="80">
        <f>INDEX(检修、备用和必开!D:D,MATCH(统调负荷!$C2135,检修、备用和必开!$A:$A,0))</f>
        <v/>
      </c>
      <c r="Y2135" s="80">
        <f>INDEX(检修、备用和必开!E:E,MATCH(统调负荷!$C2135,检修、备用和必开!$A:$A,0))</f>
        <v/>
      </c>
      <c r="Z2135" s="80">
        <f>INDEX(检修、备用和必开!F:F,MATCH(统调负荷!$C2135,检修、备用和必开!$A:$A,0))</f>
        <v/>
      </c>
      <c r="AA2135" s="80">
        <f>94492.4-V2135-Z2135</f>
        <v/>
      </c>
      <c r="AB2135" s="80" t="n">
        <v>277.22</v>
      </c>
      <c r="AC2135" s="80" t="n">
        <v>280</v>
      </c>
      <c r="AD2135" s="83">
        <f>C2135+D2135</f>
        <v/>
      </c>
      <c r="AE2135" s="82">
        <f>N2135-E2135</f>
        <v/>
      </c>
      <c r="AF2135" s="82">
        <f>O2135-F2135</f>
        <v/>
      </c>
      <c r="AG2135" s="82">
        <f>P2135-G2135</f>
        <v/>
      </c>
      <c r="AH2135" s="82">
        <f>Q2135-H2135</f>
        <v/>
      </c>
      <c r="AI2135" s="82">
        <f>R2135-I2135</f>
        <v/>
      </c>
      <c r="AJ2135" s="82">
        <f>S2135-J2135</f>
        <v/>
      </c>
      <c r="AK2135" s="80">
        <f>INDEX(检修、备用和必开!I:I,MATCH(统调负荷!$C2135,检修、备用和必开!$A:$A,0))</f>
        <v/>
      </c>
    </row>
    <row r="2136" ht="13.8" customHeight="1">
      <c r="A2136" s="80">
        <f>WEEKDAY(C2136,2)</f>
        <v/>
      </c>
      <c r="B2136" s="80">
        <f>HOUR(D2136)</f>
        <v/>
      </c>
      <c r="D2136" s="75" t="n"/>
      <c r="E2136" s="80" t="n"/>
      <c r="F2136" s="80" t="n"/>
      <c r="G2136" s="80" t="n"/>
      <c r="H2136" s="80" t="n"/>
      <c r="I2136" s="80" t="n"/>
      <c r="J2136" s="80" t="n"/>
      <c r="K2136" s="80">
        <f>F2136-Y2136</f>
        <v/>
      </c>
      <c r="L2136" s="82">
        <f>AA2136/(K2136+W2136)</f>
        <v/>
      </c>
      <c r="M2136" s="75" t="n">
        <v>0.2291666666666667</v>
      </c>
      <c r="N2136" s="80" t="n">
        <v>49815</v>
      </c>
      <c r="O2136" s="80" t="n">
        <v>22857.09</v>
      </c>
      <c r="P2136" s="80" t="n">
        <v>9085</v>
      </c>
      <c r="Q2136" s="80" t="n">
        <v>14638.6</v>
      </c>
      <c r="R2136" s="80" t="n">
        <v>4419</v>
      </c>
      <c r="S2136" s="80" t="n">
        <v>-1184.69</v>
      </c>
      <c r="T2136" s="80">
        <f>O2136-Y2136</f>
        <v/>
      </c>
      <c r="U2136" s="82">
        <f>AA2136/(T2136+X2136)</f>
        <v/>
      </c>
      <c r="V2136" s="80">
        <f>INDEX(检修、备用和必开!B:B,MATCH(统调负荷!$C2136,检修、备用和必开!$A:$A,0))</f>
        <v/>
      </c>
      <c r="W2136" s="80">
        <f>INDEX(检修、备用和必开!C:C,MATCH(统调负荷!$C2136,检修、备用和必开!$A:$A,0))</f>
        <v/>
      </c>
      <c r="X2136" s="80">
        <f>INDEX(检修、备用和必开!D:D,MATCH(统调负荷!$C2136,检修、备用和必开!$A:$A,0))</f>
        <v/>
      </c>
      <c r="Y2136" s="80">
        <f>INDEX(检修、备用和必开!E:E,MATCH(统调负荷!$C2136,检修、备用和必开!$A:$A,0))</f>
        <v/>
      </c>
      <c r="Z2136" s="80">
        <f>INDEX(检修、备用和必开!F:F,MATCH(统调负荷!$C2136,检修、备用和必开!$A:$A,0))</f>
        <v/>
      </c>
      <c r="AA2136" s="80">
        <f>94492.4-V2136-Z2136</f>
        <v/>
      </c>
      <c r="AB2136" s="80" t="n">
        <v>282.22</v>
      </c>
      <c r="AC2136" s="80" t="n">
        <v>298</v>
      </c>
      <c r="AD2136" s="83">
        <f>C2136+D2136</f>
        <v/>
      </c>
      <c r="AE2136" s="82">
        <f>N2136-E2136</f>
        <v/>
      </c>
      <c r="AF2136" s="82">
        <f>O2136-F2136</f>
        <v/>
      </c>
      <c r="AG2136" s="82">
        <f>P2136-G2136</f>
        <v/>
      </c>
      <c r="AH2136" s="82">
        <f>Q2136-H2136</f>
        <v/>
      </c>
      <c r="AI2136" s="82">
        <f>R2136-I2136</f>
        <v/>
      </c>
      <c r="AJ2136" s="82">
        <f>S2136-J2136</f>
        <v/>
      </c>
      <c r="AK2136" s="80">
        <f>INDEX(检修、备用和必开!I:I,MATCH(统调负荷!$C2136,检修、备用和必开!$A:$A,0))</f>
        <v/>
      </c>
    </row>
    <row r="2137" ht="13.8" customHeight="1">
      <c r="A2137" s="80">
        <f>WEEKDAY(C2137,2)</f>
        <v/>
      </c>
      <c r="B2137" s="80">
        <f>HOUR(D2137)</f>
        <v/>
      </c>
      <c r="D2137" s="75" t="n"/>
      <c r="E2137" s="80" t="n"/>
      <c r="F2137" s="80" t="n"/>
      <c r="G2137" s="80" t="n"/>
      <c r="H2137" s="80" t="n"/>
      <c r="I2137" s="80" t="n"/>
      <c r="J2137" s="80" t="n"/>
      <c r="K2137" s="80">
        <f>F2137-Y2137</f>
        <v/>
      </c>
      <c r="L2137" s="82">
        <f>AA2137/(K2137+W2137)</f>
        <v/>
      </c>
      <c r="M2137" s="75" t="n">
        <v>0.2395833333333333</v>
      </c>
      <c r="N2137" s="80" t="n">
        <v>50230</v>
      </c>
      <c r="O2137" s="80" t="n">
        <v>23319.29</v>
      </c>
      <c r="P2137" s="80" t="n">
        <v>9085</v>
      </c>
      <c r="Q2137" s="80" t="n">
        <v>14590.2</v>
      </c>
      <c r="R2137" s="80" t="n">
        <v>4420</v>
      </c>
      <c r="S2137" s="80" t="n">
        <v>-1184.49</v>
      </c>
      <c r="T2137" s="80">
        <f>O2137-Y2137</f>
        <v/>
      </c>
      <c r="U2137" s="82">
        <f>AA2137/(T2137+X2137)</f>
        <v/>
      </c>
      <c r="V2137" s="80">
        <f>INDEX(检修、备用和必开!B:B,MATCH(统调负荷!$C2137,检修、备用和必开!$A:$A,0))</f>
        <v/>
      </c>
      <c r="W2137" s="80">
        <f>INDEX(检修、备用和必开!C:C,MATCH(统调负荷!$C2137,检修、备用和必开!$A:$A,0))</f>
        <v/>
      </c>
      <c r="X2137" s="80">
        <f>INDEX(检修、备用和必开!D:D,MATCH(统调负荷!$C2137,检修、备用和必开!$A:$A,0))</f>
        <v/>
      </c>
      <c r="Y2137" s="80">
        <f>INDEX(检修、备用和必开!E:E,MATCH(统调负荷!$C2137,检修、备用和必开!$A:$A,0))</f>
        <v/>
      </c>
      <c r="Z2137" s="80">
        <f>INDEX(检修、备用和必开!F:F,MATCH(统调负荷!$C2137,检修、备用和必开!$A:$A,0))</f>
        <v/>
      </c>
      <c r="AA2137" s="80">
        <f>94492.4-V2137-Z2137</f>
        <v/>
      </c>
      <c r="AB2137" s="80" t="n">
        <v>285.13</v>
      </c>
      <c r="AC2137" s="80" t="n">
        <v>298</v>
      </c>
      <c r="AD2137" s="83">
        <f>C2137+D2137</f>
        <v/>
      </c>
      <c r="AE2137" s="82">
        <f>N2137-E2137</f>
        <v/>
      </c>
      <c r="AF2137" s="82">
        <f>O2137-F2137</f>
        <v/>
      </c>
      <c r="AG2137" s="82">
        <f>P2137-G2137</f>
        <v/>
      </c>
      <c r="AH2137" s="82">
        <f>Q2137-H2137</f>
        <v/>
      </c>
      <c r="AI2137" s="82">
        <f>R2137-I2137</f>
        <v/>
      </c>
      <c r="AJ2137" s="82">
        <f>S2137-J2137</f>
        <v/>
      </c>
      <c r="AK2137" s="80">
        <f>INDEX(检修、备用和必开!I:I,MATCH(统调负荷!$C2137,检修、备用和必开!$A:$A,0))</f>
        <v/>
      </c>
    </row>
    <row r="2138" ht="13.8" customHeight="1">
      <c r="A2138" s="80">
        <f>WEEKDAY(C2138,2)</f>
        <v/>
      </c>
      <c r="B2138" s="80">
        <f>HOUR(D2138)</f>
        <v/>
      </c>
      <c r="D2138" s="75" t="n"/>
      <c r="E2138" s="80" t="n"/>
      <c r="F2138" s="80" t="n"/>
      <c r="G2138" s="80" t="n"/>
      <c r="H2138" s="80" t="n"/>
      <c r="I2138" s="80" t="n"/>
      <c r="J2138" s="80" t="n"/>
      <c r="K2138" s="80">
        <f>F2138-Y2138</f>
        <v/>
      </c>
      <c r="L2138" s="82">
        <f>AA2138/(K2138+W2138)</f>
        <v/>
      </c>
      <c r="M2138" s="75" t="n">
        <v>0.25</v>
      </c>
      <c r="N2138" s="80" t="n">
        <v>50810</v>
      </c>
      <c r="O2138" s="80" t="n">
        <v>23602.1</v>
      </c>
      <c r="P2138" s="80" t="n">
        <v>9555</v>
      </c>
      <c r="Q2138" s="80" t="n">
        <v>14422.6</v>
      </c>
      <c r="R2138" s="80" t="n">
        <v>4415</v>
      </c>
      <c r="S2138" s="80" t="n">
        <v>-1184.7</v>
      </c>
      <c r="T2138" s="80">
        <f>O2138-Y2138</f>
        <v/>
      </c>
      <c r="U2138" s="82">
        <f>AA2138/(T2138+X2138)</f>
        <v/>
      </c>
      <c r="V2138" s="80">
        <f>INDEX(检修、备用和必开!B:B,MATCH(统调负荷!$C2138,检修、备用和必开!$A:$A,0))</f>
        <v/>
      </c>
      <c r="W2138" s="80">
        <f>INDEX(检修、备用和必开!C:C,MATCH(统调负荷!$C2138,检修、备用和必开!$A:$A,0))</f>
        <v/>
      </c>
      <c r="X2138" s="80">
        <f>INDEX(检修、备用和必开!D:D,MATCH(统调负荷!$C2138,检修、备用和必开!$A:$A,0))</f>
        <v/>
      </c>
      <c r="Y2138" s="80">
        <f>INDEX(检修、备用和必开!E:E,MATCH(统调负荷!$C2138,检修、备用和必开!$A:$A,0))</f>
        <v/>
      </c>
      <c r="Z2138" s="80">
        <f>INDEX(检修、备用和必开!F:F,MATCH(统调负荷!$C2138,检修、备用和必开!$A:$A,0))</f>
        <v/>
      </c>
      <c r="AA2138" s="80">
        <f>94492.4-V2138-Z2138</f>
        <v/>
      </c>
      <c r="AB2138" s="80" t="n">
        <v>290.13</v>
      </c>
      <c r="AC2138" s="80" t="n">
        <v>298</v>
      </c>
      <c r="AD2138" s="83">
        <f>C2138+D2138</f>
        <v/>
      </c>
      <c r="AE2138" s="82">
        <f>N2138-E2138</f>
        <v/>
      </c>
      <c r="AF2138" s="82">
        <f>O2138-F2138</f>
        <v/>
      </c>
      <c r="AG2138" s="82">
        <f>P2138-G2138</f>
        <v/>
      </c>
      <c r="AH2138" s="82">
        <f>Q2138-H2138</f>
        <v/>
      </c>
      <c r="AI2138" s="82">
        <f>R2138-I2138</f>
        <v/>
      </c>
      <c r="AJ2138" s="82">
        <f>S2138-J2138</f>
        <v/>
      </c>
      <c r="AK2138" s="80">
        <f>INDEX(检修、备用和必开!I:I,MATCH(统调负荷!$C2138,检修、备用和必开!$A:$A,0))</f>
        <v/>
      </c>
    </row>
    <row r="2139" ht="13.8" customHeight="1">
      <c r="A2139" s="80">
        <f>WEEKDAY(C2139,2)</f>
        <v/>
      </c>
      <c r="B2139" s="80">
        <f>HOUR(D2139)</f>
        <v/>
      </c>
      <c r="D2139" s="75" t="n"/>
      <c r="E2139" s="80" t="n"/>
      <c r="F2139" s="80" t="n"/>
      <c r="G2139" s="80" t="n"/>
      <c r="H2139" s="80" t="n"/>
      <c r="I2139" s="80" t="n"/>
      <c r="J2139" s="80" t="n"/>
      <c r="K2139" s="80">
        <f>F2139-Y2139</f>
        <v/>
      </c>
      <c r="L2139" s="82">
        <f>AA2139/(K2139+W2139)</f>
        <v/>
      </c>
      <c r="M2139" s="75" t="n">
        <v>0.2604166666666667</v>
      </c>
      <c r="N2139" s="80" t="n">
        <v>51605</v>
      </c>
      <c r="O2139" s="80" t="n">
        <v>23700.89</v>
      </c>
      <c r="P2139" s="80" t="n">
        <v>10205</v>
      </c>
      <c r="Q2139" s="80" t="n">
        <v>14404.8</v>
      </c>
      <c r="R2139" s="80" t="n">
        <v>4479</v>
      </c>
      <c r="S2139" s="80" t="n">
        <v>-1184.69</v>
      </c>
      <c r="T2139" s="80">
        <f>O2139-Y2139</f>
        <v/>
      </c>
      <c r="U2139" s="82">
        <f>AA2139/(T2139+X2139)</f>
        <v/>
      </c>
      <c r="V2139" s="80">
        <f>INDEX(检修、备用和必开!B:B,MATCH(统调负荷!$C2139,检修、备用和必开!$A:$A,0))</f>
        <v/>
      </c>
      <c r="W2139" s="80">
        <f>INDEX(检修、备用和必开!C:C,MATCH(统调负荷!$C2139,检修、备用和必开!$A:$A,0))</f>
        <v/>
      </c>
      <c r="X2139" s="80">
        <f>INDEX(检修、备用和必开!D:D,MATCH(统调负荷!$C2139,检修、备用和必开!$A:$A,0))</f>
        <v/>
      </c>
      <c r="Y2139" s="80">
        <f>INDEX(检修、备用和必开!E:E,MATCH(统调负荷!$C2139,检修、备用和必开!$A:$A,0))</f>
        <v/>
      </c>
      <c r="Z2139" s="80">
        <f>INDEX(检修、备用和必开!F:F,MATCH(统调负荷!$C2139,检修、备用和必开!$A:$A,0))</f>
        <v/>
      </c>
      <c r="AA2139" s="80">
        <f>94492.4-V2139-Z2139</f>
        <v/>
      </c>
      <c r="AB2139" s="80" t="n">
        <v>290.13</v>
      </c>
      <c r="AC2139" s="80" t="n">
        <v>298</v>
      </c>
      <c r="AD2139" s="83">
        <f>C2139+D2139</f>
        <v/>
      </c>
      <c r="AE2139" s="82">
        <f>N2139-E2139</f>
        <v/>
      </c>
      <c r="AF2139" s="82">
        <f>O2139-F2139</f>
        <v/>
      </c>
      <c r="AG2139" s="82">
        <f>P2139-G2139</f>
        <v/>
      </c>
      <c r="AH2139" s="82">
        <f>Q2139-H2139</f>
        <v/>
      </c>
      <c r="AI2139" s="82">
        <f>R2139-I2139</f>
        <v/>
      </c>
      <c r="AJ2139" s="82">
        <f>S2139-J2139</f>
        <v/>
      </c>
      <c r="AK2139" s="80">
        <f>INDEX(检修、备用和必开!I:I,MATCH(统调负荷!$C2139,检修、备用和必开!$A:$A,0))</f>
        <v/>
      </c>
    </row>
    <row r="2140" ht="13.8" customHeight="1">
      <c r="A2140" s="80">
        <f>WEEKDAY(C2140,2)</f>
        <v/>
      </c>
      <c r="B2140" s="80">
        <f>HOUR(D2140)</f>
        <v/>
      </c>
      <c r="D2140" s="75" t="n"/>
      <c r="E2140" s="80" t="n"/>
      <c r="F2140" s="80" t="n"/>
      <c r="G2140" s="80" t="n"/>
      <c r="H2140" s="80" t="n"/>
      <c r="I2140" s="80" t="n"/>
      <c r="J2140" s="80" t="n"/>
      <c r="K2140" s="80">
        <f>F2140-Y2140</f>
        <v/>
      </c>
      <c r="L2140" s="82">
        <f>AA2140/(K2140+W2140)</f>
        <v/>
      </c>
      <c r="M2140" s="75" t="n">
        <v>0.2708333333333333</v>
      </c>
      <c r="N2140" s="80" t="n">
        <v>52390</v>
      </c>
      <c r="O2140" s="80" t="n">
        <v>23680.5</v>
      </c>
      <c r="P2140" s="80" t="n">
        <v>10205</v>
      </c>
      <c r="Q2140" s="80" t="n">
        <v>15183.2</v>
      </c>
      <c r="R2140" s="80" t="n">
        <v>4506</v>
      </c>
      <c r="S2140" s="80" t="n">
        <v>-1184.7</v>
      </c>
      <c r="T2140" s="80">
        <f>O2140-Y2140</f>
        <v/>
      </c>
      <c r="U2140" s="82">
        <f>AA2140/(T2140+X2140)</f>
        <v/>
      </c>
      <c r="V2140" s="80">
        <f>INDEX(检修、备用和必开!B:B,MATCH(统调负荷!$C2140,检修、备用和必开!$A:$A,0))</f>
        <v/>
      </c>
      <c r="W2140" s="80">
        <f>INDEX(检修、备用和必开!C:C,MATCH(统调负荷!$C2140,检修、备用和必开!$A:$A,0))</f>
        <v/>
      </c>
      <c r="X2140" s="80">
        <f>INDEX(检修、备用和必开!D:D,MATCH(统调负荷!$C2140,检修、备用和必开!$A:$A,0))</f>
        <v/>
      </c>
      <c r="Y2140" s="80">
        <f>INDEX(检修、备用和必开!E:E,MATCH(统调负荷!$C2140,检修、备用和必开!$A:$A,0))</f>
        <v/>
      </c>
      <c r="Z2140" s="80">
        <f>INDEX(检修、备用和必开!F:F,MATCH(统调负荷!$C2140,检修、备用和必开!$A:$A,0))</f>
        <v/>
      </c>
      <c r="AA2140" s="80">
        <f>94492.4-V2140-Z2140</f>
        <v/>
      </c>
      <c r="AB2140" s="80" t="n">
        <v>290</v>
      </c>
      <c r="AC2140" s="80" t="n">
        <v>300</v>
      </c>
      <c r="AD2140" s="83">
        <f>C2140+D2140</f>
        <v/>
      </c>
      <c r="AE2140" s="82">
        <f>N2140-E2140</f>
        <v/>
      </c>
      <c r="AF2140" s="82">
        <f>O2140-F2140</f>
        <v/>
      </c>
      <c r="AG2140" s="82">
        <f>P2140-G2140</f>
        <v/>
      </c>
      <c r="AH2140" s="82">
        <f>Q2140-H2140</f>
        <v/>
      </c>
      <c r="AI2140" s="82">
        <f>R2140-I2140</f>
        <v/>
      </c>
      <c r="AJ2140" s="82">
        <f>S2140-J2140</f>
        <v/>
      </c>
      <c r="AK2140" s="80">
        <f>INDEX(检修、备用和必开!I:I,MATCH(统调负荷!$C2140,检修、备用和必开!$A:$A,0))</f>
        <v/>
      </c>
    </row>
    <row r="2141" ht="13.8" customHeight="1">
      <c r="A2141" s="80">
        <f>WEEKDAY(C2141,2)</f>
        <v/>
      </c>
      <c r="B2141" s="80">
        <f>HOUR(D2141)</f>
        <v/>
      </c>
      <c r="D2141" s="75" t="n"/>
      <c r="E2141" s="80" t="n"/>
      <c r="F2141" s="80" t="n"/>
      <c r="G2141" s="80" t="n"/>
      <c r="H2141" s="80" t="n"/>
      <c r="I2141" s="80" t="n"/>
      <c r="J2141" s="80" t="n"/>
      <c r="K2141" s="80">
        <f>F2141-Y2141</f>
        <v/>
      </c>
      <c r="L2141" s="82">
        <f>AA2141/(K2141+W2141)</f>
        <v/>
      </c>
      <c r="M2141" s="75" t="n">
        <v>0.28125</v>
      </c>
      <c r="N2141" s="80" t="n">
        <v>53280</v>
      </c>
      <c r="O2141" s="80" t="n">
        <v>24448.49</v>
      </c>
      <c r="P2141" s="80" t="n">
        <v>10317</v>
      </c>
      <c r="Q2141" s="80" t="n">
        <v>15153.2</v>
      </c>
      <c r="R2141" s="80" t="n">
        <v>4546</v>
      </c>
      <c r="S2141" s="80" t="n">
        <v>-1184.69</v>
      </c>
      <c r="T2141" s="80">
        <f>O2141-Y2141</f>
        <v/>
      </c>
      <c r="U2141" s="82">
        <f>AA2141/(T2141+X2141)</f>
        <v/>
      </c>
      <c r="V2141" s="80">
        <f>INDEX(检修、备用和必开!B:B,MATCH(统调负荷!$C2141,检修、备用和必开!$A:$A,0))</f>
        <v/>
      </c>
      <c r="W2141" s="80">
        <f>INDEX(检修、备用和必开!C:C,MATCH(统调负荷!$C2141,检修、备用和必开!$A:$A,0))</f>
        <v/>
      </c>
      <c r="X2141" s="80">
        <f>INDEX(检修、备用和必开!D:D,MATCH(统调负荷!$C2141,检修、备用和必开!$A:$A,0))</f>
        <v/>
      </c>
      <c r="Y2141" s="80">
        <f>INDEX(检修、备用和必开!E:E,MATCH(统调负荷!$C2141,检修、备用和必开!$A:$A,0))</f>
        <v/>
      </c>
      <c r="Z2141" s="80">
        <f>INDEX(检修、备用和必开!F:F,MATCH(统调负荷!$C2141,检修、备用和必开!$A:$A,0))</f>
        <v/>
      </c>
      <c r="AA2141" s="80">
        <f>94492.4-V2141-Z2141</f>
        <v/>
      </c>
      <c r="AB2141" s="80" t="n">
        <v>298</v>
      </c>
      <c r="AC2141" s="80" t="n">
        <v>300.12</v>
      </c>
      <c r="AD2141" s="83">
        <f>C2141+D2141</f>
        <v/>
      </c>
      <c r="AE2141" s="82">
        <f>N2141-E2141</f>
        <v/>
      </c>
      <c r="AF2141" s="82">
        <f>O2141-F2141</f>
        <v/>
      </c>
      <c r="AG2141" s="82">
        <f>P2141-G2141</f>
        <v/>
      </c>
      <c r="AH2141" s="82">
        <f>Q2141-H2141</f>
        <v/>
      </c>
      <c r="AI2141" s="82">
        <f>R2141-I2141</f>
        <v/>
      </c>
      <c r="AJ2141" s="82">
        <f>S2141-J2141</f>
        <v/>
      </c>
      <c r="AK2141" s="80">
        <f>INDEX(检修、备用和必开!I:I,MATCH(统调负荷!$C2141,检修、备用和必开!$A:$A,0))</f>
        <v/>
      </c>
    </row>
    <row r="2142" ht="13.8" customHeight="1">
      <c r="A2142" s="80">
        <f>WEEKDAY(C2142,2)</f>
        <v/>
      </c>
      <c r="B2142" s="80">
        <f>HOUR(D2142)</f>
        <v/>
      </c>
      <c r="D2142" s="75" t="n"/>
      <c r="E2142" s="80" t="n"/>
      <c r="F2142" s="80" t="n"/>
      <c r="G2142" s="80" t="n"/>
      <c r="H2142" s="80" t="n"/>
      <c r="I2142" s="80" t="n"/>
      <c r="J2142" s="80" t="n"/>
      <c r="K2142" s="80">
        <f>F2142-Y2142</f>
        <v/>
      </c>
      <c r="L2142" s="82">
        <f>AA2142/(K2142+W2142)</f>
        <v/>
      </c>
      <c r="M2142" s="75" t="n">
        <v>0.2916666666666667</v>
      </c>
      <c r="N2142" s="80" t="n">
        <v>54375</v>
      </c>
      <c r="O2142" s="80" t="n">
        <v>24804.89</v>
      </c>
      <c r="P2142" s="80" t="n">
        <v>10317</v>
      </c>
      <c r="Q2142" s="80" t="n">
        <v>15803.8</v>
      </c>
      <c r="R2142" s="80" t="n">
        <v>4634</v>
      </c>
      <c r="S2142" s="80" t="n">
        <v>-1184.69</v>
      </c>
      <c r="T2142" s="80">
        <f>O2142-Y2142</f>
        <v/>
      </c>
      <c r="U2142" s="82">
        <f>AA2142/(T2142+X2142)</f>
        <v/>
      </c>
      <c r="V2142" s="80">
        <f>INDEX(检修、备用和必开!B:B,MATCH(统调负荷!$C2142,检修、备用和必开!$A:$A,0))</f>
        <v/>
      </c>
      <c r="W2142" s="80">
        <f>INDEX(检修、备用和必开!C:C,MATCH(统调负荷!$C2142,检修、备用和必开!$A:$A,0))</f>
        <v/>
      </c>
      <c r="X2142" s="80">
        <f>INDEX(检修、备用和必开!D:D,MATCH(统调负荷!$C2142,检修、备用和必开!$A:$A,0))</f>
        <v/>
      </c>
      <c r="Y2142" s="80">
        <f>INDEX(检修、备用和必开!E:E,MATCH(统调负荷!$C2142,检修、备用和必开!$A:$A,0))</f>
        <v/>
      </c>
      <c r="Z2142" s="80">
        <f>INDEX(检修、备用和必开!F:F,MATCH(统调负荷!$C2142,检修、备用和必开!$A:$A,0))</f>
        <v/>
      </c>
      <c r="AA2142" s="80">
        <f>94492.4-V2142-Z2142</f>
        <v/>
      </c>
      <c r="AB2142" s="80" t="n">
        <v>298</v>
      </c>
      <c r="AC2142" s="80" t="n">
        <v>300.12</v>
      </c>
      <c r="AD2142" s="83">
        <f>C2142+D2142</f>
        <v/>
      </c>
      <c r="AE2142" s="82">
        <f>N2142-E2142</f>
        <v/>
      </c>
      <c r="AF2142" s="82">
        <f>O2142-F2142</f>
        <v/>
      </c>
      <c r="AG2142" s="82">
        <f>P2142-G2142</f>
        <v/>
      </c>
      <c r="AH2142" s="82">
        <f>Q2142-H2142</f>
        <v/>
      </c>
      <c r="AI2142" s="82">
        <f>R2142-I2142</f>
        <v/>
      </c>
      <c r="AJ2142" s="82">
        <f>S2142-J2142</f>
        <v/>
      </c>
      <c r="AK2142" s="80">
        <f>INDEX(检修、备用和必开!I:I,MATCH(统调负荷!$C2142,检修、备用和必开!$A:$A,0))</f>
        <v/>
      </c>
    </row>
    <row r="2143" ht="13.8" customHeight="1">
      <c r="A2143" s="80">
        <f>WEEKDAY(C2143,2)</f>
        <v/>
      </c>
      <c r="B2143" s="80">
        <f>HOUR(D2143)</f>
        <v/>
      </c>
      <c r="D2143" s="75" t="n"/>
      <c r="E2143" s="80" t="n"/>
      <c r="F2143" s="80" t="n"/>
      <c r="G2143" s="80" t="n"/>
      <c r="H2143" s="80" t="n"/>
      <c r="I2143" s="80" t="n"/>
      <c r="J2143" s="80" t="n"/>
      <c r="K2143" s="80">
        <f>F2143-Y2143</f>
        <v/>
      </c>
      <c r="L2143" s="82">
        <f>AA2143/(K2143+W2143)</f>
        <v/>
      </c>
      <c r="M2143" s="75" t="n">
        <v>0.3020833333333333</v>
      </c>
      <c r="N2143" s="80" t="n">
        <v>55830</v>
      </c>
      <c r="O2143" s="80" t="n">
        <v>24995.9</v>
      </c>
      <c r="P2143" s="80" t="n">
        <v>10407</v>
      </c>
      <c r="Q2143" s="80" t="n">
        <v>16796.8</v>
      </c>
      <c r="R2143" s="80" t="n">
        <v>4815</v>
      </c>
      <c r="S2143" s="80" t="n">
        <v>-1184.7</v>
      </c>
      <c r="T2143" s="80">
        <f>O2143-Y2143</f>
        <v/>
      </c>
      <c r="U2143" s="82">
        <f>AA2143/(T2143+X2143)</f>
        <v/>
      </c>
      <c r="V2143" s="80">
        <f>INDEX(检修、备用和必开!B:B,MATCH(统调负荷!$C2143,检修、备用和必开!$A:$A,0))</f>
        <v/>
      </c>
      <c r="W2143" s="80">
        <f>INDEX(检修、备用和必开!C:C,MATCH(统调负荷!$C2143,检修、备用和必开!$A:$A,0))</f>
        <v/>
      </c>
      <c r="X2143" s="80">
        <f>INDEX(检修、备用和必开!D:D,MATCH(统调负荷!$C2143,检修、备用和必开!$A:$A,0))</f>
        <v/>
      </c>
      <c r="Y2143" s="80">
        <f>INDEX(检修、备用和必开!E:E,MATCH(统调负荷!$C2143,检修、备用和必开!$A:$A,0))</f>
        <v/>
      </c>
      <c r="Z2143" s="80">
        <f>INDEX(检修、备用和必开!F:F,MATCH(统调负荷!$C2143,检修、备用和必开!$A:$A,0))</f>
        <v/>
      </c>
      <c r="AA2143" s="80">
        <f>94492.4-V2143-Z2143</f>
        <v/>
      </c>
      <c r="AB2143" s="80" t="n">
        <v>300</v>
      </c>
      <c r="AC2143" s="80" t="n">
        <v>310.12</v>
      </c>
      <c r="AD2143" s="83">
        <f>C2143+D2143</f>
        <v/>
      </c>
      <c r="AE2143" s="82">
        <f>N2143-E2143</f>
        <v/>
      </c>
      <c r="AF2143" s="82">
        <f>O2143-F2143</f>
        <v/>
      </c>
      <c r="AG2143" s="82">
        <f>P2143-G2143</f>
        <v/>
      </c>
      <c r="AH2143" s="82">
        <f>Q2143-H2143</f>
        <v/>
      </c>
      <c r="AI2143" s="82">
        <f>R2143-I2143</f>
        <v/>
      </c>
      <c r="AJ2143" s="82">
        <f>S2143-J2143</f>
        <v/>
      </c>
      <c r="AK2143" s="80">
        <f>INDEX(检修、备用和必开!I:I,MATCH(统调负荷!$C2143,检修、备用和必开!$A:$A,0))</f>
        <v/>
      </c>
    </row>
    <row r="2144" ht="13.8" customHeight="1">
      <c r="A2144" s="80">
        <f>WEEKDAY(C2144,2)</f>
        <v/>
      </c>
      <c r="B2144" s="80">
        <f>HOUR(D2144)</f>
        <v/>
      </c>
      <c r="D2144" s="75" t="n"/>
      <c r="E2144" s="80" t="n"/>
      <c r="F2144" s="80" t="n"/>
      <c r="G2144" s="80" t="n"/>
      <c r="H2144" s="80" t="n"/>
      <c r="I2144" s="80" t="n"/>
      <c r="J2144" s="80" t="n"/>
      <c r="K2144" s="80">
        <f>F2144-Y2144</f>
        <v/>
      </c>
      <c r="L2144" s="82">
        <f>AA2144/(K2144+W2144)</f>
        <v/>
      </c>
      <c r="M2144" s="75" t="n">
        <v>0.3125</v>
      </c>
      <c r="N2144" s="80" t="n">
        <v>57070</v>
      </c>
      <c r="O2144" s="80" t="n">
        <v>25467.19</v>
      </c>
      <c r="P2144" s="80" t="n">
        <v>10599</v>
      </c>
      <c r="Q2144" s="80" t="n">
        <v>17141.5</v>
      </c>
      <c r="R2144" s="80" t="n">
        <v>5047</v>
      </c>
      <c r="S2144" s="80" t="n">
        <v>-1184.69</v>
      </c>
      <c r="T2144" s="80">
        <f>O2144-Y2144</f>
        <v/>
      </c>
      <c r="U2144" s="82">
        <f>AA2144/(T2144+X2144)</f>
        <v/>
      </c>
      <c r="V2144" s="80">
        <f>INDEX(检修、备用和必开!B:B,MATCH(统调负荷!$C2144,检修、备用和必开!$A:$A,0))</f>
        <v/>
      </c>
      <c r="W2144" s="80">
        <f>INDEX(检修、备用和必开!C:C,MATCH(统调负荷!$C2144,检修、备用和必开!$A:$A,0))</f>
        <v/>
      </c>
      <c r="X2144" s="80">
        <f>INDEX(检修、备用和必开!D:D,MATCH(统调负荷!$C2144,检修、备用和必开!$A:$A,0))</f>
        <v/>
      </c>
      <c r="Y2144" s="80">
        <f>INDEX(检修、备用和必开!E:E,MATCH(统调负荷!$C2144,检修、备用和必开!$A:$A,0))</f>
        <v/>
      </c>
      <c r="Z2144" s="80">
        <f>INDEX(检修、备用和必开!F:F,MATCH(统调负荷!$C2144,检修、备用和必开!$A:$A,0))</f>
        <v/>
      </c>
      <c r="AA2144" s="80">
        <f>94492.4-V2144-Z2144</f>
        <v/>
      </c>
      <c r="AB2144" s="80" t="n">
        <v>300.05</v>
      </c>
      <c r="AC2144" s="80" t="n">
        <v>310.21</v>
      </c>
      <c r="AD2144" s="83">
        <f>C2144+D2144</f>
        <v/>
      </c>
      <c r="AE2144" s="82">
        <f>N2144-E2144</f>
        <v/>
      </c>
      <c r="AF2144" s="82">
        <f>O2144-F2144</f>
        <v/>
      </c>
      <c r="AG2144" s="82">
        <f>P2144-G2144</f>
        <v/>
      </c>
      <c r="AH2144" s="82">
        <f>Q2144-H2144</f>
        <v/>
      </c>
      <c r="AI2144" s="82">
        <f>R2144-I2144</f>
        <v/>
      </c>
      <c r="AJ2144" s="82">
        <f>S2144-J2144</f>
        <v/>
      </c>
      <c r="AK2144" s="80">
        <f>INDEX(检修、备用和必开!I:I,MATCH(统调负荷!$C2144,检修、备用和必开!$A:$A,0))</f>
        <v/>
      </c>
    </row>
    <row r="2145" ht="13.8" customHeight="1">
      <c r="A2145" s="80">
        <f>WEEKDAY(C2145,2)</f>
        <v/>
      </c>
      <c r="B2145" s="80">
        <f>HOUR(D2145)</f>
        <v/>
      </c>
      <c r="D2145" s="75" t="n"/>
      <c r="E2145" s="80" t="n"/>
      <c r="F2145" s="80" t="n"/>
      <c r="G2145" s="80" t="n"/>
      <c r="H2145" s="80" t="n"/>
      <c r="I2145" s="80" t="n"/>
      <c r="J2145" s="80" t="n"/>
      <c r="K2145" s="80">
        <f>F2145-Y2145</f>
        <v/>
      </c>
      <c r="L2145" s="82">
        <f>AA2145/(K2145+W2145)</f>
        <v/>
      </c>
      <c r="M2145" s="75" t="n">
        <v>0.3229166666666667</v>
      </c>
      <c r="N2145" s="80" t="n">
        <v>58230</v>
      </c>
      <c r="O2145" s="80" t="n">
        <v>24776.09</v>
      </c>
      <c r="P2145" s="80" t="n">
        <v>10982</v>
      </c>
      <c r="Q2145" s="80" t="n">
        <v>18345.6</v>
      </c>
      <c r="R2145" s="80" t="n">
        <v>5311</v>
      </c>
      <c r="S2145" s="80" t="n">
        <v>-1184.69</v>
      </c>
      <c r="T2145" s="80">
        <f>O2145-Y2145</f>
        <v/>
      </c>
      <c r="U2145" s="82">
        <f>AA2145/(T2145+X2145)</f>
        <v/>
      </c>
      <c r="V2145" s="80">
        <f>INDEX(检修、备用和必开!B:B,MATCH(统调负荷!$C2145,检修、备用和必开!$A:$A,0))</f>
        <v/>
      </c>
      <c r="W2145" s="80">
        <f>INDEX(检修、备用和必开!C:C,MATCH(统调负荷!$C2145,检修、备用和必开!$A:$A,0))</f>
        <v/>
      </c>
      <c r="X2145" s="80">
        <f>INDEX(检修、备用和必开!D:D,MATCH(统调负荷!$C2145,检修、备用和必开!$A:$A,0))</f>
        <v/>
      </c>
      <c r="Y2145" s="80">
        <f>INDEX(检修、备用和必开!E:E,MATCH(统调负荷!$C2145,检修、备用和必开!$A:$A,0))</f>
        <v/>
      </c>
      <c r="Z2145" s="80">
        <f>INDEX(检修、备用和必开!F:F,MATCH(统调负荷!$C2145,检修、备用和必开!$A:$A,0))</f>
        <v/>
      </c>
      <c r="AA2145" s="80">
        <f>94492.4-V2145-Z2145</f>
        <v/>
      </c>
      <c r="AB2145" s="80" t="n">
        <v>298</v>
      </c>
      <c r="AC2145" s="80" t="n">
        <v>318</v>
      </c>
      <c r="AD2145" s="83">
        <f>C2145+D2145</f>
        <v/>
      </c>
      <c r="AE2145" s="82">
        <f>N2145-E2145</f>
        <v/>
      </c>
      <c r="AF2145" s="82">
        <f>O2145-F2145</f>
        <v/>
      </c>
      <c r="AG2145" s="82">
        <f>P2145-G2145</f>
        <v/>
      </c>
      <c r="AH2145" s="82">
        <f>Q2145-H2145</f>
        <v/>
      </c>
      <c r="AI2145" s="82">
        <f>R2145-I2145</f>
        <v/>
      </c>
      <c r="AJ2145" s="82">
        <f>S2145-J2145</f>
        <v/>
      </c>
      <c r="AK2145" s="80">
        <f>INDEX(检修、备用和必开!I:I,MATCH(统调负荷!$C2145,检修、备用和必开!$A:$A,0))</f>
        <v/>
      </c>
    </row>
    <row r="2146" ht="13.8" customHeight="1">
      <c r="A2146" s="80">
        <f>WEEKDAY(C2146,2)</f>
        <v/>
      </c>
      <c r="B2146" s="80">
        <f>HOUR(D2146)</f>
        <v/>
      </c>
      <c r="D2146" s="75" t="n"/>
      <c r="E2146" s="80" t="n"/>
      <c r="F2146" s="80" t="n"/>
      <c r="G2146" s="80" t="n"/>
      <c r="H2146" s="80" t="n"/>
      <c r="I2146" s="80" t="n"/>
      <c r="J2146" s="80" t="n"/>
      <c r="K2146" s="80">
        <f>F2146-Y2146</f>
        <v/>
      </c>
      <c r="L2146" s="82">
        <f>AA2146/(K2146+W2146)</f>
        <v/>
      </c>
      <c r="M2146" s="75" t="n">
        <v>0.3333333333333333</v>
      </c>
      <c r="N2146" s="80" t="n">
        <v>59620</v>
      </c>
      <c r="O2146" s="80" t="n">
        <v>24507.3</v>
      </c>
      <c r="P2146" s="80" t="n">
        <v>11206</v>
      </c>
      <c r="Q2146" s="80" t="n">
        <v>19458.4</v>
      </c>
      <c r="R2146" s="80" t="n">
        <v>5633</v>
      </c>
      <c r="S2146" s="80" t="n">
        <v>-1184.7</v>
      </c>
      <c r="T2146" s="80">
        <f>O2146-Y2146</f>
        <v/>
      </c>
      <c r="U2146" s="82">
        <f>AA2146/(T2146+X2146)</f>
        <v/>
      </c>
      <c r="V2146" s="80">
        <f>INDEX(检修、备用和必开!B:B,MATCH(统调负荷!$C2146,检修、备用和必开!$A:$A,0))</f>
        <v/>
      </c>
      <c r="W2146" s="80">
        <f>INDEX(检修、备用和必开!C:C,MATCH(统调负荷!$C2146,检修、备用和必开!$A:$A,0))</f>
        <v/>
      </c>
      <c r="X2146" s="80">
        <f>INDEX(检修、备用和必开!D:D,MATCH(统调负荷!$C2146,检修、备用和必开!$A:$A,0))</f>
        <v/>
      </c>
      <c r="Y2146" s="80">
        <f>INDEX(检修、备用和必开!E:E,MATCH(统调负荷!$C2146,检修、备用和必开!$A:$A,0))</f>
        <v/>
      </c>
      <c r="Z2146" s="80">
        <f>INDEX(检修、备用和必开!F:F,MATCH(统调负荷!$C2146,检修、备用和必开!$A:$A,0))</f>
        <v/>
      </c>
      <c r="AA2146" s="80">
        <f>94492.4-V2146-Z2146</f>
        <v/>
      </c>
      <c r="AB2146" s="80" t="n">
        <v>298</v>
      </c>
      <c r="AC2146" s="80" t="n">
        <v>300</v>
      </c>
      <c r="AD2146" s="83">
        <f>C2146+D2146</f>
        <v/>
      </c>
      <c r="AE2146" s="82">
        <f>N2146-E2146</f>
        <v/>
      </c>
      <c r="AF2146" s="82">
        <f>O2146-F2146</f>
        <v/>
      </c>
      <c r="AG2146" s="82">
        <f>P2146-G2146</f>
        <v/>
      </c>
      <c r="AH2146" s="82">
        <f>Q2146-H2146</f>
        <v/>
      </c>
      <c r="AI2146" s="82">
        <f>R2146-I2146</f>
        <v/>
      </c>
      <c r="AJ2146" s="82">
        <f>S2146-J2146</f>
        <v/>
      </c>
      <c r="AK2146" s="80">
        <f>INDEX(检修、备用和必开!I:I,MATCH(统调负荷!$C2146,检修、备用和必开!$A:$A,0))</f>
        <v/>
      </c>
    </row>
    <row r="2147" ht="13.8" customHeight="1">
      <c r="A2147" s="80">
        <f>WEEKDAY(C2147,2)</f>
        <v/>
      </c>
      <c r="B2147" s="80">
        <f>HOUR(D2147)</f>
        <v/>
      </c>
      <c r="D2147" s="75" t="n"/>
      <c r="E2147" s="80" t="n"/>
      <c r="F2147" s="80" t="n"/>
      <c r="G2147" s="80" t="n"/>
      <c r="H2147" s="80" t="n"/>
      <c r="I2147" s="80" t="n"/>
      <c r="J2147" s="80" t="n"/>
      <c r="K2147" s="80">
        <f>F2147-Y2147</f>
        <v/>
      </c>
      <c r="L2147" s="82">
        <f>AA2147/(K2147+W2147)</f>
        <v/>
      </c>
      <c r="M2147" s="75" t="n">
        <v>0.34375</v>
      </c>
      <c r="N2147" s="80" t="n">
        <v>60935</v>
      </c>
      <c r="O2147" s="80" t="n">
        <v>24801</v>
      </c>
      <c r="P2147" s="80" t="n">
        <v>11575</v>
      </c>
      <c r="Q2147" s="80" t="n">
        <v>19892.7</v>
      </c>
      <c r="R2147" s="80" t="n">
        <v>6073</v>
      </c>
      <c r="S2147" s="80" t="n">
        <v>-1406.7</v>
      </c>
      <c r="T2147" s="80">
        <f>O2147-Y2147</f>
        <v/>
      </c>
      <c r="U2147" s="82">
        <f>AA2147/(T2147+X2147)</f>
        <v/>
      </c>
      <c r="V2147" s="80">
        <f>INDEX(检修、备用和必开!B:B,MATCH(统调负荷!$C2147,检修、备用和必开!$A:$A,0))</f>
        <v/>
      </c>
      <c r="W2147" s="80">
        <f>INDEX(检修、备用和必开!C:C,MATCH(统调负荷!$C2147,检修、备用和必开!$A:$A,0))</f>
        <v/>
      </c>
      <c r="X2147" s="80">
        <f>INDEX(检修、备用和必开!D:D,MATCH(统调负荷!$C2147,检修、备用和必开!$A:$A,0))</f>
        <v/>
      </c>
      <c r="Y2147" s="80">
        <f>INDEX(检修、备用和必开!E:E,MATCH(统调负荷!$C2147,检修、备用和必开!$A:$A,0))</f>
        <v/>
      </c>
      <c r="Z2147" s="80">
        <f>INDEX(检修、备用和必开!F:F,MATCH(统调负荷!$C2147,检修、备用和必开!$A:$A,0))</f>
        <v/>
      </c>
      <c r="AA2147" s="80">
        <f>94492.4-V2147-Z2147</f>
        <v/>
      </c>
      <c r="AB2147" s="80" t="n">
        <v>298</v>
      </c>
      <c r="AC2147" s="80" t="n">
        <v>122.32</v>
      </c>
      <c r="AD2147" s="83">
        <f>C2147+D2147</f>
        <v/>
      </c>
      <c r="AE2147" s="82">
        <f>N2147-E2147</f>
        <v/>
      </c>
      <c r="AF2147" s="82">
        <f>O2147-F2147</f>
        <v/>
      </c>
      <c r="AG2147" s="82">
        <f>P2147-G2147</f>
        <v/>
      </c>
      <c r="AH2147" s="82">
        <f>Q2147-H2147</f>
        <v/>
      </c>
      <c r="AI2147" s="82">
        <f>R2147-I2147</f>
        <v/>
      </c>
      <c r="AJ2147" s="82">
        <f>S2147-J2147</f>
        <v/>
      </c>
      <c r="AK2147" s="80">
        <f>INDEX(检修、备用和必开!I:I,MATCH(统调负荷!$C2147,检修、备用和必开!$A:$A,0))</f>
        <v/>
      </c>
    </row>
    <row r="2148" ht="13.8" customHeight="1">
      <c r="A2148" s="80">
        <f>WEEKDAY(C2148,2)</f>
        <v/>
      </c>
      <c r="B2148" s="80">
        <f>HOUR(D2148)</f>
        <v/>
      </c>
      <c r="D2148" s="75" t="n"/>
      <c r="E2148" s="80" t="n"/>
      <c r="F2148" s="80" t="n"/>
      <c r="G2148" s="80" t="n"/>
      <c r="H2148" s="80" t="n"/>
      <c r="I2148" s="80" t="n"/>
      <c r="J2148" s="80" t="n"/>
      <c r="K2148" s="80">
        <f>F2148-Y2148</f>
        <v/>
      </c>
      <c r="L2148" s="82">
        <f>AA2148/(K2148+W2148)</f>
        <v/>
      </c>
      <c r="M2148" s="75" t="n">
        <v>0.3541666666666667</v>
      </c>
      <c r="N2148" s="80" t="n">
        <v>62080</v>
      </c>
      <c r="O2148" s="80" t="n">
        <v>24704.29</v>
      </c>
      <c r="P2148" s="80" t="n">
        <v>11925</v>
      </c>
      <c r="Q2148" s="80" t="n">
        <v>20336.4</v>
      </c>
      <c r="R2148" s="80" t="n">
        <v>6521</v>
      </c>
      <c r="S2148" s="80" t="n">
        <v>-1406.69</v>
      </c>
      <c r="T2148" s="80">
        <f>O2148-Y2148</f>
        <v/>
      </c>
      <c r="U2148" s="82">
        <f>AA2148/(T2148+X2148)</f>
        <v/>
      </c>
      <c r="V2148" s="80">
        <f>INDEX(检修、备用和必开!B:B,MATCH(统调负荷!$C2148,检修、备用和必开!$A:$A,0))</f>
        <v/>
      </c>
      <c r="W2148" s="80">
        <f>INDEX(检修、备用和必开!C:C,MATCH(统调负荷!$C2148,检修、备用和必开!$A:$A,0))</f>
        <v/>
      </c>
      <c r="X2148" s="80">
        <f>INDEX(检修、备用和必开!D:D,MATCH(统调负荷!$C2148,检修、备用和必开!$A:$A,0))</f>
        <v/>
      </c>
      <c r="Y2148" s="80">
        <f>INDEX(检修、备用和必开!E:E,MATCH(统调负荷!$C2148,检修、备用和必开!$A:$A,0))</f>
        <v/>
      </c>
      <c r="Z2148" s="80">
        <f>INDEX(检修、备用和必开!F:F,MATCH(统调负荷!$C2148,检修、备用和必开!$A:$A,0))</f>
        <v/>
      </c>
      <c r="AA2148" s="80">
        <f>94492.4-V2148-Z2148</f>
        <v/>
      </c>
      <c r="AB2148" s="80" t="n">
        <v>298</v>
      </c>
      <c r="AC2148" s="80" t="n">
        <v>250.12</v>
      </c>
      <c r="AD2148" s="83">
        <f>C2148+D2148</f>
        <v/>
      </c>
      <c r="AE2148" s="82">
        <f>N2148-E2148</f>
        <v/>
      </c>
      <c r="AF2148" s="82">
        <f>O2148-F2148</f>
        <v/>
      </c>
      <c r="AG2148" s="82">
        <f>P2148-G2148</f>
        <v/>
      </c>
      <c r="AH2148" s="82">
        <f>Q2148-H2148</f>
        <v/>
      </c>
      <c r="AI2148" s="82">
        <f>R2148-I2148</f>
        <v/>
      </c>
      <c r="AJ2148" s="82">
        <f>S2148-J2148</f>
        <v/>
      </c>
      <c r="AK2148" s="80">
        <f>INDEX(检修、备用和必开!I:I,MATCH(统调负荷!$C2148,检修、备用和必开!$A:$A,0))</f>
        <v/>
      </c>
    </row>
    <row r="2149" ht="13.8" customHeight="1">
      <c r="A2149" s="80">
        <f>WEEKDAY(C2149,2)</f>
        <v/>
      </c>
      <c r="B2149" s="80">
        <f>HOUR(D2149)</f>
        <v/>
      </c>
      <c r="D2149" s="75" t="n"/>
      <c r="E2149" s="80" t="n"/>
      <c r="F2149" s="80" t="n"/>
      <c r="G2149" s="80" t="n"/>
      <c r="H2149" s="80" t="n"/>
      <c r="I2149" s="80" t="n"/>
      <c r="J2149" s="80" t="n"/>
      <c r="K2149" s="80">
        <f>F2149-Y2149</f>
        <v/>
      </c>
      <c r="L2149" s="82">
        <f>AA2149/(K2149+W2149)</f>
        <v/>
      </c>
      <c r="M2149" s="75" t="n">
        <v>0.3645833333333333</v>
      </c>
      <c r="N2149" s="80" t="n">
        <v>62510</v>
      </c>
      <c r="O2149" s="80" t="n">
        <v>24515.8</v>
      </c>
      <c r="P2149" s="80" t="n">
        <v>11925</v>
      </c>
      <c r="Q2149" s="80" t="n">
        <v>20479.9</v>
      </c>
      <c r="R2149" s="80" t="n">
        <v>6996</v>
      </c>
      <c r="S2149" s="80" t="n">
        <v>-1406.7</v>
      </c>
      <c r="T2149" s="80">
        <f>O2149-Y2149</f>
        <v/>
      </c>
      <c r="U2149" s="82">
        <f>AA2149/(T2149+X2149)</f>
        <v/>
      </c>
      <c r="V2149" s="80">
        <f>INDEX(检修、备用和必开!B:B,MATCH(统调负荷!$C2149,检修、备用和必开!$A:$A,0))</f>
        <v/>
      </c>
      <c r="W2149" s="80">
        <f>INDEX(检修、备用和必开!C:C,MATCH(统调负荷!$C2149,检修、备用和必开!$A:$A,0))</f>
        <v/>
      </c>
      <c r="X2149" s="80">
        <f>INDEX(检修、备用和必开!D:D,MATCH(统调负荷!$C2149,检修、备用和必开!$A:$A,0))</f>
        <v/>
      </c>
      <c r="Y2149" s="80">
        <f>INDEX(检修、备用和必开!E:E,MATCH(统调负荷!$C2149,检修、备用和必开!$A:$A,0))</f>
        <v/>
      </c>
      <c r="Z2149" s="80">
        <f>INDEX(检修、备用和必开!F:F,MATCH(统调负荷!$C2149,检修、备用和必开!$A:$A,0))</f>
        <v/>
      </c>
      <c r="AA2149" s="80">
        <f>94492.4-V2149-Z2149</f>
        <v/>
      </c>
      <c r="AB2149" s="80" t="n">
        <v>298</v>
      </c>
      <c r="AC2149" s="80" t="n">
        <v>280.12</v>
      </c>
      <c r="AD2149" s="83">
        <f>C2149+D2149</f>
        <v/>
      </c>
      <c r="AE2149" s="82">
        <f>N2149-E2149</f>
        <v/>
      </c>
      <c r="AF2149" s="82">
        <f>O2149-F2149</f>
        <v/>
      </c>
      <c r="AG2149" s="82">
        <f>P2149-G2149</f>
        <v/>
      </c>
      <c r="AH2149" s="82">
        <f>Q2149-H2149</f>
        <v/>
      </c>
      <c r="AI2149" s="82">
        <f>R2149-I2149</f>
        <v/>
      </c>
      <c r="AJ2149" s="82">
        <f>S2149-J2149</f>
        <v/>
      </c>
      <c r="AK2149" s="80">
        <f>INDEX(检修、备用和必开!I:I,MATCH(统调负荷!$C2149,检修、备用和必开!$A:$A,0))</f>
        <v/>
      </c>
    </row>
    <row r="2150" ht="13.8" customHeight="1">
      <c r="A2150" s="80">
        <f>WEEKDAY(C2150,2)</f>
        <v/>
      </c>
      <c r="B2150" s="80">
        <f>HOUR(D2150)</f>
        <v/>
      </c>
      <c r="D2150" s="75" t="n"/>
      <c r="E2150" s="80" t="n"/>
      <c r="F2150" s="80" t="n"/>
      <c r="G2150" s="80" t="n"/>
      <c r="H2150" s="80" t="n"/>
      <c r="I2150" s="80" t="n"/>
      <c r="J2150" s="80" t="n"/>
      <c r="K2150" s="80">
        <f>F2150-Y2150</f>
        <v/>
      </c>
      <c r="L2150" s="82">
        <f>AA2150/(K2150+W2150)</f>
        <v/>
      </c>
      <c r="M2150" s="75" t="n">
        <v>0.375</v>
      </c>
      <c r="N2150" s="80" t="n">
        <v>62880</v>
      </c>
      <c r="O2150" s="80" t="n">
        <v>24107.8</v>
      </c>
      <c r="P2150" s="80" t="n">
        <v>11925</v>
      </c>
      <c r="Q2150" s="80" t="n">
        <v>20766.9</v>
      </c>
      <c r="R2150" s="80" t="n">
        <v>7487</v>
      </c>
      <c r="S2150" s="80" t="n">
        <v>-1406.7</v>
      </c>
      <c r="T2150" s="80">
        <f>O2150-Y2150</f>
        <v/>
      </c>
      <c r="U2150" s="82">
        <f>AA2150/(T2150+X2150)</f>
        <v/>
      </c>
      <c r="V2150" s="80">
        <f>INDEX(检修、备用和必开!B:B,MATCH(统调负荷!$C2150,检修、备用和必开!$A:$A,0))</f>
        <v/>
      </c>
      <c r="W2150" s="80">
        <f>INDEX(检修、备用和必开!C:C,MATCH(统调负荷!$C2150,检修、备用和必开!$A:$A,0))</f>
        <v/>
      </c>
      <c r="X2150" s="80">
        <f>INDEX(检修、备用和必开!D:D,MATCH(统调负荷!$C2150,检修、备用和必开!$A:$A,0))</f>
        <v/>
      </c>
      <c r="Y2150" s="80">
        <f>INDEX(检修、备用和必开!E:E,MATCH(统调负荷!$C2150,检修、备用和必开!$A:$A,0))</f>
        <v/>
      </c>
      <c r="Z2150" s="80">
        <f>INDEX(检修、备用和必开!F:F,MATCH(统调负荷!$C2150,检修、备用和必开!$A:$A,0))</f>
        <v/>
      </c>
      <c r="AA2150" s="80">
        <f>94492.4-V2150-Z2150</f>
        <v/>
      </c>
      <c r="AB2150" s="80" t="n">
        <v>298</v>
      </c>
      <c r="AC2150" s="80" t="n">
        <v>280</v>
      </c>
      <c r="AD2150" s="83">
        <f>C2150+D2150</f>
        <v/>
      </c>
      <c r="AE2150" s="82">
        <f>N2150-E2150</f>
        <v/>
      </c>
      <c r="AF2150" s="82">
        <f>O2150-F2150</f>
        <v/>
      </c>
      <c r="AG2150" s="82">
        <f>P2150-G2150</f>
        <v/>
      </c>
      <c r="AH2150" s="82">
        <f>Q2150-H2150</f>
        <v/>
      </c>
      <c r="AI2150" s="82">
        <f>R2150-I2150</f>
        <v/>
      </c>
      <c r="AJ2150" s="82">
        <f>S2150-J2150</f>
        <v/>
      </c>
      <c r="AK2150" s="80">
        <f>INDEX(检修、备用和必开!I:I,MATCH(统调负荷!$C2150,检修、备用和必开!$A:$A,0))</f>
        <v/>
      </c>
    </row>
    <row r="2151" ht="13.8" customHeight="1">
      <c r="A2151" s="80">
        <f>WEEKDAY(C2151,2)</f>
        <v/>
      </c>
      <c r="B2151" s="80">
        <f>HOUR(D2151)</f>
        <v/>
      </c>
      <c r="D2151" s="75" t="n"/>
      <c r="E2151" s="80" t="n"/>
      <c r="F2151" s="80" t="n"/>
      <c r="G2151" s="80" t="n"/>
      <c r="H2151" s="80" t="n"/>
      <c r="I2151" s="80" t="n"/>
      <c r="J2151" s="80" t="n"/>
      <c r="K2151" s="80">
        <f>F2151-Y2151</f>
        <v/>
      </c>
      <c r="L2151" s="82">
        <f>AA2151/(K2151+W2151)</f>
        <v/>
      </c>
      <c r="M2151" s="75" t="n">
        <v>0.3854166666666667</v>
      </c>
      <c r="N2151" s="80" t="n">
        <v>63190</v>
      </c>
      <c r="O2151" s="80" t="n">
        <v>23694.69</v>
      </c>
      <c r="P2151" s="80" t="n">
        <v>11914</v>
      </c>
      <c r="Q2151" s="80" t="n">
        <v>20987</v>
      </c>
      <c r="R2151" s="80" t="n">
        <v>8001</v>
      </c>
      <c r="S2151" s="80" t="n">
        <v>-1406.69</v>
      </c>
      <c r="T2151" s="80">
        <f>O2151-Y2151</f>
        <v/>
      </c>
      <c r="U2151" s="82">
        <f>AA2151/(T2151+X2151)</f>
        <v/>
      </c>
      <c r="V2151" s="80">
        <f>INDEX(检修、备用和必开!B:B,MATCH(统调负荷!$C2151,检修、备用和必开!$A:$A,0))</f>
        <v/>
      </c>
      <c r="W2151" s="80">
        <f>INDEX(检修、备用和必开!C:C,MATCH(统调负荷!$C2151,检修、备用和必开!$A:$A,0))</f>
        <v/>
      </c>
      <c r="X2151" s="80">
        <f>INDEX(检修、备用和必开!D:D,MATCH(统调负荷!$C2151,检修、备用和必开!$A:$A,0))</f>
        <v/>
      </c>
      <c r="Y2151" s="80">
        <f>INDEX(检修、备用和必开!E:E,MATCH(统调负荷!$C2151,检修、备用和必开!$A:$A,0))</f>
        <v/>
      </c>
      <c r="Z2151" s="80">
        <f>INDEX(检修、备用和必开!F:F,MATCH(统调负荷!$C2151,检修、备用和必开!$A:$A,0))</f>
        <v/>
      </c>
      <c r="AA2151" s="80">
        <f>94492.4-V2151-Z2151</f>
        <v/>
      </c>
      <c r="AB2151" s="80" t="n">
        <v>293</v>
      </c>
      <c r="AC2151" s="80" t="n">
        <v>280</v>
      </c>
      <c r="AD2151" s="83">
        <f>C2151+D2151</f>
        <v/>
      </c>
      <c r="AE2151" s="82">
        <f>N2151-E2151</f>
        <v/>
      </c>
      <c r="AF2151" s="82">
        <f>O2151-F2151</f>
        <v/>
      </c>
      <c r="AG2151" s="82">
        <f>P2151-G2151</f>
        <v/>
      </c>
      <c r="AH2151" s="82">
        <f>Q2151-H2151</f>
        <v/>
      </c>
      <c r="AI2151" s="82">
        <f>R2151-I2151</f>
        <v/>
      </c>
      <c r="AJ2151" s="82">
        <f>S2151-J2151</f>
        <v/>
      </c>
      <c r="AK2151" s="80">
        <f>INDEX(检修、备用和必开!I:I,MATCH(统调负荷!$C2151,检修、备用和必开!$A:$A,0))</f>
        <v/>
      </c>
    </row>
    <row r="2152" ht="13.8" customHeight="1">
      <c r="A2152" s="80">
        <f>WEEKDAY(C2152,2)</f>
        <v/>
      </c>
      <c r="B2152" s="80">
        <f>HOUR(D2152)</f>
        <v/>
      </c>
      <c r="D2152" s="75" t="n"/>
      <c r="E2152" s="80" t="n"/>
      <c r="F2152" s="80" t="n"/>
      <c r="G2152" s="80" t="n"/>
      <c r="H2152" s="80" t="n"/>
      <c r="I2152" s="80" t="n"/>
      <c r="J2152" s="80" t="n"/>
      <c r="K2152" s="80">
        <f>F2152-Y2152</f>
        <v/>
      </c>
      <c r="L2152" s="82">
        <f>AA2152/(K2152+W2152)</f>
        <v/>
      </c>
      <c r="M2152" s="75" t="n">
        <v>0.3958333333333333</v>
      </c>
      <c r="N2152" s="80" t="n">
        <v>63305</v>
      </c>
      <c r="O2152" s="80" t="n">
        <v>22978.4</v>
      </c>
      <c r="P2152" s="80" t="n">
        <v>11824</v>
      </c>
      <c r="Q2152" s="80" t="n">
        <v>21419.3</v>
      </c>
      <c r="R2152" s="80" t="n">
        <v>8490</v>
      </c>
      <c r="S2152" s="80" t="n">
        <v>-1406.7</v>
      </c>
      <c r="T2152" s="80">
        <f>O2152-Y2152</f>
        <v/>
      </c>
      <c r="U2152" s="82">
        <f>AA2152/(T2152+X2152)</f>
        <v/>
      </c>
      <c r="V2152" s="80">
        <f>INDEX(检修、备用和必开!B:B,MATCH(统调负荷!$C2152,检修、备用和必开!$A:$A,0))</f>
        <v/>
      </c>
      <c r="W2152" s="80">
        <f>INDEX(检修、备用和必开!C:C,MATCH(统调负荷!$C2152,检修、备用和必开!$A:$A,0))</f>
        <v/>
      </c>
      <c r="X2152" s="80">
        <f>INDEX(检修、备用和必开!D:D,MATCH(统调负荷!$C2152,检修、备用和必开!$A:$A,0))</f>
        <v/>
      </c>
      <c r="Y2152" s="80">
        <f>INDEX(检修、备用和必开!E:E,MATCH(统调负荷!$C2152,检修、备用和必开!$A:$A,0))</f>
        <v/>
      </c>
      <c r="Z2152" s="80">
        <f>INDEX(检修、备用和必开!F:F,MATCH(统调负荷!$C2152,检修、备用和必开!$A:$A,0))</f>
        <v/>
      </c>
      <c r="AA2152" s="80">
        <f>94492.4-V2152-Z2152</f>
        <v/>
      </c>
      <c r="AB2152" s="80" t="n">
        <v>288</v>
      </c>
      <c r="AC2152" s="80" t="n">
        <v>280</v>
      </c>
      <c r="AD2152" s="83">
        <f>C2152+D2152</f>
        <v/>
      </c>
      <c r="AE2152" s="82">
        <f>N2152-E2152</f>
        <v/>
      </c>
      <c r="AF2152" s="82">
        <f>O2152-F2152</f>
        <v/>
      </c>
      <c r="AG2152" s="82">
        <f>P2152-G2152</f>
        <v/>
      </c>
      <c r="AH2152" s="82">
        <f>Q2152-H2152</f>
        <v/>
      </c>
      <c r="AI2152" s="82">
        <f>R2152-I2152</f>
        <v/>
      </c>
      <c r="AJ2152" s="82">
        <f>S2152-J2152</f>
        <v/>
      </c>
      <c r="AK2152" s="80">
        <f>INDEX(检修、备用和必开!I:I,MATCH(统调负荷!$C2152,检修、备用和必开!$A:$A,0))</f>
        <v/>
      </c>
    </row>
    <row r="2153" ht="13.8" customHeight="1">
      <c r="A2153" s="80">
        <f>WEEKDAY(C2153,2)</f>
        <v/>
      </c>
      <c r="B2153" s="80">
        <f>HOUR(D2153)</f>
        <v/>
      </c>
      <c r="D2153" s="75" t="n"/>
      <c r="E2153" s="80" t="n"/>
      <c r="F2153" s="80" t="n"/>
      <c r="G2153" s="80" t="n"/>
      <c r="H2153" s="80" t="n"/>
      <c r="I2153" s="80" t="n"/>
      <c r="J2153" s="80" t="n"/>
      <c r="K2153" s="80">
        <f>F2153-Y2153</f>
        <v/>
      </c>
      <c r="L2153" s="82">
        <f>AA2153/(K2153+W2153)</f>
        <v/>
      </c>
      <c r="M2153" s="75" t="n">
        <v>0.40625</v>
      </c>
      <c r="N2153" s="80" t="n">
        <v>63155</v>
      </c>
      <c r="O2153" s="80" t="n">
        <v>21969</v>
      </c>
      <c r="P2153" s="80" t="n">
        <v>11735</v>
      </c>
      <c r="Q2153" s="80" t="n">
        <v>21867.7</v>
      </c>
      <c r="R2153" s="80" t="n">
        <v>8990</v>
      </c>
      <c r="S2153" s="80" t="n">
        <v>-1406.7</v>
      </c>
      <c r="T2153" s="80">
        <f>O2153-Y2153</f>
        <v/>
      </c>
      <c r="U2153" s="82">
        <f>AA2153/(T2153+X2153)</f>
        <v/>
      </c>
      <c r="V2153" s="80">
        <f>INDEX(检修、备用和必开!B:B,MATCH(统调负荷!$C2153,检修、备用和必开!$A:$A,0))</f>
        <v/>
      </c>
      <c r="W2153" s="80">
        <f>INDEX(检修、备用和必开!C:C,MATCH(统调负荷!$C2153,检修、备用和必开!$A:$A,0))</f>
        <v/>
      </c>
      <c r="X2153" s="80">
        <f>INDEX(检修、备用和必开!D:D,MATCH(统调负荷!$C2153,检修、备用和必开!$A:$A,0))</f>
        <v/>
      </c>
      <c r="Y2153" s="80">
        <f>INDEX(检修、备用和必开!E:E,MATCH(统调负荷!$C2153,检修、备用和必开!$A:$A,0))</f>
        <v/>
      </c>
      <c r="Z2153" s="80">
        <f>INDEX(检修、备用和必开!F:F,MATCH(统调负荷!$C2153,检修、备用和必开!$A:$A,0))</f>
        <v/>
      </c>
      <c r="AA2153" s="80">
        <f>94492.4-V2153-Z2153</f>
        <v/>
      </c>
      <c r="AB2153" s="80" t="n">
        <v>275.13</v>
      </c>
      <c r="AC2153" s="80" t="n">
        <v>250</v>
      </c>
      <c r="AD2153" s="83">
        <f>C2153+D2153</f>
        <v/>
      </c>
      <c r="AE2153" s="82">
        <f>N2153-E2153</f>
        <v/>
      </c>
      <c r="AF2153" s="82">
        <f>O2153-F2153</f>
        <v/>
      </c>
      <c r="AG2153" s="82">
        <f>P2153-G2153</f>
        <v/>
      </c>
      <c r="AH2153" s="82">
        <f>Q2153-H2153</f>
        <v/>
      </c>
      <c r="AI2153" s="82">
        <f>R2153-I2153</f>
        <v/>
      </c>
      <c r="AJ2153" s="82">
        <f>S2153-J2153</f>
        <v/>
      </c>
      <c r="AK2153" s="80">
        <f>INDEX(检修、备用和必开!I:I,MATCH(统调负荷!$C2153,检修、备用和必开!$A:$A,0))</f>
        <v/>
      </c>
    </row>
    <row r="2154" ht="13.8" customHeight="1">
      <c r="A2154" s="80">
        <f>WEEKDAY(C2154,2)</f>
        <v/>
      </c>
      <c r="B2154" s="80">
        <f>HOUR(D2154)</f>
        <v/>
      </c>
      <c r="D2154" s="75" t="n"/>
      <c r="E2154" s="80" t="n"/>
      <c r="F2154" s="80" t="n"/>
      <c r="G2154" s="80" t="n"/>
      <c r="H2154" s="80" t="n"/>
      <c r="I2154" s="80" t="n"/>
      <c r="J2154" s="80" t="n"/>
      <c r="K2154" s="80">
        <f>F2154-Y2154</f>
        <v/>
      </c>
      <c r="L2154" s="82">
        <f>AA2154/(K2154+W2154)</f>
        <v/>
      </c>
      <c r="M2154" s="75" t="n">
        <v>0.4166666666666667</v>
      </c>
      <c r="N2154" s="80" t="n">
        <v>62750</v>
      </c>
      <c r="O2154" s="80" t="n">
        <v>21281.1</v>
      </c>
      <c r="P2154" s="80" t="n">
        <v>11424</v>
      </c>
      <c r="Q2154" s="80" t="n">
        <v>21958.6</v>
      </c>
      <c r="R2154" s="80" t="n">
        <v>9493</v>
      </c>
      <c r="S2154" s="80" t="n">
        <v>-1406.7</v>
      </c>
      <c r="T2154" s="80">
        <f>O2154-Y2154</f>
        <v/>
      </c>
      <c r="U2154" s="82">
        <f>AA2154/(T2154+X2154)</f>
        <v/>
      </c>
      <c r="V2154" s="80">
        <f>INDEX(检修、备用和必开!B:B,MATCH(统调负荷!$C2154,检修、备用和必开!$A:$A,0))</f>
        <v/>
      </c>
      <c r="W2154" s="80">
        <f>INDEX(检修、备用和必开!C:C,MATCH(统调负荷!$C2154,检修、备用和必开!$A:$A,0))</f>
        <v/>
      </c>
      <c r="X2154" s="80">
        <f>INDEX(检修、备用和必开!D:D,MATCH(统调负荷!$C2154,检修、备用和必开!$A:$A,0))</f>
        <v/>
      </c>
      <c r="Y2154" s="80">
        <f>INDEX(检修、备用和必开!E:E,MATCH(统调负荷!$C2154,检修、备用和必开!$A:$A,0))</f>
        <v/>
      </c>
      <c r="Z2154" s="80">
        <f>INDEX(检修、备用和必开!F:F,MATCH(统调负荷!$C2154,检修、备用和必开!$A:$A,0))</f>
        <v/>
      </c>
      <c r="AA2154" s="80">
        <f>94492.4-V2154-Z2154</f>
        <v/>
      </c>
      <c r="AB2154" s="80" t="n">
        <v>270</v>
      </c>
      <c r="AC2154" s="80" t="n">
        <v>270.13</v>
      </c>
      <c r="AD2154" s="83">
        <f>C2154+D2154</f>
        <v/>
      </c>
      <c r="AE2154" s="82">
        <f>N2154-E2154</f>
        <v/>
      </c>
      <c r="AF2154" s="82">
        <f>O2154-F2154</f>
        <v/>
      </c>
      <c r="AG2154" s="82">
        <f>P2154-G2154</f>
        <v/>
      </c>
      <c r="AH2154" s="82">
        <f>Q2154-H2154</f>
        <v/>
      </c>
      <c r="AI2154" s="82">
        <f>R2154-I2154</f>
        <v/>
      </c>
      <c r="AJ2154" s="82">
        <f>S2154-J2154</f>
        <v/>
      </c>
      <c r="AK2154" s="80">
        <f>INDEX(检修、备用和必开!I:I,MATCH(统调负荷!$C2154,检修、备用和必开!$A:$A,0))</f>
        <v/>
      </c>
    </row>
    <row r="2155" ht="13.8" customHeight="1">
      <c r="A2155" s="80">
        <f>WEEKDAY(C2155,2)</f>
        <v/>
      </c>
      <c r="B2155" s="80">
        <f>HOUR(D2155)</f>
        <v/>
      </c>
      <c r="D2155" s="75" t="n"/>
      <c r="E2155" s="80" t="n"/>
      <c r="F2155" s="80" t="n"/>
      <c r="G2155" s="80" t="n"/>
      <c r="H2155" s="80" t="n"/>
      <c r="I2155" s="80" t="n"/>
      <c r="J2155" s="80" t="n"/>
      <c r="K2155" s="80">
        <f>F2155-Y2155</f>
        <v/>
      </c>
      <c r="L2155" s="82">
        <f>AA2155/(K2155+W2155)</f>
        <v/>
      </c>
      <c r="M2155" s="75" t="n">
        <v>0.4270833333333333</v>
      </c>
      <c r="N2155" s="80" t="n">
        <v>62010</v>
      </c>
      <c r="O2155" s="80" t="n">
        <v>20978.49</v>
      </c>
      <c r="P2155" s="80" t="n">
        <v>10936</v>
      </c>
      <c r="Q2155" s="80" t="n">
        <v>21562.2</v>
      </c>
      <c r="R2155" s="80" t="n">
        <v>9940</v>
      </c>
      <c r="S2155" s="80" t="n">
        <v>-1406.69</v>
      </c>
      <c r="T2155" s="80">
        <f>O2155-Y2155</f>
        <v/>
      </c>
      <c r="U2155" s="82">
        <f>AA2155/(T2155+X2155)</f>
        <v/>
      </c>
      <c r="V2155" s="80">
        <f>INDEX(检修、备用和必开!B:B,MATCH(统调负荷!$C2155,检修、备用和必开!$A:$A,0))</f>
        <v/>
      </c>
      <c r="W2155" s="80">
        <f>INDEX(检修、备用和必开!C:C,MATCH(统调负荷!$C2155,检修、备用和必开!$A:$A,0))</f>
        <v/>
      </c>
      <c r="X2155" s="80">
        <f>INDEX(检修、备用和必开!D:D,MATCH(统调负荷!$C2155,检修、备用和必开!$A:$A,0))</f>
        <v/>
      </c>
      <c r="Y2155" s="80">
        <f>INDEX(检修、备用和必开!E:E,MATCH(统调负荷!$C2155,检修、备用和必开!$A:$A,0))</f>
        <v/>
      </c>
      <c r="Z2155" s="80">
        <f>INDEX(检修、备用和必开!F:F,MATCH(统调负荷!$C2155,检修、备用和必开!$A:$A,0))</f>
        <v/>
      </c>
      <c r="AA2155" s="80">
        <f>94492.4-V2155-Z2155</f>
        <v/>
      </c>
      <c r="AB2155" s="80" t="n">
        <v>275</v>
      </c>
      <c r="AC2155" s="80" t="n">
        <v>298</v>
      </c>
      <c r="AD2155" s="83">
        <f>C2155+D2155</f>
        <v/>
      </c>
      <c r="AE2155" s="82">
        <f>N2155-E2155</f>
        <v/>
      </c>
      <c r="AF2155" s="82">
        <f>O2155-F2155</f>
        <v/>
      </c>
      <c r="AG2155" s="82">
        <f>P2155-G2155</f>
        <v/>
      </c>
      <c r="AH2155" s="82">
        <f>Q2155-H2155</f>
        <v/>
      </c>
      <c r="AI2155" s="82">
        <f>R2155-I2155</f>
        <v/>
      </c>
      <c r="AJ2155" s="82">
        <f>S2155-J2155</f>
        <v/>
      </c>
      <c r="AK2155" s="80">
        <f>INDEX(检修、备用和必开!I:I,MATCH(统调负荷!$C2155,检修、备用和必开!$A:$A,0))</f>
        <v/>
      </c>
    </row>
    <row r="2156" ht="13.8" customHeight="1">
      <c r="A2156" s="80">
        <f>WEEKDAY(C2156,2)</f>
        <v/>
      </c>
      <c r="B2156" s="80">
        <f>HOUR(D2156)</f>
        <v/>
      </c>
      <c r="D2156" s="75" t="n"/>
      <c r="E2156" s="80" t="n"/>
      <c r="F2156" s="80" t="n"/>
      <c r="G2156" s="80" t="n"/>
      <c r="H2156" s="80" t="n"/>
      <c r="I2156" s="80" t="n"/>
      <c r="J2156" s="80" t="n"/>
      <c r="K2156" s="80">
        <f>F2156-Y2156</f>
        <v/>
      </c>
      <c r="L2156" s="82">
        <f>AA2156/(K2156+W2156)</f>
        <v/>
      </c>
      <c r="M2156" s="75" t="n">
        <v>0.4375</v>
      </c>
      <c r="N2156" s="80" t="n">
        <v>61750</v>
      </c>
      <c r="O2156" s="80" t="n">
        <v>20225.7</v>
      </c>
      <c r="P2156" s="80" t="n">
        <v>10812</v>
      </c>
      <c r="Q2156" s="80" t="n">
        <v>21703</v>
      </c>
      <c r="R2156" s="80" t="n">
        <v>10416</v>
      </c>
      <c r="S2156" s="80" t="n">
        <v>-1406.7</v>
      </c>
      <c r="T2156" s="80">
        <f>O2156-Y2156</f>
        <v/>
      </c>
      <c r="U2156" s="82">
        <f>AA2156/(T2156+X2156)</f>
        <v/>
      </c>
      <c r="V2156" s="80">
        <f>INDEX(检修、备用和必开!B:B,MATCH(统调负荷!$C2156,检修、备用和必开!$A:$A,0))</f>
        <v/>
      </c>
      <c r="W2156" s="80">
        <f>INDEX(检修、备用和必开!C:C,MATCH(统调负荷!$C2156,检修、备用和必开!$A:$A,0))</f>
        <v/>
      </c>
      <c r="X2156" s="80">
        <f>INDEX(检修、备用和必开!D:D,MATCH(统调负荷!$C2156,检修、备用和必开!$A:$A,0))</f>
        <v/>
      </c>
      <c r="Y2156" s="80">
        <f>INDEX(检修、备用和必开!E:E,MATCH(统调负荷!$C2156,检修、备用和必开!$A:$A,0))</f>
        <v/>
      </c>
      <c r="Z2156" s="80">
        <f>INDEX(检修、备用和必开!F:F,MATCH(统调负荷!$C2156,检修、备用和必开!$A:$A,0))</f>
        <v/>
      </c>
      <c r="AA2156" s="80">
        <f>94492.4-V2156-Z2156</f>
        <v/>
      </c>
      <c r="AB2156" s="80" t="n">
        <v>1</v>
      </c>
      <c r="AC2156" s="80" t="n">
        <v>290.36</v>
      </c>
      <c r="AD2156" s="83">
        <f>C2156+D2156</f>
        <v/>
      </c>
      <c r="AE2156" s="82">
        <f>N2156-E2156</f>
        <v/>
      </c>
      <c r="AF2156" s="82">
        <f>O2156-F2156</f>
        <v/>
      </c>
      <c r="AG2156" s="82">
        <f>P2156-G2156</f>
        <v/>
      </c>
      <c r="AH2156" s="82">
        <f>Q2156-H2156</f>
        <v/>
      </c>
      <c r="AI2156" s="82">
        <f>R2156-I2156</f>
        <v/>
      </c>
      <c r="AJ2156" s="82">
        <f>S2156-J2156</f>
        <v/>
      </c>
      <c r="AK2156" s="80">
        <f>INDEX(检修、备用和必开!I:I,MATCH(统调负荷!$C2156,检修、备用和必开!$A:$A,0))</f>
        <v/>
      </c>
    </row>
    <row r="2157" ht="13.8" customHeight="1">
      <c r="A2157" s="80">
        <f>WEEKDAY(C2157,2)</f>
        <v/>
      </c>
      <c r="B2157" s="80">
        <f>HOUR(D2157)</f>
        <v/>
      </c>
      <c r="D2157" s="75" t="n"/>
      <c r="E2157" s="80" t="n"/>
      <c r="F2157" s="80" t="n"/>
      <c r="G2157" s="80" t="n"/>
      <c r="H2157" s="80" t="n"/>
      <c r="I2157" s="80" t="n"/>
      <c r="J2157" s="80" t="n"/>
      <c r="K2157" s="80">
        <f>F2157-Y2157</f>
        <v/>
      </c>
      <c r="L2157" s="82">
        <f>AA2157/(K2157+W2157)</f>
        <v/>
      </c>
      <c r="M2157" s="75" t="n">
        <v>0.4479166666666667</v>
      </c>
      <c r="N2157" s="80" t="n">
        <v>61585</v>
      </c>
      <c r="O2157" s="80" t="n">
        <v>19395</v>
      </c>
      <c r="P2157" s="80" t="n">
        <v>11054</v>
      </c>
      <c r="Q2157" s="80" t="n">
        <v>21720.7</v>
      </c>
      <c r="R2157" s="80" t="n">
        <v>10822</v>
      </c>
      <c r="S2157" s="80" t="n">
        <v>-1406.7</v>
      </c>
      <c r="T2157" s="80">
        <f>O2157-Y2157</f>
        <v/>
      </c>
      <c r="U2157" s="82">
        <f>AA2157/(T2157+X2157)</f>
        <v/>
      </c>
      <c r="V2157" s="80">
        <f>INDEX(检修、备用和必开!B:B,MATCH(统调负荷!$C2157,检修、备用和必开!$A:$A,0))</f>
        <v/>
      </c>
      <c r="W2157" s="80">
        <f>INDEX(检修、备用和必开!C:C,MATCH(统调负荷!$C2157,检修、备用和必开!$A:$A,0))</f>
        <v/>
      </c>
      <c r="X2157" s="80">
        <f>INDEX(检修、备用和必开!D:D,MATCH(统调负荷!$C2157,检修、备用和必开!$A:$A,0))</f>
        <v/>
      </c>
      <c r="Y2157" s="80">
        <f>INDEX(检修、备用和必开!E:E,MATCH(统调负荷!$C2157,检修、备用和必开!$A:$A,0))</f>
        <v/>
      </c>
      <c r="Z2157" s="80">
        <f>INDEX(检修、备用和必开!F:F,MATCH(统调负荷!$C2157,检修、备用和必开!$A:$A,0))</f>
        <v/>
      </c>
      <c r="AA2157" s="80">
        <f>94492.4-V2157-Z2157</f>
        <v/>
      </c>
      <c r="AB2157" s="80" t="n">
        <v>0</v>
      </c>
      <c r="AC2157" s="80" t="n">
        <v>300.12</v>
      </c>
      <c r="AD2157" s="83">
        <f>C2157+D2157</f>
        <v/>
      </c>
      <c r="AE2157" s="82">
        <f>N2157-E2157</f>
        <v/>
      </c>
      <c r="AF2157" s="82">
        <f>O2157-F2157</f>
        <v/>
      </c>
      <c r="AG2157" s="82">
        <f>P2157-G2157</f>
        <v/>
      </c>
      <c r="AH2157" s="82">
        <f>Q2157-H2157</f>
        <v/>
      </c>
      <c r="AI2157" s="82">
        <f>R2157-I2157</f>
        <v/>
      </c>
      <c r="AJ2157" s="82">
        <f>S2157-J2157</f>
        <v/>
      </c>
      <c r="AK2157" s="80">
        <f>INDEX(检修、备用和必开!I:I,MATCH(统调负荷!$C2157,检修、备用和必开!$A:$A,0))</f>
        <v/>
      </c>
    </row>
    <row r="2158" ht="13.8" customHeight="1">
      <c r="A2158" s="80">
        <f>WEEKDAY(C2158,2)</f>
        <v/>
      </c>
      <c r="B2158" s="80">
        <f>HOUR(D2158)</f>
        <v/>
      </c>
      <c r="D2158" s="75" t="n"/>
      <c r="E2158" s="80" t="n"/>
      <c r="F2158" s="80" t="n"/>
      <c r="G2158" s="80" t="n"/>
      <c r="H2158" s="80" t="n"/>
      <c r="I2158" s="80" t="n"/>
      <c r="J2158" s="80" t="n"/>
      <c r="K2158" s="80">
        <f>F2158-Y2158</f>
        <v/>
      </c>
      <c r="L2158" s="82">
        <f>AA2158/(K2158+W2158)</f>
        <v/>
      </c>
      <c r="M2158" s="75" t="n">
        <v>0.4583333333333333</v>
      </c>
      <c r="N2158" s="80" t="n">
        <v>61435</v>
      </c>
      <c r="O2158" s="80" t="n">
        <v>19379.7</v>
      </c>
      <c r="P2158" s="80" t="n">
        <v>10492</v>
      </c>
      <c r="Q2158" s="80" t="n">
        <v>21762</v>
      </c>
      <c r="R2158" s="80" t="n">
        <v>11208</v>
      </c>
      <c r="S2158" s="80" t="n">
        <v>-1406.7</v>
      </c>
      <c r="T2158" s="80">
        <f>O2158-Y2158</f>
        <v/>
      </c>
      <c r="U2158" s="82">
        <f>AA2158/(T2158+X2158)</f>
        <v/>
      </c>
      <c r="V2158" s="80">
        <f>INDEX(检修、备用和必开!B:B,MATCH(统调负荷!$C2158,检修、备用和必开!$A:$A,0))</f>
        <v/>
      </c>
      <c r="W2158" s="80">
        <f>INDEX(检修、备用和必开!C:C,MATCH(统调负荷!$C2158,检修、备用和必开!$A:$A,0))</f>
        <v/>
      </c>
      <c r="X2158" s="80">
        <f>INDEX(检修、备用和必开!D:D,MATCH(统调负荷!$C2158,检修、备用和必开!$A:$A,0))</f>
        <v/>
      </c>
      <c r="Y2158" s="80">
        <f>INDEX(检修、备用和必开!E:E,MATCH(统调负荷!$C2158,检修、备用和必开!$A:$A,0))</f>
        <v/>
      </c>
      <c r="Z2158" s="80">
        <f>INDEX(检修、备用和必开!F:F,MATCH(统调负荷!$C2158,检修、备用和必开!$A:$A,0))</f>
        <v/>
      </c>
      <c r="AA2158" s="80">
        <f>94492.4-V2158-Z2158</f>
        <v/>
      </c>
      <c r="AB2158" s="80" t="n">
        <v>0.68</v>
      </c>
      <c r="AC2158" s="80" t="n">
        <v>329</v>
      </c>
      <c r="AD2158" s="83">
        <f>C2158+D2158</f>
        <v/>
      </c>
      <c r="AE2158" s="82">
        <f>N2158-E2158</f>
        <v/>
      </c>
      <c r="AF2158" s="82">
        <f>O2158-F2158</f>
        <v/>
      </c>
      <c r="AG2158" s="82">
        <f>P2158-G2158</f>
        <v/>
      </c>
      <c r="AH2158" s="82">
        <f>Q2158-H2158</f>
        <v/>
      </c>
      <c r="AI2158" s="82">
        <f>R2158-I2158</f>
        <v/>
      </c>
      <c r="AJ2158" s="82">
        <f>S2158-J2158</f>
        <v/>
      </c>
      <c r="AK2158" s="80">
        <f>INDEX(检修、备用和必开!I:I,MATCH(统调负荷!$C2158,检修、备用和必开!$A:$A,0))</f>
        <v/>
      </c>
    </row>
    <row r="2159" ht="13.8" customHeight="1">
      <c r="A2159" s="80">
        <f>WEEKDAY(C2159,2)</f>
        <v/>
      </c>
      <c r="B2159" s="80">
        <f>HOUR(D2159)</f>
        <v/>
      </c>
      <c r="D2159" s="75" t="n"/>
      <c r="E2159" s="80" t="n"/>
      <c r="F2159" s="80" t="n"/>
      <c r="G2159" s="80" t="n"/>
      <c r="H2159" s="80" t="n"/>
      <c r="I2159" s="80" t="n"/>
      <c r="J2159" s="80" t="n"/>
      <c r="K2159" s="80">
        <f>F2159-Y2159</f>
        <v/>
      </c>
      <c r="L2159" s="82">
        <f>AA2159/(K2159+W2159)</f>
        <v/>
      </c>
      <c r="M2159" s="75" t="n">
        <v>0.46875</v>
      </c>
      <c r="N2159" s="80" t="n">
        <v>61575</v>
      </c>
      <c r="O2159" s="80" t="n">
        <v>18794.4</v>
      </c>
      <c r="P2159" s="80" t="n">
        <v>10826</v>
      </c>
      <c r="Q2159" s="80" t="n">
        <v>21821.1</v>
      </c>
      <c r="R2159" s="80" t="n">
        <v>11540</v>
      </c>
      <c r="S2159" s="80" t="n">
        <v>-1406.5</v>
      </c>
      <c r="T2159" s="80">
        <f>O2159-Y2159</f>
        <v/>
      </c>
      <c r="U2159" s="82">
        <f>AA2159/(T2159+X2159)</f>
        <v/>
      </c>
      <c r="V2159" s="80">
        <f>INDEX(检修、备用和必开!B:B,MATCH(统调负荷!$C2159,检修、备用和必开!$A:$A,0))</f>
        <v/>
      </c>
      <c r="W2159" s="80">
        <f>INDEX(检修、备用和必开!C:C,MATCH(统调负荷!$C2159,检修、备用和必开!$A:$A,0))</f>
        <v/>
      </c>
      <c r="X2159" s="80">
        <f>INDEX(检修、备用和必开!D:D,MATCH(统调负荷!$C2159,检修、备用和必开!$A:$A,0))</f>
        <v/>
      </c>
      <c r="Y2159" s="80">
        <f>INDEX(检修、备用和必开!E:E,MATCH(统调负荷!$C2159,检修、备用和必开!$A:$A,0))</f>
        <v/>
      </c>
      <c r="Z2159" s="80">
        <f>INDEX(检修、备用和必开!F:F,MATCH(统调负荷!$C2159,检修、备用和必开!$A:$A,0))</f>
        <v/>
      </c>
      <c r="AA2159" s="80">
        <f>94492.4-V2159-Z2159</f>
        <v/>
      </c>
      <c r="AB2159" s="80" t="n">
        <v>1</v>
      </c>
      <c r="AC2159" s="80" t="n">
        <v>329</v>
      </c>
      <c r="AD2159" s="83">
        <f>C2159+D2159</f>
        <v/>
      </c>
      <c r="AE2159" s="82">
        <f>N2159-E2159</f>
        <v/>
      </c>
      <c r="AF2159" s="82">
        <f>O2159-F2159</f>
        <v/>
      </c>
      <c r="AG2159" s="82">
        <f>P2159-G2159</f>
        <v/>
      </c>
      <c r="AH2159" s="82">
        <f>Q2159-H2159</f>
        <v/>
      </c>
      <c r="AI2159" s="82">
        <f>R2159-I2159</f>
        <v/>
      </c>
      <c r="AJ2159" s="82">
        <f>S2159-J2159</f>
        <v/>
      </c>
      <c r="AK2159" s="80">
        <f>INDEX(检修、备用和必开!I:I,MATCH(统调负荷!$C2159,检修、备用和必开!$A:$A,0))</f>
        <v/>
      </c>
    </row>
    <row r="2160" ht="13.8" customHeight="1">
      <c r="A2160" s="80">
        <f>WEEKDAY(C2160,2)</f>
        <v/>
      </c>
      <c r="B2160" s="80">
        <f>HOUR(D2160)</f>
        <v/>
      </c>
      <c r="D2160" s="75" t="n"/>
      <c r="E2160" s="80" t="n"/>
      <c r="F2160" s="80" t="n"/>
      <c r="G2160" s="80" t="n"/>
      <c r="H2160" s="80" t="n"/>
      <c r="I2160" s="80" t="n"/>
      <c r="J2160" s="80" t="n"/>
      <c r="K2160" s="80">
        <f>F2160-Y2160</f>
        <v/>
      </c>
      <c r="L2160" s="82">
        <f>AA2160/(K2160+W2160)</f>
        <v/>
      </c>
      <c r="M2160" s="75" t="n">
        <v>0.4791666666666667</v>
      </c>
      <c r="N2160" s="80" t="n">
        <v>61160</v>
      </c>
      <c r="O2160" s="80" t="n">
        <v>18078.5</v>
      </c>
      <c r="P2160" s="80" t="n">
        <v>11036</v>
      </c>
      <c r="Q2160" s="80" t="n">
        <v>21624.2</v>
      </c>
      <c r="R2160" s="80" t="n">
        <v>11828</v>
      </c>
      <c r="S2160" s="80" t="n">
        <v>-1406.7</v>
      </c>
      <c r="T2160" s="80">
        <f>O2160-Y2160</f>
        <v/>
      </c>
      <c r="U2160" s="82">
        <f>AA2160/(T2160+X2160)</f>
        <v/>
      </c>
      <c r="V2160" s="80">
        <f>INDEX(检修、备用和必开!B:B,MATCH(统调负荷!$C2160,检修、备用和必开!$A:$A,0))</f>
        <v/>
      </c>
      <c r="W2160" s="80">
        <f>INDEX(检修、备用和必开!C:C,MATCH(统调负荷!$C2160,检修、备用和必开!$A:$A,0))</f>
        <v/>
      </c>
      <c r="X2160" s="80">
        <f>INDEX(检修、备用和必开!D:D,MATCH(统调负荷!$C2160,检修、备用和必开!$A:$A,0))</f>
        <v/>
      </c>
      <c r="Y2160" s="80">
        <f>INDEX(检修、备用和必开!E:E,MATCH(统调负荷!$C2160,检修、备用和必开!$A:$A,0))</f>
        <v/>
      </c>
      <c r="Z2160" s="80">
        <f>INDEX(检修、备用和必开!F:F,MATCH(统调负荷!$C2160,检修、备用和必开!$A:$A,0))</f>
        <v/>
      </c>
      <c r="AA2160" s="80">
        <f>94492.4-V2160-Z2160</f>
        <v/>
      </c>
      <c r="AB2160" s="80" t="n">
        <v>0</v>
      </c>
      <c r="AC2160" s="80" t="n">
        <v>320</v>
      </c>
      <c r="AD2160" s="83">
        <f>C2160+D2160</f>
        <v/>
      </c>
      <c r="AE2160" s="82">
        <f>N2160-E2160</f>
        <v/>
      </c>
      <c r="AF2160" s="82">
        <f>O2160-F2160</f>
        <v/>
      </c>
      <c r="AG2160" s="82">
        <f>P2160-G2160</f>
        <v/>
      </c>
      <c r="AH2160" s="82">
        <f>Q2160-H2160</f>
        <v/>
      </c>
      <c r="AI2160" s="82">
        <f>R2160-I2160</f>
        <v/>
      </c>
      <c r="AJ2160" s="82">
        <f>S2160-J2160</f>
        <v/>
      </c>
      <c r="AK2160" s="80">
        <f>INDEX(检修、备用和必开!I:I,MATCH(统调负荷!$C2160,检修、备用和必开!$A:$A,0))</f>
        <v/>
      </c>
    </row>
    <row r="2161" ht="13.8" customHeight="1">
      <c r="A2161" s="80">
        <f>WEEKDAY(C2161,2)</f>
        <v/>
      </c>
      <c r="B2161" s="80">
        <f>HOUR(D2161)</f>
        <v/>
      </c>
      <c r="D2161" s="75" t="n"/>
      <c r="E2161" s="80" t="n"/>
      <c r="F2161" s="80" t="n"/>
      <c r="G2161" s="80" t="n"/>
      <c r="H2161" s="80" t="n"/>
      <c r="I2161" s="80" t="n"/>
      <c r="J2161" s="80" t="n"/>
      <c r="K2161" s="80">
        <f>F2161-Y2161</f>
        <v/>
      </c>
      <c r="L2161" s="82">
        <f>AA2161/(K2161+W2161)</f>
        <v/>
      </c>
      <c r="M2161" s="75" t="n">
        <v>0.4895833333333333</v>
      </c>
      <c r="N2161" s="80" t="n">
        <v>60255</v>
      </c>
      <c r="O2161" s="80" t="n">
        <v>17995.4</v>
      </c>
      <c r="P2161" s="80" t="n">
        <v>10205</v>
      </c>
      <c r="Q2161" s="80" t="n">
        <v>21390.3</v>
      </c>
      <c r="R2161" s="80" t="n">
        <v>12071</v>
      </c>
      <c r="S2161" s="80" t="n">
        <v>-1406.7</v>
      </c>
      <c r="T2161" s="80">
        <f>O2161-Y2161</f>
        <v/>
      </c>
      <c r="U2161" s="82">
        <f>AA2161/(T2161+X2161)</f>
        <v/>
      </c>
      <c r="V2161" s="80">
        <f>INDEX(检修、备用和必开!B:B,MATCH(统调负荷!$C2161,检修、备用和必开!$A:$A,0))</f>
        <v/>
      </c>
      <c r="W2161" s="80">
        <f>INDEX(检修、备用和必开!C:C,MATCH(统调负荷!$C2161,检修、备用和必开!$A:$A,0))</f>
        <v/>
      </c>
      <c r="X2161" s="80">
        <f>INDEX(检修、备用和必开!D:D,MATCH(统调负荷!$C2161,检修、备用和必开!$A:$A,0))</f>
        <v/>
      </c>
      <c r="Y2161" s="80">
        <f>INDEX(检修、备用和必开!E:E,MATCH(统调负荷!$C2161,检修、备用和必开!$A:$A,0))</f>
        <v/>
      </c>
      <c r="Z2161" s="80">
        <f>INDEX(检修、备用和必开!F:F,MATCH(统调负荷!$C2161,检修、备用和必开!$A:$A,0))</f>
        <v/>
      </c>
      <c r="AA2161" s="80">
        <f>94492.4-V2161-Z2161</f>
        <v/>
      </c>
      <c r="AB2161" s="80" t="n">
        <v>0</v>
      </c>
      <c r="AC2161" s="80" t="n">
        <v>355</v>
      </c>
      <c r="AD2161" s="83">
        <f>C2161+D2161</f>
        <v/>
      </c>
      <c r="AE2161" s="82">
        <f>N2161-E2161</f>
        <v/>
      </c>
      <c r="AF2161" s="82">
        <f>O2161-F2161</f>
        <v/>
      </c>
      <c r="AG2161" s="82">
        <f>P2161-G2161</f>
        <v/>
      </c>
      <c r="AH2161" s="82">
        <f>Q2161-H2161</f>
        <v/>
      </c>
      <c r="AI2161" s="82">
        <f>R2161-I2161</f>
        <v/>
      </c>
      <c r="AJ2161" s="82">
        <f>S2161-J2161</f>
        <v/>
      </c>
      <c r="AK2161" s="80">
        <f>INDEX(检修、备用和必开!I:I,MATCH(统调负荷!$C2161,检修、备用和必开!$A:$A,0))</f>
        <v/>
      </c>
    </row>
    <row r="2162" ht="13.8" customHeight="1">
      <c r="A2162" s="80">
        <f>WEEKDAY(C2162,2)</f>
        <v/>
      </c>
      <c r="B2162" s="80">
        <f>HOUR(D2162)</f>
        <v/>
      </c>
      <c r="D2162" s="75" t="n"/>
      <c r="E2162" s="80" t="n"/>
      <c r="F2162" s="80" t="n"/>
      <c r="G2162" s="80" t="n"/>
      <c r="H2162" s="80" t="n"/>
      <c r="I2162" s="80" t="n"/>
      <c r="J2162" s="80" t="n"/>
      <c r="K2162" s="80">
        <f>F2162-Y2162</f>
        <v/>
      </c>
      <c r="L2162" s="82">
        <f>AA2162/(K2162+W2162)</f>
        <v/>
      </c>
      <c r="M2162" s="75" t="n">
        <v>0.5</v>
      </c>
      <c r="N2162" s="80" t="n">
        <v>58265</v>
      </c>
      <c r="O2162" s="80" t="n">
        <v>17973.7</v>
      </c>
      <c r="P2162" s="80" t="n">
        <v>9931</v>
      </c>
      <c r="Q2162" s="80" t="n">
        <v>19459.2</v>
      </c>
      <c r="R2162" s="80" t="n">
        <v>12308</v>
      </c>
      <c r="S2162" s="80" t="n">
        <v>-1406.9</v>
      </c>
      <c r="T2162" s="80">
        <f>O2162-Y2162</f>
        <v/>
      </c>
      <c r="U2162" s="82">
        <f>AA2162/(T2162+X2162)</f>
        <v/>
      </c>
      <c r="V2162" s="80">
        <f>INDEX(检修、备用和必开!B:B,MATCH(统调负荷!$C2162,检修、备用和必开!$A:$A,0))</f>
        <v/>
      </c>
      <c r="W2162" s="80">
        <f>INDEX(检修、备用和必开!C:C,MATCH(统调负荷!$C2162,检修、备用和必开!$A:$A,0))</f>
        <v/>
      </c>
      <c r="X2162" s="80">
        <f>INDEX(检修、备用和必开!D:D,MATCH(统调负荷!$C2162,检修、备用和必开!$A:$A,0))</f>
        <v/>
      </c>
      <c r="Y2162" s="80">
        <f>INDEX(检修、备用和必开!E:E,MATCH(统调负荷!$C2162,检修、备用和必开!$A:$A,0))</f>
        <v/>
      </c>
      <c r="Z2162" s="80">
        <f>INDEX(检修、备用和必开!F:F,MATCH(统调负荷!$C2162,检修、备用和必开!$A:$A,0))</f>
        <v/>
      </c>
      <c r="AA2162" s="80">
        <f>94492.4-V2162-Z2162</f>
        <v/>
      </c>
      <c r="AB2162" s="80" t="n">
        <v>0</v>
      </c>
      <c r="AC2162" s="80" t="n">
        <v>300</v>
      </c>
      <c r="AD2162" s="83">
        <f>C2162+D2162</f>
        <v/>
      </c>
      <c r="AE2162" s="82">
        <f>N2162-E2162</f>
        <v/>
      </c>
      <c r="AF2162" s="82">
        <f>O2162-F2162</f>
        <v/>
      </c>
      <c r="AG2162" s="82">
        <f>P2162-G2162</f>
        <v/>
      </c>
      <c r="AH2162" s="82">
        <f>Q2162-H2162</f>
        <v/>
      </c>
      <c r="AI2162" s="82">
        <f>R2162-I2162</f>
        <v/>
      </c>
      <c r="AJ2162" s="82">
        <f>S2162-J2162</f>
        <v/>
      </c>
      <c r="AK2162" s="80">
        <f>INDEX(检修、备用和必开!I:I,MATCH(统调负荷!$C2162,检修、备用和必开!$A:$A,0))</f>
        <v/>
      </c>
    </row>
    <row r="2163" ht="13.8" customHeight="1">
      <c r="A2163" s="80">
        <f>WEEKDAY(C2163,2)</f>
        <v/>
      </c>
      <c r="B2163" s="80">
        <f>HOUR(D2163)</f>
        <v/>
      </c>
      <c r="D2163" s="75" t="n"/>
      <c r="E2163" s="80" t="n"/>
      <c r="F2163" s="80" t="n"/>
      <c r="G2163" s="80" t="n"/>
      <c r="H2163" s="80" t="n"/>
      <c r="I2163" s="80" t="n"/>
      <c r="J2163" s="80" t="n"/>
      <c r="K2163" s="80">
        <f>F2163-Y2163</f>
        <v/>
      </c>
      <c r="L2163" s="82">
        <f>AA2163/(K2163+W2163)</f>
        <v/>
      </c>
      <c r="M2163" s="75" t="n">
        <v>0.5104166666666666</v>
      </c>
      <c r="N2163" s="80" t="n">
        <v>58755</v>
      </c>
      <c r="O2163" s="80" t="n">
        <v>19447.99</v>
      </c>
      <c r="P2163" s="80" t="n">
        <v>9838</v>
      </c>
      <c r="Q2163" s="80" t="n">
        <v>18417.5</v>
      </c>
      <c r="R2163" s="80" t="n">
        <v>12458</v>
      </c>
      <c r="S2163" s="80" t="n">
        <v>-1406.49</v>
      </c>
      <c r="T2163" s="80">
        <f>O2163-Y2163</f>
        <v/>
      </c>
      <c r="U2163" s="82">
        <f>AA2163/(T2163+X2163)</f>
        <v/>
      </c>
      <c r="V2163" s="80">
        <f>INDEX(检修、备用和必开!B:B,MATCH(统调负荷!$C2163,检修、备用和必开!$A:$A,0))</f>
        <v/>
      </c>
      <c r="W2163" s="80">
        <f>INDEX(检修、备用和必开!C:C,MATCH(统调负荷!$C2163,检修、备用和必开!$A:$A,0))</f>
        <v/>
      </c>
      <c r="X2163" s="80">
        <f>INDEX(检修、备用和必开!D:D,MATCH(统调负荷!$C2163,检修、备用和必开!$A:$A,0))</f>
        <v/>
      </c>
      <c r="Y2163" s="80">
        <f>INDEX(检修、备用和必开!E:E,MATCH(统调负荷!$C2163,检修、备用和必开!$A:$A,0))</f>
        <v/>
      </c>
      <c r="Z2163" s="80">
        <f>INDEX(检修、备用和必开!F:F,MATCH(统调负荷!$C2163,检修、备用和必开!$A:$A,0))</f>
        <v/>
      </c>
      <c r="AA2163" s="80">
        <f>94492.4-V2163-Z2163</f>
        <v/>
      </c>
      <c r="AB2163" s="80" t="n">
        <v>228</v>
      </c>
      <c r="AC2163" s="80" t="n">
        <v>1000</v>
      </c>
      <c r="AD2163" s="83">
        <f>C2163+D2163</f>
        <v/>
      </c>
      <c r="AE2163" s="82">
        <f>N2163-E2163</f>
        <v/>
      </c>
      <c r="AF2163" s="82">
        <f>O2163-F2163</f>
        <v/>
      </c>
      <c r="AG2163" s="82">
        <f>P2163-G2163</f>
        <v/>
      </c>
      <c r="AH2163" s="82">
        <f>Q2163-H2163</f>
        <v/>
      </c>
      <c r="AI2163" s="82">
        <f>R2163-I2163</f>
        <v/>
      </c>
      <c r="AJ2163" s="82">
        <f>S2163-J2163</f>
        <v/>
      </c>
      <c r="AK2163" s="80">
        <f>INDEX(检修、备用和必开!I:I,MATCH(统调负荷!$C2163,检修、备用和必开!$A:$A,0))</f>
        <v/>
      </c>
    </row>
    <row r="2164" ht="13.8" customHeight="1">
      <c r="A2164" s="80">
        <f>WEEKDAY(C2164,2)</f>
        <v/>
      </c>
      <c r="B2164" s="80">
        <f>HOUR(D2164)</f>
        <v/>
      </c>
      <c r="D2164" s="75" t="n"/>
      <c r="E2164" s="80" t="n"/>
      <c r="F2164" s="80" t="n"/>
      <c r="G2164" s="80" t="n"/>
      <c r="H2164" s="80" t="n"/>
      <c r="I2164" s="80" t="n"/>
      <c r="J2164" s="80" t="n"/>
      <c r="K2164" s="80">
        <f>F2164-Y2164</f>
        <v/>
      </c>
      <c r="L2164" s="82">
        <f>AA2164/(K2164+W2164)</f>
        <v/>
      </c>
      <c r="M2164" s="75" t="n">
        <v>0.5208333333333334</v>
      </c>
      <c r="N2164" s="80" t="n">
        <v>58620</v>
      </c>
      <c r="O2164" s="80" t="n">
        <v>19542.39</v>
      </c>
      <c r="P2164" s="80" t="n">
        <v>9838</v>
      </c>
      <c r="Q2164" s="80" t="n">
        <v>18065.1</v>
      </c>
      <c r="R2164" s="80" t="n">
        <v>12581</v>
      </c>
      <c r="S2164" s="80" t="n">
        <v>-1406.49</v>
      </c>
      <c r="T2164" s="80">
        <f>O2164-Y2164</f>
        <v/>
      </c>
      <c r="U2164" s="82">
        <f>AA2164/(T2164+X2164)</f>
        <v/>
      </c>
      <c r="V2164" s="80">
        <f>INDEX(检修、备用和必开!B:B,MATCH(统调负荷!$C2164,检修、备用和必开!$A:$A,0))</f>
        <v/>
      </c>
      <c r="W2164" s="80">
        <f>INDEX(检修、备用和必开!C:C,MATCH(统调负荷!$C2164,检修、备用和必开!$A:$A,0))</f>
        <v/>
      </c>
      <c r="X2164" s="80">
        <f>INDEX(检修、备用和必开!D:D,MATCH(统调负荷!$C2164,检修、备用和必开!$A:$A,0))</f>
        <v/>
      </c>
      <c r="Y2164" s="80">
        <f>INDEX(检修、备用和必开!E:E,MATCH(统调负荷!$C2164,检修、备用和必开!$A:$A,0))</f>
        <v/>
      </c>
      <c r="Z2164" s="80">
        <f>INDEX(检修、备用和必开!F:F,MATCH(统调负荷!$C2164,检修、备用和必开!$A:$A,0))</f>
        <v/>
      </c>
      <c r="AA2164" s="80">
        <f>94492.4-V2164-Z2164</f>
        <v/>
      </c>
      <c r="AB2164" s="80" t="n">
        <v>250.12</v>
      </c>
      <c r="AC2164" s="80" t="n">
        <v>351.42</v>
      </c>
      <c r="AD2164" s="83">
        <f>C2164+D2164</f>
        <v/>
      </c>
      <c r="AE2164" s="82">
        <f>N2164-E2164</f>
        <v/>
      </c>
      <c r="AF2164" s="82">
        <f>O2164-F2164</f>
        <v/>
      </c>
      <c r="AG2164" s="82">
        <f>P2164-G2164</f>
        <v/>
      </c>
      <c r="AH2164" s="82">
        <f>Q2164-H2164</f>
        <v/>
      </c>
      <c r="AI2164" s="82">
        <f>R2164-I2164</f>
        <v/>
      </c>
      <c r="AJ2164" s="82">
        <f>S2164-J2164</f>
        <v/>
      </c>
      <c r="AK2164" s="80">
        <f>INDEX(检修、备用和必开!I:I,MATCH(统调负荷!$C2164,检修、备用和必开!$A:$A,0))</f>
        <v/>
      </c>
    </row>
    <row r="2165" ht="13.8" customHeight="1">
      <c r="A2165" s="80">
        <f>WEEKDAY(C2165,2)</f>
        <v/>
      </c>
      <c r="B2165" s="80">
        <f>HOUR(D2165)</f>
        <v/>
      </c>
      <c r="D2165" s="75" t="n"/>
      <c r="E2165" s="80" t="n"/>
      <c r="F2165" s="80" t="n"/>
      <c r="G2165" s="80" t="n"/>
      <c r="H2165" s="80" t="n"/>
      <c r="I2165" s="80" t="n"/>
      <c r="J2165" s="80" t="n"/>
      <c r="K2165" s="80">
        <f>F2165-Y2165</f>
        <v/>
      </c>
      <c r="L2165" s="82">
        <f>AA2165/(K2165+W2165)</f>
        <v/>
      </c>
      <c r="M2165" s="75" t="n">
        <v>0.53125</v>
      </c>
      <c r="N2165" s="80" t="n">
        <v>58345</v>
      </c>
      <c r="O2165" s="80" t="n">
        <v>19259.99</v>
      </c>
      <c r="P2165" s="80" t="n">
        <v>9838</v>
      </c>
      <c r="Q2165" s="80" t="n">
        <v>18015.7</v>
      </c>
      <c r="R2165" s="80" t="n">
        <v>12638</v>
      </c>
      <c r="S2165" s="80" t="n">
        <v>-1406.69</v>
      </c>
      <c r="T2165" s="80">
        <f>O2165-Y2165</f>
        <v/>
      </c>
      <c r="U2165" s="82">
        <f>AA2165/(T2165+X2165)</f>
        <v/>
      </c>
      <c r="V2165" s="80">
        <f>INDEX(检修、备用和必开!B:B,MATCH(统调负荷!$C2165,检修、备用和必开!$A:$A,0))</f>
        <v/>
      </c>
      <c r="W2165" s="80">
        <f>INDEX(检修、备用和必开!C:C,MATCH(统调负荷!$C2165,检修、备用和必开!$A:$A,0))</f>
        <v/>
      </c>
      <c r="X2165" s="80">
        <f>INDEX(检修、备用和必开!D:D,MATCH(统调负荷!$C2165,检修、备用和必开!$A:$A,0))</f>
        <v/>
      </c>
      <c r="Y2165" s="80">
        <f>INDEX(检修、备用和必开!E:E,MATCH(统调负荷!$C2165,检修、备用和必开!$A:$A,0))</f>
        <v/>
      </c>
      <c r="Z2165" s="80">
        <f>INDEX(检修、备用和必开!F:F,MATCH(统调负荷!$C2165,检修、备用和必开!$A:$A,0))</f>
        <v/>
      </c>
      <c r="AA2165" s="80">
        <f>94492.4-V2165-Z2165</f>
        <v/>
      </c>
      <c r="AB2165" s="80" t="n">
        <v>258</v>
      </c>
      <c r="AC2165" s="80" t="n">
        <v>342.94</v>
      </c>
      <c r="AD2165" s="83">
        <f>C2165+D2165</f>
        <v/>
      </c>
      <c r="AE2165" s="82">
        <f>N2165-E2165</f>
        <v/>
      </c>
      <c r="AF2165" s="82">
        <f>O2165-F2165</f>
        <v/>
      </c>
      <c r="AG2165" s="82">
        <f>P2165-G2165</f>
        <v/>
      </c>
      <c r="AH2165" s="82">
        <f>Q2165-H2165</f>
        <v/>
      </c>
      <c r="AI2165" s="82">
        <f>R2165-I2165</f>
        <v/>
      </c>
      <c r="AJ2165" s="82">
        <f>S2165-J2165</f>
        <v/>
      </c>
      <c r="AK2165" s="80">
        <f>INDEX(检修、备用和必开!I:I,MATCH(统调负荷!$C2165,检修、备用和必开!$A:$A,0))</f>
        <v/>
      </c>
    </row>
    <row r="2166" ht="13.8" customHeight="1">
      <c r="A2166" s="80">
        <f>WEEKDAY(C2166,2)</f>
        <v/>
      </c>
      <c r="B2166" s="80">
        <f>HOUR(D2166)</f>
        <v/>
      </c>
      <c r="D2166" s="75" t="n"/>
      <c r="E2166" s="80" t="n"/>
      <c r="F2166" s="80" t="n"/>
      <c r="G2166" s="80" t="n"/>
      <c r="H2166" s="80" t="n"/>
      <c r="I2166" s="80" t="n"/>
      <c r="J2166" s="80" t="n"/>
      <c r="K2166" s="80">
        <f>F2166-Y2166</f>
        <v/>
      </c>
      <c r="L2166" s="82">
        <f>AA2166/(K2166+W2166)</f>
        <v/>
      </c>
      <c r="M2166" s="75" t="n">
        <v>0.5416666666666666</v>
      </c>
      <c r="N2166" s="80" t="n">
        <v>58215</v>
      </c>
      <c r="O2166" s="80" t="n">
        <v>18667.99</v>
      </c>
      <c r="P2166" s="80" t="n">
        <v>9838</v>
      </c>
      <c r="Q2166" s="80" t="n">
        <v>18467.7</v>
      </c>
      <c r="R2166" s="80" t="n">
        <v>12648</v>
      </c>
      <c r="S2166" s="80" t="n">
        <v>-1406.69</v>
      </c>
      <c r="T2166" s="80">
        <f>O2166-Y2166</f>
        <v/>
      </c>
      <c r="U2166" s="82">
        <f>AA2166/(T2166+X2166)</f>
        <v/>
      </c>
      <c r="V2166" s="80">
        <f>INDEX(检修、备用和必开!B:B,MATCH(统调负荷!$C2166,检修、备用和必开!$A:$A,0))</f>
        <v/>
      </c>
      <c r="W2166" s="80">
        <f>INDEX(检修、备用和必开!C:C,MATCH(统调负荷!$C2166,检修、备用和必开!$A:$A,0))</f>
        <v/>
      </c>
      <c r="X2166" s="80">
        <f>INDEX(检修、备用和必开!D:D,MATCH(统调负荷!$C2166,检修、备用和必开!$A:$A,0))</f>
        <v/>
      </c>
      <c r="Y2166" s="80">
        <f>INDEX(检修、备用和必开!E:E,MATCH(统调负荷!$C2166,检修、备用和必开!$A:$A,0))</f>
        <v/>
      </c>
      <c r="Z2166" s="80">
        <f>INDEX(检修、备用和必开!F:F,MATCH(统调负荷!$C2166,检修、备用和必开!$A:$A,0))</f>
        <v/>
      </c>
      <c r="AA2166" s="80">
        <f>94492.4-V2166-Z2166</f>
        <v/>
      </c>
      <c r="AB2166" s="80" t="n">
        <v>1</v>
      </c>
      <c r="AC2166" s="80" t="n">
        <v>305.12</v>
      </c>
      <c r="AD2166" s="83">
        <f>C2166+D2166</f>
        <v/>
      </c>
      <c r="AE2166" s="82">
        <f>N2166-E2166</f>
        <v/>
      </c>
      <c r="AF2166" s="82">
        <f>O2166-F2166</f>
        <v/>
      </c>
      <c r="AG2166" s="82">
        <f>P2166-G2166</f>
        <v/>
      </c>
      <c r="AH2166" s="82">
        <f>Q2166-H2166</f>
        <v/>
      </c>
      <c r="AI2166" s="82">
        <f>R2166-I2166</f>
        <v/>
      </c>
      <c r="AJ2166" s="82">
        <f>S2166-J2166</f>
        <v/>
      </c>
      <c r="AK2166" s="80">
        <f>INDEX(检修、备用和必开!I:I,MATCH(统调负荷!$C2166,检修、备用和必开!$A:$A,0))</f>
        <v/>
      </c>
    </row>
    <row r="2167" ht="13.8" customHeight="1">
      <c r="A2167" s="80">
        <f>WEEKDAY(C2167,2)</f>
        <v/>
      </c>
      <c r="B2167" s="80">
        <f>HOUR(D2167)</f>
        <v/>
      </c>
      <c r="D2167" s="75" t="n"/>
      <c r="E2167" s="80" t="n"/>
      <c r="F2167" s="80" t="n"/>
      <c r="G2167" s="80" t="n"/>
      <c r="H2167" s="80" t="n"/>
      <c r="I2167" s="80" t="n"/>
      <c r="J2167" s="80" t="n"/>
      <c r="K2167" s="80">
        <f>F2167-Y2167</f>
        <v/>
      </c>
      <c r="L2167" s="82">
        <f>AA2167/(K2167+W2167)</f>
        <v/>
      </c>
      <c r="M2167" s="75" t="n">
        <v>0.5520833333333334</v>
      </c>
      <c r="N2167" s="80" t="n">
        <v>58800</v>
      </c>
      <c r="O2167" s="80" t="n">
        <v>18340.39</v>
      </c>
      <c r="P2167" s="80" t="n">
        <v>9838</v>
      </c>
      <c r="Q2167" s="80" t="n">
        <v>19426.3</v>
      </c>
      <c r="R2167" s="80" t="n">
        <v>12602</v>
      </c>
      <c r="S2167" s="80" t="n">
        <v>-1406.69</v>
      </c>
      <c r="T2167" s="80">
        <f>O2167-Y2167</f>
        <v/>
      </c>
      <c r="U2167" s="82">
        <f>AA2167/(T2167+X2167)</f>
        <v/>
      </c>
      <c r="V2167" s="80">
        <f>INDEX(检修、备用和必开!B:B,MATCH(统调负荷!$C2167,检修、备用和必开!$A:$A,0))</f>
        <v/>
      </c>
      <c r="W2167" s="80">
        <f>INDEX(检修、备用和必开!C:C,MATCH(统调负荷!$C2167,检修、备用和必开!$A:$A,0))</f>
        <v/>
      </c>
      <c r="X2167" s="80">
        <f>INDEX(检修、备用和必开!D:D,MATCH(统调负荷!$C2167,检修、备用和必开!$A:$A,0))</f>
        <v/>
      </c>
      <c r="Y2167" s="80">
        <f>INDEX(检修、备用和必开!E:E,MATCH(统调负荷!$C2167,检修、备用和必开!$A:$A,0))</f>
        <v/>
      </c>
      <c r="Z2167" s="80">
        <f>INDEX(检修、备用和必开!F:F,MATCH(统调负荷!$C2167,检修、备用和必开!$A:$A,0))</f>
        <v/>
      </c>
      <c r="AA2167" s="80">
        <f>94492.4-V2167-Z2167</f>
        <v/>
      </c>
      <c r="AB2167" s="80" t="n">
        <v>1</v>
      </c>
      <c r="AC2167" s="80" t="n">
        <v>308</v>
      </c>
      <c r="AD2167" s="83">
        <f>C2167+D2167</f>
        <v/>
      </c>
      <c r="AE2167" s="82">
        <f>N2167-E2167</f>
        <v/>
      </c>
      <c r="AF2167" s="82">
        <f>O2167-F2167</f>
        <v/>
      </c>
      <c r="AG2167" s="82">
        <f>P2167-G2167</f>
        <v/>
      </c>
      <c r="AH2167" s="82">
        <f>Q2167-H2167</f>
        <v/>
      </c>
      <c r="AI2167" s="82">
        <f>R2167-I2167</f>
        <v/>
      </c>
      <c r="AJ2167" s="82">
        <f>S2167-J2167</f>
        <v/>
      </c>
      <c r="AK2167" s="80">
        <f>INDEX(检修、备用和必开!I:I,MATCH(统调负荷!$C2167,检修、备用和必开!$A:$A,0))</f>
        <v/>
      </c>
    </row>
    <row r="2168" ht="13.8" customHeight="1">
      <c r="A2168" s="80">
        <f>WEEKDAY(C2168,2)</f>
        <v/>
      </c>
      <c r="B2168" s="80">
        <f>HOUR(D2168)</f>
        <v/>
      </c>
      <c r="D2168" s="75" t="n"/>
      <c r="E2168" s="80" t="n"/>
      <c r="F2168" s="80" t="n"/>
      <c r="G2168" s="80" t="n"/>
      <c r="H2168" s="80" t="n"/>
      <c r="I2168" s="80" t="n"/>
      <c r="J2168" s="80" t="n"/>
      <c r="K2168" s="80">
        <f>F2168-Y2168</f>
        <v/>
      </c>
      <c r="L2168" s="82">
        <f>AA2168/(K2168+W2168)</f>
        <v/>
      </c>
      <c r="M2168" s="75" t="n">
        <v>0.5625</v>
      </c>
      <c r="N2168" s="80" t="n">
        <v>59035</v>
      </c>
      <c r="O2168" s="80" t="n">
        <v>17356.3</v>
      </c>
      <c r="P2168" s="80" t="n">
        <v>9838</v>
      </c>
      <c r="Q2168" s="80" t="n">
        <v>20734.6</v>
      </c>
      <c r="R2168" s="80" t="n">
        <v>12513</v>
      </c>
      <c r="S2168" s="80" t="n">
        <v>-1406.9</v>
      </c>
      <c r="T2168" s="80">
        <f>O2168-Y2168</f>
        <v/>
      </c>
      <c r="U2168" s="82">
        <f>AA2168/(T2168+X2168)</f>
        <v/>
      </c>
      <c r="V2168" s="80">
        <f>INDEX(检修、备用和必开!B:B,MATCH(统调负荷!$C2168,检修、备用和必开!$A:$A,0))</f>
        <v/>
      </c>
      <c r="W2168" s="80">
        <f>INDEX(检修、备用和必开!C:C,MATCH(统调负荷!$C2168,检修、备用和必开!$A:$A,0))</f>
        <v/>
      </c>
      <c r="X2168" s="80">
        <f>INDEX(检修、备用和必开!D:D,MATCH(统调负荷!$C2168,检修、备用和必开!$A:$A,0))</f>
        <v/>
      </c>
      <c r="Y2168" s="80">
        <f>INDEX(检修、备用和必开!E:E,MATCH(统调负荷!$C2168,检修、备用和必开!$A:$A,0))</f>
        <v/>
      </c>
      <c r="Z2168" s="80">
        <f>INDEX(检修、备用和必开!F:F,MATCH(统调负荷!$C2168,检修、备用和必开!$A:$A,0))</f>
        <v/>
      </c>
      <c r="AA2168" s="80">
        <f>94492.4-V2168-Z2168</f>
        <v/>
      </c>
      <c r="AB2168" s="80" t="n">
        <v>0</v>
      </c>
      <c r="AC2168" s="80" t="n">
        <v>301.08</v>
      </c>
      <c r="AD2168" s="83">
        <f>C2168+D2168</f>
        <v/>
      </c>
      <c r="AE2168" s="82">
        <f>N2168-E2168</f>
        <v/>
      </c>
      <c r="AF2168" s="82">
        <f>O2168-F2168</f>
        <v/>
      </c>
      <c r="AG2168" s="82">
        <f>P2168-G2168</f>
        <v/>
      </c>
      <c r="AH2168" s="82">
        <f>Q2168-H2168</f>
        <v/>
      </c>
      <c r="AI2168" s="82">
        <f>R2168-I2168</f>
        <v/>
      </c>
      <c r="AJ2168" s="82">
        <f>S2168-J2168</f>
        <v/>
      </c>
      <c r="AK2168" s="80">
        <f>INDEX(检修、备用和必开!I:I,MATCH(统调负荷!$C2168,检修、备用和必开!$A:$A,0))</f>
        <v/>
      </c>
    </row>
    <row r="2169" ht="13.8" customHeight="1">
      <c r="A2169" s="80">
        <f>WEEKDAY(C2169,2)</f>
        <v/>
      </c>
      <c r="B2169" s="80">
        <f>HOUR(D2169)</f>
        <v/>
      </c>
      <c r="D2169" s="75" t="n"/>
      <c r="E2169" s="80" t="n"/>
      <c r="F2169" s="80" t="n"/>
      <c r="G2169" s="80" t="n"/>
      <c r="H2169" s="80" t="n"/>
      <c r="I2169" s="80" t="n"/>
      <c r="J2169" s="80" t="n"/>
      <c r="K2169" s="80">
        <f>F2169-Y2169</f>
        <v/>
      </c>
      <c r="L2169" s="82">
        <f>AA2169/(K2169+W2169)</f>
        <v/>
      </c>
      <c r="M2169" s="75" t="n">
        <v>0.5729166666666666</v>
      </c>
      <c r="N2169" s="80" t="n">
        <v>59300</v>
      </c>
      <c r="O2169" s="80" t="n">
        <v>17586.5</v>
      </c>
      <c r="P2169" s="80" t="n">
        <v>10127</v>
      </c>
      <c r="Q2169" s="80" t="n">
        <v>20646.2</v>
      </c>
      <c r="R2169" s="80" t="n">
        <v>12347</v>
      </c>
      <c r="S2169" s="80" t="n">
        <v>-1406.7</v>
      </c>
      <c r="T2169" s="80">
        <f>O2169-Y2169</f>
        <v/>
      </c>
      <c r="U2169" s="82">
        <f>AA2169/(T2169+X2169)</f>
        <v/>
      </c>
      <c r="V2169" s="80">
        <f>INDEX(检修、备用和必开!B:B,MATCH(统调负荷!$C2169,检修、备用和必开!$A:$A,0))</f>
        <v/>
      </c>
      <c r="W2169" s="80">
        <f>INDEX(检修、备用和必开!C:C,MATCH(统调负荷!$C2169,检修、备用和必开!$A:$A,0))</f>
        <v/>
      </c>
      <c r="X2169" s="80">
        <f>INDEX(检修、备用和必开!D:D,MATCH(统调负荷!$C2169,检修、备用和必开!$A:$A,0))</f>
        <v/>
      </c>
      <c r="Y2169" s="80">
        <f>INDEX(检修、备用和必开!E:E,MATCH(统调负荷!$C2169,检修、备用和必开!$A:$A,0))</f>
        <v/>
      </c>
      <c r="Z2169" s="80">
        <f>INDEX(检修、备用和必开!F:F,MATCH(统调负荷!$C2169,检修、备用和必开!$A:$A,0))</f>
        <v/>
      </c>
      <c r="AA2169" s="80">
        <f>94492.4-V2169-Z2169</f>
        <v/>
      </c>
      <c r="AB2169" s="80" t="n">
        <v>0</v>
      </c>
      <c r="AC2169" s="80" t="n">
        <v>305</v>
      </c>
      <c r="AD2169" s="83">
        <f>C2169+D2169</f>
        <v/>
      </c>
      <c r="AE2169" s="82">
        <f>N2169-E2169</f>
        <v/>
      </c>
      <c r="AF2169" s="82">
        <f>O2169-F2169</f>
        <v/>
      </c>
      <c r="AG2169" s="82">
        <f>P2169-G2169</f>
        <v/>
      </c>
      <c r="AH2169" s="82">
        <f>Q2169-H2169</f>
        <v/>
      </c>
      <c r="AI2169" s="82">
        <f>R2169-I2169</f>
        <v/>
      </c>
      <c r="AJ2169" s="82">
        <f>S2169-J2169</f>
        <v/>
      </c>
      <c r="AK2169" s="80">
        <f>INDEX(检修、备用和必开!I:I,MATCH(统调负荷!$C2169,检修、备用和必开!$A:$A,0))</f>
        <v/>
      </c>
    </row>
    <row r="2170" ht="13.8" customHeight="1">
      <c r="A2170" s="80">
        <f>WEEKDAY(C2170,2)</f>
        <v/>
      </c>
      <c r="B2170" s="80">
        <f>HOUR(D2170)</f>
        <v/>
      </c>
      <c r="D2170" s="75" t="n"/>
      <c r="E2170" s="80" t="n"/>
      <c r="F2170" s="80" t="n"/>
      <c r="G2170" s="80" t="n"/>
      <c r="H2170" s="80" t="n"/>
      <c r="I2170" s="80" t="n"/>
      <c r="J2170" s="80" t="n"/>
      <c r="K2170" s="80">
        <f>F2170-Y2170</f>
        <v/>
      </c>
      <c r="L2170" s="82">
        <f>AA2170/(K2170+W2170)</f>
        <v/>
      </c>
      <c r="M2170" s="75" t="n">
        <v>0.5833333333333334</v>
      </c>
      <c r="N2170" s="80" t="n">
        <v>58910</v>
      </c>
      <c r="O2170" s="80" t="n">
        <v>17045.8</v>
      </c>
      <c r="P2170" s="80" t="n">
        <v>10239</v>
      </c>
      <c r="Q2170" s="80" t="n">
        <v>20915.9</v>
      </c>
      <c r="R2170" s="80" t="n">
        <v>12116</v>
      </c>
      <c r="S2170" s="80" t="n">
        <v>-1406.7</v>
      </c>
      <c r="T2170" s="80">
        <f>O2170-Y2170</f>
        <v/>
      </c>
      <c r="U2170" s="82">
        <f>AA2170/(T2170+X2170)</f>
        <v/>
      </c>
      <c r="V2170" s="80">
        <f>INDEX(检修、备用和必开!B:B,MATCH(统调负荷!$C2170,检修、备用和必开!$A:$A,0))</f>
        <v/>
      </c>
      <c r="W2170" s="80">
        <f>INDEX(检修、备用和必开!C:C,MATCH(统调负荷!$C2170,检修、备用和必开!$A:$A,0))</f>
        <v/>
      </c>
      <c r="X2170" s="80">
        <f>INDEX(检修、备用和必开!D:D,MATCH(统调负荷!$C2170,检修、备用和必开!$A:$A,0))</f>
        <v/>
      </c>
      <c r="Y2170" s="80">
        <f>INDEX(检修、备用和必开!E:E,MATCH(统调负荷!$C2170,检修、备用和必开!$A:$A,0))</f>
        <v/>
      </c>
      <c r="Z2170" s="80">
        <f>INDEX(检修、备用和必开!F:F,MATCH(统调负荷!$C2170,检修、备用和必开!$A:$A,0))</f>
        <v/>
      </c>
      <c r="AA2170" s="80">
        <f>94492.4-V2170-Z2170</f>
        <v/>
      </c>
      <c r="AB2170" s="80" t="n">
        <v>0</v>
      </c>
      <c r="AC2170" s="80" t="n">
        <v>300</v>
      </c>
      <c r="AD2170" s="83">
        <f>C2170+D2170</f>
        <v/>
      </c>
      <c r="AE2170" s="82">
        <f>N2170-E2170</f>
        <v/>
      </c>
      <c r="AF2170" s="82">
        <f>O2170-F2170</f>
        <v/>
      </c>
      <c r="AG2170" s="82">
        <f>P2170-G2170</f>
        <v/>
      </c>
      <c r="AH2170" s="82">
        <f>Q2170-H2170</f>
        <v/>
      </c>
      <c r="AI2170" s="82">
        <f>R2170-I2170</f>
        <v/>
      </c>
      <c r="AJ2170" s="82">
        <f>S2170-J2170</f>
        <v/>
      </c>
      <c r="AK2170" s="80">
        <f>INDEX(检修、备用和必开!I:I,MATCH(统调负荷!$C2170,检修、备用和必开!$A:$A,0))</f>
        <v/>
      </c>
    </row>
    <row r="2171" ht="13.8" customHeight="1">
      <c r="A2171" s="80">
        <f>WEEKDAY(C2171,2)</f>
        <v/>
      </c>
      <c r="B2171" s="80">
        <f>HOUR(D2171)</f>
        <v/>
      </c>
      <c r="D2171" s="75" t="n"/>
      <c r="E2171" s="80" t="n"/>
      <c r="F2171" s="80" t="n"/>
      <c r="G2171" s="80" t="n"/>
      <c r="H2171" s="80" t="n"/>
      <c r="I2171" s="80" t="n"/>
      <c r="J2171" s="80" t="n"/>
      <c r="K2171" s="80">
        <f>F2171-Y2171</f>
        <v/>
      </c>
      <c r="L2171" s="82">
        <f>AA2171/(K2171+W2171)</f>
        <v/>
      </c>
      <c r="M2171" s="75" t="n">
        <v>0.59375</v>
      </c>
      <c r="N2171" s="80" t="n">
        <v>58360</v>
      </c>
      <c r="O2171" s="80" t="n">
        <v>15727.3</v>
      </c>
      <c r="P2171" s="80" t="n">
        <v>11363</v>
      </c>
      <c r="Q2171" s="80" t="n">
        <v>20845.4</v>
      </c>
      <c r="R2171" s="80" t="n">
        <v>11831</v>
      </c>
      <c r="S2171" s="80" t="n">
        <v>-1406.7</v>
      </c>
      <c r="T2171" s="80">
        <f>O2171-Y2171</f>
        <v/>
      </c>
      <c r="U2171" s="82">
        <f>AA2171/(T2171+X2171)</f>
        <v/>
      </c>
      <c r="V2171" s="80">
        <f>INDEX(检修、备用和必开!B:B,MATCH(统调负荷!$C2171,检修、备用和必开!$A:$A,0))</f>
        <v/>
      </c>
      <c r="W2171" s="80">
        <f>INDEX(检修、备用和必开!C:C,MATCH(统调负荷!$C2171,检修、备用和必开!$A:$A,0))</f>
        <v/>
      </c>
      <c r="X2171" s="80">
        <f>INDEX(检修、备用和必开!D:D,MATCH(统调负荷!$C2171,检修、备用和必开!$A:$A,0))</f>
        <v/>
      </c>
      <c r="Y2171" s="80">
        <f>INDEX(检修、备用和必开!E:E,MATCH(统调负荷!$C2171,检修、备用和必开!$A:$A,0))</f>
        <v/>
      </c>
      <c r="Z2171" s="80">
        <f>INDEX(检修、备用和必开!F:F,MATCH(统调负荷!$C2171,检修、备用和必开!$A:$A,0))</f>
        <v/>
      </c>
      <c r="AA2171" s="80">
        <f>94492.4-V2171-Z2171</f>
        <v/>
      </c>
      <c r="AB2171" s="80" t="n">
        <v>0</v>
      </c>
      <c r="AC2171" s="80" t="n">
        <v>275</v>
      </c>
      <c r="AD2171" s="83">
        <f>C2171+D2171</f>
        <v/>
      </c>
      <c r="AE2171" s="82">
        <f>N2171-E2171</f>
        <v/>
      </c>
      <c r="AF2171" s="82">
        <f>O2171-F2171</f>
        <v/>
      </c>
      <c r="AG2171" s="82">
        <f>P2171-G2171</f>
        <v/>
      </c>
      <c r="AH2171" s="82">
        <f>Q2171-H2171</f>
        <v/>
      </c>
      <c r="AI2171" s="82">
        <f>R2171-I2171</f>
        <v/>
      </c>
      <c r="AJ2171" s="82">
        <f>S2171-J2171</f>
        <v/>
      </c>
      <c r="AK2171" s="80">
        <f>INDEX(检修、备用和必开!I:I,MATCH(统调负荷!$C2171,检修、备用和必开!$A:$A,0))</f>
        <v/>
      </c>
    </row>
    <row r="2172" ht="13.8" customHeight="1">
      <c r="A2172" s="80">
        <f>WEEKDAY(C2172,2)</f>
        <v/>
      </c>
      <c r="B2172" s="80">
        <f>HOUR(D2172)</f>
        <v/>
      </c>
      <c r="D2172" s="75" t="n"/>
      <c r="E2172" s="80" t="n"/>
      <c r="F2172" s="80" t="n"/>
      <c r="G2172" s="80" t="n"/>
      <c r="H2172" s="80" t="n"/>
      <c r="I2172" s="80" t="n"/>
      <c r="J2172" s="80" t="n"/>
      <c r="K2172" s="80">
        <f>F2172-Y2172</f>
        <v/>
      </c>
      <c r="L2172" s="82">
        <f>AA2172/(K2172+W2172)</f>
        <v/>
      </c>
      <c r="M2172" s="75" t="n">
        <v>0.6041666666666666</v>
      </c>
      <c r="N2172" s="80" t="n">
        <v>58360</v>
      </c>
      <c r="O2172" s="80" t="n">
        <v>15347.39</v>
      </c>
      <c r="P2172" s="80" t="n">
        <v>12142</v>
      </c>
      <c r="Q2172" s="80" t="n">
        <v>20737.3</v>
      </c>
      <c r="R2172" s="80" t="n">
        <v>11540</v>
      </c>
      <c r="S2172" s="80" t="n">
        <v>-1406.69</v>
      </c>
      <c r="T2172" s="80">
        <f>O2172-Y2172</f>
        <v/>
      </c>
      <c r="U2172" s="82">
        <f>AA2172/(T2172+X2172)</f>
        <v/>
      </c>
      <c r="V2172" s="80">
        <f>INDEX(检修、备用和必开!B:B,MATCH(统调负荷!$C2172,检修、备用和必开!$A:$A,0))</f>
        <v/>
      </c>
      <c r="W2172" s="80">
        <f>INDEX(检修、备用和必开!C:C,MATCH(统调负荷!$C2172,检修、备用和必开!$A:$A,0))</f>
        <v/>
      </c>
      <c r="X2172" s="80">
        <f>INDEX(检修、备用和必开!D:D,MATCH(统调负荷!$C2172,检修、备用和必开!$A:$A,0))</f>
        <v/>
      </c>
      <c r="Y2172" s="80">
        <f>INDEX(检修、备用和必开!E:E,MATCH(统调负荷!$C2172,检修、备用和必开!$A:$A,0))</f>
        <v/>
      </c>
      <c r="Z2172" s="80">
        <f>INDEX(检修、备用和必开!F:F,MATCH(统调负荷!$C2172,检修、备用和必开!$A:$A,0))</f>
        <v/>
      </c>
      <c r="AA2172" s="80">
        <f>94492.4-V2172-Z2172</f>
        <v/>
      </c>
      <c r="AB2172" s="80" t="n">
        <v>0</v>
      </c>
      <c r="AC2172" s="80" t="n">
        <v>275</v>
      </c>
      <c r="AD2172" s="83">
        <f>C2172+D2172</f>
        <v/>
      </c>
      <c r="AE2172" s="82">
        <f>N2172-E2172</f>
        <v/>
      </c>
      <c r="AF2172" s="82">
        <f>O2172-F2172</f>
        <v/>
      </c>
      <c r="AG2172" s="82">
        <f>P2172-G2172</f>
        <v/>
      </c>
      <c r="AH2172" s="82">
        <f>Q2172-H2172</f>
        <v/>
      </c>
      <c r="AI2172" s="82">
        <f>R2172-I2172</f>
        <v/>
      </c>
      <c r="AJ2172" s="82">
        <f>S2172-J2172</f>
        <v/>
      </c>
      <c r="AK2172" s="80">
        <f>INDEX(检修、备用和必开!I:I,MATCH(统调负荷!$C2172,检修、备用和必开!$A:$A,0))</f>
        <v/>
      </c>
    </row>
    <row r="2173" ht="13.8" customHeight="1">
      <c r="A2173" s="80">
        <f>WEEKDAY(C2173,2)</f>
        <v/>
      </c>
      <c r="B2173" s="80">
        <f>HOUR(D2173)</f>
        <v/>
      </c>
      <c r="D2173" s="75" t="n"/>
      <c r="E2173" s="80" t="n"/>
      <c r="F2173" s="80" t="n"/>
      <c r="G2173" s="80" t="n"/>
      <c r="H2173" s="80" t="n"/>
      <c r="I2173" s="80" t="n"/>
      <c r="J2173" s="80" t="n"/>
      <c r="K2173" s="80">
        <f>F2173-Y2173</f>
        <v/>
      </c>
      <c r="L2173" s="82">
        <f>AA2173/(K2173+W2173)</f>
        <v/>
      </c>
      <c r="M2173" s="75" t="n">
        <v>0.6145833333333334</v>
      </c>
      <c r="N2173" s="80" t="n">
        <v>58575</v>
      </c>
      <c r="O2173" s="80" t="n">
        <v>15272.79</v>
      </c>
      <c r="P2173" s="80" t="n">
        <v>12927</v>
      </c>
      <c r="Q2173" s="80" t="n">
        <v>20613.9</v>
      </c>
      <c r="R2173" s="80" t="n">
        <v>11168</v>
      </c>
      <c r="S2173" s="80" t="n">
        <v>-1406.69</v>
      </c>
      <c r="T2173" s="80">
        <f>O2173-Y2173</f>
        <v/>
      </c>
      <c r="U2173" s="82">
        <f>AA2173/(T2173+X2173)</f>
        <v/>
      </c>
      <c r="V2173" s="80">
        <f>INDEX(检修、备用和必开!B:B,MATCH(统调负荷!$C2173,检修、备用和必开!$A:$A,0))</f>
        <v/>
      </c>
      <c r="W2173" s="80">
        <f>INDEX(检修、备用和必开!C:C,MATCH(统调负荷!$C2173,检修、备用和必开!$A:$A,0))</f>
        <v/>
      </c>
      <c r="X2173" s="80">
        <f>INDEX(检修、备用和必开!D:D,MATCH(统调负荷!$C2173,检修、备用和必开!$A:$A,0))</f>
        <v/>
      </c>
      <c r="Y2173" s="80">
        <f>INDEX(检修、备用和必开!E:E,MATCH(统调负荷!$C2173,检修、备用和必开!$A:$A,0))</f>
        <v/>
      </c>
      <c r="Z2173" s="80">
        <f>INDEX(检修、备用和必开!F:F,MATCH(统调负荷!$C2173,检修、备用和必开!$A:$A,0))</f>
        <v/>
      </c>
      <c r="AA2173" s="80">
        <f>94492.4-V2173-Z2173</f>
        <v/>
      </c>
      <c r="AB2173" s="80" t="n">
        <v>0</v>
      </c>
      <c r="AC2173" s="80" t="n">
        <v>250.12</v>
      </c>
      <c r="AD2173" s="83">
        <f>C2173+D2173</f>
        <v/>
      </c>
      <c r="AE2173" s="82">
        <f>N2173-E2173</f>
        <v/>
      </c>
      <c r="AF2173" s="82">
        <f>O2173-F2173</f>
        <v/>
      </c>
      <c r="AG2173" s="82">
        <f>P2173-G2173</f>
        <v/>
      </c>
      <c r="AH2173" s="82">
        <f>Q2173-H2173</f>
        <v/>
      </c>
      <c r="AI2173" s="82">
        <f>R2173-I2173</f>
        <v/>
      </c>
      <c r="AJ2173" s="82">
        <f>S2173-J2173</f>
        <v/>
      </c>
      <c r="AK2173" s="80">
        <f>INDEX(检修、备用和必开!I:I,MATCH(统调负荷!$C2173,检修、备用和必开!$A:$A,0))</f>
        <v/>
      </c>
    </row>
    <row r="2174" ht="13.8" customHeight="1">
      <c r="A2174" s="80">
        <f>WEEKDAY(C2174,2)</f>
        <v/>
      </c>
      <c r="B2174" s="80">
        <f>HOUR(D2174)</f>
        <v/>
      </c>
      <c r="D2174" s="75" t="n"/>
      <c r="E2174" s="80" t="n"/>
      <c r="F2174" s="80" t="n"/>
      <c r="G2174" s="80" t="n"/>
      <c r="H2174" s="80" t="n"/>
      <c r="I2174" s="80" t="n"/>
      <c r="J2174" s="80" t="n"/>
      <c r="K2174" s="80">
        <f>F2174-Y2174</f>
        <v/>
      </c>
      <c r="L2174" s="82">
        <f>AA2174/(K2174+W2174)</f>
        <v/>
      </c>
      <c r="M2174" s="75" t="n">
        <v>0.625</v>
      </c>
      <c r="N2174" s="80" t="n">
        <v>58845</v>
      </c>
      <c r="O2174" s="80" t="n">
        <v>15647.99</v>
      </c>
      <c r="P2174" s="80" t="n">
        <v>13148</v>
      </c>
      <c r="Q2174" s="80" t="n">
        <v>20715.5</v>
      </c>
      <c r="R2174" s="80" t="n">
        <v>10740</v>
      </c>
      <c r="S2174" s="80" t="n">
        <v>-1406.49</v>
      </c>
      <c r="T2174" s="80">
        <f>O2174-Y2174</f>
        <v/>
      </c>
      <c r="U2174" s="82">
        <f>AA2174/(T2174+X2174)</f>
        <v/>
      </c>
      <c r="V2174" s="80">
        <f>INDEX(检修、备用和必开!B:B,MATCH(统调负荷!$C2174,检修、备用和必开!$A:$A,0))</f>
        <v/>
      </c>
      <c r="W2174" s="80">
        <f>INDEX(检修、备用和必开!C:C,MATCH(统调负荷!$C2174,检修、备用和必开!$A:$A,0))</f>
        <v/>
      </c>
      <c r="X2174" s="80">
        <f>INDEX(检修、备用和必开!D:D,MATCH(统调负荷!$C2174,检修、备用和必开!$A:$A,0))</f>
        <v/>
      </c>
      <c r="Y2174" s="80">
        <f>INDEX(检修、备用和必开!E:E,MATCH(统调负荷!$C2174,检修、备用和必开!$A:$A,0))</f>
        <v/>
      </c>
      <c r="Z2174" s="80">
        <f>INDEX(检修、备用和必开!F:F,MATCH(统调负荷!$C2174,检修、备用和必开!$A:$A,0))</f>
        <v/>
      </c>
      <c r="AA2174" s="80">
        <f>94492.4-V2174-Z2174</f>
        <v/>
      </c>
      <c r="AB2174" s="80" t="n">
        <v>0</v>
      </c>
      <c r="AC2174" s="80" t="n">
        <v>130</v>
      </c>
      <c r="AD2174" s="83">
        <f>C2174+D2174</f>
        <v/>
      </c>
      <c r="AE2174" s="82">
        <f>N2174-E2174</f>
        <v/>
      </c>
      <c r="AF2174" s="82">
        <f>O2174-F2174</f>
        <v/>
      </c>
      <c r="AG2174" s="82">
        <f>P2174-G2174</f>
        <v/>
      </c>
      <c r="AH2174" s="82">
        <f>Q2174-H2174</f>
        <v/>
      </c>
      <c r="AI2174" s="82">
        <f>R2174-I2174</f>
        <v/>
      </c>
      <c r="AJ2174" s="82">
        <f>S2174-J2174</f>
        <v/>
      </c>
      <c r="AK2174" s="80">
        <f>INDEX(检修、备用和必开!I:I,MATCH(统调负荷!$C2174,检修、备用和必开!$A:$A,0))</f>
        <v/>
      </c>
    </row>
    <row r="2175" ht="13.8" customHeight="1">
      <c r="A2175" s="80">
        <f>WEEKDAY(C2175,2)</f>
        <v/>
      </c>
      <c r="B2175" s="80">
        <f>HOUR(D2175)</f>
        <v/>
      </c>
      <c r="D2175" s="75" t="n"/>
      <c r="E2175" s="80" t="n"/>
      <c r="F2175" s="80" t="n"/>
      <c r="G2175" s="80" t="n"/>
      <c r="H2175" s="80" t="n"/>
      <c r="I2175" s="80" t="n"/>
      <c r="J2175" s="80" t="n"/>
      <c r="K2175" s="80">
        <f>F2175-Y2175</f>
        <v/>
      </c>
      <c r="L2175" s="82">
        <f>AA2175/(K2175+W2175)</f>
        <v/>
      </c>
      <c r="M2175" s="75" t="n">
        <v>0.6354166666666666</v>
      </c>
      <c r="N2175" s="80" t="n">
        <v>59205</v>
      </c>
      <c r="O2175" s="80" t="n">
        <v>17021.59</v>
      </c>
      <c r="P2175" s="80" t="n">
        <v>12487</v>
      </c>
      <c r="Q2175" s="80" t="n">
        <v>20792.1</v>
      </c>
      <c r="R2175" s="80" t="n">
        <v>10311</v>
      </c>
      <c r="S2175" s="80" t="n">
        <v>-1406.69</v>
      </c>
      <c r="T2175" s="80">
        <f>O2175-Y2175</f>
        <v/>
      </c>
      <c r="U2175" s="82">
        <f>AA2175/(T2175+X2175)</f>
        <v/>
      </c>
      <c r="V2175" s="80">
        <f>INDEX(检修、备用和必开!B:B,MATCH(统调负荷!$C2175,检修、备用和必开!$A:$A,0))</f>
        <v/>
      </c>
      <c r="W2175" s="80">
        <f>INDEX(检修、备用和必开!C:C,MATCH(统调负荷!$C2175,检修、备用和必开!$A:$A,0))</f>
        <v/>
      </c>
      <c r="X2175" s="80">
        <f>INDEX(检修、备用和必开!D:D,MATCH(统调负荷!$C2175,检修、备用和必开!$A:$A,0))</f>
        <v/>
      </c>
      <c r="Y2175" s="80">
        <f>INDEX(检修、备用和必开!E:E,MATCH(统调负荷!$C2175,检修、备用和必开!$A:$A,0))</f>
        <v/>
      </c>
      <c r="Z2175" s="80">
        <f>INDEX(检修、备用和必开!F:F,MATCH(统调负荷!$C2175,检修、备用和必开!$A:$A,0))</f>
        <v/>
      </c>
      <c r="AA2175" s="80">
        <f>94492.4-V2175-Z2175</f>
        <v/>
      </c>
      <c r="AB2175" s="80" t="n">
        <v>0</v>
      </c>
      <c r="AC2175" s="80" t="n">
        <v>280</v>
      </c>
      <c r="AD2175" s="83">
        <f>C2175+D2175</f>
        <v/>
      </c>
      <c r="AE2175" s="82">
        <f>N2175-E2175</f>
        <v/>
      </c>
      <c r="AF2175" s="82">
        <f>O2175-F2175</f>
        <v/>
      </c>
      <c r="AG2175" s="82">
        <f>P2175-G2175</f>
        <v/>
      </c>
      <c r="AH2175" s="82">
        <f>Q2175-H2175</f>
        <v/>
      </c>
      <c r="AI2175" s="82">
        <f>R2175-I2175</f>
        <v/>
      </c>
      <c r="AJ2175" s="82">
        <f>S2175-J2175</f>
        <v/>
      </c>
      <c r="AK2175" s="80">
        <f>INDEX(检修、备用和必开!I:I,MATCH(统调负荷!$C2175,检修、备用和必开!$A:$A,0))</f>
        <v/>
      </c>
    </row>
    <row r="2176" ht="13.8" customHeight="1">
      <c r="A2176" s="80">
        <f>WEEKDAY(C2176,2)</f>
        <v/>
      </c>
      <c r="B2176" s="80">
        <f>HOUR(D2176)</f>
        <v/>
      </c>
      <c r="D2176" s="75" t="n"/>
      <c r="E2176" s="80" t="n"/>
      <c r="F2176" s="80" t="n"/>
      <c r="G2176" s="80" t="n"/>
      <c r="H2176" s="80" t="n"/>
      <c r="I2176" s="80" t="n"/>
      <c r="J2176" s="80" t="n"/>
      <c r="K2176" s="80">
        <f>F2176-Y2176</f>
        <v/>
      </c>
      <c r="L2176" s="82">
        <f>AA2176/(K2176+W2176)</f>
        <v/>
      </c>
      <c r="M2176" s="75" t="n">
        <v>0.6458333333333334</v>
      </c>
      <c r="N2176" s="80" t="n">
        <v>59725</v>
      </c>
      <c r="O2176" s="80" t="n">
        <v>18276.09</v>
      </c>
      <c r="P2176" s="80" t="n">
        <v>12265</v>
      </c>
      <c r="Q2176" s="80" t="n">
        <v>20805.6</v>
      </c>
      <c r="R2176" s="80" t="n">
        <v>9785</v>
      </c>
      <c r="S2176" s="80" t="n">
        <v>-1406.69</v>
      </c>
      <c r="T2176" s="80">
        <f>O2176-Y2176</f>
        <v/>
      </c>
      <c r="U2176" s="82">
        <f>AA2176/(T2176+X2176)</f>
        <v/>
      </c>
      <c r="V2176" s="80">
        <f>INDEX(检修、备用和必开!B:B,MATCH(统调负荷!$C2176,检修、备用和必开!$A:$A,0))</f>
        <v/>
      </c>
      <c r="W2176" s="80">
        <f>INDEX(检修、备用和必开!C:C,MATCH(统调负荷!$C2176,检修、备用和必开!$A:$A,0))</f>
        <v/>
      </c>
      <c r="X2176" s="80">
        <f>INDEX(检修、备用和必开!D:D,MATCH(统调负荷!$C2176,检修、备用和必开!$A:$A,0))</f>
        <v/>
      </c>
      <c r="Y2176" s="80">
        <f>INDEX(检修、备用和必开!E:E,MATCH(统调负荷!$C2176,检修、备用和必开!$A:$A,0))</f>
        <v/>
      </c>
      <c r="Z2176" s="80">
        <f>INDEX(检修、备用和必开!F:F,MATCH(统调负荷!$C2176,检修、备用和必开!$A:$A,0))</f>
        <v/>
      </c>
      <c r="AA2176" s="80">
        <f>94492.4-V2176-Z2176</f>
        <v/>
      </c>
      <c r="AB2176" s="80" t="n">
        <v>0.43</v>
      </c>
      <c r="AC2176" s="80" t="n">
        <v>280</v>
      </c>
      <c r="AD2176" s="83">
        <f>C2176+D2176</f>
        <v/>
      </c>
      <c r="AE2176" s="82">
        <f>N2176-E2176</f>
        <v/>
      </c>
      <c r="AF2176" s="82">
        <f>O2176-F2176</f>
        <v/>
      </c>
      <c r="AG2176" s="82">
        <f>P2176-G2176</f>
        <v/>
      </c>
      <c r="AH2176" s="82">
        <f>Q2176-H2176</f>
        <v/>
      </c>
      <c r="AI2176" s="82">
        <f>R2176-I2176</f>
        <v/>
      </c>
      <c r="AJ2176" s="82">
        <f>S2176-J2176</f>
        <v/>
      </c>
      <c r="AK2176" s="80">
        <f>INDEX(检修、备用和必开!I:I,MATCH(统调负荷!$C2176,检修、备用和必开!$A:$A,0))</f>
        <v/>
      </c>
    </row>
    <row r="2177" ht="13.8" customHeight="1">
      <c r="A2177" s="80">
        <f>WEEKDAY(C2177,2)</f>
        <v/>
      </c>
      <c r="B2177" s="80">
        <f>HOUR(D2177)</f>
        <v/>
      </c>
      <c r="D2177" s="75" t="n"/>
      <c r="E2177" s="80" t="n"/>
      <c r="F2177" s="80" t="n"/>
      <c r="G2177" s="80" t="n"/>
      <c r="H2177" s="80" t="n"/>
      <c r="I2177" s="80" t="n"/>
      <c r="J2177" s="80" t="n"/>
      <c r="K2177" s="80">
        <f>F2177-Y2177</f>
        <v/>
      </c>
      <c r="L2177" s="82">
        <f>AA2177/(K2177+W2177)</f>
        <v/>
      </c>
      <c r="M2177" s="75" t="n">
        <v>0.65625</v>
      </c>
      <c r="N2177" s="80" t="n">
        <v>60315</v>
      </c>
      <c r="O2177" s="80" t="n">
        <v>18290.6</v>
      </c>
      <c r="P2177" s="80" t="n">
        <v>13188</v>
      </c>
      <c r="Q2177" s="80" t="n">
        <v>20942.1</v>
      </c>
      <c r="R2177" s="80" t="n">
        <v>9301</v>
      </c>
      <c r="S2177" s="80" t="n">
        <v>-1406.7</v>
      </c>
      <c r="T2177" s="80">
        <f>O2177-Y2177</f>
        <v/>
      </c>
      <c r="U2177" s="82">
        <f>AA2177/(T2177+X2177)</f>
        <v/>
      </c>
      <c r="V2177" s="80">
        <f>INDEX(检修、备用和必开!B:B,MATCH(统调负荷!$C2177,检修、备用和必开!$A:$A,0))</f>
        <v/>
      </c>
      <c r="W2177" s="80">
        <f>INDEX(检修、备用和必开!C:C,MATCH(统调负荷!$C2177,检修、备用和必开!$A:$A,0))</f>
        <v/>
      </c>
      <c r="X2177" s="80">
        <f>INDEX(检修、备用和必开!D:D,MATCH(统调负荷!$C2177,检修、备用和必开!$A:$A,0))</f>
        <v/>
      </c>
      <c r="Y2177" s="80">
        <f>INDEX(检修、备用和必开!E:E,MATCH(统调负荷!$C2177,检修、备用和必开!$A:$A,0))</f>
        <v/>
      </c>
      <c r="Z2177" s="80">
        <f>INDEX(检修、备用和必开!F:F,MATCH(统调负荷!$C2177,检修、备用和必开!$A:$A,0))</f>
        <v/>
      </c>
      <c r="AA2177" s="80">
        <f>94492.4-V2177-Z2177</f>
        <v/>
      </c>
      <c r="AB2177" s="80" t="n">
        <v>0.43</v>
      </c>
      <c r="AC2177" s="80" t="n">
        <v>280.13</v>
      </c>
      <c r="AD2177" s="83">
        <f>C2177+D2177</f>
        <v/>
      </c>
      <c r="AE2177" s="82">
        <f>N2177-E2177</f>
        <v/>
      </c>
      <c r="AF2177" s="82">
        <f>O2177-F2177</f>
        <v/>
      </c>
      <c r="AG2177" s="82">
        <f>P2177-G2177</f>
        <v/>
      </c>
      <c r="AH2177" s="82">
        <f>Q2177-H2177</f>
        <v/>
      </c>
      <c r="AI2177" s="82">
        <f>R2177-I2177</f>
        <v/>
      </c>
      <c r="AJ2177" s="82">
        <f>S2177-J2177</f>
        <v/>
      </c>
      <c r="AK2177" s="80">
        <f>INDEX(检修、备用和必开!I:I,MATCH(统调负荷!$C2177,检修、备用和必开!$A:$A,0))</f>
        <v/>
      </c>
    </row>
    <row r="2178" ht="13.8" customHeight="1">
      <c r="A2178" s="80">
        <f>WEEKDAY(C2178,2)</f>
        <v/>
      </c>
      <c r="B2178" s="80">
        <f>HOUR(D2178)</f>
        <v/>
      </c>
      <c r="D2178" s="75" t="n"/>
      <c r="E2178" s="80" t="n"/>
      <c r="F2178" s="80" t="n"/>
      <c r="G2178" s="80" t="n"/>
      <c r="H2178" s="80" t="n"/>
      <c r="I2178" s="80" t="n"/>
      <c r="J2178" s="80" t="n"/>
      <c r="K2178" s="80">
        <f>F2178-Y2178</f>
        <v/>
      </c>
      <c r="L2178" s="82">
        <f>AA2178/(K2178+W2178)</f>
        <v/>
      </c>
      <c r="M2178" s="75" t="n">
        <v>0.6666666666666666</v>
      </c>
      <c r="N2178" s="80" t="n">
        <v>61180</v>
      </c>
      <c r="O2178" s="80" t="n">
        <v>18491.6</v>
      </c>
      <c r="P2178" s="80" t="n">
        <v>14013</v>
      </c>
      <c r="Q2178" s="80" t="n">
        <v>21317.1</v>
      </c>
      <c r="R2178" s="80" t="n">
        <v>8765</v>
      </c>
      <c r="S2178" s="80" t="n">
        <v>-1406.7</v>
      </c>
      <c r="T2178" s="80">
        <f>O2178-Y2178</f>
        <v/>
      </c>
      <c r="U2178" s="82">
        <f>AA2178/(T2178+X2178)</f>
        <v/>
      </c>
      <c r="V2178" s="80">
        <f>INDEX(检修、备用和必开!B:B,MATCH(统调负荷!$C2178,检修、备用和必开!$A:$A,0))</f>
        <v/>
      </c>
      <c r="W2178" s="80">
        <f>INDEX(检修、备用和必开!C:C,MATCH(统调负荷!$C2178,检修、备用和必开!$A:$A,0))</f>
        <v/>
      </c>
      <c r="X2178" s="80">
        <f>INDEX(检修、备用和必开!D:D,MATCH(统调负荷!$C2178,检修、备用和必开!$A:$A,0))</f>
        <v/>
      </c>
      <c r="Y2178" s="80">
        <f>INDEX(检修、备用和必开!E:E,MATCH(统调负荷!$C2178,检修、备用和必开!$A:$A,0))</f>
        <v/>
      </c>
      <c r="Z2178" s="80">
        <f>INDEX(检修、备用和必开!F:F,MATCH(统调负荷!$C2178,检修、备用和必开!$A:$A,0))</f>
        <v/>
      </c>
      <c r="AA2178" s="80">
        <f>94492.4-V2178-Z2178</f>
        <v/>
      </c>
      <c r="AB2178" s="80" t="n">
        <v>0.43</v>
      </c>
      <c r="AC2178" s="80" t="n">
        <v>1</v>
      </c>
      <c r="AD2178" s="83">
        <f>C2178+D2178</f>
        <v/>
      </c>
      <c r="AE2178" s="82">
        <f>N2178-E2178</f>
        <v/>
      </c>
      <c r="AF2178" s="82">
        <f>O2178-F2178</f>
        <v/>
      </c>
      <c r="AG2178" s="82">
        <f>P2178-G2178</f>
        <v/>
      </c>
      <c r="AH2178" s="82">
        <f>Q2178-H2178</f>
        <v/>
      </c>
      <c r="AI2178" s="82">
        <f>R2178-I2178</f>
        <v/>
      </c>
      <c r="AJ2178" s="82">
        <f>S2178-J2178</f>
        <v/>
      </c>
      <c r="AK2178" s="80">
        <f>INDEX(检修、备用和必开!I:I,MATCH(统调负荷!$C2178,检修、备用和必开!$A:$A,0))</f>
        <v/>
      </c>
    </row>
    <row r="2179" ht="13.8" customHeight="1">
      <c r="A2179" s="80">
        <f>WEEKDAY(C2179,2)</f>
        <v/>
      </c>
      <c r="B2179" s="80">
        <f>HOUR(D2179)</f>
        <v/>
      </c>
      <c r="D2179" s="75" t="n"/>
      <c r="E2179" s="80" t="n"/>
      <c r="F2179" s="80" t="n"/>
      <c r="G2179" s="80" t="n"/>
      <c r="H2179" s="80" t="n"/>
      <c r="I2179" s="80" t="n"/>
      <c r="J2179" s="80" t="n"/>
      <c r="K2179" s="80">
        <f>F2179-Y2179</f>
        <v/>
      </c>
      <c r="L2179" s="82">
        <f>AA2179/(K2179+W2179)</f>
        <v/>
      </c>
      <c r="M2179" s="75" t="n">
        <v>0.6770833333333334</v>
      </c>
      <c r="N2179" s="80" t="n">
        <v>62260</v>
      </c>
      <c r="O2179" s="80" t="n">
        <v>19192.6</v>
      </c>
      <c r="P2179" s="80" t="n">
        <v>14480</v>
      </c>
      <c r="Q2179" s="80" t="n">
        <v>21748.1</v>
      </c>
      <c r="R2179" s="80" t="n">
        <v>8246</v>
      </c>
      <c r="S2179" s="80" t="n">
        <v>-1406.7</v>
      </c>
      <c r="T2179" s="80">
        <f>O2179-Y2179</f>
        <v/>
      </c>
      <c r="U2179" s="82">
        <f>AA2179/(T2179+X2179)</f>
        <v/>
      </c>
      <c r="V2179" s="80">
        <f>INDEX(检修、备用和必开!B:B,MATCH(统调负荷!$C2179,检修、备用和必开!$A:$A,0))</f>
        <v/>
      </c>
      <c r="W2179" s="80">
        <f>INDEX(检修、备用和必开!C:C,MATCH(统调负荷!$C2179,检修、备用和必开!$A:$A,0))</f>
        <v/>
      </c>
      <c r="X2179" s="80">
        <f>INDEX(检修、备用和必开!D:D,MATCH(统调负荷!$C2179,检修、备用和必开!$A:$A,0))</f>
        <v/>
      </c>
      <c r="Y2179" s="80">
        <f>INDEX(检修、备用和必开!E:E,MATCH(统调负荷!$C2179,检修、备用和必开!$A:$A,0))</f>
        <v/>
      </c>
      <c r="Z2179" s="80">
        <f>INDEX(检修、备用和必开!F:F,MATCH(统调负荷!$C2179,检修、备用和必开!$A:$A,0))</f>
        <v/>
      </c>
      <c r="AA2179" s="80">
        <f>94492.4-V2179-Z2179</f>
        <v/>
      </c>
      <c r="AB2179" s="80" t="n">
        <v>21.42</v>
      </c>
      <c r="AC2179" s="80" t="n">
        <v>290</v>
      </c>
      <c r="AD2179" s="83">
        <f>C2179+D2179</f>
        <v/>
      </c>
      <c r="AE2179" s="82">
        <f>N2179-E2179</f>
        <v/>
      </c>
      <c r="AF2179" s="82">
        <f>O2179-F2179</f>
        <v/>
      </c>
      <c r="AG2179" s="82">
        <f>P2179-G2179</f>
        <v/>
      </c>
      <c r="AH2179" s="82">
        <f>Q2179-H2179</f>
        <v/>
      </c>
      <c r="AI2179" s="82">
        <f>R2179-I2179</f>
        <v/>
      </c>
      <c r="AJ2179" s="82">
        <f>S2179-J2179</f>
        <v/>
      </c>
      <c r="AK2179" s="80">
        <f>INDEX(检修、备用和必开!I:I,MATCH(统调负荷!$C2179,检修、备用和必开!$A:$A,0))</f>
        <v/>
      </c>
    </row>
    <row r="2180" ht="13.8" customHeight="1">
      <c r="A2180" s="80">
        <f>WEEKDAY(C2180,2)</f>
        <v/>
      </c>
      <c r="B2180" s="80">
        <f>HOUR(D2180)</f>
        <v/>
      </c>
      <c r="D2180" s="75" t="n"/>
      <c r="E2180" s="80" t="n"/>
      <c r="F2180" s="80" t="n"/>
      <c r="G2180" s="80" t="n"/>
      <c r="H2180" s="80" t="n"/>
      <c r="I2180" s="80" t="n"/>
      <c r="J2180" s="80" t="n"/>
      <c r="K2180" s="80">
        <f>F2180-Y2180</f>
        <v/>
      </c>
      <c r="L2180" s="82">
        <f>AA2180/(K2180+W2180)</f>
        <v/>
      </c>
      <c r="M2180" s="75" t="n">
        <v>0.6875</v>
      </c>
      <c r="N2180" s="80" t="n">
        <v>63425</v>
      </c>
      <c r="O2180" s="80" t="n">
        <v>20565.7</v>
      </c>
      <c r="P2180" s="80" t="n">
        <v>14628</v>
      </c>
      <c r="Q2180" s="80" t="n">
        <v>21890.8</v>
      </c>
      <c r="R2180" s="80" t="n">
        <v>7747</v>
      </c>
      <c r="S2180" s="80" t="n">
        <v>-1406.5</v>
      </c>
      <c r="T2180" s="80">
        <f>O2180-Y2180</f>
        <v/>
      </c>
      <c r="U2180" s="82">
        <f>AA2180/(T2180+X2180)</f>
        <v/>
      </c>
      <c r="V2180" s="80">
        <f>INDEX(检修、备用和必开!B:B,MATCH(统调负荷!$C2180,检修、备用和必开!$A:$A,0))</f>
        <v/>
      </c>
      <c r="W2180" s="80">
        <f>INDEX(检修、备用和必开!C:C,MATCH(统调负荷!$C2180,检修、备用和必开!$A:$A,0))</f>
        <v/>
      </c>
      <c r="X2180" s="80">
        <f>INDEX(检修、备用和必开!D:D,MATCH(统调负荷!$C2180,检修、备用和必开!$A:$A,0))</f>
        <v/>
      </c>
      <c r="Y2180" s="80">
        <f>INDEX(检修、备用和必开!E:E,MATCH(统调负荷!$C2180,检修、备用和必开!$A:$A,0))</f>
        <v/>
      </c>
      <c r="Z2180" s="80">
        <f>INDEX(检修、备用和必开!F:F,MATCH(统调负荷!$C2180,检修、备用和必开!$A:$A,0))</f>
        <v/>
      </c>
      <c r="AA2180" s="80">
        <f>94492.4-V2180-Z2180</f>
        <v/>
      </c>
      <c r="AB2180" s="80" t="n">
        <v>275</v>
      </c>
      <c r="AC2180" s="80" t="n">
        <v>300</v>
      </c>
      <c r="AD2180" s="83">
        <f>C2180+D2180</f>
        <v/>
      </c>
      <c r="AE2180" s="82">
        <f>N2180-E2180</f>
        <v/>
      </c>
      <c r="AF2180" s="82">
        <f>O2180-F2180</f>
        <v/>
      </c>
      <c r="AG2180" s="82">
        <f>P2180-G2180</f>
        <v/>
      </c>
      <c r="AH2180" s="82">
        <f>Q2180-H2180</f>
        <v/>
      </c>
      <c r="AI2180" s="82">
        <f>R2180-I2180</f>
        <v/>
      </c>
      <c r="AJ2180" s="82">
        <f>S2180-J2180</f>
        <v/>
      </c>
      <c r="AK2180" s="80">
        <f>INDEX(检修、备用和必开!I:I,MATCH(统调负荷!$C2180,检修、备用和必开!$A:$A,0))</f>
        <v/>
      </c>
    </row>
    <row r="2181" ht="13.8" customHeight="1">
      <c r="A2181" s="80">
        <f>WEEKDAY(C2181,2)</f>
        <v/>
      </c>
      <c r="B2181" s="80">
        <f>HOUR(D2181)</f>
        <v/>
      </c>
      <c r="D2181" s="75" t="n"/>
      <c r="E2181" s="80" t="n"/>
      <c r="F2181" s="80" t="n"/>
      <c r="G2181" s="80" t="n"/>
      <c r="H2181" s="80" t="n"/>
      <c r="I2181" s="80" t="n"/>
      <c r="J2181" s="80" t="n"/>
      <c r="K2181" s="80">
        <f>F2181-Y2181</f>
        <v/>
      </c>
      <c r="L2181" s="82">
        <f>AA2181/(K2181+W2181)</f>
        <v/>
      </c>
      <c r="M2181" s="75" t="n">
        <v>0.6979166666666666</v>
      </c>
      <c r="N2181" s="80" t="n">
        <v>64520</v>
      </c>
      <c r="O2181" s="80" t="n">
        <v>20512.79</v>
      </c>
      <c r="P2181" s="80" t="n">
        <v>15687</v>
      </c>
      <c r="Q2181" s="80" t="n">
        <v>22469.9</v>
      </c>
      <c r="R2181" s="80" t="n">
        <v>7257</v>
      </c>
      <c r="S2181" s="80" t="n">
        <v>-1406.69</v>
      </c>
      <c r="T2181" s="80">
        <f>O2181-Y2181</f>
        <v/>
      </c>
      <c r="U2181" s="82">
        <f>AA2181/(T2181+X2181)</f>
        <v/>
      </c>
      <c r="V2181" s="80">
        <f>INDEX(检修、备用和必开!B:B,MATCH(统调负荷!$C2181,检修、备用和必开!$A:$A,0))</f>
        <v/>
      </c>
      <c r="W2181" s="80">
        <f>INDEX(检修、备用和必开!C:C,MATCH(统调负荷!$C2181,检修、备用和必开!$A:$A,0))</f>
        <v/>
      </c>
      <c r="X2181" s="80">
        <f>INDEX(检修、备用和必开!D:D,MATCH(统调负荷!$C2181,检修、备用和必开!$A:$A,0))</f>
        <v/>
      </c>
      <c r="Y2181" s="80">
        <f>INDEX(检修、备用和必开!E:E,MATCH(统调负荷!$C2181,检修、备用和必开!$A:$A,0))</f>
        <v/>
      </c>
      <c r="Z2181" s="80">
        <f>INDEX(检修、备用和必开!F:F,MATCH(统调负荷!$C2181,检修、备用和必开!$A:$A,0))</f>
        <v/>
      </c>
      <c r="AA2181" s="80">
        <f>94492.4-V2181-Z2181</f>
        <v/>
      </c>
      <c r="AB2181" s="80" t="n">
        <v>256.29</v>
      </c>
      <c r="AC2181" s="80" t="n">
        <v>290</v>
      </c>
      <c r="AD2181" s="83">
        <f>C2181+D2181</f>
        <v/>
      </c>
      <c r="AE2181" s="82">
        <f>N2181-E2181</f>
        <v/>
      </c>
      <c r="AF2181" s="82">
        <f>O2181-F2181</f>
        <v/>
      </c>
      <c r="AG2181" s="82">
        <f>P2181-G2181</f>
        <v/>
      </c>
      <c r="AH2181" s="82">
        <f>Q2181-H2181</f>
        <v/>
      </c>
      <c r="AI2181" s="82">
        <f>R2181-I2181</f>
        <v/>
      </c>
      <c r="AJ2181" s="82">
        <f>S2181-J2181</f>
        <v/>
      </c>
      <c r="AK2181" s="80">
        <f>INDEX(检修、备用和必开!I:I,MATCH(统调负荷!$C2181,检修、备用和必开!$A:$A,0))</f>
        <v/>
      </c>
    </row>
    <row r="2182" ht="13.8" customHeight="1">
      <c r="A2182" s="80">
        <f>WEEKDAY(C2182,2)</f>
        <v/>
      </c>
      <c r="B2182" s="80">
        <f>HOUR(D2182)</f>
        <v/>
      </c>
      <c r="D2182" s="75" t="n"/>
      <c r="E2182" s="80" t="n"/>
      <c r="F2182" s="80" t="n"/>
      <c r="G2182" s="80" t="n"/>
      <c r="H2182" s="80" t="n"/>
      <c r="I2182" s="80" t="n"/>
      <c r="J2182" s="80" t="n"/>
      <c r="K2182" s="80">
        <f>F2182-Y2182</f>
        <v/>
      </c>
      <c r="L2182" s="82">
        <f>AA2182/(K2182+W2182)</f>
        <v/>
      </c>
      <c r="M2182" s="75" t="n">
        <v>0.7083333333333334</v>
      </c>
      <c r="N2182" s="80" t="n">
        <v>65490</v>
      </c>
      <c r="O2182" s="80" t="n">
        <v>21769.49</v>
      </c>
      <c r="P2182" s="80" t="n">
        <v>15579</v>
      </c>
      <c r="Q2182" s="80" t="n">
        <v>22709.2</v>
      </c>
      <c r="R2182" s="80" t="n">
        <v>6839</v>
      </c>
      <c r="S2182" s="80" t="n">
        <v>-1406.69</v>
      </c>
      <c r="T2182" s="80">
        <f>O2182-Y2182</f>
        <v/>
      </c>
      <c r="U2182" s="82">
        <f>AA2182/(T2182+X2182)</f>
        <v/>
      </c>
      <c r="V2182" s="80">
        <f>INDEX(检修、备用和必开!B:B,MATCH(统调负荷!$C2182,检修、备用和必开!$A:$A,0))</f>
        <v/>
      </c>
      <c r="W2182" s="80">
        <f>INDEX(检修、备用和必开!C:C,MATCH(统调负荷!$C2182,检修、备用和必开!$A:$A,0))</f>
        <v/>
      </c>
      <c r="X2182" s="80">
        <f>INDEX(检修、备用和必开!D:D,MATCH(统调负荷!$C2182,检修、备用和必开!$A:$A,0))</f>
        <v/>
      </c>
      <c r="Y2182" s="80">
        <f>INDEX(检修、备用和必开!E:E,MATCH(统调负荷!$C2182,检修、备用和必开!$A:$A,0))</f>
        <v/>
      </c>
      <c r="Z2182" s="80">
        <f>INDEX(检修、备用和必开!F:F,MATCH(统调负荷!$C2182,检修、备用和必开!$A:$A,0))</f>
        <v/>
      </c>
      <c r="AA2182" s="80">
        <f>94492.4-V2182-Z2182</f>
        <v/>
      </c>
      <c r="AB2182" s="80" t="n">
        <v>280.05</v>
      </c>
      <c r="AC2182" s="80" t="n">
        <v>300.11</v>
      </c>
      <c r="AD2182" s="83">
        <f>C2182+D2182</f>
        <v/>
      </c>
      <c r="AE2182" s="82">
        <f>N2182-E2182</f>
        <v/>
      </c>
      <c r="AF2182" s="82">
        <f>O2182-F2182</f>
        <v/>
      </c>
      <c r="AG2182" s="82">
        <f>P2182-G2182</f>
        <v/>
      </c>
      <c r="AH2182" s="82">
        <f>Q2182-H2182</f>
        <v/>
      </c>
      <c r="AI2182" s="82">
        <f>R2182-I2182</f>
        <v/>
      </c>
      <c r="AJ2182" s="82">
        <f>S2182-J2182</f>
        <v/>
      </c>
      <c r="AK2182" s="80">
        <f>INDEX(检修、备用和必开!I:I,MATCH(统调负荷!$C2182,检修、备用和必开!$A:$A,0))</f>
        <v/>
      </c>
    </row>
    <row r="2183" ht="13.8" customHeight="1">
      <c r="A2183" s="80">
        <f>WEEKDAY(C2183,2)</f>
        <v/>
      </c>
      <c r="B2183" s="80">
        <f>HOUR(D2183)</f>
        <v/>
      </c>
      <c r="D2183" s="75" t="n"/>
      <c r="E2183" s="80" t="n"/>
      <c r="F2183" s="80" t="n"/>
      <c r="G2183" s="80" t="n"/>
      <c r="H2183" s="80" t="n"/>
      <c r="I2183" s="80" t="n"/>
      <c r="J2183" s="80" t="n"/>
      <c r="K2183" s="80">
        <f>F2183-Y2183</f>
        <v/>
      </c>
      <c r="L2183" s="82">
        <f>AA2183/(K2183+W2183)</f>
        <v/>
      </c>
      <c r="M2183" s="75" t="n">
        <v>0.71875</v>
      </c>
      <c r="N2183" s="80" t="n">
        <v>66840</v>
      </c>
      <c r="O2183" s="80" t="n">
        <v>22936.9</v>
      </c>
      <c r="P2183" s="80" t="n">
        <v>16119</v>
      </c>
      <c r="Q2183" s="80" t="n">
        <v>22814.8</v>
      </c>
      <c r="R2183" s="80" t="n">
        <v>6376</v>
      </c>
      <c r="S2183" s="80" t="n">
        <v>-1406.7</v>
      </c>
      <c r="T2183" s="80">
        <f>O2183-Y2183</f>
        <v/>
      </c>
      <c r="U2183" s="82">
        <f>AA2183/(T2183+X2183)</f>
        <v/>
      </c>
      <c r="V2183" s="80">
        <f>INDEX(检修、备用和必开!B:B,MATCH(统调负荷!$C2183,检修、备用和必开!$A:$A,0))</f>
        <v/>
      </c>
      <c r="W2183" s="80">
        <f>INDEX(检修、备用和必开!C:C,MATCH(统调负荷!$C2183,检修、备用和必开!$A:$A,0))</f>
        <v/>
      </c>
      <c r="X2183" s="80">
        <f>INDEX(检修、备用和必开!D:D,MATCH(统调负荷!$C2183,检修、备用和必开!$A:$A,0))</f>
        <v/>
      </c>
      <c r="Y2183" s="80">
        <f>INDEX(检修、备用和必开!E:E,MATCH(统调负荷!$C2183,检修、备用和必开!$A:$A,0))</f>
        <v/>
      </c>
      <c r="Z2183" s="80">
        <f>INDEX(检修、备用和必开!F:F,MATCH(统调负荷!$C2183,检修、备用和必开!$A:$A,0))</f>
        <v/>
      </c>
      <c r="AA2183" s="80">
        <f>94492.4-V2183-Z2183</f>
        <v/>
      </c>
      <c r="AB2183" s="80" t="n">
        <v>290.13</v>
      </c>
      <c r="AC2183" s="80" t="n">
        <v>308</v>
      </c>
      <c r="AD2183" s="83">
        <f>C2183+D2183</f>
        <v/>
      </c>
      <c r="AE2183" s="82">
        <f>N2183-E2183</f>
        <v/>
      </c>
      <c r="AF2183" s="82">
        <f>O2183-F2183</f>
        <v/>
      </c>
      <c r="AG2183" s="82">
        <f>P2183-G2183</f>
        <v/>
      </c>
      <c r="AH2183" s="82">
        <f>Q2183-H2183</f>
        <v/>
      </c>
      <c r="AI2183" s="82">
        <f>R2183-I2183</f>
        <v/>
      </c>
      <c r="AJ2183" s="82">
        <f>S2183-J2183</f>
        <v/>
      </c>
      <c r="AK2183" s="80">
        <f>INDEX(检修、备用和必开!I:I,MATCH(统调负荷!$C2183,检修、备用和必开!$A:$A,0))</f>
        <v/>
      </c>
    </row>
    <row r="2184" ht="13.8" customHeight="1">
      <c r="A2184" s="80">
        <f>WEEKDAY(C2184,2)</f>
        <v/>
      </c>
      <c r="B2184" s="80">
        <f>HOUR(D2184)</f>
        <v/>
      </c>
      <c r="D2184" s="75" t="n"/>
      <c r="E2184" s="80" t="n"/>
      <c r="F2184" s="80" t="n"/>
      <c r="G2184" s="80" t="n"/>
      <c r="H2184" s="80" t="n"/>
      <c r="I2184" s="80" t="n"/>
      <c r="J2184" s="80" t="n"/>
      <c r="K2184" s="80">
        <f>F2184-Y2184</f>
        <v/>
      </c>
      <c r="L2184" s="82">
        <f>AA2184/(K2184+W2184)</f>
        <v/>
      </c>
      <c r="M2184" s="75" t="n">
        <v>0.7291666666666666</v>
      </c>
      <c r="N2184" s="80" t="n">
        <v>67260</v>
      </c>
      <c r="O2184" s="80" t="n">
        <v>23716.2</v>
      </c>
      <c r="P2184" s="80" t="n">
        <v>16303</v>
      </c>
      <c r="Q2184" s="80" t="n">
        <v>22691.3</v>
      </c>
      <c r="R2184" s="80" t="n">
        <v>5956</v>
      </c>
      <c r="S2184" s="80" t="n">
        <v>-1406.5</v>
      </c>
      <c r="T2184" s="80">
        <f>O2184-Y2184</f>
        <v/>
      </c>
      <c r="U2184" s="82">
        <f>AA2184/(T2184+X2184)</f>
        <v/>
      </c>
      <c r="V2184" s="80">
        <f>INDEX(检修、备用和必开!B:B,MATCH(统调负荷!$C2184,检修、备用和必开!$A:$A,0))</f>
        <v/>
      </c>
      <c r="W2184" s="80">
        <f>INDEX(检修、备用和必开!C:C,MATCH(统调负荷!$C2184,检修、备用和必开!$A:$A,0))</f>
        <v/>
      </c>
      <c r="X2184" s="80">
        <f>INDEX(检修、备用和必开!D:D,MATCH(统调负荷!$C2184,检修、备用和必开!$A:$A,0))</f>
        <v/>
      </c>
      <c r="Y2184" s="80">
        <f>INDEX(检修、备用和必开!E:E,MATCH(统调负荷!$C2184,检修、备用和必开!$A:$A,0))</f>
        <v/>
      </c>
      <c r="Z2184" s="80">
        <f>INDEX(检修、备用和必开!F:F,MATCH(统调负荷!$C2184,检修、备用和必开!$A:$A,0))</f>
        <v/>
      </c>
      <c r="AA2184" s="80">
        <f>94492.4-V2184-Z2184</f>
        <v/>
      </c>
      <c r="AB2184" s="80" t="n">
        <v>295.13</v>
      </c>
      <c r="AC2184" s="80" t="n">
        <v>315</v>
      </c>
      <c r="AD2184" s="83">
        <f>C2184+D2184</f>
        <v/>
      </c>
      <c r="AE2184" s="82">
        <f>N2184-E2184</f>
        <v/>
      </c>
      <c r="AF2184" s="82">
        <f>O2184-F2184</f>
        <v/>
      </c>
      <c r="AG2184" s="82">
        <f>P2184-G2184</f>
        <v/>
      </c>
      <c r="AH2184" s="82">
        <f>Q2184-H2184</f>
        <v/>
      </c>
      <c r="AI2184" s="82">
        <f>R2184-I2184</f>
        <v/>
      </c>
      <c r="AJ2184" s="82">
        <f>S2184-J2184</f>
        <v/>
      </c>
      <c r="AK2184" s="80">
        <f>INDEX(检修、备用和必开!I:I,MATCH(统调负荷!$C2184,检修、备用和必开!$A:$A,0))</f>
        <v/>
      </c>
    </row>
    <row r="2185" ht="13.8" customHeight="1">
      <c r="A2185" s="80">
        <f>WEEKDAY(C2185,2)</f>
        <v/>
      </c>
      <c r="B2185" s="80">
        <f>HOUR(D2185)</f>
        <v/>
      </c>
      <c r="D2185" s="75" t="n"/>
      <c r="E2185" s="80" t="n"/>
      <c r="F2185" s="80" t="n"/>
      <c r="G2185" s="80" t="n"/>
      <c r="H2185" s="80" t="n"/>
      <c r="I2185" s="80" t="n"/>
      <c r="J2185" s="80" t="n"/>
      <c r="K2185" s="80">
        <f>F2185-Y2185</f>
        <v/>
      </c>
      <c r="L2185" s="82">
        <f>AA2185/(K2185+W2185)</f>
        <v/>
      </c>
      <c r="M2185" s="75" t="n">
        <v>0.7395833333333334</v>
      </c>
      <c r="N2185" s="80" t="n">
        <v>68050</v>
      </c>
      <c r="O2185" s="80" t="n">
        <v>25144.2</v>
      </c>
      <c r="P2185" s="80" t="n">
        <v>16161</v>
      </c>
      <c r="Q2185" s="80" t="n">
        <v>22543.5</v>
      </c>
      <c r="R2185" s="80" t="n">
        <v>5608</v>
      </c>
      <c r="S2185" s="80" t="n">
        <v>-1406.7</v>
      </c>
      <c r="T2185" s="80">
        <f>O2185-Y2185</f>
        <v/>
      </c>
      <c r="U2185" s="82">
        <f>AA2185/(T2185+X2185)</f>
        <v/>
      </c>
      <c r="V2185" s="80">
        <f>INDEX(检修、备用和必开!B:B,MATCH(统调负荷!$C2185,检修、备用和必开!$A:$A,0))</f>
        <v/>
      </c>
      <c r="W2185" s="80">
        <f>INDEX(检修、备用和必开!C:C,MATCH(统调负荷!$C2185,检修、备用和必开!$A:$A,0))</f>
        <v/>
      </c>
      <c r="X2185" s="80">
        <f>INDEX(检修、备用和必开!D:D,MATCH(统调负荷!$C2185,检修、备用和必开!$A:$A,0))</f>
        <v/>
      </c>
      <c r="Y2185" s="80">
        <f>INDEX(检修、备用和必开!E:E,MATCH(统调负荷!$C2185,检修、备用和必开!$A:$A,0))</f>
        <v/>
      </c>
      <c r="Z2185" s="80">
        <f>INDEX(检修、备用和必开!F:F,MATCH(统调负荷!$C2185,检修、备用和必开!$A:$A,0))</f>
        <v/>
      </c>
      <c r="AA2185" s="80">
        <f>94492.4-V2185-Z2185</f>
        <v/>
      </c>
      <c r="AB2185" s="80" t="n">
        <v>300.11</v>
      </c>
      <c r="AC2185" s="80" t="n">
        <v>410</v>
      </c>
      <c r="AD2185" s="83">
        <f>C2185+D2185</f>
        <v/>
      </c>
      <c r="AE2185" s="82">
        <f>N2185-E2185</f>
        <v/>
      </c>
      <c r="AF2185" s="82">
        <f>O2185-F2185</f>
        <v/>
      </c>
      <c r="AG2185" s="82">
        <f>P2185-G2185</f>
        <v/>
      </c>
      <c r="AH2185" s="82">
        <f>Q2185-H2185</f>
        <v/>
      </c>
      <c r="AI2185" s="82">
        <f>R2185-I2185</f>
        <v/>
      </c>
      <c r="AJ2185" s="82">
        <f>S2185-J2185</f>
        <v/>
      </c>
      <c r="AK2185" s="80">
        <f>INDEX(检修、备用和必开!I:I,MATCH(统调负荷!$C2185,检修、备用和必开!$A:$A,0))</f>
        <v/>
      </c>
    </row>
    <row r="2186" ht="13.8" customHeight="1">
      <c r="A2186" s="80">
        <f>WEEKDAY(C2186,2)</f>
        <v/>
      </c>
      <c r="B2186" s="80">
        <f>HOUR(D2186)</f>
        <v/>
      </c>
      <c r="D2186" s="75" t="n"/>
      <c r="E2186" s="80" t="n"/>
      <c r="F2186" s="80" t="n"/>
      <c r="G2186" s="80" t="n"/>
      <c r="H2186" s="80" t="n"/>
      <c r="I2186" s="80" t="n"/>
      <c r="J2186" s="80" t="n"/>
      <c r="K2186" s="80">
        <f>F2186-Y2186</f>
        <v/>
      </c>
      <c r="L2186" s="82">
        <f>AA2186/(K2186+W2186)</f>
        <v/>
      </c>
      <c r="M2186" s="75" t="n">
        <v>0.75</v>
      </c>
      <c r="N2186" s="80" t="n">
        <v>69315</v>
      </c>
      <c r="O2186" s="80" t="n">
        <v>26158.7</v>
      </c>
      <c r="P2186" s="80" t="n">
        <v>16660</v>
      </c>
      <c r="Q2186" s="80" t="n">
        <v>22585</v>
      </c>
      <c r="R2186" s="80" t="n">
        <v>5318</v>
      </c>
      <c r="S2186" s="80" t="n">
        <v>-1406.7</v>
      </c>
      <c r="T2186" s="80">
        <f>O2186-Y2186</f>
        <v/>
      </c>
      <c r="U2186" s="82">
        <f>AA2186/(T2186+X2186)</f>
        <v/>
      </c>
      <c r="V2186" s="80">
        <f>INDEX(检修、备用和必开!B:B,MATCH(统调负荷!$C2186,检修、备用和必开!$A:$A,0))</f>
        <v/>
      </c>
      <c r="W2186" s="80">
        <f>INDEX(检修、备用和必开!C:C,MATCH(统调负荷!$C2186,检修、备用和必开!$A:$A,0))</f>
        <v/>
      </c>
      <c r="X2186" s="80">
        <f>INDEX(检修、备用和必开!D:D,MATCH(统调负荷!$C2186,检修、备用和必开!$A:$A,0))</f>
        <v/>
      </c>
      <c r="Y2186" s="80">
        <f>INDEX(检修、备用和必开!E:E,MATCH(统调负荷!$C2186,检修、备用和必开!$A:$A,0))</f>
        <v/>
      </c>
      <c r="Z2186" s="80">
        <f>INDEX(检修、备用和必开!F:F,MATCH(统调负荷!$C2186,检修、备用和必开!$A:$A,0))</f>
        <v/>
      </c>
      <c r="AA2186" s="80">
        <f>94492.4-V2186-Z2186</f>
        <v/>
      </c>
      <c r="AB2186" s="80" t="n">
        <v>305.12</v>
      </c>
      <c r="AC2186" s="80" t="n">
        <v>324</v>
      </c>
      <c r="AD2186" s="83">
        <f>C2186+D2186</f>
        <v/>
      </c>
      <c r="AE2186" s="82">
        <f>N2186-E2186</f>
        <v/>
      </c>
      <c r="AF2186" s="82">
        <f>O2186-F2186</f>
        <v/>
      </c>
      <c r="AG2186" s="82">
        <f>P2186-G2186</f>
        <v/>
      </c>
      <c r="AH2186" s="82">
        <f>Q2186-H2186</f>
        <v/>
      </c>
      <c r="AI2186" s="82">
        <f>R2186-I2186</f>
        <v/>
      </c>
      <c r="AJ2186" s="82">
        <f>S2186-J2186</f>
        <v/>
      </c>
      <c r="AK2186" s="80">
        <f>INDEX(检修、备用和必开!I:I,MATCH(统调负荷!$C2186,检修、备用和必开!$A:$A,0))</f>
        <v/>
      </c>
    </row>
    <row r="2187" ht="13.8" customHeight="1">
      <c r="A2187" s="80">
        <f>WEEKDAY(C2187,2)</f>
        <v/>
      </c>
      <c r="B2187" s="80">
        <f>HOUR(D2187)</f>
        <v/>
      </c>
      <c r="D2187" s="75" t="n"/>
      <c r="E2187" s="80" t="n"/>
      <c r="F2187" s="80" t="n"/>
      <c r="G2187" s="80" t="n"/>
      <c r="H2187" s="80" t="n"/>
      <c r="I2187" s="80" t="n"/>
      <c r="J2187" s="80" t="n"/>
      <c r="K2187" s="80">
        <f>F2187-Y2187</f>
        <v/>
      </c>
      <c r="L2187" s="82">
        <f>AA2187/(K2187+W2187)</f>
        <v/>
      </c>
      <c r="M2187" s="75" t="n">
        <v>0.7604166666666666</v>
      </c>
      <c r="N2187" s="80" t="n">
        <v>70820</v>
      </c>
      <c r="O2187" s="80" t="n">
        <v>27899.2</v>
      </c>
      <c r="P2187" s="80" t="n">
        <v>16660</v>
      </c>
      <c r="Q2187" s="80" t="n">
        <v>22551.3</v>
      </c>
      <c r="R2187" s="80" t="n">
        <v>5116</v>
      </c>
      <c r="S2187" s="80" t="n">
        <v>-1406.5</v>
      </c>
      <c r="T2187" s="80">
        <f>O2187-Y2187</f>
        <v/>
      </c>
      <c r="U2187" s="82">
        <f>AA2187/(T2187+X2187)</f>
        <v/>
      </c>
      <c r="V2187" s="80">
        <f>INDEX(检修、备用和必开!B:B,MATCH(统调负荷!$C2187,检修、备用和必开!$A:$A,0))</f>
        <v/>
      </c>
      <c r="W2187" s="80">
        <f>INDEX(检修、备用和必开!C:C,MATCH(统调负荷!$C2187,检修、备用和必开!$A:$A,0))</f>
        <v/>
      </c>
      <c r="X2187" s="80">
        <f>INDEX(检修、备用和必开!D:D,MATCH(统调负荷!$C2187,检修、备用和必开!$A:$A,0))</f>
        <v/>
      </c>
      <c r="Y2187" s="80">
        <f>INDEX(检修、备用和必开!E:E,MATCH(统调负荷!$C2187,检修、备用和必开!$A:$A,0))</f>
        <v/>
      </c>
      <c r="Z2187" s="80">
        <f>INDEX(检修、备用和必开!F:F,MATCH(统调负荷!$C2187,检修、备用和必开!$A:$A,0))</f>
        <v/>
      </c>
      <c r="AA2187" s="80">
        <f>94492.4-V2187-Z2187</f>
        <v/>
      </c>
      <c r="AB2187" s="80" t="n">
        <v>320</v>
      </c>
      <c r="AC2187" s="80" t="n">
        <v>360</v>
      </c>
      <c r="AD2187" s="83">
        <f>C2187+D2187</f>
        <v/>
      </c>
      <c r="AE2187" s="82">
        <f>N2187-E2187</f>
        <v/>
      </c>
      <c r="AF2187" s="82">
        <f>O2187-F2187</f>
        <v/>
      </c>
      <c r="AG2187" s="82">
        <f>P2187-G2187</f>
        <v/>
      </c>
      <c r="AH2187" s="82">
        <f>Q2187-H2187</f>
        <v/>
      </c>
      <c r="AI2187" s="82">
        <f>R2187-I2187</f>
        <v/>
      </c>
      <c r="AJ2187" s="82">
        <f>S2187-J2187</f>
        <v/>
      </c>
      <c r="AK2187" s="80">
        <f>INDEX(检修、备用和必开!I:I,MATCH(统调负荷!$C2187,检修、备用和必开!$A:$A,0))</f>
        <v/>
      </c>
    </row>
    <row r="2188" ht="13.8" customHeight="1">
      <c r="A2188" s="80">
        <f>WEEKDAY(C2188,2)</f>
        <v/>
      </c>
      <c r="B2188" s="80">
        <f>HOUR(D2188)</f>
        <v/>
      </c>
      <c r="D2188" s="75" t="n"/>
      <c r="E2188" s="80" t="n"/>
      <c r="F2188" s="80" t="n"/>
      <c r="G2188" s="80" t="n"/>
      <c r="H2188" s="80" t="n"/>
      <c r="I2188" s="80" t="n"/>
      <c r="J2188" s="80" t="n"/>
      <c r="K2188" s="80">
        <f>F2188-Y2188</f>
        <v/>
      </c>
      <c r="L2188" s="82">
        <f>AA2188/(K2188+W2188)</f>
        <v/>
      </c>
      <c r="M2188" s="75" t="n">
        <v>0.7708333333333334</v>
      </c>
      <c r="N2188" s="80" t="n">
        <v>71440</v>
      </c>
      <c r="O2188" s="80" t="n">
        <v>27943.99</v>
      </c>
      <c r="P2188" s="80" t="n">
        <v>16947</v>
      </c>
      <c r="Q2188" s="80" t="n">
        <v>22901.7</v>
      </c>
      <c r="R2188" s="80" t="n">
        <v>5054</v>
      </c>
      <c r="S2188" s="80" t="n">
        <v>-1406.69</v>
      </c>
      <c r="T2188" s="80">
        <f>O2188-Y2188</f>
        <v/>
      </c>
      <c r="U2188" s="82">
        <f>AA2188/(T2188+X2188)</f>
        <v/>
      </c>
      <c r="V2188" s="80">
        <f>INDEX(检修、备用和必开!B:B,MATCH(统调负荷!$C2188,检修、备用和必开!$A:$A,0))</f>
        <v/>
      </c>
      <c r="W2188" s="80">
        <f>INDEX(检修、备用和必开!C:C,MATCH(统调负荷!$C2188,检修、备用和必开!$A:$A,0))</f>
        <v/>
      </c>
      <c r="X2188" s="80">
        <f>INDEX(检修、备用和必开!D:D,MATCH(统调负荷!$C2188,检修、备用和必开!$A:$A,0))</f>
        <v/>
      </c>
      <c r="Y2188" s="80">
        <f>INDEX(检修、备用和必开!E:E,MATCH(统调负荷!$C2188,检修、备用和必开!$A:$A,0))</f>
        <v/>
      </c>
      <c r="Z2188" s="80">
        <f>INDEX(检修、备用和必开!F:F,MATCH(统调负荷!$C2188,检修、备用和必开!$A:$A,0))</f>
        <v/>
      </c>
      <c r="AA2188" s="80">
        <f>94492.4-V2188-Z2188</f>
        <v/>
      </c>
      <c r="AB2188" s="80" t="n">
        <v>315.65</v>
      </c>
      <c r="AC2188" s="80" t="n">
        <v>340</v>
      </c>
      <c r="AD2188" s="83">
        <f>C2188+D2188</f>
        <v/>
      </c>
      <c r="AE2188" s="82">
        <f>N2188-E2188</f>
        <v/>
      </c>
      <c r="AF2188" s="82">
        <f>O2188-F2188</f>
        <v/>
      </c>
      <c r="AG2188" s="82">
        <f>P2188-G2188</f>
        <v/>
      </c>
      <c r="AH2188" s="82">
        <f>Q2188-H2188</f>
        <v/>
      </c>
      <c r="AI2188" s="82">
        <f>R2188-I2188</f>
        <v/>
      </c>
      <c r="AJ2188" s="82">
        <f>S2188-J2188</f>
        <v/>
      </c>
      <c r="AK2188" s="80">
        <f>INDEX(检修、备用和必开!I:I,MATCH(统调负荷!$C2188,检修、备用和必开!$A:$A,0))</f>
        <v/>
      </c>
    </row>
    <row r="2189" ht="13.8" customHeight="1">
      <c r="A2189" s="80">
        <f>WEEKDAY(C2189,2)</f>
        <v/>
      </c>
      <c r="B2189" s="80">
        <f>HOUR(D2189)</f>
        <v/>
      </c>
      <c r="D2189" s="75" t="n"/>
      <c r="E2189" s="80" t="n"/>
      <c r="F2189" s="80" t="n"/>
      <c r="G2189" s="80" t="n"/>
      <c r="H2189" s="80" t="n"/>
      <c r="I2189" s="80" t="n"/>
      <c r="J2189" s="80" t="n"/>
      <c r="K2189" s="80">
        <f>F2189-Y2189</f>
        <v/>
      </c>
      <c r="L2189" s="82">
        <f>AA2189/(K2189+W2189)</f>
        <v/>
      </c>
      <c r="M2189" s="75" t="n">
        <v>0.78125</v>
      </c>
      <c r="N2189" s="80" t="n">
        <v>71705</v>
      </c>
      <c r="O2189" s="80" t="n">
        <v>28320.09</v>
      </c>
      <c r="P2189" s="80" t="n">
        <v>16751</v>
      </c>
      <c r="Q2189" s="80" t="n">
        <v>23249.6</v>
      </c>
      <c r="R2189" s="80" t="n">
        <v>4791</v>
      </c>
      <c r="S2189" s="80" t="n">
        <v>-1406.69</v>
      </c>
      <c r="T2189" s="80">
        <f>O2189-Y2189</f>
        <v/>
      </c>
      <c r="U2189" s="82">
        <f>AA2189/(T2189+X2189)</f>
        <v/>
      </c>
      <c r="V2189" s="80">
        <f>INDEX(检修、备用和必开!B:B,MATCH(统调负荷!$C2189,检修、备用和必开!$A:$A,0))</f>
        <v/>
      </c>
      <c r="W2189" s="80">
        <f>INDEX(检修、备用和必开!C:C,MATCH(统调负荷!$C2189,检修、备用和必开!$A:$A,0))</f>
        <v/>
      </c>
      <c r="X2189" s="80">
        <f>INDEX(检修、备用和必开!D:D,MATCH(统调负荷!$C2189,检修、备用和必开!$A:$A,0))</f>
        <v/>
      </c>
      <c r="Y2189" s="80">
        <f>INDEX(检修、备用和必开!E:E,MATCH(统调负荷!$C2189,检修、备用和必开!$A:$A,0))</f>
        <v/>
      </c>
      <c r="Z2189" s="80">
        <f>INDEX(检修、备用和必开!F:F,MATCH(统调负荷!$C2189,检修、备用和必开!$A:$A,0))</f>
        <v/>
      </c>
      <c r="AA2189" s="80">
        <f>94492.4-V2189-Z2189</f>
        <v/>
      </c>
      <c r="AB2189" s="80" t="n">
        <v>320.36</v>
      </c>
      <c r="AC2189" s="80" t="n">
        <v>340</v>
      </c>
      <c r="AD2189" s="83">
        <f>C2189+D2189</f>
        <v/>
      </c>
      <c r="AE2189" s="82">
        <f>N2189-E2189</f>
        <v/>
      </c>
      <c r="AF2189" s="82">
        <f>O2189-F2189</f>
        <v/>
      </c>
      <c r="AG2189" s="82">
        <f>P2189-G2189</f>
        <v/>
      </c>
      <c r="AH2189" s="82">
        <f>Q2189-H2189</f>
        <v/>
      </c>
      <c r="AI2189" s="82">
        <f>R2189-I2189</f>
        <v/>
      </c>
      <c r="AJ2189" s="82">
        <f>S2189-J2189</f>
        <v/>
      </c>
      <c r="AK2189" s="80">
        <f>INDEX(检修、备用和必开!I:I,MATCH(统调负荷!$C2189,检修、备用和必开!$A:$A,0))</f>
        <v/>
      </c>
    </row>
    <row r="2190" ht="13.8" customHeight="1">
      <c r="A2190" s="80">
        <f>WEEKDAY(C2190,2)</f>
        <v/>
      </c>
      <c r="B2190" s="80">
        <f>HOUR(D2190)</f>
        <v/>
      </c>
      <c r="D2190" s="75" t="n"/>
      <c r="E2190" s="80" t="n"/>
      <c r="F2190" s="80" t="n"/>
      <c r="G2190" s="80" t="n"/>
      <c r="H2190" s="80" t="n"/>
      <c r="I2190" s="80" t="n"/>
      <c r="J2190" s="80" t="n"/>
      <c r="K2190" s="80">
        <f>F2190-Y2190</f>
        <v/>
      </c>
      <c r="L2190" s="82">
        <f>AA2190/(K2190+W2190)</f>
        <v/>
      </c>
      <c r="M2190" s="75" t="n">
        <v>0.7916666666666666</v>
      </c>
      <c r="N2190" s="80" t="n">
        <v>71645</v>
      </c>
      <c r="O2190" s="80" t="n">
        <v>27992.29</v>
      </c>
      <c r="P2190" s="80" t="n">
        <v>16866</v>
      </c>
      <c r="Q2190" s="80" t="n">
        <v>23368.4</v>
      </c>
      <c r="R2190" s="80" t="n">
        <v>4825</v>
      </c>
      <c r="S2190" s="80" t="n">
        <v>-1406.69</v>
      </c>
      <c r="T2190" s="80">
        <f>O2190-Y2190</f>
        <v/>
      </c>
      <c r="U2190" s="82">
        <f>AA2190/(T2190+X2190)</f>
        <v/>
      </c>
      <c r="V2190" s="80">
        <f>INDEX(检修、备用和必开!B:B,MATCH(统调负荷!$C2190,检修、备用和必开!$A:$A,0))</f>
        <v/>
      </c>
      <c r="W2190" s="80">
        <f>INDEX(检修、备用和必开!C:C,MATCH(统调负荷!$C2190,检修、备用和必开!$A:$A,0))</f>
        <v/>
      </c>
      <c r="X2190" s="80">
        <f>INDEX(检修、备用和必开!D:D,MATCH(统调负荷!$C2190,检修、备用和必开!$A:$A,0))</f>
        <v/>
      </c>
      <c r="Y2190" s="80">
        <f>INDEX(检修、备用和必开!E:E,MATCH(统调负荷!$C2190,检修、备用和必开!$A:$A,0))</f>
        <v/>
      </c>
      <c r="Z2190" s="80">
        <f>INDEX(检修、备用和必开!F:F,MATCH(统调负荷!$C2190,检修、备用和必开!$A:$A,0))</f>
        <v/>
      </c>
      <c r="AA2190" s="80">
        <f>94492.4-V2190-Z2190</f>
        <v/>
      </c>
      <c r="AB2190" s="80" t="n">
        <v>315.65</v>
      </c>
      <c r="AC2190" s="80" t="n">
        <v>328</v>
      </c>
      <c r="AD2190" s="83">
        <f>C2190+D2190</f>
        <v/>
      </c>
      <c r="AE2190" s="82">
        <f>N2190-E2190</f>
        <v/>
      </c>
      <c r="AF2190" s="82">
        <f>O2190-F2190</f>
        <v/>
      </c>
      <c r="AG2190" s="82">
        <f>P2190-G2190</f>
        <v/>
      </c>
      <c r="AH2190" s="82">
        <f>Q2190-H2190</f>
        <v/>
      </c>
      <c r="AI2190" s="82">
        <f>R2190-I2190</f>
        <v/>
      </c>
      <c r="AJ2190" s="82">
        <f>S2190-J2190</f>
        <v/>
      </c>
      <c r="AK2190" s="80">
        <f>INDEX(检修、备用和必开!I:I,MATCH(统调负荷!$C2190,检修、备用和必开!$A:$A,0))</f>
        <v/>
      </c>
    </row>
    <row r="2191" ht="13.8" customHeight="1">
      <c r="A2191" s="80">
        <f>WEEKDAY(C2191,2)</f>
        <v/>
      </c>
      <c r="B2191" s="80">
        <f>HOUR(D2191)</f>
        <v/>
      </c>
      <c r="D2191" s="75" t="n"/>
      <c r="E2191" s="80" t="n"/>
      <c r="F2191" s="80" t="n"/>
      <c r="G2191" s="80" t="n"/>
      <c r="H2191" s="80" t="n"/>
      <c r="I2191" s="80" t="n"/>
      <c r="J2191" s="80" t="n"/>
      <c r="K2191" s="80">
        <f>F2191-Y2191</f>
        <v/>
      </c>
      <c r="L2191" s="82">
        <f>AA2191/(K2191+W2191)</f>
        <v/>
      </c>
      <c r="M2191" s="75" t="n">
        <v>0.8020833333333334</v>
      </c>
      <c r="N2191" s="80" t="n">
        <v>72500</v>
      </c>
      <c r="O2191" s="80" t="n">
        <v>28758.39</v>
      </c>
      <c r="P2191" s="80" t="n">
        <v>16866</v>
      </c>
      <c r="Q2191" s="80" t="n">
        <v>23424.3</v>
      </c>
      <c r="R2191" s="80" t="n">
        <v>4858</v>
      </c>
      <c r="S2191" s="80" t="n">
        <v>-1406.69</v>
      </c>
      <c r="T2191" s="80">
        <f>O2191-Y2191</f>
        <v/>
      </c>
      <c r="U2191" s="82">
        <f>AA2191/(T2191+X2191)</f>
        <v/>
      </c>
      <c r="V2191" s="80">
        <f>INDEX(检修、备用和必开!B:B,MATCH(统调负荷!$C2191,检修、备用和必开!$A:$A,0))</f>
        <v/>
      </c>
      <c r="W2191" s="80">
        <f>INDEX(检修、备用和必开!C:C,MATCH(统调负荷!$C2191,检修、备用和必开!$A:$A,0))</f>
        <v/>
      </c>
      <c r="X2191" s="80">
        <f>INDEX(检修、备用和必开!D:D,MATCH(统调负荷!$C2191,检修、备用和必开!$A:$A,0))</f>
        <v/>
      </c>
      <c r="Y2191" s="80">
        <f>INDEX(检修、备用和必开!E:E,MATCH(统调负荷!$C2191,检修、备用和必开!$A:$A,0))</f>
        <v/>
      </c>
      <c r="Z2191" s="80">
        <f>INDEX(检修、备用和必开!F:F,MATCH(统调负荷!$C2191,检修、备用和必开!$A:$A,0))</f>
        <v/>
      </c>
      <c r="AA2191" s="80">
        <f>94492.4-V2191-Z2191</f>
        <v/>
      </c>
      <c r="AB2191" s="80" t="n">
        <v>320.36</v>
      </c>
      <c r="AC2191" s="80" t="n">
        <v>330</v>
      </c>
      <c r="AD2191" s="83">
        <f>C2191+D2191</f>
        <v/>
      </c>
      <c r="AE2191" s="82">
        <f>N2191-E2191</f>
        <v/>
      </c>
      <c r="AF2191" s="82">
        <f>O2191-F2191</f>
        <v/>
      </c>
      <c r="AG2191" s="82">
        <f>P2191-G2191</f>
        <v/>
      </c>
      <c r="AH2191" s="82">
        <f>Q2191-H2191</f>
        <v/>
      </c>
      <c r="AI2191" s="82">
        <f>R2191-I2191</f>
        <v/>
      </c>
      <c r="AJ2191" s="82">
        <f>S2191-J2191</f>
        <v/>
      </c>
      <c r="AK2191" s="80">
        <f>INDEX(检修、备用和必开!I:I,MATCH(统调负荷!$C2191,检修、备用和必开!$A:$A,0))</f>
        <v/>
      </c>
    </row>
    <row r="2192" ht="13.8" customHeight="1">
      <c r="A2192" s="80">
        <f>WEEKDAY(C2192,2)</f>
        <v/>
      </c>
      <c r="B2192" s="80">
        <f>HOUR(D2192)</f>
        <v/>
      </c>
      <c r="D2192" s="75" t="n"/>
      <c r="E2192" s="80" t="n"/>
      <c r="F2192" s="80" t="n"/>
      <c r="G2192" s="80" t="n"/>
      <c r="H2192" s="80" t="n"/>
      <c r="I2192" s="80" t="n"/>
      <c r="J2192" s="80" t="n"/>
      <c r="K2192" s="80">
        <f>F2192-Y2192</f>
        <v/>
      </c>
      <c r="L2192" s="82">
        <f>AA2192/(K2192+W2192)</f>
        <v/>
      </c>
      <c r="M2192" s="75" t="n">
        <v>0.8125</v>
      </c>
      <c r="N2192" s="80" t="n">
        <v>72485</v>
      </c>
      <c r="O2192" s="80" t="n">
        <v>28666.3</v>
      </c>
      <c r="P2192" s="80" t="n">
        <v>16868</v>
      </c>
      <c r="Q2192" s="80" t="n">
        <v>23454.6</v>
      </c>
      <c r="R2192" s="80" t="n">
        <v>4903</v>
      </c>
      <c r="S2192" s="80" t="n">
        <v>-1406.9</v>
      </c>
      <c r="T2192" s="80">
        <f>O2192-Y2192</f>
        <v/>
      </c>
      <c r="U2192" s="82">
        <f>AA2192/(T2192+X2192)</f>
        <v/>
      </c>
      <c r="V2192" s="80">
        <f>INDEX(检修、备用和必开!B:B,MATCH(统调负荷!$C2192,检修、备用和必开!$A:$A,0))</f>
        <v/>
      </c>
      <c r="W2192" s="80">
        <f>INDEX(检修、备用和必开!C:C,MATCH(统调负荷!$C2192,检修、备用和必开!$A:$A,0))</f>
        <v/>
      </c>
      <c r="X2192" s="80">
        <f>INDEX(检修、备用和必开!D:D,MATCH(统调负荷!$C2192,检修、备用和必开!$A:$A,0))</f>
        <v/>
      </c>
      <c r="Y2192" s="80">
        <f>INDEX(检修、备用和必开!E:E,MATCH(统调负荷!$C2192,检修、备用和必开!$A:$A,0))</f>
        <v/>
      </c>
      <c r="Z2192" s="80">
        <f>INDEX(检修、备用和必开!F:F,MATCH(统调负荷!$C2192,检修、备用和必开!$A:$A,0))</f>
        <v/>
      </c>
      <c r="AA2192" s="80">
        <f>94492.4-V2192-Z2192</f>
        <v/>
      </c>
      <c r="AB2192" s="80" t="n">
        <v>320.36</v>
      </c>
      <c r="AC2192" s="80" t="n">
        <v>340</v>
      </c>
      <c r="AD2192" s="83">
        <f>C2192+D2192</f>
        <v/>
      </c>
      <c r="AE2192" s="82">
        <f>N2192-E2192</f>
        <v/>
      </c>
      <c r="AF2192" s="82">
        <f>O2192-F2192</f>
        <v/>
      </c>
      <c r="AG2192" s="82">
        <f>P2192-G2192</f>
        <v/>
      </c>
      <c r="AH2192" s="82">
        <f>Q2192-H2192</f>
        <v/>
      </c>
      <c r="AI2192" s="82">
        <f>R2192-I2192</f>
        <v/>
      </c>
      <c r="AJ2192" s="82">
        <f>S2192-J2192</f>
        <v/>
      </c>
      <c r="AK2192" s="80">
        <f>INDEX(检修、备用和必开!I:I,MATCH(统调负荷!$C2192,检修、备用和必开!$A:$A,0))</f>
        <v/>
      </c>
    </row>
    <row r="2193" ht="13.8" customHeight="1">
      <c r="A2193" s="80">
        <f>WEEKDAY(C2193,2)</f>
        <v/>
      </c>
      <c r="B2193" s="80">
        <f>HOUR(D2193)</f>
        <v/>
      </c>
      <c r="D2193" s="75" t="n"/>
      <c r="E2193" s="80" t="n"/>
      <c r="F2193" s="80" t="n"/>
      <c r="G2193" s="80" t="n"/>
      <c r="H2193" s="80" t="n"/>
      <c r="I2193" s="80" t="n"/>
      <c r="J2193" s="80" t="n"/>
      <c r="K2193" s="80">
        <f>F2193-Y2193</f>
        <v/>
      </c>
      <c r="L2193" s="82">
        <f>AA2193/(K2193+W2193)</f>
        <v/>
      </c>
      <c r="M2193" s="75" t="n">
        <v>0.8229166666666666</v>
      </c>
      <c r="N2193" s="80" t="n">
        <v>72195</v>
      </c>
      <c r="O2193" s="80" t="n">
        <v>27829.49</v>
      </c>
      <c r="P2193" s="80" t="n">
        <v>17348</v>
      </c>
      <c r="Q2193" s="80" t="n">
        <v>23484</v>
      </c>
      <c r="R2193" s="80" t="n">
        <v>4940</v>
      </c>
      <c r="S2193" s="80" t="n">
        <v>-1406.49</v>
      </c>
      <c r="T2193" s="80">
        <f>O2193-Y2193</f>
        <v/>
      </c>
      <c r="U2193" s="82">
        <f>AA2193/(T2193+X2193)</f>
        <v/>
      </c>
      <c r="V2193" s="80">
        <f>INDEX(检修、备用和必开!B:B,MATCH(统调负荷!$C2193,检修、备用和必开!$A:$A,0))</f>
        <v/>
      </c>
      <c r="W2193" s="80">
        <f>INDEX(检修、备用和必开!C:C,MATCH(统调负荷!$C2193,检修、备用和必开!$A:$A,0))</f>
        <v/>
      </c>
      <c r="X2193" s="80">
        <f>INDEX(检修、备用和必开!D:D,MATCH(统调负荷!$C2193,检修、备用和必开!$A:$A,0))</f>
        <v/>
      </c>
      <c r="Y2193" s="80">
        <f>INDEX(检修、备用和必开!E:E,MATCH(统调负荷!$C2193,检修、备用和必开!$A:$A,0))</f>
        <v/>
      </c>
      <c r="Z2193" s="80">
        <f>INDEX(检修、备用和必开!F:F,MATCH(统调负荷!$C2193,检修、备用和必开!$A:$A,0))</f>
        <v/>
      </c>
      <c r="AA2193" s="80">
        <f>94492.4-V2193-Z2193</f>
        <v/>
      </c>
      <c r="AB2193" s="80" t="n">
        <v>315.54</v>
      </c>
      <c r="AC2193" s="80" t="n">
        <v>330</v>
      </c>
      <c r="AD2193" s="83">
        <f>C2193+D2193</f>
        <v/>
      </c>
      <c r="AE2193" s="82">
        <f>N2193-E2193</f>
        <v/>
      </c>
      <c r="AF2193" s="82">
        <f>O2193-F2193</f>
        <v/>
      </c>
      <c r="AG2193" s="82">
        <f>P2193-G2193</f>
        <v/>
      </c>
      <c r="AH2193" s="82">
        <f>Q2193-H2193</f>
        <v/>
      </c>
      <c r="AI2193" s="82">
        <f>R2193-I2193</f>
        <v/>
      </c>
      <c r="AJ2193" s="82">
        <f>S2193-J2193</f>
        <v/>
      </c>
      <c r="AK2193" s="80">
        <f>INDEX(检修、备用和必开!I:I,MATCH(统调负荷!$C2193,检修、备用和必开!$A:$A,0))</f>
        <v/>
      </c>
    </row>
    <row r="2194" ht="13.8" customHeight="1">
      <c r="A2194" s="80">
        <f>WEEKDAY(C2194,2)</f>
        <v/>
      </c>
      <c r="B2194" s="80">
        <f>HOUR(D2194)</f>
        <v/>
      </c>
      <c r="D2194" s="75" t="n"/>
      <c r="E2194" s="80" t="n"/>
      <c r="F2194" s="80" t="n"/>
      <c r="G2194" s="80" t="n"/>
      <c r="H2194" s="80" t="n"/>
      <c r="I2194" s="80" t="n"/>
      <c r="J2194" s="80" t="n"/>
      <c r="K2194" s="80">
        <f>F2194-Y2194</f>
        <v/>
      </c>
      <c r="L2194" s="82">
        <f>AA2194/(K2194+W2194)</f>
        <v/>
      </c>
      <c r="M2194" s="75" t="n">
        <v>0.8333333333333334</v>
      </c>
      <c r="N2194" s="80" t="n">
        <v>71350</v>
      </c>
      <c r="O2194" s="80" t="n">
        <v>27124</v>
      </c>
      <c r="P2194" s="80" t="n">
        <v>17165</v>
      </c>
      <c r="Q2194" s="80" t="n">
        <v>23518.7</v>
      </c>
      <c r="R2194" s="80" t="n">
        <v>4949</v>
      </c>
      <c r="S2194" s="80" t="n">
        <v>-1406.7</v>
      </c>
      <c r="T2194" s="80">
        <f>O2194-Y2194</f>
        <v/>
      </c>
      <c r="U2194" s="82">
        <f>AA2194/(T2194+X2194)</f>
        <v/>
      </c>
      <c r="V2194" s="80">
        <f>INDEX(检修、备用和必开!B:B,MATCH(统调负荷!$C2194,检修、备用和必开!$A:$A,0))</f>
        <v/>
      </c>
      <c r="W2194" s="80">
        <f>INDEX(检修、备用和必开!C:C,MATCH(统调负荷!$C2194,检修、备用和必开!$A:$A,0))</f>
        <v/>
      </c>
      <c r="X2194" s="80">
        <f>INDEX(检修、备用和必开!D:D,MATCH(统调负荷!$C2194,检修、备用和必开!$A:$A,0))</f>
        <v/>
      </c>
      <c r="Y2194" s="80">
        <f>INDEX(检修、备用和必开!E:E,MATCH(统调负荷!$C2194,检修、备用和必开!$A:$A,0))</f>
        <v/>
      </c>
      <c r="Z2194" s="80">
        <f>INDEX(检修、备用和必开!F:F,MATCH(统调负荷!$C2194,检修、备用和必开!$A:$A,0))</f>
        <v/>
      </c>
      <c r="AA2194" s="80">
        <f>94492.4-V2194-Z2194</f>
        <v/>
      </c>
      <c r="AB2194" s="80" t="n">
        <v>313</v>
      </c>
      <c r="AC2194" s="80" t="n">
        <v>328</v>
      </c>
      <c r="AD2194" s="83">
        <f>C2194+D2194</f>
        <v/>
      </c>
      <c r="AE2194" s="82">
        <f>N2194-E2194</f>
        <v/>
      </c>
      <c r="AF2194" s="82">
        <f>O2194-F2194</f>
        <v/>
      </c>
      <c r="AG2194" s="82">
        <f>P2194-G2194</f>
        <v/>
      </c>
      <c r="AH2194" s="82">
        <f>Q2194-H2194</f>
        <v/>
      </c>
      <c r="AI2194" s="82">
        <f>R2194-I2194</f>
        <v/>
      </c>
      <c r="AJ2194" s="82">
        <f>S2194-J2194</f>
        <v/>
      </c>
      <c r="AK2194" s="80">
        <f>INDEX(检修、备用和必开!I:I,MATCH(统调负荷!$C2194,检修、备用和必开!$A:$A,0))</f>
        <v/>
      </c>
    </row>
    <row r="2195" ht="13.8" customHeight="1">
      <c r="A2195" s="80">
        <f>WEEKDAY(C2195,2)</f>
        <v/>
      </c>
      <c r="B2195" s="80">
        <f>HOUR(D2195)</f>
        <v/>
      </c>
      <c r="D2195" s="75" t="n"/>
      <c r="E2195" s="80" t="n"/>
      <c r="F2195" s="80" t="n"/>
      <c r="G2195" s="80" t="n"/>
      <c r="H2195" s="80" t="n"/>
      <c r="I2195" s="80" t="n"/>
      <c r="J2195" s="80" t="n"/>
      <c r="K2195" s="80">
        <f>F2195-Y2195</f>
        <v/>
      </c>
      <c r="L2195" s="82">
        <f>AA2195/(K2195+W2195)</f>
        <v/>
      </c>
      <c r="M2195" s="75" t="n">
        <v>0.84375</v>
      </c>
      <c r="N2195" s="80" t="n">
        <v>71420</v>
      </c>
      <c r="O2195" s="80" t="n">
        <v>27409.3</v>
      </c>
      <c r="P2195" s="80" t="n">
        <v>17165</v>
      </c>
      <c r="Q2195" s="80" t="n">
        <v>23296.4</v>
      </c>
      <c r="R2195" s="80" t="n">
        <v>4956</v>
      </c>
      <c r="S2195" s="80" t="n">
        <v>-1406.7</v>
      </c>
      <c r="T2195" s="80">
        <f>O2195-Y2195</f>
        <v/>
      </c>
      <c r="U2195" s="82">
        <f>AA2195/(T2195+X2195)</f>
        <v/>
      </c>
      <c r="V2195" s="80">
        <f>INDEX(检修、备用和必开!B:B,MATCH(统调负荷!$C2195,检修、备用和必开!$A:$A,0))</f>
        <v/>
      </c>
      <c r="W2195" s="80">
        <f>INDEX(检修、备用和必开!C:C,MATCH(统调负荷!$C2195,检修、备用和必开!$A:$A,0))</f>
        <v/>
      </c>
      <c r="X2195" s="80">
        <f>INDEX(检修、备用和必开!D:D,MATCH(统调负荷!$C2195,检修、备用和必开!$A:$A,0))</f>
        <v/>
      </c>
      <c r="Y2195" s="80">
        <f>INDEX(检修、备用和必开!E:E,MATCH(统调负荷!$C2195,检修、备用和必开!$A:$A,0))</f>
        <v/>
      </c>
      <c r="Z2195" s="80">
        <f>INDEX(检修、备用和必开!F:F,MATCH(统调负荷!$C2195,检修、备用和必开!$A:$A,0))</f>
        <v/>
      </c>
      <c r="AA2195" s="80">
        <f>94492.4-V2195-Z2195</f>
        <v/>
      </c>
      <c r="AB2195" s="80" t="n">
        <v>315</v>
      </c>
      <c r="AC2195" s="80" t="n">
        <v>320.36</v>
      </c>
      <c r="AD2195" s="83">
        <f>C2195+D2195</f>
        <v/>
      </c>
      <c r="AE2195" s="82">
        <f>N2195-E2195</f>
        <v/>
      </c>
      <c r="AF2195" s="82">
        <f>O2195-F2195</f>
        <v/>
      </c>
      <c r="AG2195" s="82">
        <f>P2195-G2195</f>
        <v/>
      </c>
      <c r="AH2195" s="82">
        <f>Q2195-H2195</f>
        <v/>
      </c>
      <c r="AI2195" s="82">
        <f>R2195-I2195</f>
        <v/>
      </c>
      <c r="AJ2195" s="82">
        <f>S2195-J2195</f>
        <v/>
      </c>
      <c r="AK2195" s="80">
        <f>INDEX(检修、备用和必开!I:I,MATCH(统调负荷!$C2195,检修、备用和必开!$A:$A,0))</f>
        <v/>
      </c>
    </row>
    <row r="2196" ht="13.8" customHeight="1">
      <c r="A2196" s="80">
        <f>WEEKDAY(C2196,2)</f>
        <v/>
      </c>
      <c r="B2196" s="80">
        <f>HOUR(D2196)</f>
        <v/>
      </c>
      <c r="D2196" s="75" t="n"/>
      <c r="E2196" s="80" t="n"/>
      <c r="F2196" s="80" t="n"/>
      <c r="G2196" s="80" t="n"/>
      <c r="H2196" s="80" t="n"/>
      <c r="I2196" s="80" t="n"/>
      <c r="J2196" s="80" t="n"/>
      <c r="K2196" s="80">
        <f>F2196-Y2196</f>
        <v/>
      </c>
      <c r="L2196" s="82">
        <f>AA2196/(K2196+W2196)</f>
        <v/>
      </c>
      <c r="M2196" s="75" t="n">
        <v>0.8541666666666666</v>
      </c>
      <c r="N2196" s="80" t="n">
        <v>71235</v>
      </c>
      <c r="O2196" s="80" t="n">
        <v>27444.5</v>
      </c>
      <c r="P2196" s="80" t="n">
        <v>17204</v>
      </c>
      <c r="Q2196" s="80" t="n">
        <v>23005.4</v>
      </c>
      <c r="R2196" s="80" t="n">
        <v>4988</v>
      </c>
      <c r="S2196" s="80" t="n">
        <v>-1406.9</v>
      </c>
      <c r="T2196" s="80">
        <f>O2196-Y2196</f>
        <v/>
      </c>
      <c r="U2196" s="82">
        <f>AA2196/(T2196+X2196)</f>
        <v/>
      </c>
      <c r="V2196" s="80">
        <f>INDEX(检修、备用和必开!B:B,MATCH(统调负荷!$C2196,检修、备用和必开!$A:$A,0))</f>
        <v/>
      </c>
      <c r="W2196" s="80">
        <f>INDEX(检修、备用和必开!C:C,MATCH(统调负荷!$C2196,检修、备用和必开!$A:$A,0))</f>
        <v/>
      </c>
      <c r="X2196" s="80">
        <f>INDEX(检修、备用和必开!D:D,MATCH(统调负荷!$C2196,检修、备用和必开!$A:$A,0))</f>
        <v/>
      </c>
      <c r="Y2196" s="80">
        <f>INDEX(检修、备用和必开!E:E,MATCH(统调负荷!$C2196,检修、备用和必开!$A:$A,0))</f>
        <v/>
      </c>
      <c r="Z2196" s="80">
        <f>INDEX(检修、备用和必开!F:F,MATCH(统调负荷!$C2196,检修、备用和必开!$A:$A,0))</f>
        <v/>
      </c>
      <c r="AA2196" s="80">
        <f>94492.4-V2196-Z2196</f>
        <v/>
      </c>
      <c r="AB2196" s="80" t="n">
        <v>315</v>
      </c>
      <c r="AC2196" s="80" t="n">
        <v>310.92</v>
      </c>
      <c r="AD2196" s="83">
        <f>C2196+D2196</f>
        <v/>
      </c>
      <c r="AE2196" s="82">
        <f>N2196-E2196</f>
        <v/>
      </c>
      <c r="AF2196" s="82">
        <f>O2196-F2196</f>
        <v/>
      </c>
      <c r="AG2196" s="82">
        <f>P2196-G2196</f>
        <v/>
      </c>
      <c r="AH2196" s="82">
        <f>Q2196-H2196</f>
        <v/>
      </c>
      <c r="AI2196" s="82">
        <f>R2196-I2196</f>
        <v/>
      </c>
      <c r="AJ2196" s="82">
        <f>S2196-J2196</f>
        <v/>
      </c>
      <c r="AK2196" s="80">
        <f>INDEX(检修、备用和必开!I:I,MATCH(统调负荷!$C2196,检修、备用和必开!$A:$A,0))</f>
        <v/>
      </c>
    </row>
    <row r="2197" ht="13.8" customHeight="1">
      <c r="A2197" s="80">
        <f>WEEKDAY(C2197,2)</f>
        <v/>
      </c>
      <c r="B2197" s="80">
        <f>HOUR(D2197)</f>
        <v/>
      </c>
      <c r="D2197" s="75" t="n"/>
      <c r="E2197" s="80" t="n"/>
      <c r="F2197" s="80" t="n"/>
      <c r="G2197" s="80" t="n"/>
      <c r="H2197" s="80" t="n"/>
      <c r="I2197" s="80" t="n"/>
      <c r="J2197" s="80" t="n"/>
      <c r="K2197" s="80">
        <f>F2197-Y2197</f>
        <v/>
      </c>
      <c r="L2197" s="82">
        <f>AA2197/(K2197+W2197)</f>
        <v/>
      </c>
      <c r="M2197" s="75" t="n">
        <v>0.8645833333333334</v>
      </c>
      <c r="N2197" s="80" t="n">
        <v>71040</v>
      </c>
      <c r="O2197" s="80" t="n">
        <v>27176.59</v>
      </c>
      <c r="P2197" s="80" t="n">
        <v>17264</v>
      </c>
      <c r="Q2197" s="80" t="n">
        <v>23012.3</v>
      </c>
      <c r="R2197" s="80" t="n">
        <v>4994</v>
      </c>
      <c r="S2197" s="80" t="n">
        <v>-1406.89</v>
      </c>
      <c r="T2197" s="80">
        <f>O2197-Y2197</f>
        <v/>
      </c>
      <c r="U2197" s="82">
        <f>AA2197/(T2197+X2197)</f>
        <v/>
      </c>
      <c r="V2197" s="80">
        <f>INDEX(检修、备用和必开!B:B,MATCH(统调负荷!$C2197,检修、备用和必开!$A:$A,0))</f>
        <v/>
      </c>
      <c r="W2197" s="80">
        <f>INDEX(检修、备用和必开!C:C,MATCH(统调负荷!$C2197,检修、备用和必开!$A:$A,0))</f>
        <v/>
      </c>
      <c r="X2197" s="80">
        <f>INDEX(检修、备用和必开!D:D,MATCH(统调负荷!$C2197,检修、备用和必开!$A:$A,0))</f>
        <v/>
      </c>
      <c r="Y2197" s="80">
        <f>INDEX(检修、备用和必开!E:E,MATCH(统调负荷!$C2197,检修、备用和必开!$A:$A,0))</f>
        <v/>
      </c>
      <c r="Z2197" s="80">
        <f>INDEX(检修、备用和必开!F:F,MATCH(统调负荷!$C2197,检修、备用和必开!$A:$A,0))</f>
        <v/>
      </c>
      <c r="AA2197" s="80">
        <f>94492.4-V2197-Z2197</f>
        <v/>
      </c>
      <c r="AB2197" s="80" t="n">
        <v>315</v>
      </c>
      <c r="AC2197" s="80" t="n">
        <v>320.36</v>
      </c>
      <c r="AD2197" s="83">
        <f>C2197+D2197</f>
        <v/>
      </c>
      <c r="AE2197" s="82">
        <f>N2197-E2197</f>
        <v/>
      </c>
      <c r="AF2197" s="82">
        <f>O2197-F2197</f>
        <v/>
      </c>
      <c r="AG2197" s="82">
        <f>P2197-G2197</f>
        <v/>
      </c>
      <c r="AH2197" s="82">
        <f>Q2197-H2197</f>
        <v/>
      </c>
      <c r="AI2197" s="82">
        <f>R2197-I2197</f>
        <v/>
      </c>
      <c r="AJ2197" s="82">
        <f>S2197-J2197</f>
        <v/>
      </c>
      <c r="AK2197" s="80">
        <f>INDEX(检修、备用和必开!I:I,MATCH(统调负荷!$C2197,检修、备用和必开!$A:$A,0))</f>
        <v/>
      </c>
    </row>
    <row r="2198" ht="13.8" customHeight="1">
      <c r="A2198" s="80">
        <f>WEEKDAY(C2198,2)</f>
        <v/>
      </c>
      <c r="B2198" s="80">
        <f>HOUR(D2198)</f>
        <v/>
      </c>
      <c r="D2198" s="75" t="n"/>
      <c r="E2198" s="80" t="n"/>
      <c r="F2198" s="80" t="n"/>
      <c r="G2198" s="80" t="n"/>
      <c r="H2198" s="80" t="n"/>
      <c r="I2198" s="80" t="n"/>
      <c r="J2198" s="80" t="n"/>
      <c r="K2198" s="80">
        <f>F2198-Y2198</f>
        <v/>
      </c>
      <c r="L2198" s="82">
        <f>AA2198/(K2198+W2198)</f>
        <v/>
      </c>
      <c r="M2198" s="75" t="n">
        <v>0.875</v>
      </c>
      <c r="N2198" s="80" t="n">
        <v>70515</v>
      </c>
      <c r="O2198" s="80" t="n">
        <v>26669.09</v>
      </c>
      <c r="P2198" s="80" t="n">
        <v>17241</v>
      </c>
      <c r="Q2198" s="80" t="n">
        <v>23011.6</v>
      </c>
      <c r="R2198" s="80" t="n">
        <v>5000</v>
      </c>
      <c r="S2198" s="80" t="n">
        <v>-1406.69</v>
      </c>
      <c r="T2198" s="80">
        <f>O2198-Y2198</f>
        <v/>
      </c>
      <c r="U2198" s="82">
        <f>AA2198/(T2198+X2198)</f>
        <v/>
      </c>
      <c r="V2198" s="80">
        <f>INDEX(检修、备用和必开!B:B,MATCH(统调负荷!$C2198,检修、备用和必开!$A:$A,0))</f>
        <v/>
      </c>
      <c r="W2198" s="80">
        <f>INDEX(检修、备用和必开!C:C,MATCH(统调负荷!$C2198,检修、备用和必开!$A:$A,0))</f>
        <v/>
      </c>
      <c r="X2198" s="80">
        <f>INDEX(检修、备用和必开!D:D,MATCH(统调负荷!$C2198,检修、备用和必开!$A:$A,0))</f>
        <v/>
      </c>
      <c r="Y2198" s="80">
        <f>INDEX(检修、备用和必开!E:E,MATCH(统调负荷!$C2198,检修、备用和必开!$A:$A,0))</f>
        <v/>
      </c>
      <c r="Z2198" s="80">
        <f>INDEX(检修、备用和必开!F:F,MATCH(统调负荷!$C2198,检修、备用和必开!$A:$A,0))</f>
        <v/>
      </c>
      <c r="AA2198" s="80">
        <f>94492.4-V2198-Z2198</f>
        <v/>
      </c>
      <c r="AB2198" s="80" t="n">
        <v>310</v>
      </c>
      <c r="AC2198" s="80" t="n">
        <v>315.54</v>
      </c>
      <c r="AD2198" s="83">
        <f>C2198+D2198</f>
        <v/>
      </c>
      <c r="AE2198" s="82">
        <f>N2198-E2198</f>
        <v/>
      </c>
      <c r="AF2198" s="82">
        <f>O2198-F2198</f>
        <v/>
      </c>
      <c r="AG2198" s="82">
        <f>P2198-G2198</f>
        <v/>
      </c>
      <c r="AH2198" s="82">
        <f>Q2198-H2198</f>
        <v/>
      </c>
      <c r="AI2198" s="82">
        <f>R2198-I2198</f>
        <v/>
      </c>
      <c r="AJ2198" s="82">
        <f>S2198-J2198</f>
        <v/>
      </c>
      <c r="AK2198" s="80">
        <f>INDEX(检修、备用和必开!I:I,MATCH(统调负荷!$C2198,检修、备用和必开!$A:$A,0))</f>
        <v/>
      </c>
    </row>
    <row r="2199" ht="13.8" customHeight="1">
      <c r="A2199" s="80">
        <f>WEEKDAY(C2199,2)</f>
        <v/>
      </c>
      <c r="B2199" s="80">
        <f>HOUR(D2199)</f>
        <v/>
      </c>
      <c r="D2199" s="75" t="n"/>
      <c r="E2199" s="80" t="n"/>
      <c r="F2199" s="80" t="n"/>
      <c r="G2199" s="80" t="n"/>
      <c r="H2199" s="80" t="n"/>
      <c r="I2199" s="80" t="n"/>
      <c r="J2199" s="80" t="n"/>
      <c r="K2199" s="80">
        <f>F2199-Y2199</f>
        <v/>
      </c>
      <c r="L2199" s="82">
        <f>AA2199/(K2199+W2199)</f>
        <v/>
      </c>
      <c r="M2199" s="75" t="n">
        <v>0.8854166666666666</v>
      </c>
      <c r="N2199" s="80" t="n">
        <v>70105</v>
      </c>
      <c r="O2199" s="80" t="n">
        <v>27424.2</v>
      </c>
      <c r="P2199" s="80" t="n">
        <v>16682</v>
      </c>
      <c r="Q2199" s="80" t="n">
        <v>22415.5</v>
      </c>
      <c r="R2199" s="80" t="n">
        <v>4990</v>
      </c>
      <c r="S2199" s="80" t="n">
        <v>-1406.7</v>
      </c>
      <c r="T2199" s="80">
        <f>O2199-Y2199</f>
        <v/>
      </c>
      <c r="U2199" s="82">
        <f>AA2199/(T2199+X2199)</f>
        <v/>
      </c>
      <c r="V2199" s="80">
        <f>INDEX(检修、备用和必开!B:B,MATCH(统调负荷!$C2199,检修、备用和必开!$A:$A,0))</f>
        <v/>
      </c>
      <c r="W2199" s="80">
        <f>INDEX(检修、备用和必开!C:C,MATCH(统调负荷!$C2199,检修、备用和必开!$A:$A,0))</f>
        <v/>
      </c>
      <c r="X2199" s="80">
        <f>INDEX(检修、备用和必开!D:D,MATCH(统调负荷!$C2199,检修、备用和必开!$A:$A,0))</f>
        <v/>
      </c>
      <c r="Y2199" s="80">
        <f>INDEX(检修、备用和必开!E:E,MATCH(统调负荷!$C2199,检修、备用和必开!$A:$A,0))</f>
        <v/>
      </c>
      <c r="Z2199" s="80">
        <f>INDEX(检修、备用和必开!F:F,MATCH(统调负荷!$C2199,检修、备用和必开!$A:$A,0))</f>
        <v/>
      </c>
      <c r="AA2199" s="80">
        <f>94492.4-V2199-Z2199</f>
        <v/>
      </c>
      <c r="AB2199" s="80" t="n">
        <v>315</v>
      </c>
      <c r="AC2199" s="80" t="n">
        <v>330</v>
      </c>
      <c r="AD2199" s="83">
        <f>C2199+D2199</f>
        <v/>
      </c>
      <c r="AE2199" s="82">
        <f>N2199-E2199</f>
        <v/>
      </c>
      <c r="AF2199" s="82">
        <f>O2199-F2199</f>
        <v/>
      </c>
      <c r="AG2199" s="82">
        <f>P2199-G2199</f>
        <v/>
      </c>
      <c r="AH2199" s="82">
        <f>Q2199-H2199</f>
        <v/>
      </c>
      <c r="AI2199" s="82">
        <f>R2199-I2199</f>
        <v/>
      </c>
      <c r="AJ2199" s="82">
        <f>S2199-J2199</f>
        <v/>
      </c>
      <c r="AK2199" s="80">
        <f>INDEX(检修、备用和必开!I:I,MATCH(统调负荷!$C2199,检修、备用和必开!$A:$A,0))</f>
        <v/>
      </c>
    </row>
    <row r="2200" ht="13.8" customHeight="1">
      <c r="A2200" s="80">
        <f>WEEKDAY(C2200,2)</f>
        <v/>
      </c>
      <c r="B2200" s="80">
        <f>HOUR(D2200)</f>
        <v/>
      </c>
      <c r="D2200" s="75" t="n"/>
      <c r="E2200" s="80" t="n"/>
      <c r="F2200" s="80" t="n"/>
      <c r="G2200" s="80" t="n"/>
      <c r="H2200" s="80" t="n"/>
      <c r="I2200" s="80" t="n"/>
      <c r="J2200" s="80" t="n"/>
      <c r="K2200" s="80">
        <f>F2200-Y2200</f>
        <v/>
      </c>
      <c r="L2200" s="82">
        <f>AA2200/(K2200+W2200)</f>
        <v/>
      </c>
      <c r="M2200" s="75" t="n">
        <v>0.8958333333333334</v>
      </c>
      <c r="N2200" s="80" t="n">
        <v>69505</v>
      </c>
      <c r="O2200" s="80" t="n">
        <v>27368.9</v>
      </c>
      <c r="P2200" s="80" t="n">
        <v>16122</v>
      </c>
      <c r="Q2200" s="80" t="n">
        <v>22440</v>
      </c>
      <c r="R2200" s="80" t="n">
        <v>4981</v>
      </c>
      <c r="S2200" s="80" t="n">
        <v>-1406.9</v>
      </c>
      <c r="T2200" s="80">
        <f>O2200-Y2200</f>
        <v/>
      </c>
      <c r="U2200" s="82">
        <f>AA2200/(T2200+X2200)</f>
        <v/>
      </c>
      <c r="V2200" s="80">
        <f>INDEX(检修、备用和必开!B:B,MATCH(统调负荷!$C2200,检修、备用和必开!$A:$A,0))</f>
        <v/>
      </c>
      <c r="W2200" s="80">
        <f>INDEX(检修、备用和必开!C:C,MATCH(统调负荷!$C2200,检修、备用和必开!$A:$A,0))</f>
        <v/>
      </c>
      <c r="X2200" s="80">
        <f>INDEX(检修、备用和必开!D:D,MATCH(统调负荷!$C2200,检修、备用和必开!$A:$A,0))</f>
        <v/>
      </c>
      <c r="Y2200" s="80">
        <f>INDEX(检修、备用和必开!E:E,MATCH(统调负荷!$C2200,检修、备用和必开!$A:$A,0))</f>
        <v/>
      </c>
      <c r="Z2200" s="80">
        <f>INDEX(检修、备用和必开!F:F,MATCH(统调负荷!$C2200,检修、备用和必开!$A:$A,0))</f>
        <v/>
      </c>
      <c r="AA2200" s="80">
        <f>94492.4-V2200-Z2200</f>
        <v/>
      </c>
      <c r="AB2200" s="80" t="n">
        <v>315</v>
      </c>
      <c r="AC2200" s="80" t="n">
        <v>328.07</v>
      </c>
      <c r="AD2200" s="83">
        <f>C2200+D2200</f>
        <v/>
      </c>
      <c r="AE2200" s="82">
        <f>N2200-E2200</f>
        <v/>
      </c>
      <c r="AF2200" s="82">
        <f>O2200-F2200</f>
        <v/>
      </c>
      <c r="AG2200" s="82">
        <f>P2200-G2200</f>
        <v/>
      </c>
      <c r="AH2200" s="82">
        <f>Q2200-H2200</f>
        <v/>
      </c>
      <c r="AI2200" s="82">
        <f>R2200-I2200</f>
        <v/>
      </c>
      <c r="AJ2200" s="82">
        <f>S2200-J2200</f>
        <v/>
      </c>
      <c r="AK2200" s="80">
        <f>INDEX(检修、备用和必开!I:I,MATCH(统调负荷!$C2200,检修、备用和必开!$A:$A,0))</f>
        <v/>
      </c>
    </row>
    <row r="2201" ht="13.8" customHeight="1">
      <c r="A2201" s="80">
        <f>WEEKDAY(C2201,2)</f>
        <v/>
      </c>
      <c r="B2201" s="80">
        <f>HOUR(D2201)</f>
        <v/>
      </c>
      <c r="D2201" s="75" t="n"/>
      <c r="E2201" s="80" t="n"/>
      <c r="F2201" s="80" t="n"/>
      <c r="G2201" s="80" t="n"/>
      <c r="H2201" s="80" t="n"/>
      <c r="I2201" s="80" t="n"/>
      <c r="J2201" s="80" t="n"/>
      <c r="K2201" s="80">
        <f>F2201-Y2201</f>
        <v/>
      </c>
      <c r="L2201" s="82">
        <f>AA2201/(K2201+W2201)</f>
        <v/>
      </c>
      <c r="M2201" s="75" t="n">
        <v>0.90625</v>
      </c>
      <c r="N2201" s="80" t="n">
        <v>68725</v>
      </c>
      <c r="O2201" s="80" t="n">
        <v>27377.9</v>
      </c>
      <c r="P2201" s="80" t="n">
        <v>15298</v>
      </c>
      <c r="Q2201" s="80" t="n">
        <v>22469.8</v>
      </c>
      <c r="R2201" s="80" t="n">
        <v>4986</v>
      </c>
      <c r="S2201" s="80" t="n">
        <v>-1406.7</v>
      </c>
      <c r="T2201" s="80">
        <f>O2201-Y2201</f>
        <v/>
      </c>
      <c r="U2201" s="82">
        <f>AA2201/(T2201+X2201)</f>
        <v/>
      </c>
      <c r="V2201" s="80">
        <f>INDEX(检修、备用和必开!B:B,MATCH(统调负荷!$C2201,检修、备用和必开!$A:$A,0))</f>
        <v/>
      </c>
      <c r="W2201" s="80">
        <f>INDEX(检修、备用和必开!C:C,MATCH(统调负荷!$C2201,检修、备用和必开!$A:$A,0))</f>
        <v/>
      </c>
      <c r="X2201" s="80">
        <f>INDEX(检修、备用和必开!D:D,MATCH(统调负荷!$C2201,检修、备用和必开!$A:$A,0))</f>
        <v/>
      </c>
      <c r="Y2201" s="80">
        <f>INDEX(检修、备用和必开!E:E,MATCH(统调负荷!$C2201,检修、备用和必开!$A:$A,0))</f>
        <v/>
      </c>
      <c r="Z2201" s="80">
        <f>INDEX(检修、备用和必开!F:F,MATCH(统调负荷!$C2201,检修、备用和必开!$A:$A,0))</f>
        <v/>
      </c>
      <c r="AA2201" s="80">
        <f>94492.4-V2201-Z2201</f>
        <v/>
      </c>
      <c r="AB2201" s="80" t="n">
        <v>315</v>
      </c>
      <c r="AC2201" s="80" t="n">
        <v>320.36</v>
      </c>
      <c r="AD2201" s="83">
        <f>C2201+D2201</f>
        <v/>
      </c>
      <c r="AE2201" s="82">
        <f>N2201-E2201</f>
        <v/>
      </c>
      <c r="AF2201" s="82">
        <f>O2201-F2201</f>
        <v/>
      </c>
      <c r="AG2201" s="82">
        <f>P2201-G2201</f>
        <v/>
      </c>
      <c r="AH2201" s="82">
        <f>Q2201-H2201</f>
        <v/>
      </c>
      <c r="AI2201" s="82">
        <f>R2201-I2201</f>
        <v/>
      </c>
      <c r="AJ2201" s="82">
        <f>S2201-J2201</f>
        <v/>
      </c>
      <c r="AK2201" s="80">
        <f>INDEX(检修、备用和必开!I:I,MATCH(统调负荷!$C2201,检修、备用和必开!$A:$A,0))</f>
        <v/>
      </c>
    </row>
    <row r="2202" ht="13.8" customHeight="1">
      <c r="A2202" s="80">
        <f>WEEKDAY(C2202,2)</f>
        <v/>
      </c>
      <c r="B2202" s="80">
        <f>HOUR(D2202)</f>
        <v/>
      </c>
      <c r="D2202" s="75" t="n"/>
      <c r="E2202" s="80" t="n"/>
      <c r="F2202" s="80" t="n"/>
      <c r="G2202" s="80" t="n"/>
      <c r="H2202" s="80" t="n"/>
      <c r="I2202" s="80" t="n"/>
      <c r="J2202" s="80" t="n"/>
      <c r="K2202" s="80">
        <f>F2202-Y2202</f>
        <v/>
      </c>
      <c r="L2202" s="82">
        <f>AA2202/(K2202+W2202)</f>
        <v/>
      </c>
      <c r="M2202" s="75" t="n">
        <v>0.9166666666666666</v>
      </c>
      <c r="N2202" s="80" t="n">
        <v>67765</v>
      </c>
      <c r="O2202" s="80" t="n">
        <v>27131.5</v>
      </c>
      <c r="P2202" s="80" t="n">
        <v>15524</v>
      </c>
      <c r="Q2202" s="80" t="n">
        <v>21541.4</v>
      </c>
      <c r="R2202" s="80" t="n">
        <v>4975</v>
      </c>
      <c r="S2202" s="80" t="n">
        <v>-1406.9</v>
      </c>
      <c r="T2202" s="80">
        <f>O2202-Y2202</f>
        <v/>
      </c>
      <c r="U2202" s="82">
        <f>AA2202/(T2202+X2202)</f>
        <v/>
      </c>
      <c r="V2202" s="80">
        <f>INDEX(检修、备用和必开!B:B,MATCH(统调负荷!$C2202,检修、备用和必开!$A:$A,0))</f>
        <v/>
      </c>
      <c r="W2202" s="80">
        <f>INDEX(检修、备用和必开!C:C,MATCH(统调负荷!$C2202,检修、备用和必开!$A:$A,0))</f>
        <v/>
      </c>
      <c r="X2202" s="80">
        <f>INDEX(检修、备用和必开!D:D,MATCH(统调负荷!$C2202,检修、备用和必开!$A:$A,0))</f>
        <v/>
      </c>
      <c r="Y2202" s="80">
        <f>INDEX(检修、备用和必开!E:E,MATCH(统调负荷!$C2202,检修、备用和必开!$A:$A,0))</f>
        <v/>
      </c>
      <c r="Z2202" s="80">
        <f>INDEX(检修、备用和必开!F:F,MATCH(统调负荷!$C2202,检修、备用和必开!$A:$A,0))</f>
        <v/>
      </c>
      <c r="AA2202" s="80">
        <f>94492.4-V2202-Z2202</f>
        <v/>
      </c>
      <c r="AB2202" s="80" t="n">
        <v>315</v>
      </c>
      <c r="AC2202" s="80" t="n">
        <v>300.11</v>
      </c>
      <c r="AD2202" s="83">
        <f>C2202+D2202</f>
        <v/>
      </c>
      <c r="AE2202" s="82">
        <f>N2202-E2202</f>
        <v/>
      </c>
      <c r="AF2202" s="82">
        <f>O2202-F2202</f>
        <v/>
      </c>
      <c r="AG2202" s="82">
        <f>P2202-G2202</f>
        <v/>
      </c>
      <c r="AH2202" s="82">
        <f>Q2202-H2202</f>
        <v/>
      </c>
      <c r="AI2202" s="82">
        <f>R2202-I2202</f>
        <v/>
      </c>
      <c r="AJ2202" s="82">
        <f>S2202-J2202</f>
        <v/>
      </c>
      <c r="AK2202" s="80">
        <f>INDEX(检修、备用和必开!I:I,MATCH(统调负荷!$C2202,检修、备用和必开!$A:$A,0))</f>
        <v/>
      </c>
    </row>
    <row r="2203" ht="13.8" customHeight="1">
      <c r="A2203" s="80">
        <f>WEEKDAY(C2203,2)</f>
        <v/>
      </c>
      <c r="B2203" s="80">
        <f>HOUR(D2203)</f>
        <v/>
      </c>
      <c r="D2203" s="75" t="n"/>
      <c r="E2203" s="80" t="n"/>
      <c r="F2203" s="80" t="n"/>
      <c r="G2203" s="80" t="n"/>
      <c r="H2203" s="80" t="n"/>
      <c r="I2203" s="80" t="n"/>
      <c r="J2203" s="80" t="n"/>
      <c r="K2203" s="80">
        <f>F2203-Y2203</f>
        <v/>
      </c>
      <c r="L2203" s="82">
        <f>AA2203/(K2203+W2203)</f>
        <v/>
      </c>
      <c r="M2203" s="75" t="n">
        <v>0.9270833333333334</v>
      </c>
      <c r="N2203" s="80" t="n">
        <v>66695</v>
      </c>
      <c r="O2203" s="80" t="n">
        <v>26872.29</v>
      </c>
      <c r="P2203" s="80" t="n">
        <v>14974</v>
      </c>
      <c r="Q2203" s="80" t="n">
        <v>21282.2</v>
      </c>
      <c r="R2203" s="80" t="n">
        <v>4973</v>
      </c>
      <c r="S2203" s="80" t="n">
        <v>-1406.49</v>
      </c>
      <c r="T2203" s="80">
        <f>O2203-Y2203</f>
        <v/>
      </c>
      <c r="U2203" s="82">
        <f>AA2203/(T2203+X2203)</f>
        <v/>
      </c>
      <c r="V2203" s="80">
        <f>INDEX(检修、备用和必开!B:B,MATCH(统调负荷!$C2203,检修、备用和必开!$A:$A,0))</f>
        <v/>
      </c>
      <c r="W2203" s="80">
        <f>INDEX(检修、备用和必开!C:C,MATCH(统调负荷!$C2203,检修、备用和必开!$A:$A,0))</f>
        <v/>
      </c>
      <c r="X2203" s="80">
        <f>INDEX(检修、备用和必开!D:D,MATCH(统调负荷!$C2203,检修、备用和必开!$A:$A,0))</f>
        <v/>
      </c>
      <c r="Y2203" s="80">
        <f>INDEX(检修、备用和必开!E:E,MATCH(统调负荷!$C2203,检修、备用和必开!$A:$A,0))</f>
        <v/>
      </c>
      <c r="Z2203" s="80">
        <f>INDEX(检修、备用和必开!F:F,MATCH(统调负荷!$C2203,检修、备用和必开!$A:$A,0))</f>
        <v/>
      </c>
      <c r="AA2203" s="80">
        <f>94492.4-V2203-Z2203</f>
        <v/>
      </c>
      <c r="AB2203" s="80" t="n">
        <v>311</v>
      </c>
      <c r="AC2203" s="80" t="n">
        <v>300.12</v>
      </c>
      <c r="AD2203" s="83">
        <f>C2203+D2203</f>
        <v/>
      </c>
      <c r="AE2203" s="82">
        <f>N2203-E2203</f>
        <v/>
      </c>
      <c r="AF2203" s="82">
        <f>O2203-F2203</f>
        <v/>
      </c>
      <c r="AG2203" s="82">
        <f>P2203-G2203</f>
        <v/>
      </c>
      <c r="AH2203" s="82">
        <f>Q2203-H2203</f>
        <v/>
      </c>
      <c r="AI2203" s="82">
        <f>R2203-I2203</f>
        <v/>
      </c>
      <c r="AJ2203" s="82">
        <f>S2203-J2203</f>
        <v/>
      </c>
      <c r="AK2203" s="80">
        <f>INDEX(检修、备用和必开!I:I,MATCH(统调负荷!$C2203,检修、备用和必开!$A:$A,0))</f>
        <v/>
      </c>
    </row>
    <row r="2204" ht="13.8" customHeight="1">
      <c r="A2204" s="80">
        <f>WEEKDAY(C2204,2)</f>
        <v/>
      </c>
      <c r="B2204" s="80">
        <f>HOUR(D2204)</f>
        <v/>
      </c>
      <c r="D2204" s="75" t="n"/>
      <c r="E2204" s="80" t="n"/>
      <c r="F2204" s="80" t="n"/>
      <c r="G2204" s="80" t="n"/>
      <c r="H2204" s="80" t="n"/>
      <c r="I2204" s="80" t="n"/>
      <c r="J2204" s="80" t="n"/>
      <c r="K2204" s="80">
        <f>F2204-Y2204</f>
        <v/>
      </c>
      <c r="L2204" s="82">
        <f>AA2204/(K2204+W2204)</f>
        <v/>
      </c>
      <c r="M2204" s="75" t="n">
        <v>0.9375</v>
      </c>
      <c r="N2204" s="80" t="n">
        <v>65565</v>
      </c>
      <c r="O2204" s="80" t="n">
        <v>27474.39</v>
      </c>
      <c r="P2204" s="80" t="n">
        <v>14500</v>
      </c>
      <c r="Q2204" s="80" t="n">
        <v>20029.3</v>
      </c>
      <c r="R2204" s="80" t="n">
        <v>4968</v>
      </c>
      <c r="S2204" s="80" t="n">
        <v>-1406.69</v>
      </c>
      <c r="T2204" s="80">
        <f>O2204-Y2204</f>
        <v/>
      </c>
      <c r="U2204" s="82">
        <f>AA2204/(T2204+X2204)</f>
        <v/>
      </c>
      <c r="V2204" s="80">
        <f>INDEX(检修、备用和必开!B:B,MATCH(统调负荷!$C2204,检修、备用和必开!$A:$A,0))</f>
        <v/>
      </c>
      <c r="W2204" s="80">
        <f>INDEX(检修、备用和必开!C:C,MATCH(统调负荷!$C2204,检修、备用和必开!$A:$A,0))</f>
        <v/>
      </c>
      <c r="X2204" s="80">
        <f>INDEX(检修、备用和必开!D:D,MATCH(统调负荷!$C2204,检修、备用和必开!$A:$A,0))</f>
        <v/>
      </c>
      <c r="Y2204" s="80">
        <f>INDEX(检修、备用和必开!E:E,MATCH(统调负荷!$C2204,检修、备用和必开!$A:$A,0))</f>
        <v/>
      </c>
      <c r="Z2204" s="80">
        <f>INDEX(检修、备用和必开!F:F,MATCH(统调负荷!$C2204,检修、备用和必开!$A:$A,0))</f>
        <v/>
      </c>
      <c r="AA2204" s="80">
        <f>94492.4-V2204-Z2204</f>
        <v/>
      </c>
      <c r="AB2204" s="80" t="n">
        <v>315</v>
      </c>
      <c r="AC2204" s="80" t="n">
        <v>303</v>
      </c>
      <c r="AD2204" s="83">
        <f>C2204+D2204</f>
        <v/>
      </c>
      <c r="AE2204" s="82">
        <f>N2204-E2204</f>
        <v/>
      </c>
      <c r="AF2204" s="82">
        <f>O2204-F2204</f>
        <v/>
      </c>
      <c r="AG2204" s="82">
        <f>P2204-G2204</f>
        <v/>
      </c>
      <c r="AH2204" s="82">
        <f>Q2204-H2204</f>
        <v/>
      </c>
      <c r="AI2204" s="82">
        <f>R2204-I2204</f>
        <v/>
      </c>
      <c r="AJ2204" s="82">
        <f>S2204-J2204</f>
        <v/>
      </c>
      <c r="AK2204" s="80">
        <f>INDEX(检修、备用和必开!I:I,MATCH(统调负荷!$C2204,检修、备用和必开!$A:$A,0))</f>
        <v/>
      </c>
    </row>
    <row r="2205" ht="13.8" customHeight="1">
      <c r="A2205" s="80">
        <f>WEEKDAY(C2205,2)</f>
        <v/>
      </c>
      <c r="B2205" s="80">
        <f>HOUR(D2205)</f>
        <v/>
      </c>
      <c r="D2205" s="75" t="n"/>
      <c r="E2205" s="80" t="n"/>
      <c r="F2205" s="80" t="n"/>
      <c r="G2205" s="80" t="n"/>
      <c r="H2205" s="80" t="n"/>
      <c r="I2205" s="80" t="n"/>
      <c r="J2205" s="80" t="n"/>
      <c r="K2205" s="80">
        <f>F2205-Y2205</f>
        <v/>
      </c>
      <c r="L2205" s="82">
        <f>AA2205/(K2205+W2205)</f>
        <v/>
      </c>
      <c r="M2205" s="75" t="n">
        <v>0.9479166666666666</v>
      </c>
      <c r="N2205" s="80" t="n">
        <v>64235</v>
      </c>
      <c r="O2205" s="80" t="n">
        <v>26840.6</v>
      </c>
      <c r="P2205" s="80" t="n">
        <v>14287</v>
      </c>
      <c r="Q2205" s="80" t="n">
        <v>19557.1</v>
      </c>
      <c r="R2205" s="80" t="n">
        <v>4957</v>
      </c>
      <c r="S2205" s="80" t="n">
        <v>-1406.7</v>
      </c>
      <c r="T2205" s="80">
        <f>O2205-Y2205</f>
        <v/>
      </c>
      <c r="U2205" s="82">
        <f>AA2205/(T2205+X2205)</f>
        <v/>
      </c>
      <c r="V2205" s="80">
        <f>INDEX(检修、备用和必开!B:B,MATCH(统调负荷!$C2205,检修、备用和必开!$A:$A,0))</f>
        <v/>
      </c>
      <c r="W2205" s="80">
        <f>INDEX(检修、备用和必开!C:C,MATCH(统调负荷!$C2205,检修、备用和必开!$A:$A,0))</f>
        <v/>
      </c>
      <c r="X2205" s="80">
        <f>INDEX(检修、备用和必开!D:D,MATCH(统调负荷!$C2205,检修、备用和必开!$A:$A,0))</f>
        <v/>
      </c>
      <c r="Y2205" s="80">
        <f>INDEX(检修、备用和必开!E:E,MATCH(统调负荷!$C2205,检修、备用和必开!$A:$A,0))</f>
        <v/>
      </c>
      <c r="Z2205" s="80">
        <f>INDEX(检修、备用和必开!F:F,MATCH(统调负荷!$C2205,检修、备用和必开!$A:$A,0))</f>
        <v/>
      </c>
      <c r="AA2205" s="80">
        <f>94492.4-V2205-Z2205</f>
        <v/>
      </c>
      <c r="AB2205" s="80" t="n">
        <v>311</v>
      </c>
      <c r="AC2205" s="80" t="n">
        <v>298</v>
      </c>
      <c r="AD2205" s="83">
        <f>C2205+D2205</f>
        <v/>
      </c>
      <c r="AE2205" s="82">
        <f>N2205-E2205</f>
        <v/>
      </c>
      <c r="AF2205" s="82">
        <f>O2205-F2205</f>
        <v/>
      </c>
      <c r="AG2205" s="82">
        <f>P2205-G2205</f>
        <v/>
      </c>
      <c r="AH2205" s="82">
        <f>Q2205-H2205</f>
        <v/>
      </c>
      <c r="AI2205" s="82">
        <f>R2205-I2205</f>
        <v/>
      </c>
      <c r="AJ2205" s="82">
        <f>S2205-J2205</f>
        <v/>
      </c>
      <c r="AK2205" s="80">
        <f>INDEX(检修、备用和必开!I:I,MATCH(统调负荷!$C2205,检修、备用和必开!$A:$A,0))</f>
        <v/>
      </c>
    </row>
    <row r="2206" ht="13.8" customHeight="1">
      <c r="A2206" s="80">
        <f>WEEKDAY(C2206,2)</f>
        <v/>
      </c>
      <c r="B2206" s="80">
        <f>HOUR(D2206)</f>
        <v/>
      </c>
      <c r="D2206" s="75" t="n"/>
      <c r="E2206" s="80" t="n"/>
      <c r="F2206" s="80" t="n"/>
      <c r="G2206" s="80" t="n"/>
      <c r="H2206" s="80" t="n"/>
      <c r="I2206" s="80" t="n"/>
      <c r="J2206" s="80" t="n"/>
      <c r="K2206" s="80">
        <f>F2206-Y2206</f>
        <v/>
      </c>
      <c r="L2206" s="82">
        <f>AA2206/(K2206+W2206)</f>
        <v/>
      </c>
      <c r="M2206" s="75" t="n">
        <v>0.9583333333333334</v>
      </c>
      <c r="N2206" s="80" t="n">
        <v>62645</v>
      </c>
      <c r="O2206" s="80" t="n">
        <v>25132.39</v>
      </c>
      <c r="P2206" s="80" t="n">
        <v>14448</v>
      </c>
      <c r="Q2206" s="80" t="n">
        <v>19611.3</v>
      </c>
      <c r="R2206" s="80" t="n">
        <v>4860</v>
      </c>
      <c r="S2206" s="80" t="n">
        <v>-1406.69</v>
      </c>
      <c r="T2206" s="80">
        <f>O2206-Y2206</f>
        <v/>
      </c>
      <c r="U2206" s="82">
        <f>AA2206/(T2206+X2206)</f>
        <v/>
      </c>
      <c r="V2206" s="80">
        <f>INDEX(检修、备用和必开!B:B,MATCH(统调负荷!$C2206,检修、备用和必开!$A:$A,0))</f>
        <v/>
      </c>
      <c r="W2206" s="80">
        <f>INDEX(检修、备用和必开!C:C,MATCH(统调负荷!$C2206,检修、备用和必开!$A:$A,0))</f>
        <v/>
      </c>
      <c r="X2206" s="80">
        <f>INDEX(检修、备用和必开!D:D,MATCH(统调负荷!$C2206,检修、备用和必开!$A:$A,0))</f>
        <v/>
      </c>
      <c r="Y2206" s="80">
        <f>INDEX(检修、备用和必开!E:E,MATCH(统调负荷!$C2206,检修、备用和必开!$A:$A,0))</f>
        <v/>
      </c>
      <c r="Z2206" s="80">
        <f>INDEX(检修、备用和必开!F:F,MATCH(统调负荷!$C2206,检修、备用和必开!$A:$A,0))</f>
        <v/>
      </c>
      <c r="AA2206" s="80">
        <f>94492.4-V2206-Z2206</f>
        <v/>
      </c>
      <c r="AB2206" s="80" t="n">
        <v>300</v>
      </c>
      <c r="AC2206" s="80" t="n">
        <v>280</v>
      </c>
      <c r="AD2206" s="83">
        <f>C2206+D2206</f>
        <v/>
      </c>
      <c r="AE2206" s="82">
        <f>N2206-E2206</f>
        <v/>
      </c>
      <c r="AF2206" s="82">
        <f>O2206-F2206</f>
        <v/>
      </c>
      <c r="AG2206" s="82">
        <f>P2206-G2206</f>
        <v/>
      </c>
      <c r="AH2206" s="82">
        <f>Q2206-H2206</f>
        <v/>
      </c>
      <c r="AI2206" s="82">
        <f>R2206-I2206</f>
        <v/>
      </c>
      <c r="AJ2206" s="82">
        <f>S2206-J2206</f>
        <v/>
      </c>
      <c r="AK2206" s="80">
        <f>INDEX(检修、备用和必开!I:I,MATCH(统调负荷!$C2206,检修、备用和必开!$A:$A,0))</f>
        <v/>
      </c>
    </row>
    <row r="2207" ht="13.8" customHeight="1">
      <c r="A2207" s="80">
        <f>WEEKDAY(C2207,2)</f>
        <v/>
      </c>
      <c r="B2207" s="80">
        <f>HOUR(D2207)</f>
        <v/>
      </c>
      <c r="D2207" s="75" t="n"/>
      <c r="E2207" s="80" t="n"/>
      <c r="F2207" s="80" t="n"/>
      <c r="G2207" s="80" t="n"/>
      <c r="H2207" s="80" t="n"/>
      <c r="I2207" s="80" t="n"/>
      <c r="J2207" s="80" t="n"/>
      <c r="K2207" s="80">
        <f>F2207-Y2207</f>
        <v/>
      </c>
      <c r="L2207" s="82">
        <f>AA2207/(K2207+W2207)</f>
        <v/>
      </c>
      <c r="M2207" s="75" t="n">
        <v>0.96875</v>
      </c>
      <c r="N2207" s="80" t="n">
        <v>61360</v>
      </c>
      <c r="O2207" s="80" t="n">
        <v>25694.4</v>
      </c>
      <c r="P2207" s="80" t="n">
        <v>14091</v>
      </c>
      <c r="Q2207" s="80" t="n">
        <v>18194.3</v>
      </c>
      <c r="R2207" s="80" t="n">
        <v>4787</v>
      </c>
      <c r="S2207" s="80" t="n">
        <v>-1406.7</v>
      </c>
      <c r="T2207" s="80">
        <f>O2207-Y2207</f>
        <v/>
      </c>
      <c r="U2207" s="82">
        <f>AA2207/(T2207+X2207)</f>
        <v/>
      </c>
      <c r="V2207" s="80">
        <f>INDEX(检修、备用和必开!B:B,MATCH(统调负荷!$C2207,检修、备用和必开!$A:$A,0))</f>
        <v/>
      </c>
      <c r="W2207" s="80">
        <f>INDEX(检修、备用和必开!C:C,MATCH(统调负荷!$C2207,检修、备用和必开!$A:$A,0))</f>
        <v/>
      </c>
      <c r="X2207" s="80">
        <f>INDEX(检修、备用和必开!D:D,MATCH(统调负荷!$C2207,检修、备用和必开!$A:$A,0))</f>
        <v/>
      </c>
      <c r="Y2207" s="80">
        <f>INDEX(检修、备用和必开!E:E,MATCH(统调负荷!$C2207,检修、备用和必开!$A:$A,0))</f>
        <v/>
      </c>
      <c r="Z2207" s="80">
        <f>INDEX(检修、备用和必开!F:F,MATCH(统调负荷!$C2207,检修、备用和必开!$A:$A,0))</f>
        <v/>
      </c>
      <c r="AA2207" s="80">
        <f>94492.4-V2207-Z2207</f>
        <v/>
      </c>
      <c r="AB2207" s="80" t="n">
        <v>300.12</v>
      </c>
      <c r="AC2207" s="80" t="n">
        <v>260</v>
      </c>
      <c r="AD2207" s="83">
        <f>C2207+D2207</f>
        <v/>
      </c>
      <c r="AE2207" s="82">
        <f>N2207-E2207</f>
        <v/>
      </c>
      <c r="AF2207" s="82">
        <f>O2207-F2207</f>
        <v/>
      </c>
      <c r="AG2207" s="82">
        <f>P2207-G2207</f>
        <v/>
      </c>
      <c r="AH2207" s="82">
        <f>Q2207-H2207</f>
        <v/>
      </c>
      <c r="AI2207" s="82">
        <f>R2207-I2207</f>
        <v/>
      </c>
      <c r="AJ2207" s="82">
        <f>S2207-J2207</f>
        <v/>
      </c>
      <c r="AK2207" s="80">
        <f>INDEX(检修、备用和必开!I:I,MATCH(统调负荷!$C2207,检修、备用和必开!$A:$A,0))</f>
        <v/>
      </c>
    </row>
    <row r="2208" ht="13.8" customHeight="1">
      <c r="A2208" s="80">
        <f>WEEKDAY(C2208,2)</f>
        <v/>
      </c>
      <c r="B2208" s="80">
        <f>HOUR(D2208)</f>
        <v/>
      </c>
      <c r="D2208" s="75" t="n"/>
      <c r="E2208" s="80" t="n"/>
      <c r="F2208" s="80" t="n"/>
      <c r="G2208" s="80" t="n"/>
      <c r="H2208" s="80" t="n"/>
      <c r="I2208" s="80" t="n"/>
      <c r="J2208" s="80" t="n"/>
      <c r="K2208" s="80">
        <f>F2208-Y2208</f>
        <v/>
      </c>
      <c r="L2208" s="82">
        <f>AA2208/(K2208+W2208)</f>
        <v/>
      </c>
      <c r="M2208" s="75" t="n">
        <v>0.9791666666666666</v>
      </c>
      <c r="N2208" s="80" t="n">
        <v>59965</v>
      </c>
      <c r="O2208" s="80" t="n">
        <v>25192.1</v>
      </c>
      <c r="P2208" s="80" t="n">
        <v>14152</v>
      </c>
      <c r="Q2208" s="80" t="n">
        <v>17252.6</v>
      </c>
      <c r="R2208" s="80" t="n">
        <v>4775</v>
      </c>
      <c r="S2208" s="80" t="n">
        <v>-1406.7</v>
      </c>
      <c r="T2208" s="80">
        <f>O2208-Y2208</f>
        <v/>
      </c>
      <c r="U2208" s="82">
        <f>AA2208/(T2208+X2208)</f>
        <v/>
      </c>
      <c r="V2208" s="80">
        <f>INDEX(检修、备用和必开!B:B,MATCH(统调负荷!$C2208,检修、备用和必开!$A:$A,0))</f>
        <v/>
      </c>
      <c r="W2208" s="80">
        <f>INDEX(检修、备用和必开!C:C,MATCH(统调负荷!$C2208,检修、备用和必开!$A:$A,0))</f>
        <v/>
      </c>
      <c r="X2208" s="80">
        <f>INDEX(检修、备用和必开!D:D,MATCH(统调负荷!$C2208,检修、备用和必开!$A:$A,0))</f>
        <v/>
      </c>
      <c r="Y2208" s="80">
        <f>INDEX(检修、备用和必开!E:E,MATCH(统调负荷!$C2208,检修、备用和必开!$A:$A,0))</f>
        <v/>
      </c>
      <c r="Z2208" s="80">
        <f>INDEX(检修、备用和必开!F:F,MATCH(统调负荷!$C2208,检修、备用和必开!$A:$A,0))</f>
        <v/>
      </c>
      <c r="AA2208" s="80">
        <f>94492.4-V2208-Z2208</f>
        <v/>
      </c>
      <c r="AB2208" s="80" t="n">
        <v>300</v>
      </c>
      <c r="AC2208" s="80" t="n">
        <v>285</v>
      </c>
      <c r="AD2208" s="83">
        <f>C2208+D2208</f>
        <v/>
      </c>
      <c r="AE2208" s="82">
        <f>N2208-E2208</f>
        <v/>
      </c>
      <c r="AF2208" s="82">
        <f>O2208-F2208</f>
        <v/>
      </c>
      <c r="AG2208" s="82">
        <f>P2208-G2208</f>
        <v/>
      </c>
      <c r="AH2208" s="82">
        <f>Q2208-H2208</f>
        <v/>
      </c>
      <c r="AI2208" s="82">
        <f>R2208-I2208</f>
        <v/>
      </c>
      <c r="AJ2208" s="82">
        <f>S2208-J2208</f>
        <v/>
      </c>
      <c r="AK2208" s="80">
        <f>INDEX(检修、备用和必开!I:I,MATCH(统调负荷!$C2208,检修、备用和必开!$A:$A,0))</f>
        <v/>
      </c>
    </row>
    <row r="2209" ht="13.8" customHeight="1">
      <c r="A2209" s="80">
        <f>WEEKDAY(C2209,2)</f>
        <v/>
      </c>
      <c r="B2209" s="80">
        <f>HOUR(D2209)</f>
        <v/>
      </c>
      <c r="D2209" s="75" t="n"/>
      <c r="E2209" s="80" t="n"/>
      <c r="F2209" s="80" t="n"/>
      <c r="G2209" s="80" t="n"/>
      <c r="H2209" s="80" t="n"/>
      <c r="I2209" s="80" t="n"/>
      <c r="J2209" s="80" t="n"/>
      <c r="K2209" s="80">
        <f>F2209-Y2209</f>
        <v/>
      </c>
      <c r="L2209" s="82">
        <f>AA2209/(K2209+W2209)</f>
        <v/>
      </c>
      <c r="M2209" s="75" t="n">
        <v>0.9895833333333334</v>
      </c>
      <c r="N2209" s="80" t="n">
        <v>58555</v>
      </c>
      <c r="O2209" s="80" t="n">
        <v>23833.19</v>
      </c>
      <c r="P2209" s="80" t="n">
        <v>14330</v>
      </c>
      <c r="Q2209" s="80" t="n">
        <v>16976.5</v>
      </c>
      <c r="R2209" s="80" t="n">
        <v>4822</v>
      </c>
      <c r="S2209" s="80" t="n">
        <v>-1406.69</v>
      </c>
      <c r="T2209" s="80">
        <f>O2209-Y2209</f>
        <v/>
      </c>
      <c r="U2209" s="82">
        <f>AA2209/(T2209+X2209)</f>
        <v/>
      </c>
      <c r="V2209" s="80">
        <f>INDEX(检修、备用和必开!B:B,MATCH(统调负荷!$C2209,检修、备用和必开!$A:$A,0))</f>
        <v/>
      </c>
      <c r="W2209" s="80">
        <f>INDEX(检修、备用和必开!C:C,MATCH(统调负荷!$C2209,检修、备用和必开!$A:$A,0))</f>
        <v/>
      </c>
      <c r="X2209" s="80">
        <f>INDEX(检修、备用和必开!D:D,MATCH(统调负荷!$C2209,检修、备用和必开!$A:$A,0))</f>
        <v/>
      </c>
      <c r="Y2209" s="80">
        <f>INDEX(检修、备用和必开!E:E,MATCH(统调负荷!$C2209,检修、备用和必开!$A:$A,0))</f>
        <v/>
      </c>
      <c r="Z2209" s="80">
        <f>INDEX(检修、备用和必开!F:F,MATCH(统调负荷!$C2209,检修、备用和必开!$A:$A,0))</f>
        <v/>
      </c>
      <c r="AA2209" s="80">
        <f>94492.4-V2209-Z2209</f>
        <v/>
      </c>
      <c r="AB2209" s="80" t="n">
        <v>293</v>
      </c>
      <c r="AC2209" s="80" t="n">
        <v>0</v>
      </c>
      <c r="AD2209" s="83">
        <f>C2209+D2209</f>
        <v/>
      </c>
      <c r="AE2209" s="82">
        <f>N2209-E2209</f>
        <v/>
      </c>
      <c r="AF2209" s="82">
        <f>O2209-F2209</f>
        <v/>
      </c>
      <c r="AG2209" s="82">
        <f>P2209-G2209</f>
        <v/>
      </c>
      <c r="AH2209" s="82">
        <f>Q2209-H2209</f>
        <v/>
      </c>
      <c r="AI2209" s="82">
        <f>R2209-I2209</f>
        <v/>
      </c>
      <c r="AJ2209" s="82">
        <f>S2209-J2209</f>
        <v/>
      </c>
      <c r="AK2209" s="80">
        <f>INDEX(检修、备用和必开!I:I,MATCH(统调负荷!$C2209,检修、备用和必开!$A:$A,0))</f>
        <v/>
      </c>
    </row>
    <row r="2210" ht="13.8" customHeight="1">
      <c r="A2210" s="80">
        <f>WEEKDAY(C2210,2)</f>
        <v/>
      </c>
      <c r="B2210" s="80">
        <f>HOUR(D2210)</f>
        <v/>
      </c>
      <c r="D2210" s="75" t="n"/>
      <c r="E2210" s="80" t="n"/>
      <c r="F2210" s="80" t="n"/>
      <c r="G2210" s="80" t="n"/>
      <c r="H2210" s="80" t="n"/>
      <c r="I2210" s="80" t="n"/>
      <c r="J2210" s="80" t="n"/>
      <c r="K2210" s="80">
        <f>F2210-Y2210</f>
        <v/>
      </c>
      <c r="L2210" s="82">
        <f>AA2210/(K2210+W2210)</f>
        <v/>
      </c>
      <c r="M2210" s="75" t="n">
        <v>0</v>
      </c>
      <c r="N2210" s="80" t="n">
        <v>57092.7</v>
      </c>
      <c r="O2210" s="80" t="n">
        <v>21132.64</v>
      </c>
      <c r="P2210" s="80" t="n">
        <v>14221.3</v>
      </c>
      <c r="Q2210" s="80" t="n">
        <v>17718.8</v>
      </c>
      <c r="R2210" s="80" t="n">
        <v>5167.42</v>
      </c>
      <c r="S2210" s="80" t="n">
        <v>-1147.46</v>
      </c>
      <c r="T2210" s="80">
        <f>O2210-Y2210</f>
        <v/>
      </c>
      <c r="U2210" s="82">
        <f>AA2210/(T2210+X2210)</f>
        <v/>
      </c>
      <c r="V2210" s="80">
        <f>INDEX(检修、备用和必开!B:B,MATCH(统调负荷!$C2210,检修、备用和必开!$A:$A,0))</f>
        <v/>
      </c>
      <c r="W2210" s="80">
        <f>INDEX(检修、备用和必开!C:C,MATCH(统调负荷!$C2210,检修、备用和必开!$A:$A,0))</f>
        <v/>
      </c>
      <c r="X2210" s="80">
        <f>INDEX(检修、备用和必开!D:D,MATCH(统调负荷!$C2210,检修、备用和必开!$A:$A,0))</f>
        <v/>
      </c>
      <c r="Y2210" s="80">
        <f>INDEX(检修、备用和必开!E:E,MATCH(统调负荷!$C2210,检修、备用和必开!$A:$A,0))</f>
        <v/>
      </c>
      <c r="Z2210" s="80">
        <f>INDEX(检修、备用和必开!F:F,MATCH(统调负荷!$C2210,检修、备用和必开!$A:$A,0))</f>
        <v/>
      </c>
      <c r="AA2210" s="80">
        <f>94492.4-V2210-Z2210</f>
        <v/>
      </c>
      <c r="AB2210" s="80" t="n">
        <v>294</v>
      </c>
      <c r="AC2210" s="80" t="n">
        <v>1000</v>
      </c>
      <c r="AD2210" s="83">
        <f>C2210+D2210</f>
        <v/>
      </c>
      <c r="AE2210" s="82">
        <f>N2210-E2210</f>
        <v/>
      </c>
      <c r="AF2210" s="82">
        <f>O2210-F2210</f>
        <v/>
      </c>
      <c r="AG2210" s="82">
        <f>P2210-G2210</f>
        <v/>
      </c>
      <c r="AH2210" s="82">
        <f>Q2210-H2210</f>
        <v/>
      </c>
      <c r="AI2210" s="82">
        <f>R2210-I2210</f>
        <v/>
      </c>
      <c r="AJ2210" s="82">
        <f>S2210-J2210</f>
        <v/>
      </c>
      <c r="AK2210" s="80">
        <f>INDEX(检修、备用和必开!I:I,MATCH(统调负荷!$C2210,检修、备用和必开!$A:$A,0))</f>
        <v/>
      </c>
    </row>
    <row r="2211" ht="13.8" customHeight="1">
      <c r="A2211" s="80">
        <f>WEEKDAY(C2211,2)</f>
        <v/>
      </c>
      <c r="B2211" s="80">
        <f>HOUR(D2211)</f>
        <v/>
      </c>
      <c r="D2211" s="75" t="n"/>
      <c r="E2211" s="80" t="n"/>
      <c r="F2211" s="80" t="n"/>
      <c r="G2211" s="80" t="n"/>
      <c r="H2211" s="80" t="n"/>
      <c r="I2211" s="80" t="n"/>
      <c r="J2211" s="80" t="n"/>
      <c r="K2211" s="80">
        <f>F2211-Y2211</f>
        <v/>
      </c>
      <c r="L2211" s="82">
        <f>AA2211/(K2211+W2211)</f>
        <v/>
      </c>
      <c r="M2211" s="75" t="n">
        <v>0.01041666666666667</v>
      </c>
      <c r="N2211" s="80" t="n">
        <v>61521.5</v>
      </c>
      <c r="O2211" s="80" t="n">
        <v>24647.23</v>
      </c>
      <c r="P2211" s="80" t="n">
        <v>13078.3</v>
      </c>
      <c r="Q2211" s="80" t="n">
        <v>19868.9</v>
      </c>
      <c r="R2211" s="80" t="n">
        <v>5068.85</v>
      </c>
      <c r="S2211" s="80" t="n">
        <v>-1141.78</v>
      </c>
      <c r="T2211" s="80">
        <f>O2211-Y2211</f>
        <v/>
      </c>
      <c r="U2211" s="82">
        <f>AA2211/(T2211+X2211)</f>
        <v/>
      </c>
      <c r="V2211" s="80">
        <f>INDEX(检修、备用和必开!B:B,MATCH(统调负荷!$C2211,检修、备用和必开!$A:$A,0))</f>
        <v/>
      </c>
      <c r="W2211" s="80">
        <f>INDEX(检修、备用和必开!C:C,MATCH(统调负荷!$C2211,检修、备用和必开!$A:$A,0))</f>
        <v/>
      </c>
      <c r="X2211" s="80">
        <f>INDEX(检修、备用和必开!D:D,MATCH(统调负荷!$C2211,检修、备用和必开!$A:$A,0))</f>
        <v/>
      </c>
      <c r="Y2211" s="80">
        <f>INDEX(检修、备用和必开!E:E,MATCH(统调负荷!$C2211,检修、备用和必开!$A:$A,0))</f>
        <v/>
      </c>
      <c r="Z2211" s="80">
        <f>INDEX(检修、备用和必开!F:F,MATCH(统调负荷!$C2211,检修、备用和必开!$A:$A,0))</f>
        <v/>
      </c>
      <c r="AA2211" s="80">
        <f>94492.4-V2211-Z2211</f>
        <v/>
      </c>
      <c r="AB2211" s="80" t="n">
        <v>335</v>
      </c>
      <c r="AC2211" s="80" t="n">
        <v>999.6</v>
      </c>
      <c r="AD2211" s="83">
        <f>C2211+D2211</f>
        <v/>
      </c>
      <c r="AE2211" s="82">
        <f>N2211-E2211</f>
        <v/>
      </c>
      <c r="AF2211" s="82">
        <f>O2211-F2211</f>
        <v/>
      </c>
      <c r="AG2211" s="82">
        <f>P2211-G2211</f>
        <v/>
      </c>
      <c r="AH2211" s="82">
        <f>Q2211-H2211</f>
        <v/>
      </c>
      <c r="AI2211" s="82">
        <f>R2211-I2211</f>
        <v/>
      </c>
      <c r="AJ2211" s="82">
        <f>S2211-J2211</f>
        <v/>
      </c>
      <c r="AK2211" s="80">
        <f>INDEX(检修、备用和必开!I:I,MATCH(统调负荷!$C2211,检修、备用和必开!$A:$A,0))</f>
        <v/>
      </c>
    </row>
    <row r="2212" ht="13.8" customHeight="1">
      <c r="A2212" s="80">
        <f>WEEKDAY(C2212,2)</f>
        <v/>
      </c>
      <c r="B2212" s="80">
        <f>HOUR(D2212)</f>
        <v/>
      </c>
      <c r="D2212" s="75" t="n"/>
      <c r="E2212" s="80" t="n"/>
      <c r="F2212" s="80" t="n"/>
      <c r="G2212" s="80" t="n"/>
      <c r="H2212" s="80" t="n"/>
      <c r="I2212" s="80" t="n"/>
      <c r="J2212" s="80" t="n"/>
      <c r="K2212" s="80">
        <f>F2212-Y2212</f>
        <v/>
      </c>
      <c r="L2212" s="82">
        <f>AA2212/(K2212+W2212)</f>
        <v/>
      </c>
      <c r="M2212" s="75" t="n">
        <v>0.02083333333333333</v>
      </c>
      <c r="N2212" s="80" t="n">
        <v>60974.8</v>
      </c>
      <c r="O2212" s="80" t="n">
        <v>23124.7</v>
      </c>
      <c r="P2212" s="80" t="n">
        <v>13464.8</v>
      </c>
      <c r="Q2212" s="80" t="n">
        <v>20349.9</v>
      </c>
      <c r="R2212" s="80" t="n">
        <v>5104.3</v>
      </c>
      <c r="S2212" s="80" t="n">
        <v>-1068.9</v>
      </c>
      <c r="T2212" s="80">
        <f>O2212-Y2212</f>
        <v/>
      </c>
      <c r="U2212" s="82">
        <f>AA2212/(T2212+X2212)</f>
        <v/>
      </c>
      <c r="V2212" s="80">
        <f>INDEX(检修、备用和必开!B:B,MATCH(统调负荷!$C2212,检修、备用和必开!$A:$A,0))</f>
        <v/>
      </c>
      <c r="W2212" s="80">
        <f>INDEX(检修、备用和必开!C:C,MATCH(统调负荷!$C2212,检修、备用和必开!$A:$A,0))</f>
        <v/>
      </c>
      <c r="X2212" s="80">
        <f>INDEX(检修、备用和必开!D:D,MATCH(统调负荷!$C2212,检修、备用和必开!$A:$A,0))</f>
        <v/>
      </c>
      <c r="Y2212" s="80">
        <f>INDEX(检修、备用和必开!E:E,MATCH(统调负荷!$C2212,检修、备用和必开!$A:$A,0))</f>
        <v/>
      </c>
      <c r="Z2212" s="80">
        <f>INDEX(检修、备用和必开!F:F,MATCH(统调负荷!$C2212,检修、备用和必开!$A:$A,0))</f>
        <v/>
      </c>
      <c r="AA2212" s="80">
        <f>94492.4-V2212-Z2212</f>
        <v/>
      </c>
      <c r="AB2212" s="80" t="n">
        <v>320</v>
      </c>
      <c r="AC2212" s="80" t="n">
        <v>270</v>
      </c>
      <c r="AD2212" s="83">
        <f>C2212+D2212</f>
        <v/>
      </c>
      <c r="AE2212" s="82">
        <f>N2212-E2212</f>
        <v/>
      </c>
      <c r="AF2212" s="82">
        <f>O2212-F2212</f>
        <v/>
      </c>
      <c r="AG2212" s="82">
        <f>P2212-G2212</f>
        <v/>
      </c>
      <c r="AH2212" s="82">
        <f>Q2212-H2212</f>
        <v/>
      </c>
      <c r="AI2212" s="82">
        <f>R2212-I2212</f>
        <v/>
      </c>
      <c r="AJ2212" s="82">
        <f>S2212-J2212</f>
        <v/>
      </c>
      <c r="AK2212" s="80">
        <f>INDEX(检修、备用和必开!I:I,MATCH(统调负荷!$C2212,检修、备用和必开!$A:$A,0))</f>
        <v/>
      </c>
    </row>
    <row r="2213" ht="13.8" customHeight="1">
      <c r="A2213" s="80">
        <f>WEEKDAY(C2213,2)</f>
        <v/>
      </c>
      <c r="B2213" s="80">
        <f>HOUR(D2213)</f>
        <v/>
      </c>
      <c r="D2213" s="75" t="n"/>
      <c r="E2213" s="80" t="n"/>
      <c r="F2213" s="80" t="n"/>
      <c r="G2213" s="80" t="n"/>
      <c r="H2213" s="80" t="n"/>
      <c r="I2213" s="80" t="n"/>
      <c r="J2213" s="80" t="n"/>
      <c r="K2213" s="80">
        <f>F2213-Y2213</f>
        <v/>
      </c>
      <c r="L2213" s="82">
        <f>AA2213/(K2213+W2213)</f>
        <v/>
      </c>
      <c r="M2213" s="75" t="n">
        <v>0.03125</v>
      </c>
      <c r="N2213" s="80" t="n">
        <v>59409.5</v>
      </c>
      <c r="O2213" s="80" t="n">
        <v>20787.77</v>
      </c>
      <c r="P2213" s="80" t="n">
        <v>13970.4</v>
      </c>
      <c r="Q2213" s="80" t="n">
        <v>20604.9</v>
      </c>
      <c r="R2213" s="80" t="n">
        <v>5129.68</v>
      </c>
      <c r="S2213" s="80" t="n">
        <v>-1083.25</v>
      </c>
      <c r="T2213" s="80">
        <f>O2213-Y2213</f>
        <v/>
      </c>
      <c r="U2213" s="82">
        <f>AA2213/(T2213+X2213)</f>
        <v/>
      </c>
      <c r="V2213" s="80">
        <f>INDEX(检修、备用和必开!B:B,MATCH(统调负荷!$C2213,检修、备用和必开!$A:$A,0))</f>
        <v/>
      </c>
      <c r="W2213" s="80">
        <f>INDEX(检修、备用和必开!C:C,MATCH(统调负荷!$C2213,检修、备用和必开!$A:$A,0))</f>
        <v/>
      </c>
      <c r="X2213" s="80">
        <f>INDEX(检修、备用和必开!D:D,MATCH(统调负荷!$C2213,检修、备用和必开!$A:$A,0))</f>
        <v/>
      </c>
      <c r="Y2213" s="80">
        <f>INDEX(检修、备用和必开!E:E,MATCH(统调负荷!$C2213,检修、备用和必开!$A:$A,0))</f>
        <v/>
      </c>
      <c r="Z2213" s="80">
        <f>INDEX(检修、备用和必开!F:F,MATCH(统调负荷!$C2213,检修、备用和必开!$A:$A,0))</f>
        <v/>
      </c>
      <c r="AA2213" s="80">
        <f>94492.4-V2213-Z2213</f>
        <v/>
      </c>
      <c r="AB2213" s="80" t="n">
        <v>300</v>
      </c>
      <c r="AC2213" s="80" t="n">
        <v>298</v>
      </c>
      <c r="AD2213" s="83">
        <f>C2213+D2213</f>
        <v/>
      </c>
      <c r="AE2213" s="82">
        <f>N2213-E2213</f>
        <v/>
      </c>
      <c r="AF2213" s="82">
        <f>O2213-F2213</f>
        <v/>
      </c>
      <c r="AG2213" s="82">
        <f>P2213-G2213</f>
        <v/>
      </c>
      <c r="AH2213" s="82">
        <f>Q2213-H2213</f>
        <v/>
      </c>
      <c r="AI2213" s="82">
        <f>R2213-I2213</f>
        <v/>
      </c>
      <c r="AJ2213" s="82">
        <f>S2213-J2213</f>
        <v/>
      </c>
      <c r="AK2213" s="80">
        <f>INDEX(检修、备用和必开!I:I,MATCH(统调负荷!$C2213,检修、备用和必开!$A:$A,0))</f>
        <v/>
      </c>
    </row>
    <row r="2214" ht="13.8" customHeight="1">
      <c r="A2214" s="80">
        <f>WEEKDAY(C2214,2)</f>
        <v/>
      </c>
      <c r="B2214" s="80">
        <f>HOUR(D2214)</f>
        <v/>
      </c>
      <c r="D2214" s="75" t="n"/>
      <c r="E2214" s="80" t="n"/>
      <c r="F2214" s="80" t="n"/>
      <c r="G2214" s="80" t="n"/>
      <c r="H2214" s="80" t="n"/>
      <c r="I2214" s="80" t="n"/>
      <c r="J2214" s="80" t="n"/>
      <c r="K2214" s="80">
        <f>F2214-Y2214</f>
        <v/>
      </c>
      <c r="L2214" s="82">
        <f>AA2214/(K2214+W2214)</f>
        <v/>
      </c>
      <c r="M2214" s="75" t="n">
        <v>0.04166666666666666</v>
      </c>
      <c r="N2214" s="80" t="n">
        <v>57571.8</v>
      </c>
      <c r="O2214" s="80" t="n">
        <v>19118.81</v>
      </c>
      <c r="P2214" s="80" t="n">
        <v>14132.3</v>
      </c>
      <c r="Q2214" s="80" t="n">
        <v>20377.5</v>
      </c>
      <c r="R2214" s="80" t="n">
        <v>5119.09</v>
      </c>
      <c r="S2214" s="80" t="n">
        <v>-1175.9</v>
      </c>
      <c r="T2214" s="80">
        <f>O2214-Y2214</f>
        <v/>
      </c>
      <c r="U2214" s="82">
        <f>AA2214/(T2214+X2214)</f>
        <v/>
      </c>
      <c r="V2214" s="80">
        <f>INDEX(检修、备用和必开!B:B,MATCH(统调负荷!$C2214,检修、备用和必开!$A:$A,0))</f>
        <v/>
      </c>
      <c r="W2214" s="80">
        <f>INDEX(检修、备用和必开!C:C,MATCH(统调负荷!$C2214,检修、备用和必开!$A:$A,0))</f>
        <v/>
      </c>
      <c r="X2214" s="80">
        <f>INDEX(检修、备用和必开!D:D,MATCH(统调负荷!$C2214,检修、备用和必开!$A:$A,0))</f>
        <v/>
      </c>
      <c r="Y2214" s="80">
        <f>INDEX(检修、备用和必开!E:E,MATCH(统调负荷!$C2214,检修、备用和必开!$A:$A,0))</f>
        <v/>
      </c>
      <c r="Z2214" s="80">
        <f>INDEX(检修、备用和必开!F:F,MATCH(统调负荷!$C2214,检修、备用和必开!$A:$A,0))</f>
        <v/>
      </c>
      <c r="AA2214" s="80">
        <f>94492.4-V2214-Z2214</f>
        <v/>
      </c>
      <c r="AB2214" s="80" t="n">
        <v>275</v>
      </c>
      <c r="AC2214" s="80" t="n">
        <v>280</v>
      </c>
      <c r="AD2214" s="83">
        <f>C2214+D2214</f>
        <v/>
      </c>
      <c r="AE2214" s="82">
        <f>N2214-E2214</f>
        <v/>
      </c>
      <c r="AF2214" s="82">
        <f>O2214-F2214</f>
        <v/>
      </c>
      <c r="AG2214" s="82">
        <f>P2214-G2214</f>
        <v/>
      </c>
      <c r="AH2214" s="82">
        <f>Q2214-H2214</f>
        <v/>
      </c>
      <c r="AI2214" s="82">
        <f>R2214-I2214</f>
        <v/>
      </c>
      <c r="AJ2214" s="82">
        <f>S2214-J2214</f>
        <v/>
      </c>
      <c r="AK2214" s="80">
        <f>INDEX(检修、备用和必开!I:I,MATCH(统调负荷!$C2214,检修、备用和必开!$A:$A,0))</f>
        <v/>
      </c>
    </row>
    <row r="2215" ht="13.8" customHeight="1">
      <c r="A2215" s="80">
        <f>WEEKDAY(C2215,2)</f>
        <v/>
      </c>
      <c r="B2215" s="80">
        <f>HOUR(D2215)</f>
        <v/>
      </c>
      <c r="D2215" s="75" t="n"/>
      <c r="E2215" s="80" t="n"/>
      <c r="F2215" s="80" t="n"/>
      <c r="G2215" s="80" t="n"/>
      <c r="H2215" s="80" t="n"/>
      <c r="I2215" s="80" t="n"/>
      <c r="J2215" s="80" t="n"/>
      <c r="K2215" s="80">
        <f>F2215-Y2215</f>
        <v/>
      </c>
      <c r="L2215" s="82">
        <f>AA2215/(K2215+W2215)</f>
        <v/>
      </c>
      <c r="M2215" s="75" t="n">
        <v>0.05208333333333334</v>
      </c>
      <c r="N2215" s="80" t="n">
        <v>55997</v>
      </c>
      <c r="O2215" s="80" t="n">
        <v>18012.13</v>
      </c>
      <c r="P2215" s="80" t="n">
        <v>14403.6</v>
      </c>
      <c r="Q2215" s="80" t="n">
        <v>19606</v>
      </c>
      <c r="R2215" s="80" t="n">
        <v>5125.13</v>
      </c>
      <c r="S2215" s="80" t="n">
        <v>-1149.86</v>
      </c>
      <c r="T2215" s="80">
        <f>O2215-Y2215</f>
        <v/>
      </c>
      <c r="U2215" s="82">
        <f>AA2215/(T2215+X2215)</f>
        <v/>
      </c>
      <c r="V2215" s="80">
        <f>INDEX(检修、备用和必开!B:B,MATCH(统调负荷!$C2215,检修、备用和必开!$A:$A,0))</f>
        <v/>
      </c>
      <c r="W2215" s="80">
        <f>INDEX(检修、备用和必开!C:C,MATCH(统调负荷!$C2215,检修、备用和必开!$A:$A,0))</f>
        <v/>
      </c>
      <c r="X2215" s="80">
        <f>INDEX(检修、备用和必开!D:D,MATCH(统调负荷!$C2215,检修、备用和必开!$A:$A,0))</f>
        <v/>
      </c>
      <c r="Y2215" s="80">
        <f>INDEX(检修、备用和必开!E:E,MATCH(统调负荷!$C2215,检修、备用和必开!$A:$A,0))</f>
        <v/>
      </c>
      <c r="Z2215" s="80">
        <f>INDEX(检修、备用和必开!F:F,MATCH(统调负荷!$C2215,检修、备用和必开!$A:$A,0))</f>
        <v/>
      </c>
      <c r="AA2215" s="80">
        <f>94492.4-V2215-Z2215</f>
        <v/>
      </c>
      <c r="AB2215" s="80" t="n">
        <v>270</v>
      </c>
      <c r="AC2215" s="80" t="n">
        <v>280</v>
      </c>
      <c r="AD2215" s="83">
        <f>C2215+D2215</f>
        <v/>
      </c>
      <c r="AE2215" s="82">
        <f>N2215-E2215</f>
        <v/>
      </c>
      <c r="AF2215" s="82">
        <f>O2215-F2215</f>
        <v/>
      </c>
      <c r="AG2215" s="82">
        <f>P2215-G2215</f>
        <v/>
      </c>
      <c r="AH2215" s="82">
        <f>Q2215-H2215</f>
        <v/>
      </c>
      <c r="AI2215" s="82">
        <f>R2215-I2215</f>
        <v/>
      </c>
      <c r="AJ2215" s="82">
        <f>S2215-J2215</f>
        <v/>
      </c>
      <c r="AK2215" s="80">
        <f>INDEX(检修、备用和必开!I:I,MATCH(统调负荷!$C2215,检修、备用和必开!$A:$A,0))</f>
        <v/>
      </c>
    </row>
    <row r="2216" ht="13.8" customHeight="1">
      <c r="A2216" s="80">
        <f>WEEKDAY(C2216,2)</f>
        <v/>
      </c>
      <c r="B2216" s="80">
        <f>HOUR(D2216)</f>
        <v/>
      </c>
      <c r="D2216" s="75" t="n"/>
      <c r="E2216" s="80" t="n"/>
      <c r="F2216" s="80" t="n"/>
      <c r="G2216" s="80" t="n"/>
      <c r="H2216" s="80" t="n"/>
      <c r="I2216" s="80" t="n"/>
      <c r="J2216" s="80" t="n"/>
      <c r="K2216" s="80">
        <f>F2216-Y2216</f>
        <v/>
      </c>
      <c r="L2216" s="82">
        <f>AA2216/(K2216+W2216)</f>
        <v/>
      </c>
      <c r="M2216" s="75" t="n">
        <v>0.0625</v>
      </c>
      <c r="N2216" s="80" t="n">
        <v>54893</v>
      </c>
      <c r="O2216" s="80" t="n">
        <v>17411.71</v>
      </c>
      <c r="P2216" s="80" t="n">
        <v>13833</v>
      </c>
      <c r="Q2216" s="80" t="n">
        <v>19663.1</v>
      </c>
      <c r="R2216" s="80" t="n">
        <v>5060.46</v>
      </c>
      <c r="S2216" s="80" t="n">
        <v>-1075.27</v>
      </c>
      <c r="T2216" s="80">
        <f>O2216-Y2216</f>
        <v/>
      </c>
      <c r="U2216" s="82">
        <f>AA2216/(T2216+X2216)</f>
        <v/>
      </c>
      <c r="V2216" s="80">
        <f>INDEX(检修、备用和必开!B:B,MATCH(统调负荷!$C2216,检修、备用和必开!$A:$A,0))</f>
        <v/>
      </c>
      <c r="W2216" s="80">
        <f>INDEX(检修、备用和必开!C:C,MATCH(统调负荷!$C2216,检修、备用和必开!$A:$A,0))</f>
        <v/>
      </c>
      <c r="X2216" s="80">
        <f>INDEX(检修、备用和必开!D:D,MATCH(统调负荷!$C2216,检修、备用和必开!$A:$A,0))</f>
        <v/>
      </c>
      <c r="Y2216" s="80">
        <f>INDEX(检修、备用和必开!E:E,MATCH(统调负荷!$C2216,检修、备用和必开!$A:$A,0))</f>
        <v/>
      </c>
      <c r="Z2216" s="80">
        <f>INDEX(检修、备用和必开!F:F,MATCH(统调负荷!$C2216,检修、备用和必开!$A:$A,0))</f>
        <v/>
      </c>
      <c r="AA2216" s="80">
        <f>94492.4-V2216-Z2216</f>
        <v/>
      </c>
      <c r="AB2216" s="80" t="n">
        <v>280</v>
      </c>
      <c r="AC2216" s="80" t="n">
        <v>0</v>
      </c>
      <c r="AD2216" s="83">
        <f>C2216+D2216</f>
        <v/>
      </c>
      <c r="AE2216" s="82">
        <f>N2216-E2216</f>
        <v/>
      </c>
      <c r="AF2216" s="82">
        <f>O2216-F2216</f>
        <v/>
      </c>
      <c r="AG2216" s="82">
        <f>P2216-G2216</f>
        <v/>
      </c>
      <c r="AH2216" s="82">
        <f>Q2216-H2216</f>
        <v/>
      </c>
      <c r="AI2216" s="82">
        <f>R2216-I2216</f>
        <v/>
      </c>
      <c r="AJ2216" s="82">
        <f>S2216-J2216</f>
        <v/>
      </c>
      <c r="AK2216" s="80">
        <f>INDEX(检修、备用和必开!I:I,MATCH(统调负荷!$C2216,检修、备用和必开!$A:$A,0))</f>
        <v/>
      </c>
    </row>
    <row r="2217" ht="13.8" customHeight="1">
      <c r="A2217" s="80">
        <f>WEEKDAY(C2217,2)</f>
        <v/>
      </c>
      <c r="B2217" s="80">
        <f>HOUR(D2217)</f>
        <v/>
      </c>
      <c r="D2217" s="75" t="n"/>
      <c r="E2217" s="80" t="n"/>
      <c r="F2217" s="80" t="n"/>
      <c r="G2217" s="80" t="n"/>
      <c r="H2217" s="80" t="n"/>
      <c r="I2217" s="80" t="n"/>
      <c r="J2217" s="80" t="n"/>
      <c r="K2217" s="80">
        <f>F2217-Y2217</f>
        <v/>
      </c>
      <c r="L2217" s="82">
        <f>AA2217/(K2217+W2217)</f>
        <v/>
      </c>
      <c r="M2217" s="75" t="n">
        <v>0.07291666666666667</v>
      </c>
      <c r="N2217" s="80" t="n">
        <v>53798.3</v>
      </c>
      <c r="O2217" s="80" t="n">
        <v>16717.48</v>
      </c>
      <c r="P2217" s="80" t="n">
        <v>12956.5</v>
      </c>
      <c r="Q2217" s="80" t="n">
        <v>20119.8</v>
      </c>
      <c r="R2217" s="80" t="n">
        <v>5032.7</v>
      </c>
      <c r="S2217" s="80" t="n">
        <v>-1028.18</v>
      </c>
      <c r="T2217" s="80">
        <f>O2217-Y2217</f>
        <v/>
      </c>
      <c r="U2217" s="82">
        <f>AA2217/(T2217+X2217)</f>
        <v/>
      </c>
      <c r="V2217" s="80">
        <f>INDEX(检修、备用和必开!B:B,MATCH(统调负荷!$C2217,检修、备用和必开!$A:$A,0))</f>
        <v/>
      </c>
      <c r="W2217" s="80">
        <f>INDEX(检修、备用和必开!C:C,MATCH(统调负荷!$C2217,检修、备用和必开!$A:$A,0))</f>
        <v/>
      </c>
      <c r="X2217" s="80">
        <f>INDEX(检修、备用和必开!D:D,MATCH(统调负荷!$C2217,检修、备用和必开!$A:$A,0))</f>
        <v/>
      </c>
      <c r="Y2217" s="80">
        <f>INDEX(检修、备用和必开!E:E,MATCH(统调负荷!$C2217,检修、备用和必开!$A:$A,0))</f>
        <v/>
      </c>
      <c r="Z2217" s="80">
        <f>INDEX(检修、备用和必开!F:F,MATCH(统调负荷!$C2217,检修、备用和必开!$A:$A,0))</f>
        <v/>
      </c>
      <c r="AA2217" s="80">
        <f>94492.4-V2217-Z2217</f>
        <v/>
      </c>
      <c r="AB2217" s="80" t="n">
        <v>50</v>
      </c>
      <c r="AC2217" s="80" t="n">
        <v>0</v>
      </c>
      <c r="AD2217" s="83">
        <f>C2217+D2217</f>
        <v/>
      </c>
      <c r="AE2217" s="82">
        <f>N2217-E2217</f>
        <v/>
      </c>
      <c r="AF2217" s="82">
        <f>O2217-F2217</f>
        <v/>
      </c>
      <c r="AG2217" s="82">
        <f>P2217-G2217</f>
        <v/>
      </c>
      <c r="AH2217" s="82">
        <f>Q2217-H2217</f>
        <v/>
      </c>
      <c r="AI2217" s="82">
        <f>R2217-I2217</f>
        <v/>
      </c>
      <c r="AJ2217" s="82">
        <f>S2217-J2217</f>
        <v/>
      </c>
      <c r="AK2217" s="80">
        <f>INDEX(检修、备用和必开!I:I,MATCH(统调负荷!$C2217,检修、备用和必开!$A:$A,0))</f>
        <v/>
      </c>
    </row>
    <row r="2218" ht="13.8" customHeight="1">
      <c r="A2218" s="80">
        <f>WEEKDAY(C2218,2)</f>
        <v/>
      </c>
      <c r="B2218" s="80">
        <f>HOUR(D2218)</f>
        <v/>
      </c>
      <c r="D2218" s="75" t="n"/>
      <c r="E2218" s="80" t="n"/>
      <c r="F2218" s="80" t="n"/>
      <c r="G2218" s="80" t="n"/>
      <c r="H2218" s="80" t="n"/>
      <c r="I2218" s="80" t="n"/>
      <c r="J2218" s="80" t="n"/>
      <c r="K2218" s="80">
        <f>F2218-Y2218</f>
        <v/>
      </c>
      <c r="L2218" s="82">
        <f>AA2218/(K2218+W2218)</f>
        <v/>
      </c>
      <c r="M2218" s="75" t="n">
        <v>0.08333333333333333</v>
      </c>
      <c r="N2218" s="80" t="n">
        <v>52639.6</v>
      </c>
      <c r="O2218" s="80" t="n">
        <v>16467.54</v>
      </c>
      <c r="P2218" s="80" t="n">
        <v>12070.2</v>
      </c>
      <c r="Q2218" s="80" t="n">
        <v>20021.3</v>
      </c>
      <c r="R2218" s="80" t="n">
        <v>5058.39</v>
      </c>
      <c r="S2218" s="80" t="n">
        <v>-977.83</v>
      </c>
      <c r="T2218" s="80">
        <f>O2218-Y2218</f>
        <v/>
      </c>
      <c r="U2218" s="82">
        <f>AA2218/(T2218+X2218)</f>
        <v/>
      </c>
      <c r="V2218" s="80">
        <f>INDEX(检修、备用和必开!B:B,MATCH(统调负荷!$C2218,检修、备用和必开!$A:$A,0))</f>
        <v/>
      </c>
      <c r="W2218" s="80">
        <f>INDEX(检修、备用和必开!C:C,MATCH(统调负荷!$C2218,检修、备用和必开!$A:$A,0))</f>
        <v/>
      </c>
      <c r="X2218" s="80">
        <f>INDEX(检修、备用和必开!D:D,MATCH(统调负荷!$C2218,检修、备用和必开!$A:$A,0))</f>
        <v/>
      </c>
      <c r="Y2218" s="80">
        <f>INDEX(检修、备用和必开!E:E,MATCH(统调负荷!$C2218,检修、备用和必开!$A:$A,0))</f>
        <v/>
      </c>
      <c r="Z2218" s="80">
        <f>INDEX(检修、备用和必开!F:F,MATCH(统调负荷!$C2218,检修、备用和必开!$A:$A,0))</f>
        <v/>
      </c>
      <c r="AA2218" s="80">
        <f>94492.4-V2218-Z2218</f>
        <v/>
      </c>
      <c r="AB2218" s="80" t="n">
        <v>5</v>
      </c>
      <c r="AC2218" s="80" t="n">
        <v>0</v>
      </c>
      <c r="AD2218" s="83">
        <f>C2218+D2218</f>
        <v/>
      </c>
      <c r="AE2218" s="82">
        <f>N2218-E2218</f>
        <v/>
      </c>
      <c r="AF2218" s="82">
        <f>O2218-F2218</f>
        <v/>
      </c>
      <c r="AG2218" s="82">
        <f>P2218-G2218</f>
        <v/>
      </c>
      <c r="AH2218" s="82">
        <f>Q2218-H2218</f>
        <v/>
      </c>
      <c r="AI2218" s="82">
        <f>R2218-I2218</f>
        <v/>
      </c>
      <c r="AJ2218" s="82">
        <f>S2218-J2218</f>
        <v/>
      </c>
      <c r="AK2218" s="80">
        <f>INDEX(检修、备用和必开!I:I,MATCH(统调负荷!$C2218,检修、备用和必开!$A:$A,0))</f>
        <v/>
      </c>
    </row>
    <row r="2219" ht="13.8" customHeight="1">
      <c r="A2219" s="80">
        <f>WEEKDAY(C2219,2)</f>
        <v/>
      </c>
      <c r="B2219" s="80">
        <f>HOUR(D2219)</f>
        <v/>
      </c>
      <c r="D2219" s="75" t="n"/>
      <c r="E2219" s="80" t="n"/>
      <c r="F2219" s="80" t="n"/>
      <c r="G2219" s="80" t="n"/>
      <c r="H2219" s="80" t="n"/>
      <c r="I2219" s="80" t="n"/>
      <c r="J2219" s="80" t="n"/>
      <c r="K2219" s="80">
        <f>F2219-Y2219</f>
        <v/>
      </c>
      <c r="L2219" s="82">
        <f>AA2219/(K2219+W2219)</f>
        <v/>
      </c>
      <c r="M2219" s="75" t="n">
        <v>0.09375</v>
      </c>
      <c r="N2219" s="80" t="n">
        <v>51695</v>
      </c>
      <c r="O2219" s="80" t="n">
        <v>16735.88</v>
      </c>
      <c r="P2219" s="80" t="n">
        <v>10353.3</v>
      </c>
      <c r="Q2219" s="80" t="n">
        <v>20441.8</v>
      </c>
      <c r="R2219" s="80" t="n">
        <v>5103.08</v>
      </c>
      <c r="S2219" s="80" t="n">
        <v>-939.0599999999999</v>
      </c>
      <c r="T2219" s="80">
        <f>O2219-Y2219</f>
        <v/>
      </c>
      <c r="U2219" s="82">
        <f>AA2219/(T2219+X2219)</f>
        <v/>
      </c>
      <c r="V2219" s="80">
        <f>INDEX(检修、备用和必开!B:B,MATCH(统调负荷!$C2219,检修、备用和必开!$A:$A,0))</f>
        <v/>
      </c>
      <c r="W2219" s="80">
        <f>INDEX(检修、备用和必开!C:C,MATCH(统调负荷!$C2219,检修、备用和必开!$A:$A,0))</f>
        <v/>
      </c>
      <c r="X2219" s="80">
        <f>INDEX(检修、备用和必开!D:D,MATCH(统调负荷!$C2219,检修、备用和必开!$A:$A,0))</f>
        <v/>
      </c>
      <c r="Y2219" s="80">
        <f>INDEX(检修、备用和必开!E:E,MATCH(统调负荷!$C2219,检修、备用和必开!$A:$A,0))</f>
        <v/>
      </c>
      <c r="Z2219" s="80">
        <f>INDEX(检修、备用和必开!F:F,MATCH(统调负荷!$C2219,检修、备用和必开!$A:$A,0))</f>
        <v/>
      </c>
      <c r="AA2219" s="80">
        <f>94492.4-V2219-Z2219</f>
        <v/>
      </c>
      <c r="AB2219" s="80" t="n">
        <v>275.13</v>
      </c>
      <c r="AC2219" s="80" t="n">
        <v>275.13</v>
      </c>
      <c r="AD2219" s="83">
        <f>C2219+D2219</f>
        <v/>
      </c>
      <c r="AE2219" s="82">
        <f>N2219-E2219</f>
        <v/>
      </c>
      <c r="AF2219" s="82">
        <f>O2219-F2219</f>
        <v/>
      </c>
      <c r="AG2219" s="82">
        <f>P2219-G2219</f>
        <v/>
      </c>
      <c r="AH2219" s="82">
        <f>Q2219-H2219</f>
        <v/>
      </c>
      <c r="AI2219" s="82">
        <f>R2219-I2219</f>
        <v/>
      </c>
      <c r="AJ2219" s="82">
        <f>S2219-J2219</f>
        <v/>
      </c>
      <c r="AK2219" s="80">
        <f>INDEX(检修、备用和必开!I:I,MATCH(统调负荷!$C2219,检修、备用和必开!$A:$A,0))</f>
        <v/>
      </c>
    </row>
    <row r="2220" ht="13.8" customHeight="1">
      <c r="A2220" s="80">
        <f>WEEKDAY(C2220,2)</f>
        <v/>
      </c>
      <c r="B2220" s="80">
        <f>HOUR(D2220)</f>
        <v/>
      </c>
      <c r="D2220" s="75" t="n"/>
      <c r="E2220" s="80" t="n"/>
      <c r="F2220" s="80" t="n"/>
      <c r="G2220" s="80" t="n"/>
      <c r="H2220" s="80" t="n"/>
      <c r="I2220" s="80" t="n"/>
      <c r="J2220" s="80" t="n"/>
      <c r="K2220" s="80">
        <f>F2220-Y2220</f>
        <v/>
      </c>
      <c r="L2220" s="82">
        <f>AA2220/(K2220+W2220)</f>
        <v/>
      </c>
      <c r="M2220" s="75" t="n">
        <v>0.1041666666666667</v>
      </c>
      <c r="N2220" s="80" t="n">
        <v>50990.2</v>
      </c>
      <c r="O2220" s="80" t="n">
        <v>16149.04</v>
      </c>
      <c r="P2220" s="80" t="n">
        <v>10600.6</v>
      </c>
      <c r="Q2220" s="80" t="n">
        <v>20033.4</v>
      </c>
      <c r="R2220" s="80" t="n">
        <v>5117</v>
      </c>
      <c r="S2220" s="80" t="n">
        <v>-909.84</v>
      </c>
      <c r="T2220" s="80">
        <f>O2220-Y2220</f>
        <v/>
      </c>
      <c r="U2220" s="82">
        <f>AA2220/(T2220+X2220)</f>
        <v/>
      </c>
      <c r="V2220" s="80">
        <f>INDEX(检修、备用和必开!B:B,MATCH(统调负荷!$C2220,检修、备用和必开!$A:$A,0))</f>
        <v/>
      </c>
      <c r="W2220" s="80">
        <f>INDEX(检修、备用和必开!C:C,MATCH(统调负荷!$C2220,检修、备用和必开!$A:$A,0))</f>
        <v/>
      </c>
      <c r="X2220" s="80">
        <f>INDEX(检修、备用和必开!D:D,MATCH(统调负荷!$C2220,检修、备用和必开!$A:$A,0))</f>
        <v/>
      </c>
      <c r="Y2220" s="80">
        <f>INDEX(检修、备用和必开!E:E,MATCH(统调负荷!$C2220,检修、备用和必开!$A:$A,0))</f>
        <v/>
      </c>
      <c r="Z2220" s="80">
        <f>INDEX(检修、备用和必开!F:F,MATCH(统调负荷!$C2220,检修、备用和必开!$A:$A,0))</f>
        <v/>
      </c>
      <c r="AA2220" s="80">
        <f>94492.4-V2220-Z2220</f>
        <v/>
      </c>
      <c r="AB2220" s="80" t="n">
        <v>50</v>
      </c>
      <c r="AC2220" s="80" t="n">
        <v>0</v>
      </c>
      <c r="AD2220" s="83">
        <f>C2220+D2220</f>
        <v/>
      </c>
      <c r="AE2220" s="82">
        <f>N2220-E2220</f>
        <v/>
      </c>
      <c r="AF2220" s="82">
        <f>O2220-F2220</f>
        <v/>
      </c>
      <c r="AG2220" s="82">
        <f>P2220-G2220</f>
        <v/>
      </c>
      <c r="AH2220" s="82">
        <f>Q2220-H2220</f>
        <v/>
      </c>
      <c r="AI2220" s="82">
        <f>R2220-I2220</f>
        <v/>
      </c>
      <c r="AJ2220" s="82">
        <f>S2220-J2220</f>
        <v/>
      </c>
      <c r="AK2220" s="80">
        <f>INDEX(检修、备用和必开!I:I,MATCH(统调负荷!$C2220,检修、备用和必开!$A:$A,0))</f>
        <v/>
      </c>
    </row>
    <row r="2221" ht="13.8" customHeight="1">
      <c r="A2221" s="80">
        <f>WEEKDAY(C2221,2)</f>
        <v/>
      </c>
      <c r="B2221" s="80">
        <f>HOUR(D2221)</f>
        <v/>
      </c>
      <c r="D2221" s="75" t="n"/>
      <c r="E2221" s="80" t="n"/>
      <c r="F2221" s="80" t="n"/>
      <c r="G2221" s="80" t="n"/>
      <c r="H2221" s="80" t="n"/>
      <c r="I2221" s="80" t="n"/>
      <c r="J2221" s="80" t="n"/>
      <c r="K2221" s="80">
        <f>F2221-Y2221</f>
        <v/>
      </c>
      <c r="L2221" s="82">
        <f>AA2221/(K2221+W2221)</f>
        <v/>
      </c>
      <c r="M2221" s="75" t="n">
        <v>0.1145833333333333</v>
      </c>
      <c r="N2221" s="80" t="n">
        <v>50102.3</v>
      </c>
      <c r="O2221" s="80" t="n">
        <v>16401.48</v>
      </c>
      <c r="P2221" s="80" t="n">
        <v>9744.84</v>
      </c>
      <c r="Q2221" s="80" t="n">
        <v>19780.2</v>
      </c>
      <c r="R2221" s="80" t="n">
        <v>5084.26</v>
      </c>
      <c r="S2221" s="80" t="n">
        <v>-908.48</v>
      </c>
      <c r="T2221" s="80">
        <f>O2221-Y2221</f>
        <v/>
      </c>
      <c r="U2221" s="82">
        <f>AA2221/(T2221+X2221)</f>
        <v/>
      </c>
      <c r="V2221" s="80">
        <f>INDEX(检修、备用和必开!B:B,MATCH(统调负荷!$C2221,检修、备用和必开!$A:$A,0))</f>
        <v/>
      </c>
      <c r="W2221" s="80">
        <f>INDEX(检修、备用和必开!C:C,MATCH(统调负荷!$C2221,检修、备用和必开!$A:$A,0))</f>
        <v/>
      </c>
      <c r="X2221" s="80">
        <f>INDEX(检修、备用和必开!D:D,MATCH(统调负荷!$C2221,检修、备用和必开!$A:$A,0))</f>
        <v/>
      </c>
      <c r="Y2221" s="80">
        <f>INDEX(检修、备用和必开!E:E,MATCH(统调负荷!$C2221,检修、备用和必开!$A:$A,0))</f>
        <v/>
      </c>
      <c r="Z2221" s="80">
        <f>INDEX(检修、备用和必开!F:F,MATCH(统调负荷!$C2221,检修、备用和必开!$A:$A,0))</f>
        <v/>
      </c>
      <c r="AA2221" s="80">
        <f>94492.4-V2221-Z2221</f>
        <v/>
      </c>
      <c r="AB2221" s="80" t="n">
        <v>50</v>
      </c>
      <c r="AC2221" s="80" t="n">
        <v>0</v>
      </c>
      <c r="AD2221" s="83">
        <f>C2221+D2221</f>
        <v/>
      </c>
      <c r="AE2221" s="82">
        <f>N2221-E2221</f>
        <v/>
      </c>
      <c r="AF2221" s="82">
        <f>O2221-F2221</f>
        <v/>
      </c>
      <c r="AG2221" s="82">
        <f>P2221-G2221</f>
        <v/>
      </c>
      <c r="AH2221" s="82">
        <f>Q2221-H2221</f>
        <v/>
      </c>
      <c r="AI2221" s="82">
        <f>R2221-I2221</f>
        <v/>
      </c>
      <c r="AJ2221" s="82">
        <f>S2221-J2221</f>
        <v/>
      </c>
      <c r="AK2221" s="80">
        <f>INDEX(检修、备用和必开!I:I,MATCH(统调负荷!$C2221,检修、备用和必开!$A:$A,0))</f>
        <v/>
      </c>
    </row>
    <row r="2222" ht="13.8" customHeight="1">
      <c r="A2222" s="80">
        <f>WEEKDAY(C2222,2)</f>
        <v/>
      </c>
      <c r="B2222" s="80">
        <f>HOUR(D2222)</f>
        <v/>
      </c>
      <c r="D2222" s="75" t="n"/>
      <c r="E2222" s="80" t="n"/>
      <c r="F2222" s="80" t="n"/>
      <c r="G2222" s="80" t="n"/>
      <c r="H2222" s="80" t="n"/>
      <c r="I2222" s="80" t="n"/>
      <c r="J2222" s="80" t="n"/>
      <c r="K2222" s="80">
        <f>F2222-Y2222</f>
        <v/>
      </c>
      <c r="L2222" s="82">
        <f>AA2222/(K2222+W2222)</f>
        <v/>
      </c>
      <c r="M2222" s="75" t="n">
        <v>0.125</v>
      </c>
      <c r="N2222" s="80" t="n">
        <v>49747.6</v>
      </c>
      <c r="O2222" s="80" t="n">
        <v>16436.94</v>
      </c>
      <c r="P2222" s="80" t="n">
        <v>9624.059999999999</v>
      </c>
      <c r="Q2222" s="80" t="n">
        <v>19397.9</v>
      </c>
      <c r="R2222" s="80" t="n">
        <v>5160.27</v>
      </c>
      <c r="S2222" s="80" t="n">
        <v>-871.5700000000001</v>
      </c>
      <c r="T2222" s="80">
        <f>O2222-Y2222</f>
        <v/>
      </c>
      <c r="U2222" s="82">
        <f>AA2222/(T2222+X2222)</f>
        <v/>
      </c>
      <c r="V2222" s="80">
        <f>INDEX(检修、备用和必开!B:B,MATCH(统调负荷!$C2222,检修、备用和必开!$A:$A,0))</f>
        <v/>
      </c>
      <c r="W2222" s="80">
        <f>INDEX(检修、备用和必开!C:C,MATCH(统调负荷!$C2222,检修、备用和必开!$A:$A,0))</f>
        <v/>
      </c>
      <c r="X2222" s="80">
        <f>INDEX(检修、备用和必开!D:D,MATCH(统调负荷!$C2222,检修、备用和必开!$A:$A,0))</f>
        <v/>
      </c>
      <c r="Y2222" s="80">
        <f>INDEX(检修、备用和必开!E:E,MATCH(统调负荷!$C2222,检修、备用和必开!$A:$A,0))</f>
        <v/>
      </c>
      <c r="Z2222" s="80">
        <f>INDEX(检修、备用和必开!F:F,MATCH(统调负荷!$C2222,检修、备用和必开!$A:$A,0))</f>
        <v/>
      </c>
      <c r="AA2222" s="80">
        <f>94492.4-V2222-Z2222</f>
        <v/>
      </c>
      <c r="AB2222" s="80" t="n">
        <v>10</v>
      </c>
      <c r="AC2222" s="80" t="n">
        <v>200</v>
      </c>
      <c r="AD2222" s="83">
        <f>C2222+D2222</f>
        <v/>
      </c>
      <c r="AE2222" s="82">
        <f>N2222-E2222</f>
        <v/>
      </c>
      <c r="AF2222" s="82">
        <f>O2222-F2222</f>
        <v/>
      </c>
      <c r="AG2222" s="82">
        <f>P2222-G2222</f>
        <v/>
      </c>
      <c r="AH2222" s="82">
        <f>Q2222-H2222</f>
        <v/>
      </c>
      <c r="AI2222" s="82">
        <f>R2222-I2222</f>
        <v/>
      </c>
      <c r="AJ2222" s="82">
        <f>S2222-J2222</f>
        <v/>
      </c>
      <c r="AK2222" s="80">
        <f>INDEX(检修、备用和必开!I:I,MATCH(统调负荷!$C2222,检修、备用和必开!$A:$A,0))</f>
        <v/>
      </c>
    </row>
    <row r="2223" ht="13.8" customHeight="1">
      <c r="A2223" s="80">
        <f>WEEKDAY(C2223,2)</f>
        <v/>
      </c>
      <c r="B2223" s="80">
        <f>HOUR(D2223)</f>
        <v/>
      </c>
      <c r="D2223" s="75" t="n"/>
      <c r="E2223" s="80" t="n"/>
      <c r="F2223" s="80" t="n"/>
      <c r="G2223" s="80" t="n"/>
      <c r="H2223" s="80" t="n"/>
      <c r="I2223" s="80" t="n"/>
      <c r="J2223" s="80" t="n"/>
      <c r="K2223" s="80">
        <f>F2223-Y2223</f>
        <v/>
      </c>
      <c r="L2223" s="82">
        <f>AA2223/(K2223+W2223)</f>
        <v/>
      </c>
      <c r="M2223" s="75" t="n">
        <v>0.1354166666666667</v>
      </c>
      <c r="N2223" s="80" t="n">
        <v>49009.9</v>
      </c>
      <c r="O2223" s="80" t="n">
        <v>15947.31</v>
      </c>
      <c r="P2223" s="80" t="n">
        <v>9584.32</v>
      </c>
      <c r="Q2223" s="80" t="n">
        <v>19135.5</v>
      </c>
      <c r="R2223" s="80" t="n">
        <v>5183.28</v>
      </c>
      <c r="S2223" s="80" t="n">
        <v>-840.51</v>
      </c>
      <c r="T2223" s="80">
        <f>O2223-Y2223</f>
        <v/>
      </c>
      <c r="U2223" s="82">
        <f>AA2223/(T2223+X2223)</f>
        <v/>
      </c>
      <c r="V2223" s="80">
        <f>INDEX(检修、备用和必开!B:B,MATCH(统调负荷!$C2223,检修、备用和必开!$A:$A,0))</f>
        <v/>
      </c>
      <c r="W2223" s="80">
        <f>INDEX(检修、备用和必开!C:C,MATCH(统调负荷!$C2223,检修、备用和必开!$A:$A,0))</f>
        <v/>
      </c>
      <c r="X2223" s="80">
        <f>INDEX(检修、备用和必开!D:D,MATCH(统调负荷!$C2223,检修、备用和必开!$A:$A,0))</f>
        <v/>
      </c>
      <c r="Y2223" s="80">
        <f>INDEX(检修、备用和必开!E:E,MATCH(统调负荷!$C2223,检修、备用和必开!$A:$A,0))</f>
        <v/>
      </c>
      <c r="Z2223" s="80">
        <f>INDEX(检修、备用和必开!F:F,MATCH(统调负荷!$C2223,检修、备用和必开!$A:$A,0))</f>
        <v/>
      </c>
      <c r="AA2223" s="80">
        <f>94492.4-V2223-Z2223</f>
        <v/>
      </c>
      <c r="AB2223" s="80" t="n">
        <v>10</v>
      </c>
      <c r="AC2223" s="80" t="n">
        <v>0</v>
      </c>
      <c r="AD2223" s="83">
        <f>C2223+D2223</f>
        <v/>
      </c>
      <c r="AE2223" s="82">
        <f>N2223-E2223</f>
        <v/>
      </c>
      <c r="AF2223" s="82">
        <f>O2223-F2223</f>
        <v/>
      </c>
      <c r="AG2223" s="82">
        <f>P2223-G2223</f>
        <v/>
      </c>
      <c r="AH2223" s="82">
        <f>Q2223-H2223</f>
        <v/>
      </c>
      <c r="AI2223" s="82">
        <f>R2223-I2223</f>
        <v/>
      </c>
      <c r="AJ2223" s="82">
        <f>S2223-J2223</f>
        <v/>
      </c>
      <c r="AK2223" s="80">
        <f>INDEX(检修、备用和必开!I:I,MATCH(统调负荷!$C2223,检修、备用和必开!$A:$A,0))</f>
        <v/>
      </c>
    </row>
    <row r="2224" ht="13.8" customHeight="1">
      <c r="A2224" s="80">
        <f>WEEKDAY(C2224,2)</f>
        <v/>
      </c>
      <c r="B2224" s="80">
        <f>HOUR(D2224)</f>
        <v/>
      </c>
      <c r="D2224" s="75" t="n"/>
      <c r="E2224" s="80" t="n"/>
      <c r="F2224" s="80" t="n"/>
      <c r="G2224" s="80" t="n"/>
      <c r="H2224" s="80" t="n"/>
      <c r="I2224" s="80" t="n"/>
      <c r="J2224" s="80" t="n"/>
      <c r="K2224" s="80">
        <f>F2224-Y2224</f>
        <v/>
      </c>
      <c r="L2224" s="82">
        <f>AA2224/(K2224+W2224)</f>
        <v/>
      </c>
      <c r="M2224" s="75" t="n">
        <v>0.1458333333333333</v>
      </c>
      <c r="N2224" s="80" t="n">
        <v>48409.1</v>
      </c>
      <c r="O2224" s="80" t="n">
        <v>15488.21</v>
      </c>
      <c r="P2224" s="80" t="n">
        <v>9402.57</v>
      </c>
      <c r="Q2224" s="80" t="n">
        <v>19075.4</v>
      </c>
      <c r="R2224" s="80" t="n">
        <v>5230.37</v>
      </c>
      <c r="S2224" s="80" t="n">
        <v>-787.45</v>
      </c>
      <c r="T2224" s="80">
        <f>O2224-Y2224</f>
        <v/>
      </c>
      <c r="U2224" s="82">
        <f>AA2224/(T2224+X2224)</f>
        <v/>
      </c>
      <c r="V2224" s="80">
        <f>INDEX(检修、备用和必开!B:B,MATCH(统调负荷!$C2224,检修、备用和必开!$A:$A,0))</f>
        <v/>
      </c>
      <c r="W2224" s="80">
        <f>INDEX(检修、备用和必开!C:C,MATCH(统调负荷!$C2224,检修、备用和必开!$A:$A,0))</f>
        <v/>
      </c>
      <c r="X2224" s="80">
        <f>INDEX(检修、备用和必开!D:D,MATCH(统调负荷!$C2224,检修、备用和必开!$A:$A,0))</f>
        <v/>
      </c>
      <c r="Y2224" s="80">
        <f>INDEX(检修、备用和必开!E:E,MATCH(统调负荷!$C2224,检修、备用和必开!$A:$A,0))</f>
        <v/>
      </c>
      <c r="Z2224" s="80">
        <f>INDEX(检修、备用和必开!F:F,MATCH(统调负荷!$C2224,检修、备用和必开!$A:$A,0))</f>
        <v/>
      </c>
      <c r="AA2224" s="80">
        <f>94492.4-V2224-Z2224</f>
        <v/>
      </c>
      <c r="AB2224" s="80" t="n">
        <v>198</v>
      </c>
      <c r="AC2224" s="80" t="n">
        <v>0</v>
      </c>
      <c r="AD2224" s="83">
        <f>C2224+D2224</f>
        <v/>
      </c>
      <c r="AE2224" s="82">
        <f>N2224-E2224</f>
        <v/>
      </c>
      <c r="AF2224" s="82">
        <f>O2224-F2224</f>
        <v/>
      </c>
      <c r="AG2224" s="82">
        <f>P2224-G2224</f>
        <v/>
      </c>
      <c r="AH2224" s="82">
        <f>Q2224-H2224</f>
        <v/>
      </c>
      <c r="AI2224" s="82">
        <f>R2224-I2224</f>
        <v/>
      </c>
      <c r="AJ2224" s="82">
        <f>S2224-J2224</f>
        <v/>
      </c>
      <c r="AK2224" s="80">
        <f>INDEX(检修、备用和必开!I:I,MATCH(统调负荷!$C2224,检修、备用和必开!$A:$A,0))</f>
        <v/>
      </c>
    </row>
    <row r="2225" ht="13.8" customHeight="1">
      <c r="A2225" s="80">
        <f>WEEKDAY(C2225,2)</f>
        <v/>
      </c>
      <c r="B2225" s="80">
        <f>HOUR(D2225)</f>
        <v/>
      </c>
      <c r="D2225" s="75" t="n"/>
      <c r="E2225" s="80" t="n"/>
      <c r="F2225" s="80" t="n"/>
      <c r="G2225" s="80" t="n"/>
      <c r="H2225" s="80" t="n"/>
      <c r="I2225" s="80" t="n"/>
      <c r="J2225" s="80" t="n"/>
      <c r="K2225" s="80">
        <f>F2225-Y2225</f>
        <v/>
      </c>
      <c r="L2225" s="82">
        <f>AA2225/(K2225+W2225)</f>
        <v/>
      </c>
      <c r="M2225" s="75" t="n">
        <v>0.15625</v>
      </c>
      <c r="N2225" s="80" t="n">
        <v>47935.5</v>
      </c>
      <c r="O2225" s="80" t="n">
        <v>15111.87</v>
      </c>
      <c r="P2225" s="80" t="n">
        <v>9367.32</v>
      </c>
      <c r="Q2225" s="80" t="n">
        <v>19031</v>
      </c>
      <c r="R2225" s="80" t="n">
        <v>5273.89</v>
      </c>
      <c r="S2225" s="80" t="n">
        <v>-848.58</v>
      </c>
      <c r="T2225" s="80">
        <f>O2225-Y2225</f>
        <v/>
      </c>
      <c r="U2225" s="82">
        <f>AA2225/(T2225+X2225)</f>
        <v/>
      </c>
      <c r="V2225" s="80">
        <f>INDEX(检修、备用和必开!B:B,MATCH(统调负荷!$C2225,检修、备用和必开!$A:$A,0))</f>
        <v/>
      </c>
      <c r="W2225" s="80">
        <f>INDEX(检修、备用和必开!C:C,MATCH(统调负荷!$C2225,检修、备用和必开!$A:$A,0))</f>
        <v/>
      </c>
      <c r="X2225" s="80">
        <f>INDEX(检修、备用和必开!D:D,MATCH(统调负荷!$C2225,检修、备用和必开!$A:$A,0))</f>
        <v/>
      </c>
      <c r="Y2225" s="80">
        <f>INDEX(检修、备用和必开!E:E,MATCH(统调负荷!$C2225,检修、备用和必开!$A:$A,0))</f>
        <v/>
      </c>
      <c r="Z2225" s="80">
        <f>INDEX(检修、备用和必开!F:F,MATCH(统调负荷!$C2225,检修、备用和必开!$A:$A,0))</f>
        <v/>
      </c>
      <c r="AA2225" s="80">
        <f>94492.4-V2225-Z2225</f>
        <v/>
      </c>
      <c r="AB2225" s="80" t="n">
        <v>120</v>
      </c>
      <c r="AC2225" s="80" t="n">
        <v>0</v>
      </c>
      <c r="AD2225" s="83">
        <f>C2225+D2225</f>
        <v/>
      </c>
      <c r="AE2225" s="82">
        <f>N2225-E2225</f>
        <v/>
      </c>
      <c r="AF2225" s="82">
        <f>O2225-F2225</f>
        <v/>
      </c>
      <c r="AG2225" s="82">
        <f>P2225-G2225</f>
        <v/>
      </c>
      <c r="AH2225" s="82">
        <f>Q2225-H2225</f>
        <v/>
      </c>
      <c r="AI2225" s="82">
        <f>R2225-I2225</f>
        <v/>
      </c>
      <c r="AJ2225" s="82">
        <f>S2225-J2225</f>
        <v/>
      </c>
      <c r="AK2225" s="80">
        <f>INDEX(检修、备用和必开!I:I,MATCH(统调负荷!$C2225,检修、备用和必开!$A:$A,0))</f>
        <v/>
      </c>
    </row>
    <row r="2226" ht="13.8" customHeight="1">
      <c r="A2226" s="80">
        <f>WEEKDAY(C2226,2)</f>
        <v/>
      </c>
      <c r="B2226" s="80">
        <f>HOUR(D2226)</f>
        <v/>
      </c>
      <c r="D2226" s="75" t="n"/>
      <c r="E2226" s="80" t="n"/>
      <c r="F2226" s="80" t="n"/>
      <c r="G2226" s="80" t="n"/>
      <c r="H2226" s="80" t="n"/>
      <c r="I2226" s="80" t="n"/>
      <c r="J2226" s="80" t="n"/>
      <c r="K2226" s="80">
        <f>F2226-Y2226</f>
        <v/>
      </c>
      <c r="L2226" s="82">
        <f>AA2226/(K2226+W2226)</f>
        <v/>
      </c>
      <c r="M2226" s="75" t="n">
        <v>0.1666666666666667</v>
      </c>
      <c r="N2226" s="80" t="n">
        <v>47221.6</v>
      </c>
      <c r="O2226" s="80" t="n">
        <v>14463.93</v>
      </c>
      <c r="P2226" s="80" t="n">
        <v>9238.9</v>
      </c>
      <c r="Q2226" s="80" t="n">
        <v>19091.5</v>
      </c>
      <c r="R2226" s="80" t="n">
        <v>5283.14</v>
      </c>
      <c r="S2226" s="80" t="n">
        <v>-855.87</v>
      </c>
      <c r="T2226" s="80">
        <f>O2226-Y2226</f>
        <v/>
      </c>
      <c r="U2226" s="82">
        <f>AA2226/(T2226+X2226)</f>
        <v/>
      </c>
      <c r="V2226" s="80">
        <f>INDEX(检修、备用和必开!B:B,MATCH(统调负荷!$C2226,检修、备用和必开!$A:$A,0))</f>
        <v/>
      </c>
      <c r="W2226" s="80">
        <f>INDEX(检修、备用和必开!C:C,MATCH(统调负荷!$C2226,检修、备用和必开!$A:$A,0))</f>
        <v/>
      </c>
      <c r="X2226" s="80">
        <f>INDEX(检修、备用和必开!D:D,MATCH(统调负荷!$C2226,检修、备用和必开!$A:$A,0))</f>
        <v/>
      </c>
      <c r="Y2226" s="80">
        <f>INDEX(检修、备用和必开!E:E,MATCH(统调负荷!$C2226,检修、备用和必开!$A:$A,0))</f>
        <v/>
      </c>
      <c r="Z2226" s="80">
        <f>INDEX(检修、备用和必开!F:F,MATCH(统调负荷!$C2226,检修、备用和必开!$A:$A,0))</f>
        <v/>
      </c>
      <c r="AA2226" s="80">
        <f>94492.4-V2226-Z2226</f>
        <v/>
      </c>
      <c r="AB2226" s="80" t="n">
        <v>0</v>
      </c>
      <c r="AC2226" s="80" t="n">
        <v>0</v>
      </c>
      <c r="AD2226" s="83">
        <f>C2226+D2226</f>
        <v/>
      </c>
      <c r="AE2226" s="82">
        <f>N2226-E2226</f>
        <v/>
      </c>
      <c r="AF2226" s="82">
        <f>O2226-F2226</f>
        <v/>
      </c>
      <c r="AG2226" s="82">
        <f>P2226-G2226</f>
        <v/>
      </c>
      <c r="AH2226" s="82">
        <f>Q2226-H2226</f>
        <v/>
      </c>
      <c r="AI2226" s="82">
        <f>R2226-I2226</f>
        <v/>
      </c>
      <c r="AJ2226" s="82">
        <f>S2226-J2226</f>
        <v/>
      </c>
      <c r="AK2226" s="80">
        <f>INDEX(检修、备用和必开!I:I,MATCH(统调负荷!$C2226,检修、备用和必开!$A:$A,0))</f>
        <v/>
      </c>
    </row>
    <row r="2227" ht="13.8" customHeight="1">
      <c r="A2227" s="80">
        <f>WEEKDAY(C2227,2)</f>
        <v/>
      </c>
      <c r="B2227" s="80">
        <f>HOUR(D2227)</f>
        <v/>
      </c>
      <c r="D2227" s="75" t="n"/>
      <c r="E2227" s="80" t="n"/>
      <c r="F2227" s="80" t="n"/>
      <c r="G2227" s="80" t="n"/>
      <c r="H2227" s="80" t="n"/>
      <c r="I2227" s="80" t="n"/>
      <c r="J2227" s="80" t="n"/>
      <c r="K2227" s="80">
        <f>F2227-Y2227</f>
        <v/>
      </c>
      <c r="L2227" s="82">
        <f>AA2227/(K2227+W2227)</f>
        <v/>
      </c>
      <c r="M2227" s="75" t="n">
        <v>0.1770833333333333</v>
      </c>
      <c r="N2227" s="80" t="n">
        <v>47041.3</v>
      </c>
      <c r="O2227" s="80" t="n">
        <v>14309.9</v>
      </c>
      <c r="P2227" s="80" t="n">
        <v>9278.540000000001</v>
      </c>
      <c r="Q2227" s="80" t="n">
        <v>19028.3</v>
      </c>
      <c r="R2227" s="80" t="n">
        <v>5287.36</v>
      </c>
      <c r="S2227" s="80" t="n">
        <v>-862.8</v>
      </c>
      <c r="T2227" s="80">
        <f>O2227-Y2227</f>
        <v/>
      </c>
      <c r="U2227" s="82">
        <f>AA2227/(T2227+X2227)</f>
        <v/>
      </c>
      <c r="V2227" s="80">
        <f>INDEX(检修、备用和必开!B:B,MATCH(统调负荷!$C2227,检修、备用和必开!$A:$A,0))</f>
        <v/>
      </c>
      <c r="W2227" s="80">
        <f>INDEX(检修、备用和必开!C:C,MATCH(统调负荷!$C2227,检修、备用和必开!$A:$A,0))</f>
        <v/>
      </c>
      <c r="X2227" s="80">
        <f>INDEX(检修、备用和必开!D:D,MATCH(统调负荷!$C2227,检修、备用和必开!$A:$A,0))</f>
        <v/>
      </c>
      <c r="Y2227" s="80">
        <f>INDEX(检修、备用和必开!E:E,MATCH(统调负荷!$C2227,检修、备用和必开!$A:$A,0))</f>
        <v/>
      </c>
      <c r="Z2227" s="80">
        <f>INDEX(检修、备用和必开!F:F,MATCH(统调负荷!$C2227,检修、备用和必开!$A:$A,0))</f>
        <v/>
      </c>
      <c r="AA2227" s="80">
        <f>94492.4-V2227-Z2227</f>
        <v/>
      </c>
      <c r="AB2227" s="80" t="n">
        <v>0</v>
      </c>
      <c r="AC2227" s="80" t="n">
        <v>0</v>
      </c>
      <c r="AD2227" s="83">
        <f>C2227+D2227</f>
        <v/>
      </c>
      <c r="AE2227" s="82">
        <f>N2227-E2227</f>
        <v/>
      </c>
      <c r="AF2227" s="82">
        <f>O2227-F2227</f>
        <v/>
      </c>
      <c r="AG2227" s="82">
        <f>P2227-G2227</f>
        <v/>
      </c>
      <c r="AH2227" s="82">
        <f>Q2227-H2227</f>
        <v/>
      </c>
      <c r="AI2227" s="82">
        <f>R2227-I2227</f>
        <v/>
      </c>
      <c r="AJ2227" s="82">
        <f>S2227-J2227</f>
        <v/>
      </c>
      <c r="AK2227" s="80">
        <f>INDEX(检修、备用和必开!I:I,MATCH(统调负荷!$C2227,检修、备用和必开!$A:$A,0))</f>
        <v/>
      </c>
    </row>
    <row r="2228" ht="13.8" customHeight="1">
      <c r="A2228" s="80">
        <f>WEEKDAY(C2228,2)</f>
        <v/>
      </c>
      <c r="B2228" s="80">
        <f>HOUR(D2228)</f>
        <v/>
      </c>
      <c r="D2228" s="75" t="n"/>
      <c r="E2228" s="80" t="n"/>
      <c r="F2228" s="80" t="n"/>
      <c r="G2228" s="80" t="n"/>
      <c r="H2228" s="80" t="n"/>
      <c r="I2228" s="80" t="n"/>
      <c r="J2228" s="80" t="n"/>
      <c r="K2228" s="80">
        <f>F2228-Y2228</f>
        <v/>
      </c>
      <c r="L2228" s="82">
        <f>AA2228/(K2228+W2228)</f>
        <v/>
      </c>
      <c r="M2228" s="75" t="n">
        <v>0.1875</v>
      </c>
      <c r="N2228" s="80" t="n">
        <v>46698.9</v>
      </c>
      <c r="O2228" s="80" t="n">
        <v>14074.14</v>
      </c>
      <c r="P2228" s="80" t="n">
        <v>9235.08</v>
      </c>
      <c r="Q2228" s="80" t="n">
        <v>18876.6</v>
      </c>
      <c r="R2228" s="80" t="n">
        <v>5328.44</v>
      </c>
      <c r="S2228" s="80" t="n">
        <v>-815.36</v>
      </c>
      <c r="T2228" s="80">
        <f>O2228-Y2228</f>
        <v/>
      </c>
      <c r="U2228" s="82">
        <f>AA2228/(T2228+X2228)</f>
        <v/>
      </c>
      <c r="V2228" s="80">
        <f>INDEX(检修、备用和必开!B:B,MATCH(统调负荷!$C2228,检修、备用和必开!$A:$A,0))</f>
        <v/>
      </c>
      <c r="W2228" s="80">
        <f>INDEX(检修、备用和必开!C:C,MATCH(统调负荷!$C2228,检修、备用和必开!$A:$A,0))</f>
        <v/>
      </c>
      <c r="X2228" s="80">
        <f>INDEX(检修、备用和必开!D:D,MATCH(统调负荷!$C2228,检修、备用和必开!$A:$A,0))</f>
        <v/>
      </c>
      <c r="Y2228" s="80">
        <f>INDEX(检修、备用和必开!E:E,MATCH(统调负荷!$C2228,检修、备用和必开!$A:$A,0))</f>
        <v/>
      </c>
      <c r="Z2228" s="80">
        <f>INDEX(检修、备用和必开!F:F,MATCH(统调负荷!$C2228,检修、备用和必开!$A:$A,0))</f>
        <v/>
      </c>
      <c r="AA2228" s="80">
        <f>94492.4-V2228-Z2228</f>
        <v/>
      </c>
      <c r="AB2228" s="80" t="n">
        <v>0</v>
      </c>
      <c r="AC2228" s="80" t="n">
        <v>0</v>
      </c>
      <c r="AD2228" s="83">
        <f>C2228+D2228</f>
        <v/>
      </c>
      <c r="AE2228" s="82">
        <f>N2228-E2228</f>
        <v/>
      </c>
      <c r="AF2228" s="82">
        <f>O2228-F2228</f>
        <v/>
      </c>
      <c r="AG2228" s="82">
        <f>P2228-G2228</f>
        <v/>
      </c>
      <c r="AH2228" s="82">
        <f>Q2228-H2228</f>
        <v/>
      </c>
      <c r="AI2228" s="82">
        <f>R2228-I2228</f>
        <v/>
      </c>
      <c r="AJ2228" s="82">
        <f>S2228-J2228</f>
        <v/>
      </c>
      <c r="AK2228" s="80">
        <f>INDEX(检修、备用和必开!I:I,MATCH(统调负荷!$C2228,检修、备用和必开!$A:$A,0))</f>
        <v/>
      </c>
    </row>
    <row r="2229" ht="13.8" customHeight="1">
      <c r="A2229" s="80">
        <f>WEEKDAY(C2229,2)</f>
        <v/>
      </c>
      <c r="B2229" s="80">
        <f>HOUR(D2229)</f>
        <v/>
      </c>
      <c r="D2229" s="75" t="n"/>
      <c r="E2229" s="80" t="n"/>
      <c r="F2229" s="80" t="n"/>
      <c r="G2229" s="80" t="n"/>
      <c r="H2229" s="80" t="n"/>
      <c r="I2229" s="80" t="n"/>
      <c r="J2229" s="80" t="n"/>
      <c r="K2229" s="80">
        <f>F2229-Y2229</f>
        <v/>
      </c>
      <c r="L2229" s="82">
        <f>AA2229/(K2229+W2229)</f>
        <v/>
      </c>
      <c r="M2229" s="75" t="n">
        <v>0.1979166666666667</v>
      </c>
      <c r="N2229" s="80" t="n">
        <v>46457.3</v>
      </c>
      <c r="O2229" s="80" t="n">
        <v>14107.29</v>
      </c>
      <c r="P2229" s="80" t="n">
        <v>8937.85</v>
      </c>
      <c r="Q2229" s="80" t="n">
        <v>18925.8</v>
      </c>
      <c r="R2229" s="80" t="n">
        <v>5314.86</v>
      </c>
      <c r="S2229" s="80" t="n">
        <v>-828.5</v>
      </c>
      <c r="T2229" s="80">
        <f>O2229-Y2229</f>
        <v/>
      </c>
      <c r="U2229" s="82">
        <f>AA2229/(T2229+X2229)</f>
        <v/>
      </c>
      <c r="V2229" s="80">
        <f>INDEX(检修、备用和必开!B:B,MATCH(统调负荷!$C2229,检修、备用和必开!$A:$A,0))</f>
        <v/>
      </c>
      <c r="W2229" s="80">
        <f>INDEX(检修、备用和必开!C:C,MATCH(统调负荷!$C2229,检修、备用和必开!$A:$A,0))</f>
        <v/>
      </c>
      <c r="X2229" s="80">
        <f>INDEX(检修、备用和必开!D:D,MATCH(统调负荷!$C2229,检修、备用和必开!$A:$A,0))</f>
        <v/>
      </c>
      <c r="Y2229" s="80">
        <f>INDEX(检修、备用和必开!E:E,MATCH(统调负荷!$C2229,检修、备用和必开!$A:$A,0))</f>
        <v/>
      </c>
      <c r="Z2229" s="80">
        <f>INDEX(检修、备用和必开!F:F,MATCH(统调负荷!$C2229,检修、备用和必开!$A:$A,0))</f>
        <v/>
      </c>
      <c r="AA2229" s="80">
        <f>94492.4-V2229-Z2229</f>
        <v/>
      </c>
      <c r="AB2229" s="80" t="n">
        <v>5</v>
      </c>
      <c r="AC2229" s="80" t="n">
        <v>0</v>
      </c>
      <c r="AD2229" s="83">
        <f>C2229+D2229</f>
        <v/>
      </c>
      <c r="AE2229" s="82">
        <f>N2229-E2229</f>
        <v/>
      </c>
      <c r="AF2229" s="82">
        <f>O2229-F2229</f>
        <v/>
      </c>
      <c r="AG2229" s="82">
        <f>P2229-G2229</f>
        <v/>
      </c>
      <c r="AH2229" s="82">
        <f>Q2229-H2229</f>
        <v/>
      </c>
      <c r="AI2229" s="82">
        <f>R2229-I2229</f>
        <v/>
      </c>
      <c r="AJ2229" s="82">
        <f>S2229-J2229</f>
        <v/>
      </c>
      <c r="AK2229" s="80">
        <f>INDEX(检修、备用和必开!I:I,MATCH(统调负荷!$C2229,检修、备用和必开!$A:$A,0))</f>
        <v/>
      </c>
    </row>
    <row r="2230" ht="13.8" customHeight="1">
      <c r="A2230" s="80">
        <f>WEEKDAY(C2230,2)</f>
        <v/>
      </c>
      <c r="B2230" s="80">
        <f>HOUR(D2230)</f>
        <v/>
      </c>
      <c r="D2230" s="75" t="n"/>
      <c r="E2230" s="80" t="n"/>
      <c r="F2230" s="80" t="n"/>
      <c r="G2230" s="80" t="n"/>
      <c r="H2230" s="80" t="n"/>
      <c r="I2230" s="80" t="n"/>
      <c r="J2230" s="80" t="n"/>
      <c r="K2230" s="80">
        <f>F2230-Y2230</f>
        <v/>
      </c>
      <c r="L2230" s="82">
        <f>AA2230/(K2230+W2230)</f>
        <v/>
      </c>
      <c r="M2230" s="75" t="n">
        <v>0.2083333333333333</v>
      </c>
      <c r="N2230" s="80" t="n">
        <v>46355.7</v>
      </c>
      <c r="O2230" s="80" t="n">
        <v>14056.58</v>
      </c>
      <c r="P2230" s="80" t="n">
        <v>8952.450000000001</v>
      </c>
      <c r="Q2230" s="80" t="n">
        <v>18860.9</v>
      </c>
      <c r="R2230" s="80" t="n">
        <v>5367.45</v>
      </c>
      <c r="S2230" s="80" t="n">
        <v>-881.6799999999999</v>
      </c>
      <c r="T2230" s="80">
        <f>O2230-Y2230</f>
        <v/>
      </c>
      <c r="U2230" s="82">
        <f>AA2230/(T2230+X2230)</f>
        <v/>
      </c>
      <c r="V2230" s="80">
        <f>INDEX(检修、备用和必开!B:B,MATCH(统调负荷!$C2230,检修、备用和必开!$A:$A,0))</f>
        <v/>
      </c>
      <c r="W2230" s="80">
        <f>INDEX(检修、备用和必开!C:C,MATCH(统调负荷!$C2230,检修、备用和必开!$A:$A,0))</f>
        <v/>
      </c>
      <c r="X2230" s="80">
        <f>INDEX(检修、备用和必开!D:D,MATCH(统调负荷!$C2230,检修、备用和必开!$A:$A,0))</f>
        <v/>
      </c>
      <c r="Y2230" s="80">
        <f>INDEX(检修、备用和必开!E:E,MATCH(统调负荷!$C2230,检修、备用和必开!$A:$A,0))</f>
        <v/>
      </c>
      <c r="Z2230" s="80">
        <f>INDEX(检修、备用和必开!F:F,MATCH(统调负荷!$C2230,检修、备用和必开!$A:$A,0))</f>
        <v/>
      </c>
      <c r="AA2230" s="80">
        <f>94492.4-V2230-Z2230</f>
        <v/>
      </c>
      <c r="AB2230" s="80" t="n">
        <v>100</v>
      </c>
      <c r="AC2230" s="80" t="n">
        <v>0</v>
      </c>
      <c r="AD2230" s="83">
        <f>C2230+D2230</f>
        <v/>
      </c>
      <c r="AE2230" s="82">
        <f>N2230-E2230</f>
        <v/>
      </c>
      <c r="AF2230" s="82">
        <f>O2230-F2230</f>
        <v/>
      </c>
      <c r="AG2230" s="82">
        <f>P2230-G2230</f>
        <v/>
      </c>
      <c r="AH2230" s="82">
        <f>Q2230-H2230</f>
        <v/>
      </c>
      <c r="AI2230" s="82">
        <f>R2230-I2230</f>
        <v/>
      </c>
      <c r="AJ2230" s="82">
        <f>S2230-J2230</f>
        <v/>
      </c>
      <c r="AK2230" s="80">
        <f>INDEX(检修、备用和必开!I:I,MATCH(统调负荷!$C2230,检修、备用和必开!$A:$A,0))</f>
        <v/>
      </c>
    </row>
    <row r="2231" ht="13.8" customHeight="1">
      <c r="A2231" s="80">
        <f>WEEKDAY(C2231,2)</f>
        <v/>
      </c>
      <c r="B2231" s="80">
        <f>HOUR(D2231)</f>
        <v/>
      </c>
      <c r="D2231" s="75" t="n"/>
      <c r="E2231" s="80" t="n"/>
      <c r="F2231" s="80" t="n"/>
      <c r="G2231" s="80" t="n"/>
      <c r="H2231" s="80" t="n"/>
      <c r="I2231" s="80" t="n"/>
      <c r="J2231" s="80" t="n"/>
      <c r="K2231" s="80">
        <f>F2231-Y2231</f>
        <v/>
      </c>
      <c r="L2231" s="82">
        <f>AA2231/(K2231+W2231)</f>
        <v/>
      </c>
      <c r="M2231" s="75" t="n">
        <v>0.21875</v>
      </c>
      <c r="N2231" s="80" t="n">
        <v>46428.6</v>
      </c>
      <c r="O2231" s="80" t="n">
        <v>14296.11</v>
      </c>
      <c r="P2231" s="80" t="n">
        <v>8683.91</v>
      </c>
      <c r="Q2231" s="80" t="n">
        <v>18938.4</v>
      </c>
      <c r="R2231" s="80" t="n">
        <v>5437.4</v>
      </c>
      <c r="S2231" s="80" t="n">
        <v>-927.22</v>
      </c>
      <c r="T2231" s="80">
        <f>O2231-Y2231</f>
        <v/>
      </c>
      <c r="U2231" s="82">
        <f>AA2231/(T2231+X2231)</f>
        <v/>
      </c>
      <c r="V2231" s="80">
        <f>INDEX(检修、备用和必开!B:B,MATCH(统调负荷!$C2231,检修、备用和必开!$A:$A,0))</f>
        <v/>
      </c>
      <c r="W2231" s="80">
        <f>INDEX(检修、备用和必开!C:C,MATCH(统调负荷!$C2231,检修、备用和必开!$A:$A,0))</f>
        <v/>
      </c>
      <c r="X2231" s="80">
        <f>INDEX(检修、备用和必开!D:D,MATCH(统调负荷!$C2231,检修、备用和必开!$A:$A,0))</f>
        <v/>
      </c>
      <c r="Y2231" s="80">
        <f>INDEX(检修、备用和必开!E:E,MATCH(统调负荷!$C2231,检修、备用和必开!$A:$A,0))</f>
        <v/>
      </c>
      <c r="Z2231" s="80">
        <f>INDEX(检修、备用和必开!F:F,MATCH(统调负荷!$C2231,检修、备用和必开!$A:$A,0))</f>
        <v/>
      </c>
      <c r="AA2231" s="80">
        <f>94492.4-V2231-Z2231</f>
        <v/>
      </c>
      <c r="AB2231" s="80" t="n">
        <v>10</v>
      </c>
      <c r="AC2231" s="80" t="n">
        <v>0</v>
      </c>
      <c r="AD2231" s="83">
        <f>C2231+D2231</f>
        <v/>
      </c>
      <c r="AE2231" s="82">
        <f>N2231-E2231</f>
        <v/>
      </c>
      <c r="AF2231" s="82">
        <f>O2231-F2231</f>
        <v/>
      </c>
      <c r="AG2231" s="82">
        <f>P2231-G2231</f>
        <v/>
      </c>
      <c r="AH2231" s="82">
        <f>Q2231-H2231</f>
        <v/>
      </c>
      <c r="AI2231" s="82">
        <f>R2231-I2231</f>
        <v/>
      </c>
      <c r="AJ2231" s="82">
        <f>S2231-J2231</f>
        <v/>
      </c>
      <c r="AK2231" s="80">
        <f>INDEX(检修、备用和必开!I:I,MATCH(统调负荷!$C2231,检修、备用和必开!$A:$A,0))</f>
        <v/>
      </c>
    </row>
    <row r="2232" ht="13.8" customHeight="1">
      <c r="A2232" s="80">
        <f>WEEKDAY(C2232,2)</f>
        <v/>
      </c>
      <c r="B2232" s="80">
        <f>HOUR(D2232)</f>
        <v/>
      </c>
      <c r="D2232" s="75" t="n"/>
      <c r="E2232" s="80" t="n"/>
      <c r="F2232" s="80" t="n"/>
      <c r="G2232" s="80" t="n"/>
      <c r="H2232" s="80" t="n"/>
      <c r="I2232" s="80" t="n"/>
      <c r="J2232" s="80" t="n"/>
      <c r="K2232" s="80">
        <f>F2232-Y2232</f>
        <v/>
      </c>
      <c r="L2232" s="82">
        <f>AA2232/(K2232+W2232)</f>
        <v/>
      </c>
      <c r="M2232" s="75" t="n">
        <v>0.2291666666666667</v>
      </c>
      <c r="N2232" s="80" t="n">
        <v>46510.4</v>
      </c>
      <c r="O2232" s="80" t="n">
        <v>14265.44</v>
      </c>
      <c r="P2232" s="80" t="n">
        <v>8750.879999999999</v>
      </c>
      <c r="Q2232" s="80" t="n">
        <v>19033.4</v>
      </c>
      <c r="R2232" s="80" t="n">
        <v>5424.7</v>
      </c>
      <c r="S2232" s="80" t="n">
        <v>-964.02</v>
      </c>
      <c r="T2232" s="80">
        <f>O2232-Y2232</f>
        <v/>
      </c>
      <c r="U2232" s="82">
        <f>AA2232/(T2232+X2232)</f>
        <v/>
      </c>
      <c r="V2232" s="80">
        <f>INDEX(检修、备用和必开!B:B,MATCH(统调负荷!$C2232,检修、备用和必开!$A:$A,0))</f>
        <v/>
      </c>
      <c r="W2232" s="80">
        <f>INDEX(检修、备用和必开!C:C,MATCH(统调负荷!$C2232,检修、备用和必开!$A:$A,0))</f>
        <v/>
      </c>
      <c r="X2232" s="80">
        <f>INDEX(检修、备用和必开!D:D,MATCH(统调负荷!$C2232,检修、备用和必开!$A:$A,0))</f>
        <v/>
      </c>
      <c r="Y2232" s="80">
        <f>INDEX(检修、备用和必开!E:E,MATCH(统调负荷!$C2232,检修、备用和必开!$A:$A,0))</f>
        <v/>
      </c>
      <c r="Z2232" s="80">
        <f>INDEX(检修、备用和必开!F:F,MATCH(统调负荷!$C2232,检修、备用和必开!$A:$A,0))</f>
        <v/>
      </c>
      <c r="AA2232" s="80">
        <f>94492.4-V2232-Z2232</f>
        <v/>
      </c>
      <c r="AB2232" s="80" t="n">
        <v>10</v>
      </c>
      <c r="AC2232" s="80" t="n">
        <v>0</v>
      </c>
      <c r="AD2232" s="83">
        <f>C2232+D2232</f>
        <v/>
      </c>
      <c r="AE2232" s="82">
        <f>N2232-E2232</f>
        <v/>
      </c>
      <c r="AF2232" s="82">
        <f>O2232-F2232</f>
        <v/>
      </c>
      <c r="AG2232" s="82">
        <f>P2232-G2232</f>
        <v/>
      </c>
      <c r="AH2232" s="82">
        <f>Q2232-H2232</f>
        <v/>
      </c>
      <c r="AI2232" s="82">
        <f>R2232-I2232</f>
        <v/>
      </c>
      <c r="AJ2232" s="82">
        <f>S2232-J2232</f>
        <v/>
      </c>
      <c r="AK2232" s="80">
        <f>INDEX(检修、备用和必开!I:I,MATCH(统调负荷!$C2232,检修、备用和必开!$A:$A,0))</f>
        <v/>
      </c>
    </row>
    <row r="2233" ht="13.8" customHeight="1">
      <c r="A2233" s="80">
        <f>WEEKDAY(C2233,2)</f>
        <v/>
      </c>
      <c r="B2233" s="80">
        <f>HOUR(D2233)</f>
        <v/>
      </c>
      <c r="D2233" s="75" t="n"/>
      <c r="E2233" s="80" t="n"/>
      <c r="F2233" s="80" t="n"/>
      <c r="G2233" s="80" t="n"/>
      <c r="H2233" s="80" t="n"/>
      <c r="I2233" s="80" t="n"/>
      <c r="J2233" s="80" t="n"/>
      <c r="K2233" s="80">
        <f>F2233-Y2233</f>
        <v/>
      </c>
      <c r="L2233" s="82">
        <f>AA2233/(K2233+W2233)</f>
        <v/>
      </c>
      <c r="M2233" s="75" t="n">
        <v>0.2395833333333333</v>
      </c>
      <c r="N2233" s="80" t="n">
        <v>46985.7</v>
      </c>
      <c r="O2233" s="80" t="n">
        <v>14574.88</v>
      </c>
      <c r="P2233" s="80" t="n">
        <v>8834.99</v>
      </c>
      <c r="Q2233" s="80" t="n">
        <v>19143.8</v>
      </c>
      <c r="R2233" s="80" t="n">
        <v>5443.71</v>
      </c>
      <c r="S2233" s="80" t="n">
        <v>-1011.68</v>
      </c>
      <c r="T2233" s="80">
        <f>O2233-Y2233</f>
        <v/>
      </c>
      <c r="U2233" s="82">
        <f>AA2233/(T2233+X2233)</f>
        <v/>
      </c>
      <c r="V2233" s="80">
        <f>INDEX(检修、备用和必开!B:B,MATCH(统调负荷!$C2233,检修、备用和必开!$A:$A,0))</f>
        <v/>
      </c>
      <c r="W2233" s="80">
        <f>INDEX(检修、备用和必开!C:C,MATCH(统调负荷!$C2233,检修、备用和必开!$A:$A,0))</f>
        <v/>
      </c>
      <c r="X2233" s="80">
        <f>INDEX(检修、备用和必开!D:D,MATCH(统调负荷!$C2233,检修、备用和必开!$A:$A,0))</f>
        <v/>
      </c>
      <c r="Y2233" s="80">
        <f>INDEX(检修、备用和必开!E:E,MATCH(统调负荷!$C2233,检修、备用和必开!$A:$A,0))</f>
        <v/>
      </c>
      <c r="Z2233" s="80">
        <f>INDEX(检修、备用和必开!F:F,MATCH(统调负荷!$C2233,检修、备用和必开!$A:$A,0))</f>
        <v/>
      </c>
      <c r="AA2233" s="80">
        <f>94492.4-V2233-Z2233</f>
        <v/>
      </c>
      <c r="AB2233" s="80" t="n">
        <v>5</v>
      </c>
      <c r="AC2233" s="80" t="n">
        <v>0</v>
      </c>
      <c r="AD2233" s="83">
        <f>C2233+D2233</f>
        <v/>
      </c>
      <c r="AE2233" s="82">
        <f>N2233-E2233</f>
        <v/>
      </c>
      <c r="AF2233" s="82">
        <f>O2233-F2233</f>
        <v/>
      </c>
      <c r="AG2233" s="82">
        <f>P2233-G2233</f>
        <v/>
      </c>
      <c r="AH2233" s="82">
        <f>Q2233-H2233</f>
        <v/>
      </c>
      <c r="AI2233" s="82">
        <f>R2233-I2233</f>
        <v/>
      </c>
      <c r="AJ2233" s="82">
        <f>S2233-J2233</f>
        <v/>
      </c>
      <c r="AK2233" s="80">
        <f>INDEX(检修、备用和必开!I:I,MATCH(统调负荷!$C2233,检修、备用和必开!$A:$A,0))</f>
        <v/>
      </c>
    </row>
    <row r="2234" ht="13.8" customHeight="1">
      <c r="A2234" s="80">
        <f>WEEKDAY(C2234,2)</f>
        <v/>
      </c>
      <c r="B2234" s="80">
        <f>HOUR(D2234)</f>
        <v/>
      </c>
      <c r="D2234" s="75" t="n"/>
      <c r="E2234" s="80" t="n"/>
      <c r="F2234" s="80" t="n"/>
      <c r="G2234" s="80" t="n"/>
      <c r="H2234" s="80" t="n"/>
      <c r="I2234" s="80" t="n"/>
      <c r="J2234" s="80" t="n"/>
      <c r="K2234" s="80">
        <f>F2234-Y2234</f>
        <v/>
      </c>
      <c r="L2234" s="82">
        <f>AA2234/(K2234+W2234)</f>
        <v/>
      </c>
      <c r="M2234" s="75" t="n">
        <v>0.25</v>
      </c>
      <c r="N2234" s="80" t="n">
        <v>47688.2</v>
      </c>
      <c r="O2234" s="80" t="n">
        <v>14679.76</v>
      </c>
      <c r="P2234" s="80" t="n">
        <v>9234.889999999999</v>
      </c>
      <c r="Q2234" s="80" t="n">
        <v>19367.9</v>
      </c>
      <c r="R2234" s="80" t="n">
        <v>5548.9</v>
      </c>
      <c r="S2234" s="80" t="n">
        <v>-1143.25</v>
      </c>
      <c r="T2234" s="80">
        <f>O2234-Y2234</f>
        <v/>
      </c>
      <c r="U2234" s="82">
        <f>AA2234/(T2234+X2234)</f>
        <v/>
      </c>
      <c r="V2234" s="80">
        <f>INDEX(检修、备用和必开!B:B,MATCH(统调负荷!$C2234,检修、备用和必开!$A:$A,0))</f>
        <v/>
      </c>
      <c r="W2234" s="80">
        <f>INDEX(检修、备用和必开!C:C,MATCH(统调负荷!$C2234,检修、备用和必开!$A:$A,0))</f>
        <v/>
      </c>
      <c r="X2234" s="80">
        <f>INDEX(检修、备用和必开!D:D,MATCH(统调负荷!$C2234,检修、备用和必开!$A:$A,0))</f>
        <v/>
      </c>
      <c r="Y2234" s="80">
        <f>INDEX(检修、备用和必开!E:E,MATCH(统调负荷!$C2234,检修、备用和必开!$A:$A,0))</f>
        <v/>
      </c>
      <c r="Z2234" s="80">
        <f>INDEX(检修、备用和必开!F:F,MATCH(统调负荷!$C2234,检修、备用和必开!$A:$A,0))</f>
        <v/>
      </c>
      <c r="AA2234" s="80">
        <f>94492.4-V2234-Z2234</f>
        <v/>
      </c>
      <c r="AB2234" s="80" t="n">
        <v>100</v>
      </c>
      <c r="AC2234" s="80" t="n">
        <v>0</v>
      </c>
      <c r="AD2234" s="83">
        <f>C2234+D2234</f>
        <v/>
      </c>
      <c r="AE2234" s="82">
        <f>N2234-E2234</f>
        <v/>
      </c>
      <c r="AF2234" s="82">
        <f>O2234-F2234</f>
        <v/>
      </c>
      <c r="AG2234" s="82">
        <f>P2234-G2234</f>
        <v/>
      </c>
      <c r="AH2234" s="82">
        <f>Q2234-H2234</f>
        <v/>
      </c>
      <c r="AI2234" s="82">
        <f>R2234-I2234</f>
        <v/>
      </c>
      <c r="AJ2234" s="82">
        <f>S2234-J2234</f>
        <v/>
      </c>
      <c r="AK2234" s="80">
        <f>INDEX(检修、备用和必开!I:I,MATCH(统调负荷!$C2234,检修、备用和必开!$A:$A,0))</f>
        <v/>
      </c>
    </row>
    <row r="2235" ht="13.8" customHeight="1">
      <c r="A2235" s="80">
        <f>WEEKDAY(C2235,2)</f>
        <v/>
      </c>
      <c r="B2235" s="80">
        <f>HOUR(D2235)</f>
        <v/>
      </c>
      <c r="D2235" s="75" t="n"/>
      <c r="E2235" s="80" t="n"/>
      <c r="F2235" s="80" t="n"/>
      <c r="G2235" s="80" t="n"/>
      <c r="H2235" s="80" t="n"/>
      <c r="I2235" s="80" t="n"/>
      <c r="J2235" s="80" t="n"/>
      <c r="K2235" s="80">
        <f>F2235-Y2235</f>
        <v/>
      </c>
      <c r="L2235" s="82">
        <f>AA2235/(K2235+W2235)</f>
        <v/>
      </c>
      <c r="M2235" s="75" t="n">
        <v>0.2604166666666667</v>
      </c>
      <c r="N2235" s="80" t="n">
        <v>48559</v>
      </c>
      <c r="O2235" s="80" t="n">
        <v>14674.59</v>
      </c>
      <c r="P2235" s="80" t="n">
        <v>9841.190000000001</v>
      </c>
      <c r="Q2235" s="80" t="n">
        <v>19749.3</v>
      </c>
      <c r="R2235" s="80" t="n">
        <v>5582.71</v>
      </c>
      <c r="S2235" s="80" t="n">
        <v>-1288.79</v>
      </c>
      <c r="T2235" s="80">
        <f>O2235-Y2235</f>
        <v/>
      </c>
      <c r="U2235" s="82">
        <f>AA2235/(T2235+X2235)</f>
        <v/>
      </c>
      <c r="V2235" s="80">
        <f>INDEX(检修、备用和必开!B:B,MATCH(统调负荷!$C2235,检修、备用和必开!$A:$A,0))</f>
        <v/>
      </c>
      <c r="W2235" s="80">
        <f>INDEX(检修、备用和必开!C:C,MATCH(统调负荷!$C2235,检修、备用和必开!$A:$A,0))</f>
        <v/>
      </c>
      <c r="X2235" s="80">
        <f>INDEX(检修、备用和必开!D:D,MATCH(统调负荷!$C2235,检修、备用和必开!$A:$A,0))</f>
        <v/>
      </c>
      <c r="Y2235" s="80">
        <f>INDEX(检修、备用和必开!E:E,MATCH(统调负荷!$C2235,检修、备用和必开!$A:$A,0))</f>
        <v/>
      </c>
      <c r="Z2235" s="80">
        <f>INDEX(检修、备用和必开!F:F,MATCH(统调负荷!$C2235,检修、备用和必开!$A:$A,0))</f>
        <v/>
      </c>
      <c r="AA2235" s="80">
        <f>94492.4-V2235-Z2235</f>
        <v/>
      </c>
      <c r="AB2235" s="80" t="n">
        <v>255.01</v>
      </c>
      <c r="AC2235" s="80" t="n">
        <v>0</v>
      </c>
      <c r="AD2235" s="83">
        <f>C2235+D2235</f>
        <v/>
      </c>
      <c r="AE2235" s="82">
        <f>N2235-E2235</f>
        <v/>
      </c>
      <c r="AF2235" s="82">
        <f>O2235-F2235</f>
        <v/>
      </c>
      <c r="AG2235" s="82">
        <f>P2235-G2235</f>
        <v/>
      </c>
      <c r="AH2235" s="82">
        <f>Q2235-H2235</f>
        <v/>
      </c>
      <c r="AI2235" s="82">
        <f>R2235-I2235</f>
        <v/>
      </c>
      <c r="AJ2235" s="82">
        <f>S2235-J2235</f>
        <v/>
      </c>
      <c r="AK2235" s="80">
        <f>INDEX(检修、备用和必开!I:I,MATCH(统调负荷!$C2235,检修、备用和必开!$A:$A,0))</f>
        <v/>
      </c>
    </row>
    <row r="2236" ht="13.8" customHeight="1">
      <c r="A2236" s="80">
        <f>WEEKDAY(C2236,2)</f>
        <v/>
      </c>
      <c r="B2236" s="80">
        <f>HOUR(D2236)</f>
        <v/>
      </c>
      <c r="D2236" s="75" t="n"/>
      <c r="E2236" s="80" t="n"/>
      <c r="F2236" s="80" t="n"/>
      <c r="G2236" s="80" t="n"/>
      <c r="H2236" s="80" t="n"/>
      <c r="I2236" s="80" t="n"/>
      <c r="J2236" s="80" t="n"/>
      <c r="K2236" s="80">
        <f>F2236-Y2236</f>
        <v/>
      </c>
      <c r="L2236" s="82">
        <f>AA2236/(K2236+W2236)</f>
        <v/>
      </c>
      <c r="M2236" s="75" t="n">
        <v>0.2708333333333333</v>
      </c>
      <c r="N2236" s="80" t="n">
        <v>49188.5</v>
      </c>
      <c r="O2236" s="80" t="n">
        <v>15209.72</v>
      </c>
      <c r="P2236" s="80" t="n">
        <v>9937.459999999999</v>
      </c>
      <c r="Q2236" s="80" t="n">
        <v>19791.8</v>
      </c>
      <c r="R2236" s="80" t="n">
        <v>5599.97</v>
      </c>
      <c r="S2236" s="80" t="n">
        <v>-1350.45</v>
      </c>
      <c r="T2236" s="80">
        <f>O2236-Y2236</f>
        <v/>
      </c>
      <c r="U2236" s="82">
        <f>AA2236/(T2236+X2236)</f>
        <v/>
      </c>
      <c r="V2236" s="80">
        <f>INDEX(检修、备用和必开!B:B,MATCH(统调负荷!$C2236,检修、备用和必开!$A:$A,0))</f>
        <v/>
      </c>
      <c r="W2236" s="80">
        <f>INDEX(检修、备用和必开!C:C,MATCH(统调负荷!$C2236,检修、备用和必开!$A:$A,0))</f>
        <v/>
      </c>
      <c r="X2236" s="80">
        <f>INDEX(检修、备用和必开!D:D,MATCH(统调负荷!$C2236,检修、备用和必开!$A:$A,0))</f>
        <v/>
      </c>
      <c r="Y2236" s="80">
        <f>INDEX(检修、备用和必开!E:E,MATCH(统调负荷!$C2236,检修、备用和必开!$A:$A,0))</f>
        <v/>
      </c>
      <c r="Z2236" s="80">
        <f>INDEX(检修、备用和必开!F:F,MATCH(统调负荷!$C2236,检修、备用和必开!$A:$A,0))</f>
        <v/>
      </c>
      <c r="AA2236" s="80">
        <f>94492.4-V2236-Z2236</f>
        <v/>
      </c>
      <c r="AB2236" s="80" t="n">
        <v>200</v>
      </c>
      <c r="AC2236" s="80" t="n">
        <v>0</v>
      </c>
      <c r="AD2236" s="83">
        <f>C2236+D2236</f>
        <v/>
      </c>
      <c r="AE2236" s="82">
        <f>N2236-E2236</f>
        <v/>
      </c>
      <c r="AF2236" s="82">
        <f>O2236-F2236</f>
        <v/>
      </c>
      <c r="AG2236" s="82">
        <f>P2236-G2236</f>
        <v/>
      </c>
      <c r="AH2236" s="82">
        <f>Q2236-H2236</f>
        <v/>
      </c>
      <c r="AI2236" s="82">
        <f>R2236-I2236</f>
        <v/>
      </c>
      <c r="AJ2236" s="82">
        <f>S2236-J2236</f>
        <v/>
      </c>
      <c r="AK2236" s="80">
        <f>INDEX(检修、备用和必开!I:I,MATCH(统调负荷!$C2236,检修、备用和必开!$A:$A,0))</f>
        <v/>
      </c>
    </row>
    <row r="2237" ht="13.8" customHeight="1">
      <c r="A2237" s="80">
        <f>WEEKDAY(C2237,2)</f>
        <v/>
      </c>
      <c r="B2237" s="80">
        <f>HOUR(D2237)</f>
        <v/>
      </c>
      <c r="D2237" s="75" t="n"/>
      <c r="E2237" s="80" t="n"/>
      <c r="F2237" s="80" t="n"/>
      <c r="G2237" s="80" t="n"/>
      <c r="H2237" s="80" t="n"/>
      <c r="I2237" s="80" t="n"/>
      <c r="J2237" s="80" t="n"/>
      <c r="K2237" s="80">
        <f>F2237-Y2237</f>
        <v/>
      </c>
      <c r="L2237" s="82">
        <f>AA2237/(K2237+W2237)</f>
        <v/>
      </c>
      <c r="M2237" s="75" t="n">
        <v>0.28125</v>
      </c>
      <c r="N2237" s="80" t="n">
        <v>50053.4</v>
      </c>
      <c r="O2237" s="80" t="n">
        <v>15967.19</v>
      </c>
      <c r="P2237" s="80" t="n">
        <v>10162.3</v>
      </c>
      <c r="Q2237" s="80" t="n">
        <v>19732.1</v>
      </c>
      <c r="R2237" s="80" t="n">
        <v>5631.46</v>
      </c>
      <c r="S2237" s="80" t="n">
        <v>-1439.65</v>
      </c>
      <c r="T2237" s="80">
        <f>O2237-Y2237</f>
        <v/>
      </c>
      <c r="U2237" s="82">
        <f>AA2237/(T2237+X2237)</f>
        <v/>
      </c>
      <c r="V2237" s="80">
        <f>INDEX(检修、备用和必开!B:B,MATCH(统调负荷!$C2237,检修、备用和必开!$A:$A,0))</f>
        <v/>
      </c>
      <c r="W2237" s="80">
        <f>INDEX(检修、备用和必开!C:C,MATCH(统调负荷!$C2237,检修、备用和必开!$A:$A,0))</f>
        <v/>
      </c>
      <c r="X2237" s="80">
        <f>INDEX(检修、备用和必开!D:D,MATCH(统调负荷!$C2237,检修、备用和必开!$A:$A,0))</f>
        <v/>
      </c>
      <c r="Y2237" s="80">
        <f>INDEX(检修、备用和必开!E:E,MATCH(统调负荷!$C2237,检修、备用和必开!$A:$A,0))</f>
        <v/>
      </c>
      <c r="Z2237" s="80">
        <f>INDEX(检修、备用和必开!F:F,MATCH(统调负荷!$C2237,检修、备用和必开!$A:$A,0))</f>
        <v/>
      </c>
      <c r="AA2237" s="80">
        <f>94492.4-V2237-Z2237</f>
        <v/>
      </c>
      <c r="AB2237" s="80" t="n">
        <v>200</v>
      </c>
      <c r="AC2237" s="80" t="n">
        <v>0</v>
      </c>
      <c r="AD2237" s="83">
        <f>C2237+D2237</f>
        <v/>
      </c>
      <c r="AE2237" s="82">
        <f>N2237-E2237</f>
        <v/>
      </c>
      <c r="AF2237" s="82">
        <f>O2237-F2237</f>
        <v/>
      </c>
      <c r="AG2237" s="82">
        <f>P2237-G2237</f>
        <v/>
      </c>
      <c r="AH2237" s="82">
        <f>Q2237-H2237</f>
        <v/>
      </c>
      <c r="AI2237" s="82">
        <f>R2237-I2237</f>
        <v/>
      </c>
      <c r="AJ2237" s="82">
        <f>S2237-J2237</f>
        <v/>
      </c>
      <c r="AK2237" s="80">
        <f>INDEX(检修、备用和必开!I:I,MATCH(统调负荷!$C2237,检修、备用和必开!$A:$A,0))</f>
        <v/>
      </c>
    </row>
    <row r="2238" ht="13.8" customHeight="1">
      <c r="A2238" s="80">
        <f>WEEKDAY(C2238,2)</f>
        <v/>
      </c>
      <c r="B2238" s="80">
        <f>HOUR(D2238)</f>
        <v/>
      </c>
      <c r="D2238" s="75" t="n"/>
      <c r="E2238" s="80" t="n"/>
      <c r="F2238" s="80" t="n"/>
      <c r="G2238" s="80" t="n"/>
      <c r="H2238" s="80" t="n"/>
      <c r="I2238" s="80" t="n"/>
      <c r="J2238" s="80" t="n"/>
      <c r="K2238" s="80">
        <f>F2238-Y2238</f>
        <v/>
      </c>
      <c r="L2238" s="82">
        <f>AA2238/(K2238+W2238)</f>
        <v/>
      </c>
      <c r="M2238" s="75" t="n">
        <v>0.2916666666666667</v>
      </c>
      <c r="N2238" s="80" t="n">
        <v>51260.6</v>
      </c>
      <c r="O2238" s="80" t="n">
        <v>17022.37</v>
      </c>
      <c r="P2238" s="80" t="n">
        <v>9770.139999999999</v>
      </c>
      <c r="Q2238" s="80" t="n">
        <v>20102.8</v>
      </c>
      <c r="R2238" s="80" t="n">
        <v>5745.93</v>
      </c>
      <c r="S2238" s="80" t="n">
        <v>-1380.64</v>
      </c>
      <c r="T2238" s="80">
        <f>O2238-Y2238</f>
        <v/>
      </c>
      <c r="U2238" s="82">
        <f>AA2238/(T2238+X2238)</f>
        <v/>
      </c>
      <c r="V2238" s="80">
        <f>INDEX(检修、备用和必开!B:B,MATCH(统调负荷!$C2238,检修、备用和必开!$A:$A,0))</f>
        <v/>
      </c>
      <c r="W2238" s="80">
        <f>INDEX(检修、备用和必开!C:C,MATCH(统调负荷!$C2238,检修、备用和必开!$A:$A,0))</f>
        <v/>
      </c>
      <c r="X2238" s="80">
        <f>INDEX(检修、备用和必开!D:D,MATCH(统调负荷!$C2238,检修、备用和必开!$A:$A,0))</f>
        <v/>
      </c>
      <c r="Y2238" s="80">
        <f>INDEX(检修、备用和必开!E:E,MATCH(统调负荷!$C2238,检修、备用和必开!$A:$A,0))</f>
        <v/>
      </c>
      <c r="Z2238" s="80">
        <f>INDEX(检修、备用和必开!F:F,MATCH(统调负荷!$C2238,检修、备用和必开!$A:$A,0))</f>
        <v/>
      </c>
      <c r="AA2238" s="80">
        <f>94492.4-V2238-Z2238</f>
        <v/>
      </c>
      <c r="AB2238" s="80" t="n">
        <v>255.01</v>
      </c>
      <c r="AC2238" s="80" t="n">
        <v>0</v>
      </c>
      <c r="AD2238" s="83">
        <f>C2238+D2238</f>
        <v/>
      </c>
      <c r="AE2238" s="82">
        <f>N2238-E2238</f>
        <v/>
      </c>
      <c r="AF2238" s="82">
        <f>O2238-F2238</f>
        <v/>
      </c>
      <c r="AG2238" s="82">
        <f>P2238-G2238</f>
        <v/>
      </c>
      <c r="AH2238" s="82">
        <f>Q2238-H2238</f>
        <v/>
      </c>
      <c r="AI2238" s="82">
        <f>R2238-I2238</f>
        <v/>
      </c>
      <c r="AJ2238" s="82">
        <f>S2238-J2238</f>
        <v/>
      </c>
      <c r="AK2238" s="80">
        <f>INDEX(检修、备用和必开!I:I,MATCH(统调负荷!$C2238,检修、备用和必开!$A:$A,0))</f>
        <v/>
      </c>
    </row>
    <row r="2239" ht="13.8" customHeight="1">
      <c r="A2239" s="80">
        <f>WEEKDAY(C2239,2)</f>
        <v/>
      </c>
      <c r="B2239" s="80">
        <f>HOUR(D2239)</f>
        <v/>
      </c>
      <c r="D2239" s="75" t="n"/>
      <c r="E2239" s="80" t="n"/>
      <c r="F2239" s="80" t="n"/>
      <c r="G2239" s="80" t="n"/>
      <c r="H2239" s="80" t="n"/>
      <c r="I2239" s="80" t="n"/>
      <c r="J2239" s="80" t="n"/>
      <c r="K2239" s="80">
        <f>F2239-Y2239</f>
        <v/>
      </c>
      <c r="L2239" s="82">
        <f>AA2239/(K2239+W2239)</f>
        <v/>
      </c>
      <c r="M2239" s="75" t="n">
        <v>0.3020833333333333</v>
      </c>
      <c r="N2239" s="80" t="n">
        <v>52721.1</v>
      </c>
      <c r="O2239" s="80" t="n">
        <v>17167.91</v>
      </c>
      <c r="P2239" s="80" t="n">
        <v>10327.1</v>
      </c>
      <c r="Q2239" s="80" t="n">
        <v>20743.9</v>
      </c>
      <c r="R2239" s="80" t="n">
        <v>5849.56</v>
      </c>
      <c r="S2239" s="80" t="n">
        <v>-1367.37</v>
      </c>
      <c r="T2239" s="80">
        <f>O2239-Y2239</f>
        <v/>
      </c>
      <c r="U2239" s="82">
        <f>AA2239/(T2239+X2239)</f>
        <v/>
      </c>
      <c r="V2239" s="80">
        <f>INDEX(检修、备用和必开!B:B,MATCH(统调负荷!$C2239,检修、备用和必开!$A:$A,0))</f>
        <v/>
      </c>
      <c r="W2239" s="80">
        <f>INDEX(检修、备用和必开!C:C,MATCH(统调负荷!$C2239,检修、备用和必开!$A:$A,0))</f>
        <v/>
      </c>
      <c r="X2239" s="80">
        <f>INDEX(检修、备用和必开!D:D,MATCH(统调负荷!$C2239,检修、备用和必开!$A:$A,0))</f>
        <v/>
      </c>
      <c r="Y2239" s="80">
        <f>INDEX(检修、备用和必开!E:E,MATCH(统调负荷!$C2239,检修、备用和必开!$A:$A,0))</f>
        <v/>
      </c>
      <c r="Z2239" s="80">
        <f>INDEX(检修、备用和必开!F:F,MATCH(统调负荷!$C2239,检修、备用和必开!$A:$A,0))</f>
        <v/>
      </c>
      <c r="AA2239" s="80">
        <f>94492.4-V2239-Z2239</f>
        <v/>
      </c>
      <c r="AB2239" s="80" t="n">
        <v>255.01</v>
      </c>
      <c r="AC2239" s="80" t="n">
        <v>280.13</v>
      </c>
      <c r="AD2239" s="83">
        <f>C2239+D2239</f>
        <v/>
      </c>
      <c r="AE2239" s="82">
        <f>N2239-E2239</f>
        <v/>
      </c>
      <c r="AF2239" s="82">
        <f>O2239-F2239</f>
        <v/>
      </c>
      <c r="AG2239" s="82">
        <f>P2239-G2239</f>
        <v/>
      </c>
      <c r="AH2239" s="82">
        <f>Q2239-H2239</f>
        <v/>
      </c>
      <c r="AI2239" s="82">
        <f>R2239-I2239</f>
        <v/>
      </c>
      <c r="AJ2239" s="82">
        <f>S2239-J2239</f>
        <v/>
      </c>
      <c r="AK2239" s="80">
        <f>INDEX(检修、备用和必开!I:I,MATCH(统调负荷!$C2239,检修、备用和必开!$A:$A,0))</f>
        <v/>
      </c>
    </row>
    <row r="2240" ht="13.8" customHeight="1">
      <c r="A2240" s="80">
        <f>WEEKDAY(C2240,2)</f>
        <v/>
      </c>
      <c r="B2240" s="80">
        <f>HOUR(D2240)</f>
        <v/>
      </c>
      <c r="D2240" s="75" t="n"/>
      <c r="E2240" s="80" t="n"/>
      <c r="F2240" s="80" t="n"/>
      <c r="G2240" s="80" t="n"/>
      <c r="H2240" s="80" t="n"/>
      <c r="I2240" s="80" t="n"/>
      <c r="J2240" s="80" t="n"/>
      <c r="K2240" s="80">
        <f>F2240-Y2240</f>
        <v/>
      </c>
      <c r="L2240" s="82">
        <f>AA2240/(K2240+W2240)</f>
        <v/>
      </c>
      <c r="M2240" s="75" t="n">
        <v>0.3125</v>
      </c>
      <c r="N2240" s="80" t="n">
        <v>53859.3</v>
      </c>
      <c r="O2240" s="80" t="n">
        <v>18099.87</v>
      </c>
      <c r="P2240" s="80" t="n">
        <v>9632.870000000001</v>
      </c>
      <c r="Q2240" s="80" t="n">
        <v>21388.8</v>
      </c>
      <c r="R2240" s="80" t="n">
        <v>5986.19</v>
      </c>
      <c r="S2240" s="80" t="n">
        <v>-1248.43</v>
      </c>
      <c r="T2240" s="80">
        <f>O2240-Y2240</f>
        <v/>
      </c>
      <c r="U2240" s="82">
        <f>AA2240/(T2240+X2240)</f>
        <v/>
      </c>
      <c r="V2240" s="80">
        <f>INDEX(检修、备用和必开!B:B,MATCH(统调负荷!$C2240,检修、备用和必开!$A:$A,0))</f>
        <v/>
      </c>
      <c r="W2240" s="80">
        <f>INDEX(检修、备用和必开!C:C,MATCH(统调负荷!$C2240,检修、备用和必开!$A:$A,0))</f>
        <v/>
      </c>
      <c r="X2240" s="80">
        <f>INDEX(检修、备用和必开!D:D,MATCH(统调负荷!$C2240,检修、备用和必开!$A:$A,0))</f>
        <v/>
      </c>
      <c r="Y2240" s="80">
        <f>INDEX(检修、备用和必开!E:E,MATCH(统调负荷!$C2240,检修、备用和必开!$A:$A,0))</f>
        <v/>
      </c>
      <c r="Z2240" s="80">
        <f>INDEX(检修、备用和必开!F:F,MATCH(统调负荷!$C2240,检修、备用和必开!$A:$A,0))</f>
        <v/>
      </c>
      <c r="AA2240" s="80">
        <f>94492.4-V2240-Z2240</f>
        <v/>
      </c>
      <c r="AB2240" s="80" t="n">
        <v>280</v>
      </c>
      <c r="AC2240" s="80" t="n">
        <v>270</v>
      </c>
      <c r="AD2240" s="83">
        <f>C2240+D2240</f>
        <v/>
      </c>
      <c r="AE2240" s="82">
        <f>N2240-E2240</f>
        <v/>
      </c>
      <c r="AF2240" s="82">
        <f>O2240-F2240</f>
        <v/>
      </c>
      <c r="AG2240" s="82">
        <f>P2240-G2240</f>
        <v/>
      </c>
      <c r="AH2240" s="82">
        <f>Q2240-H2240</f>
        <v/>
      </c>
      <c r="AI2240" s="82">
        <f>R2240-I2240</f>
        <v/>
      </c>
      <c r="AJ2240" s="82">
        <f>S2240-J2240</f>
        <v/>
      </c>
      <c r="AK2240" s="80">
        <f>INDEX(检修、备用和必开!I:I,MATCH(统调负荷!$C2240,检修、备用和必开!$A:$A,0))</f>
        <v/>
      </c>
    </row>
    <row r="2241" ht="13.8" customHeight="1">
      <c r="A2241" s="80">
        <f>WEEKDAY(C2241,2)</f>
        <v/>
      </c>
      <c r="B2241" s="80">
        <f>HOUR(D2241)</f>
        <v/>
      </c>
      <c r="D2241" s="75" t="n"/>
      <c r="E2241" s="80" t="n"/>
      <c r="F2241" s="80" t="n"/>
      <c r="G2241" s="80" t="n"/>
      <c r="H2241" s="80" t="n"/>
      <c r="I2241" s="80" t="n"/>
      <c r="J2241" s="80" t="n"/>
      <c r="K2241" s="80">
        <f>F2241-Y2241</f>
        <v/>
      </c>
      <c r="L2241" s="82">
        <f>AA2241/(K2241+W2241)</f>
        <v/>
      </c>
      <c r="M2241" s="75" t="n">
        <v>0.3229166666666667</v>
      </c>
      <c r="N2241" s="80" t="n">
        <v>54655.2</v>
      </c>
      <c r="O2241" s="80" t="n">
        <v>18154.59</v>
      </c>
      <c r="P2241" s="80" t="n">
        <v>9516.860000000001</v>
      </c>
      <c r="Q2241" s="80" t="n">
        <v>22016</v>
      </c>
      <c r="R2241" s="80" t="n">
        <v>6219.85</v>
      </c>
      <c r="S2241" s="80" t="n">
        <v>-1252.1</v>
      </c>
      <c r="T2241" s="80">
        <f>O2241-Y2241</f>
        <v/>
      </c>
      <c r="U2241" s="82">
        <f>AA2241/(T2241+X2241)</f>
        <v/>
      </c>
      <c r="V2241" s="80">
        <f>INDEX(检修、备用和必开!B:B,MATCH(统调负荷!$C2241,检修、备用和必开!$A:$A,0))</f>
        <v/>
      </c>
      <c r="W2241" s="80">
        <f>INDEX(检修、备用和必开!C:C,MATCH(统调负荷!$C2241,检修、备用和必开!$A:$A,0))</f>
        <v/>
      </c>
      <c r="X2241" s="80">
        <f>INDEX(检修、备用和必开!D:D,MATCH(统调负荷!$C2241,检修、备用和必开!$A:$A,0))</f>
        <v/>
      </c>
      <c r="Y2241" s="80">
        <f>INDEX(检修、备用和必开!E:E,MATCH(统调负荷!$C2241,检修、备用和必开!$A:$A,0))</f>
        <v/>
      </c>
      <c r="Z2241" s="80">
        <f>INDEX(检修、备用和必开!F:F,MATCH(统调负荷!$C2241,检修、备用和必开!$A:$A,0))</f>
        <v/>
      </c>
      <c r="AA2241" s="80">
        <f>94492.4-V2241-Z2241</f>
        <v/>
      </c>
      <c r="AB2241" s="80" t="n">
        <v>250</v>
      </c>
      <c r="AC2241" s="80" t="n">
        <v>5</v>
      </c>
      <c r="AD2241" s="83">
        <f>C2241+D2241</f>
        <v/>
      </c>
      <c r="AE2241" s="82">
        <f>N2241-E2241</f>
        <v/>
      </c>
      <c r="AF2241" s="82">
        <f>O2241-F2241</f>
        <v/>
      </c>
      <c r="AG2241" s="82">
        <f>P2241-G2241</f>
        <v/>
      </c>
      <c r="AH2241" s="82">
        <f>Q2241-H2241</f>
        <v/>
      </c>
      <c r="AI2241" s="82">
        <f>R2241-I2241</f>
        <v/>
      </c>
      <c r="AJ2241" s="82">
        <f>S2241-J2241</f>
        <v/>
      </c>
      <c r="AK2241" s="80">
        <f>INDEX(检修、备用和必开!I:I,MATCH(统调负荷!$C2241,检修、备用和必开!$A:$A,0))</f>
        <v/>
      </c>
    </row>
    <row r="2242" ht="13.8" customHeight="1">
      <c r="A2242" s="80">
        <f>WEEKDAY(C2242,2)</f>
        <v/>
      </c>
      <c r="B2242" s="80">
        <f>HOUR(D2242)</f>
        <v/>
      </c>
      <c r="D2242" s="75" t="n"/>
      <c r="E2242" s="80" t="n"/>
      <c r="F2242" s="80" t="n"/>
      <c r="G2242" s="80" t="n"/>
      <c r="H2242" s="80" t="n"/>
      <c r="I2242" s="80" t="n"/>
      <c r="J2242" s="80" t="n"/>
      <c r="K2242" s="80">
        <f>F2242-Y2242</f>
        <v/>
      </c>
      <c r="L2242" s="82">
        <f>AA2242/(K2242+W2242)</f>
        <v/>
      </c>
      <c r="M2242" s="75" t="n">
        <v>0.3333333333333333</v>
      </c>
      <c r="N2242" s="80" t="n">
        <v>54741.1</v>
      </c>
      <c r="O2242" s="80" t="n">
        <v>17249.9</v>
      </c>
      <c r="P2242" s="80" t="n">
        <v>9781.35</v>
      </c>
      <c r="Q2242" s="80" t="n">
        <v>22373.3</v>
      </c>
      <c r="R2242" s="80" t="n">
        <v>6548.05</v>
      </c>
      <c r="S2242" s="80" t="n">
        <v>-1211.5</v>
      </c>
      <c r="T2242" s="80">
        <f>O2242-Y2242</f>
        <v/>
      </c>
      <c r="U2242" s="82">
        <f>AA2242/(T2242+X2242)</f>
        <v/>
      </c>
      <c r="V2242" s="80">
        <f>INDEX(检修、备用和必开!B:B,MATCH(统调负荷!$C2242,检修、备用和必开!$A:$A,0))</f>
        <v/>
      </c>
      <c r="W2242" s="80">
        <f>INDEX(检修、备用和必开!C:C,MATCH(统调负荷!$C2242,检修、备用和必开!$A:$A,0))</f>
        <v/>
      </c>
      <c r="X2242" s="80">
        <f>INDEX(检修、备用和必开!D:D,MATCH(统调负荷!$C2242,检修、备用和必开!$A:$A,0))</f>
        <v/>
      </c>
      <c r="Y2242" s="80">
        <f>INDEX(检修、备用和必开!E:E,MATCH(统调负荷!$C2242,检修、备用和必开!$A:$A,0))</f>
        <v/>
      </c>
      <c r="Z2242" s="80">
        <f>INDEX(检修、备用和必开!F:F,MATCH(统调负荷!$C2242,检修、备用和必开!$A:$A,0))</f>
        <v/>
      </c>
      <c r="AA2242" s="80">
        <f>94492.4-V2242-Z2242</f>
        <v/>
      </c>
      <c r="AB2242" s="80" t="n">
        <v>5</v>
      </c>
      <c r="AC2242" s="80" t="n">
        <v>1</v>
      </c>
      <c r="AD2242" s="83">
        <f>C2242+D2242</f>
        <v/>
      </c>
      <c r="AE2242" s="82">
        <f>N2242-E2242</f>
        <v/>
      </c>
      <c r="AF2242" s="82">
        <f>O2242-F2242</f>
        <v/>
      </c>
      <c r="AG2242" s="82">
        <f>P2242-G2242</f>
        <v/>
      </c>
      <c r="AH2242" s="82">
        <f>Q2242-H2242</f>
        <v/>
      </c>
      <c r="AI2242" s="82">
        <f>R2242-I2242</f>
        <v/>
      </c>
      <c r="AJ2242" s="82">
        <f>S2242-J2242</f>
        <v/>
      </c>
      <c r="AK2242" s="80">
        <f>INDEX(检修、备用和必开!I:I,MATCH(统调负荷!$C2242,检修、备用和必开!$A:$A,0))</f>
        <v/>
      </c>
    </row>
    <row r="2243" ht="13.8" customHeight="1">
      <c r="A2243" s="80">
        <f>WEEKDAY(C2243,2)</f>
        <v/>
      </c>
      <c r="B2243" s="80">
        <f>HOUR(D2243)</f>
        <v/>
      </c>
      <c r="D2243" s="75" t="n"/>
      <c r="E2243" s="80" t="n"/>
      <c r="F2243" s="80" t="n"/>
      <c r="G2243" s="80" t="n"/>
      <c r="H2243" s="80" t="n"/>
      <c r="I2243" s="80" t="n"/>
      <c r="J2243" s="80" t="n"/>
      <c r="K2243" s="80">
        <f>F2243-Y2243</f>
        <v/>
      </c>
      <c r="L2243" s="82">
        <f>AA2243/(K2243+W2243)</f>
        <v/>
      </c>
      <c r="M2243" s="75" t="n">
        <v>0.34375</v>
      </c>
      <c r="N2243" s="80" t="n">
        <v>54747.6</v>
      </c>
      <c r="O2243" s="80" t="n">
        <v>16638.96</v>
      </c>
      <c r="P2243" s="80" t="n">
        <v>9855.280000000001</v>
      </c>
      <c r="Q2243" s="80" t="n">
        <v>22588.9</v>
      </c>
      <c r="R2243" s="80" t="n">
        <v>6992.14</v>
      </c>
      <c r="S2243" s="80" t="n">
        <v>-1327.68</v>
      </c>
      <c r="T2243" s="80">
        <f>O2243-Y2243</f>
        <v/>
      </c>
      <c r="U2243" s="82">
        <f>AA2243/(T2243+X2243)</f>
        <v/>
      </c>
      <c r="V2243" s="80">
        <f>INDEX(检修、备用和必开!B:B,MATCH(统调负荷!$C2243,检修、备用和必开!$A:$A,0))</f>
        <v/>
      </c>
      <c r="W2243" s="80">
        <f>INDEX(检修、备用和必开!C:C,MATCH(统调负荷!$C2243,检修、备用和必开!$A:$A,0))</f>
        <v/>
      </c>
      <c r="X2243" s="80">
        <f>INDEX(检修、备用和必开!D:D,MATCH(统调负荷!$C2243,检修、备用和必开!$A:$A,0))</f>
        <v/>
      </c>
      <c r="Y2243" s="80">
        <f>INDEX(检修、备用和必开!E:E,MATCH(统调负荷!$C2243,检修、备用和必开!$A:$A,0))</f>
        <v/>
      </c>
      <c r="Z2243" s="80">
        <f>INDEX(检修、备用和必开!F:F,MATCH(统调负荷!$C2243,检修、备用和必开!$A:$A,0))</f>
        <v/>
      </c>
      <c r="AA2243" s="80">
        <f>94492.4-V2243-Z2243</f>
        <v/>
      </c>
      <c r="AB2243" s="80" t="n">
        <v>250</v>
      </c>
      <c r="AC2243" s="80" t="n">
        <v>270</v>
      </c>
      <c r="AD2243" s="83">
        <f>C2243+D2243</f>
        <v/>
      </c>
      <c r="AE2243" s="82">
        <f>N2243-E2243</f>
        <v/>
      </c>
      <c r="AF2243" s="82">
        <f>O2243-F2243</f>
        <v/>
      </c>
      <c r="AG2243" s="82">
        <f>P2243-G2243</f>
        <v/>
      </c>
      <c r="AH2243" s="82">
        <f>Q2243-H2243</f>
        <v/>
      </c>
      <c r="AI2243" s="82">
        <f>R2243-I2243</f>
        <v/>
      </c>
      <c r="AJ2243" s="82">
        <f>S2243-J2243</f>
        <v/>
      </c>
      <c r="AK2243" s="80">
        <f>INDEX(检修、备用和必开!I:I,MATCH(统调负荷!$C2243,检修、备用和必开!$A:$A,0))</f>
        <v/>
      </c>
    </row>
    <row r="2244" ht="13.8" customHeight="1">
      <c r="A2244" s="80">
        <f>WEEKDAY(C2244,2)</f>
        <v/>
      </c>
      <c r="B2244" s="80">
        <f>HOUR(D2244)</f>
        <v/>
      </c>
      <c r="D2244" s="75" t="n"/>
      <c r="E2244" s="80" t="n"/>
      <c r="F2244" s="80" t="n"/>
      <c r="G2244" s="80" t="n"/>
      <c r="H2244" s="80" t="n"/>
      <c r="I2244" s="80" t="n"/>
      <c r="J2244" s="80" t="n"/>
      <c r="K2244" s="80">
        <f>F2244-Y2244</f>
        <v/>
      </c>
      <c r="L2244" s="82">
        <f>AA2244/(K2244+W2244)</f>
        <v/>
      </c>
      <c r="M2244" s="75" t="n">
        <v>0.3541666666666667</v>
      </c>
      <c r="N2244" s="80" t="n">
        <v>55116.9</v>
      </c>
      <c r="O2244" s="80" t="n">
        <v>15606.95</v>
      </c>
      <c r="P2244" s="80" t="n">
        <v>11050.8</v>
      </c>
      <c r="Q2244" s="80" t="n">
        <v>22509.1</v>
      </c>
      <c r="R2244" s="80" t="n">
        <v>7357.96</v>
      </c>
      <c r="S2244" s="80" t="n">
        <v>-1407.91</v>
      </c>
      <c r="T2244" s="80">
        <f>O2244-Y2244</f>
        <v/>
      </c>
      <c r="U2244" s="82">
        <f>AA2244/(T2244+X2244)</f>
        <v/>
      </c>
      <c r="V2244" s="80">
        <f>INDEX(检修、备用和必开!B:B,MATCH(统调负荷!$C2244,检修、备用和必开!$A:$A,0))</f>
        <v/>
      </c>
      <c r="W2244" s="80">
        <f>INDEX(检修、备用和必开!C:C,MATCH(统调负荷!$C2244,检修、备用和必开!$A:$A,0))</f>
        <v/>
      </c>
      <c r="X2244" s="80">
        <f>INDEX(检修、备用和必开!D:D,MATCH(统调负荷!$C2244,检修、备用和必开!$A:$A,0))</f>
        <v/>
      </c>
      <c r="Y2244" s="80">
        <f>INDEX(检修、备用和必开!E:E,MATCH(统调负荷!$C2244,检修、备用和必开!$A:$A,0))</f>
        <v/>
      </c>
      <c r="Z2244" s="80">
        <f>INDEX(检修、备用和必开!F:F,MATCH(统调负荷!$C2244,检修、备用和必开!$A:$A,0))</f>
        <v/>
      </c>
      <c r="AA2244" s="80">
        <f>94492.4-V2244-Z2244</f>
        <v/>
      </c>
      <c r="AB2244" s="80" t="n">
        <v>5</v>
      </c>
      <c r="AC2244" s="80" t="n">
        <v>0</v>
      </c>
      <c r="AD2244" s="83">
        <f>C2244+D2244</f>
        <v/>
      </c>
      <c r="AE2244" s="82">
        <f>N2244-E2244</f>
        <v/>
      </c>
      <c r="AF2244" s="82">
        <f>O2244-F2244</f>
        <v/>
      </c>
      <c r="AG2244" s="82">
        <f>P2244-G2244</f>
        <v/>
      </c>
      <c r="AH2244" s="82">
        <f>Q2244-H2244</f>
        <v/>
      </c>
      <c r="AI2244" s="82">
        <f>R2244-I2244</f>
        <v/>
      </c>
      <c r="AJ2244" s="82">
        <f>S2244-J2244</f>
        <v/>
      </c>
      <c r="AK2244" s="80">
        <f>INDEX(检修、备用和必开!I:I,MATCH(统调负荷!$C2244,检修、备用和必开!$A:$A,0))</f>
        <v/>
      </c>
    </row>
    <row r="2245" ht="13.8" customHeight="1">
      <c r="A2245" s="80">
        <f>WEEKDAY(C2245,2)</f>
        <v/>
      </c>
      <c r="B2245" s="80">
        <f>HOUR(D2245)</f>
        <v/>
      </c>
      <c r="D2245" s="75" t="n"/>
      <c r="E2245" s="80" t="n"/>
      <c r="F2245" s="80" t="n"/>
      <c r="G2245" s="80" t="n"/>
      <c r="H2245" s="80" t="n"/>
      <c r="I2245" s="80" t="n"/>
      <c r="J2245" s="80" t="n"/>
      <c r="K2245" s="80">
        <f>F2245-Y2245</f>
        <v/>
      </c>
      <c r="L2245" s="82">
        <f>AA2245/(K2245+W2245)</f>
        <v/>
      </c>
      <c r="M2245" s="75" t="n">
        <v>0.3645833333333333</v>
      </c>
      <c r="N2245" s="80" t="n">
        <v>55146.2</v>
      </c>
      <c r="O2245" s="80" t="n">
        <v>15235.39</v>
      </c>
      <c r="P2245" s="80" t="n">
        <v>11310.5</v>
      </c>
      <c r="Q2245" s="80" t="n">
        <v>22273.1</v>
      </c>
      <c r="R2245" s="80" t="n">
        <v>7811.72</v>
      </c>
      <c r="S2245" s="80" t="n">
        <v>-1484.51</v>
      </c>
      <c r="T2245" s="80">
        <f>O2245-Y2245</f>
        <v/>
      </c>
      <c r="U2245" s="82">
        <f>AA2245/(T2245+X2245)</f>
        <v/>
      </c>
      <c r="V2245" s="80">
        <f>INDEX(检修、备用和必开!B:B,MATCH(统调负荷!$C2245,检修、备用和必开!$A:$A,0))</f>
        <v/>
      </c>
      <c r="W2245" s="80">
        <f>INDEX(检修、备用和必开!C:C,MATCH(统调负荷!$C2245,检修、备用和必开!$A:$A,0))</f>
        <v/>
      </c>
      <c r="X2245" s="80">
        <f>INDEX(检修、备用和必开!D:D,MATCH(统调负荷!$C2245,检修、备用和必开!$A:$A,0))</f>
        <v/>
      </c>
      <c r="Y2245" s="80">
        <f>INDEX(检修、备用和必开!E:E,MATCH(统调负荷!$C2245,检修、备用和必开!$A:$A,0))</f>
        <v/>
      </c>
      <c r="Z2245" s="80">
        <f>INDEX(检修、备用和必开!F:F,MATCH(统调负荷!$C2245,检修、备用和必开!$A:$A,0))</f>
        <v/>
      </c>
      <c r="AA2245" s="80">
        <f>94492.4-V2245-Z2245</f>
        <v/>
      </c>
      <c r="AB2245" s="80" t="n">
        <v>150</v>
      </c>
      <c r="AC2245" s="80" t="n">
        <v>119.13</v>
      </c>
      <c r="AD2245" s="83">
        <f>C2245+D2245</f>
        <v/>
      </c>
      <c r="AE2245" s="82">
        <f>N2245-E2245</f>
        <v/>
      </c>
      <c r="AF2245" s="82">
        <f>O2245-F2245</f>
        <v/>
      </c>
      <c r="AG2245" s="82">
        <f>P2245-G2245</f>
        <v/>
      </c>
      <c r="AH2245" s="82">
        <f>Q2245-H2245</f>
        <v/>
      </c>
      <c r="AI2245" s="82">
        <f>R2245-I2245</f>
        <v/>
      </c>
      <c r="AJ2245" s="82">
        <f>S2245-J2245</f>
        <v/>
      </c>
      <c r="AK2245" s="80">
        <f>INDEX(检修、备用和必开!I:I,MATCH(统调负荷!$C2245,检修、备用和必开!$A:$A,0))</f>
        <v/>
      </c>
    </row>
    <row r="2246" ht="13.8" customHeight="1">
      <c r="A2246" s="80">
        <f>WEEKDAY(C2246,2)</f>
        <v/>
      </c>
      <c r="B2246" s="80">
        <f>HOUR(D2246)</f>
        <v/>
      </c>
      <c r="D2246" s="75" t="n"/>
      <c r="E2246" s="80" t="n"/>
      <c r="F2246" s="80" t="n"/>
      <c r="G2246" s="80" t="n"/>
      <c r="H2246" s="80" t="n"/>
      <c r="I2246" s="80" t="n"/>
      <c r="J2246" s="80" t="n"/>
      <c r="K2246" s="80">
        <f>F2246-Y2246</f>
        <v/>
      </c>
      <c r="L2246" s="82">
        <f>AA2246/(K2246+W2246)</f>
        <v/>
      </c>
      <c r="M2246" s="75" t="n">
        <v>0.375</v>
      </c>
      <c r="N2246" s="80" t="n">
        <v>55393</v>
      </c>
      <c r="O2246" s="80" t="n">
        <v>14650.57</v>
      </c>
      <c r="P2246" s="80" t="n">
        <v>11760.2</v>
      </c>
      <c r="Q2246" s="80" t="n">
        <v>22105.4</v>
      </c>
      <c r="R2246" s="80" t="n">
        <v>8236.73</v>
      </c>
      <c r="S2246" s="80" t="n">
        <v>-1359.9</v>
      </c>
      <c r="T2246" s="80">
        <f>O2246-Y2246</f>
        <v/>
      </c>
      <c r="U2246" s="82">
        <f>AA2246/(T2246+X2246)</f>
        <v/>
      </c>
      <c r="V2246" s="80">
        <f>INDEX(检修、备用和必开!B:B,MATCH(统调负荷!$C2246,检修、备用和必开!$A:$A,0))</f>
        <v/>
      </c>
      <c r="W2246" s="80">
        <f>INDEX(检修、备用和必开!C:C,MATCH(统调负荷!$C2246,检修、备用和必开!$A:$A,0))</f>
        <v/>
      </c>
      <c r="X2246" s="80">
        <f>INDEX(检修、备用和必开!D:D,MATCH(统调负荷!$C2246,检修、备用和必开!$A:$A,0))</f>
        <v/>
      </c>
      <c r="Y2246" s="80">
        <f>INDEX(检修、备用和必开!E:E,MATCH(统调负荷!$C2246,检修、备用和必开!$A:$A,0))</f>
        <v/>
      </c>
      <c r="Z2246" s="80">
        <f>INDEX(检修、备用和必开!F:F,MATCH(统调负荷!$C2246,检修、备用和必开!$A:$A,0))</f>
        <v/>
      </c>
      <c r="AA2246" s="80">
        <f>94492.4-V2246-Z2246</f>
        <v/>
      </c>
      <c r="AB2246" s="80" t="n">
        <v>5</v>
      </c>
      <c r="AC2246" s="80" t="n">
        <v>0</v>
      </c>
      <c r="AD2246" s="83">
        <f>C2246+D2246</f>
        <v/>
      </c>
      <c r="AE2246" s="82">
        <f>N2246-E2246</f>
        <v/>
      </c>
      <c r="AF2246" s="82">
        <f>O2246-F2246</f>
        <v/>
      </c>
      <c r="AG2246" s="82">
        <f>P2246-G2246</f>
        <v/>
      </c>
      <c r="AH2246" s="82">
        <f>Q2246-H2246</f>
        <v/>
      </c>
      <c r="AI2246" s="82">
        <f>R2246-I2246</f>
        <v/>
      </c>
      <c r="AJ2246" s="82">
        <f>S2246-J2246</f>
        <v/>
      </c>
      <c r="AK2246" s="80">
        <f>INDEX(检修、备用和必开!I:I,MATCH(统调负荷!$C2246,检修、备用和必开!$A:$A,0))</f>
        <v/>
      </c>
    </row>
    <row r="2247" ht="13.8" customHeight="1">
      <c r="A2247" s="80">
        <f>WEEKDAY(C2247,2)</f>
        <v/>
      </c>
      <c r="B2247" s="80">
        <f>HOUR(D2247)</f>
        <v/>
      </c>
      <c r="D2247" s="75" t="n"/>
      <c r="E2247" s="80" t="n"/>
      <c r="F2247" s="80" t="n"/>
      <c r="G2247" s="80" t="n"/>
      <c r="H2247" s="80" t="n"/>
      <c r="I2247" s="80" t="n"/>
      <c r="J2247" s="80" t="n"/>
      <c r="K2247" s="80">
        <f>F2247-Y2247</f>
        <v/>
      </c>
      <c r="L2247" s="82">
        <f>AA2247/(K2247+W2247)</f>
        <v/>
      </c>
      <c r="M2247" s="75" t="n">
        <v>0.3854166666666667</v>
      </c>
      <c r="N2247" s="80" t="n">
        <v>55640.9</v>
      </c>
      <c r="O2247" s="80" t="n">
        <v>14523.67</v>
      </c>
      <c r="P2247" s="80" t="n">
        <v>11626.5</v>
      </c>
      <c r="Q2247" s="80" t="n">
        <v>22214.8</v>
      </c>
      <c r="R2247" s="80" t="n">
        <v>8598.059999999999</v>
      </c>
      <c r="S2247" s="80" t="n">
        <v>-1322.13</v>
      </c>
      <c r="T2247" s="80">
        <f>O2247-Y2247</f>
        <v/>
      </c>
      <c r="U2247" s="82">
        <f>AA2247/(T2247+X2247)</f>
        <v/>
      </c>
      <c r="V2247" s="80">
        <f>INDEX(检修、备用和必开!B:B,MATCH(统调负荷!$C2247,检修、备用和必开!$A:$A,0))</f>
        <v/>
      </c>
      <c r="W2247" s="80">
        <f>INDEX(检修、备用和必开!C:C,MATCH(统调负荷!$C2247,检修、备用和必开!$A:$A,0))</f>
        <v/>
      </c>
      <c r="X2247" s="80">
        <f>INDEX(检修、备用和必开!D:D,MATCH(统调负荷!$C2247,检修、备用和必开!$A:$A,0))</f>
        <v/>
      </c>
      <c r="Y2247" s="80">
        <f>INDEX(检修、备用和必开!E:E,MATCH(统调负荷!$C2247,检修、备用和必开!$A:$A,0))</f>
        <v/>
      </c>
      <c r="Z2247" s="80">
        <f>INDEX(检修、备用和必开!F:F,MATCH(统调负荷!$C2247,检修、备用和必开!$A:$A,0))</f>
        <v/>
      </c>
      <c r="AA2247" s="80">
        <f>94492.4-V2247-Z2247</f>
        <v/>
      </c>
      <c r="AB2247" s="80" t="n">
        <v>1</v>
      </c>
      <c r="AC2247" s="80" t="n">
        <v>334.69</v>
      </c>
      <c r="AD2247" s="83">
        <f>C2247+D2247</f>
        <v/>
      </c>
      <c r="AE2247" s="82">
        <f>N2247-E2247</f>
        <v/>
      </c>
      <c r="AF2247" s="82">
        <f>O2247-F2247</f>
        <v/>
      </c>
      <c r="AG2247" s="82">
        <f>P2247-G2247</f>
        <v/>
      </c>
      <c r="AH2247" s="82">
        <f>Q2247-H2247</f>
        <v/>
      </c>
      <c r="AI2247" s="82">
        <f>R2247-I2247</f>
        <v/>
      </c>
      <c r="AJ2247" s="82">
        <f>S2247-J2247</f>
        <v/>
      </c>
      <c r="AK2247" s="80">
        <f>INDEX(检修、备用和必开!I:I,MATCH(统调负荷!$C2247,检修、备用和必开!$A:$A,0))</f>
        <v/>
      </c>
    </row>
    <row r="2248" ht="13.8" customHeight="1">
      <c r="A2248" s="80">
        <f>WEEKDAY(C2248,2)</f>
        <v/>
      </c>
      <c r="B2248" s="80">
        <f>HOUR(D2248)</f>
        <v/>
      </c>
      <c r="D2248" s="75" t="n"/>
      <c r="E2248" s="80" t="n"/>
      <c r="F2248" s="80" t="n"/>
      <c r="G2248" s="80" t="n"/>
      <c r="H2248" s="80" t="n"/>
      <c r="I2248" s="80" t="n"/>
      <c r="J2248" s="80" t="n"/>
      <c r="K2248" s="80">
        <f>F2248-Y2248</f>
        <v/>
      </c>
      <c r="L2248" s="82">
        <f>AA2248/(K2248+W2248)</f>
        <v/>
      </c>
      <c r="M2248" s="75" t="n">
        <v>0.3958333333333333</v>
      </c>
      <c r="N2248" s="80" t="n">
        <v>55646.4</v>
      </c>
      <c r="O2248" s="80" t="n">
        <v>14297.74</v>
      </c>
      <c r="P2248" s="80" t="n">
        <v>11234.2</v>
      </c>
      <c r="Q2248" s="80" t="n">
        <v>22471.1</v>
      </c>
      <c r="R2248" s="80" t="n">
        <v>9022.629999999999</v>
      </c>
      <c r="S2248" s="80" t="n">
        <v>-1379.27</v>
      </c>
      <c r="T2248" s="80">
        <f>O2248-Y2248</f>
        <v/>
      </c>
      <c r="U2248" s="82">
        <f>AA2248/(T2248+X2248)</f>
        <v/>
      </c>
      <c r="V2248" s="80">
        <f>INDEX(检修、备用和必开!B:B,MATCH(统调负荷!$C2248,检修、备用和必开!$A:$A,0))</f>
        <v/>
      </c>
      <c r="W2248" s="80">
        <f>INDEX(检修、备用和必开!C:C,MATCH(统调负荷!$C2248,检修、备用和必开!$A:$A,0))</f>
        <v/>
      </c>
      <c r="X2248" s="80">
        <f>INDEX(检修、备用和必开!D:D,MATCH(统调负荷!$C2248,检修、备用和必开!$A:$A,0))</f>
        <v/>
      </c>
      <c r="Y2248" s="80">
        <f>INDEX(检修、备用和必开!E:E,MATCH(统调负荷!$C2248,检修、备用和必开!$A:$A,0))</f>
        <v/>
      </c>
      <c r="Z2248" s="80">
        <f>INDEX(检修、备用和必开!F:F,MATCH(统调负荷!$C2248,检修、备用和必开!$A:$A,0))</f>
        <v/>
      </c>
      <c r="AA2248" s="80">
        <f>94492.4-V2248-Z2248</f>
        <v/>
      </c>
      <c r="AB2248" s="80" t="n">
        <v>0</v>
      </c>
      <c r="AC2248" s="80" t="n">
        <v>296.04</v>
      </c>
      <c r="AD2248" s="83">
        <f>C2248+D2248</f>
        <v/>
      </c>
      <c r="AE2248" s="82">
        <f>N2248-E2248</f>
        <v/>
      </c>
      <c r="AF2248" s="82">
        <f>O2248-F2248</f>
        <v/>
      </c>
      <c r="AG2248" s="82">
        <f>P2248-G2248</f>
        <v/>
      </c>
      <c r="AH2248" s="82">
        <f>Q2248-H2248</f>
        <v/>
      </c>
      <c r="AI2248" s="82">
        <f>R2248-I2248</f>
        <v/>
      </c>
      <c r="AJ2248" s="82">
        <f>S2248-J2248</f>
        <v/>
      </c>
      <c r="AK2248" s="80">
        <f>INDEX(检修、备用和必开!I:I,MATCH(统调负荷!$C2248,检修、备用和必开!$A:$A,0))</f>
        <v/>
      </c>
    </row>
    <row r="2249" ht="13.8" customHeight="1">
      <c r="A2249" s="80">
        <f>WEEKDAY(C2249,2)</f>
        <v/>
      </c>
      <c r="B2249" s="80">
        <f>HOUR(D2249)</f>
        <v/>
      </c>
      <c r="D2249" s="75" t="n"/>
      <c r="E2249" s="80" t="n"/>
      <c r="F2249" s="80" t="n"/>
      <c r="G2249" s="80" t="n"/>
      <c r="H2249" s="80" t="n"/>
      <c r="I2249" s="80" t="n"/>
      <c r="J2249" s="80" t="n"/>
      <c r="K2249" s="80">
        <f>F2249-Y2249</f>
        <v/>
      </c>
      <c r="L2249" s="82">
        <f>AA2249/(K2249+W2249)</f>
        <v/>
      </c>
      <c r="M2249" s="75" t="n">
        <v>0.40625</v>
      </c>
      <c r="N2249" s="80" t="n">
        <v>55217.5</v>
      </c>
      <c r="O2249" s="80" t="n">
        <v>13681.5</v>
      </c>
      <c r="P2249" s="80" t="n">
        <v>11061.7</v>
      </c>
      <c r="Q2249" s="80" t="n">
        <v>22398.2</v>
      </c>
      <c r="R2249" s="80" t="n">
        <v>9477.889999999999</v>
      </c>
      <c r="S2249" s="80" t="n">
        <v>-1401.79</v>
      </c>
      <c r="T2249" s="80">
        <f>O2249-Y2249</f>
        <v/>
      </c>
      <c r="U2249" s="82">
        <f>AA2249/(T2249+X2249)</f>
        <v/>
      </c>
      <c r="V2249" s="80">
        <f>INDEX(检修、备用和必开!B:B,MATCH(统调负荷!$C2249,检修、备用和必开!$A:$A,0))</f>
        <v/>
      </c>
      <c r="W2249" s="80">
        <f>INDEX(检修、备用和必开!C:C,MATCH(统调负荷!$C2249,检修、备用和必开!$A:$A,0))</f>
        <v/>
      </c>
      <c r="X2249" s="80">
        <f>INDEX(检修、备用和必开!D:D,MATCH(统调负荷!$C2249,检修、备用和必开!$A:$A,0))</f>
        <v/>
      </c>
      <c r="Y2249" s="80">
        <f>INDEX(检修、备用和必开!E:E,MATCH(统调负荷!$C2249,检修、备用和必开!$A:$A,0))</f>
        <v/>
      </c>
      <c r="Z2249" s="80">
        <f>INDEX(检修、备用和必开!F:F,MATCH(统调负荷!$C2249,检修、备用和必开!$A:$A,0))</f>
        <v/>
      </c>
      <c r="AA2249" s="80">
        <f>94492.4-V2249-Z2249</f>
        <v/>
      </c>
      <c r="AB2249" s="80" t="n">
        <v>0</v>
      </c>
      <c r="AC2249" s="80" t="n">
        <v>5</v>
      </c>
      <c r="AD2249" s="83">
        <f>C2249+D2249</f>
        <v/>
      </c>
      <c r="AE2249" s="82">
        <f>N2249-E2249</f>
        <v/>
      </c>
      <c r="AF2249" s="82">
        <f>O2249-F2249</f>
        <v/>
      </c>
      <c r="AG2249" s="82">
        <f>P2249-G2249</f>
        <v/>
      </c>
      <c r="AH2249" s="82">
        <f>Q2249-H2249</f>
        <v/>
      </c>
      <c r="AI2249" s="82">
        <f>R2249-I2249</f>
        <v/>
      </c>
      <c r="AJ2249" s="82">
        <f>S2249-J2249</f>
        <v/>
      </c>
      <c r="AK2249" s="80">
        <f>INDEX(检修、备用和必开!I:I,MATCH(统调负荷!$C2249,检修、备用和必开!$A:$A,0))</f>
        <v/>
      </c>
    </row>
    <row r="2250" ht="13.8" customHeight="1">
      <c r="A2250" s="80">
        <f>WEEKDAY(C2250,2)</f>
        <v/>
      </c>
      <c r="B2250" s="80">
        <f>HOUR(D2250)</f>
        <v/>
      </c>
      <c r="D2250" s="75" t="n"/>
      <c r="E2250" s="80" t="n"/>
      <c r="F2250" s="80" t="n"/>
      <c r="G2250" s="80" t="n"/>
      <c r="H2250" s="80" t="n"/>
      <c r="I2250" s="80" t="n"/>
      <c r="J2250" s="80" t="n"/>
      <c r="K2250" s="80">
        <f>F2250-Y2250</f>
        <v/>
      </c>
      <c r="L2250" s="82">
        <f>AA2250/(K2250+W2250)</f>
        <v/>
      </c>
      <c r="M2250" s="75" t="n">
        <v>0.4166666666666667</v>
      </c>
      <c r="N2250" s="80" t="n">
        <v>55191.3</v>
      </c>
      <c r="O2250" s="80" t="n">
        <v>13609.47</v>
      </c>
      <c r="P2250" s="80" t="n">
        <v>11126.2</v>
      </c>
      <c r="Q2250" s="80" t="n">
        <v>21912.3</v>
      </c>
      <c r="R2250" s="80" t="n">
        <v>9985.84</v>
      </c>
      <c r="S2250" s="80" t="n">
        <v>-1442.51</v>
      </c>
      <c r="T2250" s="80">
        <f>O2250-Y2250</f>
        <v/>
      </c>
      <c r="U2250" s="82">
        <f>AA2250/(T2250+X2250)</f>
        <v/>
      </c>
      <c r="V2250" s="80">
        <f>INDEX(检修、备用和必开!B:B,MATCH(统调负荷!$C2250,检修、备用和必开!$A:$A,0))</f>
        <v/>
      </c>
      <c r="W2250" s="80">
        <f>INDEX(检修、备用和必开!C:C,MATCH(统调负荷!$C2250,检修、备用和必开!$A:$A,0))</f>
        <v/>
      </c>
      <c r="X2250" s="80">
        <f>INDEX(检修、备用和必开!D:D,MATCH(统调负荷!$C2250,检修、备用和必开!$A:$A,0))</f>
        <v/>
      </c>
      <c r="Y2250" s="80">
        <f>INDEX(检修、备用和必开!E:E,MATCH(统调负荷!$C2250,检修、备用和必开!$A:$A,0))</f>
        <v/>
      </c>
      <c r="Z2250" s="80">
        <f>INDEX(检修、备用和必开!F:F,MATCH(统调负荷!$C2250,检修、备用和必开!$A:$A,0))</f>
        <v/>
      </c>
      <c r="AA2250" s="80">
        <f>94492.4-V2250-Z2250</f>
        <v/>
      </c>
      <c r="AB2250" s="80" t="n">
        <v>0</v>
      </c>
      <c r="AC2250" s="80" t="n">
        <v>293</v>
      </c>
      <c r="AD2250" s="83">
        <f>C2250+D2250</f>
        <v/>
      </c>
      <c r="AE2250" s="82">
        <f>N2250-E2250</f>
        <v/>
      </c>
      <c r="AF2250" s="82">
        <f>O2250-F2250</f>
        <v/>
      </c>
      <c r="AG2250" s="82">
        <f>P2250-G2250</f>
        <v/>
      </c>
      <c r="AH2250" s="82">
        <f>Q2250-H2250</f>
        <v/>
      </c>
      <c r="AI2250" s="82">
        <f>R2250-I2250</f>
        <v/>
      </c>
      <c r="AJ2250" s="82">
        <f>S2250-J2250</f>
        <v/>
      </c>
      <c r="AK2250" s="80">
        <f>INDEX(检修、备用和必开!I:I,MATCH(统调负荷!$C2250,检修、备用和必开!$A:$A,0))</f>
        <v/>
      </c>
    </row>
    <row r="2251" ht="13.8" customHeight="1">
      <c r="A2251" s="80">
        <f>WEEKDAY(C2251,2)</f>
        <v/>
      </c>
      <c r="B2251" s="80">
        <f>HOUR(D2251)</f>
        <v/>
      </c>
      <c r="D2251" s="75" t="n"/>
      <c r="E2251" s="80" t="n"/>
      <c r="F2251" s="80" t="n"/>
      <c r="G2251" s="80" t="n"/>
      <c r="H2251" s="80" t="n"/>
      <c r="I2251" s="80" t="n"/>
      <c r="J2251" s="80" t="n"/>
      <c r="K2251" s="80">
        <f>F2251-Y2251</f>
        <v/>
      </c>
      <c r="L2251" s="82">
        <f>AA2251/(K2251+W2251)</f>
        <v/>
      </c>
      <c r="M2251" s="75" t="n">
        <v>0.4270833333333333</v>
      </c>
      <c r="N2251" s="80" t="n">
        <v>54202.6</v>
      </c>
      <c r="O2251" s="80" t="n">
        <v>13241.78</v>
      </c>
      <c r="P2251" s="80" t="n">
        <v>11188.1</v>
      </c>
      <c r="Q2251" s="80" t="n">
        <v>20825.2</v>
      </c>
      <c r="R2251" s="80" t="n">
        <v>10332.3</v>
      </c>
      <c r="S2251" s="80" t="n">
        <v>-1384.78</v>
      </c>
      <c r="T2251" s="80">
        <f>O2251-Y2251</f>
        <v/>
      </c>
      <c r="U2251" s="82">
        <f>AA2251/(T2251+X2251)</f>
        <v/>
      </c>
      <c r="V2251" s="80">
        <f>INDEX(检修、备用和必开!B:B,MATCH(统调负荷!$C2251,检修、备用和必开!$A:$A,0))</f>
        <v/>
      </c>
      <c r="W2251" s="80">
        <f>INDEX(检修、备用和必开!C:C,MATCH(统调负荷!$C2251,检修、备用和必开!$A:$A,0))</f>
        <v/>
      </c>
      <c r="X2251" s="80">
        <f>INDEX(检修、备用和必开!D:D,MATCH(统调负荷!$C2251,检修、备用和必开!$A:$A,0))</f>
        <v/>
      </c>
      <c r="Y2251" s="80">
        <f>INDEX(检修、备用和必开!E:E,MATCH(统调负荷!$C2251,检修、备用和必开!$A:$A,0))</f>
        <v/>
      </c>
      <c r="Z2251" s="80">
        <f>INDEX(检修、备用和必开!F:F,MATCH(统调负荷!$C2251,检修、备用和必开!$A:$A,0))</f>
        <v/>
      </c>
      <c r="AA2251" s="80">
        <f>94492.4-V2251-Z2251</f>
        <v/>
      </c>
      <c r="AB2251" s="80" t="n">
        <v>0</v>
      </c>
      <c r="AC2251" s="80" t="n">
        <v>0</v>
      </c>
      <c r="AD2251" s="83">
        <f>C2251+D2251</f>
        <v/>
      </c>
      <c r="AE2251" s="82">
        <f>N2251-E2251</f>
        <v/>
      </c>
      <c r="AF2251" s="82">
        <f>O2251-F2251</f>
        <v/>
      </c>
      <c r="AG2251" s="82">
        <f>P2251-G2251</f>
        <v/>
      </c>
      <c r="AH2251" s="82">
        <f>Q2251-H2251</f>
        <v/>
      </c>
      <c r="AI2251" s="82">
        <f>R2251-I2251</f>
        <v/>
      </c>
      <c r="AJ2251" s="82">
        <f>S2251-J2251</f>
        <v/>
      </c>
      <c r="AK2251" s="80">
        <f>INDEX(检修、备用和必开!I:I,MATCH(统调负荷!$C2251,检修、备用和必开!$A:$A,0))</f>
        <v/>
      </c>
    </row>
    <row r="2252" ht="13.8" customHeight="1">
      <c r="A2252" s="80">
        <f>WEEKDAY(C2252,2)</f>
        <v/>
      </c>
      <c r="B2252" s="80">
        <f>HOUR(D2252)</f>
        <v/>
      </c>
      <c r="D2252" s="75" t="n"/>
      <c r="E2252" s="80" t="n"/>
      <c r="F2252" s="80" t="n"/>
      <c r="G2252" s="80" t="n"/>
      <c r="H2252" s="80" t="n"/>
      <c r="I2252" s="80" t="n"/>
      <c r="J2252" s="80" t="n"/>
      <c r="K2252" s="80">
        <f>F2252-Y2252</f>
        <v/>
      </c>
      <c r="L2252" s="82">
        <f>AA2252/(K2252+W2252)</f>
        <v/>
      </c>
      <c r="M2252" s="75" t="n">
        <v>0.4375</v>
      </c>
      <c r="N2252" s="80" t="n">
        <v>53623.4</v>
      </c>
      <c r="O2252" s="80" t="n">
        <v>13599.32</v>
      </c>
      <c r="P2252" s="80" t="n">
        <v>10847.2</v>
      </c>
      <c r="Q2252" s="80" t="n">
        <v>19850.8</v>
      </c>
      <c r="R2252" s="80" t="n">
        <v>10739.4</v>
      </c>
      <c r="S2252" s="80" t="n">
        <v>-1413.32</v>
      </c>
      <c r="T2252" s="80">
        <f>O2252-Y2252</f>
        <v/>
      </c>
      <c r="U2252" s="82">
        <f>AA2252/(T2252+X2252)</f>
        <v/>
      </c>
      <c r="V2252" s="80">
        <f>INDEX(检修、备用和必开!B:B,MATCH(统调负荷!$C2252,检修、备用和必开!$A:$A,0))</f>
        <v/>
      </c>
      <c r="W2252" s="80">
        <f>INDEX(检修、备用和必开!C:C,MATCH(统调负荷!$C2252,检修、备用和必开!$A:$A,0))</f>
        <v/>
      </c>
      <c r="X2252" s="80">
        <f>INDEX(检修、备用和必开!D:D,MATCH(统调负荷!$C2252,检修、备用和必开!$A:$A,0))</f>
        <v/>
      </c>
      <c r="Y2252" s="80">
        <f>INDEX(检修、备用和必开!E:E,MATCH(统调负荷!$C2252,检修、备用和必开!$A:$A,0))</f>
        <v/>
      </c>
      <c r="Z2252" s="80">
        <f>INDEX(检修、备用和必开!F:F,MATCH(统调负荷!$C2252,检修、备用和必开!$A:$A,0))</f>
        <v/>
      </c>
      <c r="AA2252" s="80">
        <f>94492.4-V2252-Z2252</f>
        <v/>
      </c>
      <c r="AB2252" s="80" t="n">
        <v>0</v>
      </c>
      <c r="AC2252" s="80" t="n">
        <v>0</v>
      </c>
      <c r="AD2252" s="83">
        <f>C2252+D2252</f>
        <v/>
      </c>
      <c r="AE2252" s="82">
        <f>N2252-E2252</f>
        <v/>
      </c>
      <c r="AF2252" s="82">
        <f>O2252-F2252</f>
        <v/>
      </c>
      <c r="AG2252" s="82">
        <f>P2252-G2252</f>
        <v/>
      </c>
      <c r="AH2252" s="82">
        <f>Q2252-H2252</f>
        <v/>
      </c>
      <c r="AI2252" s="82">
        <f>R2252-I2252</f>
        <v/>
      </c>
      <c r="AJ2252" s="82">
        <f>S2252-J2252</f>
        <v/>
      </c>
      <c r="AK2252" s="80">
        <f>INDEX(检修、备用和必开!I:I,MATCH(统调负荷!$C2252,检修、备用和必开!$A:$A,0))</f>
        <v/>
      </c>
    </row>
    <row r="2253" ht="13.8" customHeight="1">
      <c r="A2253" s="80">
        <f>WEEKDAY(C2253,2)</f>
        <v/>
      </c>
      <c r="B2253" s="80">
        <f>HOUR(D2253)</f>
        <v/>
      </c>
      <c r="D2253" s="75" t="n"/>
      <c r="E2253" s="80" t="n"/>
      <c r="F2253" s="80" t="n"/>
      <c r="G2253" s="80" t="n"/>
      <c r="H2253" s="80" t="n"/>
      <c r="I2253" s="80" t="n"/>
      <c r="J2253" s="80" t="n"/>
      <c r="K2253" s="80">
        <f>F2253-Y2253</f>
        <v/>
      </c>
      <c r="L2253" s="82">
        <f>AA2253/(K2253+W2253)</f>
        <v/>
      </c>
      <c r="M2253" s="75" t="n">
        <v>0.4479166666666667</v>
      </c>
      <c r="N2253" s="80" t="n">
        <v>53933.1</v>
      </c>
      <c r="O2253" s="80" t="n">
        <v>13966.37</v>
      </c>
      <c r="P2253" s="80" t="n">
        <v>10446.5</v>
      </c>
      <c r="Q2253" s="80" t="n">
        <v>19630.1</v>
      </c>
      <c r="R2253" s="80" t="n">
        <v>11264</v>
      </c>
      <c r="S2253" s="80" t="n">
        <v>-1373.87</v>
      </c>
      <c r="T2253" s="80">
        <f>O2253-Y2253</f>
        <v/>
      </c>
      <c r="U2253" s="82">
        <f>AA2253/(T2253+X2253)</f>
        <v/>
      </c>
      <c r="V2253" s="80">
        <f>INDEX(检修、备用和必开!B:B,MATCH(统调负荷!$C2253,检修、备用和必开!$A:$A,0))</f>
        <v/>
      </c>
      <c r="W2253" s="80">
        <f>INDEX(检修、备用和必开!C:C,MATCH(统调负荷!$C2253,检修、备用和必开!$A:$A,0))</f>
        <v/>
      </c>
      <c r="X2253" s="80">
        <f>INDEX(检修、备用和必开!D:D,MATCH(统调负荷!$C2253,检修、备用和必开!$A:$A,0))</f>
        <v/>
      </c>
      <c r="Y2253" s="80">
        <f>INDEX(检修、备用和必开!E:E,MATCH(统调负荷!$C2253,检修、备用和必开!$A:$A,0))</f>
        <v/>
      </c>
      <c r="Z2253" s="80">
        <f>INDEX(检修、备用和必开!F:F,MATCH(统调负荷!$C2253,检修、备用和必开!$A:$A,0))</f>
        <v/>
      </c>
      <c r="AA2253" s="80">
        <f>94492.4-V2253-Z2253</f>
        <v/>
      </c>
      <c r="AB2253" s="80" t="n">
        <v>0</v>
      </c>
      <c r="AC2253" s="80" t="n">
        <v>0</v>
      </c>
      <c r="AD2253" s="83">
        <f>C2253+D2253</f>
        <v/>
      </c>
      <c r="AE2253" s="82">
        <f>N2253-E2253</f>
        <v/>
      </c>
      <c r="AF2253" s="82">
        <f>O2253-F2253</f>
        <v/>
      </c>
      <c r="AG2253" s="82">
        <f>P2253-G2253</f>
        <v/>
      </c>
      <c r="AH2253" s="82">
        <f>Q2253-H2253</f>
        <v/>
      </c>
      <c r="AI2253" s="82">
        <f>R2253-I2253</f>
        <v/>
      </c>
      <c r="AJ2253" s="82">
        <f>S2253-J2253</f>
        <v/>
      </c>
      <c r="AK2253" s="80">
        <f>INDEX(检修、备用和必开!I:I,MATCH(统调负荷!$C2253,检修、备用和必开!$A:$A,0))</f>
        <v/>
      </c>
    </row>
    <row r="2254" ht="13.8" customHeight="1">
      <c r="A2254" s="80">
        <f>WEEKDAY(C2254,2)</f>
        <v/>
      </c>
      <c r="B2254" s="80">
        <f>HOUR(D2254)</f>
        <v/>
      </c>
      <c r="D2254" s="75" t="n"/>
      <c r="E2254" s="80" t="n"/>
      <c r="F2254" s="80" t="n"/>
      <c r="G2254" s="80" t="n"/>
      <c r="H2254" s="80" t="n"/>
      <c r="I2254" s="80" t="n"/>
      <c r="J2254" s="80" t="n"/>
      <c r="K2254" s="80">
        <f>F2254-Y2254</f>
        <v/>
      </c>
      <c r="L2254" s="82">
        <f>AA2254/(K2254+W2254)</f>
        <v/>
      </c>
      <c r="M2254" s="75" t="n">
        <v>0.4583333333333333</v>
      </c>
      <c r="N2254" s="80" t="n">
        <v>53726.8</v>
      </c>
      <c r="O2254" s="80" t="n">
        <v>14023.78</v>
      </c>
      <c r="P2254" s="80" t="n">
        <v>9777.01</v>
      </c>
      <c r="Q2254" s="80" t="n">
        <v>19885.9</v>
      </c>
      <c r="R2254" s="80" t="n">
        <v>11336.3</v>
      </c>
      <c r="S2254" s="80" t="n">
        <v>-1296.19</v>
      </c>
      <c r="T2254" s="80">
        <f>O2254-Y2254</f>
        <v/>
      </c>
      <c r="U2254" s="82">
        <f>AA2254/(T2254+X2254)</f>
        <v/>
      </c>
      <c r="V2254" s="80">
        <f>INDEX(检修、备用和必开!B:B,MATCH(统调负荷!$C2254,检修、备用和必开!$A:$A,0))</f>
        <v/>
      </c>
      <c r="W2254" s="80">
        <f>INDEX(检修、备用和必开!C:C,MATCH(统调负荷!$C2254,检修、备用和必开!$A:$A,0))</f>
        <v/>
      </c>
      <c r="X2254" s="80">
        <f>INDEX(检修、备用和必开!D:D,MATCH(统调负荷!$C2254,检修、备用和必开!$A:$A,0))</f>
        <v/>
      </c>
      <c r="Y2254" s="80">
        <f>INDEX(检修、备用和必开!E:E,MATCH(统调负荷!$C2254,检修、备用和必开!$A:$A,0))</f>
        <v/>
      </c>
      <c r="Z2254" s="80">
        <f>INDEX(检修、备用和必开!F:F,MATCH(统调负荷!$C2254,检修、备用和必开!$A:$A,0))</f>
        <v/>
      </c>
      <c r="AA2254" s="80">
        <f>94492.4-V2254-Z2254</f>
        <v/>
      </c>
      <c r="AB2254" s="80" t="n">
        <v>0</v>
      </c>
      <c r="AC2254" s="80" t="n">
        <v>386.28</v>
      </c>
      <c r="AD2254" s="83">
        <f>C2254+D2254</f>
        <v/>
      </c>
      <c r="AE2254" s="82">
        <f>N2254-E2254</f>
        <v/>
      </c>
      <c r="AF2254" s="82">
        <f>O2254-F2254</f>
        <v/>
      </c>
      <c r="AG2254" s="82">
        <f>P2254-G2254</f>
        <v/>
      </c>
      <c r="AH2254" s="82">
        <f>Q2254-H2254</f>
        <v/>
      </c>
      <c r="AI2254" s="82">
        <f>R2254-I2254</f>
        <v/>
      </c>
      <c r="AJ2254" s="82">
        <f>S2254-J2254</f>
        <v/>
      </c>
      <c r="AK2254" s="80">
        <f>INDEX(检修、备用和必开!I:I,MATCH(统调负荷!$C2254,检修、备用和必开!$A:$A,0))</f>
        <v/>
      </c>
    </row>
    <row r="2255" ht="13.8" customHeight="1">
      <c r="A2255" s="80">
        <f>WEEKDAY(C2255,2)</f>
        <v/>
      </c>
      <c r="B2255" s="80">
        <f>HOUR(D2255)</f>
        <v/>
      </c>
      <c r="D2255" s="75" t="n"/>
      <c r="E2255" s="80" t="n"/>
      <c r="F2255" s="80" t="n"/>
      <c r="G2255" s="80" t="n"/>
      <c r="H2255" s="80" t="n"/>
      <c r="I2255" s="80" t="n"/>
      <c r="J2255" s="80" t="n"/>
      <c r="K2255" s="80">
        <f>F2255-Y2255</f>
        <v/>
      </c>
      <c r="L2255" s="82">
        <f>AA2255/(K2255+W2255)</f>
        <v/>
      </c>
      <c r="M2255" s="75" t="n">
        <v>0.46875</v>
      </c>
      <c r="N2255" s="80" t="n">
        <v>54081.9</v>
      </c>
      <c r="O2255" s="80" t="n">
        <v>14211.71</v>
      </c>
      <c r="P2255" s="80" t="n">
        <v>10463.5</v>
      </c>
      <c r="Q2255" s="80" t="n">
        <v>19319</v>
      </c>
      <c r="R2255" s="80" t="n">
        <v>11510.9</v>
      </c>
      <c r="S2255" s="80" t="n">
        <v>-1423.21</v>
      </c>
      <c r="T2255" s="80">
        <f>O2255-Y2255</f>
        <v/>
      </c>
      <c r="U2255" s="82">
        <f>AA2255/(T2255+X2255)</f>
        <v/>
      </c>
      <c r="V2255" s="80">
        <f>INDEX(检修、备用和必开!B:B,MATCH(统调负荷!$C2255,检修、备用和必开!$A:$A,0))</f>
        <v/>
      </c>
      <c r="W2255" s="80">
        <f>INDEX(检修、备用和必开!C:C,MATCH(统调负荷!$C2255,检修、备用和必开!$A:$A,0))</f>
        <v/>
      </c>
      <c r="X2255" s="80">
        <f>INDEX(检修、备用和必开!D:D,MATCH(统调负荷!$C2255,检修、备用和必开!$A:$A,0))</f>
        <v/>
      </c>
      <c r="Y2255" s="80">
        <f>INDEX(检修、备用和必开!E:E,MATCH(统调负荷!$C2255,检修、备用和必开!$A:$A,0))</f>
        <v/>
      </c>
      <c r="Z2255" s="80">
        <f>INDEX(检修、备用和必开!F:F,MATCH(统调负荷!$C2255,检修、备用和必开!$A:$A,0))</f>
        <v/>
      </c>
      <c r="AA2255" s="80">
        <f>94492.4-V2255-Z2255</f>
        <v/>
      </c>
      <c r="AB2255" s="80" t="n">
        <v>0</v>
      </c>
      <c r="AC2255" s="80" t="n">
        <v>315.11</v>
      </c>
      <c r="AD2255" s="83">
        <f>C2255+D2255</f>
        <v/>
      </c>
      <c r="AE2255" s="82">
        <f>N2255-E2255</f>
        <v/>
      </c>
      <c r="AF2255" s="82">
        <f>O2255-F2255</f>
        <v/>
      </c>
      <c r="AG2255" s="82">
        <f>P2255-G2255</f>
        <v/>
      </c>
      <c r="AH2255" s="82">
        <f>Q2255-H2255</f>
        <v/>
      </c>
      <c r="AI2255" s="82">
        <f>R2255-I2255</f>
        <v/>
      </c>
      <c r="AJ2255" s="82">
        <f>S2255-J2255</f>
        <v/>
      </c>
      <c r="AK2255" s="80">
        <f>INDEX(检修、备用和必开!I:I,MATCH(统调负荷!$C2255,检修、备用和必开!$A:$A,0))</f>
        <v/>
      </c>
    </row>
    <row r="2256" ht="13.8" customHeight="1">
      <c r="A2256" s="80">
        <f>WEEKDAY(C2256,2)</f>
        <v/>
      </c>
      <c r="B2256" s="80">
        <f>HOUR(D2256)</f>
        <v/>
      </c>
      <c r="D2256" s="75" t="n"/>
      <c r="E2256" s="80" t="n"/>
      <c r="F2256" s="80" t="n"/>
      <c r="G2256" s="80" t="n"/>
      <c r="H2256" s="80" t="n"/>
      <c r="I2256" s="80" t="n"/>
      <c r="J2256" s="80" t="n"/>
      <c r="K2256" s="80">
        <f>F2256-Y2256</f>
        <v/>
      </c>
      <c r="L2256" s="82">
        <f>AA2256/(K2256+W2256)</f>
        <v/>
      </c>
      <c r="M2256" s="75" t="n">
        <v>0.4791666666666667</v>
      </c>
      <c r="N2256" s="80" t="n">
        <v>53946.1</v>
      </c>
      <c r="O2256" s="80" t="n">
        <v>14770.94</v>
      </c>
      <c r="P2256" s="80" t="n">
        <v>9832.219999999999</v>
      </c>
      <c r="Q2256" s="80" t="n">
        <v>19070</v>
      </c>
      <c r="R2256" s="80" t="n">
        <v>11606.5</v>
      </c>
      <c r="S2256" s="80" t="n">
        <v>-1333.56</v>
      </c>
      <c r="T2256" s="80">
        <f>O2256-Y2256</f>
        <v/>
      </c>
      <c r="U2256" s="82">
        <f>AA2256/(T2256+X2256)</f>
        <v/>
      </c>
      <c r="V2256" s="80">
        <f>INDEX(检修、备用和必开!B:B,MATCH(统调负荷!$C2256,检修、备用和必开!$A:$A,0))</f>
        <v/>
      </c>
      <c r="W2256" s="80">
        <f>INDEX(检修、备用和必开!C:C,MATCH(统调负荷!$C2256,检修、备用和必开!$A:$A,0))</f>
        <v/>
      </c>
      <c r="X2256" s="80">
        <f>INDEX(检修、备用和必开!D:D,MATCH(统调负荷!$C2256,检修、备用和必开!$A:$A,0))</f>
        <v/>
      </c>
      <c r="Y2256" s="80">
        <f>INDEX(检修、备用和必开!E:E,MATCH(统调负荷!$C2256,检修、备用和必开!$A:$A,0))</f>
        <v/>
      </c>
      <c r="Z2256" s="80">
        <f>INDEX(检修、备用和必开!F:F,MATCH(统调负荷!$C2256,检修、备用和必开!$A:$A,0))</f>
        <v/>
      </c>
      <c r="AA2256" s="80">
        <f>94492.4-V2256-Z2256</f>
        <v/>
      </c>
      <c r="AB2256" s="80" t="n">
        <v>0</v>
      </c>
      <c r="AC2256" s="80" t="n">
        <v>400</v>
      </c>
      <c r="AD2256" s="83">
        <f>C2256+D2256</f>
        <v/>
      </c>
      <c r="AE2256" s="82">
        <f>N2256-E2256</f>
        <v/>
      </c>
      <c r="AF2256" s="82">
        <f>O2256-F2256</f>
        <v/>
      </c>
      <c r="AG2256" s="82">
        <f>P2256-G2256</f>
        <v/>
      </c>
      <c r="AH2256" s="82">
        <f>Q2256-H2256</f>
        <v/>
      </c>
      <c r="AI2256" s="82">
        <f>R2256-I2256</f>
        <v/>
      </c>
      <c r="AJ2256" s="82">
        <f>S2256-J2256</f>
        <v/>
      </c>
      <c r="AK2256" s="80">
        <f>INDEX(检修、备用和必开!I:I,MATCH(统调负荷!$C2256,检修、备用和必开!$A:$A,0))</f>
        <v/>
      </c>
    </row>
    <row r="2257" ht="13.8" customHeight="1">
      <c r="A2257" s="80">
        <f>WEEKDAY(C2257,2)</f>
        <v/>
      </c>
      <c r="B2257" s="80">
        <f>HOUR(D2257)</f>
        <v/>
      </c>
      <c r="D2257" s="75" t="n"/>
      <c r="E2257" s="80" t="n"/>
      <c r="F2257" s="80" t="n"/>
      <c r="G2257" s="80" t="n"/>
      <c r="H2257" s="80" t="n"/>
      <c r="I2257" s="80" t="n"/>
      <c r="J2257" s="80" t="n"/>
      <c r="K2257" s="80">
        <f>F2257-Y2257</f>
        <v/>
      </c>
      <c r="L2257" s="82">
        <f>AA2257/(K2257+W2257)</f>
        <v/>
      </c>
      <c r="M2257" s="75" t="n">
        <v>0.4895833333333333</v>
      </c>
      <c r="N2257" s="80" t="n">
        <v>53337.2</v>
      </c>
      <c r="O2257" s="80" t="n">
        <v>15323.89</v>
      </c>
      <c r="P2257" s="80" t="n">
        <v>9337.99</v>
      </c>
      <c r="Q2257" s="80" t="n">
        <v>18286.8</v>
      </c>
      <c r="R2257" s="80" t="n">
        <v>11746.8</v>
      </c>
      <c r="S2257" s="80" t="n">
        <v>-1358.28</v>
      </c>
      <c r="T2257" s="80">
        <f>O2257-Y2257</f>
        <v/>
      </c>
      <c r="U2257" s="82">
        <f>AA2257/(T2257+X2257)</f>
        <v/>
      </c>
      <c r="V2257" s="80">
        <f>INDEX(检修、备用和必开!B:B,MATCH(统调负荷!$C2257,检修、备用和必开!$A:$A,0))</f>
        <v/>
      </c>
      <c r="W2257" s="80">
        <f>INDEX(检修、备用和必开!C:C,MATCH(统调负荷!$C2257,检修、备用和必开!$A:$A,0))</f>
        <v/>
      </c>
      <c r="X2257" s="80">
        <f>INDEX(检修、备用和必开!D:D,MATCH(统调负荷!$C2257,检修、备用和必开!$A:$A,0))</f>
        <v/>
      </c>
      <c r="Y2257" s="80">
        <f>INDEX(检修、备用和必开!E:E,MATCH(统调负荷!$C2257,检修、备用和必开!$A:$A,0))</f>
        <v/>
      </c>
      <c r="Z2257" s="80">
        <f>INDEX(检修、备用和必开!F:F,MATCH(统调负荷!$C2257,检修、备用和必开!$A:$A,0))</f>
        <v/>
      </c>
      <c r="AA2257" s="80">
        <f>94492.4-V2257-Z2257</f>
        <v/>
      </c>
      <c r="AB2257" s="80" t="n">
        <v>0</v>
      </c>
      <c r="AC2257" s="80" t="n">
        <v>442.88</v>
      </c>
      <c r="AD2257" s="83">
        <f>C2257+D2257</f>
        <v/>
      </c>
      <c r="AE2257" s="82">
        <f>N2257-E2257</f>
        <v/>
      </c>
      <c r="AF2257" s="82">
        <f>O2257-F2257</f>
        <v/>
      </c>
      <c r="AG2257" s="82">
        <f>P2257-G2257</f>
        <v/>
      </c>
      <c r="AH2257" s="82">
        <f>Q2257-H2257</f>
        <v/>
      </c>
      <c r="AI2257" s="82">
        <f>R2257-I2257</f>
        <v/>
      </c>
      <c r="AJ2257" s="82">
        <f>S2257-J2257</f>
        <v/>
      </c>
      <c r="AK2257" s="80">
        <f>INDEX(检修、备用和必开!I:I,MATCH(统调负荷!$C2257,检修、备用和必开!$A:$A,0))</f>
        <v/>
      </c>
    </row>
    <row r="2258" ht="13.8" customHeight="1">
      <c r="A2258" s="80">
        <f>WEEKDAY(C2258,2)</f>
        <v/>
      </c>
      <c r="B2258" s="80">
        <f>HOUR(D2258)</f>
        <v/>
      </c>
      <c r="D2258" s="75" t="n"/>
      <c r="E2258" s="80" t="n"/>
      <c r="F2258" s="80" t="n"/>
      <c r="G2258" s="80" t="n"/>
      <c r="H2258" s="80" t="n"/>
      <c r="I2258" s="80" t="n"/>
      <c r="J2258" s="80" t="n"/>
      <c r="K2258" s="80">
        <f>F2258-Y2258</f>
        <v/>
      </c>
      <c r="L2258" s="82">
        <f>AA2258/(K2258+W2258)</f>
        <v/>
      </c>
      <c r="M2258" s="75" t="n">
        <v>0.5</v>
      </c>
      <c r="N2258" s="80" t="n">
        <v>52584.9</v>
      </c>
      <c r="O2258" s="80" t="n">
        <v>15184.4</v>
      </c>
      <c r="P2258" s="80" t="n">
        <v>9389.42</v>
      </c>
      <c r="Q2258" s="80" t="n">
        <v>17870.8</v>
      </c>
      <c r="R2258" s="80" t="n">
        <v>11512.1</v>
      </c>
      <c r="S2258" s="80" t="n">
        <v>-1371.82</v>
      </c>
      <c r="T2258" s="80">
        <f>O2258-Y2258</f>
        <v/>
      </c>
      <c r="U2258" s="82">
        <f>AA2258/(T2258+X2258)</f>
        <v/>
      </c>
      <c r="V2258" s="80">
        <f>INDEX(检修、备用和必开!B:B,MATCH(统调负荷!$C2258,检修、备用和必开!$A:$A,0))</f>
        <v/>
      </c>
      <c r="W2258" s="80">
        <f>INDEX(检修、备用和必开!C:C,MATCH(统调负荷!$C2258,检修、备用和必开!$A:$A,0))</f>
        <v/>
      </c>
      <c r="X2258" s="80">
        <f>INDEX(检修、备用和必开!D:D,MATCH(统调负荷!$C2258,检修、备用和必开!$A:$A,0))</f>
        <v/>
      </c>
      <c r="Y2258" s="80">
        <f>INDEX(检修、备用和必开!E:E,MATCH(统调负荷!$C2258,检修、备用和必开!$A:$A,0))</f>
        <v/>
      </c>
      <c r="Z2258" s="80">
        <f>INDEX(检修、备用和必开!F:F,MATCH(统调负荷!$C2258,检修、备用和必开!$A:$A,0))</f>
        <v/>
      </c>
      <c r="AA2258" s="80">
        <f>94492.4-V2258-Z2258</f>
        <v/>
      </c>
      <c r="AB2258" s="80" t="n">
        <v>0</v>
      </c>
      <c r="AC2258" s="80" t="n">
        <v>333.65</v>
      </c>
      <c r="AD2258" s="83">
        <f>C2258+D2258</f>
        <v/>
      </c>
      <c r="AE2258" s="82">
        <f>N2258-E2258</f>
        <v/>
      </c>
      <c r="AF2258" s="82">
        <f>O2258-F2258</f>
        <v/>
      </c>
      <c r="AG2258" s="82">
        <f>P2258-G2258</f>
        <v/>
      </c>
      <c r="AH2258" s="82">
        <f>Q2258-H2258</f>
        <v/>
      </c>
      <c r="AI2258" s="82">
        <f>R2258-I2258</f>
        <v/>
      </c>
      <c r="AJ2258" s="82">
        <f>S2258-J2258</f>
        <v/>
      </c>
      <c r="AK2258" s="80">
        <f>INDEX(检修、备用和必开!I:I,MATCH(统调负荷!$C2258,检修、备用和必开!$A:$A,0))</f>
        <v/>
      </c>
    </row>
    <row r="2259" ht="13.8" customHeight="1">
      <c r="A2259" s="80">
        <f>WEEKDAY(C2259,2)</f>
        <v/>
      </c>
      <c r="B2259" s="80">
        <f>HOUR(D2259)</f>
        <v/>
      </c>
      <c r="D2259" s="75" t="n"/>
      <c r="E2259" s="80" t="n"/>
      <c r="F2259" s="80" t="n"/>
      <c r="G2259" s="80" t="n"/>
      <c r="H2259" s="80" t="n"/>
      <c r="I2259" s="80" t="n"/>
      <c r="J2259" s="80" t="n"/>
      <c r="K2259" s="80">
        <f>F2259-Y2259</f>
        <v/>
      </c>
      <c r="L2259" s="82">
        <f>AA2259/(K2259+W2259)</f>
        <v/>
      </c>
      <c r="M2259" s="75" t="n">
        <v>0.5104166666666666</v>
      </c>
      <c r="N2259" s="80" t="n">
        <v>53566.9</v>
      </c>
      <c r="O2259" s="80" t="n">
        <v>16627.18</v>
      </c>
      <c r="P2259" s="80" t="n">
        <v>8800.620000000001</v>
      </c>
      <c r="Q2259" s="80" t="n">
        <v>18164.6</v>
      </c>
      <c r="R2259" s="80" t="n">
        <v>11319.5</v>
      </c>
      <c r="S2259" s="80" t="n">
        <v>-1345</v>
      </c>
      <c r="T2259" s="80">
        <f>O2259-Y2259</f>
        <v/>
      </c>
      <c r="U2259" s="82">
        <f>AA2259/(T2259+X2259)</f>
        <v/>
      </c>
      <c r="V2259" s="80">
        <f>INDEX(检修、备用和必开!B:B,MATCH(统调负荷!$C2259,检修、备用和必开!$A:$A,0))</f>
        <v/>
      </c>
      <c r="W2259" s="80">
        <f>INDEX(检修、备用和必开!C:C,MATCH(统调负荷!$C2259,检修、备用和必开!$A:$A,0))</f>
        <v/>
      </c>
      <c r="X2259" s="80">
        <f>INDEX(检修、备用和必开!D:D,MATCH(统调负荷!$C2259,检修、备用和必开!$A:$A,0))</f>
        <v/>
      </c>
      <c r="Y2259" s="80">
        <f>INDEX(检修、备用和必开!E:E,MATCH(统调负荷!$C2259,检修、备用和必开!$A:$A,0))</f>
        <v/>
      </c>
      <c r="Z2259" s="80">
        <f>INDEX(检修、备用和必开!F:F,MATCH(统调负荷!$C2259,检修、备用和必开!$A:$A,0))</f>
        <v/>
      </c>
      <c r="AA2259" s="80">
        <f>94492.4-V2259-Z2259</f>
        <v/>
      </c>
      <c r="AB2259" s="80" t="n">
        <v>275.13</v>
      </c>
      <c r="AC2259" s="80" t="n">
        <v>382.42</v>
      </c>
      <c r="AD2259" s="83">
        <f>C2259+D2259</f>
        <v/>
      </c>
      <c r="AE2259" s="82">
        <f>N2259-E2259</f>
        <v/>
      </c>
      <c r="AF2259" s="82">
        <f>O2259-F2259</f>
        <v/>
      </c>
      <c r="AG2259" s="82">
        <f>P2259-G2259</f>
        <v/>
      </c>
      <c r="AH2259" s="82">
        <f>Q2259-H2259</f>
        <v/>
      </c>
      <c r="AI2259" s="82">
        <f>R2259-I2259</f>
        <v/>
      </c>
      <c r="AJ2259" s="82">
        <f>S2259-J2259</f>
        <v/>
      </c>
      <c r="AK2259" s="80">
        <f>INDEX(检修、备用和必开!I:I,MATCH(统调负荷!$C2259,检修、备用和必开!$A:$A,0))</f>
        <v/>
      </c>
    </row>
    <row r="2260" ht="13.8" customHeight="1">
      <c r="A2260" s="80">
        <f>WEEKDAY(C2260,2)</f>
        <v/>
      </c>
      <c r="B2260" s="80">
        <f>HOUR(D2260)</f>
        <v/>
      </c>
      <c r="D2260" s="75" t="n"/>
      <c r="E2260" s="80" t="n"/>
      <c r="F2260" s="80" t="n"/>
      <c r="G2260" s="80" t="n"/>
      <c r="H2260" s="80" t="n"/>
      <c r="I2260" s="80" t="n"/>
      <c r="J2260" s="80" t="n"/>
      <c r="K2260" s="80">
        <f>F2260-Y2260</f>
        <v/>
      </c>
      <c r="L2260" s="82">
        <f>AA2260/(K2260+W2260)</f>
        <v/>
      </c>
      <c r="M2260" s="75" t="n">
        <v>0.5208333333333334</v>
      </c>
      <c r="N2260" s="80" t="n">
        <v>52588.6</v>
      </c>
      <c r="O2260" s="80" t="n">
        <v>15265.69</v>
      </c>
      <c r="P2260" s="80" t="n">
        <v>9184.870000000001</v>
      </c>
      <c r="Q2260" s="80" t="n">
        <v>18234.1</v>
      </c>
      <c r="R2260" s="80" t="n">
        <v>11245</v>
      </c>
      <c r="S2260" s="80" t="n">
        <v>-1341.06</v>
      </c>
      <c r="T2260" s="80">
        <f>O2260-Y2260</f>
        <v/>
      </c>
      <c r="U2260" s="82">
        <f>AA2260/(T2260+X2260)</f>
        <v/>
      </c>
      <c r="V2260" s="80">
        <f>INDEX(检修、备用和必开!B:B,MATCH(统调负荷!$C2260,检修、备用和必开!$A:$A,0))</f>
        <v/>
      </c>
      <c r="W2260" s="80">
        <f>INDEX(检修、备用和必开!C:C,MATCH(统调负荷!$C2260,检修、备用和必开!$A:$A,0))</f>
        <v/>
      </c>
      <c r="X2260" s="80">
        <f>INDEX(检修、备用和必开!D:D,MATCH(统调负荷!$C2260,检修、备用和必开!$A:$A,0))</f>
        <v/>
      </c>
      <c r="Y2260" s="80">
        <f>INDEX(检修、备用和必开!E:E,MATCH(统调负荷!$C2260,检修、备用和必开!$A:$A,0))</f>
        <v/>
      </c>
      <c r="Z2260" s="80">
        <f>INDEX(检修、备用和必开!F:F,MATCH(统调负荷!$C2260,检修、备用和必开!$A:$A,0))</f>
        <v/>
      </c>
      <c r="AA2260" s="80">
        <f>94492.4-V2260-Z2260</f>
        <v/>
      </c>
      <c r="AB2260" s="80" t="n">
        <v>0</v>
      </c>
      <c r="AC2260" s="80" t="n">
        <v>305.51</v>
      </c>
      <c r="AD2260" s="83">
        <f>C2260+D2260</f>
        <v/>
      </c>
      <c r="AE2260" s="82">
        <f>N2260-E2260</f>
        <v/>
      </c>
      <c r="AF2260" s="82">
        <f>O2260-F2260</f>
        <v/>
      </c>
      <c r="AG2260" s="82">
        <f>P2260-G2260</f>
        <v/>
      </c>
      <c r="AH2260" s="82">
        <f>Q2260-H2260</f>
        <v/>
      </c>
      <c r="AI2260" s="82">
        <f>R2260-I2260</f>
        <v/>
      </c>
      <c r="AJ2260" s="82">
        <f>S2260-J2260</f>
        <v/>
      </c>
      <c r="AK2260" s="80">
        <f>INDEX(检修、备用和必开!I:I,MATCH(统调负荷!$C2260,检修、备用和必开!$A:$A,0))</f>
        <v/>
      </c>
    </row>
    <row r="2261" ht="13.8" customHeight="1">
      <c r="A2261" s="80">
        <f>WEEKDAY(C2261,2)</f>
        <v/>
      </c>
      <c r="B2261" s="80">
        <f>HOUR(D2261)</f>
        <v/>
      </c>
      <c r="D2261" s="75" t="n"/>
      <c r="E2261" s="80" t="n"/>
      <c r="F2261" s="80" t="n"/>
      <c r="G2261" s="80" t="n"/>
      <c r="H2261" s="80" t="n"/>
      <c r="I2261" s="80" t="n"/>
      <c r="J2261" s="80" t="n"/>
      <c r="K2261" s="80">
        <f>F2261-Y2261</f>
        <v/>
      </c>
      <c r="L2261" s="82">
        <f>AA2261/(K2261+W2261)</f>
        <v/>
      </c>
      <c r="M2261" s="75" t="n">
        <v>0.53125</v>
      </c>
      <c r="N2261" s="80" t="n">
        <v>51897.1</v>
      </c>
      <c r="O2261" s="80" t="n">
        <v>14311.63</v>
      </c>
      <c r="P2261" s="80" t="n">
        <v>9874.549999999999</v>
      </c>
      <c r="Q2261" s="80" t="n">
        <v>17833.3</v>
      </c>
      <c r="R2261" s="80" t="n">
        <v>11250.2</v>
      </c>
      <c r="S2261" s="80" t="n">
        <v>-1372.58</v>
      </c>
      <c r="T2261" s="80">
        <f>O2261-Y2261</f>
        <v/>
      </c>
      <c r="U2261" s="82">
        <f>AA2261/(T2261+X2261)</f>
        <v/>
      </c>
      <c r="V2261" s="80">
        <f>INDEX(检修、备用和必开!B:B,MATCH(统调负荷!$C2261,检修、备用和必开!$A:$A,0))</f>
        <v/>
      </c>
      <c r="W2261" s="80">
        <f>INDEX(检修、备用和必开!C:C,MATCH(统调负荷!$C2261,检修、备用和必开!$A:$A,0))</f>
        <v/>
      </c>
      <c r="X2261" s="80">
        <f>INDEX(检修、备用和必开!D:D,MATCH(统调负荷!$C2261,检修、备用和必开!$A:$A,0))</f>
        <v/>
      </c>
      <c r="Y2261" s="80">
        <f>INDEX(检修、备用和必开!E:E,MATCH(统调负荷!$C2261,检修、备用和必开!$A:$A,0))</f>
        <v/>
      </c>
      <c r="Z2261" s="80">
        <f>INDEX(检修、备用和必开!F:F,MATCH(统调负荷!$C2261,检修、备用和必开!$A:$A,0))</f>
        <v/>
      </c>
      <c r="AA2261" s="80">
        <f>94492.4-V2261-Z2261</f>
        <v/>
      </c>
      <c r="AB2261" s="80" t="n">
        <v>0</v>
      </c>
      <c r="AC2261" s="80" t="n">
        <v>280</v>
      </c>
      <c r="AD2261" s="83">
        <f>C2261+D2261</f>
        <v/>
      </c>
      <c r="AE2261" s="82">
        <f>N2261-E2261</f>
        <v/>
      </c>
      <c r="AF2261" s="82">
        <f>O2261-F2261</f>
        <v/>
      </c>
      <c r="AG2261" s="82">
        <f>P2261-G2261</f>
        <v/>
      </c>
      <c r="AH2261" s="82">
        <f>Q2261-H2261</f>
        <v/>
      </c>
      <c r="AI2261" s="82">
        <f>R2261-I2261</f>
        <v/>
      </c>
      <c r="AJ2261" s="82">
        <f>S2261-J2261</f>
        <v/>
      </c>
      <c r="AK2261" s="80">
        <f>INDEX(检修、备用和必开!I:I,MATCH(统调负荷!$C2261,检修、备用和必开!$A:$A,0))</f>
        <v/>
      </c>
    </row>
    <row r="2262" ht="13.8" customHeight="1">
      <c r="A2262" s="80">
        <f>WEEKDAY(C2262,2)</f>
        <v/>
      </c>
      <c r="B2262" s="80">
        <f>HOUR(D2262)</f>
        <v/>
      </c>
      <c r="D2262" s="75" t="n"/>
      <c r="E2262" s="80" t="n"/>
      <c r="F2262" s="80" t="n"/>
      <c r="G2262" s="80" t="n"/>
      <c r="H2262" s="80" t="n"/>
      <c r="I2262" s="80" t="n"/>
      <c r="J2262" s="80" t="n"/>
      <c r="K2262" s="80">
        <f>F2262-Y2262</f>
        <v/>
      </c>
      <c r="L2262" s="82">
        <f>AA2262/(K2262+W2262)</f>
        <v/>
      </c>
      <c r="M2262" s="75" t="n">
        <v>0.5416666666666666</v>
      </c>
      <c r="N2262" s="80" t="n">
        <v>51365.2</v>
      </c>
      <c r="O2262" s="80" t="n">
        <v>14039.17</v>
      </c>
      <c r="P2262" s="80" t="n">
        <v>9727.23</v>
      </c>
      <c r="Q2262" s="80" t="n">
        <v>17806.1</v>
      </c>
      <c r="R2262" s="80" t="n">
        <v>11194.8</v>
      </c>
      <c r="S2262" s="80" t="n">
        <v>-1402.1</v>
      </c>
      <c r="T2262" s="80">
        <f>O2262-Y2262</f>
        <v/>
      </c>
      <c r="U2262" s="82">
        <f>AA2262/(T2262+X2262)</f>
        <v/>
      </c>
      <c r="V2262" s="80">
        <f>INDEX(检修、备用和必开!B:B,MATCH(统调负荷!$C2262,检修、备用和必开!$A:$A,0))</f>
        <v/>
      </c>
      <c r="W2262" s="80">
        <f>INDEX(检修、备用和必开!C:C,MATCH(统调负荷!$C2262,检修、备用和必开!$A:$A,0))</f>
        <v/>
      </c>
      <c r="X2262" s="80">
        <f>INDEX(检修、备用和必开!D:D,MATCH(统调负荷!$C2262,检修、备用和必开!$A:$A,0))</f>
        <v/>
      </c>
      <c r="Y2262" s="80">
        <f>INDEX(检修、备用和必开!E:E,MATCH(统调负荷!$C2262,检修、备用和必开!$A:$A,0))</f>
        <v/>
      </c>
      <c r="Z2262" s="80">
        <f>INDEX(检修、备用和必开!F:F,MATCH(统调负荷!$C2262,检修、备用和必开!$A:$A,0))</f>
        <v/>
      </c>
      <c r="AA2262" s="80">
        <f>94492.4-V2262-Z2262</f>
        <v/>
      </c>
      <c r="AB2262" s="80" t="n">
        <v>5</v>
      </c>
      <c r="AC2262" s="80" t="n">
        <v>0</v>
      </c>
      <c r="AD2262" s="83">
        <f>C2262+D2262</f>
        <v/>
      </c>
      <c r="AE2262" s="82">
        <f>N2262-E2262</f>
        <v/>
      </c>
      <c r="AF2262" s="82">
        <f>O2262-F2262</f>
        <v/>
      </c>
      <c r="AG2262" s="82">
        <f>P2262-G2262</f>
        <v/>
      </c>
      <c r="AH2262" s="82">
        <f>Q2262-H2262</f>
        <v/>
      </c>
      <c r="AI2262" s="82">
        <f>R2262-I2262</f>
        <v/>
      </c>
      <c r="AJ2262" s="82">
        <f>S2262-J2262</f>
        <v/>
      </c>
      <c r="AK2262" s="80">
        <f>INDEX(检修、备用和必开!I:I,MATCH(统调负荷!$C2262,检修、备用和必开!$A:$A,0))</f>
        <v/>
      </c>
    </row>
    <row r="2263" ht="13.8" customHeight="1">
      <c r="A2263" s="80">
        <f>WEEKDAY(C2263,2)</f>
        <v/>
      </c>
      <c r="B2263" s="80">
        <f>HOUR(D2263)</f>
        <v/>
      </c>
      <c r="D2263" s="75" t="n"/>
      <c r="E2263" s="80" t="n"/>
      <c r="F2263" s="80" t="n"/>
      <c r="G2263" s="80" t="n"/>
      <c r="H2263" s="80" t="n"/>
      <c r="I2263" s="80" t="n"/>
      <c r="J2263" s="80" t="n"/>
      <c r="K2263" s="80">
        <f>F2263-Y2263</f>
        <v/>
      </c>
      <c r="L2263" s="82">
        <f>AA2263/(K2263+W2263)</f>
        <v/>
      </c>
      <c r="M2263" s="75" t="n">
        <v>0.5520833333333334</v>
      </c>
      <c r="N2263" s="80" t="n">
        <v>51129.5</v>
      </c>
      <c r="O2263" s="80" t="n">
        <v>14046.81</v>
      </c>
      <c r="P2263" s="80" t="n">
        <v>9554.25</v>
      </c>
      <c r="Q2263" s="80" t="n">
        <v>18070.5</v>
      </c>
      <c r="R2263" s="80" t="n">
        <v>10829.6</v>
      </c>
      <c r="S2263" s="80" t="n">
        <v>-1371.66</v>
      </c>
      <c r="T2263" s="80">
        <f>O2263-Y2263</f>
        <v/>
      </c>
      <c r="U2263" s="82">
        <f>AA2263/(T2263+X2263)</f>
        <v/>
      </c>
      <c r="V2263" s="80">
        <f>INDEX(检修、备用和必开!B:B,MATCH(统调负荷!$C2263,检修、备用和必开!$A:$A,0))</f>
        <v/>
      </c>
      <c r="W2263" s="80">
        <f>INDEX(检修、备用和必开!C:C,MATCH(统调负荷!$C2263,检修、备用和必开!$A:$A,0))</f>
        <v/>
      </c>
      <c r="X2263" s="80">
        <f>INDEX(检修、备用和必开!D:D,MATCH(统调负荷!$C2263,检修、备用和必开!$A:$A,0))</f>
        <v/>
      </c>
      <c r="Y2263" s="80">
        <f>INDEX(检修、备用和必开!E:E,MATCH(统调负荷!$C2263,检修、备用和必开!$A:$A,0))</f>
        <v/>
      </c>
      <c r="Z2263" s="80">
        <f>INDEX(检修、备用和必开!F:F,MATCH(统调负荷!$C2263,检修、备用和必开!$A:$A,0))</f>
        <v/>
      </c>
      <c r="AA2263" s="80">
        <f>94492.4-V2263-Z2263</f>
        <v/>
      </c>
      <c r="AB2263" s="80" t="n">
        <v>5</v>
      </c>
      <c r="AC2263" s="80" t="n">
        <v>0</v>
      </c>
      <c r="AD2263" s="83">
        <f>C2263+D2263</f>
        <v/>
      </c>
      <c r="AE2263" s="82">
        <f>N2263-E2263</f>
        <v/>
      </c>
      <c r="AF2263" s="82">
        <f>O2263-F2263</f>
        <v/>
      </c>
      <c r="AG2263" s="82">
        <f>P2263-G2263</f>
        <v/>
      </c>
      <c r="AH2263" s="82">
        <f>Q2263-H2263</f>
        <v/>
      </c>
      <c r="AI2263" s="82">
        <f>R2263-I2263</f>
        <v/>
      </c>
      <c r="AJ2263" s="82">
        <f>S2263-J2263</f>
        <v/>
      </c>
      <c r="AK2263" s="80">
        <f>INDEX(检修、备用和必开!I:I,MATCH(统调负荷!$C2263,检修、备用和必开!$A:$A,0))</f>
        <v/>
      </c>
    </row>
    <row r="2264" ht="13.8" customHeight="1">
      <c r="A2264" s="80">
        <f>WEEKDAY(C2264,2)</f>
        <v/>
      </c>
      <c r="B2264" s="80">
        <f>HOUR(D2264)</f>
        <v/>
      </c>
      <c r="D2264" s="75" t="n"/>
      <c r="E2264" s="80" t="n"/>
      <c r="F2264" s="80" t="n"/>
      <c r="G2264" s="80" t="n"/>
      <c r="H2264" s="80" t="n"/>
      <c r="I2264" s="80" t="n"/>
      <c r="J2264" s="80" t="n"/>
      <c r="K2264" s="80">
        <f>F2264-Y2264</f>
        <v/>
      </c>
      <c r="L2264" s="82">
        <f>AA2264/(K2264+W2264)</f>
        <v/>
      </c>
      <c r="M2264" s="75" t="n">
        <v>0.5625</v>
      </c>
      <c r="N2264" s="80" t="n">
        <v>50712.5</v>
      </c>
      <c r="O2264" s="80" t="n">
        <v>15212.41</v>
      </c>
      <c r="P2264" s="80" t="n">
        <v>8018.57</v>
      </c>
      <c r="Q2264" s="80" t="n">
        <v>18104.5</v>
      </c>
      <c r="R2264" s="80" t="n">
        <v>10663.7</v>
      </c>
      <c r="S2264" s="80" t="n">
        <v>-1286.68</v>
      </c>
      <c r="T2264" s="80">
        <f>O2264-Y2264</f>
        <v/>
      </c>
      <c r="U2264" s="82">
        <f>AA2264/(T2264+X2264)</f>
        <v/>
      </c>
      <c r="V2264" s="80">
        <f>INDEX(检修、备用和必开!B:B,MATCH(统调负荷!$C2264,检修、备用和必开!$A:$A,0))</f>
        <v/>
      </c>
      <c r="W2264" s="80">
        <f>INDEX(检修、备用和必开!C:C,MATCH(统调负荷!$C2264,检修、备用和必开!$A:$A,0))</f>
        <v/>
      </c>
      <c r="X2264" s="80">
        <f>INDEX(检修、备用和必开!D:D,MATCH(统调负荷!$C2264,检修、备用和必开!$A:$A,0))</f>
        <v/>
      </c>
      <c r="Y2264" s="80">
        <f>INDEX(检修、备用和必开!E:E,MATCH(统调负荷!$C2264,检修、备用和必开!$A:$A,0))</f>
        <v/>
      </c>
      <c r="Z2264" s="80">
        <f>INDEX(检修、备用和必开!F:F,MATCH(统调负荷!$C2264,检修、备用和必开!$A:$A,0))</f>
        <v/>
      </c>
      <c r="AA2264" s="80">
        <f>94492.4-V2264-Z2264</f>
        <v/>
      </c>
      <c r="AB2264" s="80" t="n">
        <v>280</v>
      </c>
      <c r="AC2264" s="80" t="n">
        <v>714</v>
      </c>
      <c r="AD2264" s="83">
        <f>C2264+D2264</f>
        <v/>
      </c>
      <c r="AE2264" s="82">
        <f>N2264-E2264</f>
        <v/>
      </c>
      <c r="AF2264" s="82">
        <f>O2264-F2264</f>
        <v/>
      </c>
      <c r="AG2264" s="82">
        <f>P2264-G2264</f>
        <v/>
      </c>
      <c r="AH2264" s="82">
        <f>Q2264-H2264</f>
        <v/>
      </c>
      <c r="AI2264" s="82">
        <f>R2264-I2264</f>
        <v/>
      </c>
      <c r="AJ2264" s="82">
        <f>S2264-J2264</f>
        <v/>
      </c>
      <c r="AK2264" s="80">
        <f>INDEX(检修、备用和必开!I:I,MATCH(统调负荷!$C2264,检修、备用和必开!$A:$A,0))</f>
        <v/>
      </c>
    </row>
    <row r="2265" ht="13.8" customHeight="1">
      <c r="A2265" s="80">
        <f>WEEKDAY(C2265,2)</f>
        <v/>
      </c>
      <c r="B2265" s="80">
        <f>HOUR(D2265)</f>
        <v/>
      </c>
      <c r="D2265" s="75" t="n"/>
      <c r="E2265" s="80" t="n"/>
      <c r="F2265" s="80" t="n"/>
      <c r="G2265" s="80" t="n"/>
      <c r="H2265" s="80" t="n"/>
      <c r="I2265" s="80" t="n"/>
      <c r="J2265" s="80" t="n"/>
      <c r="K2265" s="80">
        <f>F2265-Y2265</f>
        <v/>
      </c>
      <c r="L2265" s="82">
        <f>AA2265/(K2265+W2265)</f>
        <v/>
      </c>
      <c r="M2265" s="75" t="n">
        <v>0.5729166666666666</v>
      </c>
      <c r="N2265" s="80" t="n">
        <v>50650.8</v>
      </c>
      <c r="O2265" s="80" t="n">
        <v>16320.61</v>
      </c>
      <c r="P2265" s="80" t="n">
        <v>7992.43</v>
      </c>
      <c r="Q2265" s="80" t="n">
        <v>17167.4</v>
      </c>
      <c r="R2265" s="80" t="n">
        <v>10564.3</v>
      </c>
      <c r="S2265" s="80" t="n">
        <v>-1393.94</v>
      </c>
      <c r="T2265" s="80">
        <f>O2265-Y2265</f>
        <v/>
      </c>
      <c r="U2265" s="82">
        <f>AA2265/(T2265+X2265)</f>
        <v/>
      </c>
      <c r="V2265" s="80">
        <f>INDEX(检修、备用和必开!B:B,MATCH(统调负荷!$C2265,检修、备用和必开!$A:$A,0))</f>
        <v/>
      </c>
      <c r="W2265" s="80">
        <f>INDEX(检修、备用和必开!C:C,MATCH(统调负荷!$C2265,检修、备用和必开!$A:$A,0))</f>
        <v/>
      </c>
      <c r="X2265" s="80">
        <f>INDEX(检修、备用和必开!D:D,MATCH(统调负荷!$C2265,检修、备用和必开!$A:$A,0))</f>
        <v/>
      </c>
      <c r="Y2265" s="80">
        <f>INDEX(检修、备用和必开!E:E,MATCH(统调负荷!$C2265,检修、备用和必开!$A:$A,0))</f>
        <v/>
      </c>
      <c r="Z2265" s="80">
        <f>INDEX(检修、备用和必开!F:F,MATCH(统调负荷!$C2265,检修、备用和必开!$A:$A,0))</f>
        <v/>
      </c>
      <c r="AA2265" s="80">
        <f>94492.4-V2265-Z2265</f>
        <v/>
      </c>
      <c r="AB2265" s="80" t="n">
        <v>280.13</v>
      </c>
      <c r="AC2265" s="80" t="n">
        <v>1000</v>
      </c>
      <c r="AD2265" s="83">
        <f>C2265+D2265</f>
        <v/>
      </c>
      <c r="AE2265" s="82">
        <f>N2265-E2265</f>
        <v/>
      </c>
      <c r="AF2265" s="82">
        <f>O2265-F2265</f>
        <v/>
      </c>
      <c r="AG2265" s="82">
        <f>P2265-G2265</f>
        <v/>
      </c>
      <c r="AH2265" s="82">
        <f>Q2265-H2265</f>
        <v/>
      </c>
      <c r="AI2265" s="82">
        <f>R2265-I2265</f>
        <v/>
      </c>
      <c r="AJ2265" s="82">
        <f>S2265-J2265</f>
        <v/>
      </c>
      <c r="AK2265" s="80">
        <f>INDEX(检修、备用和必开!I:I,MATCH(统调负荷!$C2265,检修、备用和必开!$A:$A,0))</f>
        <v/>
      </c>
    </row>
    <row r="2266" ht="13.8" customHeight="1">
      <c r="A2266" s="80">
        <f>WEEKDAY(C2266,2)</f>
        <v/>
      </c>
      <c r="B2266" s="80">
        <f>HOUR(D2266)</f>
        <v/>
      </c>
      <c r="D2266" s="75" t="n"/>
      <c r="E2266" s="80" t="n"/>
      <c r="F2266" s="80" t="n"/>
      <c r="G2266" s="80" t="n"/>
      <c r="H2266" s="80" t="n"/>
      <c r="I2266" s="80" t="n"/>
      <c r="J2266" s="80" t="n"/>
      <c r="K2266" s="80">
        <f>F2266-Y2266</f>
        <v/>
      </c>
      <c r="L2266" s="82">
        <f>AA2266/(K2266+W2266)</f>
        <v/>
      </c>
      <c r="M2266" s="75" t="n">
        <v>0.5833333333333334</v>
      </c>
      <c r="N2266" s="80" t="n">
        <v>50076.3</v>
      </c>
      <c r="O2266" s="80" t="n">
        <v>15729.71</v>
      </c>
      <c r="P2266" s="80" t="n">
        <v>8532.690000000001</v>
      </c>
      <c r="Q2266" s="80" t="n">
        <v>17032.4</v>
      </c>
      <c r="R2266" s="80" t="n">
        <v>10183.9</v>
      </c>
      <c r="S2266" s="80" t="n">
        <v>-1402.4</v>
      </c>
      <c r="T2266" s="80">
        <f>O2266-Y2266</f>
        <v/>
      </c>
      <c r="U2266" s="82">
        <f>AA2266/(T2266+X2266)</f>
        <v/>
      </c>
      <c r="V2266" s="80">
        <f>INDEX(检修、备用和必开!B:B,MATCH(统调负荷!$C2266,检修、备用和必开!$A:$A,0))</f>
        <v/>
      </c>
      <c r="W2266" s="80">
        <f>INDEX(检修、备用和必开!C:C,MATCH(统调负荷!$C2266,检修、备用和必开!$A:$A,0))</f>
        <v/>
      </c>
      <c r="X2266" s="80">
        <f>INDEX(检修、备用和必开!D:D,MATCH(统调负荷!$C2266,检修、备用和必开!$A:$A,0))</f>
        <v/>
      </c>
      <c r="Y2266" s="80">
        <f>INDEX(检修、备用和必开!E:E,MATCH(统调负荷!$C2266,检修、备用和必开!$A:$A,0))</f>
        <v/>
      </c>
      <c r="Z2266" s="80">
        <f>INDEX(检修、备用和必开!F:F,MATCH(统调负荷!$C2266,检修、备用和必开!$A:$A,0))</f>
        <v/>
      </c>
      <c r="AA2266" s="80">
        <f>94492.4-V2266-Z2266</f>
        <v/>
      </c>
      <c r="AB2266" s="80" t="n">
        <v>5</v>
      </c>
      <c r="AC2266" s="80" t="n">
        <v>340.11</v>
      </c>
      <c r="AD2266" s="83">
        <f>C2266+D2266</f>
        <v/>
      </c>
      <c r="AE2266" s="82">
        <f>N2266-E2266</f>
        <v/>
      </c>
      <c r="AF2266" s="82">
        <f>O2266-F2266</f>
        <v/>
      </c>
      <c r="AG2266" s="82">
        <f>P2266-G2266</f>
        <v/>
      </c>
      <c r="AH2266" s="82">
        <f>Q2266-H2266</f>
        <v/>
      </c>
      <c r="AI2266" s="82">
        <f>R2266-I2266</f>
        <v/>
      </c>
      <c r="AJ2266" s="82">
        <f>S2266-J2266</f>
        <v/>
      </c>
      <c r="AK2266" s="80">
        <f>INDEX(检修、备用和必开!I:I,MATCH(统调负荷!$C2266,检修、备用和必开!$A:$A,0))</f>
        <v/>
      </c>
    </row>
    <row r="2267" ht="13.8" customHeight="1">
      <c r="A2267" s="80">
        <f>WEEKDAY(C2267,2)</f>
        <v/>
      </c>
      <c r="B2267" s="80">
        <f>HOUR(D2267)</f>
        <v/>
      </c>
      <c r="D2267" s="75" t="n"/>
      <c r="E2267" s="80" t="n"/>
      <c r="F2267" s="80" t="n"/>
      <c r="G2267" s="80" t="n"/>
      <c r="H2267" s="80" t="n"/>
      <c r="I2267" s="80" t="n"/>
      <c r="J2267" s="80" t="n"/>
      <c r="K2267" s="80">
        <f>F2267-Y2267</f>
        <v/>
      </c>
      <c r="L2267" s="82">
        <f>AA2267/(K2267+W2267)</f>
        <v/>
      </c>
      <c r="M2267" s="75" t="n">
        <v>0.59375</v>
      </c>
      <c r="N2267" s="80" t="n">
        <v>48976.6</v>
      </c>
      <c r="O2267" s="80" t="n">
        <v>14303.59</v>
      </c>
      <c r="P2267" s="80" t="n">
        <v>9870.629999999999</v>
      </c>
      <c r="Q2267" s="80" t="n">
        <v>16396</v>
      </c>
      <c r="R2267" s="80" t="n">
        <v>9754.549999999999</v>
      </c>
      <c r="S2267" s="80" t="n">
        <v>-1348.17</v>
      </c>
      <c r="T2267" s="80">
        <f>O2267-Y2267</f>
        <v/>
      </c>
      <c r="U2267" s="82">
        <f>AA2267/(T2267+X2267)</f>
        <v/>
      </c>
      <c r="V2267" s="80">
        <f>INDEX(检修、备用和必开!B:B,MATCH(统调负荷!$C2267,检修、备用和必开!$A:$A,0))</f>
        <v/>
      </c>
      <c r="W2267" s="80">
        <f>INDEX(检修、备用和必开!C:C,MATCH(统调负荷!$C2267,检修、备用和必开!$A:$A,0))</f>
        <v/>
      </c>
      <c r="X2267" s="80">
        <f>INDEX(检修、备用和必开!D:D,MATCH(统调负荷!$C2267,检修、备用和必开!$A:$A,0))</f>
        <v/>
      </c>
      <c r="Y2267" s="80">
        <f>INDEX(检修、备用和必开!E:E,MATCH(统调负荷!$C2267,检修、备用和必开!$A:$A,0))</f>
        <v/>
      </c>
      <c r="Z2267" s="80">
        <f>INDEX(检修、备用和必开!F:F,MATCH(统调负荷!$C2267,检修、备用和必开!$A:$A,0))</f>
        <v/>
      </c>
      <c r="AA2267" s="80">
        <f>94492.4-V2267-Z2267</f>
        <v/>
      </c>
      <c r="AB2267" s="80" t="n">
        <v>0</v>
      </c>
      <c r="AC2267" s="80" t="n">
        <v>292</v>
      </c>
      <c r="AD2267" s="83">
        <f>C2267+D2267</f>
        <v/>
      </c>
      <c r="AE2267" s="82">
        <f>N2267-E2267</f>
        <v/>
      </c>
      <c r="AF2267" s="82">
        <f>O2267-F2267</f>
        <v/>
      </c>
      <c r="AG2267" s="82">
        <f>P2267-G2267</f>
        <v/>
      </c>
      <c r="AH2267" s="82">
        <f>Q2267-H2267</f>
        <v/>
      </c>
      <c r="AI2267" s="82">
        <f>R2267-I2267</f>
        <v/>
      </c>
      <c r="AJ2267" s="82">
        <f>S2267-J2267</f>
        <v/>
      </c>
      <c r="AK2267" s="80">
        <f>INDEX(检修、备用和必开!I:I,MATCH(统调负荷!$C2267,检修、备用和必开!$A:$A,0))</f>
        <v/>
      </c>
    </row>
    <row r="2268" ht="13.8" customHeight="1">
      <c r="A2268" s="80">
        <f>WEEKDAY(C2268,2)</f>
        <v/>
      </c>
      <c r="B2268" s="80">
        <f>HOUR(D2268)</f>
        <v/>
      </c>
      <c r="D2268" s="75" t="n"/>
      <c r="E2268" s="80" t="n"/>
      <c r="F2268" s="80" t="n"/>
      <c r="G2268" s="80" t="n"/>
      <c r="H2268" s="80" t="n"/>
      <c r="I2268" s="80" t="n"/>
      <c r="J2268" s="80" t="n"/>
      <c r="K2268" s="80">
        <f>F2268-Y2268</f>
        <v/>
      </c>
      <c r="L2268" s="82">
        <f>AA2268/(K2268+W2268)</f>
        <v/>
      </c>
      <c r="M2268" s="75" t="n">
        <v>0.6041666666666666</v>
      </c>
      <c r="N2268" s="80" t="n">
        <v>49388</v>
      </c>
      <c r="O2268" s="80" t="n">
        <v>14216.07</v>
      </c>
      <c r="P2268" s="80" t="n">
        <v>10541.6</v>
      </c>
      <c r="Q2268" s="80" t="n">
        <v>16218.9</v>
      </c>
      <c r="R2268" s="80" t="n">
        <v>9712.73</v>
      </c>
      <c r="S2268" s="80" t="n">
        <v>-1301.3</v>
      </c>
      <c r="T2268" s="80">
        <f>O2268-Y2268</f>
        <v/>
      </c>
      <c r="U2268" s="82">
        <f>AA2268/(T2268+X2268)</f>
        <v/>
      </c>
      <c r="V2268" s="80">
        <f>INDEX(检修、备用和必开!B:B,MATCH(统调负荷!$C2268,检修、备用和必开!$A:$A,0))</f>
        <v/>
      </c>
      <c r="W2268" s="80">
        <f>INDEX(检修、备用和必开!C:C,MATCH(统调负荷!$C2268,检修、备用和必开!$A:$A,0))</f>
        <v/>
      </c>
      <c r="X2268" s="80">
        <f>INDEX(检修、备用和必开!D:D,MATCH(统调负荷!$C2268,检修、备用和必开!$A:$A,0))</f>
        <v/>
      </c>
      <c r="Y2268" s="80">
        <f>INDEX(检修、备用和必开!E:E,MATCH(统调负荷!$C2268,检修、备用和必开!$A:$A,0))</f>
        <v/>
      </c>
      <c r="Z2268" s="80">
        <f>INDEX(检修、备用和必开!F:F,MATCH(统调负荷!$C2268,检修、备用和必开!$A:$A,0))</f>
        <v/>
      </c>
      <c r="AA2268" s="80">
        <f>94492.4-V2268-Z2268</f>
        <v/>
      </c>
      <c r="AB2268" s="80" t="n">
        <v>0</v>
      </c>
      <c r="AC2268" s="80" t="n">
        <v>714</v>
      </c>
      <c r="AD2268" s="83">
        <f>C2268+D2268</f>
        <v/>
      </c>
      <c r="AE2268" s="82">
        <f>N2268-E2268</f>
        <v/>
      </c>
      <c r="AF2268" s="82">
        <f>O2268-F2268</f>
        <v/>
      </c>
      <c r="AG2268" s="82">
        <f>P2268-G2268</f>
        <v/>
      </c>
      <c r="AH2268" s="82">
        <f>Q2268-H2268</f>
        <v/>
      </c>
      <c r="AI2268" s="82">
        <f>R2268-I2268</f>
        <v/>
      </c>
      <c r="AJ2268" s="82">
        <f>S2268-J2268</f>
        <v/>
      </c>
      <c r="AK2268" s="80">
        <f>INDEX(检修、备用和必开!I:I,MATCH(统调负荷!$C2268,检修、备用和必开!$A:$A,0))</f>
        <v/>
      </c>
    </row>
    <row r="2269" ht="13.8" customHeight="1">
      <c r="A2269" s="80">
        <f>WEEKDAY(C2269,2)</f>
        <v/>
      </c>
      <c r="B2269" s="80">
        <f>HOUR(D2269)</f>
        <v/>
      </c>
      <c r="D2269" s="75" t="n"/>
      <c r="E2269" s="80" t="n"/>
      <c r="F2269" s="80" t="n"/>
      <c r="G2269" s="80" t="n"/>
      <c r="H2269" s="80" t="n"/>
      <c r="I2269" s="80" t="n"/>
      <c r="J2269" s="80" t="n"/>
      <c r="K2269" s="80">
        <f>F2269-Y2269</f>
        <v/>
      </c>
      <c r="L2269" s="82">
        <f>AA2269/(K2269+W2269)</f>
        <v/>
      </c>
      <c r="M2269" s="75" t="n">
        <v>0.6145833333333334</v>
      </c>
      <c r="N2269" s="80" t="n">
        <v>49714.9</v>
      </c>
      <c r="O2269" s="80" t="n">
        <v>14008.03</v>
      </c>
      <c r="P2269" s="80" t="n">
        <v>10995.5</v>
      </c>
      <c r="Q2269" s="80" t="n">
        <v>16463.3</v>
      </c>
      <c r="R2269" s="80" t="n">
        <v>9634.41</v>
      </c>
      <c r="S2269" s="80" t="n">
        <v>-1386.34</v>
      </c>
      <c r="T2269" s="80">
        <f>O2269-Y2269</f>
        <v/>
      </c>
      <c r="U2269" s="82">
        <f>AA2269/(T2269+X2269)</f>
        <v/>
      </c>
      <c r="V2269" s="80">
        <f>INDEX(检修、备用和必开!B:B,MATCH(统调负荷!$C2269,检修、备用和必开!$A:$A,0))</f>
        <v/>
      </c>
      <c r="W2269" s="80">
        <f>INDEX(检修、备用和必开!C:C,MATCH(统调负荷!$C2269,检修、备用和必开!$A:$A,0))</f>
        <v/>
      </c>
      <c r="X2269" s="80">
        <f>INDEX(检修、备用和必开!D:D,MATCH(统调负荷!$C2269,检修、备用和必开!$A:$A,0))</f>
        <v/>
      </c>
      <c r="Y2269" s="80">
        <f>INDEX(检修、备用和必开!E:E,MATCH(统调负荷!$C2269,检修、备用和必开!$A:$A,0))</f>
        <v/>
      </c>
      <c r="Z2269" s="80">
        <f>INDEX(检修、备用和必开!F:F,MATCH(统调负荷!$C2269,检修、备用和必开!$A:$A,0))</f>
        <v/>
      </c>
      <c r="AA2269" s="80">
        <f>94492.4-V2269-Z2269</f>
        <v/>
      </c>
      <c r="AB2269" s="80" t="n">
        <v>0</v>
      </c>
      <c r="AC2269" s="80" t="n">
        <v>486</v>
      </c>
      <c r="AD2269" s="83">
        <f>C2269+D2269</f>
        <v/>
      </c>
      <c r="AE2269" s="82">
        <f>N2269-E2269</f>
        <v/>
      </c>
      <c r="AF2269" s="82">
        <f>O2269-F2269</f>
        <v/>
      </c>
      <c r="AG2269" s="82">
        <f>P2269-G2269</f>
        <v/>
      </c>
      <c r="AH2269" s="82">
        <f>Q2269-H2269</f>
        <v/>
      </c>
      <c r="AI2269" s="82">
        <f>R2269-I2269</f>
        <v/>
      </c>
      <c r="AJ2269" s="82">
        <f>S2269-J2269</f>
        <v/>
      </c>
      <c r="AK2269" s="80">
        <f>INDEX(检修、备用和必开!I:I,MATCH(统调负荷!$C2269,检修、备用和必开!$A:$A,0))</f>
        <v/>
      </c>
    </row>
    <row r="2270" ht="13.8" customHeight="1">
      <c r="A2270" s="80">
        <f>WEEKDAY(C2270,2)</f>
        <v/>
      </c>
      <c r="B2270" s="80">
        <f>HOUR(D2270)</f>
        <v/>
      </c>
      <c r="D2270" s="75" t="n"/>
      <c r="E2270" s="80" t="n"/>
      <c r="F2270" s="80" t="n"/>
      <c r="G2270" s="80" t="n"/>
      <c r="H2270" s="80" t="n"/>
      <c r="I2270" s="80" t="n"/>
      <c r="J2270" s="80" t="n"/>
      <c r="K2270" s="80">
        <f>F2270-Y2270</f>
        <v/>
      </c>
      <c r="L2270" s="82">
        <f>AA2270/(K2270+W2270)</f>
        <v/>
      </c>
      <c r="M2270" s="75" t="n">
        <v>0.625</v>
      </c>
      <c r="N2270" s="80" t="n">
        <v>50248.4</v>
      </c>
      <c r="O2270" s="80" t="n">
        <v>14997.32</v>
      </c>
      <c r="P2270" s="80" t="n">
        <v>10831.3</v>
      </c>
      <c r="Q2270" s="80" t="n">
        <v>16321</v>
      </c>
      <c r="R2270" s="80" t="n">
        <v>9527.85</v>
      </c>
      <c r="S2270" s="80" t="n">
        <v>-1429.07</v>
      </c>
      <c r="T2270" s="80">
        <f>O2270-Y2270</f>
        <v/>
      </c>
      <c r="U2270" s="82">
        <f>AA2270/(T2270+X2270)</f>
        <v/>
      </c>
      <c r="V2270" s="80">
        <f>INDEX(检修、备用和必开!B:B,MATCH(统调负荷!$C2270,检修、备用和必开!$A:$A,0))</f>
        <v/>
      </c>
      <c r="W2270" s="80">
        <f>INDEX(检修、备用和必开!C:C,MATCH(统调负荷!$C2270,检修、备用和必开!$A:$A,0))</f>
        <v/>
      </c>
      <c r="X2270" s="80">
        <f>INDEX(检修、备用和必开!D:D,MATCH(统调负荷!$C2270,检修、备用和必开!$A:$A,0))</f>
        <v/>
      </c>
      <c r="Y2270" s="80">
        <f>INDEX(检修、备用和必开!E:E,MATCH(统调负荷!$C2270,检修、备用和必开!$A:$A,0))</f>
        <v/>
      </c>
      <c r="Z2270" s="80">
        <f>INDEX(检修、备用和必开!F:F,MATCH(统调负荷!$C2270,检修、备用和必开!$A:$A,0))</f>
        <v/>
      </c>
      <c r="AA2270" s="80">
        <f>94492.4-V2270-Z2270</f>
        <v/>
      </c>
      <c r="AB2270" s="80" t="n">
        <v>0</v>
      </c>
      <c r="AC2270" s="80" t="n">
        <v>1000</v>
      </c>
      <c r="AD2270" s="83">
        <f>C2270+D2270</f>
        <v/>
      </c>
      <c r="AE2270" s="82">
        <f>N2270-E2270</f>
        <v/>
      </c>
      <c r="AF2270" s="82">
        <f>O2270-F2270</f>
        <v/>
      </c>
      <c r="AG2270" s="82">
        <f>P2270-G2270</f>
        <v/>
      </c>
      <c r="AH2270" s="82">
        <f>Q2270-H2270</f>
        <v/>
      </c>
      <c r="AI2270" s="82">
        <f>R2270-I2270</f>
        <v/>
      </c>
      <c r="AJ2270" s="82">
        <f>S2270-J2270</f>
        <v/>
      </c>
      <c r="AK2270" s="80">
        <f>INDEX(检修、备用和必开!I:I,MATCH(统调负荷!$C2270,检修、备用和必开!$A:$A,0))</f>
        <v/>
      </c>
    </row>
    <row r="2271" ht="13.8" customHeight="1">
      <c r="A2271" s="80">
        <f>WEEKDAY(C2271,2)</f>
        <v/>
      </c>
      <c r="B2271" s="80">
        <f>HOUR(D2271)</f>
        <v/>
      </c>
      <c r="D2271" s="75" t="n"/>
      <c r="E2271" s="80" t="n"/>
      <c r="F2271" s="80" t="n"/>
      <c r="G2271" s="80" t="n"/>
      <c r="H2271" s="80" t="n"/>
      <c r="I2271" s="80" t="n"/>
      <c r="J2271" s="80" t="n"/>
      <c r="K2271" s="80">
        <f>F2271-Y2271</f>
        <v/>
      </c>
      <c r="L2271" s="82">
        <f>AA2271/(K2271+W2271)</f>
        <v/>
      </c>
      <c r="M2271" s="75" t="n">
        <v>0.6354166666666666</v>
      </c>
      <c r="N2271" s="80" t="n">
        <v>51071</v>
      </c>
      <c r="O2271" s="80" t="n">
        <v>15300.48</v>
      </c>
      <c r="P2271" s="80" t="n">
        <v>11793.8</v>
      </c>
      <c r="Q2271" s="80" t="n">
        <v>15996.8</v>
      </c>
      <c r="R2271" s="80" t="n">
        <v>9248.51</v>
      </c>
      <c r="S2271" s="80" t="n">
        <v>-1268.59</v>
      </c>
      <c r="T2271" s="80">
        <f>O2271-Y2271</f>
        <v/>
      </c>
      <c r="U2271" s="82">
        <f>AA2271/(T2271+X2271)</f>
        <v/>
      </c>
      <c r="V2271" s="80">
        <f>INDEX(检修、备用和必开!B:B,MATCH(统调负荷!$C2271,检修、备用和必开!$A:$A,0))</f>
        <v/>
      </c>
      <c r="W2271" s="80">
        <f>INDEX(检修、备用和必开!C:C,MATCH(统调负荷!$C2271,检修、备用和必开!$A:$A,0))</f>
        <v/>
      </c>
      <c r="X2271" s="80">
        <f>INDEX(检修、备用和必开!D:D,MATCH(统调负荷!$C2271,检修、备用和必开!$A:$A,0))</f>
        <v/>
      </c>
      <c r="Y2271" s="80">
        <f>INDEX(检修、备用和必开!E:E,MATCH(统调负荷!$C2271,检修、备用和必开!$A:$A,0))</f>
        <v/>
      </c>
      <c r="Z2271" s="80">
        <f>INDEX(检修、备用和必开!F:F,MATCH(统调负荷!$C2271,检修、备用和必开!$A:$A,0))</f>
        <v/>
      </c>
      <c r="AA2271" s="80">
        <f>94492.4-V2271-Z2271</f>
        <v/>
      </c>
      <c r="AB2271" s="80" t="n">
        <v>5</v>
      </c>
      <c r="AC2271" s="80" t="n">
        <v>1000</v>
      </c>
      <c r="AD2271" s="83">
        <f>C2271+D2271</f>
        <v/>
      </c>
      <c r="AE2271" s="82">
        <f>N2271-E2271</f>
        <v/>
      </c>
      <c r="AF2271" s="82">
        <f>O2271-F2271</f>
        <v/>
      </c>
      <c r="AG2271" s="82">
        <f>P2271-G2271</f>
        <v/>
      </c>
      <c r="AH2271" s="82">
        <f>Q2271-H2271</f>
        <v/>
      </c>
      <c r="AI2271" s="82">
        <f>R2271-I2271</f>
        <v/>
      </c>
      <c r="AJ2271" s="82">
        <f>S2271-J2271</f>
        <v/>
      </c>
      <c r="AK2271" s="80">
        <f>INDEX(检修、备用和必开!I:I,MATCH(统调负荷!$C2271,检修、备用和必开!$A:$A,0))</f>
        <v/>
      </c>
    </row>
    <row r="2272" ht="13.8" customHeight="1">
      <c r="A2272" s="80">
        <f>WEEKDAY(C2272,2)</f>
        <v/>
      </c>
      <c r="B2272" s="80">
        <f>HOUR(D2272)</f>
        <v/>
      </c>
      <c r="D2272" s="75" t="n"/>
      <c r="E2272" s="80" t="n"/>
      <c r="F2272" s="80" t="n"/>
      <c r="G2272" s="80" t="n"/>
      <c r="H2272" s="80" t="n"/>
      <c r="I2272" s="80" t="n"/>
      <c r="J2272" s="80" t="n"/>
      <c r="K2272" s="80">
        <f>F2272-Y2272</f>
        <v/>
      </c>
      <c r="L2272" s="82">
        <f>AA2272/(K2272+W2272)</f>
        <v/>
      </c>
      <c r="M2272" s="75" t="n">
        <v>0.6458333333333334</v>
      </c>
      <c r="N2272" s="80" t="n">
        <v>51671</v>
      </c>
      <c r="O2272" s="80" t="n">
        <v>15715.21</v>
      </c>
      <c r="P2272" s="80" t="n">
        <v>11255.8</v>
      </c>
      <c r="Q2272" s="80" t="n">
        <v>17022.3</v>
      </c>
      <c r="R2272" s="80" t="n">
        <v>8962.76</v>
      </c>
      <c r="S2272" s="80" t="n">
        <v>-1285.07</v>
      </c>
      <c r="T2272" s="80">
        <f>O2272-Y2272</f>
        <v/>
      </c>
      <c r="U2272" s="82">
        <f>AA2272/(T2272+X2272)</f>
        <v/>
      </c>
      <c r="V2272" s="80">
        <f>INDEX(检修、备用和必开!B:B,MATCH(统调负荷!$C2272,检修、备用和必开!$A:$A,0))</f>
        <v/>
      </c>
      <c r="W2272" s="80">
        <f>INDEX(检修、备用和必开!C:C,MATCH(统调负荷!$C2272,检修、备用和必开!$A:$A,0))</f>
        <v/>
      </c>
      <c r="X2272" s="80">
        <f>INDEX(检修、备用和必开!D:D,MATCH(统调负荷!$C2272,检修、备用和必开!$A:$A,0))</f>
        <v/>
      </c>
      <c r="Y2272" s="80">
        <f>INDEX(检修、备用和必开!E:E,MATCH(统调负荷!$C2272,检修、备用和必开!$A:$A,0))</f>
        <v/>
      </c>
      <c r="Z2272" s="80">
        <f>INDEX(检修、备用和必开!F:F,MATCH(统调负荷!$C2272,检修、备用和必开!$A:$A,0))</f>
        <v/>
      </c>
      <c r="AA2272" s="80">
        <f>94492.4-V2272-Z2272</f>
        <v/>
      </c>
      <c r="AB2272" s="80" t="n">
        <v>280</v>
      </c>
      <c r="AC2272" s="80" t="n">
        <v>1000</v>
      </c>
      <c r="AD2272" s="83">
        <f>C2272+D2272</f>
        <v/>
      </c>
      <c r="AE2272" s="82">
        <f>N2272-E2272</f>
        <v/>
      </c>
      <c r="AF2272" s="82">
        <f>O2272-F2272</f>
        <v/>
      </c>
      <c r="AG2272" s="82">
        <f>P2272-G2272</f>
        <v/>
      </c>
      <c r="AH2272" s="82">
        <f>Q2272-H2272</f>
        <v/>
      </c>
      <c r="AI2272" s="82">
        <f>R2272-I2272</f>
        <v/>
      </c>
      <c r="AJ2272" s="82">
        <f>S2272-J2272</f>
        <v/>
      </c>
      <c r="AK2272" s="80">
        <f>INDEX(检修、备用和必开!I:I,MATCH(统调负荷!$C2272,检修、备用和必开!$A:$A,0))</f>
        <v/>
      </c>
    </row>
    <row r="2273" ht="13.8" customHeight="1">
      <c r="A2273" s="80">
        <f>WEEKDAY(C2273,2)</f>
        <v/>
      </c>
      <c r="B2273" s="80">
        <f>HOUR(D2273)</f>
        <v/>
      </c>
      <c r="D2273" s="75" t="n"/>
      <c r="E2273" s="80" t="n"/>
      <c r="F2273" s="80" t="n"/>
      <c r="G2273" s="80" t="n"/>
      <c r="H2273" s="80" t="n"/>
      <c r="I2273" s="80" t="n"/>
      <c r="J2273" s="80" t="n"/>
      <c r="K2273" s="80">
        <f>F2273-Y2273</f>
        <v/>
      </c>
      <c r="L2273" s="82">
        <f>AA2273/(K2273+W2273)</f>
        <v/>
      </c>
      <c r="M2273" s="75" t="n">
        <v>0.65625</v>
      </c>
      <c r="N2273" s="80" t="n">
        <v>52789.6</v>
      </c>
      <c r="O2273" s="80" t="n">
        <v>14967.29</v>
      </c>
      <c r="P2273" s="80" t="n">
        <v>12770.7</v>
      </c>
      <c r="Q2273" s="80" t="n">
        <v>17707.3</v>
      </c>
      <c r="R2273" s="80" t="n">
        <v>8677.370000000001</v>
      </c>
      <c r="S2273" s="80" t="n">
        <v>-1333.06</v>
      </c>
      <c r="T2273" s="80">
        <f>O2273-Y2273</f>
        <v/>
      </c>
      <c r="U2273" s="82">
        <f>AA2273/(T2273+X2273)</f>
        <v/>
      </c>
      <c r="V2273" s="80">
        <f>INDEX(检修、备用和必开!B:B,MATCH(统调负荷!$C2273,检修、备用和必开!$A:$A,0))</f>
        <v/>
      </c>
      <c r="W2273" s="80">
        <f>INDEX(检修、备用和必开!C:C,MATCH(统调负荷!$C2273,检修、备用和必开!$A:$A,0))</f>
        <v/>
      </c>
      <c r="X2273" s="80">
        <f>INDEX(检修、备用和必开!D:D,MATCH(统调负荷!$C2273,检修、备用和必开!$A:$A,0))</f>
        <v/>
      </c>
      <c r="Y2273" s="80">
        <f>INDEX(检修、备用和必开!E:E,MATCH(统调负荷!$C2273,检修、备用和必开!$A:$A,0))</f>
        <v/>
      </c>
      <c r="Z2273" s="80">
        <f>INDEX(检修、备用和必开!F:F,MATCH(统调负荷!$C2273,检修、备用和必开!$A:$A,0))</f>
        <v/>
      </c>
      <c r="AA2273" s="80">
        <f>94492.4-V2273-Z2273</f>
        <v/>
      </c>
      <c r="AB2273" s="80" t="n">
        <v>5</v>
      </c>
      <c r="AC2273" s="80" t="n">
        <v>927.8099999999999</v>
      </c>
      <c r="AD2273" s="83">
        <f>C2273+D2273</f>
        <v/>
      </c>
      <c r="AE2273" s="82">
        <f>N2273-E2273</f>
        <v/>
      </c>
      <c r="AF2273" s="82">
        <f>O2273-F2273</f>
        <v/>
      </c>
      <c r="AG2273" s="82">
        <f>P2273-G2273</f>
        <v/>
      </c>
      <c r="AH2273" s="82">
        <f>Q2273-H2273</f>
        <v/>
      </c>
      <c r="AI2273" s="82">
        <f>R2273-I2273</f>
        <v/>
      </c>
      <c r="AJ2273" s="82">
        <f>S2273-J2273</f>
        <v/>
      </c>
      <c r="AK2273" s="80">
        <f>INDEX(检修、备用和必开!I:I,MATCH(统调负荷!$C2273,检修、备用和必开!$A:$A,0))</f>
        <v/>
      </c>
    </row>
    <row r="2274" ht="13.8" customHeight="1">
      <c r="A2274" s="80">
        <f>WEEKDAY(C2274,2)</f>
        <v/>
      </c>
      <c r="B2274" s="80">
        <f>HOUR(D2274)</f>
        <v/>
      </c>
      <c r="D2274" s="75" t="n"/>
      <c r="E2274" s="80" t="n"/>
      <c r="F2274" s="80" t="n"/>
      <c r="G2274" s="80" t="n"/>
      <c r="H2274" s="80" t="n"/>
      <c r="I2274" s="80" t="n"/>
      <c r="J2274" s="80" t="n"/>
      <c r="K2274" s="80">
        <f>F2274-Y2274</f>
        <v/>
      </c>
      <c r="L2274" s="82">
        <f>AA2274/(K2274+W2274)</f>
        <v/>
      </c>
      <c r="M2274" s="75" t="n">
        <v>0.6666666666666666</v>
      </c>
      <c r="N2274" s="80" t="n">
        <v>53475.1</v>
      </c>
      <c r="O2274" s="80" t="n">
        <v>15193.05</v>
      </c>
      <c r="P2274" s="80" t="n">
        <v>13471.9</v>
      </c>
      <c r="Q2274" s="80" t="n">
        <v>17695.9</v>
      </c>
      <c r="R2274" s="80" t="n">
        <v>8452.809999999999</v>
      </c>
      <c r="S2274" s="80" t="n">
        <v>-1338.56</v>
      </c>
      <c r="T2274" s="80">
        <f>O2274-Y2274</f>
        <v/>
      </c>
      <c r="U2274" s="82">
        <f>AA2274/(T2274+X2274)</f>
        <v/>
      </c>
      <c r="V2274" s="80">
        <f>INDEX(检修、备用和必开!B:B,MATCH(统调负荷!$C2274,检修、备用和必开!$A:$A,0))</f>
        <v/>
      </c>
      <c r="W2274" s="80">
        <f>INDEX(检修、备用和必开!C:C,MATCH(统调负荷!$C2274,检修、备用和必开!$A:$A,0))</f>
        <v/>
      </c>
      <c r="X2274" s="80">
        <f>INDEX(检修、备用和必开!D:D,MATCH(统调负荷!$C2274,检修、备用和必开!$A:$A,0))</f>
        <v/>
      </c>
      <c r="Y2274" s="80">
        <f>INDEX(检修、备用和必开!E:E,MATCH(统调负荷!$C2274,检修、备用和必开!$A:$A,0))</f>
        <v/>
      </c>
      <c r="Z2274" s="80">
        <f>INDEX(检修、备用和必开!F:F,MATCH(统调负荷!$C2274,检修、备用和必开!$A:$A,0))</f>
        <v/>
      </c>
      <c r="AA2274" s="80">
        <f>94492.4-V2274-Z2274</f>
        <v/>
      </c>
      <c r="AB2274" s="80" t="n">
        <v>0</v>
      </c>
      <c r="AC2274" s="80" t="n">
        <v>0</v>
      </c>
      <c r="AD2274" s="83">
        <f>C2274+D2274</f>
        <v/>
      </c>
      <c r="AE2274" s="82">
        <f>N2274-E2274</f>
        <v/>
      </c>
      <c r="AF2274" s="82">
        <f>O2274-F2274</f>
        <v/>
      </c>
      <c r="AG2274" s="82">
        <f>P2274-G2274</f>
        <v/>
      </c>
      <c r="AH2274" s="82">
        <f>Q2274-H2274</f>
        <v/>
      </c>
      <c r="AI2274" s="82">
        <f>R2274-I2274</f>
        <v/>
      </c>
      <c r="AJ2274" s="82">
        <f>S2274-J2274</f>
        <v/>
      </c>
      <c r="AK2274" s="80">
        <f>INDEX(检修、备用和必开!I:I,MATCH(统调负荷!$C2274,检修、备用和必开!$A:$A,0))</f>
        <v/>
      </c>
    </row>
    <row r="2275" ht="13.8" customHeight="1">
      <c r="A2275" s="80">
        <f>WEEKDAY(C2275,2)</f>
        <v/>
      </c>
      <c r="B2275" s="80">
        <f>HOUR(D2275)</f>
        <v/>
      </c>
      <c r="D2275" s="75" t="n"/>
      <c r="E2275" s="80" t="n"/>
      <c r="F2275" s="80" t="n"/>
      <c r="G2275" s="80" t="n"/>
      <c r="H2275" s="80" t="n"/>
      <c r="I2275" s="80" t="n"/>
      <c r="J2275" s="80" t="n"/>
      <c r="K2275" s="80">
        <f>F2275-Y2275</f>
        <v/>
      </c>
      <c r="L2275" s="82">
        <f>AA2275/(K2275+W2275)</f>
        <v/>
      </c>
      <c r="M2275" s="75" t="n">
        <v>0.6770833333333334</v>
      </c>
      <c r="N2275" s="80" t="n">
        <v>55024.5</v>
      </c>
      <c r="O2275" s="80" t="n">
        <v>15754.73</v>
      </c>
      <c r="P2275" s="80" t="n">
        <v>14307.9</v>
      </c>
      <c r="Q2275" s="80" t="n">
        <v>18235.8</v>
      </c>
      <c r="R2275" s="80" t="n">
        <v>8046.22</v>
      </c>
      <c r="S2275" s="80" t="n">
        <v>-1320.15</v>
      </c>
      <c r="T2275" s="80">
        <f>O2275-Y2275</f>
        <v/>
      </c>
      <c r="U2275" s="82">
        <f>AA2275/(T2275+X2275)</f>
        <v/>
      </c>
      <c r="V2275" s="80">
        <f>INDEX(检修、备用和必开!B:B,MATCH(统调负荷!$C2275,检修、备用和必开!$A:$A,0))</f>
        <v/>
      </c>
      <c r="W2275" s="80">
        <f>INDEX(检修、备用和必开!C:C,MATCH(统调负荷!$C2275,检修、备用和必开!$A:$A,0))</f>
        <v/>
      </c>
      <c r="X2275" s="80">
        <f>INDEX(检修、备用和必开!D:D,MATCH(统调负荷!$C2275,检修、备用和必开!$A:$A,0))</f>
        <v/>
      </c>
      <c r="Y2275" s="80">
        <f>INDEX(检修、备用和必开!E:E,MATCH(统调负荷!$C2275,检修、备用和必开!$A:$A,0))</f>
        <v/>
      </c>
      <c r="Z2275" s="80">
        <f>INDEX(检修、备用和必开!F:F,MATCH(统调负荷!$C2275,检修、备用和必开!$A:$A,0))</f>
        <v/>
      </c>
      <c r="AA2275" s="80">
        <f>94492.4-V2275-Z2275</f>
        <v/>
      </c>
      <c r="AB2275" s="80" t="n">
        <v>0</v>
      </c>
      <c r="AC2275" s="80" t="n">
        <v>1000</v>
      </c>
      <c r="AD2275" s="83">
        <f>C2275+D2275</f>
        <v/>
      </c>
      <c r="AE2275" s="82">
        <f>N2275-E2275</f>
        <v/>
      </c>
      <c r="AF2275" s="82">
        <f>O2275-F2275</f>
        <v/>
      </c>
      <c r="AG2275" s="82">
        <f>P2275-G2275</f>
        <v/>
      </c>
      <c r="AH2275" s="82">
        <f>Q2275-H2275</f>
        <v/>
      </c>
      <c r="AI2275" s="82">
        <f>R2275-I2275</f>
        <v/>
      </c>
      <c r="AJ2275" s="82">
        <f>S2275-J2275</f>
        <v/>
      </c>
      <c r="AK2275" s="80">
        <f>INDEX(检修、备用和必开!I:I,MATCH(统调负荷!$C2275,检修、备用和必开!$A:$A,0))</f>
        <v/>
      </c>
    </row>
    <row r="2276" ht="13.8" customHeight="1">
      <c r="A2276" s="80">
        <f>WEEKDAY(C2276,2)</f>
        <v/>
      </c>
      <c r="B2276" s="80">
        <f>HOUR(D2276)</f>
        <v/>
      </c>
      <c r="D2276" s="75" t="n"/>
      <c r="E2276" s="80" t="n"/>
      <c r="F2276" s="80" t="n"/>
      <c r="G2276" s="80" t="n"/>
      <c r="H2276" s="80" t="n"/>
      <c r="I2276" s="80" t="n"/>
      <c r="J2276" s="80" t="n"/>
      <c r="K2276" s="80">
        <f>F2276-Y2276</f>
        <v/>
      </c>
      <c r="L2276" s="82">
        <f>AA2276/(K2276+W2276)</f>
        <v/>
      </c>
      <c r="M2276" s="75" t="n">
        <v>0.6875</v>
      </c>
      <c r="N2276" s="80" t="n">
        <v>55926.4</v>
      </c>
      <c r="O2276" s="80" t="n">
        <v>15756.7</v>
      </c>
      <c r="P2276" s="80" t="n">
        <v>13926.1</v>
      </c>
      <c r="Q2276" s="80" t="n">
        <v>19997.6</v>
      </c>
      <c r="R2276" s="80" t="n">
        <v>7510.31</v>
      </c>
      <c r="S2276" s="80" t="n">
        <v>-1264.31</v>
      </c>
      <c r="T2276" s="80">
        <f>O2276-Y2276</f>
        <v/>
      </c>
      <c r="U2276" s="82">
        <f>AA2276/(T2276+X2276)</f>
        <v/>
      </c>
      <c r="V2276" s="80">
        <f>INDEX(检修、备用和必开!B:B,MATCH(统调负荷!$C2276,检修、备用和必开!$A:$A,0))</f>
        <v/>
      </c>
      <c r="W2276" s="80">
        <f>INDEX(检修、备用和必开!C:C,MATCH(统调负荷!$C2276,检修、备用和必开!$A:$A,0))</f>
        <v/>
      </c>
      <c r="X2276" s="80">
        <f>INDEX(检修、备用和必开!D:D,MATCH(统调负荷!$C2276,检修、备用和必开!$A:$A,0))</f>
        <v/>
      </c>
      <c r="Y2276" s="80">
        <f>INDEX(检修、备用和必开!E:E,MATCH(统调负荷!$C2276,检修、备用和必开!$A:$A,0))</f>
        <v/>
      </c>
      <c r="Z2276" s="80">
        <f>INDEX(检修、备用和必开!F:F,MATCH(统调负荷!$C2276,检修、备用和必开!$A:$A,0))</f>
        <v/>
      </c>
      <c r="AA2276" s="80">
        <f>94492.4-V2276-Z2276</f>
        <v/>
      </c>
      <c r="AB2276" s="80" t="n">
        <v>5</v>
      </c>
      <c r="AC2276" s="80" t="n">
        <v>1000</v>
      </c>
      <c r="AD2276" s="83">
        <f>C2276+D2276</f>
        <v/>
      </c>
      <c r="AE2276" s="82">
        <f>N2276-E2276</f>
        <v/>
      </c>
      <c r="AF2276" s="82">
        <f>O2276-F2276</f>
        <v/>
      </c>
      <c r="AG2276" s="82">
        <f>P2276-G2276</f>
        <v/>
      </c>
      <c r="AH2276" s="82">
        <f>Q2276-H2276</f>
        <v/>
      </c>
      <c r="AI2276" s="82">
        <f>R2276-I2276</f>
        <v/>
      </c>
      <c r="AJ2276" s="82">
        <f>S2276-J2276</f>
        <v/>
      </c>
      <c r="AK2276" s="80">
        <f>INDEX(检修、备用和必开!I:I,MATCH(统调负荷!$C2276,检修、备用和必开!$A:$A,0))</f>
        <v/>
      </c>
    </row>
    <row r="2277" ht="13.8" customHeight="1">
      <c r="A2277" s="80">
        <f>WEEKDAY(C2277,2)</f>
        <v/>
      </c>
      <c r="B2277" s="80">
        <f>HOUR(D2277)</f>
        <v/>
      </c>
      <c r="D2277" s="75" t="n"/>
      <c r="E2277" s="80" t="n"/>
      <c r="F2277" s="80" t="n"/>
      <c r="G2277" s="80" t="n"/>
      <c r="H2277" s="80" t="n"/>
      <c r="I2277" s="80" t="n"/>
      <c r="J2277" s="80" t="n"/>
      <c r="K2277" s="80">
        <f>F2277-Y2277</f>
        <v/>
      </c>
      <c r="L2277" s="82">
        <f>AA2277/(K2277+W2277)</f>
        <v/>
      </c>
      <c r="M2277" s="75" t="n">
        <v>0.6979166666666666</v>
      </c>
      <c r="N2277" s="80" t="n">
        <v>57546.4</v>
      </c>
      <c r="O2277" s="80" t="n">
        <v>15828.48</v>
      </c>
      <c r="P2277" s="80" t="n">
        <v>14489.6</v>
      </c>
      <c r="Q2277" s="80" t="n">
        <v>21157.5</v>
      </c>
      <c r="R2277" s="80" t="n">
        <v>7340.72</v>
      </c>
      <c r="S2277" s="80" t="n">
        <v>-1269.9</v>
      </c>
      <c r="T2277" s="80">
        <f>O2277-Y2277</f>
        <v/>
      </c>
      <c r="U2277" s="82">
        <f>AA2277/(T2277+X2277)</f>
        <v/>
      </c>
      <c r="V2277" s="80">
        <f>INDEX(检修、备用和必开!B:B,MATCH(统调负荷!$C2277,检修、备用和必开!$A:$A,0))</f>
        <v/>
      </c>
      <c r="W2277" s="80">
        <f>INDEX(检修、备用和必开!C:C,MATCH(统调负荷!$C2277,检修、备用和必开!$A:$A,0))</f>
        <v/>
      </c>
      <c r="X2277" s="80">
        <f>INDEX(检修、备用和必开!D:D,MATCH(统调负荷!$C2277,检修、备用和必开!$A:$A,0))</f>
        <v/>
      </c>
      <c r="Y2277" s="80">
        <f>INDEX(检修、备用和必开!E:E,MATCH(统调负荷!$C2277,检修、备用和必开!$A:$A,0))</f>
        <v/>
      </c>
      <c r="Z2277" s="80">
        <f>INDEX(检修、备用和必开!F:F,MATCH(统调负荷!$C2277,检修、备用和必开!$A:$A,0))</f>
        <v/>
      </c>
      <c r="AA2277" s="80">
        <f>94492.4-V2277-Z2277</f>
        <v/>
      </c>
      <c r="AB2277" s="80" t="n">
        <v>0</v>
      </c>
      <c r="AC2277" s="80" t="n">
        <v>280</v>
      </c>
      <c r="AD2277" s="83">
        <f>C2277+D2277</f>
        <v/>
      </c>
      <c r="AE2277" s="82">
        <f>N2277-E2277</f>
        <v/>
      </c>
      <c r="AF2277" s="82">
        <f>O2277-F2277</f>
        <v/>
      </c>
      <c r="AG2277" s="82">
        <f>P2277-G2277</f>
        <v/>
      </c>
      <c r="AH2277" s="82">
        <f>Q2277-H2277</f>
        <v/>
      </c>
      <c r="AI2277" s="82">
        <f>R2277-I2277</f>
        <v/>
      </c>
      <c r="AJ2277" s="82">
        <f>S2277-J2277</f>
        <v/>
      </c>
      <c r="AK2277" s="80">
        <f>INDEX(检修、备用和必开!I:I,MATCH(统调负荷!$C2277,检修、备用和必开!$A:$A,0))</f>
        <v/>
      </c>
    </row>
    <row r="2278" ht="13.8" customHeight="1">
      <c r="A2278" s="80">
        <f>WEEKDAY(C2278,2)</f>
        <v/>
      </c>
      <c r="B2278" s="80">
        <f>HOUR(D2278)</f>
        <v/>
      </c>
      <c r="D2278" s="75" t="n"/>
      <c r="E2278" s="80" t="n"/>
      <c r="F2278" s="80" t="n"/>
      <c r="G2278" s="80" t="n"/>
      <c r="H2278" s="80" t="n"/>
      <c r="I2278" s="80" t="n"/>
      <c r="J2278" s="80" t="n"/>
      <c r="K2278" s="80">
        <f>F2278-Y2278</f>
        <v/>
      </c>
      <c r="L2278" s="82">
        <f>AA2278/(K2278+W2278)</f>
        <v/>
      </c>
      <c r="M2278" s="75" t="n">
        <v>0.7083333333333334</v>
      </c>
      <c r="N2278" s="80" t="n">
        <v>59351.5</v>
      </c>
      <c r="O2278" s="80" t="n">
        <v>16390.3</v>
      </c>
      <c r="P2278" s="80" t="n">
        <v>15597.6</v>
      </c>
      <c r="Q2278" s="80" t="n">
        <v>21793.2</v>
      </c>
      <c r="R2278" s="80" t="n">
        <v>6890.41</v>
      </c>
      <c r="S2278" s="80" t="n">
        <v>-1320.01</v>
      </c>
      <c r="T2278" s="80">
        <f>O2278-Y2278</f>
        <v/>
      </c>
      <c r="U2278" s="82">
        <f>AA2278/(T2278+X2278)</f>
        <v/>
      </c>
      <c r="V2278" s="80">
        <f>INDEX(检修、备用和必开!B:B,MATCH(统调负荷!$C2278,检修、备用和必开!$A:$A,0))</f>
        <v/>
      </c>
      <c r="W2278" s="80">
        <f>INDEX(检修、备用和必开!C:C,MATCH(统调负荷!$C2278,检修、备用和必开!$A:$A,0))</f>
        <v/>
      </c>
      <c r="X2278" s="80">
        <f>INDEX(检修、备用和必开!D:D,MATCH(统调负荷!$C2278,检修、备用和必开!$A:$A,0))</f>
        <v/>
      </c>
      <c r="Y2278" s="80">
        <f>INDEX(检修、备用和必开!E:E,MATCH(统调负荷!$C2278,检修、备用和必开!$A:$A,0))</f>
        <v/>
      </c>
      <c r="Z2278" s="80">
        <f>INDEX(检修、备用和必开!F:F,MATCH(统调负荷!$C2278,检修、备用和必开!$A:$A,0))</f>
        <v/>
      </c>
      <c r="AA2278" s="80">
        <f>94492.4-V2278-Z2278</f>
        <v/>
      </c>
      <c r="AB2278" s="80" t="n">
        <v>0</v>
      </c>
      <c r="AC2278" s="80" t="n">
        <v>0</v>
      </c>
      <c r="AD2278" s="83">
        <f>C2278+D2278</f>
        <v/>
      </c>
      <c r="AE2278" s="82">
        <f>N2278-E2278</f>
        <v/>
      </c>
      <c r="AF2278" s="82">
        <f>O2278-F2278</f>
        <v/>
      </c>
      <c r="AG2278" s="82">
        <f>P2278-G2278</f>
        <v/>
      </c>
      <c r="AH2278" s="82">
        <f>Q2278-H2278</f>
        <v/>
      </c>
      <c r="AI2278" s="82">
        <f>R2278-I2278</f>
        <v/>
      </c>
      <c r="AJ2278" s="82">
        <f>S2278-J2278</f>
        <v/>
      </c>
      <c r="AK2278" s="80">
        <f>INDEX(检修、备用和必开!I:I,MATCH(统调负荷!$C2278,检修、备用和必开!$A:$A,0))</f>
        <v/>
      </c>
    </row>
    <row r="2279" ht="13.8" customHeight="1">
      <c r="A2279" s="80">
        <f>WEEKDAY(C2279,2)</f>
        <v/>
      </c>
      <c r="B2279" s="80">
        <f>HOUR(D2279)</f>
        <v/>
      </c>
      <c r="D2279" s="75" t="n"/>
      <c r="E2279" s="80" t="n"/>
      <c r="F2279" s="80" t="n"/>
      <c r="G2279" s="80" t="n"/>
      <c r="H2279" s="80" t="n"/>
      <c r="I2279" s="80" t="n"/>
      <c r="J2279" s="80" t="n"/>
      <c r="K2279" s="80">
        <f>F2279-Y2279</f>
        <v/>
      </c>
      <c r="L2279" s="82">
        <f>AA2279/(K2279+W2279)</f>
        <v/>
      </c>
      <c r="M2279" s="75" t="n">
        <v>0.71875</v>
      </c>
      <c r="N2279" s="80" t="n">
        <v>61060.4</v>
      </c>
      <c r="O2279" s="80" t="n">
        <v>16961.79</v>
      </c>
      <c r="P2279" s="80" t="n">
        <v>15571.5</v>
      </c>
      <c r="Q2279" s="80" t="n">
        <v>23306.7</v>
      </c>
      <c r="R2279" s="80" t="n">
        <v>6646.68</v>
      </c>
      <c r="S2279" s="80" t="n">
        <v>-1426.27</v>
      </c>
      <c r="T2279" s="80">
        <f>O2279-Y2279</f>
        <v/>
      </c>
      <c r="U2279" s="82">
        <f>AA2279/(T2279+X2279)</f>
        <v/>
      </c>
      <c r="V2279" s="80">
        <f>INDEX(检修、备用和必开!B:B,MATCH(统调负荷!$C2279,检修、备用和必开!$A:$A,0))</f>
        <v/>
      </c>
      <c r="W2279" s="80">
        <f>INDEX(检修、备用和必开!C:C,MATCH(统调负荷!$C2279,检修、备用和必开!$A:$A,0))</f>
        <v/>
      </c>
      <c r="X2279" s="80">
        <f>INDEX(检修、备用和必开!D:D,MATCH(统调负荷!$C2279,检修、备用和必开!$A:$A,0))</f>
        <v/>
      </c>
      <c r="Y2279" s="80">
        <f>INDEX(检修、备用和必开!E:E,MATCH(统调负荷!$C2279,检修、备用和必开!$A:$A,0))</f>
        <v/>
      </c>
      <c r="Z2279" s="80">
        <f>INDEX(检修、备用和必开!F:F,MATCH(统调负荷!$C2279,检修、备用和必开!$A:$A,0))</f>
        <v/>
      </c>
      <c r="AA2279" s="80">
        <f>94492.4-V2279-Z2279</f>
        <v/>
      </c>
      <c r="AB2279" s="80" t="n">
        <v>10</v>
      </c>
      <c r="AC2279" s="80" t="n">
        <v>293</v>
      </c>
      <c r="AD2279" s="83">
        <f>C2279+D2279</f>
        <v/>
      </c>
      <c r="AE2279" s="82">
        <f>N2279-E2279</f>
        <v/>
      </c>
      <c r="AF2279" s="82">
        <f>O2279-F2279</f>
        <v/>
      </c>
      <c r="AG2279" s="82">
        <f>P2279-G2279</f>
        <v/>
      </c>
      <c r="AH2279" s="82">
        <f>Q2279-H2279</f>
        <v/>
      </c>
      <c r="AI2279" s="82">
        <f>R2279-I2279</f>
        <v/>
      </c>
      <c r="AJ2279" s="82">
        <f>S2279-J2279</f>
        <v/>
      </c>
      <c r="AK2279" s="80">
        <f>INDEX(检修、备用和必开!I:I,MATCH(统调负荷!$C2279,检修、备用和必开!$A:$A,0))</f>
        <v/>
      </c>
    </row>
    <row r="2280" ht="13.8" customHeight="1">
      <c r="A2280" s="80">
        <f>WEEKDAY(C2280,2)</f>
        <v/>
      </c>
      <c r="B2280" s="80">
        <f>HOUR(D2280)</f>
        <v/>
      </c>
      <c r="D2280" s="75" t="n"/>
      <c r="E2280" s="80" t="n"/>
      <c r="F2280" s="80" t="n"/>
      <c r="G2280" s="80" t="n"/>
      <c r="H2280" s="80" t="n"/>
      <c r="I2280" s="80" t="n"/>
      <c r="J2280" s="80" t="n"/>
      <c r="K2280" s="80">
        <f>F2280-Y2280</f>
        <v/>
      </c>
      <c r="L2280" s="82">
        <f>AA2280/(K2280+W2280)</f>
        <v/>
      </c>
      <c r="M2280" s="75" t="n">
        <v>0.7291666666666666</v>
      </c>
      <c r="N2280" s="80" t="n">
        <v>62059.1</v>
      </c>
      <c r="O2280" s="80" t="n">
        <v>16620.71</v>
      </c>
      <c r="P2280" s="80" t="n">
        <v>16576.6</v>
      </c>
      <c r="Q2280" s="80" t="n">
        <v>24272.9</v>
      </c>
      <c r="R2280" s="80" t="n">
        <v>6185.11</v>
      </c>
      <c r="S2280" s="80" t="n">
        <v>-1596.22</v>
      </c>
      <c r="T2280" s="80">
        <f>O2280-Y2280</f>
        <v/>
      </c>
      <c r="U2280" s="82">
        <f>AA2280/(T2280+X2280)</f>
        <v/>
      </c>
      <c r="V2280" s="80">
        <f>INDEX(检修、备用和必开!B:B,MATCH(统调负荷!$C2280,检修、备用和必开!$A:$A,0))</f>
        <v/>
      </c>
      <c r="W2280" s="80">
        <f>INDEX(检修、备用和必开!C:C,MATCH(统调负荷!$C2280,检修、备用和必开!$A:$A,0))</f>
        <v/>
      </c>
      <c r="X2280" s="80">
        <f>INDEX(检修、备用和必开!D:D,MATCH(统调负荷!$C2280,检修、备用和必开!$A:$A,0))</f>
        <v/>
      </c>
      <c r="Y2280" s="80">
        <f>INDEX(检修、备用和必开!E:E,MATCH(统调负荷!$C2280,检修、备用和必开!$A:$A,0))</f>
        <v/>
      </c>
      <c r="Z2280" s="80">
        <f>INDEX(检修、备用和必开!F:F,MATCH(统调负荷!$C2280,检修、备用和必开!$A:$A,0))</f>
        <v/>
      </c>
      <c r="AA2280" s="80">
        <f>94492.4-V2280-Z2280</f>
        <v/>
      </c>
      <c r="AB2280" s="80" t="n">
        <v>0</v>
      </c>
      <c r="AC2280" s="80" t="n">
        <v>15.48</v>
      </c>
      <c r="AD2280" s="83">
        <f>C2280+D2280</f>
        <v/>
      </c>
      <c r="AE2280" s="82">
        <f>N2280-E2280</f>
        <v/>
      </c>
      <c r="AF2280" s="82">
        <f>O2280-F2280</f>
        <v/>
      </c>
      <c r="AG2280" s="82">
        <f>P2280-G2280</f>
        <v/>
      </c>
      <c r="AH2280" s="82">
        <f>Q2280-H2280</f>
        <v/>
      </c>
      <c r="AI2280" s="82">
        <f>R2280-I2280</f>
        <v/>
      </c>
      <c r="AJ2280" s="82">
        <f>S2280-J2280</f>
        <v/>
      </c>
      <c r="AK2280" s="80">
        <f>INDEX(检修、备用和必开!I:I,MATCH(统调负荷!$C2280,检修、备用和必开!$A:$A,0))</f>
        <v/>
      </c>
    </row>
    <row r="2281" ht="13.8" customHeight="1">
      <c r="A2281" s="80">
        <f>WEEKDAY(C2281,2)</f>
        <v/>
      </c>
      <c r="B2281" s="80">
        <f>HOUR(D2281)</f>
        <v/>
      </c>
      <c r="D2281" s="75" t="n"/>
      <c r="E2281" s="80" t="n"/>
      <c r="F2281" s="80" t="n"/>
      <c r="G2281" s="80" t="n"/>
      <c r="H2281" s="80" t="n"/>
      <c r="I2281" s="80" t="n"/>
      <c r="J2281" s="80" t="n"/>
      <c r="K2281" s="80">
        <f>F2281-Y2281</f>
        <v/>
      </c>
      <c r="L2281" s="82">
        <f>AA2281/(K2281+W2281)</f>
        <v/>
      </c>
      <c r="M2281" s="75" t="n">
        <v>0.7395833333333334</v>
      </c>
      <c r="N2281" s="80" t="n">
        <v>63763.9</v>
      </c>
      <c r="O2281" s="80" t="n">
        <v>16801.22</v>
      </c>
      <c r="P2281" s="80" t="n">
        <v>16532.4</v>
      </c>
      <c r="Q2281" s="80" t="n">
        <v>25897.8</v>
      </c>
      <c r="R2281" s="80" t="n">
        <v>6076.38</v>
      </c>
      <c r="S2281" s="80" t="n">
        <v>-1543.9</v>
      </c>
      <c r="T2281" s="80">
        <f>O2281-Y2281</f>
        <v/>
      </c>
      <c r="U2281" s="82">
        <f>AA2281/(T2281+X2281)</f>
        <v/>
      </c>
      <c r="V2281" s="80">
        <f>INDEX(检修、备用和必开!B:B,MATCH(统调负荷!$C2281,检修、备用和必开!$A:$A,0))</f>
        <v/>
      </c>
      <c r="W2281" s="80">
        <f>INDEX(检修、备用和必开!C:C,MATCH(统调负荷!$C2281,检修、备用和必开!$A:$A,0))</f>
        <v/>
      </c>
      <c r="X2281" s="80">
        <f>INDEX(检修、备用和必开!D:D,MATCH(统调负荷!$C2281,检修、备用和必开!$A:$A,0))</f>
        <v/>
      </c>
      <c r="Y2281" s="80">
        <f>INDEX(检修、备用和必开!E:E,MATCH(统调负荷!$C2281,检修、备用和必开!$A:$A,0))</f>
        <v/>
      </c>
      <c r="Z2281" s="80">
        <f>INDEX(检修、备用和必开!F:F,MATCH(统调负荷!$C2281,检修、备用和必开!$A:$A,0))</f>
        <v/>
      </c>
      <c r="AA2281" s="80">
        <f>94492.4-V2281-Z2281</f>
        <v/>
      </c>
      <c r="AB2281" s="80" t="n">
        <v>5</v>
      </c>
      <c r="AC2281" s="80" t="n">
        <v>311.13</v>
      </c>
      <c r="AD2281" s="83">
        <f>C2281+D2281</f>
        <v/>
      </c>
      <c r="AE2281" s="82">
        <f>N2281-E2281</f>
        <v/>
      </c>
      <c r="AF2281" s="82">
        <f>O2281-F2281</f>
        <v/>
      </c>
      <c r="AG2281" s="82">
        <f>P2281-G2281</f>
        <v/>
      </c>
      <c r="AH2281" s="82">
        <f>Q2281-H2281</f>
        <v/>
      </c>
      <c r="AI2281" s="82">
        <f>R2281-I2281</f>
        <v/>
      </c>
      <c r="AJ2281" s="82">
        <f>S2281-J2281</f>
        <v/>
      </c>
      <c r="AK2281" s="80">
        <f>INDEX(检修、备用和必开!I:I,MATCH(统调负荷!$C2281,检修、备用和必开!$A:$A,0))</f>
        <v/>
      </c>
    </row>
    <row r="2282" ht="13.8" customHeight="1">
      <c r="A2282" s="80">
        <f>WEEKDAY(C2282,2)</f>
        <v/>
      </c>
      <c r="B2282" s="80">
        <f>HOUR(D2282)</f>
        <v/>
      </c>
      <c r="D2282" s="75" t="n"/>
      <c r="E2282" s="80" t="n"/>
      <c r="F2282" s="80" t="n"/>
      <c r="G2282" s="80" t="n"/>
      <c r="H2282" s="80" t="n"/>
      <c r="I2282" s="80" t="n"/>
      <c r="J2282" s="80" t="n"/>
      <c r="K2282" s="80">
        <f>F2282-Y2282</f>
        <v/>
      </c>
      <c r="L2282" s="82">
        <f>AA2282/(K2282+W2282)</f>
        <v/>
      </c>
      <c r="M2282" s="75" t="n">
        <v>0.75</v>
      </c>
      <c r="N2282" s="80" t="n">
        <v>65136.9</v>
      </c>
      <c r="O2282" s="80" t="n">
        <v>16882.21</v>
      </c>
      <c r="P2282" s="80" t="n">
        <v>16494.6</v>
      </c>
      <c r="Q2282" s="80" t="n">
        <v>27336.4</v>
      </c>
      <c r="R2282" s="80" t="n">
        <v>5998.81</v>
      </c>
      <c r="S2282" s="80" t="n">
        <v>-1575.12</v>
      </c>
      <c r="T2282" s="80">
        <f>O2282-Y2282</f>
        <v/>
      </c>
      <c r="U2282" s="82">
        <f>AA2282/(T2282+X2282)</f>
        <v/>
      </c>
      <c r="V2282" s="80">
        <f>INDEX(检修、备用和必开!B:B,MATCH(统调负荷!$C2282,检修、备用和必开!$A:$A,0))</f>
        <v/>
      </c>
      <c r="W2282" s="80">
        <f>INDEX(检修、备用和必开!C:C,MATCH(统调负荷!$C2282,检修、备用和必开!$A:$A,0))</f>
        <v/>
      </c>
      <c r="X2282" s="80">
        <f>INDEX(检修、备用和必开!D:D,MATCH(统调负荷!$C2282,检修、备用和必开!$A:$A,0))</f>
        <v/>
      </c>
      <c r="Y2282" s="80">
        <f>INDEX(检修、备用和必开!E:E,MATCH(统调负荷!$C2282,检修、备用和必开!$A:$A,0))</f>
        <v/>
      </c>
      <c r="Z2282" s="80">
        <f>INDEX(检修、备用和必开!F:F,MATCH(统调负荷!$C2282,检修、备用和必开!$A:$A,0))</f>
        <v/>
      </c>
      <c r="AA2282" s="80">
        <f>94492.4-V2282-Z2282</f>
        <v/>
      </c>
      <c r="AB2282" s="80" t="n">
        <v>198</v>
      </c>
      <c r="AC2282" s="80" t="n">
        <v>21.81</v>
      </c>
      <c r="AD2282" s="83">
        <f>C2282+D2282</f>
        <v/>
      </c>
      <c r="AE2282" s="82">
        <f>N2282-E2282</f>
        <v/>
      </c>
      <c r="AF2282" s="82">
        <f>O2282-F2282</f>
        <v/>
      </c>
      <c r="AG2282" s="82">
        <f>P2282-G2282</f>
        <v/>
      </c>
      <c r="AH2282" s="82">
        <f>Q2282-H2282</f>
        <v/>
      </c>
      <c r="AI2282" s="82">
        <f>R2282-I2282</f>
        <v/>
      </c>
      <c r="AJ2282" s="82">
        <f>S2282-J2282</f>
        <v/>
      </c>
      <c r="AK2282" s="80">
        <f>INDEX(检修、备用和必开!I:I,MATCH(统调负荷!$C2282,检修、备用和必开!$A:$A,0))</f>
        <v/>
      </c>
    </row>
    <row r="2283" ht="13.8" customHeight="1">
      <c r="A2283" s="80">
        <f>WEEKDAY(C2283,2)</f>
        <v/>
      </c>
      <c r="B2283" s="80">
        <f>HOUR(D2283)</f>
        <v/>
      </c>
      <c r="D2283" s="75" t="n"/>
      <c r="E2283" s="80" t="n"/>
      <c r="F2283" s="80" t="n"/>
      <c r="G2283" s="80" t="n"/>
      <c r="H2283" s="80" t="n"/>
      <c r="I2283" s="80" t="n"/>
      <c r="J2283" s="80" t="n"/>
      <c r="K2283" s="80">
        <f>F2283-Y2283</f>
        <v/>
      </c>
      <c r="L2283" s="82">
        <f>AA2283/(K2283+W2283)</f>
        <v/>
      </c>
      <c r="M2283" s="75" t="n">
        <v>0.7604166666666666</v>
      </c>
      <c r="N2283" s="80" t="n">
        <v>66948.39999999999</v>
      </c>
      <c r="O2283" s="80" t="n">
        <v>15826.04</v>
      </c>
      <c r="P2283" s="80" t="n">
        <v>18241.6</v>
      </c>
      <c r="Q2283" s="80" t="n">
        <v>28458.6</v>
      </c>
      <c r="R2283" s="80" t="n">
        <v>5960.64</v>
      </c>
      <c r="S2283" s="80" t="n">
        <v>-1538.48</v>
      </c>
      <c r="T2283" s="80">
        <f>O2283-Y2283</f>
        <v/>
      </c>
      <c r="U2283" s="82">
        <f>AA2283/(T2283+X2283)</f>
        <v/>
      </c>
      <c r="V2283" s="80">
        <f>INDEX(检修、备用和必开!B:B,MATCH(统调负荷!$C2283,检修、备用和必开!$A:$A,0))</f>
        <v/>
      </c>
      <c r="W2283" s="80">
        <f>INDEX(检修、备用和必开!C:C,MATCH(统调负荷!$C2283,检修、备用和必开!$A:$A,0))</f>
        <v/>
      </c>
      <c r="X2283" s="80">
        <f>INDEX(检修、备用和必开!D:D,MATCH(统调负荷!$C2283,检修、备用和必开!$A:$A,0))</f>
        <v/>
      </c>
      <c r="Y2283" s="80">
        <f>INDEX(检修、备用和必开!E:E,MATCH(统调负荷!$C2283,检修、备用和必开!$A:$A,0))</f>
        <v/>
      </c>
      <c r="Z2283" s="80">
        <f>INDEX(检修、备用和必开!F:F,MATCH(统调负荷!$C2283,检修、备用和必开!$A:$A,0))</f>
        <v/>
      </c>
      <c r="AA2283" s="80">
        <f>94492.4-V2283-Z2283</f>
        <v/>
      </c>
      <c r="AB2283" s="80" t="n">
        <v>285.4</v>
      </c>
      <c r="AC2283" s="80" t="n">
        <v>21.81</v>
      </c>
      <c r="AD2283" s="83">
        <f>C2283+D2283</f>
        <v/>
      </c>
      <c r="AE2283" s="82">
        <f>N2283-E2283</f>
        <v/>
      </c>
      <c r="AF2283" s="82">
        <f>O2283-F2283</f>
        <v/>
      </c>
      <c r="AG2283" s="82">
        <f>P2283-G2283</f>
        <v/>
      </c>
      <c r="AH2283" s="82">
        <f>Q2283-H2283</f>
        <v/>
      </c>
      <c r="AI2283" s="82">
        <f>R2283-I2283</f>
        <v/>
      </c>
      <c r="AJ2283" s="82">
        <f>S2283-J2283</f>
        <v/>
      </c>
      <c r="AK2283" s="80">
        <f>INDEX(检修、备用和必开!I:I,MATCH(统调负荷!$C2283,检修、备用和必开!$A:$A,0))</f>
        <v/>
      </c>
    </row>
    <row r="2284" ht="13.8" customHeight="1">
      <c r="A2284" s="80">
        <f>WEEKDAY(C2284,2)</f>
        <v/>
      </c>
      <c r="B2284" s="80">
        <f>HOUR(D2284)</f>
        <v/>
      </c>
      <c r="D2284" s="75" t="n"/>
      <c r="E2284" s="80" t="n"/>
      <c r="F2284" s="80" t="n"/>
      <c r="G2284" s="80" t="n"/>
      <c r="H2284" s="80" t="n"/>
      <c r="I2284" s="80" t="n"/>
      <c r="J2284" s="80" t="n"/>
      <c r="K2284" s="80">
        <f>F2284-Y2284</f>
        <v/>
      </c>
      <c r="L2284" s="82">
        <f>AA2284/(K2284+W2284)</f>
        <v/>
      </c>
      <c r="M2284" s="75" t="n">
        <v>0.7708333333333334</v>
      </c>
      <c r="N2284" s="80" t="n">
        <v>67635.3</v>
      </c>
      <c r="O2284" s="80" t="n">
        <v>16106.73</v>
      </c>
      <c r="P2284" s="80" t="n">
        <v>18302.1</v>
      </c>
      <c r="Q2284" s="80" t="n">
        <v>28750</v>
      </c>
      <c r="R2284" s="80" t="n">
        <v>6029.73</v>
      </c>
      <c r="S2284" s="80" t="n">
        <v>-1553.26</v>
      </c>
      <c r="T2284" s="80">
        <f>O2284-Y2284</f>
        <v/>
      </c>
      <c r="U2284" s="82">
        <f>AA2284/(T2284+X2284)</f>
        <v/>
      </c>
      <c r="V2284" s="80">
        <f>INDEX(检修、备用和必开!B:B,MATCH(统调负荷!$C2284,检修、备用和必开!$A:$A,0))</f>
        <v/>
      </c>
      <c r="W2284" s="80">
        <f>INDEX(检修、备用和必开!C:C,MATCH(统调负荷!$C2284,检修、备用和必开!$A:$A,0))</f>
        <v/>
      </c>
      <c r="X2284" s="80">
        <f>INDEX(检修、备用和必开!D:D,MATCH(统调负荷!$C2284,检修、备用和必开!$A:$A,0))</f>
        <v/>
      </c>
      <c r="Y2284" s="80">
        <f>INDEX(检修、备用和必开!E:E,MATCH(统调负荷!$C2284,检修、备用和必开!$A:$A,0))</f>
        <v/>
      </c>
      <c r="Z2284" s="80">
        <f>INDEX(检修、备用和必开!F:F,MATCH(统调负荷!$C2284,检修、备用和必开!$A:$A,0))</f>
        <v/>
      </c>
      <c r="AA2284" s="80">
        <f>94492.4-V2284-Z2284</f>
        <v/>
      </c>
      <c r="AB2284" s="80" t="n">
        <v>285.89</v>
      </c>
      <c r="AC2284" s="80" t="n">
        <v>53.99</v>
      </c>
      <c r="AD2284" s="83">
        <f>C2284+D2284</f>
        <v/>
      </c>
      <c r="AE2284" s="82">
        <f>N2284-E2284</f>
        <v/>
      </c>
      <c r="AF2284" s="82">
        <f>O2284-F2284</f>
        <v/>
      </c>
      <c r="AG2284" s="82">
        <f>P2284-G2284</f>
        <v/>
      </c>
      <c r="AH2284" s="82">
        <f>Q2284-H2284</f>
        <v/>
      </c>
      <c r="AI2284" s="82">
        <f>R2284-I2284</f>
        <v/>
      </c>
      <c r="AJ2284" s="82">
        <f>S2284-J2284</f>
        <v/>
      </c>
      <c r="AK2284" s="80">
        <f>INDEX(检修、备用和必开!I:I,MATCH(统调负荷!$C2284,检修、备用和必开!$A:$A,0))</f>
        <v/>
      </c>
    </row>
    <row r="2285" ht="13.8" customHeight="1">
      <c r="A2285" s="80">
        <f>WEEKDAY(C2285,2)</f>
        <v/>
      </c>
      <c r="B2285" s="80">
        <f>HOUR(D2285)</f>
        <v/>
      </c>
      <c r="D2285" s="75" t="n"/>
      <c r="E2285" s="80" t="n"/>
      <c r="F2285" s="80" t="n"/>
      <c r="G2285" s="80" t="n"/>
      <c r="H2285" s="80" t="n"/>
      <c r="I2285" s="80" t="n"/>
      <c r="J2285" s="80" t="n"/>
      <c r="K2285" s="80">
        <f>F2285-Y2285</f>
        <v/>
      </c>
      <c r="L2285" s="82">
        <f>AA2285/(K2285+W2285)</f>
        <v/>
      </c>
      <c r="M2285" s="75" t="n">
        <v>0.78125</v>
      </c>
      <c r="N2285" s="80" t="n">
        <v>67978.10000000001</v>
      </c>
      <c r="O2285" s="80" t="n">
        <v>15750.19</v>
      </c>
      <c r="P2285" s="80" t="n">
        <v>18738.9</v>
      </c>
      <c r="Q2285" s="80" t="n">
        <v>28943.3</v>
      </c>
      <c r="R2285" s="80" t="n">
        <v>6130.37</v>
      </c>
      <c r="S2285" s="80" t="n">
        <v>-1584.66</v>
      </c>
      <c r="T2285" s="80">
        <f>O2285-Y2285</f>
        <v/>
      </c>
      <c r="U2285" s="82">
        <f>AA2285/(T2285+X2285)</f>
        <v/>
      </c>
      <c r="V2285" s="80">
        <f>INDEX(检修、备用和必开!B:B,MATCH(统调负荷!$C2285,检修、备用和必开!$A:$A,0))</f>
        <v/>
      </c>
      <c r="W2285" s="80">
        <f>INDEX(检修、备用和必开!C:C,MATCH(统调负荷!$C2285,检修、备用和必开!$A:$A,0))</f>
        <v/>
      </c>
      <c r="X2285" s="80">
        <f>INDEX(检修、备用和必开!D:D,MATCH(统调负荷!$C2285,检修、备用和必开!$A:$A,0))</f>
        <v/>
      </c>
      <c r="Y2285" s="80">
        <f>INDEX(检修、备用和必开!E:E,MATCH(统调负荷!$C2285,检修、备用和必开!$A:$A,0))</f>
        <v/>
      </c>
      <c r="Z2285" s="80">
        <f>INDEX(检修、备用和必开!F:F,MATCH(统调负荷!$C2285,检修、备用和必开!$A:$A,0))</f>
        <v/>
      </c>
      <c r="AA2285" s="80">
        <f>94492.4-V2285-Z2285</f>
        <v/>
      </c>
      <c r="AB2285" s="80" t="n">
        <v>277.37</v>
      </c>
      <c r="AC2285" s="80" t="n">
        <v>21.81</v>
      </c>
      <c r="AD2285" s="83">
        <f>C2285+D2285</f>
        <v/>
      </c>
      <c r="AE2285" s="82">
        <f>N2285-E2285</f>
        <v/>
      </c>
      <c r="AF2285" s="82">
        <f>O2285-F2285</f>
        <v/>
      </c>
      <c r="AG2285" s="82">
        <f>P2285-G2285</f>
        <v/>
      </c>
      <c r="AH2285" s="82">
        <f>Q2285-H2285</f>
        <v/>
      </c>
      <c r="AI2285" s="82">
        <f>R2285-I2285</f>
        <v/>
      </c>
      <c r="AJ2285" s="82">
        <f>S2285-J2285</f>
        <v/>
      </c>
      <c r="AK2285" s="80">
        <f>INDEX(检修、备用和必开!I:I,MATCH(统调负荷!$C2285,检修、备用和必开!$A:$A,0))</f>
        <v/>
      </c>
    </row>
    <row r="2286" ht="13.8" customHeight="1">
      <c r="A2286" s="80">
        <f>WEEKDAY(C2286,2)</f>
        <v/>
      </c>
      <c r="B2286" s="80">
        <f>HOUR(D2286)</f>
        <v/>
      </c>
      <c r="D2286" s="75" t="n"/>
      <c r="E2286" s="80" t="n"/>
      <c r="F2286" s="80" t="n"/>
      <c r="G2286" s="80" t="n"/>
      <c r="H2286" s="80" t="n"/>
      <c r="I2286" s="80" t="n"/>
      <c r="J2286" s="80" t="n"/>
      <c r="K2286" s="80">
        <f>F2286-Y2286</f>
        <v/>
      </c>
      <c r="L2286" s="82">
        <f>AA2286/(K2286+W2286)</f>
        <v/>
      </c>
      <c r="M2286" s="75" t="n">
        <v>0.7916666666666666</v>
      </c>
      <c r="N2286" s="80" t="n">
        <v>67569</v>
      </c>
      <c r="O2286" s="80" t="n">
        <v>15475.03</v>
      </c>
      <c r="P2286" s="80" t="n">
        <v>18362.6</v>
      </c>
      <c r="Q2286" s="80" t="n">
        <v>29124.1</v>
      </c>
      <c r="R2286" s="80" t="n">
        <v>6132.54</v>
      </c>
      <c r="S2286" s="80" t="n">
        <v>-1525.27</v>
      </c>
      <c r="T2286" s="80">
        <f>O2286-Y2286</f>
        <v/>
      </c>
      <c r="U2286" s="82">
        <f>AA2286/(T2286+X2286)</f>
        <v/>
      </c>
      <c r="V2286" s="80">
        <f>INDEX(检修、备用和必开!B:B,MATCH(统调负荷!$C2286,检修、备用和必开!$A:$A,0))</f>
        <v/>
      </c>
      <c r="W2286" s="80">
        <f>INDEX(检修、备用和必开!C:C,MATCH(统调负荷!$C2286,检修、备用和必开!$A:$A,0))</f>
        <v/>
      </c>
      <c r="X2286" s="80">
        <f>INDEX(检修、备用和必开!D:D,MATCH(统调负荷!$C2286,检修、备用和必开!$A:$A,0))</f>
        <v/>
      </c>
      <c r="Y2286" s="80">
        <f>INDEX(检修、备用和必开!E:E,MATCH(统调负荷!$C2286,检修、备用和必开!$A:$A,0))</f>
        <v/>
      </c>
      <c r="Z2286" s="80">
        <f>INDEX(检修、备用和必开!F:F,MATCH(统调负荷!$C2286,检修、备用和必开!$A:$A,0))</f>
        <v/>
      </c>
      <c r="AA2286" s="80">
        <f>94492.4-V2286-Z2286</f>
        <v/>
      </c>
      <c r="AB2286" s="80" t="n">
        <v>248.53</v>
      </c>
      <c r="AC2286" s="80" t="n">
        <v>21.81</v>
      </c>
      <c r="AD2286" s="83">
        <f>C2286+D2286</f>
        <v/>
      </c>
      <c r="AE2286" s="82">
        <f>N2286-E2286</f>
        <v/>
      </c>
      <c r="AF2286" s="82">
        <f>O2286-F2286</f>
        <v/>
      </c>
      <c r="AG2286" s="82">
        <f>P2286-G2286</f>
        <v/>
      </c>
      <c r="AH2286" s="82">
        <f>Q2286-H2286</f>
        <v/>
      </c>
      <c r="AI2286" s="82">
        <f>R2286-I2286</f>
        <v/>
      </c>
      <c r="AJ2286" s="82">
        <f>S2286-J2286</f>
        <v/>
      </c>
      <c r="AK2286" s="80">
        <f>INDEX(检修、备用和必开!I:I,MATCH(统调负荷!$C2286,检修、备用和必开!$A:$A,0))</f>
        <v/>
      </c>
    </row>
    <row r="2287" ht="13.8" customHeight="1">
      <c r="A2287" s="80">
        <f>WEEKDAY(C2287,2)</f>
        <v/>
      </c>
      <c r="B2287" s="80">
        <f>HOUR(D2287)</f>
        <v/>
      </c>
      <c r="D2287" s="75" t="n"/>
      <c r="E2287" s="80" t="n"/>
      <c r="F2287" s="80" t="n"/>
      <c r="G2287" s="80" t="n"/>
      <c r="H2287" s="80" t="n"/>
      <c r="I2287" s="80" t="n"/>
      <c r="J2287" s="80" t="n"/>
      <c r="K2287" s="80">
        <f>F2287-Y2287</f>
        <v/>
      </c>
      <c r="L2287" s="82">
        <f>AA2287/(K2287+W2287)</f>
        <v/>
      </c>
      <c r="M2287" s="75" t="n">
        <v>0.8020833333333334</v>
      </c>
      <c r="N2287" s="80" t="n">
        <v>68279.89999999999</v>
      </c>
      <c r="O2287" s="80" t="n">
        <v>15328.29</v>
      </c>
      <c r="P2287" s="80" t="n">
        <v>18827.6</v>
      </c>
      <c r="Q2287" s="80" t="n">
        <v>29450</v>
      </c>
      <c r="R2287" s="80" t="n">
        <v>6198.19</v>
      </c>
      <c r="S2287" s="80" t="n">
        <v>-1524.18</v>
      </c>
      <c r="T2287" s="80">
        <f>O2287-Y2287</f>
        <v/>
      </c>
      <c r="U2287" s="82">
        <f>AA2287/(T2287+X2287)</f>
        <v/>
      </c>
      <c r="V2287" s="80">
        <f>INDEX(检修、备用和必开!B:B,MATCH(统调负荷!$C2287,检修、备用和必开!$A:$A,0))</f>
        <v/>
      </c>
      <c r="W2287" s="80">
        <f>INDEX(检修、备用和必开!C:C,MATCH(统调负荷!$C2287,检修、备用和必开!$A:$A,0))</f>
        <v/>
      </c>
      <c r="X2287" s="80">
        <f>INDEX(检修、备用和必开!D:D,MATCH(统调负荷!$C2287,检修、备用和必开!$A:$A,0))</f>
        <v/>
      </c>
      <c r="Y2287" s="80">
        <f>INDEX(检修、备用和必开!E:E,MATCH(统调负荷!$C2287,检修、备用和必开!$A:$A,0))</f>
        <v/>
      </c>
      <c r="Z2287" s="80">
        <f>INDEX(检修、备用和必开!F:F,MATCH(统调负荷!$C2287,检修、备用和必开!$A:$A,0))</f>
        <v/>
      </c>
      <c r="AA2287" s="80">
        <f>94492.4-V2287-Z2287</f>
        <v/>
      </c>
      <c r="AB2287" s="80" t="n">
        <v>282.83</v>
      </c>
      <c r="AC2287" s="80" t="n">
        <v>21.81</v>
      </c>
      <c r="AD2287" s="83">
        <f>C2287+D2287</f>
        <v/>
      </c>
      <c r="AE2287" s="82">
        <f>N2287-E2287</f>
        <v/>
      </c>
      <c r="AF2287" s="82">
        <f>O2287-F2287</f>
        <v/>
      </c>
      <c r="AG2287" s="82">
        <f>P2287-G2287</f>
        <v/>
      </c>
      <c r="AH2287" s="82">
        <f>Q2287-H2287</f>
        <v/>
      </c>
      <c r="AI2287" s="82">
        <f>R2287-I2287</f>
        <v/>
      </c>
      <c r="AJ2287" s="82">
        <f>S2287-J2287</f>
        <v/>
      </c>
      <c r="AK2287" s="80">
        <f>INDEX(检修、备用和必开!I:I,MATCH(统调负荷!$C2287,检修、备用和必开!$A:$A,0))</f>
        <v/>
      </c>
    </row>
    <row r="2288" ht="13.8" customHeight="1">
      <c r="A2288" s="80">
        <f>WEEKDAY(C2288,2)</f>
        <v/>
      </c>
      <c r="B2288" s="80">
        <f>HOUR(D2288)</f>
        <v/>
      </c>
      <c r="D2288" s="75" t="n"/>
      <c r="E2288" s="80" t="n"/>
      <c r="F2288" s="80" t="n"/>
      <c r="G2288" s="80" t="n"/>
      <c r="H2288" s="80" t="n"/>
      <c r="I2288" s="80" t="n"/>
      <c r="J2288" s="80" t="n"/>
      <c r="K2288" s="80">
        <f>F2288-Y2288</f>
        <v/>
      </c>
      <c r="L2288" s="82">
        <f>AA2288/(K2288+W2288)</f>
        <v/>
      </c>
      <c r="M2288" s="75" t="n">
        <v>0.8125</v>
      </c>
      <c r="N2288" s="80" t="n">
        <v>68157.2</v>
      </c>
      <c r="O2288" s="80" t="n">
        <v>15399.41</v>
      </c>
      <c r="P2288" s="80" t="n">
        <v>18803.5</v>
      </c>
      <c r="Q2288" s="80" t="n">
        <v>29285.9</v>
      </c>
      <c r="R2288" s="80" t="n">
        <v>6257.05</v>
      </c>
      <c r="S2288" s="80" t="n">
        <v>-1588.66</v>
      </c>
      <c r="T2288" s="80">
        <f>O2288-Y2288</f>
        <v/>
      </c>
      <c r="U2288" s="82">
        <f>AA2288/(T2288+X2288)</f>
        <v/>
      </c>
      <c r="V2288" s="80">
        <f>INDEX(检修、备用和必开!B:B,MATCH(统调负荷!$C2288,检修、备用和必开!$A:$A,0))</f>
        <v/>
      </c>
      <c r="W2288" s="80">
        <f>INDEX(检修、备用和必开!C:C,MATCH(统调负荷!$C2288,检修、备用和必开!$A:$A,0))</f>
        <v/>
      </c>
      <c r="X2288" s="80">
        <f>INDEX(检修、备用和必开!D:D,MATCH(统调负荷!$C2288,检修、备用和必开!$A:$A,0))</f>
        <v/>
      </c>
      <c r="Y2288" s="80">
        <f>INDEX(检修、备用和必开!E:E,MATCH(统调负荷!$C2288,检修、备用和必开!$A:$A,0))</f>
        <v/>
      </c>
      <c r="Z2288" s="80">
        <f>INDEX(检修、备用和必开!F:F,MATCH(统调负荷!$C2288,检修、备用和必开!$A:$A,0))</f>
        <v/>
      </c>
      <c r="AA2288" s="80">
        <f>94492.4-V2288-Z2288</f>
        <v/>
      </c>
      <c r="AB2288" s="80" t="n">
        <v>263.46</v>
      </c>
      <c r="AC2288" s="80" t="n">
        <v>36</v>
      </c>
      <c r="AD2288" s="83">
        <f>C2288+D2288</f>
        <v/>
      </c>
      <c r="AE2288" s="82">
        <f>N2288-E2288</f>
        <v/>
      </c>
      <c r="AF2288" s="82">
        <f>O2288-F2288</f>
        <v/>
      </c>
      <c r="AG2288" s="82">
        <f>P2288-G2288</f>
        <v/>
      </c>
      <c r="AH2288" s="82">
        <f>Q2288-H2288</f>
        <v/>
      </c>
      <c r="AI2288" s="82">
        <f>R2288-I2288</f>
        <v/>
      </c>
      <c r="AJ2288" s="82">
        <f>S2288-J2288</f>
        <v/>
      </c>
      <c r="AK2288" s="80">
        <f>INDEX(检修、备用和必开!I:I,MATCH(统调负荷!$C2288,检修、备用和必开!$A:$A,0))</f>
        <v/>
      </c>
    </row>
    <row r="2289" ht="13.8" customHeight="1">
      <c r="A2289" s="80">
        <f>WEEKDAY(C2289,2)</f>
        <v/>
      </c>
      <c r="B2289" s="80">
        <f>HOUR(D2289)</f>
        <v/>
      </c>
      <c r="D2289" s="75" t="n"/>
      <c r="E2289" s="80" t="n"/>
      <c r="F2289" s="80" t="n"/>
      <c r="G2289" s="80" t="n"/>
      <c r="H2289" s="80" t="n"/>
      <c r="I2289" s="80" t="n"/>
      <c r="J2289" s="80" t="n"/>
      <c r="K2289" s="80">
        <f>F2289-Y2289</f>
        <v/>
      </c>
      <c r="L2289" s="82">
        <f>AA2289/(K2289+W2289)</f>
        <v/>
      </c>
      <c r="M2289" s="75" t="n">
        <v>0.8229166666666666</v>
      </c>
      <c r="N2289" s="80" t="n">
        <v>67702</v>
      </c>
      <c r="O2289" s="80" t="n">
        <v>15027.22</v>
      </c>
      <c r="P2289" s="80" t="n">
        <v>19325</v>
      </c>
      <c r="Q2289" s="80" t="n">
        <v>28609.6</v>
      </c>
      <c r="R2289" s="80" t="n">
        <v>6300.15</v>
      </c>
      <c r="S2289" s="80" t="n">
        <v>-1559.97</v>
      </c>
      <c r="T2289" s="80">
        <f>O2289-Y2289</f>
        <v/>
      </c>
      <c r="U2289" s="82">
        <f>AA2289/(T2289+X2289)</f>
        <v/>
      </c>
      <c r="V2289" s="80">
        <f>INDEX(检修、备用和必开!B:B,MATCH(统调负荷!$C2289,检修、备用和必开!$A:$A,0))</f>
        <v/>
      </c>
      <c r="W2289" s="80">
        <f>INDEX(检修、备用和必开!C:C,MATCH(统调负荷!$C2289,检修、备用和必开!$A:$A,0))</f>
        <v/>
      </c>
      <c r="X2289" s="80">
        <f>INDEX(检修、备用和必开!D:D,MATCH(统调负荷!$C2289,检修、备用和必开!$A:$A,0))</f>
        <v/>
      </c>
      <c r="Y2289" s="80">
        <f>INDEX(检修、备用和必开!E:E,MATCH(统调负荷!$C2289,检修、备用和必开!$A:$A,0))</f>
        <v/>
      </c>
      <c r="Z2289" s="80">
        <f>INDEX(检修、备用和必开!F:F,MATCH(统调负荷!$C2289,检修、备用和必开!$A:$A,0))</f>
        <v/>
      </c>
      <c r="AA2289" s="80">
        <f>94492.4-V2289-Z2289</f>
        <v/>
      </c>
      <c r="AB2289" s="80" t="n">
        <v>209.21</v>
      </c>
      <c r="AC2289" s="80" t="n">
        <v>36</v>
      </c>
      <c r="AD2289" s="83">
        <f>C2289+D2289</f>
        <v/>
      </c>
      <c r="AE2289" s="82">
        <f>N2289-E2289</f>
        <v/>
      </c>
      <c r="AF2289" s="82">
        <f>O2289-F2289</f>
        <v/>
      </c>
      <c r="AG2289" s="82">
        <f>P2289-G2289</f>
        <v/>
      </c>
      <c r="AH2289" s="82">
        <f>Q2289-H2289</f>
        <v/>
      </c>
      <c r="AI2289" s="82">
        <f>R2289-I2289</f>
        <v/>
      </c>
      <c r="AJ2289" s="82">
        <f>S2289-J2289</f>
        <v/>
      </c>
      <c r="AK2289" s="80">
        <f>INDEX(检修、备用和必开!I:I,MATCH(统调负荷!$C2289,检修、备用和必开!$A:$A,0))</f>
        <v/>
      </c>
    </row>
    <row r="2290" ht="13.8" customHeight="1">
      <c r="A2290" s="80">
        <f>WEEKDAY(C2290,2)</f>
        <v/>
      </c>
      <c r="B2290" s="80">
        <f>HOUR(D2290)</f>
        <v/>
      </c>
      <c r="D2290" s="75" t="n"/>
      <c r="E2290" s="80" t="n"/>
      <c r="F2290" s="80" t="n"/>
      <c r="G2290" s="80" t="n"/>
      <c r="H2290" s="80" t="n"/>
      <c r="I2290" s="80" t="n"/>
      <c r="J2290" s="80" t="n"/>
      <c r="K2290" s="80">
        <f>F2290-Y2290</f>
        <v/>
      </c>
      <c r="L2290" s="82">
        <f>AA2290/(K2290+W2290)</f>
        <v/>
      </c>
      <c r="M2290" s="75" t="n">
        <v>0.8333333333333334</v>
      </c>
      <c r="N2290" s="80" t="n">
        <v>67092.5</v>
      </c>
      <c r="O2290" s="80" t="n">
        <v>14322.5</v>
      </c>
      <c r="P2290" s="80" t="n">
        <v>19628.6</v>
      </c>
      <c r="Q2290" s="80" t="n">
        <v>28456.2</v>
      </c>
      <c r="R2290" s="80" t="n">
        <v>6232.8</v>
      </c>
      <c r="S2290" s="80" t="n">
        <v>-1547.6</v>
      </c>
      <c r="T2290" s="80">
        <f>O2290-Y2290</f>
        <v/>
      </c>
      <c r="U2290" s="82">
        <f>AA2290/(T2290+X2290)</f>
        <v/>
      </c>
      <c r="V2290" s="80">
        <f>INDEX(检修、备用和必开!B:B,MATCH(统调负荷!$C2290,检修、备用和必开!$A:$A,0))</f>
        <v/>
      </c>
      <c r="W2290" s="80">
        <f>INDEX(检修、备用和必开!C:C,MATCH(统调负荷!$C2290,检修、备用和必开!$A:$A,0))</f>
        <v/>
      </c>
      <c r="X2290" s="80">
        <f>INDEX(检修、备用和必开!D:D,MATCH(统调负荷!$C2290,检修、备用和必开!$A:$A,0))</f>
        <v/>
      </c>
      <c r="Y2290" s="80">
        <f>INDEX(检修、备用和必开!E:E,MATCH(统调负荷!$C2290,检修、备用和必开!$A:$A,0))</f>
        <v/>
      </c>
      <c r="Z2290" s="80">
        <f>INDEX(检修、备用和必开!F:F,MATCH(统调负荷!$C2290,检修、备用和必开!$A:$A,0))</f>
        <v/>
      </c>
      <c r="AA2290" s="80">
        <f>94492.4-V2290-Z2290</f>
        <v/>
      </c>
      <c r="AB2290" s="80" t="n">
        <v>247.81</v>
      </c>
      <c r="AC2290" s="80" t="n">
        <v>21.81</v>
      </c>
      <c r="AD2290" s="83">
        <f>C2290+D2290</f>
        <v/>
      </c>
      <c r="AE2290" s="82">
        <f>N2290-E2290</f>
        <v/>
      </c>
      <c r="AF2290" s="82">
        <f>O2290-F2290</f>
        <v/>
      </c>
      <c r="AG2290" s="82">
        <f>P2290-G2290</f>
        <v/>
      </c>
      <c r="AH2290" s="82">
        <f>Q2290-H2290</f>
        <v/>
      </c>
      <c r="AI2290" s="82">
        <f>R2290-I2290</f>
        <v/>
      </c>
      <c r="AJ2290" s="82">
        <f>S2290-J2290</f>
        <v/>
      </c>
      <c r="AK2290" s="80">
        <f>INDEX(检修、备用和必开!I:I,MATCH(统调负荷!$C2290,检修、备用和必开!$A:$A,0))</f>
        <v/>
      </c>
    </row>
    <row r="2291" ht="13.8" customHeight="1">
      <c r="A2291" s="80">
        <f>WEEKDAY(C2291,2)</f>
        <v/>
      </c>
      <c r="B2291" s="80">
        <f>HOUR(D2291)</f>
        <v/>
      </c>
      <c r="D2291" s="75" t="n"/>
      <c r="E2291" s="80" t="n"/>
      <c r="F2291" s="80" t="n"/>
      <c r="G2291" s="80" t="n"/>
      <c r="H2291" s="80" t="n"/>
      <c r="I2291" s="80" t="n"/>
      <c r="J2291" s="80" t="n"/>
      <c r="K2291" s="80">
        <f>F2291-Y2291</f>
        <v/>
      </c>
      <c r="L2291" s="82">
        <f>AA2291/(K2291+W2291)</f>
        <v/>
      </c>
      <c r="M2291" s="75" t="n">
        <v>0.84375</v>
      </c>
      <c r="N2291" s="80" t="n">
        <v>67026.60000000001</v>
      </c>
      <c r="O2291" s="80" t="n">
        <v>14251.59</v>
      </c>
      <c r="P2291" s="80" t="n">
        <v>19371.6</v>
      </c>
      <c r="Q2291" s="80" t="n">
        <v>28705.9</v>
      </c>
      <c r="R2291" s="80" t="n">
        <v>6233.68</v>
      </c>
      <c r="S2291" s="80" t="n">
        <v>-1536.17</v>
      </c>
      <c r="T2291" s="80">
        <f>O2291-Y2291</f>
        <v/>
      </c>
      <c r="U2291" s="82">
        <f>AA2291/(T2291+X2291)</f>
        <v/>
      </c>
      <c r="V2291" s="80">
        <f>INDEX(检修、备用和必开!B:B,MATCH(统调负荷!$C2291,检修、备用和必开!$A:$A,0))</f>
        <v/>
      </c>
      <c r="W2291" s="80">
        <f>INDEX(检修、备用和必开!C:C,MATCH(统调负荷!$C2291,检修、备用和必开!$A:$A,0))</f>
        <v/>
      </c>
      <c r="X2291" s="80">
        <f>INDEX(检修、备用和必开!D:D,MATCH(统调负荷!$C2291,检修、备用和必开!$A:$A,0))</f>
        <v/>
      </c>
      <c r="Y2291" s="80">
        <f>INDEX(检修、备用和必开!E:E,MATCH(统调负荷!$C2291,检修、备用和必开!$A:$A,0))</f>
        <v/>
      </c>
      <c r="Z2291" s="80">
        <f>INDEX(检修、备用和必开!F:F,MATCH(统调负荷!$C2291,检修、备用和必开!$A:$A,0))</f>
        <v/>
      </c>
      <c r="AA2291" s="80">
        <f>94492.4-V2291-Z2291</f>
        <v/>
      </c>
      <c r="AB2291" s="80" t="n">
        <v>262</v>
      </c>
      <c r="AC2291" s="80" t="n">
        <v>14.76</v>
      </c>
      <c r="AD2291" s="83">
        <f>C2291+D2291</f>
        <v/>
      </c>
      <c r="AE2291" s="82">
        <f>N2291-E2291</f>
        <v/>
      </c>
      <c r="AF2291" s="82">
        <f>O2291-F2291</f>
        <v/>
      </c>
      <c r="AG2291" s="82">
        <f>P2291-G2291</f>
        <v/>
      </c>
      <c r="AH2291" s="82">
        <f>Q2291-H2291</f>
        <v/>
      </c>
      <c r="AI2291" s="82">
        <f>R2291-I2291</f>
        <v/>
      </c>
      <c r="AJ2291" s="82">
        <f>S2291-J2291</f>
        <v/>
      </c>
      <c r="AK2291" s="80">
        <f>INDEX(检修、备用和必开!I:I,MATCH(统调负荷!$C2291,检修、备用和必开!$A:$A,0))</f>
        <v/>
      </c>
    </row>
    <row r="2292" ht="13.8" customHeight="1">
      <c r="A2292" s="80">
        <f>WEEKDAY(C2292,2)</f>
        <v/>
      </c>
      <c r="B2292" s="80">
        <f>HOUR(D2292)</f>
        <v/>
      </c>
      <c r="D2292" s="75" t="n"/>
      <c r="E2292" s="80" t="n"/>
      <c r="F2292" s="80" t="n"/>
      <c r="G2292" s="80" t="n"/>
      <c r="H2292" s="80" t="n"/>
      <c r="I2292" s="80" t="n"/>
      <c r="J2292" s="80" t="n"/>
      <c r="K2292" s="80">
        <f>F2292-Y2292</f>
        <v/>
      </c>
      <c r="L2292" s="82">
        <f>AA2292/(K2292+W2292)</f>
        <v/>
      </c>
      <c r="M2292" s="75" t="n">
        <v>0.8541666666666666</v>
      </c>
      <c r="N2292" s="80" t="n">
        <v>66657.2</v>
      </c>
      <c r="O2292" s="80" t="n">
        <v>13809.55</v>
      </c>
      <c r="P2292" s="80" t="n">
        <v>19302.4</v>
      </c>
      <c r="Q2292" s="80" t="n">
        <v>28819.5</v>
      </c>
      <c r="R2292" s="80" t="n">
        <v>6190.86</v>
      </c>
      <c r="S2292" s="80" t="n">
        <v>-1465.11</v>
      </c>
      <c r="T2292" s="80">
        <f>O2292-Y2292</f>
        <v/>
      </c>
      <c r="U2292" s="82">
        <f>AA2292/(T2292+X2292)</f>
        <v/>
      </c>
      <c r="V2292" s="80">
        <f>INDEX(检修、备用和必开!B:B,MATCH(统调负荷!$C2292,检修、备用和必开!$A:$A,0))</f>
        <v/>
      </c>
      <c r="W2292" s="80">
        <f>INDEX(检修、备用和必开!C:C,MATCH(统调负荷!$C2292,检修、备用和必开!$A:$A,0))</f>
        <v/>
      </c>
      <c r="X2292" s="80">
        <f>INDEX(检修、备用和必开!D:D,MATCH(统调负荷!$C2292,检修、备用和必开!$A:$A,0))</f>
        <v/>
      </c>
      <c r="Y2292" s="80">
        <f>INDEX(检修、备用和必开!E:E,MATCH(统调负荷!$C2292,检修、备用和必开!$A:$A,0))</f>
        <v/>
      </c>
      <c r="Z2292" s="80">
        <f>INDEX(检修、备用和必开!F:F,MATCH(统调负荷!$C2292,检修、备用和必开!$A:$A,0))</f>
        <v/>
      </c>
      <c r="AA2292" s="80">
        <f>94492.4-V2292-Z2292</f>
        <v/>
      </c>
      <c r="AB2292" s="80" t="n">
        <v>10</v>
      </c>
      <c r="AC2292" s="80" t="n">
        <v>16.2</v>
      </c>
      <c r="AD2292" s="83">
        <f>C2292+D2292</f>
        <v/>
      </c>
      <c r="AE2292" s="82">
        <f>N2292-E2292</f>
        <v/>
      </c>
      <c r="AF2292" s="82">
        <f>O2292-F2292</f>
        <v/>
      </c>
      <c r="AG2292" s="82">
        <f>P2292-G2292</f>
        <v/>
      </c>
      <c r="AH2292" s="82">
        <f>Q2292-H2292</f>
        <v/>
      </c>
      <c r="AI2292" s="82">
        <f>R2292-I2292</f>
        <v/>
      </c>
      <c r="AJ2292" s="82">
        <f>S2292-J2292</f>
        <v/>
      </c>
      <c r="AK2292" s="80">
        <f>INDEX(检修、备用和必开!I:I,MATCH(统调负荷!$C2292,检修、备用和必开!$A:$A,0))</f>
        <v/>
      </c>
    </row>
    <row r="2293" ht="13.8" customHeight="1">
      <c r="A2293" s="80">
        <f>WEEKDAY(C2293,2)</f>
        <v/>
      </c>
      <c r="B2293" s="80">
        <f>HOUR(D2293)</f>
        <v/>
      </c>
      <c r="D2293" s="75" t="n"/>
      <c r="E2293" s="80" t="n"/>
      <c r="F2293" s="80" t="n"/>
      <c r="G2293" s="80" t="n"/>
      <c r="H2293" s="80" t="n"/>
      <c r="I2293" s="80" t="n"/>
      <c r="J2293" s="80" t="n"/>
      <c r="K2293" s="80">
        <f>F2293-Y2293</f>
        <v/>
      </c>
      <c r="L2293" s="82">
        <f>AA2293/(K2293+W2293)</f>
        <v/>
      </c>
      <c r="M2293" s="75" t="n">
        <v>0.8645833333333334</v>
      </c>
      <c r="N2293" s="80" t="n">
        <v>66386.3</v>
      </c>
      <c r="O2293" s="80" t="n">
        <v>13630.34</v>
      </c>
      <c r="P2293" s="80" t="n">
        <v>19015.7</v>
      </c>
      <c r="Q2293" s="80" t="n">
        <v>28889.3</v>
      </c>
      <c r="R2293" s="80" t="n">
        <v>6239.31</v>
      </c>
      <c r="S2293" s="80" t="n">
        <v>-1388.35</v>
      </c>
      <c r="T2293" s="80">
        <f>O2293-Y2293</f>
        <v/>
      </c>
      <c r="U2293" s="82">
        <f>AA2293/(T2293+X2293)</f>
        <v/>
      </c>
      <c r="V2293" s="80">
        <f>INDEX(检修、备用和必开!B:B,MATCH(统调负荷!$C2293,检修、备用和必开!$A:$A,0))</f>
        <v/>
      </c>
      <c r="W2293" s="80">
        <f>INDEX(检修、备用和必开!C:C,MATCH(统调负荷!$C2293,检修、备用和必开!$A:$A,0))</f>
        <v/>
      </c>
      <c r="X2293" s="80">
        <f>INDEX(检修、备用和必开!D:D,MATCH(统调负荷!$C2293,检修、备用和必开!$A:$A,0))</f>
        <v/>
      </c>
      <c r="Y2293" s="80">
        <f>INDEX(检修、备用和必开!E:E,MATCH(统调负荷!$C2293,检修、备用和必开!$A:$A,0))</f>
        <v/>
      </c>
      <c r="Z2293" s="80">
        <f>INDEX(检修、备用和必开!F:F,MATCH(统调负荷!$C2293,检修、备用和必开!$A:$A,0))</f>
        <v/>
      </c>
      <c r="AA2293" s="80">
        <f>94492.4-V2293-Z2293</f>
        <v/>
      </c>
      <c r="AB2293" s="80" t="n">
        <v>5</v>
      </c>
      <c r="AC2293" s="80" t="n">
        <v>21.81</v>
      </c>
      <c r="AD2293" s="83">
        <f>C2293+D2293</f>
        <v/>
      </c>
      <c r="AE2293" s="82">
        <f>N2293-E2293</f>
        <v/>
      </c>
      <c r="AF2293" s="82">
        <f>O2293-F2293</f>
        <v/>
      </c>
      <c r="AG2293" s="82">
        <f>P2293-G2293</f>
        <v/>
      </c>
      <c r="AH2293" s="82">
        <f>Q2293-H2293</f>
        <v/>
      </c>
      <c r="AI2293" s="82">
        <f>R2293-I2293</f>
        <v/>
      </c>
      <c r="AJ2293" s="82">
        <f>S2293-J2293</f>
        <v/>
      </c>
      <c r="AK2293" s="80">
        <f>INDEX(检修、备用和必开!I:I,MATCH(统调负荷!$C2293,检修、备用和必开!$A:$A,0))</f>
        <v/>
      </c>
    </row>
    <row r="2294" ht="13.8" customHeight="1">
      <c r="A2294" s="80">
        <f>WEEKDAY(C2294,2)</f>
        <v/>
      </c>
      <c r="B2294" s="80">
        <f>HOUR(D2294)</f>
        <v/>
      </c>
      <c r="D2294" s="75" t="n"/>
      <c r="E2294" s="80" t="n"/>
      <c r="F2294" s="80" t="n"/>
      <c r="G2294" s="80" t="n"/>
      <c r="H2294" s="80" t="n"/>
      <c r="I2294" s="80" t="n"/>
      <c r="J2294" s="80" t="n"/>
      <c r="K2294" s="80">
        <f>F2294-Y2294</f>
        <v/>
      </c>
      <c r="L2294" s="82">
        <f>AA2294/(K2294+W2294)</f>
        <v/>
      </c>
      <c r="M2294" s="75" t="n">
        <v>0.875</v>
      </c>
      <c r="N2294" s="80" t="n">
        <v>65846.39999999999</v>
      </c>
      <c r="O2294" s="80" t="n">
        <v>13102.67</v>
      </c>
      <c r="P2294" s="80" t="n">
        <v>18833.2</v>
      </c>
      <c r="Q2294" s="80" t="n">
        <v>29042.3</v>
      </c>
      <c r="R2294" s="80" t="n">
        <v>6288.19</v>
      </c>
      <c r="S2294" s="80" t="n">
        <v>-1419.96</v>
      </c>
      <c r="T2294" s="80">
        <f>O2294-Y2294</f>
        <v/>
      </c>
      <c r="U2294" s="82">
        <f>AA2294/(T2294+X2294)</f>
        <v/>
      </c>
      <c r="V2294" s="80">
        <f>INDEX(检修、备用和必开!B:B,MATCH(统调负荷!$C2294,检修、备用和必开!$A:$A,0))</f>
        <v/>
      </c>
      <c r="W2294" s="80">
        <f>INDEX(检修、备用和必开!C:C,MATCH(统调负荷!$C2294,检修、备用和必开!$A:$A,0))</f>
        <v/>
      </c>
      <c r="X2294" s="80">
        <f>INDEX(检修、备用和必开!D:D,MATCH(统调负荷!$C2294,检修、备用和必开!$A:$A,0))</f>
        <v/>
      </c>
      <c r="Y2294" s="80">
        <f>INDEX(检修、备用和必开!E:E,MATCH(统调负荷!$C2294,检修、备用和必开!$A:$A,0))</f>
        <v/>
      </c>
      <c r="Z2294" s="80">
        <f>INDEX(检修、备用和必开!F:F,MATCH(统调负荷!$C2294,检修、备用和必开!$A:$A,0))</f>
        <v/>
      </c>
      <c r="AA2294" s="80">
        <f>94492.4-V2294-Z2294</f>
        <v/>
      </c>
      <c r="AB2294" s="80" t="n">
        <v>0</v>
      </c>
      <c r="AC2294" s="80" t="n">
        <v>21.81</v>
      </c>
      <c r="AD2294" s="83">
        <f>C2294+D2294</f>
        <v/>
      </c>
      <c r="AE2294" s="82">
        <f>N2294-E2294</f>
        <v/>
      </c>
      <c r="AF2294" s="82">
        <f>O2294-F2294</f>
        <v/>
      </c>
      <c r="AG2294" s="82">
        <f>P2294-G2294</f>
        <v/>
      </c>
      <c r="AH2294" s="82">
        <f>Q2294-H2294</f>
        <v/>
      </c>
      <c r="AI2294" s="82">
        <f>R2294-I2294</f>
        <v/>
      </c>
      <c r="AJ2294" s="82">
        <f>S2294-J2294</f>
        <v/>
      </c>
      <c r="AK2294" s="80">
        <f>INDEX(检修、备用和必开!I:I,MATCH(统调负荷!$C2294,检修、备用和必开!$A:$A,0))</f>
        <v/>
      </c>
    </row>
    <row r="2295" ht="13.8" customHeight="1">
      <c r="A2295" s="80">
        <f>WEEKDAY(C2295,2)</f>
        <v/>
      </c>
      <c r="B2295" s="80">
        <f>HOUR(D2295)</f>
        <v/>
      </c>
      <c r="D2295" s="75" t="n"/>
      <c r="E2295" s="80" t="n"/>
      <c r="F2295" s="80" t="n"/>
      <c r="G2295" s="80" t="n"/>
      <c r="H2295" s="80" t="n"/>
      <c r="I2295" s="80" t="n"/>
      <c r="J2295" s="80" t="n"/>
      <c r="K2295" s="80">
        <f>F2295-Y2295</f>
        <v/>
      </c>
      <c r="L2295" s="82">
        <f>AA2295/(K2295+W2295)</f>
        <v/>
      </c>
      <c r="M2295" s="75" t="n">
        <v>0.8854166666666666</v>
      </c>
      <c r="N2295" s="80" t="n">
        <v>65710</v>
      </c>
      <c r="O2295" s="80" t="n">
        <v>14600.56</v>
      </c>
      <c r="P2295" s="80" t="n">
        <v>17329.9</v>
      </c>
      <c r="Q2295" s="80" t="n">
        <v>28926.4</v>
      </c>
      <c r="R2295" s="80" t="n">
        <v>6307.08</v>
      </c>
      <c r="S2295" s="80" t="n">
        <v>-1453.94</v>
      </c>
      <c r="T2295" s="80">
        <f>O2295-Y2295</f>
        <v/>
      </c>
      <c r="U2295" s="82">
        <f>AA2295/(T2295+X2295)</f>
        <v/>
      </c>
      <c r="V2295" s="80">
        <f>INDEX(检修、备用和必开!B:B,MATCH(统调负荷!$C2295,检修、备用和必开!$A:$A,0))</f>
        <v/>
      </c>
      <c r="W2295" s="80">
        <f>INDEX(检修、备用和必开!C:C,MATCH(统调负荷!$C2295,检修、备用和必开!$A:$A,0))</f>
        <v/>
      </c>
      <c r="X2295" s="80">
        <f>INDEX(检修、备用和必开!D:D,MATCH(统调负荷!$C2295,检修、备用和必开!$A:$A,0))</f>
        <v/>
      </c>
      <c r="Y2295" s="80">
        <f>INDEX(检修、备用和必开!E:E,MATCH(统调负荷!$C2295,检修、备用和必开!$A:$A,0))</f>
        <v/>
      </c>
      <c r="Z2295" s="80">
        <f>INDEX(检修、备用和必开!F:F,MATCH(统调负荷!$C2295,检修、备用和必开!$A:$A,0))</f>
        <v/>
      </c>
      <c r="AA2295" s="80">
        <f>94492.4-V2295-Z2295</f>
        <v/>
      </c>
      <c r="AB2295" s="80" t="n">
        <v>280</v>
      </c>
      <c r="AC2295" s="80" t="n">
        <v>15.48</v>
      </c>
      <c r="AD2295" s="83">
        <f>C2295+D2295</f>
        <v/>
      </c>
      <c r="AE2295" s="82">
        <f>N2295-E2295</f>
        <v/>
      </c>
      <c r="AF2295" s="82">
        <f>O2295-F2295</f>
        <v/>
      </c>
      <c r="AG2295" s="82">
        <f>P2295-G2295</f>
        <v/>
      </c>
      <c r="AH2295" s="82">
        <f>Q2295-H2295</f>
        <v/>
      </c>
      <c r="AI2295" s="82">
        <f>R2295-I2295</f>
        <v/>
      </c>
      <c r="AJ2295" s="82">
        <f>S2295-J2295</f>
        <v/>
      </c>
      <c r="AK2295" s="80">
        <f>INDEX(检修、备用和必开!I:I,MATCH(统调负荷!$C2295,检修、备用和必开!$A:$A,0))</f>
        <v/>
      </c>
    </row>
    <row r="2296" ht="13.8" customHeight="1">
      <c r="A2296" s="80">
        <f>WEEKDAY(C2296,2)</f>
        <v/>
      </c>
      <c r="B2296" s="80">
        <f>HOUR(D2296)</f>
        <v/>
      </c>
      <c r="D2296" s="75" t="n"/>
      <c r="E2296" s="80" t="n"/>
      <c r="F2296" s="80" t="n"/>
      <c r="G2296" s="80" t="n"/>
      <c r="H2296" s="80" t="n"/>
      <c r="I2296" s="80" t="n"/>
      <c r="J2296" s="80" t="n"/>
      <c r="K2296" s="80">
        <f>F2296-Y2296</f>
        <v/>
      </c>
      <c r="L2296" s="82">
        <f>AA2296/(K2296+W2296)</f>
        <v/>
      </c>
      <c r="M2296" s="75" t="n">
        <v>0.8958333333333334</v>
      </c>
      <c r="N2296" s="80" t="n">
        <v>65278.6</v>
      </c>
      <c r="O2296" s="80" t="n">
        <v>14687.36</v>
      </c>
      <c r="P2296" s="80" t="n">
        <v>16644.6</v>
      </c>
      <c r="Q2296" s="80" t="n">
        <v>29101.2</v>
      </c>
      <c r="R2296" s="80" t="n">
        <v>6240.14</v>
      </c>
      <c r="S2296" s="80" t="n">
        <v>-1394.7</v>
      </c>
      <c r="T2296" s="80">
        <f>O2296-Y2296</f>
        <v/>
      </c>
      <c r="U2296" s="82">
        <f>AA2296/(T2296+X2296)</f>
        <v/>
      </c>
      <c r="V2296" s="80">
        <f>INDEX(检修、备用和必开!B:B,MATCH(统调负荷!$C2296,检修、备用和必开!$A:$A,0))</f>
        <v/>
      </c>
      <c r="W2296" s="80">
        <f>INDEX(检修、备用和必开!C:C,MATCH(统调负荷!$C2296,检修、备用和必开!$A:$A,0))</f>
        <v/>
      </c>
      <c r="X2296" s="80">
        <f>INDEX(检修、备用和必开!D:D,MATCH(统调负荷!$C2296,检修、备用和必开!$A:$A,0))</f>
        <v/>
      </c>
      <c r="Y2296" s="80">
        <f>INDEX(检修、备用和必开!E:E,MATCH(统调负荷!$C2296,检修、备用和必开!$A:$A,0))</f>
        <v/>
      </c>
      <c r="Z2296" s="80">
        <f>INDEX(检修、备用和必开!F:F,MATCH(统调负荷!$C2296,检修、备用和必开!$A:$A,0))</f>
        <v/>
      </c>
      <c r="AA2296" s="80">
        <f>94492.4-V2296-Z2296</f>
        <v/>
      </c>
      <c r="AB2296" s="80" t="n">
        <v>285</v>
      </c>
      <c r="AC2296" s="80" t="n">
        <v>15.48</v>
      </c>
      <c r="AD2296" s="83">
        <f>C2296+D2296</f>
        <v/>
      </c>
      <c r="AE2296" s="82">
        <f>N2296-E2296</f>
        <v/>
      </c>
      <c r="AF2296" s="82">
        <f>O2296-F2296</f>
        <v/>
      </c>
      <c r="AG2296" s="82">
        <f>P2296-G2296</f>
        <v/>
      </c>
      <c r="AH2296" s="82">
        <f>Q2296-H2296</f>
        <v/>
      </c>
      <c r="AI2296" s="82">
        <f>R2296-I2296</f>
        <v/>
      </c>
      <c r="AJ2296" s="82">
        <f>S2296-J2296</f>
        <v/>
      </c>
      <c r="AK2296" s="80">
        <f>INDEX(检修、备用和必开!I:I,MATCH(统调负荷!$C2296,检修、备用和必开!$A:$A,0))</f>
        <v/>
      </c>
    </row>
    <row r="2297" ht="13.8" customHeight="1">
      <c r="A2297" s="80">
        <f>WEEKDAY(C2297,2)</f>
        <v/>
      </c>
      <c r="B2297" s="80">
        <f>HOUR(D2297)</f>
        <v/>
      </c>
      <c r="D2297" s="75" t="n"/>
      <c r="E2297" s="80" t="n"/>
      <c r="F2297" s="80" t="n"/>
      <c r="G2297" s="80" t="n"/>
      <c r="H2297" s="80" t="n"/>
      <c r="I2297" s="80" t="n"/>
      <c r="J2297" s="80" t="n"/>
      <c r="K2297" s="80">
        <f>F2297-Y2297</f>
        <v/>
      </c>
      <c r="L2297" s="82">
        <f>AA2297/(K2297+W2297)</f>
        <v/>
      </c>
      <c r="M2297" s="75" t="n">
        <v>0.90625</v>
      </c>
      <c r="N2297" s="80" t="n">
        <v>64305.9</v>
      </c>
      <c r="O2297" s="80" t="n">
        <v>15068.66</v>
      </c>
      <c r="P2297" s="80" t="n">
        <v>15700.7</v>
      </c>
      <c r="Q2297" s="80" t="n">
        <v>28692.7</v>
      </c>
      <c r="R2297" s="80" t="n">
        <v>6241.79</v>
      </c>
      <c r="S2297" s="80" t="n">
        <v>-1397.95</v>
      </c>
      <c r="T2297" s="80">
        <f>O2297-Y2297</f>
        <v/>
      </c>
      <c r="U2297" s="82">
        <f>AA2297/(T2297+X2297)</f>
        <v/>
      </c>
      <c r="V2297" s="80">
        <f>INDEX(检修、备用和必开!B:B,MATCH(统调负荷!$C2297,检修、备用和必开!$A:$A,0))</f>
        <v/>
      </c>
      <c r="W2297" s="80">
        <f>INDEX(检修、备用和必开!C:C,MATCH(统调负荷!$C2297,检修、备用和必开!$A:$A,0))</f>
        <v/>
      </c>
      <c r="X2297" s="80">
        <f>INDEX(检修、备用和必开!D:D,MATCH(统调负荷!$C2297,检修、备用和必开!$A:$A,0))</f>
        <v/>
      </c>
      <c r="Y2297" s="80">
        <f>INDEX(检修、备用和必开!E:E,MATCH(统调负荷!$C2297,检修、备用和必开!$A:$A,0))</f>
        <v/>
      </c>
      <c r="Z2297" s="80">
        <f>INDEX(检修、备用和必开!F:F,MATCH(统调负荷!$C2297,检修、备用和必开!$A:$A,0))</f>
        <v/>
      </c>
      <c r="AA2297" s="80">
        <f>94492.4-V2297-Z2297</f>
        <v/>
      </c>
      <c r="AB2297" s="80" t="n">
        <v>290.12</v>
      </c>
      <c r="AC2297" s="80" t="n">
        <v>14.76</v>
      </c>
      <c r="AD2297" s="83">
        <f>C2297+D2297</f>
        <v/>
      </c>
      <c r="AE2297" s="82">
        <f>N2297-E2297</f>
        <v/>
      </c>
      <c r="AF2297" s="82">
        <f>O2297-F2297</f>
        <v/>
      </c>
      <c r="AG2297" s="82">
        <f>P2297-G2297</f>
        <v/>
      </c>
      <c r="AH2297" s="82">
        <f>Q2297-H2297</f>
        <v/>
      </c>
      <c r="AI2297" s="82">
        <f>R2297-I2297</f>
        <v/>
      </c>
      <c r="AJ2297" s="82">
        <f>S2297-J2297</f>
        <v/>
      </c>
      <c r="AK2297" s="80">
        <f>INDEX(检修、备用和必开!I:I,MATCH(统调负荷!$C2297,检修、备用和必开!$A:$A,0))</f>
        <v/>
      </c>
    </row>
    <row r="2298" ht="13.8" customHeight="1">
      <c r="A2298" s="80">
        <f>WEEKDAY(C2298,2)</f>
        <v/>
      </c>
      <c r="B2298" s="80">
        <f>HOUR(D2298)</f>
        <v/>
      </c>
      <c r="D2298" s="75" t="n"/>
      <c r="E2298" s="80" t="n"/>
      <c r="F2298" s="80" t="n"/>
      <c r="G2298" s="80" t="n"/>
      <c r="H2298" s="80" t="n"/>
      <c r="I2298" s="80" t="n"/>
      <c r="J2298" s="80" t="n"/>
      <c r="K2298" s="80">
        <f>F2298-Y2298</f>
        <v/>
      </c>
      <c r="L2298" s="82">
        <f>AA2298/(K2298+W2298)</f>
        <v/>
      </c>
      <c r="M2298" s="75" t="n">
        <v>0.9166666666666666</v>
      </c>
      <c r="N2298" s="80" t="n">
        <v>63665.1</v>
      </c>
      <c r="O2298" s="80" t="n">
        <v>15638.5</v>
      </c>
      <c r="P2298" s="80" t="n">
        <v>15161.7</v>
      </c>
      <c r="Q2298" s="80" t="n">
        <v>28029.9</v>
      </c>
      <c r="R2298" s="80" t="n">
        <v>6258.75</v>
      </c>
      <c r="S2298" s="80" t="n">
        <v>-1423.75</v>
      </c>
      <c r="T2298" s="80">
        <f>O2298-Y2298</f>
        <v/>
      </c>
      <c r="U2298" s="82">
        <f>AA2298/(T2298+X2298)</f>
        <v/>
      </c>
      <c r="V2298" s="80">
        <f>INDEX(检修、备用和必开!B:B,MATCH(统调负荷!$C2298,检修、备用和必开!$A:$A,0))</f>
        <v/>
      </c>
      <c r="W2298" s="80">
        <f>INDEX(检修、备用和必开!C:C,MATCH(统调负荷!$C2298,检修、备用和必开!$A:$A,0))</f>
        <v/>
      </c>
      <c r="X2298" s="80">
        <f>INDEX(检修、备用和必开!D:D,MATCH(统调负荷!$C2298,检修、备用和必开!$A:$A,0))</f>
        <v/>
      </c>
      <c r="Y2298" s="80">
        <f>INDEX(检修、备用和必开!E:E,MATCH(统调负荷!$C2298,检修、备用和必开!$A:$A,0))</f>
        <v/>
      </c>
      <c r="Z2298" s="80">
        <f>INDEX(检修、备用和必开!F:F,MATCH(统调负荷!$C2298,检修、备用和必开!$A:$A,0))</f>
        <v/>
      </c>
      <c r="AA2298" s="80">
        <f>94492.4-V2298-Z2298</f>
        <v/>
      </c>
      <c r="AB2298" s="80" t="n">
        <v>290</v>
      </c>
      <c r="AC2298" s="80" t="n">
        <v>0</v>
      </c>
      <c r="AD2298" s="83">
        <f>C2298+D2298</f>
        <v/>
      </c>
      <c r="AE2298" s="82">
        <f>N2298-E2298</f>
        <v/>
      </c>
      <c r="AF2298" s="82">
        <f>O2298-F2298</f>
        <v/>
      </c>
      <c r="AG2298" s="82">
        <f>P2298-G2298</f>
        <v/>
      </c>
      <c r="AH2298" s="82">
        <f>Q2298-H2298</f>
        <v/>
      </c>
      <c r="AI2298" s="82">
        <f>R2298-I2298</f>
        <v/>
      </c>
      <c r="AJ2298" s="82">
        <f>S2298-J2298</f>
        <v/>
      </c>
      <c r="AK2298" s="80">
        <f>INDEX(检修、备用和必开!I:I,MATCH(统调负荷!$C2298,检修、备用和必开!$A:$A,0))</f>
        <v/>
      </c>
    </row>
    <row r="2299" ht="13.8" customHeight="1">
      <c r="A2299" s="80">
        <f>WEEKDAY(C2299,2)</f>
        <v/>
      </c>
      <c r="B2299" s="80">
        <f>HOUR(D2299)</f>
        <v/>
      </c>
      <c r="D2299" s="75" t="n"/>
      <c r="E2299" s="80" t="n"/>
      <c r="F2299" s="80" t="n"/>
      <c r="G2299" s="80" t="n"/>
      <c r="H2299" s="80" t="n"/>
      <c r="I2299" s="80" t="n"/>
      <c r="J2299" s="80" t="n"/>
      <c r="K2299" s="80">
        <f>F2299-Y2299</f>
        <v/>
      </c>
      <c r="L2299" s="82">
        <f>AA2299/(K2299+W2299)</f>
        <v/>
      </c>
      <c r="M2299" s="75" t="n">
        <v>0.9270833333333334</v>
      </c>
      <c r="N2299" s="80" t="n">
        <v>62380.4</v>
      </c>
      <c r="O2299" s="80" t="n">
        <v>16223.48</v>
      </c>
      <c r="P2299" s="80" t="n">
        <v>15152.6</v>
      </c>
      <c r="Q2299" s="80" t="n">
        <v>26178.3</v>
      </c>
      <c r="R2299" s="80" t="n">
        <v>6233.95</v>
      </c>
      <c r="S2299" s="80" t="n">
        <v>-1407.93</v>
      </c>
      <c r="T2299" s="80">
        <f>O2299-Y2299</f>
        <v/>
      </c>
      <c r="U2299" s="82">
        <f>AA2299/(T2299+X2299)</f>
        <v/>
      </c>
      <c r="V2299" s="80">
        <f>INDEX(检修、备用和必开!B:B,MATCH(统调负荷!$C2299,检修、备用和必开!$A:$A,0))</f>
        <v/>
      </c>
      <c r="W2299" s="80">
        <f>INDEX(检修、备用和必开!C:C,MATCH(统调负荷!$C2299,检修、备用和必开!$A:$A,0))</f>
        <v/>
      </c>
      <c r="X2299" s="80">
        <f>INDEX(检修、备用和必开!D:D,MATCH(统调负荷!$C2299,检修、备用和必开!$A:$A,0))</f>
        <v/>
      </c>
      <c r="Y2299" s="80">
        <f>INDEX(检修、备用和必开!E:E,MATCH(统调负荷!$C2299,检修、备用和必开!$A:$A,0))</f>
        <v/>
      </c>
      <c r="Z2299" s="80">
        <f>INDEX(检修、备用和必开!F:F,MATCH(统调负荷!$C2299,检修、备用和必开!$A:$A,0))</f>
        <v/>
      </c>
      <c r="AA2299" s="80">
        <f>94492.4-V2299-Z2299</f>
        <v/>
      </c>
      <c r="AB2299" s="80" t="n">
        <v>292</v>
      </c>
      <c r="AC2299" s="80" t="n">
        <v>0</v>
      </c>
      <c r="AD2299" s="83">
        <f>C2299+D2299</f>
        <v/>
      </c>
      <c r="AE2299" s="82">
        <f>N2299-E2299</f>
        <v/>
      </c>
      <c r="AF2299" s="82">
        <f>O2299-F2299</f>
        <v/>
      </c>
      <c r="AG2299" s="82">
        <f>P2299-G2299</f>
        <v/>
      </c>
      <c r="AH2299" s="82">
        <f>Q2299-H2299</f>
        <v/>
      </c>
      <c r="AI2299" s="82">
        <f>R2299-I2299</f>
        <v/>
      </c>
      <c r="AJ2299" s="82">
        <f>S2299-J2299</f>
        <v/>
      </c>
      <c r="AK2299" s="80">
        <f>INDEX(检修、备用和必开!I:I,MATCH(统调负荷!$C2299,检修、备用和必开!$A:$A,0))</f>
        <v/>
      </c>
    </row>
    <row r="2300" ht="13.8" customHeight="1">
      <c r="A2300" s="80">
        <f>WEEKDAY(C2300,2)</f>
        <v/>
      </c>
      <c r="B2300" s="80">
        <f>HOUR(D2300)</f>
        <v/>
      </c>
      <c r="D2300" s="75" t="n"/>
      <c r="E2300" s="80" t="n"/>
      <c r="F2300" s="80" t="n"/>
      <c r="G2300" s="80" t="n"/>
      <c r="H2300" s="80" t="n"/>
      <c r="I2300" s="80" t="n"/>
      <c r="J2300" s="80" t="n"/>
      <c r="K2300" s="80">
        <f>F2300-Y2300</f>
        <v/>
      </c>
      <c r="L2300" s="82">
        <f>AA2300/(K2300+W2300)</f>
        <v/>
      </c>
      <c r="M2300" s="75" t="n">
        <v>0.9375</v>
      </c>
      <c r="N2300" s="80" t="n">
        <v>61282.5</v>
      </c>
      <c r="O2300" s="80" t="n">
        <v>16974.62</v>
      </c>
      <c r="P2300" s="80" t="n">
        <v>14701</v>
      </c>
      <c r="Q2300" s="80" t="n">
        <v>24832</v>
      </c>
      <c r="R2300" s="80" t="n">
        <v>6175.76</v>
      </c>
      <c r="S2300" s="80" t="n">
        <v>-1400.88</v>
      </c>
      <c r="T2300" s="80">
        <f>O2300-Y2300</f>
        <v/>
      </c>
      <c r="U2300" s="82">
        <f>AA2300/(T2300+X2300)</f>
        <v/>
      </c>
      <c r="V2300" s="80">
        <f>INDEX(检修、备用和必开!B:B,MATCH(统调负荷!$C2300,检修、备用和必开!$A:$A,0))</f>
        <v/>
      </c>
      <c r="W2300" s="80">
        <f>INDEX(检修、备用和必开!C:C,MATCH(统调负荷!$C2300,检修、备用和必开!$A:$A,0))</f>
        <v/>
      </c>
      <c r="X2300" s="80">
        <f>INDEX(检修、备用和必开!D:D,MATCH(统调负荷!$C2300,检修、备用和必开!$A:$A,0))</f>
        <v/>
      </c>
      <c r="Y2300" s="80">
        <f>INDEX(检修、备用和必开!E:E,MATCH(统调负荷!$C2300,检修、备用和必开!$A:$A,0))</f>
        <v/>
      </c>
      <c r="Z2300" s="80">
        <f>INDEX(检修、备用和必开!F:F,MATCH(统调负荷!$C2300,检修、备用和必开!$A:$A,0))</f>
        <v/>
      </c>
      <c r="AA2300" s="80">
        <f>94492.4-V2300-Z2300</f>
        <v/>
      </c>
      <c r="AB2300" s="80" t="n">
        <v>300</v>
      </c>
      <c r="AC2300" s="80" t="n">
        <v>288.63</v>
      </c>
      <c r="AD2300" s="83">
        <f>C2300+D2300</f>
        <v/>
      </c>
      <c r="AE2300" s="82">
        <f>N2300-E2300</f>
        <v/>
      </c>
      <c r="AF2300" s="82">
        <f>O2300-F2300</f>
        <v/>
      </c>
      <c r="AG2300" s="82">
        <f>P2300-G2300</f>
        <v/>
      </c>
      <c r="AH2300" s="82">
        <f>Q2300-H2300</f>
        <v/>
      </c>
      <c r="AI2300" s="82">
        <f>R2300-I2300</f>
        <v/>
      </c>
      <c r="AJ2300" s="82">
        <f>S2300-J2300</f>
        <v/>
      </c>
      <c r="AK2300" s="80">
        <f>INDEX(检修、备用和必开!I:I,MATCH(统调负荷!$C2300,检修、备用和必开!$A:$A,0))</f>
        <v/>
      </c>
    </row>
    <row r="2301" ht="13.8" customHeight="1">
      <c r="A2301" s="80">
        <f>WEEKDAY(C2301,2)</f>
        <v/>
      </c>
      <c r="B2301" s="80">
        <f>HOUR(D2301)</f>
        <v/>
      </c>
      <c r="D2301" s="75" t="n"/>
      <c r="E2301" s="80" t="n"/>
      <c r="F2301" s="80" t="n"/>
      <c r="G2301" s="80" t="n"/>
      <c r="H2301" s="80" t="n"/>
      <c r="I2301" s="80" t="n"/>
      <c r="J2301" s="80" t="n"/>
      <c r="K2301" s="80">
        <f>F2301-Y2301</f>
        <v/>
      </c>
      <c r="L2301" s="82">
        <f>AA2301/(K2301+W2301)</f>
        <v/>
      </c>
      <c r="M2301" s="75" t="n">
        <v>0.9479166666666666</v>
      </c>
      <c r="N2301" s="80" t="n">
        <v>59760.6</v>
      </c>
      <c r="O2301" s="80" t="n">
        <v>17160.97</v>
      </c>
      <c r="P2301" s="80" t="n">
        <v>13896.5</v>
      </c>
      <c r="Q2301" s="80" t="n">
        <v>24003.2</v>
      </c>
      <c r="R2301" s="80" t="n">
        <v>6110.31</v>
      </c>
      <c r="S2301" s="80" t="n">
        <v>-1410.38</v>
      </c>
      <c r="T2301" s="80">
        <f>O2301-Y2301</f>
        <v/>
      </c>
      <c r="U2301" s="82">
        <f>AA2301/(T2301+X2301)</f>
        <v/>
      </c>
      <c r="V2301" s="80">
        <f>INDEX(检修、备用和必开!B:B,MATCH(统调负荷!$C2301,检修、备用和必开!$A:$A,0))</f>
        <v/>
      </c>
      <c r="W2301" s="80">
        <f>INDEX(检修、备用和必开!C:C,MATCH(统调负荷!$C2301,检修、备用和必开!$A:$A,0))</f>
        <v/>
      </c>
      <c r="X2301" s="80">
        <f>INDEX(检修、备用和必开!D:D,MATCH(统调负荷!$C2301,检修、备用和必开!$A:$A,0))</f>
        <v/>
      </c>
      <c r="Y2301" s="80">
        <f>INDEX(检修、备用和必开!E:E,MATCH(统调负荷!$C2301,检修、备用和必开!$A:$A,0))</f>
        <v/>
      </c>
      <c r="Z2301" s="80">
        <f>INDEX(检修、备用和必开!F:F,MATCH(统调负荷!$C2301,检修、备用和必开!$A:$A,0))</f>
        <v/>
      </c>
      <c r="AA2301" s="80">
        <f>94492.4-V2301-Z2301</f>
        <v/>
      </c>
      <c r="AB2301" s="80" t="n">
        <v>300.15</v>
      </c>
      <c r="AC2301" s="80" t="n">
        <v>290.15</v>
      </c>
      <c r="AD2301" s="83">
        <f>C2301+D2301</f>
        <v/>
      </c>
      <c r="AE2301" s="82">
        <f>N2301-E2301</f>
        <v/>
      </c>
      <c r="AF2301" s="82">
        <f>O2301-F2301</f>
        <v/>
      </c>
      <c r="AG2301" s="82">
        <f>P2301-G2301</f>
        <v/>
      </c>
      <c r="AH2301" s="82">
        <f>Q2301-H2301</f>
        <v/>
      </c>
      <c r="AI2301" s="82">
        <f>R2301-I2301</f>
        <v/>
      </c>
      <c r="AJ2301" s="82">
        <f>S2301-J2301</f>
        <v/>
      </c>
      <c r="AK2301" s="80">
        <f>INDEX(检修、备用和必开!I:I,MATCH(统调负荷!$C2301,检修、备用和必开!$A:$A,0))</f>
        <v/>
      </c>
    </row>
    <row r="2302" ht="13.8" customHeight="1">
      <c r="A2302" s="80">
        <f>WEEKDAY(C2302,2)</f>
        <v/>
      </c>
      <c r="B2302" s="80">
        <f>HOUR(D2302)</f>
        <v/>
      </c>
      <c r="D2302" s="75" t="n"/>
      <c r="E2302" s="80" t="n"/>
      <c r="F2302" s="80" t="n"/>
      <c r="G2302" s="80" t="n"/>
      <c r="H2302" s="80" t="n"/>
      <c r="I2302" s="80" t="n"/>
      <c r="J2302" s="80" t="n"/>
      <c r="K2302" s="80">
        <f>F2302-Y2302</f>
        <v/>
      </c>
      <c r="L2302" s="82">
        <f>AA2302/(K2302+W2302)</f>
        <v/>
      </c>
      <c r="M2302" s="75" t="n">
        <v>0.9583333333333334</v>
      </c>
      <c r="N2302" s="80" t="n">
        <v>58447.7</v>
      </c>
      <c r="O2302" s="80" t="n">
        <v>16600.76</v>
      </c>
      <c r="P2302" s="80" t="n">
        <v>13561.5</v>
      </c>
      <c r="Q2302" s="80" t="n">
        <v>23613.4</v>
      </c>
      <c r="R2302" s="80" t="n">
        <v>6034.25</v>
      </c>
      <c r="S2302" s="80" t="n">
        <v>-1362.21</v>
      </c>
      <c r="T2302" s="80">
        <f>O2302-Y2302</f>
        <v/>
      </c>
      <c r="U2302" s="82">
        <f>AA2302/(T2302+X2302)</f>
        <v/>
      </c>
      <c r="V2302" s="80">
        <f>INDEX(检修、备用和必开!B:B,MATCH(统调负荷!$C2302,检修、备用和必开!$A:$A,0))</f>
        <v/>
      </c>
      <c r="W2302" s="80">
        <f>INDEX(检修、备用和必开!C:C,MATCH(统调负荷!$C2302,检修、备用和必开!$A:$A,0))</f>
        <v/>
      </c>
      <c r="X2302" s="80">
        <f>INDEX(检修、备用和必开!D:D,MATCH(统调负荷!$C2302,检修、备用和必开!$A:$A,0))</f>
        <v/>
      </c>
      <c r="Y2302" s="80">
        <f>INDEX(检修、备用和必开!E:E,MATCH(统调负荷!$C2302,检修、备用和必开!$A:$A,0))</f>
        <v/>
      </c>
      <c r="Z2302" s="80">
        <f>INDEX(检修、备用和必开!F:F,MATCH(统调负荷!$C2302,检修、备用和必开!$A:$A,0))</f>
        <v/>
      </c>
      <c r="AA2302" s="80">
        <f>94492.4-V2302-Z2302</f>
        <v/>
      </c>
      <c r="AB2302" s="80" t="n">
        <v>287</v>
      </c>
      <c r="AC2302" s="80" t="n">
        <v>0</v>
      </c>
      <c r="AD2302" s="83">
        <f>C2302+D2302</f>
        <v/>
      </c>
      <c r="AE2302" s="82">
        <f>N2302-E2302</f>
        <v/>
      </c>
      <c r="AF2302" s="82">
        <f>O2302-F2302</f>
        <v/>
      </c>
      <c r="AG2302" s="82">
        <f>P2302-G2302</f>
        <v/>
      </c>
      <c r="AH2302" s="82">
        <f>Q2302-H2302</f>
        <v/>
      </c>
      <c r="AI2302" s="82">
        <f>R2302-I2302</f>
        <v/>
      </c>
      <c r="AJ2302" s="82">
        <f>S2302-J2302</f>
        <v/>
      </c>
      <c r="AK2302" s="80">
        <f>INDEX(检修、备用和必开!I:I,MATCH(统调负荷!$C2302,检修、备用和必开!$A:$A,0))</f>
        <v/>
      </c>
    </row>
    <row r="2303" ht="13.8" customHeight="1">
      <c r="A2303" s="80">
        <f>WEEKDAY(C2303,2)</f>
        <v/>
      </c>
      <c r="B2303" s="80">
        <f>HOUR(D2303)</f>
        <v/>
      </c>
      <c r="D2303" s="75" t="n"/>
      <c r="E2303" s="80" t="n"/>
      <c r="F2303" s="80" t="n"/>
      <c r="G2303" s="80" t="n"/>
      <c r="H2303" s="80" t="n"/>
      <c r="I2303" s="80" t="n"/>
      <c r="J2303" s="80" t="n"/>
      <c r="K2303" s="80">
        <f>F2303-Y2303</f>
        <v/>
      </c>
      <c r="L2303" s="82">
        <f>AA2303/(K2303+W2303)</f>
        <v/>
      </c>
      <c r="M2303" s="75" t="n">
        <v>0.96875</v>
      </c>
      <c r="N2303" s="80" t="n">
        <v>57028.6</v>
      </c>
      <c r="O2303" s="80" t="n">
        <v>16490.49</v>
      </c>
      <c r="P2303" s="80" t="n">
        <v>13394</v>
      </c>
      <c r="Q2303" s="80" t="n">
        <v>22617.2</v>
      </c>
      <c r="R2303" s="80" t="n">
        <v>5944.86</v>
      </c>
      <c r="S2303" s="80" t="n">
        <v>-1417.95</v>
      </c>
      <c r="T2303" s="80">
        <f>O2303-Y2303</f>
        <v/>
      </c>
      <c r="U2303" s="82">
        <f>AA2303/(T2303+X2303)</f>
        <v/>
      </c>
      <c r="V2303" s="80">
        <f>INDEX(检修、备用和必开!B:B,MATCH(统调负荷!$C2303,检修、备用和必开!$A:$A,0))</f>
        <v/>
      </c>
      <c r="W2303" s="80">
        <f>INDEX(检修、备用和必开!C:C,MATCH(统调负荷!$C2303,检修、备用和必开!$A:$A,0))</f>
        <v/>
      </c>
      <c r="X2303" s="80">
        <f>INDEX(检修、备用和必开!D:D,MATCH(统调负荷!$C2303,检修、备用和必开!$A:$A,0))</f>
        <v/>
      </c>
      <c r="Y2303" s="80">
        <f>INDEX(检修、备用和必开!E:E,MATCH(统调负荷!$C2303,检修、备用和必开!$A:$A,0))</f>
        <v/>
      </c>
      <c r="Z2303" s="80">
        <f>INDEX(检修、备用和必开!F:F,MATCH(统调负荷!$C2303,检修、备用和必开!$A:$A,0))</f>
        <v/>
      </c>
      <c r="AA2303" s="80">
        <f>94492.4-V2303-Z2303</f>
        <v/>
      </c>
      <c r="AB2303" s="80" t="n">
        <v>294</v>
      </c>
      <c r="AC2303" s="80" t="n">
        <v>5</v>
      </c>
      <c r="AD2303" s="83">
        <f>C2303+D2303</f>
        <v/>
      </c>
      <c r="AE2303" s="82">
        <f>N2303-E2303</f>
        <v/>
      </c>
      <c r="AF2303" s="82">
        <f>O2303-F2303</f>
        <v/>
      </c>
      <c r="AG2303" s="82">
        <f>P2303-G2303</f>
        <v/>
      </c>
      <c r="AH2303" s="82">
        <f>Q2303-H2303</f>
        <v/>
      </c>
      <c r="AI2303" s="82">
        <f>R2303-I2303</f>
        <v/>
      </c>
      <c r="AJ2303" s="82">
        <f>S2303-J2303</f>
        <v/>
      </c>
      <c r="AK2303" s="80">
        <f>INDEX(检修、备用和必开!I:I,MATCH(统调负荷!$C2303,检修、备用和必开!$A:$A,0))</f>
        <v/>
      </c>
    </row>
    <row r="2304" ht="13.8" customHeight="1">
      <c r="A2304" s="80">
        <f>WEEKDAY(C2304,2)</f>
        <v/>
      </c>
      <c r="B2304" s="80">
        <f>HOUR(D2304)</f>
        <v/>
      </c>
      <c r="D2304" s="75" t="n"/>
      <c r="E2304" s="80" t="n"/>
      <c r="F2304" s="80" t="n"/>
      <c r="G2304" s="80" t="n"/>
      <c r="H2304" s="80" t="n"/>
      <c r="I2304" s="80" t="n"/>
      <c r="J2304" s="80" t="n"/>
      <c r="K2304" s="80">
        <f>F2304-Y2304</f>
        <v/>
      </c>
      <c r="L2304" s="82">
        <f>AA2304/(K2304+W2304)</f>
        <v/>
      </c>
      <c r="M2304" s="75" t="n">
        <v>0.9791666666666666</v>
      </c>
      <c r="N2304" s="80" t="n">
        <v>55486.3</v>
      </c>
      <c r="O2304" s="80" t="n">
        <v>15931.34</v>
      </c>
      <c r="P2304" s="80" t="n">
        <v>13545.5</v>
      </c>
      <c r="Q2304" s="80" t="n">
        <v>21559.7</v>
      </c>
      <c r="R2304" s="80" t="n">
        <v>5848.19</v>
      </c>
      <c r="S2304" s="80" t="n">
        <v>-1398.43</v>
      </c>
      <c r="T2304" s="80">
        <f>O2304-Y2304</f>
        <v/>
      </c>
      <c r="U2304" s="82">
        <f>AA2304/(T2304+X2304)</f>
        <v/>
      </c>
      <c r="V2304" s="80">
        <f>INDEX(检修、备用和必开!B:B,MATCH(统调负荷!$C2304,检修、备用和必开!$A:$A,0))</f>
        <v/>
      </c>
      <c r="W2304" s="80">
        <f>INDEX(检修、备用和必开!C:C,MATCH(统调负荷!$C2304,检修、备用和必开!$A:$A,0))</f>
        <v/>
      </c>
      <c r="X2304" s="80">
        <f>INDEX(检修、备用和必开!D:D,MATCH(统调负荷!$C2304,检修、备用和必开!$A:$A,0))</f>
        <v/>
      </c>
      <c r="Y2304" s="80">
        <f>INDEX(检修、备用和必开!E:E,MATCH(统调负荷!$C2304,检修、备用和必开!$A:$A,0))</f>
        <v/>
      </c>
      <c r="Z2304" s="80">
        <f>INDEX(检修、备用和必开!F:F,MATCH(统调负荷!$C2304,检修、备用和必开!$A:$A,0))</f>
        <v/>
      </c>
      <c r="AA2304" s="80">
        <f>94492.4-V2304-Z2304</f>
        <v/>
      </c>
      <c r="AB2304" s="80" t="n">
        <v>290</v>
      </c>
      <c r="AC2304" s="80" t="n">
        <v>1</v>
      </c>
      <c r="AD2304" s="83">
        <f>C2304+D2304</f>
        <v/>
      </c>
      <c r="AE2304" s="82">
        <f>N2304-E2304</f>
        <v/>
      </c>
      <c r="AF2304" s="82">
        <f>O2304-F2304</f>
        <v/>
      </c>
      <c r="AG2304" s="82">
        <f>P2304-G2304</f>
        <v/>
      </c>
      <c r="AH2304" s="82">
        <f>Q2304-H2304</f>
        <v/>
      </c>
      <c r="AI2304" s="82">
        <f>R2304-I2304</f>
        <v/>
      </c>
      <c r="AJ2304" s="82">
        <f>S2304-J2304</f>
        <v/>
      </c>
      <c r="AK2304" s="80">
        <f>INDEX(检修、备用和必开!I:I,MATCH(统调负荷!$C2304,检修、备用和必开!$A:$A,0))</f>
        <v/>
      </c>
    </row>
    <row r="2305" ht="13.8" customHeight="1">
      <c r="A2305" s="80">
        <f>WEEKDAY(C2305,2)</f>
        <v/>
      </c>
      <c r="B2305" s="80">
        <f>HOUR(D2305)</f>
        <v/>
      </c>
      <c r="D2305" s="75" t="n"/>
      <c r="E2305" s="80" t="n"/>
      <c r="F2305" s="80" t="n"/>
      <c r="G2305" s="80" t="n"/>
      <c r="H2305" s="80" t="n"/>
      <c r="I2305" s="80" t="n"/>
      <c r="J2305" s="80" t="n"/>
      <c r="K2305" s="80">
        <f>F2305-Y2305</f>
        <v/>
      </c>
      <c r="L2305" s="82">
        <f>AA2305/(K2305+W2305)</f>
        <v/>
      </c>
      <c r="M2305" s="75" t="n">
        <v>0.9895833333333334</v>
      </c>
      <c r="N2305" s="80" t="n">
        <v>54201.1</v>
      </c>
      <c r="O2305" s="80" t="n">
        <v>15580.23</v>
      </c>
      <c r="P2305" s="80" t="n">
        <v>14388.1</v>
      </c>
      <c r="Q2305" s="80" t="n">
        <v>19762.8</v>
      </c>
      <c r="R2305" s="80" t="n">
        <v>5835.04</v>
      </c>
      <c r="S2305" s="80" t="n">
        <v>-1365.07</v>
      </c>
      <c r="T2305" s="80">
        <f>O2305-Y2305</f>
        <v/>
      </c>
      <c r="U2305" s="82">
        <f>AA2305/(T2305+X2305)</f>
        <v/>
      </c>
      <c r="V2305" s="80">
        <f>INDEX(检修、备用和必开!B:B,MATCH(统调负荷!$C2305,检修、备用和必开!$A:$A,0))</f>
        <v/>
      </c>
      <c r="W2305" s="80">
        <f>INDEX(检修、备用和必开!C:C,MATCH(统调负荷!$C2305,检修、备用和必开!$A:$A,0))</f>
        <v/>
      </c>
      <c r="X2305" s="80">
        <f>INDEX(检修、备用和必开!D:D,MATCH(统调负荷!$C2305,检修、备用和必开!$A:$A,0))</f>
        <v/>
      </c>
      <c r="Y2305" s="80">
        <f>INDEX(检修、备用和必开!E:E,MATCH(统调负荷!$C2305,检修、备用和必开!$A:$A,0))</f>
        <v/>
      </c>
      <c r="Z2305" s="80">
        <f>INDEX(检修、备用和必开!F:F,MATCH(统调负荷!$C2305,检修、备用和必开!$A:$A,0))</f>
        <v/>
      </c>
      <c r="AA2305" s="80">
        <f>94492.4-V2305-Z2305</f>
        <v/>
      </c>
      <c r="AB2305" s="80" t="n">
        <v>280</v>
      </c>
      <c r="AC2305" s="80" t="n">
        <v>0</v>
      </c>
      <c r="AD2305" s="83">
        <f>C2305+D2305</f>
        <v/>
      </c>
      <c r="AE2305" s="82">
        <f>N2305-E2305</f>
        <v/>
      </c>
      <c r="AF2305" s="82">
        <f>O2305-F2305</f>
        <v/>
      </c>
      <c r="AG2305" s="82">
        <f>P2305-G2305</f>
        <v/>
      </c>
      <c r="AH2305" s="82">
        <f>Q2305-H2305</f>
        <v/>
      </c>
      <c r="AI2305" s="82">
        <f>R2305-I2305</f>
        <v/>
      </c>
      <c r="AJ2305" s="82">
        <f>S2305-J2305</f>
        <v/>
      </c>
      <c r="AK2305" s="80">
        <f>INDEX(检修、备用和必开!I:I,MATCH(统调负荷!$C2305,检修、备用和必开!$A:$A,0))</f>
        <v/>
      </c>
    </row>
    <row r="2306" ht="13.8" customHeight="1">
      <c r="A2306" s="80">
        <f>WEEKDAY(C2306,2)</f>
        <v/>
      </c>
      <c r="B2306" s="80">
        <f>HOUR(D2306)</f>
        <v/>
      </c>
      <c r="D2306" s="75" t="n"/>
      <c r="E2306" s="80" t="n"/>
      <c r="F2306" s="80" t="n"/>
      <c r="G2306" s="80" t="n"/>
      <c r="H2306" s="80" t="n"/>
      <c r="I2306" s="80" t="n"/>
      <c r="J2306" s="80" t="n"/>
      <c r="K2306" s="80">
        <f>F2306-Y2306</f>
        <v/>
      </c>
      <c r="L2306" s="82">
        <f>AA2306/(K2306+W2306)</f>
        <v/>
      </c>
      <c r="M2306" s="75" t="n">
        <v>0</v>
      </c>
      <c r="N2306" s="80" t="n">
        <v>53387</v>
      </c>
      <c r="O2306" s="80" t="n">
        <v>14684.3</v>
      </c>
      <c r="P2306" s="80" t="n">
        <v>14265.1</v>
      </c>
      <c r="Q2306" s="80" t="n">
        <v>19777.6</v>
      </c>
      <c r="R2306" s="80" t="n">
        <v>5848.91</v>
      </c>
      <c r="S2306" s="80" t="n">
        <v>-1188.91</v>
      </c>
      <c r="T2306" s="80">
        <f>O2306-Y2306</f>
        <v/>
      </c>
      <c r="U2306" s="82">
        <f>AA2306/(T2306+X2306)</f>
        <v/>
      </c>
      <c r="V2306" s="80">
        <f>INDEX(检修、备用和必开!B:B,MATCH(统调负荷!$C2306,检修、备用和必开!$A:$A,0))</f>
        <v/>
      </c>
      <c r="W2306" s="80">
        <f>INDEX(检修、备用和必开!C:C,MATCH(统调负荷!$C2306,检修、备用和必开!$A:$A,0))</f>
        <v/>
      </c>
      <c r="X2306" s="80">
        <f>INDEX(检修、备用和必开!D:D,MATCH(统调负荷!$C2306,检修、备用和必开!$A:$A,0))</f>
        <v/>
      </c>
      <c r="Y2306" s="80">
        <f>INDEX(检修、备用和必开!E:E,MATCH(统调负荷!$C2306,检修、备用和必开!$A:$A,0))</f>
        <v/>
      </c>
      <c r="Z2306" s="80">
        <f>INDEX(检修、备用和必开!F:F,MATCH(统调负荷!$C2306,检修、备用和必开!$A:$A,0))</f>
        <v/>
      </c>
      <c r="AA2306" s="80">
        <f>94492.4-V2306-Z2306</f>
        <v/>
      </c>
      <c r="AB2306" s="80" t="n">
        <v>300</v>
      </c>
      <c r="AC2306" s="80" t="n">
        <v>0</v>
      </c>
      <c r="AD2306" s="83">
        <f>C2306+D2306</f>
        <v/>
      </c>
      <c r="AE2306" s="82">
        <f>N2306-E2306</f>
        <v/>
      </c>
      <c r="AF2306" s="82">
        <f>O2306-F2306</f>
        <v/>
      </c>
      <c r="AG2306" s="82">
        <f>P2306-G2306</f>
        <v/>
      </c>
      <c r="AH2306" s="82">
        <f>Q2306-H2306</f>
        <v/>
      </c>
      <c r="AI2306" s="82">
        <f>R2306-I2306</f>
        <v/>
      </c>
      <c r="AJ2306" s="82">
        <f>S2306-J2306</f>
        <v/>
      </c>
      <c r="AK2306" s="80">
        <f>INDEX(检修、备用和必开!I:I,MATCH(统调负荷!$C2306,检修、备用和必开!$A:$A,0))</f>
        <v/>
      </c>
    </row>
    <row r="2307" ht="13.8" customHeight="1">
      <c r="A2307" s="80">
        <f>WEEKDAY(C2307,2)</f>
        <v/>
      </c>
      <c r="B2307" s="80">
        <f>HOUR(D2307)</f>
        <v/>
      </c>
      <c r="D2307" s="75" t="n"/>
      <c r="E2307" s="80" t="n"/>
      <c r="F2307" s="80" t="n"/>
      <c r="G2307" s="80" t="n"/>
      <c r="H2307" s="80" t="n"/>
      <c r="I2307" s="80" t="n"/>
      <c r="J2307" s="80" t="n"/>
      <c r="K2307" s="80">
        <f>F2307-Y2307</f>
        <v/>
      </c>
      <c r="L2307" s="82">
        <f>AA2307/(K2307+W2307)</f>
        <v/>
      </c>
      <c r="M2307" s="75" t="n">
        <v>0.01041666666666667</v>
      </c>
      <c r="N2307" s="80" t="n">
        <v>57524.9</v>
      </c>
      <c r="O2307" s="80" t="n">
        <v>16704.95</v>
      </c>
      <c r="P2307" s="80" t="n">
        <v>15454.9</v>
      </c>
      <c r="Q2307" s="80" t="n">
        <v>20733.6</v>
      </c>
      <c r="R2307" s="80" t="n">
        <v>5767.54</v>
      </c>
      <c r="S2307" s="80" t="n">
        <v>-1136.09</v>
      </c>
      <c r="T2307" s="80">
        <f>O2307-Y2307</f>
        <v/>
      </c>
      <c r="U2307" s="82">
        <f>AA2307/(T2307+X2307)</f>
        <v/>
      </c>
      <c r="V2307" s="80">
        <f>INDEX(检修、备用和必开!B:B,MATCH(统调负荷!$C2307,检修、备用和必开!$A:$A,0))</f>
        <v/>
      </c>
      <c r="W2307" s="80">
        <f>INDEX(检修、备用和必开!C:C,MATCH(统调负荷!$C2307,检修、备用和必开!$A:$A,0))</f>
        <v/>
      </c>
      <c r="X2307" s="80">
        <f>INDEX(检修、备用和必开!D:D,MATCH(统调负荷!$C2307,检修、备用和必开!$A:$A,0))</f>
        <v/>
      </c>
      <c r="Y2307" s="80">
        <f>INDEX(检修、备用和必开!E:E,MATCH(统调负荷!$C2307,检修、备用和必开!$A:$A,0))</f>
        <v/>
      </c>
      <c r="Z2307" s="80">
        <f>INDEX(检修、备用和必开!F:F,MATCH(统调负荷!$C2307,检修、备用和必开!$A:$A,0))</f>
        <v/>
      </c>
      <c r="AA2307" s="80">
        <f>94492.4-V2307-Z2307</f>
        <v/>
      </c>
      <c r="AB2307" s="80" t="n">
        <v>310</v>
      </c>
      <c r="AC2307" s="80" t="n">
        <v>382</v>
      </c>
      <c r="AD2307" s="83">
        <f>C2307+D2307</f>
        <v/>
      </c>
      <c r="AE2307" s="82">
        <f>N2307-E2307</f>
        <v/>
      </c>
      <c r="AF2307" s="82">
        <f>O2307-F2307</f>
        <v/>
      </c>
      <c r="AG2307" s="82">
        <f>P2307-G2307</f>
        <v/>
      </c>
      <c r="AH2307" s="82">
        <f>Q2307-H2307</f>
        <v/>
      </c>
      <c r="AI2307" s="82">
        <f>R2307-I2307</f>
        <v/>
      </c>
      <c r="AJ2307" s="82">
        <f>S2307-J2307</f>
        <v/>
      </c>
      <c r="AK2307" s="80">
        <f>INDEX(检修、备用和必开!I:I,MATCH(统调负荷!$C2307,检修、备用和必开!$A:$A,0))</f>
        <v/>
      </c>
    </row>
    <row r="2308" ht="13.8" customHeight="1">
      <c r="A2308" s="80">
        <f>WEEKDAY(C2308,2)</f>
        <v/>
      </c>
      <c r="B2308" s="80">
        <f>HOUR(D2308)</f>
        <v/>
      </c>
      <c r="D2308" s="75" t="n"/>
      <c r="E2308" s="80" t="n"/>
      <c r="F2308" s="80" t="n"/>
      <c r="G2308" s="80" t="n"/>
      <c r="H2308" s="80" t="n"/>
      <c r="I2308" s="80" t="n"/>
      <c r="J2308" s="80" t="n"/>
      <c r="K2308" s="80">
        <f>F2308-Y2308</f>
        <v/>
      </c>
      <c r="L2308" s="82">
        <f>AA2308/(K2308+W2308)</f>
        <v/>
      </c>
      <c r="M2308" s="75" t="n">
        <v>0.02083333333333333</v>
      </c>
      <c r="N2308" s="80" t="n">
        <v>56901.3</v>
      </c>
      <c r="O2308" s="80" t="n">
        <v>16255.11</v>
      </c>
      <c r="P2308" s="80" t="n">
        <v>15263.2</v>
      </c>
      <c r="Q2308" s="80" t="n">
        <v>20831.5</v>
      </c>
      <c r="R2308" s="80" t="n">
        <v>5722.6</v>
      </c>
      <c r="S2308" s="80" t="n">
        <v>-1171.11</v>
      </c>
      <c r="T2308" s="80">
        <f>O2308-Y2308</f>
        <v/>
      </c>
      <c r="U2308" s="82">
        <f>AA2308/(T2308+X2308)</f>
        <v/>
      </c>
      <c r="V2308" s="80">
        <f>INDEX(检修、备用和必开!B:B,MATCH(统调负荷!$C2308,检修、备用和必开!$A:$A,0))</f>
        <v/>
      </c>
      <c r="W2308" s="80">
        <f>INDEX(检修、备用和必开!C:C,MATCH(统调负荷!$C2308,检修、备用和必开!$A:$A,0))</f>
        <v/>
      </c>
      <c r="X2308" s="80">
        <f>INDEX(检修、备用和必开!D:D,MATCH(统调负荷!$C2308,检修、备用和必开!$A:$A,0))</f>
        <v/>
      </c>
      <c r="Y2308" s="80">
        <f>INDEX(检修、备用和必开!E:E,MATCH(统调负荷!$C2308,检修、备用和必开!$A:$A,0))</f>
        <v/>
      </c>
      <c r="Z2308" s="80">
        <f>INDEX(检修、备用和必开!F:F,MATCH(统调负荷!$C2308,检修、备用和必开!$A:$A,0))</f>
        <v/>
      </c>
      <c r="AA2308" s="80">
        <f>94492.4-V2308-Z2308</f>
        <v/>
      </c>
      <c r="AB2308" s="80" t="n">
        <v>305.11</v>
      </c>
      <c r="AC2308" s="80" t="n">
        <v>0</v>
      </c>
      <c r="AD2308" s="83">
        <f>C2308+D2308</f>
        <v/>
      </c>
      <c r="AE2308" s="82">
        <f>N2308-E2308</f>
        <v/>
      </c>
      <c r="AF2308" s="82">
        <f>O2308-F2308</f>
        <v/>
      </c>
      <c r="AG2308" s="82">
        <f>P2308-G2308</f>
        <v/>
      </c>
      <c r="AH2308" s="82">
        <f>Q2308-H2308</f>
        <v/>
      </c>
      <c r="AI2308" s="82">
        <f>R2308-I2308</f>
        <v/>
      </c>
      <c r="AJ2308" s="82">
        <f>S2308-J2308</f>
        <v/>
      </c>
      <c r="AK2308" s="80">
        <f>INDEX(检修、备用和必开!I:I,MATCH(统调负荷!$C2308,检修、备用和必开!$A:$A,0))</f>
        <v/>
      </c>
    </row>
    <row r="2309" ht="13.8" customHeight="1">
      <c r="A2309" s="80">
        <f>WEEKDAY(C2309,2)</f>
        <v/>
      </c>
      <c r="B2309" s="80">
        <f>HOUR(D2309)</f>
        <v/>
      </c>
      <c r="D2309" s="75" t="n"/>
      <c r="E2309" s="80" t="n"/>
      <c r="F2309" s="80" t="n"/>
      <c r="G2309" s="80" t="n"/>
      <c r="H2309" s="80" t="n"/>
      <c r="I2309" s="80" t="n"/>
      <c r="J2309" s="80" t="n"/>
      <c r="K2309" s="80">
        <f>F2309-Y2309</f>
        <v/>
      </c>
      <c r="L2309" s="82">
        <f>AA2309/(K2309+W2309)</f>
        <v/>
      </c>
      <c r="M2309" s="75" t="n">
        <v>0.03125</v>
      </c>
      <c r="N2309" s="80" t="n">
        <v>55499.9</v>
      </c>
      <c r="O2309" s="80" t="n">
        <v>15380.66</v>
      </c>
      <c r="P2309" s="80" t="n">
        <v>14732.4</v>
      </c>
      <c r="Q2309" s="80" t="n">
        <v>20915.3</v>
      </c>
      <c r="R2309" s="80" t="n">
        <v>5672.94</v>
      </c>
      <c r="S2309" s="80" t="n">
        <v>-1201.4</v>
      </c>
      <c r="T2309" s="80">
        <f>O2309-Y2309</f>
        <v/>
      </c>
      <c r="U2309" s="82">
        <f>AA2309/(T2309+X2309)</f>
        <v/>
      </c>
      <c r="V2309" s="80">
        <f>INDEX(检修、备用和必开!B:B,MATCH(统调负荷!$C2309,检修、备用和必开!$A:$A,0))</f>
        <v/>
      </c>
      <c r="W2309" s="80">
        <f>INDEX(检修、备用和必开!C:C,MATCH(统调负荷!$C2309,检修、备用和必开!$A:$A,0))</f>
        <v/>
      </c>
      <c r="X2309" s="80">
        <f>INDEX(检修、备用和必开!D:D,MATCH(统调负荷!$C2309,检修、备用和必开!$A:$A,0))</f>
        <v/>
      </c>
      <c r="Y2309" s="80">
        <f>INDEX(检修、备用和必开!E:E,MATCH(统调负荷!$C2309,检修、备用和必开!$A:$A,0))</f>
        <v/>
      </c>
      <c r="Z2309" s="80">
        <f>INDEX(检修、备用和必开!F:F,MATCH(统调负荷!$C2309,检修、备用和必开!$A:$A,0))</f>
        <v/>
      </c>
      <c r="AA2309" s="80">
        <f>94492.4-V2309-Z2309</f>
        <v/>
      </c>
      <c r="AB2309" s="80" t="n">
        <v>302</v>
      </c>
      <c r="AC2309" s="80" t="n">
        <v>320</v>
      </c>
      <c r="AD2309" s="83">
        <f>C2309+D2309</f>
        <v/>
      </c>
      <c r="AE2309" s="82">
        <f>N2309-E2309</f>
        <v/>
      </c>
      <c r="AF2309" s="82">
        <f>O2309-F2309</f>
        <v/>
      </c>
      <c r="AG2309" s="82">
        <f>P2309-G2309</f>
        <v/>
      </c>
      <c r="AH2309" s="82">
        <f>Q2309-H2309</f>
        <v/>
      </c>
      <c r="AI2309" s="82">
        <f>R2309-I2309</f>
        <v/>
      </c>
      <c r="AJ2309" s="82">
        <f>S2309-J2309</f>
        <v/>
      </c>
      <c r="AK2309" s="80">
        <f>INDEX(检修、备用和必开!I:I,MATCH(统调负荷!$C2309,检修、备用和必开!$A:$A,0))</f>
        <v/>
      </c>
    </row>
    <row r="2310" ht="13.8" customHeight="1">
      <c r="A2310" s="80">
        <f>WEEKDAY(C2310,2)</f>
        <v/>
      </c>
      <c r="B2310" s="80">
        <f>HOUR(D2310)</f>
        <v/>
      </c>
      <c r="D2310" s="75" t="n"/>
      <c r="E2310" s="80" t="n"/>
      <c r="F2310" s="80" t="n"/>
      <c r="G2310" s="80" t="n"/>
      <c r="H2310" s="80" t="n"/>
      <c r="I2310" s="80" t="n"/>
      <c r="J2310" s="80" t="n"/>
      <c r="K2310" s="80">
        <f>F2310-Y2310</f>
        <v/>
      </c>
      <c r="L2310" s="82">
        <f>AA2310/(K2310+W2310)</f>
        <v/>
      </c>
      <c r="M2310" s="75" t="n">
        <v>0.04166666666666666</v>
      </c>
      <c r="N2310" s="80" t="n">
        <v>53900.5</v>
      </c>
      <c r="O2310" s="80" t="n">
        <v>15366.02</v>
      </c>
      <c r="P2310" s="80" t="n">
        <v>12967.8</v>
      </c>
      <c r="Q2310" s="80" t="n">
        <v>21070.8</v>
      </c>
      <c r="R2310" s="80" t="n">
        <v>5641.88</v>
      </c>
      <c r="S2310" s="80" t="n">
        <v>-1146</v>
      </c>
      <c r="T2310" s="80">
        <f>O2310-Y2310</f>
        <v/>
      </c>
      <c r="U2310" s="82">
        <f>AA2310/(T2310+X2310)</f>
        <v/>
      </c>
      <c r="V2310" s="80">
        <f>INDEX(检修、备用和必开!B:B,MATCH(统调负荷!$C2310,检修、备用和必开!$A:$A,0))</f>
        <v/>
      </c>
      <c r="W2310" s="80">
        <f>INDEX(检修、备用和必开!C:C,MATCH(统调负荷!$C2310,检修、备用和必开!$A:$A,0))</f>
        <v/>
      </c>
      <c r="X2310" s="80">
        <f>INDEX(检修、备用和必开!D:D,MATCH(统调负荷!$C2310,检修、备用和必开!$A:$A,0))</f>
        <v/>
      </c>
      <c r="Y2310" s="80">
        <f>INDEX(检修、备用和必开!E:E,MATCH(统调负荷!$C2310,检修、备用和必开!$A:$A,0))</f>
        <v/>
      </c>
      <c r="Z2310" s="80">
        <f>INDEX(检修、备用和必开!F:F,MATCH(统调负荷!$C2310,检修、备用和必开!$A:$A,0))</f>
        <v/>
      </c>
      <c r="AA2310" s="80">
        <f>94492.4-V2310-Z2310</f>
        <v/>
      </c>
      <c r="AB2310" s="80" t="n">
        <v>300</v>
      </c>
      <c r="AC2310" s="80" t="n">
        <v>315</v>
      </c>
      <c r="AD2310" s="83">
        <f>C2310+D2310</f>
        <v/>
      </c>
      <c r="AE2310" s="82">
        <f>N2310-E2310</f>
        <v/>
      </c>
      <c r="AF2310" s="82">
        <f>O2310-F2310</f>
        <v/>
      </c>
      <c r="AG2310" s="82">
        <f>P2310-G2310</f>
        <v/>
      </c>
      <c r="AH2310" s="82">
        <f>Q2310-H2310</f>
        <v/>
      </c>
      <c r="AI2310" s="82">
        <f>R2310-I2310</f>
        <v/>
      </c>
      <c r="AJ2310" s="82">
        <f>S2310-J2310</f>
        <v/>
      </c>
      <c r="AK2310" s="80">
        <f>INDEX(检修、备用和必开!I:I,MATCH(统调负荷!$C2310,检修、备用和必开!$A:$A,0))</f>
        <v/>
      </c>
    </row>
    <row r="2311" ht="13.8" customHeight="1">
      <c r="A2311" s="80">
        <f>WEEKDAY(C2311,2)</f>
        <v/>
      </c>
      <c r="B2311" s="80">
        <f>HOUR(D2311)</f>
        <v/>
      </c>
      <c r="D2311" s="75" t="n"/>
      <c r="E2311" s="80" t="n"/>
      <c r="F2311" s="80" t="n"/>
      <c r="G2311" s="80" t="n"/>
      <c r="H2311" s="80" t="n"/>
      <c r="I2311" s="80" t="n"/>
      <c r="J2311" s="80" t="n"/>
      <c r="K2311" s="80">
        <f>F2311-Y2311</f>
        <v/>
      </c>
      <c r="L2311" s="82">
        <f>AA2311/(K2311+W2311)</f>
        <v/>
      </c>
      <c r="M2311" s="75" t="n">
        <v>0.05208333333333334</v>
      </c>
      <c r="N2311" s="80" t="n">
        <v>52439.3</v>
      </c>
      <c r="O2311" s="80" t="n">
        <v>15384.49</v>
      </c>
      <c r="P2311" s="80" t="n">
        <v>11348.8</v>
      </c>
      <c r="Q2311" s="80" t="n">
        <v>21251.4</v>
      </c>
      <c r="R2311" s="80" t="n">
        <v>5621.15</v>
      </c>
      <c r="S2311" s="80" t="n">
        <v>-1166.54</v>
      </c>
      <c r="T2311" s="80">
        <f>O2311-Y2311</f>
        <v/>
      </c>
      <c r="U2311" s="82">
        <f>AA2311/(T2311+X2311)</f>
        <v/>
      </c>
      <c r="V2311" s="80">
        <f>INDEX(检修、备用和必开!B:B,MATCH(统调负荷!$C2311,检修、备用和必开!$A:$A,0))</f>
        <v/>
      </c>
      <c r="W2311" s="80">
        <f>INDEX(检修、备用和必开!C:C,MATCH(统调负荷!$C2311,检修、备用和必开!$A:$A,0))</f>
        <v/>
      </c>
      <c r="X2311" s="80">
        <f>INDEX(检修、备用和必开!D:D,MATCH(统调负荷!$C2311,检修、备用和必开!$A:$A,0))</f>
        <v/>
      </c>
      <c r="Y2311" s="80">
        <f>INDEX(检修、备用和必开!E:E,MATCH(统调负荷!$C2311,检修、备用和必开!$A:$A,0))</f>
        <v/>
      </c>
      <c r="Z2311" s="80">
        <f>INDEX(检修、备用和必开!F:F,MATCH(统调负荷!$C2311,检修、备用和必开!$A:$A,0))</f>
        <v/>
      </c>
      <c r="AA2311" s="80">
        <f>94492.4-V2311-Z2311</f>
        <v/>
      </c>
      <c r="AB2311" s="80" t="n">
        <v>290</v>
      </c>
      <c r="AC2311" s="80" t="n">
        <v>400</v>
      </c>
      <c r="AD2311" s="83">
        <f>C2311+D2311</f>
        <v/>
      </c>
      <c r="AE2311" s="82">
        <f>N2311-E2311</f>
        <v/>
      </c>
      <c r="AF2311" s="82">
        <f>O2311-F2311</f>
        <v/>
      </c>
      <c r="AG2311" s="82">
        <f>P2311-G2311</f>
        <v/>
      </c>
      <c r="AH2311" s="82">
        <f>Q2311-H2311</f>
        <v/>
      </c>
      <c r="AI2311" s="82">
        <f>R2311-I2311</f>
        <v/>
      </c>
      <c r="AJ2311" s="82">
        <f>S2311-J2311</f>
        <v/>
      </c>
      <c r="AK2311" s="80">
        <f>INDEX(检修、备用和必开!I:I,MATCH(统调负荷!$C2311,检修、备用和必开!$A:$A,0))</f>
        <v/>
      </c>
    </row>
    <row r="2312" ht="13.8" customHeight="1">
      <c r="A2312" s="80">
        <f>WEEKDAY(C2312,2)</f>
        <v/>
      </c>
      <c r="B2312" s="80">
        <f>HOUR(D2312)</f>
        <v/>
      </c>
      <c r="D2312" s="75" t="n"/>
      <c r="E2312" s="80" t="n"/>
      <c r="F2312" s="80" t="n"/>
      <c r="G2312" s="80" t="n"/>
      <c r="H2312" s="80" t="n"/>
      <c r="I2312" s="80" t="n"/>
      <c r="J2312" s="80" t="n"/>
      <c r="K2312" s="80">
        <f>F2312-Y2312</f>
        <v/>
      </c>
      <c r="L2312" s="82">
        <f>AA2312/(K2312+W2312)</f>
        <v/>
      </c>
      <c r="M2312" s="75" t="n">
        <v>0.0625</v>
      </c>
      <c r="N2312" s="80" t="n">
        <v>51437.3</v>
      </c>
      <c r="O2312" s="80" t="n">
        <v>15145.83</v>
      </c>
      <c r="P2312" s="80" t="n">
        <v>10967.8</v>
      </c>
      <c r="Q2312" s="80" t="n">
        <v>20839.6</v>
      </c>
      <c r="R2312" s="80" t="n">
        <v>5624.13</v>
      </c>
      <c r="S2312" s="80" t="n">
        <v>-1140.06</v>
      </c>
      <c r="T2312" s="80">
        <f>O2312-Y2312</f>
        <v/>
      </c>
      <c r="U2312" s="82">
        <f>AA2312/(T2312+X2312)</f>
        <v/>
      </c>
      <c r="V2312" s="80">
        <f>INDEX(检修、备用和必开!B:B,MATCH(统调负荷!$C2312,检修、备用和必开!$A:$A,0))</f>
        <v/>
      </c>
      <c r="W2312" s="80">
        <f>INDEX(检修、备用和必开!C:C,MATCH(统调负荷!$C2312,检修、备用和必开!$A:$A,0))</f>
        <v/>
      </c>
      <c r="X2312" s="80">
        <f>INDEX(检修、备用和必开!D:D,MATCH(统调负荷!$C2312,检修、备用和必开!$A:$A,0))</f>
        <v/>
      </c>
      <c r="Y2312" s="80">
        <f>INDEX(检修、备用和必开!E:E,MATCH(统调负荷!$C2312,检修、备用和必开!$A:$A,0))</f>
        <v/>
      </c>
      <c r="Z2312" s="80">
        <f>INDEX(检修、备用和必开!F:F,MATCH(统调负荷!$C2312,检修、备用和必开!$A:$A,0))</f>
        <v/>
      </c>
      <c r="AA2312" s="80">
        <f>94492.4-V2312-Z2312</f>
        <v/>
      </c>
      <c r="AB2312" s="80" t="n">
        <v>285.13</v>
      </c>
      <c r="AC2312" s="80" t="n">
        <v>320</v>
      </c>
      <c r="AD2312" s="83">
        <f>C2312+D2312</f>
        <v/>
      </c>
      <c r="AE2312" s="82">
        <f>N2312-E2312</f>
        <v/>
      </c>
      <c r="AF2312" s="82">
        <f>O2312-F2312</f>
        <v/>
      </c>
      <c r="AG2312" s="82">
        <f>P2312-G2312</f>
        <v/>
      </c>
      <c r="AH2312" s="82">
        <f>Q2312-H2312</f>
        <v/>
      </c>
      <c r="AI2312" s="82">
        <f>R2312-I2312</f>
        <v/>
      </c>
      <c r="AJ2312" s="82">
        <f>S2312-J2312</f>
        <v/>
      </c>
      <c r="AK2312" s="80">
        <f>INDEX(检修、备用和必开!I:I,MATCH(统调负荷!$C2312,检修、备用和必开!$A:$A,0))</f>
        <v/>
      </c>
    </row>
    <row r="2313" ht="13.8" customHeight="1">
      <c r="A2313" s="80">
        <f>WEEKDAY(C2313,2)</f>
        <v/>
      </c>
      <c r="B2313" s="80">
        <f>HOUR(D2313)</f>
        <v/>
      </c>
      <c r="D2313" s="75" t="n"/>
      <c r="E2313" s="80" t="n"/>
      <c r="F2313" s="80" t="n"/>
      <c r="G2313" s="80" t="n"/>
      <c r="H2313" s="80" t="n"/>
      <c r="I2313" s="80" t="n"/>
      <c r="J2313" s="80" t="n"/>
      <c r="K2313" s="80">
        <f>F2313-Y2313</f>
        <v/>
      </c>
      <c r="L2313" s="82">
        <f>AA2313/(K2313+W2313)</f>
        <v/>
      </c>
      <c r="M2313" s="75" t="n">
        <v>0.07291666666666667</v>
      </c>
      <c r="N2313" s="80" t="n">
        <v>50407.7</v>
      </c>
      <c r="O2313" s="80" t="n">
        <v>14990.04</v>
      </c>
      <c r="P2313" s="80" t="n">
        <v>9959.209999999999</v>
      </c>
      <c r="Q2313" s="80" t="n">
        <v>21000.5</v>
      </c>
      <c r="R2313" s="80" t="n">
        <v>5597.14</v>
      </c>
      <c r="S2313" s="80" t="n">
        <v>-1139.19</v>
      </c>
      <c r="T2313" s="80">
        <f>O2313-Y2313</f>
        <v/>
      </c>
      <c r="U2313" s="82">
        <f>AA2313/(T2313+X2313)</f>
        <v/>
      </c>
      <c r="V2313" s="80">
        <f>INDEX(检修、备用和必开!B:B,MATCH(统调负荷!$C2313,检修、备用和必开!$A:$A,0))</f>
        <v/>
      </c>
      <c r="W2313" s="80">
        <f>INDEX(检修、备用和必开!C:C,MATCH(统调负荷!$C2313,检修、备用和必开!$A:$A,0))</f>
        <v/>
      </c>
      <c r="X2313" s="80">
        <f>INDEX(检修、备用和必开!D:D,MATCH(统调负荷!$C2313,检修、备用和必开!$A:$A,0))</f>
        <v/>
      </c>
      <c r="Y2313" s="80">
        <f>INDEX(检修、备用和必开!E:E,MATCH(统调负荷!$C2313,检修、备用和必开!$A:$A,0))</f>
        <v/>
      </c>
      <c r="Z2313" s="80">
        <f>INDEX(检修、备用和必开!F:F,MATCH(统调负荷!$C2313,检修、备用和必开!$A:$A,0))</f>
        <v/>
      </c>
      <c r="AA2313" s="80">
        <f>94492.4-V2313-Z2313</f>
        <v/>
      </c>
      <c r="AB2313" s="80" t="n">
        <v>275</v>
      </c>
      <c r="AC2313" s="80" t="n">
        <v>310</v>
      </c>
      <c r="AD2313" s="83">
        <f>C2313+D2313</f>
        <v/>
      </c>
      <c r="AE2313" s="82">
        <f>N2313-E2313</f>
        <v/>
      </c>
      <c r="AF2313" s="82">
        <f>O2313-F2313</f>
        <v/>
      </c>
      <c r="AG2313" s="82">
        <f>P2313-G2313</f>
        <v/>
      </c>
      <c r="AH2313" s="82">
        <f>Q2313-H2313</f>
        <v/>
      </c>
      <c r="AI2313" s="82">
        <f>R2313-I2313</f>
        <v/>
      </c>
      <c r="AJ2313" s="82">
        <f>S2313-J2313</f>
        <v/>
      </c>
      <c r="AK2313" s="80">
        <f>INDEX(检修、备用和必开!I:I,MATCH(统调负荷!$C2313,检修、备用和必开!$A:$A,0))</f>
        <v/>
      </c>
    </row>
    <row r="2314" ht="13.8" customHeight="1">
      <c r="A2314" s="80">
        <f>WEEKDAY(C2314,2)</f>
        <v/>
      </c>
      <c r="B2314" s="80">
        <f>HOUR(D2314)</f>
        <v/>
      </c>
      <c r="D2314" s="75" t="n"/>
      <c r="E2314" s="80" t="n"/>
      <c r="F2314" s="80" t="n"/>
      <c r="G2314" s="80" t="n"/>
      <c r="H2314" s="80" t="n"/>
      <c r="I2314" s="80" t="n"/>
      <c r="J2314" s="80" t="n"/>
      <c r="K2314" s="80">
        <f>F2314-Y2314</f>
        <v/>
      </c>
      <c r="L2314" s="82">
        <f>AA2314/(K2314+W2314)</f>
        <v/>
      </c>
      <c r="M2314" s="75" t="n">
        <v>0.08333333333333333</v>
      </c>
      <c r="N2314" s="80" t="n">
        <v>49288.3</v>
      </c>
      <c r="O2314" s="80" t="n">
        <v>14507.96</v>
      </c>
      <c r="P2314" s="80" t="n">
        <v>9784.48</v>
      </c>
      <c r="Q2314" s="80" t="n">
        <v>20457.9</v>
      </c>
      <c r="R2314" s="80" t="n">
        <v>5544.43</v>
      </c>
      <c r="S2314" s="80" t="n">
        <v>-1006.47</v>
      </c>
      <c r="T2314" s="80">
        <f>O2314-Y2314</f>
        <v/>
      </c>
      <c r="U2314" s="82">
        <f>AA2314/(T2314+X2314)</f>
        <v/>
      </c>
      <c r="V2314" s="80">
        <f>INDEX(检修、备用和必开!B:B,MATCH(统调负荷!$C2314,检修、备用和必开!$A:$A,0))</f>
        <v/>
      </c>
      <c r="W2314" s="80">
        <f>INDEX(检修、备用和必开!C:C,MATCH(统调负荷!$C2314,检修、备用和必开!$A:$A,0))</f>
        <v/>
      </c>
      <c r="X2314" s="80">
        <f>INDEX(检修、备用和必开!D:D,MATCH(统调负荷!$C2314,检修、备用和必开!$A:$A,0))</f>
        <v/>
      </c>
      <c r="Y2314" s="80">
        <f>INDEX(检修、备用和必开!E:E,MATCH(统调负荷!$C2314,检修、备用和必开!$A:$A,0))</f>
        <v/>
      </c>
      <c r="Z2314" s="80">
        <f>INDEX(检修、备用和必开!F:F,MATCH(统调负荷!$C2314,检修、备用和必开!$A:$A,0))</f>
        <v/>
      </c>
      <c r="AA2314" s="80">
        <f>94492.4-V2314-Z2314</f>
        <v/>
      </c>
      <c r="AB2314" s="80" t="n">
        <v>0</v>
      </c>
      <c r="AC2314" s="80" t="n">
        <v>305</v>
      </c>
      <c r="AD2314" s="83">
        <f>C2314+D2314</f>
        <v/>
      </c>
      <c r="AE2314" s="82">
        <f>N2314-E2314</f>
        <v/>
      </c>
      <c r="AF2314" s="82">
        <f>O2314-F2314</f>
        <v/>
      </c>
      <c r="AG2314" s="82">
        <f>P2314-G2314</f>
        <v/>
      </c>
      <c r="AH2314" s="82">
        <f>Q2314-H2314</f>
        <v/>
      </c>
      <c r="AI2314" s="82">
        <f>R2314-I2314</f>
        <v/>
      </c>
      <c r="AJ2314" s="82">
        <f>S2314-J2314</f>
        <v/>
      </c>
      <c r="AK2314" s="80">
        <f>INDEX(检修、备用和必开!I:I,MATCH(统调负荷!$C2314,检修、备用和必开!$A:$A,0))</f>
        <v/>
      </c>
    </row>
    <row r="2315" ht="13.8" customHeight="1">
      <c r="A2315" s="80">
        <f>WEEKDAY(C2315,2)</f>
        <v/>
      </c>
      <c r="B2315" s="80">
        <f>HOUR(D2315)</f>
        <v/>
      </c>
      <c r="D2315" s="75" t="n"/>
      <c r="E2315" s="80" t="n"/>
      <c r="F2315" s="80" t="n"/>
      <c r="G2315" s="80" t="n"/>
      <c r="H2315" s="80" t="n"/>
      <c r="I2315" s="80" t="n"/>
      <c r="J2315" s="80" t="n"/>
      <c r="K2315" s="80">
        <f>F2315-Y2315</f>
        <v/>
      </c>
      <c r="L2315" s="82">
        <f>AA2315/(K2315+W2315)</f>
        <v/>
      </c>
      <c r="M2315" s="75" t="n">
        <v>0.09375</v>
      </c>
      <c r="N2315" s="80" t="n">
        <v>48310.4</v>
      </c>
      <c r="O2315" s="80" t="n">
        <v>14046.38</v>
      </c>
      <c r="P2315" s="80" t="n">
        <v>9497.700000000001</v>
      </c>
      <c r="Q2315" s="80" t="n">
        <v>20160.8</v>
      </c>
      <c r="R2315" s="80" t="n">
        <v>5457.08</v>
      </c>
      <c r="S2315" s="80" t="n">
        <v>-851.5599999999999</v>
      </c>
      <c r="T2315" s="80">
        <f>O2315-Y2315</f>
        <v/>
      </c>
      <c r="U2315" s="82">
        <f>AA2315/(T2315+X2315)</f>
        <v/>
      </c>
      <c r="V2315" s="80">
        <f>INDEX(检修、备用和必开!B:B,MATCH(统调负荷!$C2315,检修、备用和必开!$A:$A,0))</f>
        <v/>
      </c>
      <c r="W2315" s="80">
        <f>INDEX(检修、备用和必开!C:C,MATCH(统调负荷!$C2315,检修、备用和必开!$A:$A,0))</f>
        <v/>
      </c>
      <c r="X2315" s="80">
        <f>INDEX(检修、备用和必开!D:D,MATCH(统调负荷!$C2315,检修、备用和必开!$A:$A,0))</f>
        <v/>
      </c>
      <c r="Y2315" s="80">
        <f>INDEX(检修、备用和必开!E:E,MATCH(统调负荷!$C2315,检修、备用和必开!$A:$A,0))</f>
        <v/>
      </c>
      <c r="Z2315" s="80">
        <f>INDEX(检修、备用和必开!F:F,MATCH(统调负荷!$C2315,检修、备用和必开!$A:$A,0))</f>
        <v/>
      </c>
      <c r="AA2315" s="80">
        <f>94492.4-V2315-Z2315</f>
        <v/>
      </c>
      <c r="AB2315" s="80" t="n">
        <v>10</v>
      </c>
      <c r="AC2315" s="80" t="n">
        <v>119.97</v>
      </c>
      <c r="AD2315" s="83">
        <f>C2315+D2315</f>
        <v/>
      </c>
      <c r="AE2315" s="82">
        <f>N2315-E2315</f>
        <v/>
      </c>
      <c r="AF2315" s="82">
        <f>O2315-F2315</f>
        <v/>
      </c>
      <c r="AG2315" s="82">
        <f>P2315-G2315</f>
        <v/>
      </c>
      <c r="AH2315" s="82">
        <f>Q2315-H2315</f>
        <v/>
      </c>
      <c r="AI2315" s="82">
        <f>R2315-I2315</f>
        <v/>
      </c>
      <c r="AJ2315" s="82">
        <f>S2315-J2315</f>
        <v/>
      </c>
      <c r="AK2315" s="80">
        <f>INDEX(检修、备用和必开!I:I,MATCH(统调负荷!$C2315,检修、备用和必开!$A:$A,0))</f>
        <v/>
      </c>
    </row>
    <row r="2316" ht="13.8" customHeight="1">
      <c r="A2316" s="80">
        <f>WEEKDAY(C2316,2)</f>
        <v/>
      </c>
      <c r="B2316" s="80">
        <f>HOUR(D2316)</f>
        <v/>
      </c>
      <c r="D2316" s="75" t="n"/>
      <c r="E2316" s="80" t="n"/>
      <c r="F2316" s="80" t="n"/>
      <c r="G2316" s="80" t="n"/>
      <c r="H2316" s="80" t="n"/>
      <c r="I2316" s="80" t="n"/>
      <c r="J2316" s="80" t="n"/>
      <c r="K2316" s="80">
        <f>F2316-Y2316</f>
        <v/>
      </c>
      <c r="L2316" s="82">
        <f>AA2316/(K2316+W2316)</f>
        <v/>
      </c>
      <c r="M2316" s="75" t="n">
        <v>0.1041666666666667</v>
      </c>
      <c r="N2316" s="80" t="n">
        <v>47731.6</v>
      </c>
      <c r="O2316" s="80" t="n">
        <v>14068.48</v>
      </c>
      <c r="P2316" s="80" t="n">
        <v>9325.969999999999</v>
      </c>
      <c r="Q2316" s="80" t="n">
        <v>19796.4</v>
      </c>
      <c r="R2316" s="80" t="n">
        <v>5394.08</v>
      </c>
      <c r="S2316" s="80" t="n">
        <v>-853.33</v>
      </c>
      <c r="T2316" s="80">
        <f>O2316-Y2316</f>
        <v/>
      </c>
      <c r="U2316" s="82">
        <f>AA2316/(T2316+X2316)</f>
        <v/>
      </c>
      <c r="V2316" s="80">
        <f>INDEX(检修、备用和必开!B:B,MATCH(统调负荷!$C2316,检修、备用和必开!$A:$A,0))</f>
        <v/>
      </c>
      <c r="W2316" s="80">
        <f>INDEX(检修、备用和必开!C:C,MATCH(统调负荷!$C2316,检修、备用和必开!$A:$A,0))</f>
        <v/>
      </c>
      <c r="X2316" s="80">
        <f>INDEX(检修、备用和必开!D:D,MATCH(统调负荷!$C2316,检修、备用和必开!$A:$A,0))</f>
        <v/>
      </c>
      <c r="Y2316" s="80">
        <f>INDEX(检修、备用和必开!E:E,MATCH(统调负荷!$C2316,检修、备用和必开!$A:$A,0))</f>
        <v/>
      </c>
      <c r="Z2316" s="80">
        <f>INDEX(检修、备用和必开!F:F,MATCH(统调负荷!$C2316,检修、备用和必开!$A:$A,0))</f>
        <v/>
      </c>
      <c r="AA2316" s="80">
        <f>94492.4-V2316-Z2316</f>
        <v/>
      </c>
      <c r="AB2316" s="80" t="n">
        <v>0</v>
      </c>
      <c r="AC2316" s="80" t="n">
        <v>303.63</v>
      </c>
      <c r="AD2316" s="83">
        <f>C2316+D2316</f>
        <v/>
      </c>
      <c r="AE2316" s="82">
        <f>N2316-E2316</f>
        <v/>
      </c>
      <c r="AF2316" s="82">
        <f>O2316-F2316</f>
        <v/>
      </c>
      <c r="AG2316" s="82">
        <f>P2316-G2316</f>
        <v/>
      </c>
      <c r="AH2316" s="82">
        <f>Q2316-H2316</f>
        <v/>
      </c>
      <c r="AI2316" s="82">
        <f>R2316-I2316</f>
        <v/>
      </c>
      <c r="AJ2316" s="82">
        <f>S2316-J2316</f>
        <v/>
      </c>
      <c r="AK2316" s="80">
        <f>INDEX(检修、备用和必开!I:I,MATCH(统调负荷!$C2316,检修、备用和必开!$A:$A,0))</f>
        <v/>
      </c>
    </row>
    <row r="2317" ht="13.8" customHeight="1">
      <c r="A2317" s="80">
        <f>WEEKDAY(C2317,2)</f>
        <v/>
      </c>
      <c r="B2317" s="80">
        <f>HOUR(D2317)</f>
        <v/>
      </c>
      <c r="D2317" s="75" t="n"/>
      <c r="E2317" s="80" t="n"/>
      <c r="F2317" s="80" t="n"/>
      <c r="G2317" s="80" t="n"/>
      <c r="H2317" s="80" t="n"/>
      <c r="I2317" s="80" t="n"/>
      <c r="J2317" s="80" t="n"/>
      <c r="K2317" s="80">
        <f>F2317-Y2317</f>
        <v/>
      </c>
      <c r="L2317" s="82">
        <f>AA2317/(K2317+W2317)</f>
        <v/>
      </c>
      <c r="M2317" s="75" t="n">
        <v>0.1145833333333333</v>
      </c>
      <c r="N2317" s="80" t="n">
        <v>46925.7</v>
      </c>
      <c r="O2317" s="80" t="n">
        <v>14064.12</v>
      </c>
      <c r="P2317" s="80" t="n">
        <v>9385.15</v>
      </c>
      <c r="Q2317" s="80" t="n">
        <v>18983.8</v>
      </c>
      <c r="R2317" s="80" t="n">
        <v>5331.75</v>
      </c>
      <c r="S2317" s="80" t="n">
        <v>-839.12</v>
      </c>
      <c r="T2317" s="80">
        <f>O2317-Y2317</f>
        <v/>
      </c>
      <c r="U2317" s="82">
        <f>AA2317/(T2317+X2317)</f>
        <v/>
      </c>
      <c r="V2317" s="80">
        <f>INDEX(检修、备用和必开!B:B,MATCH(统调负荷!$C2317,检修、备用和必开!$A:$A,0))</f>
        <v/>
      </c>
      <c r="W2317" s="80">
        <f>INDEX(检修、备用和必开!C:C,MATCH(统调负荷!$C2317,检修、备用和必开!$A:$A,0))</f>
        <v/>
      </c>
      <c r="X2317" s="80">
        <f>INDEX(检修、备用和必开!D:D,MATCH(统调负荷!$C2317,检修、备用和必开!$A:$A,0))</f>
        <v/>
      </c>
      <c r="Y2317" s="80">
        <f>INDEX(检修、备用和必开!E:E,MATCH(统调负荷!$C2317,检修、备用和必开!$A:$A,0))</f>
        <v/>
      </c>
      <c r="Z2317" s="80">
        <f>INDEX(检修、备用和必开!F:F,MATCH(统调负荷!$C2317,检修、备用和必开!$A:$A,0))</f>
        <v/>
      </c>
      <c r="AA2317" s="80">
        <f>94492.4-V2317-Z2317</f>
        <v/>
      </c>
      <c r="AB2317" s="80" t="n">
        <v>100</v>
      </c>
      <c r="AC2317" s="80" t="n">
        <v>307.03</v>
      </c>
      <c r="AD2317" s="83">
        <f>C2317+D2317</f>
        <v/>
      </c>
      <c r="AE2317" s="82">
        <f>N2317-E2317</f>
        <v/>
      </c>
      <c r="AF2317" s="82">
        <f>O2317-F2317</f>
        <v/>
      </c>
      <c r="AG2317" s="82">
        <f>P2317-G2317</f>
        <v/>
      </c>
      <c r="AH2317" s="82">
        <f>Q2317-H2317</f>
        <v/>
      </c>
      <c r="AI2317" s="82">
        <f>R2317-I2317</f>
        <v/>
      </c>
      <c r="AJ2317" s="82">
        <f>S2317-J2317</f>
        <v/>
      </c>
      <c r="AK2317" s="80">
        <f>INDEX(检修、备用和必开!I:I,MATCH(统调负荷!$C2317,检修、备用和必开!$A:$A,0))</f>
        <v/>
      </c>
    </row>
    <row r="2318" ht="13.8" customHeight="1">
      <c r="A2318" s="80">
        <f>WEEKDAY(C2318,2)</f>
        <v/>
      </c>
      <c r="B2318" s="80">
        <f>HOUR(D2318)</f>
        <v/>
      </c>
      <c r="D2318" s="75" t="n"/>
      <c r="E2318" s="80" t="n"/>
      <c r="F2318" s="80" t="n"/>
      <c r="G2318" s="80" t="n"/>
      <c r="H2318" s="80" t="n"/>
      <c r="I2318" s="80" t="n"/>
      <c r="J2318" s="80" t="n"/>
      <c r="K2318" s="80">
        <f>F2318-Y2318</f>
        <v/>
      </c>
      <c r="L2318" s="82">
        <f>AA2318/(K2318+W2318)</f>
        <v/>
      </c>
      <c r="M2318" s="75" t="n">
        <v>0.125</v>
      </c>
      <c r="N2318" s="80" t="n">
        <v>46182.9</v>
      </c>
      <c r="O2318" s="80" t="n">
        <v>14034.97</v>
      </c>
      <c r="P2318" s="80" t="n">
        <v>8893.73</v>
      </c>
      <c r="Q2318" s="80" t="n">
        <v>18732.3</v>
      </c>
      <c r="R2318" s="80" t="n">
        <v>5365.17</v>
      </c>
      <c r="S2318" s="80" t="n">
        <v>-843.27</v>
      </c>
      <c r="T2318" s="80">
        <f>O2318-Y2318</f>
        <v/>
      </c>
      <c r="U2318" s="82">
        <f>AA2318/(T2318+X2318)</f>
        <v/>
      </c>
      <c r="V2318" s="80">
        <f>INDEX(检修、备用和必开!B:B,MATCH(统调负荷!$C2318,检修、备用和必开!$A:$A,0))</f>
        <v/>
      </c>
      <c r="W2318" s="80">
        <f>INDEX(检修、备用和必开!C:C,MATCH(统调负荷!$C2318,检修、备用和必开!$A:$A,0))</f>
        <v/>
      </c>
      <c r="X2318" s="80">
        <f>INDEX(检修、备用和必开!D:D,MATCH(统调负荷!$C2318,检修、备用和必开!$A:$A,0))</f>
        <v/>
      </c>
      <c r="Y2318" s="80">
        <f>INDEX(检修、备用和必开!E:E,MATCH(统调负荷!$C2318,检修、备用和必开!$A:$A,0))</f>
        <v/>
      </c>
      <c r="Z2318" s="80">
        <f>INDEX(检修、备用和必开!F:F,MATCH(统调负荷!$C2318,检修、备用和必开!$A:$A,0))</f>
        <v/>
      </c>
      <c r="AA2318" s="80">
        <f>94492.4-V2318-Z2318</f>
        <v/>
      </c>
      <c r="AB2318" s="80" t="n">
        <v>275</v>
      </c>
      <c r="AC2318" s="80" t="n">
        <v>304.99</v>
      </c>
      <c r="AD2318" s="83">
        <f>C2318+D2318</f>
        <v/>
      </c>
      <c r="AE2318" s="82">
        <f>N2318-E2318</f>
        <v/>
      </c>
      <c r="AF2318" s="82">
        <f>O2318-F2318</f>
        <v/>
      </c>
      <c r="AG2318" s="82">
        <f>P2318-G2318</f>
        <v/>
      </c>
      <c r="AH2318" s="82">
        <f>Q2318-H2318</f>
        <v/>
      </c>
      <c r="AI2318" s="82">
        <f>R2318-I2318</f>
        <v/>
      </c>
      <c r="AJ2318" s="82">
        <f>S2318-J2318</f>
        <v/>
      </c>
      <c r="AK2318" s="80">
        <f>INDEX(检修、备用和必开!I:I,MATCH(统调负荷!$C2318,检修、备用和必开!$A:$A,0))</f>
        <v/>
      </c>
    </row>
    <row r="2319" ht="13.8" customHeight="1">
      <c r="A2319" s="80">
        <f>WEEKDAY(C2319,2)</f>
        <v/>
      </c>
      <c r="B2319" s="80">
        <f>HOUR(D2319)</f>
        <v/>
      </c>
      <c r="D2319" s="75" t="n"/>
      <c r="E2319" s="80" t="n"/>
      <c r="F2319" s="80" t="n"/>
      <c r="G2319" s="80" t="n"/>
      <c r="H2319" s="80" t="n"/>
      <c r="I2319" s="80" t="n"/>
      <c r="J2319" s="80" t="n"/>
      <c r="K2319" s="80">
        <f>F2319-Y2319</f>
        <v/>
      </c>
      <c r="L2319" s="82">
        <f>AA2319/(K2319+W2319)</f>
        <v/>
      </c>
      <c r="M2319" s="75" t="n">
        <v>0.1354166666666667</v>
      </c>
      <c r="N2319" s="80" t="n">
        <v>45522.9</v>
      </c>
      <c r="O2319" s="80" t="n">
        <v>13818.32</v>
      </c>
      <c r="P2319" s="80" t="n">
        <v>8349.16</v>
      </c>
      <c r="Q2319" s="80" t="n">
        <v>18845.4</v>
      </c>
      <c r="R2319" s="80" t="n">
        <v>5355.21</v>
      </c>
      <c r="S2319" s="80" t="n">
        <v>-845.1900000000001</v>
      </c>
      <c r="T2319" s="80">
        <f>O2319-Y2319</f>
        <v/>
      </c>
      <c r="U2319" s="82">
        <f>AA2319/(T2319+X2319)</f>
        <v/>
      </c>
      <c r="V2319" s="80">
        <f>INDEX(检修、备用和必开!B:B,MATCH(统调负荷!$C2319,检修、备用和必开!$A:$A,0))</f>
        <v/>
      </c>
      <c r="W2319" s="80">
        <f>INDEX(检修、备用和必开!C:C,MATCH(统调负荷!$C2319,检修、备用和必开!$A:$A,0))</f>
        <v/>
      </c>
      <c r="X2319" s="80">
        <f>INDEX(检修、备用和必开!D:D,MATCH(统调负荷!$C2319,检修、备用和必开!$A:$A,0))</f>
        <v/>
      </c>
      <c r="Y2319" s="80">
        <f>INDEX(检修、备用和必开!E:E,MATCH(统调负荷!$C2319,检修、备用和必开!$A:$A,0))</f>
        <v/>
      </c>
      <c r="Z2319" s="80">
        <f>INDEX(检修、备用和必开!F:F,MATCH(统调负荷!$C2319,检修、备用和必开!$A:$A,0))</f>
        <v/>
      </c>
      <c r="AA2319" s="80">
        <f>94492.4-V2319-Z2319</f>
        <v/>
      </c>
      <c r="AB2319" s="80" t="n">
        <v>255.01</v>
      </c>
      <c r="AC2319" s="80" t="n">
        <v>50</v>
      </c>
      <c r="AD2319" s="83">
        <f>C2319+D2319</f>
        <v/>
      </c>
      <c r="AE2319" s="82">
        <f>N2319-E2319</f>
        <v/>
      </c>
      <c r="AF2319" s="82">
        <f>O2319-F2319</f>
        <v/>
      </c>
      <c r="AG2319" s="82">
        <f>P2319-G2319</f>
        <v/>
      </c>
      <c r="AH2319" s="82">
        <f>Q2319-H2319</f>
        <v/>
      </c>
      <c r="AI2319" s="82">
        <f>R2319-I2319</f>
        <v/>
      </c>
      <c r="AJ2319" s="82">
        <f>S2319-J2319</f>
        <v/>
      </c>
      <c r="AK2319" s="80">
        <f>INDEX(检修、备用和必开!I:I,MATCH(统调负荷!$C2319,检修、备用和必开!$A:$A,0))</f>
        <v/>
      </c>
    </row>
    <row r="2320" ht="13.8" customHeight="1">
      <c r="A2320" s="80">
        <f>WEEKDAY(C2320,2)</f>
        <v/>
      </c>
      <c r="B2320" s="80">
        <f>HOUR(D2320)</f>
        <v/>
      </c>
      <c r="D2320" s="75" t="n"/>
      <c r="E2320" s="80" t="n"/>
      <c r="F2320" s="80" t="n"/>
      <c r="G2320" s="80" t="n"/>
      <c r="H2320" s="80" t="n"/>
      <c r="I2320" s="80" t="n"/>
      <c r="J2320" s="80" t="n"/>
      <c r="K2320" s="80">
        <f>F2320-Y2320</f>
        <v/>
      </c>
      <c r="L2320" s="82">
        <f>AA2320/(K2320+W2320)</f>
        <v/>
      </c>
      <c r="M2320" s="75" t="n">
        <v>0.1458333333333333</v>
      </c>
      <c r="N2320" s="80" t="n">
        <v>45027.8</v>
      </c>
      <c r="O2320" s="80" t="n">
        <v>13631.36</v>
      </c>
      <c r="P2320" s="80" t="n">
        <v>8192.120000000001</v>
      </c>
      <c r="Q2320" s="80" t="n">
        <v>18644.4</v>
      </c>
      <c r="R2320" s="80" t="n">
        <v>5390.14</v>
      </c>
      <c r="S2320" s="80" t="n">
        <v>-830.22</v>
      </c>
      <c r="T2320" s="80">
        <f>O2320-Y2320</f>
        <v/>
      </c>
      <c r="U2320" s="82">
        <f>AA2320/(T2320+X2320)</f>
        <v/>
      </c>
      <c r="V2320" s="80">
        <f>INDEX(检修、备用和必开!B:B,MATCH(统调负荷!$C2320,检修、备用和必开!$A:$A,0))</f>
        <v/>
      </c>
      <c r="W2320" s="80">
        <f>INDEX(检修、备用和必开!C:C,MATCH(统调负荷!$C2320,检修、备用和必开!$A:$A,0))</f>
        <v/>
      </c>
      <c r="X2320" s="80">
        <f>INDEX(检修、备用和必开!D:D,MATCH(统调负荷!$C2320,检修、备用和必开!$A:$A,0))</f>
        <v/>
      </c>
      <c r="Y2320" s="80">
        <f>INDEX(检修、备用和必开!E:E,MATCH(统调负荷!$C2320,检修、备用和必开!$A:$A,0))</f>
        <v/>
      </c>
      <c r="Z2320" s="80">
        <f>INDEX(检修、备用和必开!F:F,MATCH(统调负荷!$C2320,检修、备用和必开!$A:$A,0))</f>
        <v/>
      </c>
      <c r="AA2320" s="80">
        <f>94492.4-V2320-Z2320</f>
        <v/>
      </c>
      <c r="AB2320" s="80" t="n">
        <v>200</v>
      </c>
      <c r="AC2320" s="80" t="n">
        <v>287</v>
      </c>
      <c r="AD2320" s="83">
        <f>C2320+D2320</f>
        <v/>
      </c>
      <c r="AE2320" s="82">
        <f>N2320-E2320</f>
        <v/>
      </c>
      <c r="AF2320" s="82">
        <f>O2320-F2320</f>
        <v/>
      </c>
      <c r="AG2320" s="82">
        <f>P2320-G2320</f>
        <v/>
      </c>
      <c r="AH2320" s="82">
        <f>Q2320-H2320</f>
        <v/>
      </c>
      <c r="AI2320" s="82">
        <f>R2320-I2320</f>
        <v/>
      </c>
      <c r="AJ2320" s="82">
        <f>S2320-J2320</f>
        <v/>
      </c>
      <c r="AK2320" s="80">
        <f>INDEX(检修、备用和必开!I:I,MATCH(统调负荷!$C2320,检修、备用和必开!$A:$A,0))</f>
        <v/>
      </c>
    </row>
    <row r="2321" ht="13.8" customHeight="1">
      <c r="A2321" s="80">
        <f>WEEKDAY(C2321,2)</f>
        <v/>
      </c>
      <c r="B2321" s="80">
        <f>HOUR(D2321)</f>
        <v/>
      </c>
      <c r="D2321" s="75" t="n"/>
      <c r="E2321" s="80" t="n"/>
      <c r="F2321" s="80" t="n"/>
      <c r="G2321" s="80" t="n"/>
      <c r="H2321" s="80" t="n"/>
      <c r="I2321" s="80" t="n"/>
      <c r="J2321" s="80" t="n"/>
      <c r="K2321" s="80">
        <f>F2321-Y2321</f>
        <v/>
      </c>
      <c r="L2321" s="82">
        <f>AA2321/(K2321+W2321)</f>
        <v/>
      </c>
      <c r="M2321" s="75" t="n">
        <v>0.15625</v>
      </c>
      <c r="N2321" s="80" t="n">
        <v>44492.1</v>
      </c>
      <c r="O2321" s="80" t="n">
        <v>13341.02</v>
      </c>
      <c r="P2321" s="80" t="n">
        <v>8279.290000000001</v>
      </c>
      <c r="Q2321" s="80" t="n">
        <v>18340.9</v>
      </c>
      <c r="R2321" s="80" t="n">
        <v>5363.59</v>
      </c>
      <c r="S2321" s="80" t="n">
        <v>-832.7</v>
      </c>
      <c r="T2321" s="80">
        <f>O2321-Y2321</f>
        <v/>
      </c>
      <c r="U2321" s="82">
        <f>AA2321/(T2321+X2321)</f>
        <v/>
      </c>
      <c r="V2321" s="80">
        <f>INDEX(检修、备用和必开!B:B,MATCH(统调负荷!$C2321,检修、备用和必开!$A:$A,0))</f>
        <v/>
      </c>
      <c r="W2321" s="80">
        <f>INDEX(检修、备用和必开!C:C,MATCH(统调负荷!$C2321,检修、备用和必开!$A:$A,0))</f>
        <v/>
      </c>
      <c r="X2321" s="80">
        <f>INDEX(检修、备用和必开!D:D,MATCH(统调负荷!$C2321,检修、备用和必开!$A:$A,0))</f>
        <v/>
      </c>
      <c r="Y2321" s="80">
        <f>INDEX(检修、备用和必开!E:E,MATCH(统调负荷!$C2321,检修、备用和必开!$A:$A,0))</f>
        <v/>
      </c>
      <c r="Z2321" s="80">
        <f>INDEX(检修、备用和必开!F:F,MATCH(统调负荷!$C2321,检修、备用和必开!$A:$A,0))</f>
        <v/>
      </c>
      <c r="AA2321" s="80">
        <f>94492.4-V2321-Z2321</f>
        <v/>
      </c>
      <c r="AB2321" s="80" t="n">
        <v>0</v>
      </c>
      <c r="AC2321" s="80" t="n">
        <v>290.13</v>
      </c>
      <c r="AD2321" s="83">
        <f>C2321+D2321</f>
        <v/>
      </c>
      <c r="AE2321" s="82">
        <f>N2321-E2321</f>
        <v/>
      </c>
      <c r="AF2321" s="82">
        <f>O2321-F2321</f>
        <v/>
      </c>
      <c r="AG2321" s="82">
        <f>P2321-G2321</f>
        <v/>
      </c>
      <c r="AH2321" s="82">
        <f>Q2321-H2321</f>
        <v/>
      </c>
      <c r="AI2321" s="82">
        <f>R2321-I2321</f>
        <v/>
      </c>
      <c r="AJ2321" s="82">
        <f>S2321-J2321</f>
        <v/>
      </c>
      <c r="AK2321" s="80">
        <f>INDEX(检修、备用和必开!I:I,MATCH(统调负荷!$C2321,检修、备用和必开!$A:$A,0))</f>
        <v/>
      </c>
    </row>
    <row r="2322" ht="13.8" customHeight="1">
      <c r="A2322" s="80">
        <f>WEEKDAY(C2322,2)</f>
        <v/>
      </c>
      <c r="B2322" s="80">
        <f>HOUR(D2322)</f>
        <v/>
      </c>
      <c r="D2322" s="75" t="n"/>
      <c r="E2322" s="80" t="n"/>
      <c r="F2322" s="80" t="n"/>
      <c r="G2322" s="80" t="n"/>
      <c r="H2322" s="80" t="n"/>
      <c r="I2322" s="80" t="n"/>
      <c r="J2322" s="80" t="n"/>
      <c r="K2322" s="80">
        <f>F2322-Y2322</f>
        <v/>
      </c>
      <c r="L2322" s="82">
        <f>AA2322/(K2322+W2322)</f>
        <v/>
      </c>
      <c r="M2322" s="75" t="n">
        <v>0.1666666666666667</v>
      </c>
      <c r="N2322" s="80" t="n">
        <v>43961.1</v>
      </c>
      <c r="O2322" s="80" t="n">
        <v>12764.82</v>
      </c>
      <c r="P2322" s="80" t="n">
        <v>7943.56</v>
      </c>
      <c r="Q2322" s="80" t="n">
        <v>18740.1</v>
      </c>
      <c r="R2322" s="80" t="n">
        <v>5389.6</v>
      </c>
      <c r="S2322" s="80" t="n">
        <v>-876.98</v>
      </c>
      <c r="T2322" s="80">
        <f>O2322-Y2322</f>
        <v/>
      </c>
      <c r="U2322" s="82">
        <f>AA2322/(T2322+X2322)</f>
        <v/>
      </c>
      <c r="V2322" s="80">
        <f>INDEX(检修、备用和必开!B:B,MATCH(统调负荷!$C2322,检修、备用和必开!$A:$A,0))</f>
        <v/>
      </c>
      <c r="W2322" s="80">
        <f>INDEX(检修、备用和必开!C:C,MATCH(统调负荷!$C2322,检修、备用和必开!$A:$A,0))</f>
        <v/>
      </c>
      <c r="X2322" s="80">
        <f>INDEX(检修、备用和必开!D:D,MATCH(统调负荷!$C2322,检修、备用和必开!$A:$A,0))</f>
        <v/>
      </c>
      <c r="Y2322" s="80">
        <f>INDEX(检修、备用和必开!E:E,MATCH(统调负荷!$C2322,检修、备用和必开!$A:$A,0))</f>
        <v/>
      </c>
      <c r="Z2322" s="80">
        <f>INDEX(检修、备用和必开!F:F,MATCH(统调负荷!$C2322,检修、备用和必开!$A:$A,0))</f>
        <v/>
      </c>
      <c r="AA2322" s="80">
        <f>94492.4-V2322-Z2322</f>
        <v/>
      </c>
      <c r="AB2322" s="80" t="n">
        <v>0</v>
      </c>
      <c r="AC2322" s="80" t="n">
        <v>0</v>
      </c>
      <c r="AD2322" s="83">
        <f>C2322+D2322</f>
        <v/>
      </c>
      <c r="AE2322" s="82">
        <f>N2322-E2322</f>
        <v/>
      </c>
      <c r="AF2322" s="82">
        <f>O2322-F2322</f>
        <v/>
      </c>
      <c r="AG2322" s="82">
        <f>P2322-G2322</f>
        <v/>
      </c>
      <c r="AH2322" s="82">
        <f>Q2322-H2322</f>
        <v/>
      </c>
      <c r="AI2322" s="82">
        <f>R2322-I2322</f>
        <v/>
      </c>
      <c r="AJ2322" s="82">
        <f>S2322-J2322</f>
        <v/>
      </c>
      <c r="AK2322" s="80">
        <f>INDEX(检修、备用和必开!I:I,MATCH(统调负荷!$C2322,检修、备用和必开!$A:$A,0))</f>
        <v/>
      </c>
    </row>
    <row r="2323" ht="13.8" customHeight="1">
      <c r="A2323" s="80">
        <f>WEEKDAY(C2323,2)</f>
        <v/>
      </c>
      <c r="B2323" s="80">
        <f>HOUR(D2323)</f>
        <v/>
      </c>
      <c r="D2323" s="75" t="n"/>
      <c r="E2323" s="80" t="n"/>
      <c r="F2323" s="80" t="n"/>
      <c r="G2323" s="80" t="n"/>
      <c r="H2323" s="80" t="n"/>
      <c r="I2323" s="80" t="n"/>
      <c r="J2323" s="80" t="n"/>
      <c r="K2323" s="80">
        <f>F2323-Y2323</f>
        <v/>
      </c>
      <c r="L2323" s="82">
        <f>AA2323/(K2323+W2323)</f>
        <v/>
      </c>
      <c r="M2323" s="75" t="n">
        <v>0.1770833333333333</v>
      </c>
      <c r="N2323" s="80" t="n">
        <v>43667.4</v>
      </c>
      <c r="O2323" s="80" t="n">
        <v>11840.14</v>
      </c>
      <c r="P2323" s="80" t="n">
        <v>7832.88</v>
      </c>
      <c r="Q2323" s="80" t="n">
        <v>19373.6</v>
      </c>
      <c r="R2323" s="80" t="n">
        <v>5480.52</v>
      </c>
      <c r="S2323" s="80" t="n">
        <v>-859.74</v>
      </c>
      <c r="T2323" s="80">
        <f>O2323-Y2323</f>
        <v/>
      </c>
      <c r="U2323" s="82">
        <f>AA2323/(T2323+X2323)</f>
        <v/>
      </c>
      <c r="V2323" s="80">
        <f>INDEX(检修、备用和必开!B:B,MATCH(统调负荷!$C2323,检修、备用和必开!$A:$A,0))</f>
        <v/>
      </c>
      <c r="W2323" s="80">
        <f>INDEX(检修、备用和必开!C:C,MATCH(统调负荷!$C2323,检修、备用和必开!$A:$A,0))</f>
        <v/>
      </c>
      <c r="X2323" s="80">
        <f>INDEX(检修、备用和必开!D:D,MATCH(统调负荷!$C2323,检修、备用和必开!$A:$A,0))</f>
        <v/>
      </c>
      <c r="Y2323" s="80">
        <f>INDEX(检修、备用和必开!E:E,MATCH(统调负荷!$C2323,检修、备用和必开!$A:$A,0))</f>
        <v/>
      </c>
      <c r="Z2323" s="80">
        <f>INDEX(检修、备用和必开!F:F,MATCH(统调负荷!$C2323,检修、备用和必开!$A:$A,0))</f>
        <v/>
      </c>
      <c r="AA2323" s="80">
        <f>94492.4-V2323-Z2323</f>
        <v/>
      </c>
      <c r="AB2323" s="80" t="n">
        <v>0</v>
      </c>
      <c r="AC2323" s="80" t="n">
        <v>0</v>
      </c>
      <c r="AD2323" s="83">
        <f>C2323+D2323</f>
        <v/>
      </c>
      <c r="AE2323" s="82">
        <f>N2323-E2323</f>
        <v/>
      </c>
      <c r="AF2323" s="82">
        <f>O2323-F2323</f>
        <v/>
      </c>
      <c r="AG2323" s="82">
        <f>P2323-G2323</f>
        <v/>
      </c>
      <c r="AH2323" s="82">
        <f>Q2323-H2323</f>
        <v/>
      </c>
      <c r="AI2323" s="82">
        <f>R2323-I2323</f>
        <v/>
      </c>
      <c r="AJ2323" s="82">
        <f>S2323-J2323</f>
        <v/>
      </c>
      <c r="AK2323" s="80">
        <f>INDEX(检修、备用和必开!I:I,MATCH(统调负荷!$C2323,检修、备用和必开!$A:$A,0))</f>
        <v/>
      </c>
    </row>
    <row r="2324" ht="13.8" customHeight="1">
      <c r="A2324" s="80">
        <f>WEEKDAY(C2324,2)</f>
        <v/>
      </c>
      <c r="B2324" s="80">
        <f>HOUR(D2324)</f>
        <v/>
      </c>
      <c r="D2324" s="75" t="n"/>
      <c r="E2324" s="80" t="n"/>
      <c r="F2324" s="80" t="n"/>
      <c r="G2324" s="80" t="n"/>
      <c r="H2324" s="80" t="n"/>
      <c r="I2324" s="80" t="n"/>
      <c r="J2324" s="80" t="n"/>
      <c r="K2324" s="80">
        <f>F2324-Y2324</f>
        <v/>
      </c>
      <c r="L2324" s="82">
        <f>AA2324/(K2324+W2324)</f>
        <v/>
      </c>
      <c r="M2324" s="75" t="n">
        <v>0.1875</v>
      </c>
      <c r="N2324" s="80" t="n">
        <v>43302.4</v>
      </c>
      <c r="O2324" s="80" t="n">
        <v>11467.23</v>
      </c>
      <c r="P2324" s="80" t="n">
        <v>8183.51</v>
      </c>
      <c r="Q2324" s="80" t="n">
        <v>18975.6</v>
      </c>
      <c r="R2324" s="80" t="n">
        <v>5528.23</v>
      </c>
      <c r="S2324" s="80" t="n">
        <v>-852.17</v>
      </c>
      <c r="T2324" s="80">
        <f>O2324-Y2324</f>
        <v/>
      </c>
      <c r="U2324" s="82">
        <f>AA2324/(T2324+X2324)</f>
        <v/>
      </c>
      <c r="V2324" s="80">
        <f>INDEX(检修、备用和必开!B:B,MATCH(统调负荷!$C2324,检修、备用和必开!$A:$A,0))</f>
        <v/>
      </c>
      <c r="W2324" s="80">
        <f>INDEX(检修、备用和必开!C:C,MATCH(统调负荷!$C2324,检修、备用和必开!$A:$A,0))</f>
        <v/>
      </c>
      <c r="X2324" s="80">
        <f>INDEX(检修、备用和必开!D:D,MATCH(统调负荷!$C2324,检修、备用和必开!$A:$A,0))</f>
        <v/>
      </c>
      <c r="Y2324" s="80">
        <f>INDEX(检修、备用和必开!E:E,MATCH(统调负荷!$C2324,检修、备用和必开!$A:$A,0))</f>
        <v/>
      </c>
      <c r="Z2324" s="80">
        <f>INDEX(检修、备用和必开!F:F,MATCH(统调负荷!$C2324,检修、备用和必开!$A:$A,0))</f>
        <v/>
      </c>
      <c r="AA2324" s="80">
        <f>94492.4-V2324-Z2324</f>
        <v/>
      </c>
      <c r="AB2324" s="80" t="n">
        <v>0</v>
      </c>
      <c r="AC2324" s="80" t="n">
        <v>0</v>
      </c>
      <c r="AD2324" s="83">
        <f>C2324+D2324</f>
        <v/>
      </c>
      <c r="AE2324" s="82">
        <f>N2324-E2324</f>
        <v/>
      </c>
      <c r="AF2324" s="82">
        <f>O2324-F2324</f>
        <v/>
      </c>
      <c r="AG2324" s="82">
        <f>P2324-G2324</f>
        <v/>
      </c>
      <c r="AH2324" s="82">
        <f>Q2324-H2324</f>
        <v/>
      </c>
      <c r="AI2324" s="82">
        <f>R2324-I2324</f>
        <v/>
      </c>
      <c r="AJ2324" s="82">
        <f>S2324-J2324</f>
        <v/>
      </c>
      <c r="AK2324" s="80">
        <f>INDEX(检修、备用和必开!I:I,MATCH(统调负荷!$C2324,检修、备用和必开!$A:$A,0))</f>
        <v/>
      </c>
    </row>
    <row r="2325" ht="13.8" customHeight="1">
      <c r="A2325" s="80">
        <f>WEEKDAY(C2325,2)</f>
        <v/>
      </c>
      <c r="B2325" s="80">
        <f>HOUR(D2325)</f>
        <v/>
      </c>
      <c r="D2325" s="75" t="n"/>
      <c r="E2325" s="80" t="n"/>
      <c r="F2325" s="80" t="n"/>
      <c r="G2325" s="80" t="n"/>
      <c r="H2325" s="80" t="n"/>
      <c r="I2325" s="80" t="n"/>
      <c r="J2325" s="80" t="n"/>
      <c r="K2325" s="80">
        <f>F2325-Y2325</f>
        <v/>
      </c>
      <c r="L2325" s="82">
        <f>AA2325/(K2325+W2325)</f>
        <v/>
      </c>
      <c r="M2325" s="75" t="n">
        <v>0.1979166666666667</v>
      </c>
      <c r="N2325" s="80" t="n">
        <v>43025.1</v>
      </c>
      <c r="O2325" s="80" t="n">
        <v>11449.67</v>
      </c>
      <c r="P2325" s="80" t="n">
        <v>8090.28</v>
      </c>
      <c r="Q2325" s="80" t="n">
        <v>18715.7</v>
      </c>
      <c r="R2325" s="80" t="n">
        <v>5579.81</v>
      </c>
      <c r="S2325" s="80" t="n">
        <v>-810.36</v>
      </c>
      <c r="T2325" s="80">
        <f>O2325-Y2325</f>
        <v/>
      </c>
      <c r="U2325" s="82">
        <f>AA2325/(T2325+X2325)</f>
        <v/>
      </c>
      <c r="V2325" s="80">
        <f>INDEX(检修、备用和必开!B:B,MATCH(统调负荷!$C2325,检修、备用和必开!$A:$A,0))</f>
        <v/>
      </c>
      <c r="W2325" s="80">
        <f>INDEX(检修、备用和必开!C:C,MATCH(统调负荷!$C2325,检修、备用和必开!$A:$A,0))</f>
        <v/>
      </c>
      <c r="X2325" s="80">
        <f>INDEX(检修、备用和必开!D:D,MATCH(统调负荷!$C2325,检修、备用和必开!$A:$A,0))</f>
        <v/>
      </c>
      <c r="Y2325" s="80">
        <f>INDEX(检修、备用和必开!E:E,MATCH(统调负荷!$C2325,检修、备用和必开!$A:$A,0))</f>
        <v/>
      </c>
      <c r="Z2325" s="80">
        <f>INDEX(检修、备用和必开!F:F,MATCH(统调负荷!$C2325,检修、备用和必开!$A:$A,0))</f>
        <v/>
      </c>
      <c r="AA2325" s="80">
        <f>94492.4-V2325-Z2325</f>
        <v/>
      </c>
      <c r="AB2325" s="80" t="n">
        <v>0</v>
      </c>
      <c r="AC2325" s="80" t="n">
        <v>0</v>
      </c>
      <c r="AD2325" s="83">
        <f>C2325+D2325</f>
        <v/>
      </c>
      <c r="AE2325" s="82">
        <f>N2325-E2325</f>
        <v/>
      </c>
      <c r="AF2325" s="82">
        <f>O2325-F2325</f>
        <v/>
      </c>
      <c r="AG2325" s="82">
        <f>P2325-G2325</f>
        <v/>
      </c>
      <c r="AH2325" s="82">
        <f>Q2325-H2325</f>
        <v/>
      </c>
      <c r="AI2325" s="82">
        <f>R2325-I2325</f>
        <v/>
      </c>
      <c r="AJ2325" s="82">
        <f>S2325-J2325</f>
        <v/>
      </c>
      <c r="AK2325" s="80">
        <f>INDEX(检修、备用和必开!I:I,MATCH(统调负荷!$C2325,检修、备用和必开!$A:$A,0))</f>
        <v/>
      </c>
    </row>
    <row r="2326" ht="13.8" customHeight="1">
      <c r="A2326" s="80">
        <f>WEEKDAY(C2326,2)</f>
        <v/>
      </c>
      <c r="B2326" s="80">
        <f>HOUR(D2326)</f>
        <v/>
      </c>
      <c r="D2326" s="75" t="n"/>
      <c r="E2326" s="80" t="n"/>
      <c r="F2326" s="80" t="n"/>
      <c r="G2326" s="80" t="n"/>
      <c r="H2326" s="80" t="n"/>
      <c r="I2326" s="80" t="n"/>
      <c r="J2326" s="80" t="n"/>
      <c r="K2326" s="80">
        <f>F2326-Y2326</f>
        <v/>
      </c>
      <c r="L2326" s="82">
        <f>AA2326/(K2326+W2326)</f>
        <v/>
      </c>
      <c r="M2326" s="75" t="n">
        <v>0.2083333333333333</v>
      </c>
      <c r="N2326" s="80" t="n">
        <v>42954.2</v>
      </c>
      <c r="O2326" s="80" t="n">
        <v>11321.2</v>
      </c>
      <c r="P2326" s="80" t="n">
        <v>8229.139999999999</v>
      </c>
      <c r="Q2326" s="80" t="n">
        <v>18630.2</v>
      </c>
      <c r="R2326" s="80" t="n">
        <v>5622.73</v>
      </c>
      <c r="S2326" s="80" t="n">
        <v>-849.0700000000001</v>
      </c>
      <c r="T2326" s="80">
        <f>O2326-Y2326</f>
        <v/>
      </c>
      <c r="U2326" s="82">
        <f>AA2326/(T2326+X2326)</f>
        <v/>
      </c>
      <c r="V2326" s="80">
        <f>INDEX(检修、备用和必开!B:B,MATCH(统调负荷!$C2326,检修、备用和必开!$A:$A,0))</f>
        <v/>
      </c>
      <c r="W2326" s="80">
        <f>INDEX(检修、备用和必开!C:C,MATCH(统调负荷!$C2326,检修、备用和必开!$A:$A,0))</f>
        <v/>
      </c>
      <c r="X2326" s="80">
        <f>INDEX(检修、备用和必开!D:D,MATCH(统调负荷!$C2326,检修、备用和必开!$A:$A,0))</f>
        <v/>
      </c>
      <c r="Y2326" s="80">
        <f>INDEX(检修、备用和必开!E:E,MATCH(统调负荷!$C2326,检修、备用和必开!$A:$A,0))</f>
        <v/>
      </c>
      <c r="Z2326" s="80">
        <f>INDEX(检修、备用和必开!F:F,MATCH(统调负荷!$C2326,检修、备用和必开!$A:$A,0))</f>
        <v/>
      </c>
      <c r="AA2326" s="80">
        <f>94492.4-V2326-Z2326</f>
        <v/>
      </c>
      <c r="AB2326" s="80" t="n">
        <v>37.95</v>
      </c>
      <c r="AC2326" s="80" t="n">
        <v>0</v>
      </c>
      <c r="AD2326" s="83">
        <f>C2326+D2326</f>
        <v/>
      </c>
      <c r="AE2326" s="82">
        <f>N2326-E2326</f>
        <v/>
      </c>
      <c r="AF2326" s="82">
        <f>O2326-F2326</f>
        <v/>
      </c>
      <c r="AG2326" s="82">
        <f>P2326-G2326</f>
        <v/>
      </c>
      <c r="AH2326" s="82">
        <f>Q2326-H2326</f>
        <v/>
      </c>
      <c r="AI2326" s="82">
        <f>R2326-I2326</f>
        <v/>
      </c>
      <c r="AJ2326" s="82">
        <f>S2326-J2326</f>
        <v/>
      </c>
      <c r="AK2326" s="80">
        <f>INDEX(检修、备用和必开!I:I,MATCH(统调负荷!$C2326,检修、备用和必开!$A:$A,0))</f>
        <v/>
      </c>
    </row>
    <row r="2327" ht="13.8" customHeight="1">
      <c r="A2327" s="80">
        <f>WEEKDAY(C2327,2)</f>
        <v/>
      </c>
      <c r="B2327" s="80">
        <f>HOUR(D2327)</f>
        <v/>
      </c>
      <c r="D2327" s="75" t="n"/>
      <c r="E2327" s="80" t="n"/>
      <c r="F2327" s="80" t="n"/>
      <c r="G2327" s="80" t="n"/>
      <c r="H2327" s="80" t="n"/>
      <c r="I2327" s="80" t="n"/>
      <c r="J2327" s="80" t="n"/>
      <c r="K2327" s="80">
        <f>F2327-Y2327</f>
        <v/>
      </c>
      <c r="L2327" s="82">
        <f>AA2327/(K2327+W2327)</f>
        <v/>
      </c>
      <c r="M2327" s="75" t="n">
        <v>0.21875</v>
      </c>
      <c r="N2327" s="80" t="n">
        <v>43106.8</v>
      </c>
      <c r="O2327" s="80" t="n">
        <v>11497.26</v>
      </c>
      <c r="P2327" s="80" t="n">
        <v>8024.52</v>
      </c>
      <c r="Q2327" s="80" t="n">
        <v>18676.2</v>
      </c>
      <c r="R2327" s="80" t="n">
        <v>5749.98</v>
      </c>
      <c r="S2327" s="80" t="n">
        <v>-841.16</v>
      </c>
      <c r="T2327" s="80">
        <f>O2327-Y2327</f>
        <v/>
      </c>
      <c r="U2327" s="82">
        <f>AA2327/(T2327+X2327)</f>
        <v/>
      </c>
      <c r="V2327" s="80">
        <f>INDEX(检修、备用和必开!B:B,MATCH(统调负荷!$C2327,检修、备用和必开!$A:$A,0))</f>
        <v/>
      </c>
      <c r="W2327" s="80">
        <f>INDEX(检修、备用和必开!C:C,MATCH(统调负荷!$C2327,检修、备用和必开!$A:$A,0))</f>
        <v/>
      </c>
      <c r="X2327" s="80">
        <f>INDEX(检修、备用和必开!D:D,MATCH(统调负荷!$C2327,检修、备用和必开!$A:$A,0))</f>
        <v/>
      </c>
      <c r="Y2327" s="80">
        <f>INDEX(检修、备用和必开!E:E,MATCH(统调负荷!$C2327,检修、备用和必开!$A:$A,0))</f>
        <v/>
      </c>
      <c r="Z2327" s="80">
        <f>INDEX(检修、备用和必开!F:F,MATCH(统调负荷!$C2327,检修、备用和必开!$A:$A,0))</f>
        <v/>
      </c>
      <c r="AA2327" s="80">
        <f>94492.4-V2327-Z2327</f>
        <v/>
      </c>
      <c r="AB2327" s="80" t="n">
        <v>41.46</v>
      </c>
      <c r="AC2327" s="80" t="n">
        <v>0</v>
      </c>
      <c r="AD2327" s="83">
        <f>C2327+D2327</f>
        <v/>
      </c>
      <c r="AE2327" s="82">
        <f>N2327-E2327</f>
        <v/>
      </c>
      <c r="AF2327" s="82">
        <f>O2327-F2327</f>
        <v/>
      </c>
      <c r="AG2327" s="82">
        <f>P2327-G2327</f>
        <v/>
      </c>
      <c r="AH2327" s="82">
        <f>Q2327-H2327</f>
        <v/>
      </c>
      <c r="AI2327" s="82">
        <f>R2327-I2327</f>
        <v/>
      </c>
      <c r="AJ2327" s="82">
        <f>S2327-J2327</f>
        <v/>
      </c>
      <c r="AK2327" s="80">
        <f>INDEX(检修、备用和必开!I:I,MATCH(统调负荷!$C2327,检修、备用和必开!$A:$A,0))</f>
        <v/>
      </c>
    </row>
    <row r="2328" ht="13.8" customHeight="1">
      <c r="A2328" s="80">
        <f>WEEKDAY(C2328,2)</f>
        <v/>
      </c>
      <c r="B2328" s="80">
        <f>HOUR(D2328)</f>
        <v/>
      </c>
      <c r="D2328" s="75" t="n"/>
      <c r="E2328" s="80" t="n"/>
      <c r="F2328" s="80" t="n"/>
      <c r="G2328" s="80" t="n"/>
      <c r="H2328" s="80" t="n"/>
      <c r="I2328" s="80" t="n"/>
      <c r="J2328" s="80" t="n"/>
      <c r="K2328" s="80">
        <f>F2328-Y2328</f>
        <v/>
      </c>
      <c r="L2328" s="82">
        <f>AA2328/(K2328+W2328)</f>
        <v/>
      </c>
      <c r="M2328" s="75" t="n">
        <v>0.2291666666666667</v>
      </c>
      <c r="N2328" s="80" t="n">
        <v>43031.3</v>
      </c>
      <c r="O2328" s="80" t="n">
        <v>11174.12</v>
      </c>
      <c r="P2328" s="80" t="n">
        <v>8255.85</v>
      </c>
      <c r="Q2328" s="80" t="n">
        <v>18686</v>
      </c>
      <c r="R2328" s="80" t="n">
        <v>5809.59</v>
      </c>
      <c r="S2328" s="80" t="n">
        <v>-894.26</v>
      </c>
      <c r="T2328" s="80">
        <f>O2328-Y2328</f>
        <v/>
      </c>
      <c r="U2328" s="82">
        <f>AA2328/(T2328+X2328)</f>
        <v/>
      </c>
      <c r="V2328" s="80">
        <f>INDEX(检修、备用和必开!B:B,MATCH(统调负荷!$C2328,检修、备用和必开!$A:$A,0))</f>
        <v/>
      </c>
      <c r="W2328" s="80">
        <f>INDEX(检修、备用和必开!C:C,MATCH(统调负荷!$C2328,检修、备用和必开!$A:$A,0))</f>
        <v/>
      </c>
      <c r="X2328" s="80">
        <f>INDEX(检修、备用和必开!D:D,MATCH(统调负荷!$C2328,检修、备用和必开!$A:$A,0))</f>
        <v/>
      </c>
      <c r="Y2328" s="80">
        <f>INDEX(检修、备用和必开!E:E,MATCH(统调负荷!$C2328,检修、备用和必开!$A:$A,0))</f>
        <v/>
      </c>
      <c r="Z2328" s="80">
        <f>INDEX(检修、备用和必开!F:F,MATCH(统调负荷!$C2328,检修、备用和必开!$A:$A,0))</f>
        <v/>
      </c>
      <c r="AA2328" s="80">
        <f>94492.4-V2328-Z2328</f>
        <v/>
      </c>
      <c r="AB2328" s="80" t="n">
        <v>0</v>
      </c>
      <c r="AC2328" s="80" t="n">
        <v>0</v>
      </c>
      <c r="AD2328" s="83">
        <f>C2328+D2328</f>
        <v/>
      </c>
      <c r="AE2328" s="82">
        <f>N2328-E2328</f>
        <v/>
      </c>
      <c r="AF2328" s="82">
        <f>O2328-F2328</f>
        <v/>
      </c>
      <c r="AG2328" s="82">
        <f>P2328-G2328</f>
        <v/>
      </c>
      <c r="AH2328" s="82">
        <f>Q2328-H2328</f>
        <v/>
      </c>
      <c r="AI2328" s="82">
        <f>R2328-I2328</f>
        <v/>
      </c>
      <c r="AJ2328" s="82">
        <f>S2328-J2328</f>
        <v/>
      </c>
      <c r="AK2328" s="80">
        <f>INDEX(检修、备用和必开!I:I,MATCH(统调负荷!$C2328,检修、备用和必开!$A:$A,0))</f>
        <v/>
      </c>
    </row>
    <row r="2329" ht="13.8" customHeight="1">
      <c r="A2329" s="80">
        <f>WEEKDAY(C2329,2)</f>
        <v/>
      </c>
      <c r="B2329" s="80">
        <f>HOUR(D2329)</f>
        <v/>
      </c>
      <c r="D2329" s="75" t="n"/>
      <c r="E2329" s="80" t="n"/>
      <c r="F2329" s="80" t="n"/>
      <c r="G2329" s="80" t="n"/>
      <c r="H2329" s="80" t="n"/>
      <c r="I2329" s="80" t="n"/>
      <c r="J2329" s="80" t="n"/>
      <c r="K2329" s="80">
        <f>F2329-Y2329</f>
        <v/>
      </c>
      <c r="L2329" s="82">
        <f>AA2329/(K2329+W2329)</f>
        <v/>
      </c>
      <c r="M2329" s="75" t="n">
        <v>0.2395833333333333</v>
      </c>
      <c r="N2329" s="80" t="n">
        <v>43445.1</v>
      </c>
      <c r="O2329" s="80" t="n">
        <v>11325.3</v>
      </c>
      <c r="P2329" s="80" t="n">
        <v>8565.18</v>
      </c>
      <c r="Q2329" s="80" t="n">
        <v>18828.7</v>
      </c>
      <c r="R2329" s="80" t="n">
        <v>5871.82</v>
      </c>
      <c r="S2329" s="80" t="n">
        <v>-1145.9</v>
      </c>
      <c r="T2329" s="80">
        <f>O2329-Y2329</f>
        <v/>
      </c>
      <c r="U2329" s="82">
        <f>AA2329/(T2329+X2329)</f>
        <v/>
      </c>
      <c r="V2329" s="80">
        <f>INDEX(检修、备用和必开!B:B,MATCH(统调负荷!$C2329,检修、备用和必开!$A:$A,0))</f>
        <v/>
      </c>
      <c r="W2329" s="80">
        <f>INDEX(检修、备用和必开!C:C,MATCH(统调负荷!$C2329,检修、备用和必开!$A:$A,0))</f>
        <v/>
      </c>
      <c r="X2329" s="80">
        <f>INDEX(检修、备用和必开!D:D,MATCH(统调负荷!$C2329,检修、备用和必开!$A:$A,0))</f>
        <v/>
      </c>
      <c r="Y2329" s="80">
        <f>INDEX(检修、备用和必开!E:E,MATCH(统调负荷!$C2329,检修、备用和必开!$A:$A,0))</f>
        <v/>
      </c>
      <c r="Z2329" s="80">
        <f>INDEX(检修、备用和必开!F:F,MATCH(统调负荷!$C2329,检修、备用和必开!$A:$A,0))</f>
        <v/>
      </c>
      <c r="AA2329" s="80">
        <f>94492.4-V2329-Z2329</f>
        <v/>
      </c>
      <c r="AB2329" s="80" t="n">
        <v>0</v>
      </c>
      <c r="AC2329" s="80" t="n">
        <v>0</v>
      </c>
      <c r="AD2329" s="83">
        <f>C2329+D2329</f>
        <v/>
      </c>
      <c r="AE2329" s="82">
        <f>N2329-E2329</f>
        <v/>
      </c>
      <c r="AF2329" s="82">
        <f>O2329-F2329</f>
        <v/>
      </c>
      <c r="AG2329" s="82">
        <f>P2329-G2329</f>
        <v/>
      </c>
      <c r="AH2329" s="82">
        <f>Q2329-H2329</f>
        <v/>
      </c>
      <c r="AI2329" s="82">
        <f>R2329-I2329</f>
        <v/>
      </c>
      <c r="AJ2329" s="82">
        <f>S2329-J2329</f>
        <v/>
      </c>
      <c r="AK2329" s="80">
        <f>INDEX(检修、备用和必开!I:I,MATCH(统调负荷!$C2329,检修、备用和必开!$A:$A,0))</f>
        <v/>
      </c>
    </row>
    <row r="2330" ht="13.8" customHeight="1">
      <c r="A2330" s="80">
        <f>WEEKDAY(C2330,2)</f>
        <v/>
      </c>
      <c r="B2330" s="80">
        <f>HOUR(D2330)</f>
        <v/>
      </c>
      <c r="D2330" s="75" t="n"/>
      <c r="E2330" s="80" t="n"/>
      <c r="F2330" s="80" t="n"/>
      <c r="G2330" s="80" t="n"/>
      <c r="H2330" s="80" t="n"/>
      <c r="I2330" s="80" t="n"/>
      <c r="J2330" s="80" t="n"/>
      <c r="K2330" s="80">
        <f>F2330-Y2330</f>
        <v/>
      </c>
      <c r="L2330" s="82">
        <f>AA2330/(K2330+W2330)</f>
        <v/>
      </c>
      <c r="M2330" s="75" t="n">
        <v>0.25</v>
      </c>
      <c r="N2330" s="80" t="n">
        <v>43825.4</v>
      </c>
      <c r="O2330" s="80" t="n">
        <v>11362.03</v>
      </c>
      <c r="P2330" s="80" t="n">
        <v>8291</v>
      </c>
      <c r="Q2330" s="80" t="n">
        <v>19312.9</v>
      </c>
      <c r="R2330" s="80" t="n">
        <v>5936.66</v>
      </c>
      <c r="S2330" s="80" t="n">
        <v>-1077.19</v>
      </c>
      <c r="T2330" s="80">
        <f>O2330-Y2330</f>
        <v/>
      </c>
      <c r="U2330" s="82">
        <f>AA2330/(T2330+X2330)</f>
        <v/>
      </c>
      <c r="V2330" s="80">
        <f>INDEX(检修、备用和必开!B:B,MATCH(统调负荷!$C2330,检修、备用和必开!$A:$A,0))</f>
        <v/>
      </c>
      <c r="W2330" s="80">
        <f>INDEX(检修、备用和必开!C:C,MATCH(统调负荷!$C2330,检修、备用和必开!$A:$A,0))</f>
        <v/>
      </c>
      <c r="X2330" s="80">
        <f>INDEX(检修、备用和必开!D:D,MATCH(统调负荷!$C2330,检修、备用和必开!$A:$A,0))</f>
        <v/>
      </c>
      <c r="Y2330" s="80">
        <f>INDEX(检修、备用和必开!E:E,MATCH(统调负荷!$C2330,检修、备用和必开!$A:$A,0))</f>
        <v/>
      </c>
      <c r="Z2330" s="80">
        <f>INDEX(检修、备用和必开!F:F,MATCH(统调负荷!$C2330,检修、备用和必开!$A:$A,0))</f>
        <v/>
      </c>
      <c r="AA2330" s="80">
        <f>94492.4-V2330-Z2330</f>
        <v/>
      </c>
      <c r="AB2330" s="80" t="n">
        <v>0</v>
      </c>
      <c r="AC2330" s="80" t="n">
        <v>254.91</v>
      </c>
      <c r="AD2330" s="83">
        <f>C2330+D2330</f>
        <v/>
      </c>
      <c r="AE2330" s="82">
        <f>N2330-E2330</f>
        <v/>
      </c>
      <c r="AF2330" s="82">
        <f>O2330-F2330</f>
        <v/>
      </c>
      <c r="AG2330" s="82">
        <f>P2330-G2330</f>
        <v/>
      </c>
      <c r="AH2330" s="82">
        <f>Q2330-H2330</f>
        <v/>
      </c>
      <c r="AI2330" s="82">
        <f>R2330-I2330</f>
        <v/>
      </c>
      <c r="AJ2330" s="82">
        <f>S2330-J2330</f>
        <v/>
      </c>
      <c r="AK2330" s="80">
        <f>INDEX(检修、备用和必开!I:I,MATCH(统调负荷!$C2330,检修、备用和必开!$A:$A,0))</f>
        <v/>
      </c>
    </row>
    <row r="2331" ht="13.8" customHeight="1">
      <c r="A2331" s="80">
        <f>WEEKDAY(C2331,2)</f>
        <v/>
      </c>
      <c r="B2331" s="80">
        <f>HOUR(D2331)</f>
        <v/>
      </c>
      <c r="D2331" s="75" t="n"/>
      <c r="E2331" s="80" t="n"/>
      <c r="F2331" s="80" t="n"/>
      <c r="G2331" s="80" t="n"/>
      <c r="H2331" s="80" t="n"/>
      <c r="I2331" s="80" t="n"/>
      <c r="J2331" s="80" t="n"/>
      <c r="K2331" s="80">
        <f>F2331-Y2331</f>
        <v/>
      </c>
      <c r="L2331" s="82">
        <f>AA2331/(K2331+W2331)</f>
        <v/>
      </c>
      <c r="M2331" s="75" t="n">
        <v>0.2604166666666667</v>
      </c>
      <c r="N2331" s="80" t="n">
        <v>44505.9</v>
      </c>
      <c r="O2331" s="80" t="n">
        <v>11400.05</v>
      </c>
      <c r="P2331" s="80" t="n">
        <v>8677.389999999999</v>
      </c>
      <c r="Q2331" s="80" t="n">
        <v>19613.9</v>
      </c>
      <c r="R2331" s="80" t="n">
        <v>5979.8</v>
      </c>
      <c r="S2331" s="80" t="n">
        <v>-1165.24</v>
      </c>
      <c r="T2331" s="80">
        <f>O2331-Y2331</f>
        <v/>
      </c>
      <c r="U2331" s="82">
        <f>AA2331/(T2331+X2331)</f>
        <v/>
      </c>
      <c r="V2331" s="80">
        <f>INDEX(检修、备用和必开!B:B,MATCH(统调负荷!$C2331,检修、备用和必开!$A:$A,0))</f>
        <v/>
      </c>
      <c r="W2331" s="80">
        <f>INDEX(检修、备用和必开!C:C,MATCH(统调负荷!$C2331,检修、备用和必开!$A:$A,0))</f>
        <v/>
      </c>
      <c r="X2331" s="80">
        <f>INDEX(检修、备用和必开!D:D,MATCH(统调负荷!$C2331,检修、备用和必开!$A:$A,0))</f>
        <v/>
      </c>
      <c r="Y2331" s="80">
        <f>INDEX(检修、备用和必开!E:E,MATCH(统调负荷!$C2331,检修、备用和必开!$A:$A,0))</f>
        <v/>
      </c>
      <c r="Z2331" s="80">
        <f>INDEX(检修、备用和必开!F:F,MATCH(统调负荷!$C2331,检修、备用和必开!$A:$A,0))</f>
        <v/>
      </c>
      <c r="AA2331" s="80">
        <f>94492.4-V2331-Z2331</f>
        <v/>
      </c>
      <c r="AB2331" s="80" t="n">
        <v>0</v>
      </c>
      <c r="AC2331" s="80" t="n">
        <v>0</v>
      </c>
      <c r="AD2331" s="83">
        <f>C2331+D2331</f>
        <v/>
      </c>
      <c r="AE2331" s="82">
        <f>N2331-E2331</f>
        <v/>
      </c>
      <c r="AF2331" s="82">
        <f>O2331-F2331</f>
        <v/>
      </c>
      <c r="AG2331" s="82">
        <f>P2331-G2331</f>
        <v/>
      </c>
      <c r="AH2331" s="82">
        <f>Q2331-H2331</f>
        <v/>
      </c>
      <c r="AI2331" s="82">
        <f>R2331-I2331</f>
        <v/>
      </c>
      <c r="AJ2331" s="82">
        <f>S2331-J2331</f>
        <v/>
      </c>
      <c r="AK2331" s="80">
        <f>INDEX(检修、备用和必开!I:I,MATCH(统调负荷!$C2331,检修、备用和必开!$A:$A,0))</f>
        <v/>
      </c>
    </row>
    <row r="2332" ht="13.8" customHeight="1">
      <c r="A2332" s="80">
        <f>WEEKDAY(C2332,2)</f>
        <v/>
      </c>
      <c r="B2332" s="80">
        <f>HOUR(D2332)</f>
        <v/>
      </c>
      <c r="D2332" s="75" t="n"/>
      <c r="E2332" s="80" t="n"/>
      <c r="F2332" s="80" t="n"/>
      <c r="G2332" s="80" t="n"/>
      <c r="H2332" s="80" t="n"/>
      <c r="I2332" s="80" t="n"/>
      <c r="J2332" s="80" t="n"/>
      <c r="K2332" s="80">
        <f>F2332-Y2332</f>
        <v/>
      </c>
      <c r="L2332" s="82">
        <f>AA2332/(K2332+W2332)</f>
        <v/>
      </c>
      <c r="M2332" s="75" t="n">
        <v>0.2708333333333333</v>
      </c>
      <c r="N2332" s="80" t="n">
        <v>45271.3</v>
      </c>
      <c r="O2332" s="80" t="n">
        <v>11472.96</v>
      </c>
      <c r="P2332" s="80" t="n">
        <v>8903.940000000001</v>
      </c>
      <c r="Q2332" s="80" t="n">
        <v>20043.8</v>
      </c>
      <c r="R2332" s="80" t="n">
        <v>6048.5</v>
      </c>
      <c r="S2332" s="80" t="n">
        <v>-1197.9</v>
      </c>
      <c r="T2332" s="80">
        <f>O2332-Y2332</f>
        <v/>
      </c>
      <c r="U2332" s="82">
        <f>AA2332/(T2332+X2332)</f>
        <v/>
      </c>
      <c r="V2332" s="80">
        <f>INDEX(检修、备用和必开!B:B,MATCH(统调负荷!$C2332,检修、备用和必开!$A:$A,0))</f>
        <v/>
      </c>
      <c r="W2332" s="80">
        <f>INDEX(检修、备用和必开!C:C,MATCH(统调负荷!$C2332,检修、备用和必开!$A:$A,0))</f>
        <v/>
      </c>
      <c r="X2332" s="80">
        <f>INDEX(检修、备用和必开!D:D,MATCH(统调负荷!$C2332,检修、备用和必开!$A:$A,0))</f>
        <v/>
      </c>
      <c r="Y2332" s="80">
        <f>INDEX(检修、备用和必开!E:E,MATCH(统调负荷!$C2332,检修、备用和必开!$A:$A,0))</f>
        <v/>
      </c>
      <c r="Z2332" s="80">
        <f>INDEX(检修、备用和必开!F:F,MATCH(统调负荷!$C2332,检修、备用和必开!$A:$A,0))</f>
        <v/>
      </c>
      <c r="AA2332" s="80">
        <f>94492.4-V2332-Z2332</f>
        <v/>
      </c>
      <c r="AB2332" s="80" t="n">
        <v>0</v>
      </c>
      <c r="AC2332" s="80" t="n">
        <v>0</v>
      </c>
      <c r="AD2332" s="83">
        <f>C2332+D2332</f>
        <v/>
      </c>
      <c r="AE2332" s="82">
        <f>N2332-E2332</f>
        <v/>
      </c>
      <c r="AF2332" s="82">
        <f>O2332-F2332</f>
        <v/>
      </c>
      <c r="AG2332" s="82">
        <f>P2332-G2332</f>
        <v/>
      </c>
      <c r="AH2332" s="82">
        <f>Q2332-H2332</f>
        <v/>
      </c>
      <c r="AI2332" s="82">
        <f>R2332-I2332</f>
        <v/>
      </c>
      <c r="AJ2332" s="82">
        <f>S2332-J2332</f>
        <v/>
      </c>
      <c r="AK2332" s="80">
        <f>INDEX(检修、备用和必开!I:I,MATCH(统调负荷!$C2332,检修、备用和必开!$A:$A,0))</f>
        <v/>
      </c>
    </row>
    <row r="2333" ht="13.8" customHeight="1">
      <c r="A2333" s="80">
        <f>WEEKDAY(C2333,2)</f>
        <v/>
      </c>
      <c r="B2333" s="80">
        <f>HOUR(D2333)</f>
        <v/>
      </c>
      <c r="D2333" s="75" t="n"/>
      <c r="E2333" s="80" t="n"/>
      <c r="F2333" s="80" t="n"/>
      <c r="G2333" s="80" t="n"/>
      <c r="H2333" s="80" t="n"/>
      <c r="I2333" s="80" t="n"/>
      <c r="J2333" s="80" t="n"/>
      <c r="K2333" s="80">
        <f>F2333-Y2333</f>
        <v/>
      </c>
      <c r="L2333" s="82">
        <f>AA2333/(K2333+W2333)</f>
        <v/>
      </c>
      <c r="M2333" s="75" t="n">
        <v>0.28125</v>
      </c>
      <c r="N2333" s="80" t="n">
        <v>45744.2</v>
      </c>
      <c r="O2333" s="80" t="n">
        <v>11647.2</v>
      </c>
      <c r="P2333" s="80" t="n">
        <v>8995.18</v>
      </c>
      <c r="Q2333" s="80" t="n">
        <v>20283.3</v>
      </c>
      <c r="R2333" s="80" t="n">
        <v>6039.03</v>
      </c>
      <c r="S2333" s="80" t="n">
        <v>-1220.51</v>
      </c>
      <c r="T2333" s="80">
        <f>O2333-Y2333</f>
        <v/>
      </c>
      <c r="U2333" s="82">
        <f>AA2333/(T2333+X2333)</f>
        <v/>
      </c>
      <c r="V2333" s="80">
        <f>INDEX(检修、备用和必开!B:B,MATCH(统调负荷!$C2333,检修、备用和必开!$A:$A,0))</f>
        <v/>
      </c>
      <c r="W2333" s="80">
        <f>INDEX(检修、备用和必开!C:C,MATCH(统调负荷!$C2333,检修、备用和必开!$A:$A,0))</f>
        <v/>
      </c>
      <c r="X2333" s="80">
        <f>INDEX(检修、备用和必开!D:D,MATCH(统调负荷!$C2333,检修、备用和必开!$A:$A,0))</f>
        <v/>
      </c>
      <c r="Y2333" s="80">
        <f>INDEX(检修、备用和必开!E:E,MATCH(统调负荷!$C2333,检修、备用和必开!$A:$A,0))</f>
        <v/>
      </c>
      <c r="Z2333" s="80">
        <f>INDEX(检修、备用和必开!F:F,MATCH(统调负荷!$C2333,检修、备用和必开!$A:$A,0))</f>
        <v/>
      </c>
      <c r="AA2333" s="80">
        <f>94492.4-V2333-Z2333</f>
        <v/>
      </c>
      <c r="AB2333" s="80" t="n">
        <v>180</v>
      </c>
      <c r="AC2333" s="80" t="n">
        <v>0</v>
      </c>
      <c r="AD2333" s="83">
        <f>C2333+D2333</f>
        <v/>
      </c>
      <c r="AE2333" s="82">
        <f>N2333-E2333</f>
        <v/>
      </c>
      <c r="AF2333" s="82">
        <f>O2333-F2333</f>
        <v/>
      </c>
      <c r="AG2333" s="82">
        <f>P2333-G2333</f>
        <v/>
      </c>
      <c r="AH2333" s="82">
        <f>Q2333-H2333</f>
        <v/>
      </c>
      <c r="AI2333" s="82">
        <f>R2333-I2333</f>
        <v/>
      </c>
      <c r="AJ2333" s="82">
        <f>S2333-J2333</f>
        <v/>
      </c>
      <c r="AK2333" s="80">
        <f>INDEX(检修、备用和必开!I:I,MATCH(统调负荷!$C2333,检修、备用和必开!$A:$A,0))</f>
        <v/>
      </c>
    </row>
    <row r="2334" ht="13.8" customHeight="1">
      <c r="A2334" s="80">
        <f>WEEKDAY(C2334,2)</f>
        <v/>
      </c>
      <c r="B2334" s="80">
        <f>HOUR(D2334)</f>
        <v/>
      </c>
      <c r="D2334" s="75" t="n"/>
      <c r="E2334" s="80" t="n"/>
      <c r="F2334" s="80" t="n"/>
      <c r="G2334" s="80" t="n"/>
      <c r="H2334" s="80" t="n"/>
      <c r="I2334" s="80" t="n"/>
      <c r="J2334" s="80" t="n"/>
      <c r="K2334" s="80">
        <f>F2334-Y2334</f>
        <v/>
      </c>
      <c r="L2334" s="82">
        <f>AA2334/(K2334+W2334)</f>
        <v/>
      </c>
      <c r="M2334" s="75" t="n">
        <v>0.2916666666666667</v>
      </c>
      <c r="N2334" s="80" t="n">
        <v>46568.7</v>
      </c>
      <c r="O2334" s="80" t="n">
        <v>11906.59</v>
      </c>
      <c r="P2334" s="80" t="n">
        <v>8641.209999999999</v>
      </c>
      <c r="Q2334" s="80" t="n">
        <v>21142.3</v>
      </c>
      <c r="R2334" s="80" t="n">
        <v>6041.53</v>
      </c>
      <c r="S2334" s="80" t="n">
        <v>-1162.93</v>
      </c>
      <c r="T2334" s="80">
        <f>O2334-Y2334</f>
        <v/>
      </c>
      <c r="U2334" s="82">
        <f>AA2334/(T2334+X2334)</f>
        <v/>
      </c>
      <c r="V2334" s="80">
        <f>INDEX(检修、备用和必开!B:B,MATCH(统调负荷!$C2334,检修、备用和必开!$A:$A,0))</f>
        <v/>
      </c>
      <c r="W2334" s="80">
        <f>INDEX(检修、备用和必开!C:C,MATCH(统调负荷!$C2334,检修、备用和必开!$A:$A,0))</f>
        <v/>
      </c>
      <c r="X2334" s="80">
        <f>INDEX(检修、备用和必开!D:D,MATCH(统调负荷!$C2334,检修、备用和必开!$A:$A,0))</f>
        <v/>
      </c>
      <c r="Y2334" s="80">
        <f>INDEX(检修、备用和必开!E:E,MATCH(统调负荷!$C2334,检修、备用和必开!$A:$A,0))</f>
        <v/>
      </c>
      <c r="Z2334" s="80">
        <f>INDEX(检修、备用和必开!F:F,MATCH(统调负荷!$C2334,检修、备用和必开!$A:$A,0))</f>
        <v/>
      </c>
      <c r="AA2334" s="80">
        <f>94492.4-V2334-Z2334</f>
        <v/>
      </c>
      <c r="AB2334" s="80" t="n">
        <v>280</v>
      </c>
      <c r="AC2334" s="80" t="n">
        <v>199.92</v>
      </c>
      <c r="AD2334" s="83">
        <f>C2334+D2334</f>
        <v/>
      </c>
      <c r="AE2334" s="82">
        <f>N2334-E2334</f>
        <v/>
      </c>
      <c r="AF2334" s="82">
        <f>O2334-F2334</f>
        <v/>
      </c>
      <c r="AG2334" s="82">
        <f>P2334-G2334</f>
        <v/>
      </c>
      <c r="AH2334" s="82">
        <f>Q2334-H2334</f>
        <v/>
      </c>
      <c r="AI2334" s="82">
        <f>R2334-I2334</f>
        <v/>
      </c>
      <c r="AJ2334" s="82">
        <f>S2334-J2334</f>
        <v/>
      </c>
      <c r="AK2334" s="80">
        <f>INDEX(检修、备用和必开!I:I,MATCH(统调负荷!$C2334,检修、备用和必开!$A:$A,0))</f>
        <v/>
      </c>
    </row>
    <row r="2335" ht="13.8" customHeight="1">
      <c r="A2335" s="80">
        <f>WEEKDAY(C2335,2)</f>
        <v/>
      </c>
      <c r="B2335" s="80">
        <f>HOUR(D2335)</f>
        <v/>
      </c>
      <c r="D2335" s="75" t="n"/>
      <c r="E2335" s="80" t="n"/>
      <c r="F2335" s="80" t="n"/>
      <c r="G2335" s="80" t="n"/>
      <c r="H2335" s="80" t="n"/>
      <c r="I2335" s="80" t="n"/>
      <c r="J2335" s="80" t="n"/>
      <c r="K2335" s="80">
        <f>F2335-Y2335</f>
        <v/>
      </c>
      <c r="L2335" s="82">
        <f>AA2335/(K2335+W2335)</f>
        <v/>
      </c>
      <c r="M2335" s="75" t="n">
        <v>0.3020833333333333</v>
      </c>
      <c r="N2335" s="80" t="n">
        <v>47841.4</v>
      </c>
      <c r="O2335" s="80" t="n">
        <v>12070.71</v>
      </c>
      <c r="P2335" s="80" t="n">
        <v>8959.299999999999</v>
      </c>
      <c r="Q2335" s="80" t="n">
        <v>21727.6</v>
      </c>
      <c r="R2335" s="80" t="n">
        <v>6221.46</v>
      </c>
      <c r="S2335" s="80" t="n">
        <v>-1137.67</v>
      </c>
      <c r="T2335" s="80">
        <f>O2335-Y2335</f>
        <v/>
      </c>
      <c r="U2335" s="82">
        <f>AA2335/(T2335+X2335)</f>
        <v/>
      </c>
      <c r="V2335" s="80">
        <f>INDEX(检修、备用和必开!B:B,MATCH(统调负荷!$C2335,检修、备用和必开!$A:$A,0))</f>
        <v/>
      </c>
      <c r="W2335" s="80">
        <f>INDEX(检修、备用和必开!C:C,MATCH(统调负荷!$C2335,检修、备用和必开!$A:$A,0))</f>
        <v/>
      </c>
      <c r="X2335" s="80">
        <f>INDEX(检修、备用和必开!D:D,MATCH(统调负荷!$C2335,检修、备用和必开!$A:$A,0))</f>
        <v/>
      </c>
      <c r="Y2335" s="80">
        <f>INDEX(检修、备用和必开!E:E,MATCH(统调负荷!$C2335,检修、备用和必开!$A:$A,0))</f>
        <v/>
      </c>
      <c r="Z2335" s="80">
        <f>INDEX(检修、备用和必开!F:F,MATCH(统调负荷!$C2335,检修、备用和必开!$A:$A,0))</f>
        <v/>
      </c>
      <c r="AA2335" s="80">
        <f>94492.4-V2335-Z2335</f>
        <v/>
      </c>
      <c r="AB2335" s="80" t="n">
        <v>100</v>
      </c>
      <c r="AC2335" s="80" t="n">
        <v>0</v>
      </c>
      <c r="AD2335" s="83">
        <f>C2335+D2335</f>
        <v/>
      </c>
      <c r="AE2335" s="82">
        <f>N2335-E2335</f>
        <v/>
      </c>
      <c r="AF2335" s="82">
        <f>O2335-F2335</f>
        <v/>
      </c>
      <c r="AG2335" s="82">
        <f>P2335-G2335</f>
        <v/>
      </c>
      <c r="AH2335" s="82">
        <f>Q2335-H2335</f>
        <v/>
      </c>
      <c r="AI2335" s="82">
        <f>R2335-I2335</f>
        <v/>
      </c>
      <c r="AJ2335" s="82">
        <f>S2335-J2335</f>
        <v/>
      </c>
      <c r="AK2335" s="80">
        <f>INDEX(检修、备用和必开!I:I,MATCH(统调负荷!$C2335,检修、备用和必开!$A:$A,0))</f>
        <v/>
      </c>
    </row>
    <row r="2336" ht="13.8" customHeight="1">
      <c r="A2336" s="80">
        <f>WEEKDAY(C2336,2)</f>
        <v/>
      </c>
      <c r="B2336" s="80">
        <f>HOUR(D2336)</f>
        <v/>
      </c>
      <c r="D2336" s="75" t="n"/>
      <c r="E2336" s="80" t="n"/>
      <c r="F2336" s="80" t="n"/>
      <c r="G2336" s="80" t="n"/>
      <c r="H2336" s="80" t="n"/>
      <c r="I2336" s="80" t="n"/>
      <c r="J2336" s="80" t="n"/>
      <c r="K2336" s="80">
        <f>F2336-Y2336</f>
        <v/>
      </c>
      <c r="L2336" s="82">
        <f>AA2336/(K2336+W2336)</f>
        <v/>
      </c>
      <c r="M2336" s="75" t="n">
        <v>0.3125</v>
      </c>
      <c r="N2336" s="80" t="n">
        <v>49122.4</v>
      </c>
      <c r="O2336" s="80" t="n">
        <v>12525.32</v>
      </c>
      <c r="P2336" s="80" t="n">
        <v>9005.57</v>
      </c>
      <c r="Q2336" s="80" t="n">
        <v>22309</v>
      </c>
      <c r="R2336" s="80" t="n">
        <v>6399.68</v>
      </c>
      <c r="S2336" s="80" t="n">
        <v>-1117.17</v>
      </c>
      <c r="T2336" s="80">
        <f>O2336-Y2336</f>
        <v/>
      </c>
      <c r="U2336" s="82">
        <f>AA2336/(T2336+X2336)</f>
        <v/>
      </c>
      <c r="V2336" s="80">
        <f>INDEX(检修、备用和必开!B:B,MATCH(统调负荷!$C2336,检修、备用和必开!$A:$A,0))</f>
        <v/>
      </c>
      <c r="W2336" s="80">
        <f>INDEX(检修、备用和必开!C:C,MATCH(统调负荷!$C2336,检修、备用和必开!$A:$A,0))</f>
        <v/>
      </c>
      <c r="X2336" s="80">
        <f>INDEX(检修、备用和必开!D:D,MATCH(统调负荷!$C2336,检修、备用和必开!$A:$A,0))</f>
        <v/>
      </c>
      <c r="Y2336" s="80">
        <f>INDEX(检修、备用和必开!E:E,MATCH(统调负荷!$C2336,检修、备用和必开!$A:$A,0))</f>
        <v/>
      </c>
      <c r="Z2336" s="80">
        <f>INDEX(检修、备用和必开!F:F,MATCH(统调负荷!$C2336,检修、备用和必开!$A:$A,0))</f>
        <v/>
      </c>
      <c r="AA2336" s="80">
        <f>94492.4-V2336-Z2336</f>
        <v/>
      </c>
      <c r="AB2336" s="80" t="n">
        <v>285</v>
      </c>
      <c r="AC2336" s="80" t="n">
        <v>0</v>
      </c>
      <c r="AD2336" s="83">
        <f>C2336+D2336</f>
        <v/>
      </c>
      <c r="AE2336" s="82">
        <f>N2336-E2336</f>
        <v/>
      </c>
      <c r="AF2336" s="82">
        <f>O2336-F2336</f>
        <v/>
      </c>
      <c r="AG2336" s="82">
        <f>P2336-G2336</f>
        <v/>
      </c>
      <c r="AH2336" s="82">
        <f>Q2336-H2336</f>
        <v/>
      </c>
      <c r="AI2336" s="82">
        <f>R2336-I2336</f>
        <v/>
      </c>
      <c r="AJ2336" s="82">
        <f>S2336-J2336</f>
        <v/>
      </c>
      <c r="AK2336" s="80">
        <f>INDEX(检修、备用和必开!I:I,MATCH(统调负荷!$C2336,检修、备用和必开!$A:$A,0))</f>
        <v/>
      </c>
    </row>
    <row r="2337" ht="13.8" customHeight="1">
      <c r="A2337" s="80">
        <f>WEEKDAY(C2337,2)</f>
        <v/>
      </c>
      <c r="B2337" s="80">
        <f>HOUR(D2337)</f>
        <v/>
      </c>
      <c r="D2337" s="75" t="n"/>
      <c r="E2337" s="80" t="n"/>
      <c r="F2337" s="80" t="n"/>
      <c r="G2337" s="80" t="n"/>
      <c r="H2337" s="80" t="n"/>
      <c r="I2337" s="80" t="n"/>
      <c r="J2337" s="80" t="n"/>
      <c r="K2337" s="80">
        <f>F2337-Y2337</f>
        <v/>
      </c>
      <c r="L2337" s="82">
        <f>AA2337/(K2337+W2337)</f>
        <v/>
      </c>
      <c r="M2337" s="75" t="n">
        <v>0.3229166666666667</v>
      </c>
      <c r="N2337" s="80" t="n">
        <v>49027.3</v>
      </c>
      <c r="O2337" s="80" t="n">
        <v>12312.25</v>
      </c>
      <c r="P2337" s="80" t="n">
        <v>8890.4</v>
      </c>
      <c r="Q2337" s="80" t="n">
        <v>22338.8</v>
      </c>
      <c r="R2337" s="80" t="n">
        <v>6672.54</v>
      </c>
      <c r="S2337" s="80" t="n">
        <v>-1186.69</v>
      </c>
      <c r="T2337" s="80">
        <f>O2337-Y2337</f>
        <v/>
      </c>
      <c r="U2337" s="82">
        <f>AA2337/(T2337+X2337)</f>
        <v/>
      </c>
      <c r="V2337" s="80">
        <f>INDEX(检修、备用和必开!B:B,MATCH(统调负荷!$C2337,检修、备用和必开!$A:$A,0))</f>
        <v/>
      </c>
      <c r="W2337" s="80">
        <f>INDEX(检修、备用和必开!C:C,MATCH(统调负荷!$C2337,检修、备用和必开!$A:$A,0))</f>
        <v/>
      </c>
      <c r="X2337" s="80">
        <f>INDEX(检修、备用和必开!D:D,MATCH(统调负荷!$C2337,检修、备用和必开!$A:$A,0))</f>
        <v/>
      </c>
      <c r="Y2337" s="80">
        <f>INDEX(检修、备用和必开!E:E,MATCH(统调负荷!$C2337,检修、备用和必开!$A:$A,0))</f>
        <v/>
      </c>
      <c r="Z2337" s="80">
        <f>INDEX(检修、备用和必开!F:F,MATCH(统调负荷!$C2337,检修、备用和必开!$A:$A,0))</f>
        <v/>
      </c>
      <c r="AA2337" s="80">
        <f>94492.4-V2337-Z2337</f>
        <v/>
      </c>
      <c r="AB2337" s="80" t="n">
        <v>130</v>
      </c>
      <c r="AC2337" s="80" t="n">
        <v>199.92</v>
      </c>
      <c r="AD2337" s="83">
        <f>C2337+D2337</f>
        <v/>
      </c>
      <c r="AE2337" s="82">
        <f>N2337-E2337</f>
        <v/>
      </c>
      <c r="AF2337" s="82">
        <f>O2337-F2337</f>
        <v/>
      </c>
      <c r="AG2337" s="82">
        <f>P2337-G2337</f>
        <v/>
      </c>
      <c r="AH2337" s="82">
        <f>Q2337-H2337</f>
        <v/>
      </c>
      <c r="AI2337" s="82">
        <f>R2337-I2337</f>
        <v/>
      </c>
      <c r="AJ2337" s="82">
        <f>S2337-J2337</f>
        <v/>
      </c>
      <c r="AK2337" s="80">
        <f>INDEX(检修、备用和必开!I:I,MATCH(统调负荷!$C2337,检修、备用和必开!$A:$A,0))</f>
        <v/>
      </c>
    </row>
    <row r="2338" ht="13.8" customHeight="1">
      <c r="A2338" s="80">
        <f>WEEKDAY(C2338,2)</f>
        <v/>
      </c>
      <c r="B2338" s="80">
        <f>HOUR(D2338)</f>
        <v/>
      </c>
      <c r="D2338" s="75" t="n"/>
      <c r="E2338" s="80" t="n"/>
      <c r="F2338" s="80" t="n"/>
      <c r="G2338" s="80" t="n"/>
      <c r="H2338" s="80" t="n"/>
      <c r="I2338" s="80" t="n"/>
      <c r="J2338" s="80" t="n"/>
      <c r="K2338" s="80">
        <f>F2338-Y2338</f>
        <v/>
      </c>
      <c r="L2338" s="82">
        <f>AA2338/(K2338+W2338)</f>
        <v/>
      </c>
      <c r="M2338" s="75" t="n">
        <v>0.3333333333333333</v>
      </c>
      <c r="N2338" s="80" t="n">
        <v>48656.2</v>
      </c>
      <c r="O2338" s="80" t="n">
        <v>11335.25</v>
      </c>
      <c r="P2338" s="80" t="n">
        <v>9769.85</v>
      </c>
      <c r="Q2338" s="80" t="n">
        <v>21840</v>
      </c>
      <c r="R2338" s="80" t="n">
        <v>7089.16</v>
      </c>
      <c r="S2338" s="80" t="n">
        <v>-1378.06</v>
      </c>
      <c r="T2338" s="80">
        <f>O2338-Y2338</f>
        <v/>
      </c>
      <c r="U2338" s="82">
        <f>AA2338/(T2338+X2338)</f>
        <v/>
      </c>
      <c r="V2338" s="80">
        <f>INDEX(检修、备用和必开!B:B,MATCH(统调负荷!$C2338,检修、备用和必开!$A:$A,0))</f>
        <v/>
      </c>
      <c r="W2338" s="80">
        <f>INDEX(检修、备用和必开!C:C,MATCH(统调负荷!$C2338,检修、备用和必开!$A:$A,0))</f>
        <v/>
      </c>
      <c r="X2338" s="80">
        <f>INDEX(检修、备用和必开!D:D,MATCH(统调负荷!$C2338,检修、备用和必开!$A:$A,0))</f>
        <v/>
      </c>
      <c r="Y2338" s="80">
        <f>INDEX(检修、备用和必开!E:E,MATCH(统调负荷!$C2338,检修、备用和必开!$A:$A,0))</f>
        <v/>
      </c>
      <c r="Z2338" s="80">
        <f>INDEX(检修、备用和必开!F:F,MATCH(统调负荷!$C2338,检修、备用和必开!$A:$A,0))</f>
        <v/>
      </c>
      <c r="AA2338" s="80">
        <f>94492.4-V2338-Z2338</f>
        <v/>
      </c>
      <c r="AB2338" s="80" t="n">
        <v>0</v>
      </c>
      <c r="AC2338" s="80" t="n">
        <v>0</v>
      </c>
      <c r="AD2338" s="83">
        <f>C2338+D2338</f>
        <v/>
      </c>
      <c r="AE2338" s="82">
        <f>N2338-E2338</f>
        <v/>
      </c>
      <c r="AF2338" s="82">
        <f>O2338-F2338</f>
        <v/>
      </c>
      <c r="AG2338" s="82">
        <f>P2338-G2338</f>
        <v/>
      </c>
      <c r="AH2338" s="82">
        <f>Q2338-H2338</f>
        <v/>
      </c>
      <c r="AI2338" s="82">
        <f>R2338-I2338</f>
        <v/>
      </c>
      <c r="AJ2338" s="82">
        <f>S2338-J2338</f>
        <v/>
      </c>
      <c r="AK2338" s="80">
        <f>INDEX(检修、备用和必开!I:I,MATCH(统调负荷!$C2338,检修、备用和必开!$A:$A,0))</f>
        <v/>
      </c>
    </row>
    <row r="2339" ht="13.8" customHeight="1">
      <c r="A2339" s="80">
        <f>WEEKDAY(C2339,2)</f>
        <v/>
      </c>
      <c r="B2339" s="80">
        <f>HOUR(D2339)</f>
        <v/>
      </c>
      <c r="D2339" s="75" t="n"/>
      <c r="E2339" s="80" t="n"/>
      <c r="F2339" s="80" t="n"/>
      <c r="G2339" s="80" t="n"/>
      <c r="H2339" s="80" t="n"/>
      <c r="I2339" s="80" t="n"/>
      <c r="J2339" s="80" t="n"/>
      <c r="K2339" s="80">
        <f>F2339-Y2339</f>
        <v/>
      </c>
      <c r="L2339" s="82">
        <f>AA2339/(K2339+W2339)</f>
        <v/>
      </c>
      <c r="M2339" s="75" t="n">
        <v>0.34375</v>
      </c>
      <c r="N2339" s="80" t="n">
        <v>48460.7</v>
      </c>
      <c r="O2339" s="80" t="n">
        <v>11014.98</v>
      </c>
      <c r="P2339" s="80" t="n">
        <v>10466.8</v>
      </c>
      <c r="Q2339" s="80" t="n">
        <v>20791.8</v>
      </c>
      <c r="R2339" s="80" t="n">
        <v>7585.54</v>
      </c>
      <c r="S2339" s="80" t="n">
        <v>-1398.42</v>
      </c>
      <c r="T2339" s="80">
        <f>O2339-Y2339</f>
        <v/>
      </c>
      <c r="U2339" s="82">
        <f>AA2339/(T2339+X2339)</f>
        <v/>
      </c>
      <c r="V2339" s="80">
        <f>INDEX(检修、备用和必开!B:B,MATCH(统调负荷!$C2339,检修、备用和必开!$A:$A,0))</f>
        <v/>
      </c>
      <c r="W2339" s="80">
        <f>INDEX(检修、备用和必开!C:C,MATCH(统调负荷!$C2339,检修、备用和必开!$A:$A,0))</f>
        <v/>
      </c>
      <c r="X2339" s="80">
        <f>INDEX(检修、备用和必开!D:D,MATCH(统调负荷!$C2339,检修、备用和必开!$A:$A,0))</f>
        <v/>
      </c>
      <c r="Y2339" s="80">
        <f>INDEX(检修、备用和必开!E:E,MATCH(统调负荷!$C2339,检修、备用和必开!$A:$A,0))</f>
        <v/>
      </c>
      <c r="Z2339" s="80">
        <f>INDEX(检修、备用和必开!F:F,MATCH(统调负荷!$C2339,检修、备用和必开!$A:$A,0))</f>
        <v/>
      </c>
      <c r="AA2339" s="80">
        <f>94492.4-V2339-Z2339</f>
        <v/>
      </c>
      <c r="AB2339" s="80" t="n">
        <v>0</v>
      </c>
      <c r="AC2339" s="80" t="n">
        <v>0</v>
      </c>
      <c r="AD2339" s="83">
        <f>C2339+D2339</f>
        <v/>
      </c>
      <c r="AE2339" s="82">
        <f>N2339-E2339</f>
        <v/>
      </c>
      <c r="AF2339" s="82">
        <f>O2339-F2339</f>
        <v/>
      </c>
      <c r="AG2339" s="82">
        <f>P2339-G2339</f>
        <v/>
      </c>
      <c r="AH2339" s="82">
        <f>Q2339-H2339</f>
        <v/>
      </c>
      <c r="AI2339" s="82">
        <f>R2339-I2339</f>
        <v/>
      </c>
      <c r="AJ2339" s="82">
        <f>S2339-J2339</f>
        <v/>
      </c>
      <c r="AK2339" s="80">
        <f>INDEX(检修、备用和必开!I:I,MATCH(统调负荷!$C2339,检修、备用和必开!$A:$A,0))</f>
        <v/>
      </c>
    </row>
    <row r="2340" ht="13.8" customHeight="1">
      <c r="A2340" s="80">
        <f>WEEKDAY(C2340,2)</f>
        <v/>
      </c>
      <c r="B2340" s="80">
        <f>HOUR(D2340)</f>
        <v/>
      </c>
      <c r="D2340" s="75" t="n"/>
      <c r="E2340" s="80" t="n"/>
      <c r="F2340" s="80" t="n"/>
      <c r="G2340" s="80" t="n"/>
      <c r="H2340" s="80" t="n"/>
      <c r="I2340" s="80" t="n"/>
      <c r="J2340" s="80" t="n"/>
      <c r="K2340" s="80">
        <f>F2340-Y2340</f>
        <v/>
      </c>
      <c r="L2340" s="82">
        <f>AA2340/(K2340+W2340)</f>
        <v/>
      </c>
      <c r="M2340" s="75" t="n">
        <v>0.3541666666666667</v>
      </c>
      <c r="N2340" s="80" t="n">
        <v>48258.8</v>
      </c>
      <c r="O2340" s="80" t="n">
        <v>11189.43</v>
      </c>
      <c r="P2340" s="80" t="n">
        <v>10381.3</v>
      </c>
      <c r="Q2340" s="80" t="n">
        <v>20557.7</v>
      </c>
      <c r="R2340" s="80" t="n">
        <v>7582.92</v>
      </c>
      <c r="S2340" s="80" t="n">
        <v>-1452.55</v>
      </c>
      <c r="T2340" s="80">
        <f>O2340-Y2340</f>
        <v/>
      </c>
      <c r="U2340" s="82">
        <f>AA2340/(T2340+X2340)</f>
        <v/>
      </c>
      <c r="V2340" s="80">
        <f>INDEX(检修、备用和必开!B:B,MATCH(统调负荷!$C2340,检修、备用和必开!$A:$A,0))</f>
        <v/>
      </c>
      <c r="W2340" s="80">
        <f>INDEX(检修、备用和必开!C:C,MATCH(统调负荷!$C2340,检修、备用和必开!$A:$A,0))</f>
        <v/>
      </c>
      <c r="X2340" s="80">
        <f>INDEX(检修、备用和必开!D:D,MATCH(统调负荷!$C2340,检修、备用和必开!$A:$A,0))</f>
        <v/>
      </c>
      <c r="Y2340" s="80">
        <f>INDEX(检修、备用和必开!E:E,MATCH(统调负荷!$C2340,检修、备用和必开!$A:$A,0))</f>
        <v/>
      </c>
      <c r="Z2340" s="80">
        <f>INDEX(检修、备用和必开!F:F,MATCH(统调负荷!$C2340,检修、备用和必开!$A:$A,0))</f>
        <v/>
      </c>
      <c r="AA2340" s="80">
        <f>94492.4-V2340-Z2340</f>
        <v/>
      </c>
      <c r="AB2340" s="80" t="n">
        <v>0</v>
      </c>
      <c r="AC2340" s="80" t="n">
        <v>65.13</v>
      </c>
      <c r="AD2340" s="83">
        <f>C2340+D2340</f>
        <v/>
      </c>
      <c r="AE2340" s="82">
        <f>N2340-E2340</f>
        <v/>
      </c>
      <c r="AF2340" s="82">
        <f>O2340-F2340</f>
        <v/>
      </c>
      <c r="AG2340" s="82">
        <f>P2340-G2340</f>
        <v/>
      </c>
      <c r="AH2340" s="82">
        <f>Q2340-H2340</f>
        <v/>
      </c>
      <c r="AI2340" s="82">
        <f>R2340-I2340</f>
        <v/>
      </c>
      <c r="AJ2340" s="82">
        <f>S2340-J2340</f>
        <v/>
      </c>
      <c r="AK2340" s="80">
        <f>INDEX(检修、备用和必开!I:I,MATCH(统调负荷!$C2340,检修、备用和必开!$A:$A,0))</f>
        <v/>
      </c>
    </row>
    <row r="2341" ht="13.8" customHeight="1">
      <c r="A2341" s="80">
        <f>WEEKDAY(C2341,2)</f>
        <v/>
      </c>
      <c r="B2341" s="80">
        <f>HOUR(D2341)</f>
        <v/>
      </c>
      <c r="D2341" s="75" t="n"/>
      <c r="E2341" s="80" t="n"/>
      <c r="F2341" s="80" t="n"/>
      <c r="G2341" s="80" t="n"/>
      <c r="H2341" s="80" t="n"/>
      <c r="I2341" s="80" t="n"/>
      <c r="J2341" s="80" t="n"/>
      <c r="K2341" s="80">
        <f>F2341-Y2341</f>
        <v/>
      </c>
      <c r="L2341" s="82">
        <f>AA2341/(K2341+W2341)</f>
        <v/>
      </c>
      <c r="M2341" s="75" t="n">
        <v>0.3645833333333333</v>
      </c>
      <c r="N2341" s="80" t="n">
        <v>48147.6</v>
      </c>
      <c r="O2341" s="80" t="n">
        <v>10778.64</v>
      </c>
      <c r="P2341" s="80" t="n">
        <v>10504.4</v>
      </c>
      <c r="Q2341" s="80" t="n">
        <v>20338.4</v>
      </c>
      <c r="R2341" s="80" t="n">
        <v>7896.02</v>
      </c>
      <c r="S2341" s="80" t="n">
        <v>-1369.86</v>
      </c>
      <c r="T2341" s="80">
        <f>O2341-Y2341</f>
        <v/>
      </c>
      <c r="U2341" s="82">
        <f>AA2341/(T2341+X2341)</f>
        <v/>
      </c>
      <c r="V2341" s="80">
        <f>INDEX(检修、备用和必开!B:B,MATCH(统调负荷!$C2341,检修、备用和必开!$A:$A,0))</f>
        <v/>
      </c>
      <c r="W2341" s="80">
        <f>INDEX(检修、备用和必开!C:C,MATCH(统调负荷!$C2341,检修、备用和必开!$A:$A,0))</f>
        <v/>
      </c>
      <c r="X2341" s="80">
        <f>INDEX(检修、备用和必开!D:D,MATCH(统调负荷!$C2341,检修、备用和必开!$A:$A,0))</f>
        <v/>
      </c>
      <c r="Y2341" s="80">
        <f>INDEX(检修、备用和必开!E:E,MATCH(统调负荷!$C2341,检修、备用和必开!$A:$A,0))</f>
        <v/>
      </c>
      <c r="Z2341" s="80">
        <f>INDEX(检修、备用和必开!F:F,MATCH(统调负荷!$C2341,检修、备用和必开!$A:$A,0))</f>
        <v/>
      </c>
      <c r="AA2341" s="80">
        <f>94492.4-V2341-Z2341</f>
        <v/>
      </c>
      <c r="AB2341" s="80" t="n">
        <v>0</v>
      </c>
      <c r="AC2341" s="80" t="n">
        <v>139.49</v>
      </c>
      <c r="AD2341" s="83">
        <f>C2341+D2341</f>
        <v/>
      </c>
      <c r="AE2341" s="82">
        <f>N2341-E2341</f>
        <v/>
      </c>
      <c r="AF2341" s="82">
        <f>O2341-F2341</f>
        <v/>
      </c>
      <c r="AG2341" s="82">
        <f>P2341-G2341</f>
        <v/>
      </c>
      <c r="AH2341" s="82">
        <f>Q2341-H2341</f>
        <v/>
      </c>
      <c r="AI2341" s="82">
        <f>R2341-I2341</f>
        <v/>
      </c>
      <c r="AJ2341" s="82">
        <f>S2341-J2341</f>
        <v/>
      </c>
      <c r="AK2341" s="80">
        <f>INDEX(检修、备用和必开!I:I,MATCH(统调负荷!$C2341,检修、备用和必开!$A:$A,0))</f>
        <v/>
      </c>
    </row>
    <row r="2342" ht="13.8" customHeight="1">
      <c r="A2342" s="80">
        <f>WEEKDAY(C2342,2)</f>
        <v/>
      </c>
      <c r="B2342" s="80">
        <f>HOUR(D2342)</f>
        <v/>
      </c>
      <c r="D2342" s="75" t="n"/>
      <c r="E2342" s="80" t="n"/>
      <c r="F2342" s="80" t="n"/>
      <c r="G2342" s="80" t="n"/>
      <c r="H2342" s="80" t="n"/>
      <c r="I2342" s="80" t="n"/>
      <c r="J2342" s="80" t="n"/>
      <c r="K2342" s="80">
        <f>F2342-Y2342</f>
        <v/>
      </c>
      <c r="L2342" s="82">
        <f>AA2342/(K2342+W2342)</f>
        <v/>
      </c>
      <c r="M2342" s="75" t="n">
        <v>0.375</v>
      </c>
      <c r="N2342" s="80" t="n">
        <v>48055.4</v>
      </c>
      <c r="O2342" s="80" t="n">
        <v>10465.78</v>
      </c>
      <c r="P2342" s="80" t="n">
        <v>10185.2</v>
      </c>
      <c r="Q2342" s="80" t="n">
        <v>20379.5</v>
      </c>
      <c r="R2342" s="80" t="n">
        <v>8334.43</v>
      </c>
      <c r="S2342" s="80" t="n">
        <v>-1309.51</v>
      </c>
      <c r="T2342" s="80">
        <f>O2342-Y2342</f>
        <v/>
      </c>
      <c r="U2342" s="82">
        <f>AA2342/(T2342+X2342)</f>
        <v/>
      </c>
      <c r="V2342" s="80">
        <f>INDEX(检修、备用和必开!B:B,MATCH(统调负荷!$C2342,检修、备用和必开!$A:$A,0))</f>
        <v/>
      </c>
      <c r="W2342" s="80">
        <f>INDEX(检修、备用和必开!C:C,MATCH(统调负荷!$C2342,检修、备用和必开!$A:$A,0))</f>
        <v/>
      </c>
      <c r="X2342" s="80">
        <f>INDEX(检修、备用和必开!D:D,MATCH(统调负荷!$C2342,检修、备用和必开!$A:$A,0))</f>
        <v/>
      </c>
      <c r="Y2342" s="80">
        <f>INDEX(检修、备用和必开!E:E,MATCH(统调负荷!$C2342,检修、备用和必开!$A:$A,0))</f>
        <v/>
      </c>
      <c r="Z2342" s="80">
        <f>INDEX(检修、备用和必开!F:F,MATCH(统调负荷!$C2342,检修、备用和必开!$A:$A,0))</f>
        <v/>
      </c>
      <c r="AA2342" s="80">
        <f>94492.4-V2342-Z2342</f>
        <v/>
      </c>
      <c r="AB2342" s="80" t="n">
        <v>0</v>
      </c>
      <c r="AC2342" s="80" t="n">
        <v>0</v>
      </c>
      <c r="AD2342" s="83">
        <f>C2342+D2342</f>
        <v/>
      </c>
      <c r="AE2342" s="82">
        <f>N2342-E2342</f>
        <v/>
      </c>
      <c r="AF2342" s="82">
        <f>O2342-F2342</f>
        <v/>
      </c>
      <c r="AG2342" s="82">
        <f>P2342-G2342</f>
        <v/>
      </c>
      <c r="AH2342" s="82">
        <f>Q2342-H2342</f>
        <v/>
      </c>
      <c r="AI2342" s="82">
        <f>R2342-I2342</f>
        <v/>
      </c>
      <c r="AJ2342" s="82">
        <f>S2342-J2342</f>
        <v/>
      </c>
      <c r="AK2342" s="80">
        <f>INDEX(检修、备用和必开!I:I,MATCH(统调负荷!$C2342,检修、备用和必开!$A:$A,0))</f>
        <v/>
      </c>
    </row>
    <row r="2343" ht="13.8" customHeight="1">
      <c r="A2343" s="80">
        <f>WEEKDAY(C2343,2)</f>
        <v/>
      </c>
      <c r="B2343" s="80">
        <f>HOUR(D2343)</f>
        <v/>
      </c>
      <c r="D2343" s="75" t="n"/>
      <c r="E2343" s="80" t="n"/>
      <c r="F2343" s="80" t="n"/>
      <c r="G2343" s="80" t="n"/>
      <c r="H2343" s="80" t="n"/>
      <c r="I2343" s="80" t="n"/>
      <c r="J2343" s="80" t="n"/>
      <c r="K2343" s="80">
        <f>F2343-Y2343</f>
        <v/>
      </c>
      <c r="L2343" s="82">
        <f>AA2343/(K2343+W2343)</f>
        <v/>
      </c>
      <c r="M2343" s="75" t="n">
        <v>0.3854166666666667</v>
      </c>
      <c r="N2343" s="80" t="n">
        <v>48066.8</v>
      </c>
      <c r="O2343" s="80" t="n">
        <v>10214.53</v>
      </c>
      <c r="P2343" s="80" t="n">
        <v>9403.77</v>
      </c>
      <c r="Q2343" s="80" t="n">
        <v>20967.8</v>
      </c>
      <c r="R2343" s="80" t="n">
        <v>8863.860000000001</v>
      </c>
      <c r="S2343" s="80" t="n">
        <v>-1383.16</v>
      </c>
      <c r="T2343" s="80">
        <f>O2343-Y2343</f>
        <v/>
      </c>
      <c r="U2343" s="82">
        <f>AA2343/(T2343+X2343)</f>
        <v/>
      </c>
      <c r="V2343" s="80">
        <f>INDEX(检修、备用和必开!B:B,MATCH(统调负荷!$C2343,检修、备用和必开!$A:$A,0))</f>
        <v/>
      </c>
      <c r="W2343" s="80">
        <f>INDEX(检修、备用和必开!C:C,MATCH(统调负荷!$C2343,检修、备用和必开!$A:$A,0))</f>
        <v/>
      </c>
      <c r="X2343" s="80">
        <f>INDEX(检修、备用和必开!D:D,MATCH(统调负荷!$C2343,检修、备用和必开!$A:$A,0))</f>
        <v/>
      </c>
      <c r="Y2343" s="80">
        <f>INDEX(检修、备用和必开!E:E,MATCH(统调负荷!$C2343,检修、备用和必开!$A:$A,0))</f>
        <v/>
      </c>
      <c r="Z2343" s="80">
        <f>INDEX(检修、备用和必开!F:F,MATCH(统调负荷!$C2343,检修、备用和必开!$A:$A,0))</f>
        <v/>
      </c>
      <c r="AA2343" s="80">
        <f>94492.4-V2343-Z2343</f>
        <v/>
      </c>
      <c r="AB2343" s="80" t="n">
        <v>0</v>
      </c>
      <c r="AC2343" s="80" t="n">
        <v>0</v>
      </c>
      <c r="AD2343" s="83">
        <f>C2343+D2343</f>
        <v/>
      </c>
      <c r="AE2343" s="82">
        <f>N2343-E2343</f>
        <v/>
      </c>
      <c r="AF2343" s="82">
        <f>O2343-F2343</f>
        <v/>
      </c>
      <c r="AG2343" s="82">
        <f>P2343-G2343</f>
        <v/>
      </c>
      <c r="AH2343" s="82">
        <f>Q2343-H2343</f>
        <v/>
      </c>
      <c r="AI2343" s="82">
        <f>R2343-I2343</f>
        <v/>
      </c>
      <c r="AJ2343" s="82">
        <f>S2343-J2343</f>
        <v/>
      </c>
      <c r="AK2343" s="80">
        <f>INDEX(检修、备用和必开!I:I,MATCH(统调负荷!$C2343,检修、备用和必开!$A:$A,0))</f>
        <v/>
      </c>
    </row>
    <row r="2344" ht="13.8" customHeight="1">
      <c r="A2344" s="80">
        <f>WEEKDAY(C2344,2)</f>
        <v/>
      </c>
      <c r="B2344" s="80">
        <f>HOUR(D2344)</f>
        <v/>
      </c>
      <c r="D2344" s="75" t="n"/>
      <c r="E2344" s="80" t="n"/>
      <c r="F2344" s="80" t="n"/>
      <c r="G2344" s="80" t="n"/>
      <c r="H2344" s="80" t="n"/>
      <c r="I2344" s="80" t="n"/>
      <c r="J2344" s="80" t="n"/>
      <c r="K2344" s="80">
        <f>F2344-Y2344</f>
        <v/>
      </c>
      <c r="L2344" s="82">
        <f>AA2344/(K2344+W2344)</f>
        <v/>
      </c>
      <c r="M2344" s="75" t="n">
        <v>0.3958333333333333</v>
      </c>
      <c r="N2344" s="80" t="n">
        <v>47837.3</v>
      </c>
      <c r="O2344" s="80" t="n">
        <v>9984.82</v>
      </c>
      <c r="P2344" s="80" t="n">
        <v>9073.67</v>
      </c>
      <c r="Q2344" s="80" t="n">
        <v>20893</v>
      </c>
      <c r="R2344" s="80" t="n">
        <v>9283.940000000001</v>
      </c>
      <c r="S2344" s="80" t="n">
        <v>-1398.13</v>
      </c>
      <c r="T2344" s="80">
        <f>O2344-Y2344</f>
        <v/>
      </c>
      <c r="U2344" s="82">
        <f>AA2344/(T2344+X2344)</f>
        <v/>
      </c>
      <c r="V2344" s="80">
        <f>INDEX(检修、备用和必开!B:B,MATCH(统调负荷!$C2344,检修、备用和必开!$A:$A,0))</f>
        <v/>
      </c>
      <c r="W2344" s="80">
        <f>INDEX(检修、备用和必开!C:C,MATCH(统调负荷!$C2344,检修、备用和必开!$A:$A,0))</f>
        <v/>
      </c>
      <c r="X2344" s="80">
        <f>INDEX(检修、备用和必开!D:D,MATCH(统调负荷!$C2344,检修、备用和必开!$A:$A,0))</f>
        <v/>
      </c>
      <c r="Y2344" s="80">
        <f>INDEX(检修、备用和必开!E:E,MATCH(统调负荷!$C2344,检修、备用和必开!$A:$A,0))</f>
        <v/>
      </c>
      <c r="Z2344" s="80">
        <f>INDEX(检修、备用和必开!F:F,MATCH(统调负荷!$C2344,检修、备用和必开!$A:$A,0))</f>
        <v/>
      </c>
      <c r="AA2344" s="80">
        <f>94492.4-V2344-Z2344</f>
        <v/>
      </c>
      <c r="AB2344" s="80" t="n">
        <v>0</v>
      </c>
      <c r="AC2344" s="80" t="n">
        <v>139.21</v>
      </c>
      <c r="AD2344" s="83">
        <f>C2344+D2344</f>
        <v/>
      </c>
      <c r="AE2344" s="82">
        <f>N2344-E2344</f>
        <v/>
      </c>
      <c r="AF2344" s="82">
        <f>O2344-F2344</f>
        <v/>
      </c>
      <c r="AG2344" s="82">
        <f>P2344-G2344</f>
        <v/>
      </c>
      <c r="AH2344" s="82">
        <f>Q2344-H2344</f>
        <v/>
      </c>
      <c r="AI2344" s="82">
        <f>R2344-I2344</f>
        <v/>
      </c>
      <c r="AJ2344" s="82">
        <f>S2344-J2344</f>
        <v/>
      </c>
      <c r="AK2344" s="80">
        <f>INDEX(检修、备用和必开!I:I,MATCH(统调负荷!$C2344,检修、备用和必开!$A:$A,0))</f>
        <v/>
      </c>
    </row>
    <row r="2345" ht="13.8" customHeight="1">
      <c r="A2345" s="80">
        <f>WEEKDAY(C2345,2)</f>
        <v/>
      </c>
      <c r="B2345" s="80">
        <f>HOUR(D2345)</f>
        <v/>
      </c>
      <c r="D2345" s="75" t="n"/>
      <c r="E2345" s="80" t="n"/>
      <c r="F2345" s="80" t="n"/>
      <c r="G2345" s="80" t="n"/>
      <c r="H2345" s="80" t="n"/>
      <c r="I2345" s="80" t="n"/>
      <c r="J2345" s="80" t="n"/>
      <c r="K2345" s="80">
        <f>F2345-Y2345</f>
        <v/>
      </c>
      <c r="L2345" s="82">
        <f>AA2345/(K2345+W2345)</f>
        <v/>
      </c>
      <c r="M2345" s="75" t="n">
        <v>0.40625</v>
      </c>
      <c r="N2345" s="80" t="n">
        <v>48053</v>
      </c>
      <c r="O2345" s="80" t="n">
        <v>10149.63</v>
      </c>
      <c r="P2345" s="80" t="n">
        <v>8949.379999999999</v>
      </c>
      <c r="Q2345" s="80" t="n">
        <v>19970.3</v>
      </c>
      <c r="R2345" s="80" t="n">
        <v>10441.8</v>
      </c>
      <c r="S2345" s="80" t="n">
        <v>-1458.11</v>
      </c>
      <c r="T2345" s="80">
        <f>O2345-Y2345</f>
        <v/>
      </c>
      <c r="U2345" s="82">
        <f>AA2345/(T2345+X2345)</f>
        <v/>
      </c>
      <c r="V2345" s="80">
        <f>INDEX(检修、备用和必开!B:B,MATCH(统调负荷!$C2345,检修、备用和必开!$A:$A,0))</f>
        <v/>
      </c>
      <c r="W2345" s="80">
        <f>INDEX(检修、备用和必开!C:C,MATCH(统调负荷!$C2345,检修、备用和必开!$A:$A,0))</f>
        <v/>
      </c>
      <c r="X2345" s="80">
        <f>INDEX(检修、备用和必开!D:D,MATCH(统调负荷!$C2345,检修、备用和必开!$A:$A,0))</f>
        <v/>
      </c>
      <c r="Y2345" s="80">
        <f>INDEX(检修、备用和必开!E:E,MATCH(统调负荷!$C2345,检修、备用和必开!$A:$A,0))</f>
        <v/>
      </c>
      <c r="Z2345" s="80">
        <f>INDEX(检修、备用和必开!F:F,MATCH(统调负荷!$C2345,检修、备用和必开!$A:$A,0))</f>
        <v/>
      </c>
      <c r="AA2345" s="80">
        <f>94492.4-V2345-Z2345</f>
        <v/>
      </c>
      <c r="AB2345" s="80" t="n">
        <v>0</v>
      </c>
      <c r="AC2345" s="80" t="n">
        <v>400</v>
      </c>
      <c r="AD2345" s="83">
        <f>C2345+D2345</f>
        <v/>
      </c>
      <c r="AE2345" s="82">
        <f>N2345-E2345</f>
        <v/>
      </c>
      <c r="AF2345" s="82">
        <f>O2345-F2345</f>
        <v/>
      </c>
      <c r="AG2345" s="82">
        <f>P2345-G2345</f>
        <v/>
      </c>
      <c r="AH2345" s="82">
        <f>Q2345-H2345</f>
        <v/>
      </c>
      <c r="AI2345" s="82">
        <f>R2345-I2345</f>
        <v/>
      </c>
      <c r="AJ2345" s="82">
        <f>S2345-J2345</f>
        <v/>
      </c>
      <c r="AK2345" s="80">
        <f>INDEX(检修、备用和必开!I:I,MATCH(统调负荷!$C2345,检修、备用和必开!$A:$A,0))</f>
        <v/>
      </c>
    </row>
    <row r="2346" ht="13.8" customHeight="1">
      <c r="A2346" s="80">
        <f>WEEKDAY(C2346,2)</f>
        <v/>
      </c>
      <c r="B2346" s="80">
        <f>HOUR(D2346)</f>
        <v/>
      </c>
      <c r="D2346" s="75" t="n"/>
      <c r="E2346" s="80" t="n"/>
      <c r="F2346" s="80" t="n"/>
      <c r="G2346" s="80" t="n"/>
      <c r="H2346" s="80" t="n"/>
      <c r="I2346" s="80" t="n"/>
      <c r="J2346" s="80" t="n"/>
      <c r="K2346" s="80">
        <f>F2346-Y2346</f>
        <v/>
      </c>
      <c r="L2346" s="82">
        <f>AA2346/(K2346+W2346)</f>
        <v/>
      </c>
      <c r="M2346" s="75" t="n">
        <v>0.4166666666666667</v>
      </c>
      <c r="N2346" s="80" t="n">
        <v>48025.4</v>
      </c>
      <c r="O2346" s="80" t="n">
        <v>11271.47</v>
      </c>
      <c r="P2346" s="80" t="n">
        <v>8155.61</v>
      </c>
      <c r="Q2346" s="80" t="n">
        <v>19527.4</v>
      </c>
      <c r="R2346" s="80" t="n">
        <v>10418.5</v>
      </c>
      <c r="S2346" s="80" t="n">
        <v>-1347.58</v>
      </c>
      <c r="T2346" s="80">
        <f>O2346-Y2346</f>
        <v/>
      </c>
      <c r="U2346" s="82">
        <f>AA2346/(T2346+X2346)</f>
        <v/>
      </c>
      <c r="V2346" s="80">
        <f>INDEX(检修、备用和必开!B:B,MATCH(统调负荷!$C2346,检修、备用和必开!$A:$A,0))</f>
        <v/>
      </c>
      <c r="W2346" s="80">
        <f>INDEX(检修、备用和必开!C:C,MATCH(统调负荷!$C2346,检修、备用和必开!$A:$A,0))</f>
        <v/>
      </c>
      <c r="X2346" s="80">
        <f>INDEX(检修、备用和必开!D:D,MATCH(统调负荷!$C2346,检修、备用和必开!$A:$A,0))</f>
        <v/>
      </c>
      <c r="Y2346" s="80">
        <f>INDEX(检修、备用和必开!E:E,MATCH(统调负荷!$C2346,检修、备用和必开!$A:$A,0))</f>
        <v/>
      </c>
      <c r="Z2346" s="80">
        <f>INDEX(检修、备用和必开!F:F,MATCH(统调负荷!$C2346,检修、备用和必开!$A:$A,0))</f>
        <v/>
      </c>
      <c r="AA2346" s="80">
        <f>94492.4-V2346-Z2346</f>
        <v/>
      </c>
      <c r="AB2346" s="80" t="n">
        <v>0</v>
      </c>
      <c r="AC2346" s="80" t="n">
        <v>714</v>
      </c>
      <c r="AD2346" s="83">
        <f>C2346+D2346</f>
        <v/>
      </c>
      <c r="AE2346" s="82">
        <f>N2346-E2346</f>
        <v/>
      </c>
      <c r="AF2346" s="82">
        <f>O2346-F2346</f>
        <v/>
      </c>
      <c r="AG2346" s="82">
        <f>P2346-G2346</f>
        <v/>
      </c>
      <c r="AH2346" s="82">
        <f>Q2346-H2346</f>
        <v/>
      </c>
      <c r="AI2346" s="82">
        <f>R2346-I2346</f>
        <v/>
      </c>
      <c r="AJ2346" s="82">
        <f>S2346-J2346</f>
        <v/>
      </c>
      <c r="AK2346" s="80">
        <f>INDEX(检修、备用和必开!I:I,MATCH(统调负荷!$C2346,检修、备用和必开!$A:$A,0))</f>
        <v/>
      </c>
    </row>
    <row r="2347" ht="13.8" customHeight="1">
      <c r="A2347" s="80">
        <f>WEEKDAY(C2347,2)</f>
        <v/>
      </c>
      <c r="B2347" s="80">
        <f>HOUR(D2347)</f>
        <v/>
      </c>
      <c r="D2347" s="75" t="n"/>
      <c r="E2347" s="80" t="n"/>
      <c r="F2347" s="80" t="n"/>
      <c r="G2347" s="80" t="n"/>
      <c r="H2347" s="80" t="n"/>
      <c r="I2347" s="80" t="n"/>
      <c r="J2347" s="80" t="n"/>
      <c r="K2347" s="80">
        <f>F2347-Y2347</f>
        <v/>
      </c>
      <c r="L2347" s="82">
        <f>AA2347/(K2347+W2347)</f>
        <v/>
      </c>
      <c r="M2347" s="75" t="n">
        <v>0.4270833333333333</v>
      </c>
      <c r="N2347" s="80" t="n">
        <v>47250.9</v>
      </c>
      <c r="O2347" s="80" t="n">
        <v>11117.19</v>
      </c>
      <c r="P2347" s="80" t="n">
        <v>8150.86</v>
      </c>
      <c r="Q2347" s="80" t="n">
        <v>18715.5</v>
      </c>
      <c r="R2347" s="80" t="n">
        <v>10616.9</v>
      </c>
      <c r="S2347" s="80" t="n">
        <v>-1349.55</v>
      </c>
      <c r="T2347" s="80">
        <f>O2347-Y2347</f>
        <v/>
      </c>
      <c r="U2347" s="82">
        <f>AA2347/(T2347+X2347)</f>
        <v/>
      </c>
      <c r="V2347" s="80">
        <f>INDEX(检修、备用和必开!B:B,MATCH(统调负荷!$C2347,检修、备用和必开!$A:$A,0))</f>
        <v/>
      </c>
      <c r="W2347" s="80">
        <f>INDEX(检修、备用和必开!C:C,MATCH(统调负荷!$C2347,检修、备用和必开!$A:$A,0))</f>
        <v/>
      </c>
      <c r="X2347" s="80">
        <f>INDEX(检修、备用和必开!D:D,MATCH(统调负荷!$C2347,检修、备用和必开!$A:$A,0))</f>
        <v/>
      </c>
      <c r="Y2347" s="80">
        <f>INDEX(检修、备用和必开!E:E,MATCH(统调负荷!$C2347,检修、备用和必开!$A:$A,0))</f>
        <v/>
      </c>
      <c r="Z2347" s="80">
        <f>INDEX(检修、备用和必开!F:F,MATCH(统调负荷!$C2347,检修、备用和必开!$A:$A,0))</f>
        <v/>
      </c>
      <c r="AA2347" s="80">
        <f>94492.4-V2347-Z2347</f>
        <v/>
      </c>
      <c r="AB2347" s="80" t="n">
        <v>4.42</v>
      </c>
      <c r="AC2347" s="80" t="n">
        <v>0</v>
      </c>
      <c r="AD2347" s="83">
        <f>C2347+D2347</f>
        <v/>
      </c>
      <c r="AE2347" s="82">
        <f>N2347-E2347</f>
        <v/>
      </c>
      <c r="AF2347" s="82">
        <f>O2347-F2347</f>
        <v/>
      </c>
      <c r="AG2347" s="82">
        <f>P2347-G2347</f>
        <v/>
      </c>
      <c r="AH2347" s="82">
        <f>Q2347-H2347</f>
        <v/>
      </c>
      <c r="AI2347" s="82">
        <f>R2347-I2347</f>
        <v/>
      </c>
      <c r="AJ2347" s="82">
        <f>S2347-J2347</f>
        <v/>
      </c>
      <c r="AK2347" s="80">
        <f>INDEX(检修、备用和必开!I:I,MATCH(统调负荷!$C2347,检修、备用和必开!$A:$A,0))</f>
        <v/>
      </c>
    </row>
    <row r="2348" ht="13.8" customHeight="1">
      <c r="A2348" s="80">
        <f>WEEKDAY(C2348,2)</f>
        <v/>
      </c>
      <c r="B2348" s="80">
        <f>HOUR(D2348)</f>
        <v/>
      </c>
      <c r="D2348" s="75" t="n"/>
      <c r="E2348" s="80" t="n"/>
      <c r="F2348" s="80" t="n"/>
      <c r="G2348" s="80" t="n"/>
      <c r="H2348" s="80" t="n"/>
      <c r="I2348" s="80" t="n"/>
      <c r="J2348" s="80" t="n"/>
      <c r="K2348" s="80">
        <f>F2348-Y2348</f>
        <v/>
      </c>
      <c r="L2348" s="82">
        <f>AA2348/(K2348+W2348)</f>
        <v/>
      </c>
      <c r="M2348" s="75" t="n">
        <v>0.4375</v>
      </c>
      <c r="N2348" s="80" t="n">
        <v>47068.2</v>
      </c>
      <c r="O2348" s="80" t="n">
        <v>11855.64</v>
      </c>
      <c r="P2348" s="80" t="n">
        <v>7885.44</v>
      </c>
      <c r="Q2348" s="80" t="n">
        <v>17857.6</v>
      </c>
      <c r="R2348" s="80" t="n">
        <v>10824.8</v>
      </c>
      <c r="S2348" s="80" t="n">
        <v>-1355.28</v>
      </c>
      <c r="T2348" s="80">
        <f>O2348-Y2348</f>
        <v/>
      </c>
      <c r="U2348" s="82">
        <f>AA2348/(T2348+X2348)</f>
        <v/>
      </c>
      <c r="V2348" s="80">
        <f>INDEX(检修、备用和必开!B:B,MATCH(统调负荷!$C2348,检修、备用和必开!$A:$A,0))</f>
        <v/>
      </c>
      <c r="W2348" s="80">
        <f>INDEX(检修、备用和必开!C:C,MATCH(统调负荷!$C2348,检修、备用和必开!$A:$A,0))</f>
        <v/>
      </c>
      <c r="X2348" s="80">
        <f>INDEX(检修、备用和必开!D:D,MATCH(统调负荷!$C2348,检修、备用和必开!$A:$A,0))</f>
        <v/>
      </c>
      <c r="Y2348" s="80">
        <f>INDEX(检修、备用和必开!E:E,MATCH(统调负荷!$C2348,检修、备用和必开!$A:$A,0))</f>
        <v/>
      </c>
      <c r="Z2348" s="80">
        <f>INDEX(检修、备用和必开!F:F,MATCH(统调负荷!$C2348,检修、备用和必开!$A:$A,0))</f>
        <v/>
      </c>
      <c r="AA2348" s="80">
        <f>94492.4-V2348-Z2348</f>
        <v/>
      </c>
      <c r="AB2348" s="80" t="n">
        <v>56.2</v>
      </c>
      <c r="AC2348" s="80" t="n">
        <v>0</v>
      </c>
      <c r="AD2348" s="83">
        <f>C2348+D2348</f>
        <v/>
      </c>
      <c r="AE2348" s="82">
        <f>N2348-E2348</f>
        <v/>
      </c>
      <c r="AF2348" s="82">
        <f>O2348-F2348</f>
        <v/>
      </c>
      <c r="AG2348" s="82">
        <f>P2348-G2348</f>
        <v/>
      </c>
      <c r="AH2348" s="82">
        <f>Q2348-H2348</f>
        <v/>
      </c>
      <c r="AI2348" s="82">
        <f>R2348-I2348</f>
        <v/>
      </c>
      <c r="AJ2348" s="82">
        <f>S2348-J2348</f>
        <v/>
      </c>
      <c r="AK2348" s="80">
        <f>INDEX(检修、备用和必开!I:I,MATCH(统调负荷!$C2348,检修、备用和必开!$A:$A,0))</f>
        <v/>
      </c>
    </row>
    <row r="2349" ht="13.8" customHeight="1">
      <c r="A2349" s="80">
        <f>WEEKDAY(C2349,2)</f>
        <v/>
      </c>
      <c r="B2349" s="80">
        <f>HOUR(D2349)</f>
        <v/>
      </c>
      <c r="D2349" s="75" t="n"/>
      <c r="E2349" s="80" t="n"/>
      <c r="F2349" s="80" t="n"/>
      <c r="G2349" s="80" t="n"/>
      <c r="H2349" s="80" t="n"/>
      <c r="I2349" s="80" t="n"/>
      <c r="J2349" s="80" t="n"/>
      <c r="K2349" s="80">
        <f>F2349-Y2349</f>
        <v/>
      </c>
      <c r="L2349" s="82">
        <f>AA2349/(K2349+W2349)</f>
        <v/>
      </c>
      <c r="M2349" s="75" t="n">
        <v>0.4479166666666667</v>
      </c>
      <c r="N2349" s="80" t="n">
        <v>47178.4</v>
      </c>
      <c r="O2349" s="80" t="n">
        <v>11291.59</v>
      </c>
      <c r="P2349" s="80" t="n">
        <v>8115.7</v>
      </c>
      <c r="Q2349" s="80" t="n">
        <v>17909.1</v>
      </c>
      <c r="R2349" s="80" t="n">
        <v>11142.5</v>
      </c>
      <c r="S2349" s="80" t="n">
        <v>-1280.49</v>
      </c>
      <c r="T2349" s="80">
        <f>O2349-Y2349</f>
        <v/>
      </c>
      <c r="U2349" s="82">
        <f>AA2349/(T2349+X2349)</f>
        <v/>
      </c>
      <c r="V2349" s="80">
        <f>INDEX(检修、备用和必开!B:B,MATCH(统调负荷!$C2349,检修、备用和必开!$A:$A,0))</f>
        <v/>
      </c>
      <c r="W2349" s="80">
        <f>INDEX(检修、备用和必开!C:C,MATCH(统调负荷!$C2349,检修、备用和必开!$A:$A,0))</f>
        <v/>
      </c>
      <c r="X2349" s="80">
        <f>INDEX(检修、备用和必开!D:D,MATCH(统调负荷!$C2349,检修、备用和必开!$A:$A,0))</f>
        <v/>
      </c>
      <c r="Y2349" s="80">
        <f>INDEX(检修、备用和必开!E:E,MATCH(统调负荷!$C2349,检修、备用和必开!$A:$A,0))</f>
        <v/>
      </c>
      <c r="Z2349" s="80">
        <f>INDEX(检修、备用和必开!F:F,MATCH(统调负荷!$C2349,检修、备用和必开!$A:$A,0))</f>
        <v/>
      </c>
      <c r="AA2349" s="80">
        <f>94492.4-V2349-Z2349</f>
        <v/>
      </c>
      <c r="AB2349" s="80" t="n">
        <v>60.62</v>
      </c>
      <c r="AC2349" s="80" t="n">
        <v>0</v>
      </c>
      <c r="AD2349" s="83">
        <f>C2349+D2349</f>
        <v/>
      </c>
      <c r="AE2349" s="82">
        <f>N2349-E2349</f>
        <v/>
      </c>
      <c r="AF2349" s="82">
        <f>O2349-F2349</f>
        <v/>
      </c>
      <c r="AG2349" s="82">
        <f>P2349-G2349</f>
        <v/>
      </c>
      <c r="AH2349" s="82">
        <f>Q2349-H2349</f>
        <v/>
      </c>
      <c r="AI2349" s="82">
        <f>R2349-I2349</f>
        <v/>
      </c>
      <c r="AJ2349" s="82">
        <f>S2349-J2349</f>
        <v/>
      </c>
      <c r="AK2349" s="80">
        <f>INDEX(检修、备用和必开!I:I,MATCH(统调负荷!$C2349,检修、备用和必开!$A:$A,0))</f>
        <v/>
      </c>
    </row>
    <row r="2350" ht="13.8" customHeight="1">
      <c r="A2350" s="80">
        <f>WEEKDAY(C2350,2)</f>
        <v/>
      </c>
      <c r="B2350" s="80">
        <f>HOUR(D2350)</f>
        <v/>
      </c>
      <c r="D2350" s="75" t="n"/>
      <c r="E2350" s="80" t="n"/>
      <c r="F2350" s="80" t="n"/>
      <c r="G2350" s="80" t="n"/>
      <c r="H2350" s="80" t="n"/>
      <c r="I2350" s="80" t="n"/>
      <c r="J2350" s="80" t="n"/>
      <c r="K2350" s="80">
        <f>F2350-Y2350</f>
        <v/>
      </c>
      <c r="L2350" s="82">
        <f>AA2350/(K2350+W2350)</f>
        <v/>
      </c>
      <c r="M2350" s="75" t="n">
        <v>0.4583333333333333</v>
      </c>
      <c r="N2350" s="80" t="n">
        <v>47497.4</v>
      </c>
      <c r="O2350" s="80" t="n">
        <v>10776.23</v>
      </c>
      <c r="P2350" s="80" t="n">
        <v>8261.59</v>
      </c>
      <c r="Q2350" s="80" t="n">
        <v>18583.8</v>
      </c>
      <c r="R2350" s="80" t="n">
        <v>11198.8</v>
      </c>
      <c r="S2350" s="80" t="n">
        <v>-1323.02</v>
      </c>
      <c r="T2350" s="80">
        <f>O2350-Y2350</f>
        <v/>
      </c>
      <c r="U2350" s="82">
        <f>AA2350/(T2350+X2350)</f>
        <v/>
      </c>
      <c r="V2350" s="80">
        <f>INDEX(检修、备用和必开!B:B,MATCH(统调负荷!$C2350,检修、备用和必开!$A:$A,0))</f>
        <v/>
      </c>
      <c r="W2350" s="80">
        <f>INDEX(检修、备用和必开!C:C,MATCH(统调负荷!$C2350,检修、备用和必开!$A:$A,0))</f>
        <v/>
      </c>
      <c r="X2350" s="80">
        <f>INDEX(检修、备用和必开!D:D,MATCH(统调负荷!$C2350,检修、备用和必开!$A:$A,0))</f>
        <v/>
      </c>
      <c r="Y2350" s="80">
        <f>INDEX(检修、备用和必开!E:E,MATCH(统调负荷!$C2350,检修、备用和必开!$A:$A,0))</f>
        <v/>
      </c>
      <c r="Z2350" s="80">
        <f>INDEX(检修、备用和必开!F:F,MATCH(统调负荷!$C2350,检修、备用和必开!$A:$A,0))</f>
        <v/>
      </c>
      <c r="AA2350" s="80">
        <f>94492.4-V2350-Z2350</f>
        <v/>
      </c>
      <c r="AB2350" s="80" t="n">
        <v>56.23</v>
      </c>
      <c r="AC2350" s="80" t="n">
        <v>0</v>
      </c>
      <c r="AD2350" s="83">
        <f>C2350+D2350</f>
        <v/>
      </c>
      <c r="AE2350" s="82">
        <f>N2350-E2350</f>
        <v/>
      </c>
      <c r="AF2350" s="82">
        <f>O2350-F2350</f>
        <v/>
      </c>
      <c r="AG2350" s="82">
        <f>P2350-G2350</f>
        <v/>
      </c>
      <c r="AH2350" s="82">
        <f>Q2350-H2350</f>
        <v/>
      </c>
      <c r="AI2350" s="82">
        <f>R2350-I2350</f>
        <v/>
      </c>
      <c r="AJ2350" s="82">
        <f>S2350-J2350</f>
        <v/>
      </c>
      <c r="AK2350" s="80">
        <f>INDEX(检修、备用和必开!I:I,MATCH(统调负荷!$C2350,检修、备用和必开!$A:$A,0))</f>
        <v/>
      </c>
    </row>
    <row r="2351" ht="13.8" customHeight="1">
      <c r="A2351" s="80">
        <f>WEEKDAY(C2351,2)</f>
        <v/>
      </c>
      <c r="B2351" s="80">
        <f>HOUR(D2351)</f>
        <v/>
      </c>
      <c r="D2351" s="75" t="n"/>
      <c r="E2351" s="80" t="n"/>
      <c r="F2351" s="80" t="n"/>
      <c r="G2351" s="80" t="n"/>
      <c r="H2351" s="80" t="n"/>
      <c r="I2351" s="80" t="n"/>
      <c r="J2351" s="80" t="n"/>
      <c r="K2351" s="80">
        <f>F2351-Y2351</f>
        <v/>
      </c>
      <c r="L2351" s="82">
        <f>AA2351/(K2351+W2351)</f>
        <v/>
      </c>
      <c r="M2351" s="75" t="n">
        <v>0.46875</v>
      </c>
      <c r="N2351" s="80" t="n">
        <v>47458.7</v>
      </c>
      <c r="O2351" s="80" t="n">
        <v>9950.940000000001</v>
      </c>
      <c r="P2351" s="80" t="n">
        <v>8738.91</v>
      </c>
      <c r="Q2351" s="80" t="n">
        <v>18690.6</v>
      </c>
      <c r="R2351" s="80" t="n">
        <v>11435.7</v>
      </c>
      <c r="S2351" s="80" t="n">
        <v>-1357.45</v>
      </c>
      <c r="T2351" s="80">
        <f>O2351-Y2351</f>
        <v/>
      </c>
      <c r="U2351" s="82">
        <f>AA2351/(T2351+X2351)</f>
        <v/>
      </c>
      <c r="V2351" s="80">
        <f>INDEX(检修、备用和必开!B:B,MATCH(统调负荷!$C2351,检修、备用和必开!$A:$A,0))</f>
        <v/>
      </c>
      <c r="W2351" s="80">
        <f>INDEX(检修、备用和必开!C:C,MATCH(统调负荷!$C2351,检修、备用和必开!$A:$A,0))</f>
        <v/>
      </c>
      <c r="X2351" s="80">
        <f>INDEX(检修、备用和必开!D:D,MATCH(统调负荷!$C2351,检修、备用和必开!$A:$A,0))</f>
        <v/>
      </c>
      <c r="Y2351" s="80">
        <f>INDEX(检修、备用和必开!E:E,MATCH(统调负荷!$C2351,检修、备用和必开!$A:$A,0))</f>
        <v/>
      </c>
      <c r="Z2351" s="80">
        <f>INDEX(检修、备用和必开!F:F,MATCH(统调负荷!$C2351,检修、备用和必开!$A:$A,0))</f>
        <v/>
      </c>
      <c r="AA2351" s="80">
        <f>94492.4-V2351-Z2351</f>
        <v/>
      </c>
      <c r="AB2351" s="80" t="n">
        <v>0</v>
      </c>
      <c r="AC2351" s="80" t="n">
        <v>0</v>
      </c>
      <c r="AD2351" s="83">
        <f>C2351+D2351</f>
        <v/>
      </c>
      <c r="AE2351" s="82">
        <f>N2351-E2351</f>
        <v/>
      </c>
      <c r="AF2351" s="82">
        <f>O2351-F2351</f>
        <v/>
      </c>
      <c r="AG2351" s="82">
        <f>P2351-G2351</f>
        <v/>
      </c>
      <c r="AH2351" s="82">
        <f>Q2351-H2351</f>
        <v/>
      </c>
      <c r="AI2351" s="82">
        <f>R2351-I2351</f>
        <v/>
      </c>
      <c r="AJ2351" s="82">
        <f>S2351-J2351</f>
        <v/>
      </c>
      <c r="AK2351" s="80">
        <f>INDEX(检修、备用和必开!I:I,MATCH(统调负荷!$C2351,检修、备用和必开!$A:$A,0))</f>
        <v/>
      </c>
    </row>
    <row r="2352" ht="13.8" customHeight="1">
      <c r="A2352" s="80">
        <f>WEEKDAY(C2352,2)</f>
        <v/>
      </c>
      <c r="B2352" s="80">
        <f>HOUR(D2352)</f>
        <v/>
      </c>
      <c r="D2352" s="75" t="n"/>
      <c r="E2352" s="80" t="n"/>
      <c r="F2352" s="80" t="n"/>
      <c r="G2352" s="80" t="n"/>
      <c r="H2352" s="80" t="n"/>
      <c r="I2352" s="80" t="n"/>
      <c r="J2352" s="80" t="n"/>
      <c r="K2352" s="80">
        <f>F2352-Y2352</f>
        <v/>
      </c>
      <c r="L2352" s="82">
        <f>AA2352/(K2352+W2352)</f>
        <v/>
      </c>
      <c r="M2352" s="75" t="n">
        <v>0.4791666666666667</v>
      </c>
      <c r="N2352" s="80" t="n">
        <v>47377.8</v>
      </c>
      <c r="O2352" s="80" t="n">
        <v>10075.69</v>
      </c>
      <c r="P2352" s="80" t="n">
        <v>8705.26</v>
      </c>
      <c r="Q2352" s="80" t="n">
        <v>18438</v>
      </c>
      <c r="R2352" s="80" t="n">
        <v>11543.8</v>
      </c>
      <c r="S2352" s="80" t="n">
        <v>-1384.95</v>
      </c>
      <c r="T2352" s="80">
        <f>O2352-Y2352</f>
        <v/>
      </c>
      <c r="U2352" s="82">
        <f>AA2352/(T2352+X2352)</f>
        <v/>
      </c>
      <c r="V2352" s="80">
        <f>INDEX(检修、备用和必开!B:B,MATCH(统调负荷!$C2352,检修、备用和必开!$A:$A,0))</f>
        <v/>
      </c>
      <c r="W2352" s="80">
        <f>INDEX(检修、备用和必开!C:C,MATCH(统调负荷!$C2352,检修、备用和必开!$A:$A,0))</f>
        <v/>
      </c>
      <c r="X2352" s="80">
        <f>INDEX(检修、备用和必开!D:D,MATCH(统调负荷!$C2352,检修、备用和必开!$A:$A,0))</f>
        <v/>
      </c>
      <c r="Y2352" s="80">
        <f>INDEX(检修、备用和必开!E:E,MATCH(统调负荷!$C2352,检修、备用和必开!$A:$A,0))</f>
        <v/>
      </c>
      <c r="Z2352" s="80">
        <f>INDEX(检修、备用和必开!F:F,MATCH(统调负荷!$C2352,检修、备用和必开!$A:$A,0))</f>
        <v/>
      </c>
      <c r="AA2352" s="80">
        <f>94492.4-V2352-Z2352</f>
        <v/>
      </c>
      <c r="AB2352" s="80" t="n">
        <v>0</v>
      </c>
      <c r="AC2352" s="80" t="n">
        <v>0</v>
      </c>
      <c r="AD2352" s="83">
        <f>C2352+D2352</f>
        <v/>
      </c>
      <c r="AE2352" s="82">
        <f>N2352-E2352</f>
        <v/>
      </c>
      <c r="AF2352" s="82">
        <f>O2352-F2352</f>
        <v/>
      </c>
      <c r="AG2352" s="82">
        <f>P2352-G2352</f>
        <v/>
      </c>
      <c r="AH2352" s="82">
        <f>Q2352-H2352</f>
        <v/>
      </c>
      <c r="AI2352" s="82">
        <f>R2352-I2352</f>
        <v/>
      </c>
      <c r="AJ2352" s="82">
        <f>S2352-J2352</f>
        <v/>
      </c>
      <c r="AK2352" s="80">
        <f>INDEX(检修、备用和必开!I:I,MATCH(统调负荷!$C2352,检修、备用和必开!$A:$A,0))</f>
        <v/>
      </c>
    </row>
    <row r="2353" ht="13.8" customHeight="1">
      <c r="A2353" s="80">
        <f>WEEKDAY(C2353,2)</f>
        <v/>
      </c>
      <c r="B2353" s="80">
        <f>HOUR(D2353)</f>
        <v/>
      </c>
      <c r="D2353" s="75" t="n"/>
      <c r="E2353" s="80" t="n"/>
      <c r="F2353" s="80" t="n"/>
      <c r="G2353" s="80" t="n"/>
      <c r="H2353" s="80" t="n"/>
      <c r="I2353" s="80" t="n"/>
      <c r="J2353" s="80" t="n"/>
      <c r="K2353" s="80">
        <f>F2353-Y2353</f>
        <v/>
      </c>
      <c r="L2353" s="82">
        <f>AA2353/(K2353+W2353)</f>
        <v/>
      </c>
      <c r="M2353" s="75" t="n">
        <v>0.4895833333333333</v>
      </c>
      <c r="N2353" s="80" t="n">
        <v>46933.6</v>
      </c>
      <c r="O2353" s="80" t="n">
        <v>10336.35</v>
      </c>
      <c r="P2353" s="80" t="n">
        <v>7193.28</v>
      </c>
      <c r="Q2353" s="80" t="n">
        <v>19181</v>
      </c>
      <c r="R2353" s="80" t="n">
        <v>11576</v>
      </c>
      <c r="S2353" s="80" t="n">
        <v>-1353.03</v>
      </c>
      <c r="T2353" s="80">
        <f>O2353-Y2353</f>
        <v/>
      </c>
      <c r="U2353" s="82">
        <f>AA2353/(T2353+X2353)</f>
        <v/>
      </c>
      <c r="V2353" s="80">
        <f>INDEX(检修、备用和必开!B:B,MATCH(统调负荷!$C2353,检修、备用和必开!$A:$A,0))</f>
        <v/>
      </c>
      <c r="W2353" s="80">
        <f>INDEX(检修、备用和必开!C:C,MATCH(统调负荷!$C2353,检修、备用和必开!$A:$A,0))</f>
        <v/>
      </c>
      <c r="X2353" s="80">
        <f>INDEX(检修、备用和必开!D:D,MATCH(统调负荷!$C2353,检修、备用和必开!$A:$A,0))</f>
        <v/>
      </c>
      <c r="Y2353" s="80">
        <f>INDEX(检修、备用和必开!E:E,MATCH(统调负荷!$C2353,检修、备用和必开!$A:$A,0))</f>
        <v/>
      </c>
      <c r="Z2353" s="80">
        <f>INDEX(检修、备用和必开!F:F,MATCH(统调负荷!$C2353,检修、备用和必开!$A:$A,0))</f>
        <v/>
      </c>
      <c r="AA2353" s="80">
        <f>94492.4-V2353-Z2353</f>
        <v/>
      </c>
      <c r="AB2353" s="80" t="n">
        <v>0</v>
      </c>
      <c r="AC2353" s="80" t="n">
        <v>400.28</v>
      </c>
      <c r="AD2353" s="83">
        <f>C2353+D2353</f>
        <v/>
      </c>
      <c r="AE2353" s="82">
        <f>N2353-E2353</f>
        <v/>
      </c>
      <c r="AF2353" s="82">
        <f>O2353-F2353</f>
        <v/>
      </c>
      <c r="AG2353" s="82">
        <f>P2353-G2353</f>
        <v/>
      </c>
      <c r="AH2353" s="82">
        <f>Q2353-H2353</f>
        <v/>
      </c>
      <c r="AI2353" s="82">
        <f>R2353-I2353</f>
        <v/>
      </c>
      <c r="AJ2353" s="82">
        <f>S2353-J2353</f>
        <v/>
      </c>
      <c r="AK2353" s="80">
        <f>INDEX(检修、备用和必开!I:I,MATCH(统调负荷!$C2353,检修、备用和必开!$A:$A,0))</f>
        <v/>
      </c>
    </row>
    <row r="2354" ht="13.8" customHeight="1">
      <c r="A2354" s="80">
        <f>WEEKDAY(C2354,2)</f>
        <v/>
      </c>
      <c r="B2354" s="80">
        <f>HOUR(D2354)</f>
        <v/>
      </c>
      <c r="D2354" s="75" t="n"/>
      <c r="E2354" s="80" t="n"/>
      <c r="F2354" s="80" t="n"/>
      <c r="G2354" s="80" t="n"/>
      <c r="H2354" s="80" t="n"/>
      <c r="I2354" s="80" t="n"/>
      <c r="J2354" s="80" t="n"/>
      <c r="K2354" s="80">
        <f>F2354-Y2354</f>
        <v/>
      </c>
      <c r="L2354" s="82">
        <f>AA2354/(K2354+W2354)</f>
        <v/>
      </c>
      <c r="M2354" s="75" t="n">
        <v>0.5</v>
      </c>
      <c r="N2354" s="80" t="n">
        <v>46419.5</v>
      </c>
      <c r="O2354" s="80" t="n">
        <v>10177.26</v>
      </c>
      <c r="P2354" s="80" t="n">
        <v>6165.93</v>
      </c>
      <c r="Q2354" s="80" t="n">
        <v>18940.7</v>
      </c>
      <c r="R2354" s="80" t="n">
        <v>12493.3</v>
      </c>
      <c r="S2354" s="80" t="n">
        <v>-1357.69</v>
      </c>
      <c r="T2354" s="80">
        <f>O2354-Y2354</f>
        <v/>
      </c>
      <c r="U2354" s="82">
        <f>AA2354/(T2354+X2354)</f>
        <v/>
      </c>
      <c r="V2354" s="80">
        <f>INDEX(检修、备用和必开!B:B,MATCH(统调负荷!$C2354,检修、备用和必开!$A:$A,0))</f>
        <v/>
      </c>
      <c r="W2354" s="80">
        <f>INDEX(检修、备用和必开!C:C,MATCH(统调负荷!$C2354,检修、备用和必开!$A:$A,0))</f>
        <v/>
      </c>
      <c r="X2354" s="80">
        <f>INDEX(检修、备用和必开!D:D,MATCH(统调负荷!$C2354,检修、备用和必开!$A:$A,0))</f>
        <v/>
      </c>
      <c r="Y2354" s="80">
        <f>INDEX(检修、备用和必开!E:E,MATCH(统调负荷!$C2354,检修、备用和必开!$A:$A,0))</f>
        <v/>
      </c>
      <c r="Z2354" s="80">
        <f>INDEX(检修、备用和必开!F:F,MATCH(统调负荷!$C2354,检修、备用和必开!$A:$A,0))</f>
        <v/>
      </c>
      <c r="AA2354" s="80">
        <f>94492.4-V2354-Z2354</f>
        <v/>
      </c>
      <c r="AB2354" s="80" t="n">
        <v>0</v>
      </c>
      <c r="AC2354" s="80" t="n">
        <v>285</v>
      </c>
      <c r="AD2354" s="83">
        <f>C2354+D2354</f>
        <v/>
      </c>
      <c r="AE2354" s="82">
        <f>N2354-E2354</f>
        <v/>
      </c>
      <c r="AF2354" s="82">
        <f>O2354-F2354</f>
        <v/>
      </c>
      <c r="AG2354" s="82">
        <f>P2354-G2354</f>
        <v/>
      </c>
      <c r="AH2354" s="82">
        <f>Q2354-H2354</f>
        <v/>
      </c>
      <c r="AI2354" s="82">
        <f>R2354-I2354</f>
        <v/>
      </c>
      <c r="AJ2354" s="82">
        <f>S2354-J2354</f>
        <v/>
      </c>
      <c r="AK2354" s="80">
        <f>INDEX(检修、备用和必开!I:I,MATCH(统调负荷!$C2354,检修、备用和必开!$A:$A,0))</f>
        <v/>
      </c>
    </row>
    <row r="2355" ht="13.8" customHeight="1">
      <c r="A2355" s="80">
        <f>WEEKDAY(C2355,2)</f>
        <v/>
      </c>
      <c r="B2355" s="80">
        <f>HOUR(D2355)</f>
        <v/>
      </c>
      <c r="D2355" s="75" t="n"/>
      <c r="E2355" s="80" t="n"/>
      <c r="F2355" s="80" t="n"/>
      <c r="G2355" s="80" t="n"/>
      <c r="H2355" s="80" t="n"/>
      <c r="I2355" s="80" t="n"/>
      <c r="J2355" s="80" t="n"/>
      <c r="K2355" s="80">
        <f>F2355-Y2355</f>
        <v/>
      </c>
      <c r="L2355" s="82">
        <f>AA2355/(K2355+W2355)</f>
        <v/>
      </c>
      <c r="M2355" s="75" t="n">
        <v>0.5104166666666666</v>
      </c>
      <c r="N2355" s="80" t="n">
        <v>47307.5</v>
      </c>
      <c r="O2355" s="80" t="n">
        <v>10428.3</v>
      </c>
      <c r="P2355" s="80" t="n">
        <v>7142.34</v>
      </c>
      <c r="Q2355" s="80" t="n">
        <v>18885.8</v>
      </c>
      <c r="R2355" s="80" t="n">
        <v>12184.7</v>
      </c>
      <c r="S2355" s="80" t="n">
        <v>-1333.64</v>
      </c>
      <c r="T2355" s="80">
        <f>O2355-Y2355</f>
        <v/>
      </c>
      <c r="U2355" s="82">
        <f>AA2355/(T2355+X2355)</f>
        <v/>
      </c>
      <c r="V2355" s="80">
        <f>INDEX(检修、备用和必开!B:B,MATCH(统调负荷!$C2355,检修、备用和必开!$A:$A,0))</f>
        <v/>
      </c>
      <c r="W2355" s="80">
        <f>INDEX(检修、备用和必开!C:C,MATCH(统调负荷!$C2355,检修、备用和必开!$A:$A,0))</f>
        <v/>
      </c>
      <c r="X2355" s="80">
        <f>INDEX(检修、备用和必开!D:D,MATCH(统调负荷!$C2355,检修、备用和必开!$A:$A,0))</f>
        <v/>
      </c>
      <c r="Y2355" s="80">
        <f>INDEX(检修、备用和必开!E:E,MATCH(统调负荷!$C2355,检修、备用和必开!$A:$A,0))</f>
        <v/>
      </c>
      <c r="Z2355" s="80">
        <f>INDEX(检修、备用和必开!F:F,MATCH(统调负荷!$C2355,检修、备用和必开!$A:$A,0))</f>
        <v/>
      </c>
      <c r="AA2355" s="80">
        <f>94492.4-V2355-Z2355</f>
        <v/>
      </c>
      <c r="AB2355" s="80" t="n">
        <v>110</v>
      </c>
      <c r="AC2355" s="80" t="n">
        <v>0</v>
      </c>
      <c r="AD2355" s="83">
        <f>C2355+D2355</f>
        <v/>
      </c>
      <c r="AE2355" s="82">
        <f>N2355-E2355</f>
        <v/>
      </c>
      <c r="AF2355" s="82">
        <f>O2355-F2355</f>
        <v/>
      </c>
      <c r="AG2355" s="82">
        <f>P2355-G2355</f>
        <v/>
      </c>
      <c r="AH2355" s="82">
        <f>Q2355-H2355</f>
        <v/>
      </c>
      <c r="AI2355" s="82">
        <f>R2355-I2355</f>
        <v/>
      </c>
      <c r="AJ2355" s="82">
        <f>S2355-J2355</f>
        <v/>
      </c>
      <c r="AK2355" s="80">
        <f>INDEX(检修、备用和必开!I:I,MATCH(统调负荷!$C2355,检修、备用和必开!$A:$A,0))</f>
        <v/>
      </c>
    </row>
    <row r="2356" ht="13.8" customHeight="1">
      <c r="A2356" s="80">
        <f>WEEKDAY(C2356,2)</f>
        <v/>
      </c>
      <c r="B2356" s="80">
        <f>HOUR(D2356)</f>
        <v/>
      </c>
      <c r="D2356" s="75" t="n"/>
      <c r="E2356" s="80" t="n"/>
      <c r="F2356" s="80" t="n"/>
      <c r="G2356" s="80" t="n"/>
      <c r="H2356" s="80" t="n"/>
      <c r="I2356" s="80" t="n"/>
      <c r="J2356" s="80" t="n"/>
      <c r="K2356" s="80">
        <f>F2356-Y2356</f>
        <v/>
      </c>
      <c r="L2356" s="82">
        <f>AA2356/(K2356+W2356)</f>
        <v/>
      </c>
      <c r="M2356" s="75" t="n">
        <v>0.5208333333333334</v>
      </c>
      <c r="N2356" s="80" t="n">
        <v>46490.3</v>
      </c>
      <c r="O2356" s="80" t="n">
        <v>10525.53</v>
      </c>
      <c r="P2356" s="80" t="n">
        <v>7768.06</v>
      </c>
      <c r="Q2356" s="80" t="n">
        <v>17708.3</v>
      </c>
      <c r="R2356" s="80" t="n">
        <v>11870</v>
      </c>
      <c r="S2356" s="80" t="n">
        <v>-1381.59</v>
      </c>
      <c r="T2356" s="80">
        <f>O2356-Y2356</f>
        <v/>
      </c>
      <c r="U2356" s="82">
        <f>AA2356/(T2356+X2356)</f>
        <v/>
      </c>
      <c r="V2356" s="80">
        <f>INDEX(检修、备用和必开!B:B,MATCH(统调负荷!$C2356,检修、备用和必开!$A:$A,0))</f>
        <v/>
      </c>
      <c r="W2356" s="80">
        <f>INDEX(检修、备用和必开!C:C,MATCH(统调负荷!$C2356,检修、备用和必开!$A:$A,0))</f>
        <v/>
      </c>
      <c r="X2356" s="80">
        <f>INDEX(检修、备用和必开!D:D,MATCH(统调负荷!$C2356,检修、备用和必开!$A:$A,0))</f>
        <v/>
      </c>
      <c r="Y2356" s="80">
        <f>INDEX(检修、备用和必开!E:E,MATCH(统调负荷!$C2356,检修、备用和必开!$A:$A,0))</f>
        <v/>
      </c>
      <c r="Z2356" s="80">
        <f>INDEX(检修、备用和必开!F:F,MATCH(统调负荷!$C2356,检修、备用和必开!$A:$A,0))</f>
        <v/>
      </c>
      <c r="AA2356" s="80">
        <f>94492.4-V2356-Z2356</f>
        <v/>
      </c>
      <c r="AB2356" s="80" t="n">
        <v>0</v>
      </c>
      <c r="AC2356" s="80" t="n">
        <v>0</v>
      </c>
      <c r="AD2356" s="83">
        <f>C2356+D2356</f>
        <v/>
      </c>
      <c r="AE2356" s="82">
        <f>N2356-E2356</f>
        <v/>
      </c>
      <c r="AF2356" s="82">
        <f>O2356-F2356</f>
        <v/>
      </c>
      <c r="AG2356" s="82">
        <f>P2356-G2356</f>
        <v/>
      </c>
      <c r="AH2356" s="82">
        <f>Q2356-H2356</f>
        <v/>
      </c>
      <c r="AI2356" s="82">
        <f>R2356-I2356</f>
        <v/>
      </c>
      <c r="AJ2356" s="82">
        <f>S2356-J2356</f>
        <v/>
      </c>
      <c r="AK2356" s="80">
        <f>INDEX(检修、备用和必开!I:I,MATCH(统调负荷!$C2356,检修、备用和必开!$A:$A,0))</f>
        <v/>
      </c>
    </row>
    <row r="2357" ht="13.8" customHeight="1">
      <c r="A2357" s="80">
        <f>WEEKDAY(C2357,2)</f>
        <v/>
      </c>
      <c r="B2357" s="80">
        <f>HOUR(D2357)</f>
        <v/>
      </c>
      <c r="D2357" s="75" t="n"/>
      <c r="E2357" s="80" t="n"/>
      <c r="F2357" s="80" t="n"/>
      <c r="G2357" s="80" t="n"/>
      <c r="H2357" s="80" t="n"/>
      <c r="I2357" s="80" t="n"/>
      <c r="J2357" s="80" t="n"/>
      <c r="K2357" s="80">
        <f>F2357-Y2357</f>
        <v/>
      </c>
      <c r="L2357" s="82">
        <f>AA2357/(K2357+W2357)</f>
        <v/>
      </c>
      <c r="M2357" s="75" t="n">
        <v>0.53125</v>
      </c>
      <c r="N2357" s="80" t="n">
        <v>45879</v>
      </c>
      <c r="O2357" s="80" t="n">
        <v>10968.79</v>
      </c>
      <c r="P2357" s="80" t="n">
        <v>8761.209999999999</v>
      </c>
      <c r="Q2357" s="80" t="n">
        <v>16452.6</v>
      </c>
      <c r="R2357" s="80" t="n">
        <v>11037.5</v>
      </c>
      <c r="S2357" s="80" t="n">
        <v>-1341.1</v>
      </c>
      <c r="T2357" s="80">
        <f>O2357-Y2357</f>
        <v/>
      </c>
      <c r="U2357" s="82">
        <f>AA2357/(T2357+X2357)</f>
        <v/>
      </c>
      <c r="V2357" s="80">
        <f>INDEX(检修、备用和必开!B:B,MATCH(统调负荷!$C2357,检修、备用和必开!$A:$A,0))</f>
        <v/>
      </c>
      <c r="W2357" s="80">
        <f>INDEX(检修、备用和必开!C:C,MATCH(统调负荷!$C2357,检修、备用和必开!$A:$A,0))</f>
        <v/>
      </c>
      <c r="X2357" s="80">
        <f>INDEX(检修、备用和必开!D:D,MATCH(统调负荷!$C2357,检修、备用和必开!$A:$A,0))</f>
        <v/>
      </c>
      <c r="Y2357" s="80">
        <f>INDEX(检修、备用和必开!E:E,MATCH(统调负荷!$C2357,检修、备用和必开!$A:$A,0))</f>
        <v/>
      </c>
      <c r="Z2357" s="80">
        <f>INDEX(检修、备用和必开!F:F,MATCH(统调负荷!$C2357,检修、备用和必开!$A:$A,0))</f>
        <v/>
      </c>
      <c r="AA2357" s="80">
        <f>94492.4-V2357-Z2357</f>
        <v/>
      </c>
      <c r="AB2357" s="80" t="n">
        <v>0</v>
      </c>
      <c r="AC2357" s="80" t="n">
        <v>0</v>
      </c>
      <c r="AD2357" s="83">
        <f>C2357+D2357</f>
        <v/>
      </c>
      <c r="AE2357" s="82">
        <f>N2357-E2357</f>
        <v/>
      </c>
      <c r="AF2357" s="82">
        <f>O2357-F2357</f>
        <v/>
      </c>
      <c r="AG2357" s="82">
        <f>P2357-G2357</f>
        <v/>
      </c>
      <c r="AH2357" s="82">
        <f>Q2357-H2357</f>
        <v/>
      </c>
      <c r="AI2357" s="82">
        <f>R2357-I2357</f>
        <v/>
      </c>
      <c r="AJ2357" s="82">
        <f>S2357-J2357</f>
        <v/>
      </c>
      <c r="AK2357" s="80">
        <f>INDEX(检修、备用和必开!I:I,MATCH(统调负荷!$C2357,检修、备用和必开!$A:$A,0))</f>
        <v/>
      </c>
    </row>
    <row r="2358" ht="13.8" customHeight="1">
      <c r="A2358" s="80">
        <f>WEEKDAY(C2358,2)</f>
        <v/>
      </c>
      <c r="B2358" s="80">
        <f>HOUR(D2358)</f>
        <v/>
      </c>
      <c r="D2358" s="75" t="n"/>
      <c r="E2358" s="80" t="n"/>
      <c r="F2358" s="80" t="n"/>
      <c r="G2358" s="80" t="n"/>
      <c r="H2358" s="80" t="n"/>
      <c r="I2358" s="80" t="n"/>
      <c r="J2358" s="80" t="n"/>
      <c r="K2358" s="80">
        <f>F2358-Y2358</f>
        <v/>
      </c>
      <c r="L2358" s="82">
        <f>AA2358/(K2358+W2358)</f>
        <v/>
      </c>
      <c r="M2358" s="75" t="n">
        <v>0.5416666666666666</v>
      </c>
      <c r="N2358" s="80" t="n">
        <v>45437.3</v>
      </c>
      <c r="O2358" s="80" t="n">
        <v>10853.76</v>
      </c>
      <c r="P2358" s="80" t="n">
        <v>8615.879999999999</v>
      </c>
      <c r="Q2358" s="80" t="n">
        <v>16343.2</v>
      </c>
      <c r="R2358" s="80" t="n">
        <v>10948.8</v>
      </c>
      <c r="S2358" s="80" t="n">
        <v>-1324.34</v>
      </c>
      <c r="T2358" s="80">
        <f>O2358-Y2358</f>
        <v/>
      </c>
      <c r="U2358" s="82">
        <f>AA2358/(T2358+X2358)</f>
        <v/>
      </c>
      <c r="V2358" s="80">
        <f>INDEX(检修、备用和必开!B:B,MATCH(统调负荷!$C2358,检修、备用和必开!$A:$A,0))</f>
        <v/>
      </c>
      <c r="W2358" s="80">
        <f>INDEX(检修、备用和必开!C:C,MATCH(统调负荷!$C2358,检修、备用和必开!$A:$A,0))</f>
        <v/>
      </c>
      <c r="X2358" s="80">
        <f>INDEX(检修、备用和必开!D:D,MATCH(统调负荷!$C2358,检修、备用和必开!$A:$A,0))</f>
        <v/>
      </c>
      <c r="Y2358" s="80">
        <f>INDEX(检修、备用和必开!E:E,MATCH(统调负荷!$C2358,检修、备用和必开!$A:$A,0))</f>
        <v/>
      </c>
      <c r="Z2358" s="80">
        <f>INDEX(检修、备用和必开!F:F,MATCH(统调负荷!$C2358,检修、备用和必开!$A:$A,0))</f>
        <v/>
      </c>
      <c r="AA2358" s="80">
        <f>94492.4-V2358-Z2358</f>
        <v/>
      </c>
      <c r="AB2358" s="80" t="n">
        <v>0</v>
      </c>
      <c r="AC2358" s="80" t="n">
        <v>0</v>
      </c>
      <c r="AD2358" s="83">
        <f>C2358+D2358</f>
        <v/>
      </c>
      <c r="AE2358" s="82">
        <f>N2358-E2358</f>
        <v/>
      </c>
      <c r="AF2358" s="82">
        <f>O2358-F2358</f>
        <v/>
      </c>
      <c r="AG2358" s="82">
        <f>P2358-G2358</f>
        <v/>
      </c>
      <c r="AH2358" s="82">
        <f>Q2358-H2358</f>
        <v/>
      </c>
      <c r="AI2358" s="82">
        <f>R2358-I2358</f>
        <v/>
      </c>
      <c r="AJ2358" s="82">
        <f>S2358-J2358</f>
        <v/>
      </c>
      <c r="AK2358" s="80">
        <f>INDEX(检修、备用和必开!I:I,MATCH(统调负荷!$C2358,检修、备用和必开!$A:$A,0))</f>
        <v/>
      </c>
    </row>
    <row r="2359" ht="13.8" customHeight="1">
      <c r="A2359" s="80">
        <f>WEEKDAY(C2359,2)</f>
        <v/>
      </c>
      <c r="B2359" s="80">
        <f>HOUR(D2359)</f>
        <v/>
      </c>
      <c r="D2359" s="75" t="n"/>
      <c r="E2359" s="80" t="n"/>
      <c r="F2359" s="80" t="n"/>
      <c r="G2359" s="80" t="n"/>
      <c r="H2359" s="80" t="n"/>
      <c r="I2359" s="80" t="n"/>
      <c r="J2359" s="80" t="n"/>
      <c r="K2359" s="80">
        <f>F2359-Y2359</f>
        <v/>
      </c>
      <c r="L2359" s="82">
        <f>AA2359/(K2359+W2359)</f>
        <v/>
      </c>
      <c r="M2359" s="75" t="n">
        <v>0.5520833333333334</v>
      </c>
      <c r="N2359" s="80" t="n">
        <v>45109.3</v>
      </c>
      <c r="O2359" s="80" t="n">
        <v>11019.61</v>
      </c>
      <c r="P2359" s="80" t="n">
        <v>8356.530000000001</v>
      </c>
      <c r="Q2359" s="80" t="n">
        <v>16265.1</v>
      </c>
      <c r="R2359" s="80" t="n">
        <v>10805.9</v>
      </c>
      <c r="S2359" s="80" t="n">
        <v>-1337.84</v>
      </c>
      <c r="T2359" s="80">
        <f>O2359-Y2359</f>
        <v/>
      </c>
      <c r="U2359" s="82">
        <f>AA2359/(T2359+X2359)</f>
        <v/>
      </c>
      <c r="V2359" s="80">
        <f>INDEX(检修、备用和必开!B:B,MATCH(统调负荷!$C2359,检修、备用和必开!$A:$A,0))</f>
        <v/>
      </c>
      <c r="W2359" s="80">
        <f>INDEX(检修、备用和必开!C:C,MATCH(统调负荷!$C2359,检修、备用和必开!$A:$A,0))</f>
        <v/>
      </c>
      <c r="X2359" s="80">
        <f>INDEX(检修、备用和必开!D:D,MATCH(统调负荷!$C2359,检修、备用和必开!$A:$A,0))</f>
        <v/>
      </c>
      <c r="Y2359" s="80">
        <f>INDEX(检修、备用和必开!E:E,MATCH(统调负荷!$C2359,检修、备用和必开!$A:$A,0))</f>
        <v/>
      </c>
      <c r="Z2359" s="80">
        <f>INDEX(检修、备用和必开!F:F,MATCH(统调负荷!$C2359,检修、备用和必开!$A:$A,0))</f>
        <v/>
      </c>
      <c r="AA2359" s="80">
        <f>94492.4-V2359-Z2359</f>
        <v/>
      </c>
      <c r="AB2359" s="80" t="n">
        <v>0</v>
      </c>
      <c r="AC2359" s="80" t="n">
        <v>0</v>
      </c>
      <c r="AD2359" s="83">
        <f>C2359+D2359</f>
        <v/>
      </c>
      <c r="AE2359" s="82">
        <f>N2359-E2359</f>
        <v/>
      </c>
      <c r="AF2359" s="82">
        <f>O2359-F2359</f>
        <v/>
      </c>
      <c r="AG2359" s="82">
        <f>P2359-G2359</f>
        <v/>
      </c>
      <c r="AH2359" s="82">
        <f>Q2359-H2359</f>
        <v/>
      </c>
      <c r="AI2359" s="82">
        <f>R2359-I2359</f>
        <v/>
      </c>
      <c r="AJ2359" s="82">
        <f>S2359-J2359</f>
        <v/>
      </c>
      <c r="AK2359" s="80">
        <f>INDEX(检修、备用和必开!I:I,MATCH(统调负荷!$C2359,检修、备用和必开!$A:$A,0))</f>
        <v/>
      </c>
    </row>
    <row r="2360" ht="13.8" customHeight="1">
      <c r="A2360" s="80">
        <f>WEEKDAY(C2360,2)</f>
        <v/>
      </c>
      <c r="B2360" s="80">
        <f>HOUR(D2360)</f>
        <v/>
      </c>
      <c r="D2360" s="75" t="n"/>
      <c r="E2360" s="80" t="n"/>
      <c r="F2360" s="80" t="n"/>
      <c r="G2360" s="80" t="n"/>
      <c r="H2360" s="80" t="n"/>
      <c r="I2360" s="80" t="n"/>
      <c r="J2360" s="80" t="n"/>
      <c r="K2360" s="80">
        <f>F2360-Y2360</f>
        <v/>
      </c>
      <c r="L2360" s="82">
        <f>AA2360/(K2360+W2360)</f>
        <v/>
      </c>
      <c r="M2360" s="75" t="n">
        <v>0.5625</v>
      </c>
      <c r="N2360" s="80" t="n">
        <v>44829.1</v>
      </c>
      <c r="O2360" s="80" t="n">
        <v>10865.34</v>
      </c>
      <c r="P2360" s="80" t="n">
        <v>8372.83</v>
      </c>
      <c r="Q2360" s="80" t="n">
        <v>15899.2</v>
      </c>
      <c r="R2360" s="80" t="n">
        <v>10964.2</v>
      </c>
      <c r="S2360" s="80" t="n">
        <v>-1272.47</v>
      </c>
      <c r="T2360" s="80">
        <f>O2360-Y2360</f>
        <v/>
      </c>
      <c r="U2360" s="82">
        <f>AA2360/(T2360+X2360)</f>
        <v/>
      </c>
      <c r="V2360" s="80">
        <f>INDEX(检修、备用和必开!B:B,MATCH(统调负荷!$C2360,检修、备用和必开!$A:$A,0))</f>
        <v/>
      </c>
      <c r="W2360" s="80">
        <f>INDEX(检修、备用和必开!C:C,MATCH(统调负荷!$C2360,检修、备用和必开!$A:$A,0))</f>
        <v/>
      </c>
      <c r="X2360" s="80">
        <f>INDEX(检修、备用和必开!D:D,MATCH(统调负荷!$C2360,检修、备用和必开!$A:$A,0))</f>
        <v/>
      </c>
      <c r="Y2360" s="80">
        <f>INDEX(检修、备用和必开!E:E,MATCH(统调负荷!$C2360,检修、备用和必开!$A:$A,0))</f>
        <v/>
      </c>
      <c r="Z2360" s="80">
        <f>INDEX(检修、备用和必开!F:F,MATCH(统调负荷!$C2360,检修、备用和必开!$A:$A,0))</f>
        <v/>
      </c>
      <c r="AA2360" s="80">
        <f>94492.4-V2360-Z2360</f>
        <v/>
      </c>
      <c r="AB2360" s="80" t="n">
        <v>0</v>
      </c>
      <c r="AC2360" s="80" t="n">
        <v>0</v>
      </c>
      <c r="AD2360" s="83">
        <f>C2360+D2360</f>
        <v/>
      </c>
      <c r="AE2360" s="82">
        <f>N2360-E2360</f>
        <v/>
      </c>
      <c r="AF2360" s="82">
        <f>O2360-F2360</f>
        <v/>
      </c>
      <c r="AG2360" s="82">
        <f>P2360-G2360</f>
        <v/>
      </c>
      <c r="AH2360" s="82">
        <f>Q2360-H2360</f>
        <v/>
      </c>
      <c r="AI2360" s="82">
        <f>R2360-I2360</f>
        <v/>
      </c>
      <c r="AJ2360" s="82">
        <f>S2360-J2360</f>
        <v/>
      </c>
      <c r="AK2360" s="80">
        <f>INDEX(检修、备用和必开!I:I,MATCH(统调负荷!$C2360,检修、备用和必开!$A:$A,0))</f>
        <v/>
      </c>
    </row>
    <row r="2361" ht="13.8" customHeight="1">
      <c r="A2361" s="80">
        <f>WEEKDAY(C2361,2)</f>
        <v/>
      </c>
      <c r="B2361" s="80">
        <f>HOUR(D2361)</f>
        <v/>
      </c>
      <c r="D2361" s="75" t="n"/>
      <c r="E2361" s="80" t="n"/>
      <c r="F2361" s="80" t="n"/>
      <c r="G2361" s="80" t="n"/>
      <c r="H2361" s="80" t="n"/>
      <c r="I2361" s="80" t="n"/>
      <c r="J2361" s="80" t="n"/>
      <c r="K2361" s="80">
        <f>F2361-Y2361</f>
        <v/>
      </c>
      <c r="L2361" s="82">
        <f>AA2361/(K2361+W2361)</f>
        <v/>
      </c>
      <c r="M2361" s="75" t="n">
        <v>0.5729166666666666</v>
      </c>
      <c r="N2361" s="80" t="n">
        <v>44812.4</v>
      </c>
      <c r="O2361" s="80" t="n">
        <v>10395.35</v>
      </c>
      <c r="P2361" s="80" t="n">
        <v>7841.86</v>
      </c>
      <c r="Q2361" s="80" t="n">
        <v>16507.8</v>
      </c>
      <c r="R2361" s="80" t="n">
        <v>11419.7</v>
      </c>
      <c r="S2361" s="80" t="n">
        <v>-1352.31</v>
      </c>
      <c r="T2361" s="80">
        <f>O2361-Y2361</f>
        <v/>
      </c>
      <c r="U2361" s="82">
        <f>AA2361/(T2361+X2361)</f>
        <v/>
      </c>
      <c r="V2361" s="80">
        <f>INDEX(检修、备用和必开!B:B,MATCH(统调负荷!$C2361,检修、备用和必开!$A:$A,0))</f>
        <v/>
      </c>
      <c r="W2361" s="80">
        <f>INDEX(检修、备用和必开!C:C,MATCH(统调负荷!$C2361,检修、备用和必开!$A:$A,0))</f>
        <v/>
      </c>
      <c r="X2361" s="80">
        <f>INDEX(检修、备用和必开!D:D,MATCH(统调负荷!$C2361,检修、备用和必开!$A:$A,0))</f>
        <v/>
      </c>
      <c r="Y2361" s="80">
        <f>INDEX(检修、备用和必开!E:E,MATCH(统调负荷!$C2361,检修、备用和必开!$A:$A,0))</f>
        <v/>
      </c>
      <c r="Z2361" s="80">
        <f>INDEX(检修、备用和必开!F:F,MATCH(统调负荷!$C2361,检修、备用和必开!$A:$A,0))</f>
        <v/>
      </c>
      <c r="AA2361" s="80">
        <f>94492.4-V2361-Z2361</f>
        <v/>
      </c>
      <c r="AB2361" s="80" t="n">
        <v>0</v>
      </c>
      <c r="AC2361" s="80" t="n">
        <v>0</v>
      </c>
      <c r="AD2361" s="83">
        <f>C2361+D2361</f>
        <v/>
      </c>
      <c r="AE2361" s="82">
        <f>N2361-E2361</f>
        <v/>
      </c>
      <c r="AF2361" s="82">
        <f>O2361-F2361</f>
        <v/>
      </c>
      <c r="AG2361" s="82">
        <f>P2361-G2361</f>
        <v/>
      </c>
      <c r="AH2361" s="82">
        <f>Q2361-H2361</f>
        <v/>
      </c>
      <c r="AI2361" s="82">
        <f>R2361-I2361</f>
        <v/>
      </c>
      <c r="AJ2361" s="82">
        <f>S2361-J2361</f>
        <v/>
      </c>
      <c r="AK2361" s="80">
        <f>INDEX(检修、备用和必开!I:I,MATCH(统调负荷!$C2361,检修、备用和必开!$A:$A,0))</f>
        <v/>
      </c>
    </row>
    <row r="2362" ht="13.8" customHeight="1">
      <c r="A2362" s="80">
        <f>WEEKDAY(C2362,2)</f>
        <v/>
      </c>
      <c r="B2362" s="80">
        <f>HOUR(D2362)</f>
        <v/>
      </c>
      <c r="D2362" s="75" t="n"/>
      <c r="E2362" s="80" t="n"/>
      <c r="F2362" s="80" t="n"/>
      <c r="G2362" s="80" t="n"/>
      <c r="H2362" s="80" t="n"/>
      <c r="I2362" s="80" t="n"/>
      <c r="J2362" s="80" t="n"/>
      <c r="K2362" s="80">
        <f>F2362-Y2362</f>
        <v/>
      </c>
      <c r="L2362" s="82">
        <f>AA2362/(K2362+W2362)</f>
        <v/>
      </c>
      <c r="M2362" s="75" t="n">
        <v>0.5833333333333334</v>
      </c>
      <c r="N2362" s="80" t="n">
        <v>44503.4</v>
      </c>
      <c r="O2362" s="80" t="n">
        <v>10235.41</v>
      </c>
      <c r="P2362" s="80" t="n">
        <v>7159.66</v>
      </c>
      <c r="Q2362" s="80" t="n">
        <v>17151.6</v>
      </c>
      <c r="R2362" s="80" t="n">
        <v>11307.1</v>
      </c>
      <c r="S2362" s="80" t="n">
        <v>-1350.37</v>
      </c>
      <c r="T2362" s="80">
        <f>O2362-Y2362</f>
        <v/>
      </c>
      <c r="U2362" s="82">
        <f>AA2362/(T2362+X2362)</f>
        <v/>
      </c>
      <c r="V2362" s="80">
        <f>INDEX(检修、备用和必开!B:B,MATCH(统调负荷!$C2362,检修、备用和必开!$A:$A,0))</f>
        <v/>
      </c>
      <c r="W2362" s="80">
        <f>INDEX(检修、备用和必开!C:C,MATCH(统调负荷!$C2362,检修、备用和必开!$A:$A,0))</f>
        <v/>
      </c>
      <c r="X2362" s="80">
        <f>INDEX(检修、备用和必开!D:D,MATCH(统调负荷!$C2362,检修、备用和必开!$A:$A,0))</f>
        <v/>
      </c>
      <c r="Y2362" s="80">
        <f>INDEX(检修、备用和必开!E:E,MATCH(统调负荷!$C2362,检修、备用和必开!$A:$A,0))</f>
        <v/>
      </c>
      <c r="Z2362" s="80">
        <f>INDEX(检修、备用和必开!F:F,MATCH(统调负荷!$C2362,检修、备用和必开!$A:$A,0))</f>
        <v/>
      </c>
      <c r="AA2362" s="80">
        <f>94492.4-V2362-Z2362</f>
        <v/>
      </c>
      <c r="AB2362" s="80" t="n">
        <v>0</v>
      </c>
      <c r="AC2362" s="80" t="n">
        <v>0</v>
      </c>
      <c r="AD2362" s="83">
        <f>C2362+D2362</f>
        <v/>
      </c>
      <c r="AE2362" s="82">
        <f>N2362-E2362</f>
        <v/>
      </c>
      <c r="AF2362" s="82">
        <f>O2362-F2362</f>
        <v/>
      </c>
      <c r="AG2362" s="82">
        <f>P2362-G2362</f>
        <v/>
      </c>
      <c r="AH2362" s="82">
        <f>Q2362-H2362</f>
        <v/>
      </c>
      <c r="AI2362" s="82">
        <f>R2362-I2362</f>
        <v/>
      </c>
      <c r="AJ2362" s="82">
        <f>S2362-J2362</f>
        <v/>
      </c>
      <c r="AK2362" s="80">
        <f>INDEX(检修、备用和必开!I:I,MATCH(统调负荷!$C2362,检修、备用和必开!$A:$A,0))</f>
        <v/>
      </c>
    </row>
    <row r="2363" ht="13.8" customHeight="1">
      <c r="A2363" s="80">
        <f>WEEKDAY(C2363,2)</f>
        <v/>
      </c>
      <c r="B2363" s="80">
        <f>HOUR(D2363)</f>
        <v/>
      </c>
      <c r="D2363" s="75" t="n"/>
      <c r="E2363" s="80" t="n"/>
      <c r="F2363" s="80" t="n"/>
      <c r="G2363" s="80" t="n"/>
      <c r="H2363" s="80" t="n"/>
      <c r="I2363" s="80" t="n"/>
      <c r="J2363" s="80" t="n"/>
      <c r="K2363" s="80">
        <f>F2363-Y2363</f>
        <v/>
      </c>
      <c r="L2363" s="82">
        <f>AA2363/(K2363+W2363)</f>
        <v/>
      </c>
      <c r="M2363" s="75" t="n">
        <v>0.59375</v>
      </c>
      <c r="N2363" s="80" t="n">
        <v>43717.3</v>
      </c>
      <c r="O2363" s="80" t="n">
        <v>9775.08</v>
      </c>
      <c r="P2363" s="80" t="n">
        <v>7537.49</v>
      </c>
      <c r="Q2363" s="80" t="n">
        <v>16651.1</v>
      </c>
      <c r="R2363" s="80" t="n">
        <v>11106.5</v>
      </c>
      <c r="S2363" s="80" t="n">
        <v>-1352.87</v>
      </c>
      <c r="T2363" s="80">
        <f>O2363-Y2363</f>
        <v/>
      </c>
      <c r="U2363" s="82">
        <f>AA2363/(T2363+X2363)</f>
        <v/>
      </c>
      <c r="V2363" s="80">
        <f>INDEX(检修、备用和必开!B:B,MATCH(统调负荷!$C2363,检修、备用和必开!$A:$A,0))</f>
        <v/>
      </c>
      <c r="W2363" s="80">
        <f>INDEX(检修、备用和必开!C:C,MATCH(统调负荷!$C2363,检修、备用和必开!$A:$A,0))</f>
        <v/>
      </c>
      <c r="X2363" s="80">
        <f>INDEX(检修、备用和必开!D:D,MATCH(统调负荷!$C2363,检修、备用和必开!$A:$A,0))</f>
        <v/>
      </c>
      <c r="Y2363" s="80">
        <f>INDEX(检修、备用和必开!E:E,MATCH(统调负荷!$C2363,检修、备用和必开!$A:$A,0))</f>
        <v/>
      </c>
      <c r="Z2363" s="80">
        <f>INDEX(检修、备用和必开!F:F,MATCH(统调负荷!$C2363,检修、备用和必开!$A:$A,0))</f>
        <v/>
      </c>
      <c r="AA2363" s="80">
        <f>94492.4-V2363-Z2363</f>
        <v/>
      </c>
      <c r="AB2363" s="80" t="n">
        <v>0</v>
      </c>
      <c r="AC2363" s="80" t="n">
        <v>0</v>
      </c>
      <c r="AD2363" s="83">
        <f>C2363+D2363</f>
        <v/>
      </c>
      <c r="AE2363" s="82">
        <f>N2363-E2363</f>
        <v/>
      </c>
      <c r="AF2363" s="82">
        <f>O2363-F2363</f>
        <v/>
      </c>
      <c r="AG2363" s="82">
        <f>P2363-G2363</f>
        <v/>
      </c>
      <c r="AH2363" s="82">
        <f>Q2363-H2363</f>
        <v/>
      </c>
      <c r="AI2363" s="82">
        <f>R2363-I2363</f>
        <v/>
      </c>
      <c r="AJ2363" s="82">
        <f>S2363-J2363</f>
        <v/>
      </c>
      <c r="AK2363" s="80">
        <f>INDEX(检修、备用和必开!I:I,MATCH(统调负荷!$C2363,检修、备用和必开!$A:$A,0))</f>
        <v/>
      </c>
    </row>
    <row r="2364" ht="13.8" customHeight="1">
      <c r="A2364" s="80">
        <f>WEEKDAY(C2364,2)</f>
        <v/>
      </c>
      <c r="B2364" s="80">
        <f>HOUR(D2364)</f>
        <v/>
      </c>
      <c r="D2364" s="75" t="n"/>
      <c r="E2364" s="80" t="n"/>
      <c r="F2364" s="80" t="n"/>
      <c r="G2364" s="80" t="n"/>
      <c r="H2364" s="80" t="n"/>
      <c r="I2364" s="80" t="n"/>
      <c r="J2364" s="80" t="n"/>
      <c r="K2364" s="80">
        <f>F2364-Y2364</f>
        <v/>
      </c>
      <c r="L2364" s="82">
        <f>AA2364/(K2364+W2364)</f>
        <v/>
      </c>
      <c r="M2364" s="75" t="n">
        <v>0.6041666666666666</v>
      </c>
      <c r="N2364" s="80" t="n">
        <v>43710.1</v>
      </c>
      <c r="O2364" s="80" t="n">
        <v>9854.639999999999</v>
      </c>
      <c r="P2364" s="80" t="n">
        <v>8121.28</v>
      </c>
      <c r="Q2364" s="80" t="n">
        <v>16568.2</v>
      </c>
      <c r="R2364" s="80" t="n">
        <v>10536.1</v>
      </c>
      <c r="S2364" s="80" t="n">
        <v>-1370.12</v>
      </c>
      <c r="T2364" s="80">
        <f>O2364-Y2364</f>
        <v/>
      </c>
      <c r="U2364" s="82">
        <f>AA2364/(T2364+X2364)</f>
        <v/>
      </c>
      <c r="V2364" s="80">
        <f>INDEX(检修、备用和必开!B:B,MATCH(统调负荷!$C2364,检修、备用和必开!$A:$A,0))</f>
        <v/>
      </c>
      <c r="W2364" s="80">
        <f>INDEX(检修、备用和必开!C:C,MATCH(统调负荷!$C2364,检修、备用和必开!$A:$A,0))</f>
        <v/>
      </c>
      <c r="X2364" s="80">
        <f>INDEX(检修、备用和必开!D:D,MATCH(统调负荷!$C2364,检修、备用和必开!$A:$A,0))</f>
        <v/>
      </c>
      <c r="Y2364" s="80">
        <f>INDEX(检修、备用和必开!E:E,MATCH(统调负荷!$C2364,检修、备用和必开!$A:$A,0))</f>
        <v/>
      </c>
      <c r="Z2364" s="80">
        <f>INDEX(检修、备用和必开!F:F,MATCH(统调负荷!$C2364,检修、备用和必开!$A:$A,0))</f>
        <v/>
      </c>
      <c r="AA2364" s="80">
        <f>94492.4-V2364-Z2364</f>
        <v/>
      </c>
      <c r="AB2364" s="80" t="n">
        <v>0</v>
      </c>
      <c r="AC2364" s="80" t="n">
        <v>0</v>
      </c>
      <c r="AD2364" s="83">
        <f>C2364+D2364</f>
        <v/>
      </c>
      <c r="AE2364" s="82">
        <f>N2364-E2364</f>
        <v/>
      </c>
      <c r="AF2364" s="82">
        <f>O2364-F2364</f>
        <v/>
      </c>
      <c r="AG2364" s="82">
        <f>P2364-G2364</f>
        <v/>
      </c>
      <c r="AH2364" s="82">
        <f>Q2364-H2364</f>
        <v/>
      </c>
      <c r="AI2364" s="82">
        <f>R2364-I2364</f>
        <v/>
      </c>
      <c r="AJ2364" s="82">
        <f>S2364-J2364</f>
        <v/>
      </c>
      <c r="AK2364" s="80">
        <f>INDEX(检修、备用和必开!I:I,MATCH(统调负荷!$C2364,检修、备用和必开!$A:$A,0))</f>
        <v/>
      </c>
    </row>
    <row r="2365" ht="13.8" customHeight="1">
      <c r="A2365" s="80">
        <f>WEEKDAY(C2365,2)</f>
        <v/>
      </c>
      <c r="B2365" s="80">
        <f>HOUR(D2365)</f>
        <v/>
      </c>
      <c r="D2365" s="75" t="n"/>
      <c r="E2365" s="80" t="n"/>
      <c r="F2365" s="80" t="n"/>
      <c r="G2365" s="80" t="n"/>
      <c r="H2365" s="80" t="n"/>
      <c r="I2365" s="80" t="n"/>
      <c r="J2365" s="80" t="n"/>
      <c r="K2365" s="80">
        <f>F2365-Y2365</f>
        <v/>
      </c>
      <c r="L2365" s="82">
        <f>AA2365/(K2365+W2365)</f>
        <v/>
      </c>
      <c r="M2365" s="75" t="n">
        <v>0.6145833333333334</v>
      </c>
      <c r="N2365" s="80" t="n">
        <v>44029.4</v>
      </c>
      <c r="O2365" s="80" t="n">
        <v>9924.370000000001</v>
      </c>
      <c r="P2365" s="80" t="n">
        <v>8614.01</v>
      </c>
      <c r="Q2365" s="80" t="n">
        <v>16409</v>
      </c>
      <c r="R2365" s="80" t="n">
        <v>10429.5</v>
      </c>
      <c r="S2365" s="80" t="n">
        <v>-1347.48</v>
      </c>
      <c r="T2365" s="80">
        <f>O2365-Y2365</f>
        <v/>
      </c>
      <c r="U2365" s="82">
        <f>AA2365/(T2365+X2365)</f>
        <v/>
      </c>
      <c r="V2365" s="80">
        <f>INDEX(检修、备用和必开!B:B,MATCH(统调负荷!$C2365,检修、备用和必开!$A:$A,0))</f>
        <v/>
      </c>
      <c r="W2365" s="80">
        <f>INDEX(检修、备用和必开!C:C,MATCH(统调负荷!$C2365,检修、备用和必开!$A:$A,0))</f>
        <v/>
      </c>
      <c r="X2365" s="80">
        <f>INDEX(检修、备用和必开!D:D,MATCH(统调负荷!$C2365,检修、备用和必开!$A:$A,0))</f>
        <v/>
      </c>
      <c r="Y2365" s="80">
        <f>INDEX(检修、备用和必开!E:E,MATCH(统调负荷!$C2365,检修、备用和必开!$A:$A,0))</f>
        <v/>
      </c>
      <c r="Z2365" s="80">
        <f>INDEX(检修、备用和必开!F:F,MATCH(统调负荷!$C2365,检修、备用和必开!$A:$A,0))</f>
        <v/>
      </c>
      <c r="AA2365" s="80">
        <f>94492.4-V2365-Z2365</f>
        <v/>
      </c>
      <c r="AB2365" s="80" t="n">
        <v>0</v>
      </c>
      <c r="AC2365" s="80" t="n">
        <v>0</v>
      </c>
      <c r="AD2365" s="83">
        <f>C2365+D2365</f>
        <v/>
      </c>
      <c r="AE2365" s="82">
        <f>N2365-E2365</f>
        <v/>
      </c>
      <c r="AF2365" s="82">
        <f>O2365-F2365</f>
        <v/>
      </c>
      <c r="AG2365" s="82">
        <f>P2365-G2365</f>
        <v/>
      </c>
      <c r="AH2365" s="82">
        <f>Q2365-H2365</f>
        <v/>
      </c>
      <c r="AI2365" s="82">
        <f>R2365-I2365</f>
        <v/>
      </c>
      <c r="AJ2365" s="82">
        <f>S2365-J2365</f>
        <v/>
      </c>
      <c r="AK2365" s="80">
        <f>INDEX(检修、备用和必开!I:I,MATCH(统调负荷!$C2365,检修、备用和必开!$A:$A,0))</f>
        <v/>
      </c>
    </row>
    <row r="2366" ht="13.8" customHeight="1">
      <c r="A2366" s="80">
        <f>WEEKDAY(C2366,2)</f>
        <v/>
      </c>
      <c r="B2366" s="80">
        <f>HOUR(D2366)</f>
        <v/>
      </c>
      <c r="D2366" s="75" t="n"/>
      <c r="E2366" s="80" t="n"/>
      <c r="F2366" s="80" t="n"/>
      <c r="G2366" s="80" t="n"/>
      <c r="H2366" s="80" t="n"/>
      <c r="I2366" s="80" t="n"/>
      <c r="J2366" s="80" t="n"/>
      <c r="K2366" s="80">
        <f>F2366-Y2366</f>
        <v/>
      </c>
      <c r="L2366" s="82">
        <f>AA2366/(K2366+W2366)</f>
        <v/>
      </c>
      <c r="M2366" s="75" t="n">
        <v>0.625</v>
      </c>
      <c r="N2366" s="80" t="n">
        <v>44687.6</v>
      </c>
      <c r="O2366" s="80" t="n">
        <v>9911.040000000001</v>
      </c>
      <c r="P2366" s="80" t="n">
        <v>9109.370000000001</v>
      </c>
      <c r="Q2366" s="80" t="n">
        <v>16618.4</v>
      </c>
      <c r="R2366" s="80" t="n">
        <v>10341.2</v>
      </c>
      <c r="S2366" s="80" t="n">
        <v>-1292.41</v>
      </c>
      <c r="T2366" s="80">
        <f>O2366-Y2366</f>
        <v/>
      </c>
      <c r="U2366" s="82">
        <f>AA2366/(T2366+X2366)</f>
        <v/>
      </c>
      <c r="V2366" s="80">
        <f>INDEX(检修、备用和必开!B:B,MATCH(统调负荷!$C2366,检修、备用和必开!$A:$A,0))</f>
        <v/>
      </c>
      <c r="W2366" s="80">
        <f>INDEX(检修、备用和必开!C:C,MATCH(统调负荷!$C2366,检修、备用和必开!$A:$A,0))</f>
        <v/>
      </c>
      <c r="X2366" s="80">
        <f>INDEX(检修、备用和必开!D:D,MATCH(统调负荷!$C2366,检修、备用和必开!$A:$A,0))</f>
        <v/>
      </c>
      <c r="Y2366" s="80">
        <f>INDEX(检修、备用和必开!E:E,MATCH(统调负荷!$C2366,检修、备用和必开!$A:$A,0))</f>
        <v/>
      </c>
      <c r="Z2366" s="80">
        <f>INDEX(检修、备用和必开!F:F,MATCH(统调负荷!$C2366,检修、备用和必开!$A:$A,0))</f>
        <v/>
      </c>
      <c r="AA2366" s="80">
        <f>94492.4-V2366-Z2366</f>
        <v/>
      </c>
      <c r="AB2366" s="80" t="n">
        <v>0</v>
      </c>
      <c r="AC2366" s="80" t="n">
        <v>0</v>
      </c>
      <c r="AD2366" s="83">
        <f>C2366+D2366</f>
        <v/>
      </c>
      <c r="AE2366" s="82">
        <f>N2366-E2366</f>
        <v/>
      </c>
      <c r="AF2366" s="82">
        <f>O2366-F2366</f>
        <v/>
      </c>
      <c r="AG2366" s="82">
        <f>P2366-G2366</f>
        <v/>
      </c>
      <c r="AH2366" s="82">
        <f>Q2366-H2366</f>
        <v/>
      </c>
      <c r="AI2366" s="82">
        <f>R2366-I2366</f>
        <v/>
      </c>
      <c r="AJ2366" s="82">
        <f>S2366-J2366</f>
        <v/>
      </c>
      <c r="AK2366" s="80">
        <f>INDEX(检修、备用和必开!I:I,MATCH(统调负荷!$C2366,检修、备用和必开!$A:$A,0))</f>
        <v/>
      </c>
    </row>
    <row r="2367" ht="13.8" customHeight="1">
      <c r="A2367" s="80">
        <f>WEEKDAY(C2367,2)</f>
        <v/>
      </c>
      <c r="B2367" s="80">
        <f>HOUR(D2367)</f>
        <v/>
      </c>
      <c r="D2367" s="75" t="n"/>
      <c r="E2367" s="80" t="n"/>
      <c r="F2367" s="80" t="n"/>
      <c r="G2367" s="80" t="n"/>
      <c r="H2367" s="80" t="n"/>
      <c r="I2367" s="80" t="n"/>
      <c r="J2367" s="80" t="n"/>
      <c r="K2367" s="80">
        <f>F2367-Y2367</f>
        <v/>
      </c>
      <c r="L2367" s="82">
        <f>AA2367/(K2367+W2367)</f>
        <v/>
      </c>
      <c r="M2367" s="75" t="n">
        <v>0.6354166666666666</v>
      </c>
      <c r="N2367" s="80" t="n">
        <v>45156.9</v>
      </c>
      <c r="O2367" s="80" t="n">
        <v>9891.73</v>
      </c>
      <c r="P2367" s="80" t="n">
        <v>9426.26</v>
      </c>
      <c r="Q2367" s="80" t="n">
        <v>17075.9</v>
      </c>
      <c r="R2367" s="80" t="n">
        <v>10121.2</v>
      </c>
      <c r="S2367" s="80" t="n">
        <v>-1358.19</v>
      </c>
      <c r="T2367" s="80">
        <f>O2367-Y2367</f>
        <v/>
      </c>
      <c r="U2367" s="82">
        <f>AA2367/(T2367+X2367)</f>
        <v/>
      </c>
      <c r="V2367" s="80">
        <f>INDEX(检修、备用和必开!B:B,MATCH(统调负荷!$C2367,检修、备用和必开!$A:$A,0))</f>
        <v/>
      </c>
      <c r="W2367" s="80">
        <f>INDEX(检修、备用和必开!C:C,MATCH(统调负荷!$C2367,检修、备用和必开!$A:$A,0))</f>
        <v/>
      </c>
      <c r="X2367" s="80">
        <f>INDEX(检修、备用和必开!D:D,MATCH(统调负荷!$C2367,检修、备用和必开!$A:$A,0))</f>
        <v/>
      </c>
      <c r="Y2367" s="80">
        <f>INDEX(检修、备用和必开!E:E,MATCH(统调负荷!$C2367,检修、备用和必开!$A:$A,0))</f>
        <v/>
      </c>
      <c r="Z2367" s="80">
        <f>INDEX(检修、备用和必开!F:F,MATCH(统调负荷!$C2367,检修、备用和必开!$A:$A,0))</f>
        <v/>
      </c>
      <c r="AA2367" s="80">
        <f>94492.4-V2367-Z2367</f>
        <v/>
      </c>
      <c r="AB2367" s="80" t="n">
        <v>285.93</v>
      </c>
      <c r="AC2367" s="80" t="n">
        <v>0</v>
      </c>
      <c r="AD2367" s="83">
        <f>C2367+D2367</f>
        <v/>
      </c>
      <c r="AE2367" s="82">
        <f>N2367-E2367</f>
        <v/>
      </c>
      <c r="AF2367" s="82">
        <f>O2367-F2367</f>
        <v/>
      </c>
      <c r="AG2367" s="82">
        <f>P2367-G2367</f>
        <v/>
      </c>
      <c r="AH2367" s="82">
        <f>Q2367-H2367</f>
        <v/>
      </c>
      <c r="AI2367" s="82">
        <f>R2367-I2367</f>
        <v/>
      </c>
      <c r="AJ2367" s="82">
        <f>S2367-J2367</f>
        <v/>
      </c>
      <c r="AK2367" s="80">
        <f>INDEX(检修、备用和必开!I:I,MATCH(统调负荷!$C2367,检修、备用和必开!$A:$A,0))</f>
        <v/>
      </c>
    </row>
    <row r="2368" ht="13.8" customHeight="1">
      <c r="A2368" s="80">
        <f>WEEKDAY(C2368,2)</f>
        <v/>
      </c>
      <c r="B2368" s="80">
        <f>HOUR(D2368)</f>
        <v/>
      </c>
      <c r="D2368" s="75" t="n"/>
      <c r="E2368" s="80" t="n"/>
      <c r="F2368" s="80" t="n"/>
      <c r="G2368" s="80" t="n"/>
      <c r="H2368" s="80" t="n"/>
      <c r="I2368" s="80" t="n"/>
      <c r="J2368" s="80" t="n"/>
      <c r="K2368" s="80">
        <f>F2368-Y2368</f>
        <v/>
      </c>
      <c r="L2368" s="82">
        <f>AA2368/(K2368+W2368)</f>
        <v/>
      </c>
      <c r="M2368" s="75" t="n">
        <v>0.6458333333333334</v>
      </c>
      <c r="N2368" s="80" t="n">
        <v>45880.2</v>
      </c>
      <c r="O2368" s="80" t="n">
        <v>9817.030000000001</v>
      </c>
      <c r="P2368" s="80" t="n">
        <v>9852.32</v>
      </c>
      <c r="Q2368" s="80" t="n">
        <v>17707.3</v>
      </c>
      <c r="R2368" s="80" t="n">
        <v>9842.940000000001</v>
      </c>
      <c r="S2368" s="80" t="n">
        <v>-1339.39</v>
      </c>
      <c r="T2368" s="80">
        <f>O2368-Y2368</f>
        <v/>
      </c>
      <c r="U2368" s="82">
        <f>AA2368/(T2368+X2368)</f>
        <v/>
      </c>
      <c r="V2368" s="80">
        <f>INDEX(检修、备用和必开!B:B,MATCH(统调负荷!$C2368,检修、备用和必开!$A:$A,0))</f>
        <v/>
      </c>
      <c r="W2368" s="80">
        <f>INDEX(检修、备用和必开!C:C,MATCH(统调负荷!$C2368,检修、备用和必开!$A:$A,0))</f>
        <v/>
      </c>
      <c r="X2368" s="80">
        <f>INDEX(检修、备用和必开!D:D,MATCH(统调负荷!$C2368,检修、备用和必开!$A:$A,0))</f>
        <v/>
      </c>
      <c r="Y2368" s="80">
        <f>INDEX(检修、备用和必开!E:E,MATCH(统调负荷!$C2368,检修、备用和必开!$A:$A,0))</f>
        <v/>
      </c>
      <c r="Z2368" s="80">
        <f>INDEX(检修、备用和必开!F:F,MATCH(统调负荷!$C2368,检修、备用和必开!$A:$A,0))</f>
        <v/>
      </c>
      <c r="AA2368" s="80">
        <f>94492.4-V2368-Z2368</f>
        <v/>
      </c>
      <c r="AB2368" s="80" t="n">
        <v>290</v>
      </c>
      <c r="AC2368" s="80" t="n">
        <v>0</v>
      </c>
      <c r="AD2368" s="83">
        <f>C2368+D2368</f>
        <v/>
      </c>
      <c r="AE2368" s="82">
        <f>N2368-E2368</f>
        <v/>
      </c>
      <c r="AF2368" s="82">
        <f>O2368-F2368</f>
        <v/>
      </c>
      <c r="AG2368" s="82">
        <f>P2368-G2368</f>
        <v/>
      </c>
      <c r="AH2368" s="82">
        <f>Q2368-H2368</f>
        <v/>
      </c>
      <c r="AI2368" s="82">
        <f>R2368-I2368</f>
        <v/>
      </c>
      <c r="AJ2368" s="82">
        <f>S2368-J2368</f>
        <v/>
      </c>
      <c r="AK2368" s="80">
        <f>INDEX(检修、备用和必开!I:I,MATCH(统调负荷!$C2368,检修、备用和必开!$A:$A,0))</f>
        <v/>
      </c>
    </row>
    <row r="2369" ht="13.8" customHeight="1">
      <c r="A2369" s="80">
        <f>WEEKDAY(C2369,2)</f>
        <v/>
      </c>
      <c r="B2369" s="80">
        <f>HOUR(D2369)</f>
        <v/>
      </c>
      <c r="D2369" s="75" t="n"/>
      <c r="E2369" s="80" t="n"/>
      <c r="F2369" s="80" t="n"/>
      <c r="G2369" s="80" t="n"/>
      <c r="H2369" s="80" t="n"/>
      <c r="I2369" s="80" t="n"/>
      <c r="J2369" s="80" t="n"/>
      <c r="K2369" s="80">
        <f>F2369-Y2369</f>
        <v/>
      </c>
      <c r="L2369" s="82">
        <f>AA2369/(K2369+W2369)</f>
        <v/>
      </c>
      <c r="M2369" s="75" t="n">
        <v>0.65625</v>
      </c>
      <c r="N2369" s="80" t="n">
        <v>47127</v>
      </c>
      <c r="O2369" s="80" t="n">
        <v>10706.41</v>
      </c>
      <c r="P2369" s="80" t="n">
        <v>10526.8</v>
      </c>
      <c r="Q2369" s="80" t="n">
        <v>17702.3</v>
      </c>
      <c r="R2369" s="80" t="n">
        <v>9510.15</v>
      </c>
      <c r="S2369" s="80" t="n">
        <v>-1318.66</v>
      </c>
      <c r="T2369" s="80">
        <f>O2369-Y2369</f>
        <v/>
      </c>
      <c r="U2369" s="82">
        <f>AA2369/(T2369+X2369)</f>
        <v/>
      </c>
      <c r="V2369" s="80">
        <f>INDEX(检修、备用和必开!B:B,MATCH(统调负荷!$C2369,检修、备用和必开!$A:$A,0))</f>
        <v/>
      </c>
      <c r="W2369" s="80">
        <f>INDEX(检修、备用和必开!C:C,MATCH(统调负荷!$C2369,检修、备用和必开!$A:$A,0))</f>
        <v/>
      </c>
      <c r="X2369" s="80">
        <f>INDEX(检修、备用和必开!D:D,MATCH(统调负荷!$C2369,检修、备用和必开!$A:$A,0))</f>
        <v/>
      </c>
      <c r="Y2369" s="80">
        <f>INDEX(检修、备用和必开!E:E,MATCH(统调负荷!$C2369,检修、备用和必开!$A:$A,0))</f>
        <v/>
      </c>
      <c r="Z2369" s="80">
        <f>INDEX(检修、备用和必开!F:F,MATCH(统调负荷!$C2369,检修、备用和必开!$A:$A,0))</f>
        <v/>
      </c>
      <c r="AA2369" s="80">
        <f>94492.4-V2369-Z2369</f>
        <v/>
      </c>
      <c r="AB2369" s="80" t="n">
        <v>0</v>
      </c>
      <c r="AC2369" s="80" t="n">
        <v>0</v>
      </c>
      <c r="AD2369" s="83">
        <f>C2369+D2369</f>
        <v/>
      </c>
      <c r="AE2369" s="82">
        <f>N2369-E2369</f>
        <v/>
      </c>
      <c r="AF2369" s="82">
        <f>O2369-F2369</f>
        <v/>
      </c>
      <c r="AG2369" s="82">
        <f>P2369-G2369</f>
        <v/>
      </c>
      <c r="AH2369" s="82">
        <f>Q2369-H2369</f>
        <v/>
      </c>
      <c r="AI2369" s="82">
        <f>R2369-I2369</f>
        <v/>
      </c>
      <c r="AJ2369" s="82">
        <f>S2369-J2369</f>
        <v/>
      </c>
      <c r="AK2369" s="80">
        <f>INDEX(检修、备用和必开!I:I,MATCH(统调负荷!$C2369,检修、备用和必开!$A:$A,0))</f>
        <v/>
      </c>
    </row>
    <row r="2370" ht="13.8" customHeight="1">
      <c r="A2370" s="80">
        <f>WEEKDAY(C2370,2)</f>
        <v/>
      </c>
      <c r="B2370" s="80">
        <f>HOUR(D2370)</f>
        <v/>
      </c>
      <c r="D2370" s="75" t="n"/>
      <c r="E2370" s="80" t="n"/>
      <c r="F2370" s="80" t="n"/>
      <c r="G2370" s="80" t="n"/>
      <c r="H2370" s="80" t="n"/>
      <c r="I2370" s="80" t="n"/>
      <c r="J2370" s="80" t="n"/>
      <c r="K2370" s="80">
        <f>F2370-Y2370</f>
        <v/>
      </c>
      <c r="L2370" s="82">
        <f>AA2370/(K2370+W2370)</f>
        <v/>
      </c>
      <c r="M2370" s="75" t="n">
        <v>0.6666666666666666</v>
      </c>
      <c r="N2370" s="80" t="n">
        <v>48178</v>
      </c>
      <c r="O2370" s="80" t="n">
        <v>10731.8</v>
      </c>
      <c r="P2370" s="80" t="n">
        <v>11160</v>
      </c>
      <c r="Q2370" s="80" t="n">
        <v>18556.5</v>
      </c>
      <c r="R2370" s="80" t="n">
        <v>9065.879999999999</v>
      </c>
      <c r="S2370" s="80" t="n">
        <v>-1336.18</v>
      </c>
      <c r="T2370" s="80">
        <f>O2370-Y2370</f>
        <v/>
      </c>
      <c r="U2370" s="82">
        <f>AA2370/(T2370+X2370)</f>
        <v/>
      </c>
      <c r="V2370" s="80">
        <f>INDEX(检修、备用和必开!B:B,MATCH(统调负荷!$C2370,检修、备用和必开!$A:$A,0))</f>
        <v/>
      </c>
      <c r="W2370" s="80">
        <f>INDEX(检修、备用和必开!C:C,MATCH(统调负荷!$C2370,检修、备用和必开!$A:$A,0))</f>
        <v/>
      </c>
      <c r="X2370" s="80">
        <f>INDEX(检修、备用和必开!D:D,MATCH(统调负荷!$C2370,检修、备用和必开!$A:$A,0))</f>
        <v/>
      </c>
      <c r="Y2370" s="80">
        <f>INDEX(检修、备用和必开!E:E,MATCH(统调负荷!$C2370,检修、备用和必开!$A:$A,0))</f>
        <v/>
      </c>
      <c r="Z2370" s="80">
        <f>INDEX(检修、备用和必开!F:F,MATCH(统调负荷!$C2370,检修、备用和必开!$A:$A,0))</f>
        <v/>
      </c>
      <c r="AA2370" s="80">
        <f>94492.4-V2370-Z2370</f>
        <v/>
      </c>
      <c r="AB2370" s="80" t="n">
        <v>0</v>
      </c>
      <c r="AC2370" s="80" t="n">
        <v>0</v>
      </c>
      <c r="AD2370" s="83">
        <f>C2370+D2370</f>
        <v/>
      </c>
      <c r="AE2370" s="82">
        <f>N2370-E2370</f>
        <v/>
      </c>
      <c r="AF2370" s="82">
        <f>O2370-F2370</f>
        <v/>
      </c>
      <c r="AG2370" s="82">
        <f>P2370-G2370</f>
        <v/>
      </c>
      <c r="AH2370" s="82">
        <f>Q2370-H2370</f>
        <v/>
      </c>
      <c r="AI2370" s="82">
        <f>R2370-I2370</f>
        <v/>
      </c>
      <c r="AJ2370" s="82">
        <f>S2370-J2370</f>
        <v/>
      </c>
      <c r="AK2370" s="80">
        <f>INDEX(检修、备用和必开!I:I,MATCH(统调负荷!$C2370,检修、备用和必开!$A:$A,0))</f>
        <v/>
      </c>
    </row>
    <row r="2371" ht="13.8" customHeight="1">
      <c r="A2371" s="80">
        <f>WEEKDAY(C2371,2)</f>
        <v/>
      </c>
      <c r="B2371" s="80">
        <f>HOUR(D2371)</f>
        <v/>
      </c>
      <c r="D2371" s="75" t="n"/>
      <c r="E2371" s="80" t="n"/>
      <c r="F2371" s="80" t="n"/>
      <c r="G2371" s="80" t="n"/>
      <c r="H2371" s="80" t="n"/>
      <c r="I2371" s="80" t="n"/>
      <c r="J2371" s="80" t="n"/>
      <c r="K2371" s="80">
        <f>F2371-Y2371</f>
        <v/>
      </c>
      <c r="L2371" s="82">
        <f>AA2371/(K2371+W2371)</f>
        <v/>
      </c>
      <c r="M2371" s="75" t="n">
        <v>0.6770833333333334</v>
      </c>
      <c r="N2371" s="80" t="n">
        <v>49349.4</v>
      </c>
      <c r="O2371" s="80" t="n">
        <v>10517.11</v>
      </c>
      <c r="P2371" s="80" t="n">
        <v>12802.1</v>
      </c>
      <c r="Q2371" s="80" t="n">
        <v>18376.1</v>
      </c>
      <c r="R2371" s="80" t="n">
        <v>9030.58</v>
      </c>
      <c r="S2371" s="80" t="n">
        <v>-1376.49</v>
      </c>
      <c r="T2371" s="80">
        <f>O2371-Y2371</f>
        <v/>
      </c>
      <c r="U2371" s="82">
        <f>AA2371/(T2371+X2371)</f>
        <v/>
      </c>
      <c r="V2371" s="80">
        <f>INDEX(检修、备用和必开!B:B,MATCH(统调负荷!$C2371,检修、备用和必开!$A:$A,0))</f>
        <v/>
      </c>
      <c r="W2371" s="80">
        <f>INDEX(检修、备用和必开!C:C,MATCH(统调负荷!$C2371,检修、备用和必开!$A:$A,0))</f>
        <v/>
      </c>
      <c r="X2371" s="80">
        <f>INDEX(检修、备用和必开!D:D,MATCH(统调负荷!$C2371,检修、备用和必开!$A:$A,0))</f>
        <v/>
      </c>
      <c r="Y2371" s="80">
        <f>INDEX(检修、备用和必开!E:E,MATCH(统调负荷!$C2371,检修、备用和必开!$A:$A,0))</f>
        <v/>
      </c>
      <c r="Z2371" s="80">
        <f>INDEX(检修、备用和必开!F:F,MATCH(统调负荷!$C2371,检修、备用和必开!$A:$A,0))</f>
        <v/>
      </c>
      <c r="AA2371" s="80">
        <f>94492.4-V2371-Z2371</f>
        <v/>
      </c>
      <c r="AB2371" s="80" t="n">
        <v>0</v>
      </c>
      <c r="AC2371" s="80" t="n">
        <v>0</v>
      </c>
      <c r="AD2371" s="83">
        <f>C2371+D2371</f>
        <v/>
      </c>
      <c r="AE2371" s="82">
        <f>N2371-E2371</f>
        <v/>
      </c>
      <c r="AF2371" s="82">
        <f>O2371-F2371</f>
        <v/>
      </c>
      <c r="AG2371" s="82">
        <f>P2371-G2371</f>
        <v/>
      </c>
      <c r="AH2371" s="82">
        <f>Q2371-H2371</f>
        <v/>
      </c>
      <c r="AI2371" s="82">
        <f>R2371-I2371</f>
        <v/>
      </c>
      <c r="AJ2371" s="82">
        <f>S2371-J2371</f>
        <v/>
      </c>
      <c r="AK2371" s="80">
        <f>INDEX(检修、备用和必开!I:I,MATCH(统调负荷!$C2371,检修、备用和必开!$A:$A,0))</f>
        <v/>
      </c>
    </row>
    <row r="2372" ht="13.8" customHeight="1">
      <c r="A2372" s="80">
        <f>WEEKDAY(C2372,2)</f>
        <v/>
      </c>
      <c r="B2372" s="80">
        <f>HOUR(D2372)</f>
        <v/>
      </c>
      <c r="D2372" s="75" t="n"/>
      <c r="E2372" s="80" t="n"/>
      <c r="F2372" s="80" t="n"/>
      <c r="G2372" s="80" t="n"/>
      <c r="H2372" s="80" t="n"/>
      <c r="I2372" s="80" t="n"/>
      <c r="J2372" s="80" t="n"/>
      <c r="K2372" s="80">
        <f>F2372-Y2372</f>
        <v/>
      </c>
      <c r="L2372" s="82">
        <f>AA2372/(K2372+W2372)</f>
        <v/>
      </c>
      <c r="M2372" s="75" t="n">
        <v>0.6875</v>
      </c>
      <c r="N2372" s="80" t="n">
        <v>50535.6</v>
      </c>
      <c r="O2372" s="80" t="n">
        <v>10276.57</v>
      </c>
      <c r="P2372" s="80" t="n">
        <v>13532.6</v>
      </c>
      <c r="Q2372" s="80" t="n">
        <v>19511.7</v>
      </c>
      <c r="R2372" s="80" t="n">
        <v>8583.219999999999</v>
      </c>
      <c r="S2372" s="80" t="n">
        <v>-1368.49</v>
      </c>
      <c r="T2372" s="80">
        <f>O2372-Y2372</f>
        <v/>
      </c>
      <c r="U2372" s="82">
        <f>AA2372/(T2372+X2372)</f>
        <v/>
      </c>
      <c r="V2372" s="80">
        <f>INDEX(检修、备用和必开!B:B,MATCH(统调负荷!$C2372,检修、备用和必开!$A:$A,0))</f>
        <v/>
      </c>
      <c r="W2372" s="80">
        <f>INDEX(检修、备用和必开!C:C,MATCH(统调负荷!$C2372,检修、备用和必开!$A:$A,0))</f>
        <v/>
      </c>
      <c r="X2372" s="80">
        <f>INDEX(检修、备用和必开!D:D,MATCH(统调负荷!$C2372,检修、备用和必开!$A:$A,0))</f>
        <v/>
      </c>
      <c r="Y2372" s="80">
        <f>INDEX(检修、备用和必开!E:E,MATCH(统调负荷!$C2372,检修、备用和必开!$A:$A,0))</f>
        <v/>
      </c>
      <c r="Z2372" s="80">
        <f>INDEX(检修、备用和必开!F:F,MATCH(统调负荷!$C2372,检修、备用和必开!$A:$A,0))</f>
        <v/>
      </c>
      <c r="AA2372" s="80">
        <f>94492.4-V2372-Z2372</f>
        <v/>
      </c>
      <c r="AB2372" s="80" t="n">
        <v>0</v>
      </c>
      <c r="AC2372" s="80" t="n">
        <v>0</v>
      </c>
      <c r="AD2372" s="83">
        <f>C2372+D2372</f>
        <v/>
      </c>
      <c r="AE2372" s="82">
        <f>N2372-E2372</f>
        <v/>
      </c>
      <c r="AF2372" s="82">
        <f>O2372-F2372</f>
        <v/>
      </c>
      <c r="AG2372" s="82">
        <f>P2372-G2372</f>
        <v/>
      </c>
      <c r="AH2372" s="82">
        <f>Q2372-H2372</f>
        <v/>
      </c>
      <c r="AI2372" s="82">
        <f>R2372-I2372</f>
        <v/>
      </c>
      <c r="AJ2372" s="82">
        <f>S2372-J2372</f>
        <v/>
      </c>
      <c r="AK2372" s="80">
        <f>INDEX(检修、备用和必开!I:I,MATCH(统调负荷!$C2372,检修、备用和必开!$A:$A,0))</f>
        <v/>
      </c>
    </row>
    <row r="2373" ht="13.8" customHeight="1">
      <c r="A2373" s="80">
        <f>WEEKDAY(C2373,2)</f>
        <v/>
      </c>
      <c r="B2373" s="80">
        <f>HOUR(D2373)</f>
        <v/>
      </c>
      <c r="D2373" s="75" t="n"/>
      <c r="E2373" s="80" t="n"/>
      <c r="F2373" s="80" t="n"/>
      <c r="G2373" s="80" t="n"/>
      <c r="H2373" s="80" t="n"/>
      <c r="I2373" s="80" t="n"/>
      <c r="J2373" s="80" t="n"/>
      <c r="K2373" s="80">
        <f>F2373-Y2373</f>
        <v/>
      </c>
      <c r="L2373" s="82">
        <f>AA2373/(K2373+W2373)</f>
        <v/>
      </c>
      <c r="M2373" s="75" t="n">
        <v>0.6979166666666666</v>
      </c>
      <c r="N2373" s="80" t="n">
        <v>51950.4</v>
      </c>
      <c r="O2373" s="80" t="n">
        <v>10297.06</v>
      </c>
      <c r="P2373" s="80" t="n">
        <v>14452.1</v>
      </c>
      <c r="Q2373" s="80" t="n">
        <v>20402.3</v>
      </c>
      <c r="R2373" s="80" t="n">
        <v>8158.8</v>
      </c>
      <c r="S2373" s="80" t="n">
        <v>-1359.86</v>
      </c>
      <c r="T2373" s="80">
        <f>O2373-Y2373</f>
        <v/>
      </c>
      <c r="U2373" s="82">
        <f>AA2373/(T2373+X2373)</f>
        <v/>
      </c>
      <c r="V2373" s="80">
        <f>INDEX(检修、备用和必开!B:B,MATCH(统调负荷!$C2373,检修、备用和必开!$A:$A,0))</f>
        <v/>
      </c>
      <c r="W2373" s="80">
        <f>INDEX(检修、备用和必开!C:C,MATCH(统调负荷!$C2373,检修、备用和必开!$A:$A,0))</f>
        <v/>
      </c>
      <c r="X2373" s="80">
        <f>INDEX(检修、备用和必开!D:D,MATCH(统调负荷!$C2373,检修、备用和必开!$A:$A,0))</f>
        <v/>
      </c>
      <c r="Y2373" s="80">
        <f>INDEX(检修、备用和必开!E:E,MATCH(统调负荷!$C2373,检修、备用和必开!$A:$A,0))</f>
        <v/>
      </c>
      <c r="Z2373" s="80">
        <f>INDEX(检修、备用和必开!F:F,MATCH(统调负荷!$C2373,检修、备用和必开!$A:$A,0))</f>
        <v/>
      </c>
      <c r="AA2373" s="80">
        <f>94492.4-V2373-Z2373</f>
        <v/>
      </c>
      <c r="AB2373" s="80" t="n">
        <v>0</v>
      </c>
      <c r="AC2373" s="80" t="n">
        <v>0</v>
      </c>
      <c r="AD2373" s="83">
        <f>C2373+D2373</f>
        <v/>
      </c>
      <c r="AE2373" s="82">
        <f>N2373-E2373</f>
        <v/>
      </c>
      <c r="AF2373" s="82">
        <f>O2373-F2373</f>
        <v/>
      </c>
      <c r="AG2373" s="82">
        <f>P2373-G2373</f>
        <v/>
      </c>
      <c r="AH2373" s="82">
        <f>Q2373-H2373</f>
        <v/>
      </c>
      <c r="AI2373" s="82">
        <f>R2373-I2373</f>
        <v/>
      </c>
      <c r="AJ2373" s="82">
        <f>S2373-J2373</f>
        <v/>
      </c>
      <c r="AK2373" s="80">
        <f>INDEX(检修、备用和必开!I:I,MATCH(统调负荷!$C2373,检修、备用和必开!$A:$A,0))</f>
        <v/>
      </c>
    </row>
    <row r="2374" ht="13.8" customHeight="1">
      <c r="A2374" s="80">
        <f>WEEKDAY(C2374,2)</f>
        <v/>
      </c>
      <c r="B2374" s="80">
        <f>HOUR(D2374)</f>
        <v/>
      </c>
      <c r="D2374" s="75" t="n"/>
      <c r="E2374" s="80" t="n"/>
      <c r="F2374" s="80" t="n"/>
      <c r="G2374" s="80" t="n"/>
      <c r="H2374" s="80" t="n"/>
      <c r="I2374" s="80" t="n"/>
      <c r="J2374" s="80" t="n"/>
      <c r="K2374" s="80">
        <f>F2374-Y2374</f>
        <v/>
      </c>
      <c r="L2374" s="82">
        <f>AA2374/(K2374+W2374)</f>
        <v/>
      </c>
      <c r="M2374" s="75" t="n">
        <v>0.7083333333333334</v>
      </c>
      <c r="N2374" s="80" t="n">
        <v>53760.1</v>
      </c>
      <c r="O2374" s="80" t="n">
        <v>10351.46</v>
      </c>
      <c r="P2374" s="80" t="n">
        <v>15045.2</v>
      </c>
      <c r="Q2374" s="80" t="n">
        <v>21926.8</v>
      </c>
      <c r="R2374" s="80" t="n">
        <v>7770.59</v>
      </c>
      <c r="S2374" s="80" t="n">
        <v>-1333.95</v>
      </c>
      <c r="T2374" s="80">
        <f>O2374-Y2374</f>
        <v/>
      </c>
      <c r="U2374" s="82">
        <f>AA2374/(T2374+X2374)</f>
        <v/>
      </c>
      <c r="V2374" s="80">
        <f>INDEX(检修、备用和必开!B:B,MATCH(统调负荷!$C2374,检修、备用和必开!$A:$A,0))</f>
        <v/>
      </c>
      <c r="W2374" s="80">
        <f>INDEX(检修、备用和必开!C:C,MATCH(统调负荷!$C2374,检修、备用和必开!$A:$A,0))</f>
        <v/>
      </c>
      <c r="X2374" s="80">
        <f>INDEX(检修、备用和必开!D:D,MATCH(统调负荷!$C2374,检修、备用和必开!$A:$A,0))</f>
        <v/>
      </c>
      <c r="Y2374" s="80">
        <f>INDEX(检修、备用和必开!E:E,MATCH(统调负荷!$C2374,检修、备用和必开!$A:$A,0))</f>
        <v/>
      </c>
      <c r="Z2374" s="80">
        <f>INDEX(检修、备用和必开!F:F,MATCH(统调负荷!$C2374,检修、备用和必开!$A:$A,0))</f>
        <v/>
      </c>
      <c r="AA2374" s="80">
        <f>94492.4-V2374-Z2374</f>
        <v/>
      </c>
      <c r="AB2374" s="80" t="n">
        <v>0</v>
      </c>
      <c r="AC2374" s="80" t="n">
        <v>327</v>
      </c>
      <c r="AD2374" s="83">
        <f>C2374+D2374</f>
        <v/>
      </c>
      <c r="AE2374" s="82">
        <f>N2374-E2374</f>
        <v/>
      </c>
      <c r="AF2374" s="82">
        <f>O2374-F2374</f>
        <v/>
      </c>
      <c r="AG2374" s="82">
        <f>P2374-G2374</f>
        <v/>
      </c>
      <c r="AH2374" s="82">
        <f>Q2374-H2374</f>
        <v/>
      </c>
      <c r="AI2374" s="82">
        <f>R2374-I2374</f>
        <v/>
      </c>
      <c r="AJ2374" s="82">
        <f>S2374-J2374</f>
        <v/>
      </c>
      <c r="AK2374" s="80">
        <f>INDEX(检修、备用和必开!I:I,MATCH(统调负荷!$C2374,检修、备用和必开!$A:$A,0))</f>
        <v/>
      </c>
    </row>
    <row r="2375" ht="13.8" customHeight="1">
      <c r="A2375" s="80">
        <f>WEEKDAY(C2375,2)</f>
        <v/>
      </c>
      <c r="B2375" s="80">
        <f>HOUR(D2375)</f>
        <v/>
      </c>
      <c r="D2375" s="75" t="n"/>
      <c r="E2375" s="80" t="n"/>
      <c r="F2375" s="80" t="n"/>
      <c r="G2375" s="80" t="n"/>
      <c r="H2375" s="80" t="n"/>
      <c r="I2375" s="80" t="n"/>
      <c r="J2375" s="80" t="n"/>
      <c r="K2375" s="80">
        <f>F2375-Y2375</f>
        <v/>
      </c>
      <c r="L2375" s="82">
        <f>AA2375/(K2375+W2375)</f>
        <v/>
      </c>
      <c r="M2375" s="75" t="n">
        <v>0.71875</v>
      </c>
      <c r="N2375" s="80" t="n">
        <v>55743.8</v>
      </c>
      <c r="O2375" s="80" t="n">
        <v>10709.14</v>
      </c>
      <c r="P2375" s="80" t="n">
        <v>15636.2</v>
      </c>
      <c r="Q2375" s="80" t="n">
        <v>23390.5</v>
      </c>
      <c r="R2375" s="80" t="n">
        <v>7367.95</v>
      </c>
      <c r="S2375" s="80" t="n">
        <v>-1359.99</v>
      </c>
      <c r="T2375" s="80">
        <f>O2375-Y2375</f>
        <v/>
      </c>
      <c r="U2375" s="82">
        <f>AA2375/(T2375+X2375)</f>
        <v/>
      </c>
      <c r="V2375" s="80">
        <f>INDEX(检修、备用和必开!B:B,MATCH(统调负荷!$C2375,检修、备用和必开!$A:$A,0))</f>
        <v/>
      </c>
      <c r="W2375" s="80">
        <f>INDEX(检修、备用和必开!C:C,MATCH(统调负荷!$C2375,检修、备用和必开!$A:$A,0))</f>
        <v/>
      </c>
      <c r="X2375" s="80">
        <f>INDEX(检修、备用和必开!D:D,MATCH(统调负荷!$C2375,检修、备用和必开!$A:$A,0))</f>
        <v/>
      </c>
      <c r="Y2375" s="80">
        <f>INDEX(检修、备用和必开!E:E,MATCH(统调负荷!$C2375,检修、备用和必开!$A:$A,0))</f>
        <v/>
      </c>
      <c r="Z2375" s="80">
        <f>INDEX(检修、备用和必开!F:F,MATCH(统调负荷!$C2375,检修、备用和必开!$A:$A,0))</f>
        <v/>
      </c>
      <c r="AA2375" s="80">
        <f>94492.4-V2375-Z2375</f>
        <v/>
      </c>
      <c r="AB2375" s="80" t="n">
        <v>0</v>
      </c>
      <c r="AC2375" s="80" t="n">
        <v>0</v>
      </c>
      <c r="AD2375" s="83">
        <f>C2375+D2375</f>
        <v/>
      </c>
      <c r="AE2375" s="82">
        <f>N2375-E2375</f>
        <v/>
      </c>
      <c r="AF2375" s="82">
        <f>O2375-F2375</f>
        <v/>
      </c>
      <c r="AG2375" s="82">
        <f>P2375-G2375</f>
        <v/>
      </c>
      <c r="AH2375" s="82">
        <f>Q2375-H2375</f>
        <v/>
      </c>
      <c r="AI2375" s="82">
        <f>R2375-I2375</f>
        <v/>
      </c>
      <c r="AJ2375" s="82">
        <f>S2375-J2375</f>
        <v/>
      </c>
      <c r="AK2375" s="80">
        <f>INDEX(检修、备用和必开!I:I,MATCH(统调负荷!$C2375,检修、备用和必开!$A:$A,0))</f>
        <v/>
      </c>
    </row>
    <row r="2376" ht="13.8" customHeight="1">
      <c r="A2376" s="80">
        <f>WEEKDAY(C2376,2)</f>
        <v/>
      </c>
      <c r="B2376" s="80">
        <f>HOUR(D2376)</f>
        <v/>
      </c>
      <c r="D2376" s="75" t="n"/>
      <c r="E2376" s="80" t="n"/>
      <c r="F2376" s="80" t="n"/>
      <c r="G2376" s="80" t="n"/>
      <c r="H2376" s="80" t="n"/>
      <c r="I2376" s="80" t="n"/>
      <c r="J2376" s="80" t="n"/>
      <c r="K2376" s="80">
        <f>F2376-Y2376</f>
        <v/>
      </c>
      <c r="L2376" s="82">
        <f>AA2376/(K2376+W2376)</f>
        <v/>
      </c>
      <c r="M2376" s="75" t="n">
        <v>0.7291666666666666</v>
      </c>
      <c r="N2376" s="80" t="n">
        <v>57408</v>
      </c>
      <c r="O2376" s="80" t="n">
        <v>11004.76</v>
      </c>
      <c r="P2376" s="80" t="n">
        <v>16138.2</v>
      </c>
      <c r="Q2376" s="80" t="n">
        <v>24586.1</v>
      </c>
      <c r="R2376" s="80" t="n">
        <v>7053.85</v>
      </c>
      <c r="S2376" s="80" t="n">
        <v>-1374.91</v>
      </c>
      <c r="T2376" s="80">
        <f>O2376-Y2376</f>
        <v/>
      </c>
      <c r="U2376" s="82">
        <f>AA2376/(T2376+X2376)</f>
        <v/>
      </c>
      <c r="V2376" s="80">
        <f>INDEX(检修、备用和必开!B:B,MATCH(统调负荷!$C2376,检修、备用和必开!$A:$A,0))</f>
        <v/>
      </c>
      <c r="W2376" s="80">
        <f>INDEX(检修、备用和必开!C:C,MATCH(统调负荷!$C2376,检修、备用和必开!$A:$A,0))</f>
        <v/>
      </c>
      <c r="X2376" s="80">
        <f>INDEX(检修、备用和必开!D:D,MATCH(统调负荷!$C2376,检修、备用和必开!$A:$A,0))</f>
        <v/>
      </c>
      <c r="Y2376" s="80">
        <f>INDEX(检修、备用和必开!E:E,MATCH(统调负荷!$C2376,检修、备用和必开!$A:$A,0))</f>
        <v/>
      </c>
      <c r="Z2376" s="80">
        <f>INDEX(检修、备用和必开!F:F,MATCH(统调负荷!$C2376,检修、备用和必开!$A:$A,0))</f>
        <v/>
      </c>
      <c r="AA2376" s="80">
        <f>94492.4-V2376-Z2376</f>
        <v/>
      </c>
      <c r="AB2376" s="80" t="n">
        <v>0</v>
      </c>
      <c r="AC2376" s="80" t="n">
        <v>0</v>
      </c>
      <c r="AD2376" s="83">
        <f>C2376+D2376</f>
        <v/>
      </c>
      <c r="AE2376" s="82">
        <f>N2376-E2376</f>
        <v/>
      </c>
      <c r="AF2376" s="82">
        <f>O2376-F2376</f>
        <v/>
      </c>
      <c r="AG2376" s="82">
        <f>P2376-G2376</f>
        <v/>
      </c>
      <c r="AH2376" s="82">
        <f>Q2376-H2376</f>
        <v/>
      </c>
      <c r="AI2376" s="82">
        <f>R2376-I2376</f>
        <v/>
      </c>
      <c r="AJ2376" s="82">
        <f>S2376-J2376</f>
        <v/>
      </c>
      <c r="AK2376" s="80">
        <f>INDEX(检修、备用和必开!I:I,MATCH(统调负荷!$C2376,检修、备用和必开!$A:$A,0))</f>
        <v/>
      </c>
    </row>
    <row r="2377" ht="13.8" customHeight="1">
      <c r="A2377" s="80">
        <f>WEEKDAY(C2377,2)</f>
        <v/>
      </c>
      <c r="B2377" s="80">
        <f>HOUR(D2377)</f>
        <v/>
      </c>
      <c r="D2377" s="75" t="n"/>
      <c r="E2377" s="80" t="n"/>
      <c r="F2377" s="80" t="n"/>
      <c r="G2377" s="80" t="n"/>
      <c r="H2377" s="80" t="n"/>
      <c r="I2377" s="80" t="n"/>
      <c r="J2377" s="80" t="n"/>
      <c r="K2377" s="80">
        <f>F2377-Y2377</f>
        <v/>
      </c>
      <c r="L2377" s="82">
        <f>AA2377/(K2377+W2377)</f>
        <v/>
      </c>
      <c r="M2377" s="75" t="n">
        <v>0.7395833333333334</v>
      </c>
      <c r="N2377" s="80" t="n">
        <v>58959.5</v>
      </c>
      <c r="O2377" s="80" t="n">
        <v>12154.47</v>
      </c>
      <c r="P2377" s="80" t="n">
        <v>16265.6</v>
      </c>
      <c r="Q2377" s="80" t="n">
        <v>25158.2</v>
      </c>
      <c r="R2377" s="80" t="n">
        <v>6798.87</v>
      </c>
      <c r="S2377" s="80" t="n">
        <v>-1417.64</v>
      </c>
      <c r="T2377" s="80">
        <f>O2377-Y2377</f>
        <v/>
      </c>
      <c r="U2377" s="82">
        <f>AA2377/(T2377+X2377)</f>
        <v/>
      </c>
      <c r="V2377" s="80">
        <f>INDEX(检修、备用和必开!B:B,MATCH(统调负荷!$C2377,检修、备用和必开!$A:$A,0))</f>
        <v/>
      </c>
      <c r="W2377" s="80">
        <f>INDEX(检修、备用和必开!C:C,MATCH(统调负荷!$C2377,检修、备用和必开!$A:$A,0))</f>
        <v/>
      </c>
      <c r="X2377" s="80">
        <f>INDEX(检修、备用和必开!D:D,MATCH(统调负荷!$C2377,检修、备用和必开!$A:$A,0))</f>
        <v/>
      </c>
      <c r="Y2377" s="80">
        <f>INDEX(检修、备用和必开!E:E,MATCH(统调负荷!$C2377,检修、备用和必开!$A:$A,0))</f>
        <v/>
      </c>
      <c r="Z2377" s="80">
        <f>INDEX(检修、备用和必开!F:F,MATCH(统调负荷!$C2377,检修、备用和必开!$A:$A,0))</f>
        <v/>
      </c>
      <c r="AA2377" s="80">
        <f>94492.4-V2377-Z2377</f>
        <v/>
      </c>
      <c r="AB2377" s="80" t="n">
        <v>0</v>
      </c>
      <c r="AC2377" s="80" t="n">
        <v>384</v>
      </c>
      <c r="AD2377" s="83">
        <f>C2377+D2377</f>
        <v/>
      </c>
      <c r="AE2377" s="82">
        <f>N2377-E2377</f>
        <v/>
      </c>
      <c r="AF2377" s="82">
        <f>O2377-F2377</f>
        <v/>
      </c>
      <c r="AG2377" s="82">
        <f>P2377-G2377</f>
        <v/>
      </c>
      <c r="AH2377" s="82">
        <f>Q2377-H2377</f>
        <v/>
      </c>
      <c r="AI2377" s="82">
        <f>R2377-I2377</f>
        <v/>
      </c>
      <c r="AJ2377" s="82">
        <f>S2377-J2377</f>
        <v/>
      </c>
      <c r="AK2377" s="80">
        <f>INDEX(检修、备用和必开!I:I,MATCH(统调负荷!$C2377,检修、备用和必开!$A:$A,0))</f>
        <v/>
      </c>
    </row>
    <row r="2378" ht="13.8" customHeight="1">
      <c r="A2378" s="80">
        <f>WEEKDAY(C2378,2)</f>
        <v/>
      </c>
      <c r="B2378" s="80">
        <f>HOUR(D2378)</f>
        <v/>
      </c>
      <c r="D2378" s="75" t="n"/>
      <c r="E2378" s="80" t="n"/>
      <c r="F2378" s="80" t="n"/>
      <c r="G2378" s="80" t="n"/>
      <c r="H2378" s="80" t="n"/>
      <c r="I2378" s="80" t="n"/>
      <c r="J2378" s="80" t="n"/>
      <c r="K2378" s="80">
        <f>F2378-Y2378</f>
        <v/>
      </c>
      <c r="L2378" s="82">
        <f>AA2378/(K2378+W2378)</f>
        <v/>
      </c>
      <c r="M2378" s="75" t="n">
        <v>0.75</v>
      </c>
      <c r="N2378" s="80" t="n">
        <v>60770.7</v>
      </c>
      <c r="O2378" s="80" t="n">
        <v>12834.56</v>
      </c>
      <c r="P2378" s="80" t="n">
        <v>16285.5</v>
      </c>
      <c r="Q2378" s="80" t="n">
        <v>26404.3</v>
      </c>
      <c r="R2378" s="80" t="n">
        <v>6575.36</v>
      </c>
      <c r="S2378" s="80" t="n">
        <v>-1329.02</v>
      </c>
      <c r="T2378" s="80">
        <f>O2378-Y2378</f>
        <v/>
      </c>
      <c r="U2378" s="82">
        <f>AA2378/(T2378+X2378)</f>
        <v/>
      </c>
      <c r="V2378" s="80">
        <f>INDEX(检修、备用和必开!B:B,MATCH(统调负荷!$C2378,检修、备用和必开!$A:$A,0))</f>
        <v/>
      </c>
      <c r="W2378" s="80">
        <f>INDEX(检修、备用和必开!C:C,MATCH(统调负荷!$C2378,检修、备用和必开!$A:$A,0))</f>
        <v/>
      </c>
      <c r="X2378" s="80">
        <f>INDEX(检修、备用和必开!D:D,MATCH(统调负荷!$C2378,检修、备用和必开!$A:$A,0))</f>
        <v/>
      </c>
      <c r="Y2378" s="80">
        <f>INDEX(检修、备用和必开!E:E,MATCH(统调负荷!$C2378,检修、备用和必开!$A:$A,0))</f>
        <v/>
      </c>
      <c r="Z2378" s="80">
        <f>INDEX(检修、备用和必开!F:F,MATCH(统调负荷!$C2378,检修、备用和必开!$A:$A,0))</f>
        <v/>
      </c>
      <c r="AA2378" s="80">
        <f>94492.4-V2378-Z2378</f>
        <v/>
      </c>
      <c r="AB2378" s="80" t="n">
        <v>0</v>
      </c>
      <c r="AC2378" s="80" t="n">
        <v>330</v>
      </c>
      <c r="AD2378" s="83">
        <f>C2378+D2378</f>
        <v/>
      </c>
      <c r="AE2378" s="82">
        <f>N2378-E2378</f>
        <v/>
      </c>
      <c r="AF2378" s="82">
        <f>O2378-F2378</f>
        <v/>
      </c>
      <c r="AG2378" s="82">
        <f>P2378-G2378</f>
        <v/>
      </c>
      <c r="AH2378" s="82">
        <f>Q2378-H2378</f>
        <v/>
      </c>
      <c r="AI2378" s="82">
        <f>R2378-I2378</f>
        <v/>
      </c>
      <c r="AJ2378" s="82">
        <f>S2378-J2378</f>
        <v/>
      </c>
      <c r="AK2378" s="80">
        <f>INDEX(检修、备用和必开!I:I,MATCH(统调负荷!$C2378,检修、备用和必开!$A:$A,0))</f>
        <v/>
      </c>
    </row>
    <row r="2379" ht="13.8" customHeight="1">
      <c r="A2379" s="80">
        <f>WEEKDAY(C2379,2)</f>
        <v/>
      </c>
      <c r="B2379" s="80">
        <f>HOUR(D2379)</f>
        <v/>
      </c>
      <c r="D2379" s="75" t="n"/>
      <c r="E2379" s="80" t="n"/>
      <c r="F2379" s="80" t="n"/>
      <c r="G2379" s="80" t="n"/>
      <c r="H2379" s="80" t="n"/>
      <c r="I2379" s="80" t="n"/>
      <c r="J2379" s="80" t="n"/>
      <c r="K2379" s="80">
        <f>F2379-Y2379</f>
        <v/>
      </c>
      <c r="L2379" s="82">
        <f>AA2379/(K2379+W2379)</f>
        <v/>
      </c>
      <c r="M2379" s="75" t="n">
        <v>0.7604166666666666</v>
      </c>
      <c r="N2379" s="80" t="n">
        <v>62309.3</v>
      </c>
      <c r="O2379" s="80" t="n">
        <v>13719.76</v>
      </c>
      <c r="P2379" s="80" t="n">
        <v>16656.6</v>
      </c>
      <c r="Q2379" s="80" t="n">
        <v>26860.5</v>
      </c>
      <c r="R2379" s="80" t="n">
        <v>6495.52</v>
      </c>
      <c r="S2379" s="80" t="n">
        <v>-1423.08</v>
      </c>
      <c r="T2379" s="80">
        <f>O2379-Y2379</f>
        <v/>
      </c>
      <c r="U2379" s="82">
        <f>AA2379/(T2379+X2379)</f>
        <v/>
      </c>
      <c r="V2379" s="80">
        <f>INDEX(检修、备用和必开!B:B,MATCH(统调负荷!$C2379,检修、备用和必开!$A:$A,0))</f>
        <v/>
      </c>
      <c r="W2379" s="80">
        <f>INDEX(检修、备用和必开!C:C,MATCH(统调负荷!$C2379,检修、备用和必开!$A:$A,0))</f>
        <v/>
      </c>
      <c r="X2379" s="80">
        <f>INDEX(检修、备用和必开!D:D,MATCH(统调负荷!$C2379,检修、备用和必开!$A:$A,0))</f>
        <v/>
      </c>
      <c r="Y2379" s="80">
        <f>INDEX(检修、备用和必开!E:E,MATCH(统调负荷!$C2379,检修、备用和必开!$A:$A,0))</f>
        <v/>
      </c>
      <c r="Z2379" s="80">
        <f>INDEX(检修、备用和必开!F:F,MATCH(统调负荷!$C2379,检修、备用和必开!$A:$A,0))</f>
        <v/>
      </c>
      <c r="AA2379" s="80">
        <f>94492.4-V2379-Z2379</f>
        <v/>
      </c>
      <c r="AB2379" s="80" t="n">
        <v>0</v>
      </c>
      <c r="AC2379" s="80" t="n">
        <v>310.11</v>
      </c>
      <c r="AD2379" s="83">
        <f>C2379+D2379</f>
        <v/>
      </c>
      <c r="AE2379" s="82">
        <f>N2379-E2379</f>
        <v/>
      </c>
      <c r="AF2379" s="82">
        <f>O2379-F2379</f>
        <v/>
      </c>
      <c r="AG2379" s="82">
        <f>P2379-G2379</f>
        <v/>
      </c>
      <c r="AH2379" s="82">
        <f>Q2379-H2379</f>
        <v/>
      </c>
      <c r="AI2379" s="82">
        <f>R2379-I2379</f>
        <v/>
      </c>
      <c r="AJ2379" s="82">
        <f>S2379-J2379</f>
        <v/>
      </c>
      <c r="AK2379" s="80">
        <f>INDEX(检修、备用和必开!I:I,MATCH(统调负荷!$C2379,检修、备用和必开!$A:$A,0))</f>
        <v/>
      </c>
    </row>
    <row r="2380" ht="13.8" customHeight="1">
      <c r="A2380" s="80">
        <f>WEEKDAY(C2380,2)</f>
        <v/>
      </c>
      <c r="B2380" s="80">
        <f>HOUR(D2380)</f>
        <v/>
      </c>
      <c r="D2380" s="75" t="n"/>
      <c r="E2380" s="80" t="n"/>
      <c r="F2380" s="80" t="n"/>
      <c r="G2380" s="80" t="n"/>
      <c r="H2380" s="80" t="n"/>
      <c r="I2380" s="80" t="n"/>
      <c r="J2380" s="80" t="n"/>
      <c r="K2380" s="80">
        <f>F2380-Y2380</f>
        <v/>
      </c>
      <c r="L2380" s="82">
        <f>AA2380/(K2380+W2380)</f>
        <v/>
      </c>
      <c r="M2380" s="75" t="n">
        <v>0.7708333333333334</v>
      </c>
      <c r="N2380" s="80" t="n">
        <v>63120.7</v>
      </c>
      <c r="O2380" s="80" t="n">
        <v>13877.92</v>
      </c>
      <c r="P2380" s="80" t="n">
        <v>16894.5</v>
      </c>
      <c r="Q2380" s="80" t="n">
        <v>27458.8</v>
      </c>
      <c r="R2380" s="80" t="n">
        <v>6448.85</v>
      </c>
      <c r="S2380" s="80" t="n">
        <v>-1559.37</v>
      </c>
      <c r="T2380" s="80">
        <f>O2380-Y2380</f>
        <v/>
      </c>
      <c r="U2380" s="82">
        <f>AA2380/(T2380+X2380)</f>
        <v/>
      </c>
      <c r="V2380" s="80">
        <f>INDEX(检修、备用和必开!B:B,MATCH(统调负荷!$C2380,检修、备用和必开!$A:$A,0))</f>
        <v/>
      </c>
      <c r="W2380" s="80">
        <f>INDEX(检修、备用和必开!C:C,MATCH(统调负荷!$C2380,检修、备用和必开!$A:$A,0))</f>
        <v/>
      </c>
      <c r="X2380" s="80">
        <f>INDEX(检修、备用和必开!D:D,MATCH(统调负荷!$C2380,检修、备用和必开!$A:$A,0))</f>
        <v/>
      </c>
      <c r="Y2380" s="80">
        <f>INDEX(检修、备用和必开!E:E,MATCH(统调负荷!$C2380,检修、备用和必开!$A:$A,0))</f>
        <v/>
      </c>
      <c r="Z2380" s="80">
        <f>INDEX(检修、备用和必开!F:F,MATCH(统调负荷!$C2380,检修、备用和必开!$A:$A,0))</f>
        <v/>
      </c>
      <c r="AA2380" s="80">
        <f>94492.4-V2380-Z2380</f>
        <v/>
      </c>
      <c r="AB2380" s="80" t="n">
        <v>0</v>
      </c>
      <c r="AC2380" s="80" t="n">
        <v>300</v>
      </c>
      <c r="AD2380" s="83">
        <f>C2380+D2380</f>
        <v/>
      </c>
      <c r="AE2380" s="82">
        <f>N2380-E2380</f>
        <v/>
      </c>
      <c r="AF2380" s="82">
        <f>O2380-F2380</f>
        <v/>
      </c>
      <c r="AG2380" s="82">
        <f>P2380-G2380</f>
        <v/>
      </c>
      <c r="AH2380" s="82">
        <f>Q2380-H2380</f>
        <v/>
      </c>
      <c r="AI2380" s="82">
        <f>R2380-I2380</f>
        <v/>
      </c>
      <c r="AJ2380" s="82">
        <f>S2380-J2380</f>
        <v/>
      </c>
      <c r="AK2380" s="80">
        <f>INDEX(检修、备用和必开!I:I,MATCH(统调负荷!$C2380,检修、备用和必开!$A:$A,0))</f>
        <v/>
      </c>
    </row>
    <row r="2381" ht="13.8" customHeight="1">
      <c r="A2381" s="80">
        <f>WEEKDAY(C2381,2)</f>
        <v/>
      </c>
      <c r="B2381" s="80">
        <f>HOUR(D2381)</f>
        <v/>
      </c>
      <c r="D2381" s="75" t="n"/>
      <c r="E2381" s="80" t="n"/>
      <c r="F2381" s="80" t="n"/>
      <c r="G2381" s="80" t="n"/>
      <c r="H2381" s="80" t="n"/>
      <c r="I2381" s="80" t="n"/>
      <c r="J2381" s="80" t="n"/>
      <c r="K2381" s="80">
        <f>F2381-Y2381</f>
        <v/>
      </c>
      <c r="L2381" s="82">
        <f>AA2381/(K2381+W2381)</f>
        <v/>
      </c>
      <c r="M2381" s="75" t="n">
        <v>0.78125</v>
      </c>
      <c r="N2381" s="80" t="n">
        <v>63241.7</v>
      </c>
      <c r="O2381" s="80" t="n">
        <v>13887.71</v>
      </c>
      <c r="P2381" s="80" t="n">
        <v>17140.1</v>
      </c>
      <c r="Q2381" s="80" t="n">
        <v>27293.9</v>
      </c>
      <c r="R2381" s="80" t="n">
        <v>6481.56</v>
      </c>
      <c r="S2381" s="80" t="n">
        <v>-1561.57</v>
      </c>
      <c r="T2381" s="80">
        <f>O2381-Y2381</f>
        <v/>
      </c>
      <c r="U2381" s="82">
        <f>AA2381/(T2381+X2381)</f>
        <v/>
      </c>
      <c r="V2381" s="80">
        <f>INDEX(检修、备用和必开!B:B,MATCH(统调负荷!$C2381,检修、备用和必开!$A:$A,0))</f>
        <v/>
      </c>
      <c r="W2381" s="80">
        <f>INDEX(检修、备用和必开!C:C,MATCH(统调负荷!$C2381,检修、备用和必开!$A:$A,0))</f>
        <v/>
      </c>
      <c r="X2381" s="80">
        <f>INDEX(检修、备用和必开!D:D,MATCH(统调负荷!$C2381,检修、备用和必开!$A:$A,0))</f>
        <v/>
      </c>
      <c r="Y2381" s="80">
        <f>INDEX(检修、备用和必开!E:E,MATCH(统调负荷!$C2381,检修、备用和必开!$A:$A,0))</f>
        <v/>
      </c>
      <c r="Z2381" s="80">
        <f>INDEX(检修、备用和必开!F:F,MATCH(统调负荷!$C2381,检修、备用和必开!$A:$A,0))</f>
        <v/>
      </c>
      <c r="AA2381" s="80">
        <f>94492.4-V2381-Z2381</f>
        <v/>
      </c>
      <c r="AB2381" s="80" t="n">
        <v>0</v>
      </c>
      <c r="AC2381" s="80" t="n">
        <v>287</v>
      </c>
      <c r="AD2381" s="83">
        <f>C2381+D2381</f>
        <v/>
      </c>
      <c r="AE2381" s="82">
        <f>N2381-E2381</f>
        <v/>
      </c>
      <c r="AF2381" s="82">
        <f>O2381-F2381</f>
        <v/>
      </c>
      <c r="AG2381" s="82">
        <f>P2381-G2381</f>
        <v/>
      </c>
      <c r="AH2381" s="82">
        <f>Q2381-H2381</f>
        <v/>
      </c>
      <c r="AI2381" s="82">
        <f>R2381-I2381</f>
        <v/>
      </c>
      <c r="AJ2381" s="82">
        <f>S2381-J2381</f>
        <v/>
      </c>
      <c r="AK2381" s="80">
        <f>INDEX(检修、备用和必开!I:I,MATCH(统调负荷!$C2381,检修、备用和必开!$A:$A,0))</f>
        <v/>
      </c>
    </row>
    <row r="2382" ht="13.8" customHeight="1">
      <c r="A2382" s="80">
        <f>WEEKDAY(C2382,2)</f>
        <v/>
      </c>
      <c r="B2382" s="80">
        <f>HOUR(D2382)</f>
        <v/>
      </c>
      <c r="D2382" s="75" t="n"/>
      <c r="E2382" s="80" t="n"/>
      <c r="F2382" s="80" t="n"/>
      <c r="G2382" s="80" t="n"/>
      <c r="H2382" s="80" t="n"/>
      <c r="I2382" s="80" t="n"/>
      <c r="J2382" s="80" t="n"/>
      <c r="K2382" s="80">
        <f>F2382-Y2382</f>
        <v/>
      </c>
      <c r="L2382" s="82">
        <f>AA2382/(K2382+W2382)</f>
        <v/>
      </c>
      <c r="M2382" s="75" t="n">
        <v>0.7916666666666666</v>
      </c>
      <c r="N2382" s="80" t="n">
        <v>63039</v>
      </c>
      <c r="O2382" s="80" t="n">
        <v>13513.29</v>
      </c>
      <c r="P2382" s="80" t="n">
        <v>17034.2</v>
      </c>
      <c r="Q2382" s="80" t="n">
        <v>27501.2</v>
      </c>
      <c r="R2382" s="80" t="n">
        <v>6513.58</v>
      </c>
      <c r="S2382" s="80" t="n">
        <v>-1523.27</v>
      </c>
      <c r="T2382" s="80">
        <f>O2382-Y2382</f>
        <v/>
      </c>
      <c r="U2382" s="82">
        <f>AA2382/(T2382+X2382)</f>
        <v/>
      </c>
      <c r="V2382" s="80">
        <f>INDEX(检修、备用和必开!B:B,MATCH(统调负荷!$C2382,检修、备用和必开!$A:$A,0))</f>
        <v/>
      </c>
      <c r="W2382" s="80">
        <f>INDEX(检修、备用和必开!C:C,MATCH(统调负荷!$C2382,检修、备用和必开!$A:$A,0))</f>
        <v/>
      </c>
      <c r="X2382" s="80">
        <f>INDEX(检修、备用和必开!D:D,MATCH(统调负荷!$C2382,检修、备用和必开!$A:$A,0))</f>
        <v/>
      </c>
      <c r="Y2382" s="80">
        <f>INDEX(检修、备用和必开!E:E,MATCH(统调负荷!$C2382,检修、备用和必开!$A:$A,0))</f>
        <v/>
      </c>
      <c r="Z2382" s="80">
        <f>INDEX(检修、备用和必开!F:F,MATCH(统调负荷!$C2382,检修、备用和必开!$A:$A,0))</f>
        <v/>
      </c>
      <c r="AA2382" s="80">
        <f>94492.4-V2382-Z2382</f>
        <v/>
      </c>
      <c r="AB2382" s="80" t="n">
        <v>0</v>
      </c>
      <c r="AC2382" s="80" t="n">
        <v>0</v>
      </c>
      <c r="AD2382" s="83">
        <f>C2382+D2382</f>
        <v/>
      </c>
      <c r="AE2382" s="82">
        <f>N2382-E2382</f>
        <v/>
      </c>
      <c r="AF2382" s="82">
        <f>O2382-F2382</f>
        <v/>
      </c>
      <c r="AG2382" s="82">
        <f>P2382-G2382</f>
        <v/>
      </c>
      <c r="AH2382" s="82">
        <f>Q2382-H2382</f>
        <v/>
      </c>
      <c r="AI2382" s="82">
        <f>R2382-I2382</f>
        <v/>
      </c>
      <c r="AJ2382" s="82">
        <f>S2382-J2382</f>
        <v/>
      </c>
      <c r="AK2382" s="80">
        <f>INDEX(检修、备用和必开!I:I,MATCH(统调负荷!$C2382,检修、备用和必开!$A:$A,0))</f>
        <v/>
      </c>
    </row>
    <row r="2383" ht="13.8" customHeight="1">
      <c r="A2383" s="80">
        <f>WEEKDAY(C2383,2)</f>
        <v/>
      </c>
      <c r="B2383" s="80">
        <f>HOUR(D2383)</f>
        <v/>
      </c>
      <c r="D2383" s="75" t="n"/>
      <c r="E2383" s="80" t="n"/>
      <c r="F2383" s="80" t="n"/>
      <c r="G2383" s="80" t="n"/>
      <c r="H2383" s="80" t="n"/>
      <c r="I2383" s="80" t="n"/>
      <c r="J2383" s="80" t="n"/>
      <c r="K2383" s="80">
        <f>F2383-Y2383</f>
        <v/>
      </c>
      <c r="L2383" s="82">
        <f>AA2383/(K2383+W2383)</f>
        <v/>
      </c>
      <c r="M2383" s="75" t="n">
        <v>0.8020833333333334</v>
      </c>
      <c r="N2383" s="80" t="n">
        <v>63700.7</v>
      </c>
      <c r="O2383" s="80" t="n">
        <v>13536.11</v>
      </c>
      <c r="P2383" s="80" t="n">
        <v>17485.8</v>
      </c>
      <c r="Q2383" s="80" t="n">
        <v>27727.2</v>
      </c>
      <c r="R2383" s="80" t="n">
        <v>6538.74</v>
      </c>
      <c r="S2383" s="80" t="n">
        <v>-1587.15</v>
      </c>
      <c r="T2383" s="80">
        <f>O2383-Y2383</f>
        <v/>
      </c>
      <c r="U2383" s="82">
        <f>AA2383/(T2383+X2383)</f>
        <v/>
      </c>
      <c r="V2383" s="80">
        <f>INDEX(检修、备用和必开!B:B,MATCH(统调负荷!$C2383,检修、备用和必开!$A:$A,0))</f>
        <v/>
      </c>
      <c r="W2383" s="80">
        <f>INDEX(检修、备用和必开!C:C,MATCH(统调负荷!$C2383,检修、备用和必开!$A:$A,0))</f>
        <v/>
      </c>
      <c r="X2383" s="80">
        <f>INDEX(检修、备用和必开!D:D,MATCH(统调负荷!$C2383,检修、备用和必开!$A:$A,0))</f>
        <v/>
      </c>
      <c r="Y2383" s="80">
        <f>INDEX(检修、备用和必开!E:E,MATCH(统调负荷!$C2383,检修、备用和必开!$A:$A,0))</f>
        <v/>
      </c>
      <c r="Z2383" s="80">
        <f>INDEX(检修、备用和必开!F:F,MATCH(统调负荷!$C2383,检修、备用和必开!$A:$A,0))</f>
        <v/>
      </c>
      <c r="AA2383" s="80">
        <f>94492.4-V2383-Z2383</f>
        <v/>
      </c>
      <c r="AB2383" s="80" t="n">
        <v>0</v>
      </c>
      <c r="AC2383" s="80" t="n">
        <v>0</v>
      </c>
      <c r="AD2383" s="83">
        <f>C2383+D2383</f>
        <v/>
      </c>
      <c r="AE2383" s="82">
        <f>N2383-E2383</f>
        <v/>
      </c>
      <c r="AF2383" s="82">
        <f>O2383-F2383</f>
        <v/>
      </c>
      <c r="AG2383" s="82">
        <f>P2383-G2383</f>
        <v/>
      </c>
      <c r="AH2383" s="82">
        <f>Q2383-H2383</f>
        <v/>
      </c>
      <c r="AI2383" s="82">
        <f>R2383-I2383</f>
        <v/>
      </c>
      <c r="AJ2383" s="82">
        <f>S2383-J2383</f>
        <v/>
      </c>
      <c r="AK2383" s="80">
        <f>INDEX(检修、备用和必开!I:I,MATCH(统调负荷!$C2383,检修、备用和必开!$A:$A,0))</f>
        <v/>
      </c>
    </row>
    <row r="2384" ht="13.8" customHeight="1">
      <c r="A2384" s="80">
        <f>WEEKDAY(C2384,2)</f>
        <v/>
      </c>
      <c r="B2384" s="80">
        <f>HOUR(D2384)</f>
        <v/>
      </c>
      <c r="D2384" s="75" t="n"/>
      <c r="E2384" s="80" t="n"/>
      <c r="F2384" s="80" t="n"/>
      <c r="G2384" s="80" t="n"/>
      <c r="H2384" s="80" t="n"/>
      <c r="I2384" s="80" t="n"/>
      <c r="J2384" s="80" t="n"/>
      <c r="K2384" s="80">
        <f>F2384-Y2384</f>
        <v/>
      </c>
      <c r="L2384" s="82">
        <f>AA2384/(K2384+W2384)</f>
        <v/>
      </c>
      <c r="M2384" s="75" t="n">
        <v>0.8125</v>
      </c>
      <c r="N2384" s="80" t="n">
        <v>63778.8</v>
      </c>
      <c r="O2384" s="80" t="n">
        <v>13537.34</v>
      </c>
      <c r="P2384" s="80" t="n">
        <v>17032.5</v>
      </c>
      <c r="Q2384" s="80" t="n">
        <v>27892.4</v>
      </c>
      <c r="R2384" s="80" t="n">
        <v>6651.35</v>
      </c>
      <c r="S2384" s="80" t="n">
        <v>-1334.79</v>
      </c>
      <c r="T2384" s="80">
        <f>O2384-Y2384</f>
        <v/>
      </c>
      <c r="U2384" s="82">
        <f>AA2384/(T2384+X2384)</f>
        <v/>
      </c>
      <c r="V2384" s="80">
        <f>INDEX(检修、备用和必开!B:B,MATCH(统调负荷!$C2384,检修、备用和必开!$A:$A,0))</f>
        <v/>
      </c>
      <c r="W2384" s="80">
        <f>INDEX(检修、备用和必开!C:C,MATCH(统调负荷!$C2384,检修、备用和必开!$A:$A,0))</f>
        <v/>
      </c>
      <c r="X2384" s="80">
        <f>INDEX(检修、备用和必开!D:D,MATCH(统调负荷!$C2384,检修、备用和必开!$A:$A,0))</f>
        <v/>
      </c>
      <c r="Y2384" s="80">
        <f>INDEX(检修、备用和必开!E:E,MATCH(统调负荷!$C2384,检修、备用和必开!$A:$A,0))</f>
        <v/>
      </c>
      <c r="Z2384" s="80">
        <f>INDEX(检修、备用和必开!F:F,MATCH(统调负荷!$C2384,检修、备用和必开!$A:$A,0))</f>
        <v/>
      </c>
      <c r="AA2384" s="80">
        <f>94492.4-V2384-Z2384</f>
        <v/>
      </c>
      <c r="AB2384" s="80" t="n">
        <v>0</v>
      </c>
      <c r="AC2384" s="80" t="n">
        <v>98.47</v>
      </c>
      <c r="AD2384" s="83">
        <f>C2384+D2384</f>
        <v/>
      </c>
      <c r="AE2384" s="82">
        <f>N2384-E2384</f>
        <v/>
      </c>
      <c r="AF2384" s="82">
        <f>O2384-F2384</f>
        <v/>
      </c>
      <c r="AG2384" s="82">
        <f>P2384-G2384</f>
        <v/>
      </c>
      <c r="AH2384" s="82">
        <f>Q2384-H2384</f>
        <v/>
      </c>
      <c r="AI2384" s="82">
        <f>R2384-I2384</f>
        <v/>
      </c>
      <c r="AJ2384" s="82">
        <f>S2384-J2384</f>
        <v/>
      </c>
      <c r="AK2384" s="80">
        <f>INDEX(检修、备用和必开!I:I,MATCH(统调负荷!$C2384,检修、备用和必开!$A:$A,0))</f>
        <v/>
      </c>
    </row>
    <row r="2385" ht="13.8" customHeight="1">
      <c r="A2385" s="80">
        <f>WEEKDAY(C2385,2)</f>
        <v/>
      </c>
      <c r="B2385" s="80">
        <f>HOUR(D2385)</f>
        <v/>
      </c>
      <c r="D2385" s="75" t="n"/>
      <c r="E2385" s="80" t="n"/>
      <c r="F2385" s="80" t="n"/>
      <c r="G2385" s="80" t="n"/>
      <c r="H2385" s="80" t="n"/>
      <c r="I2385" s="80" t="n"/>
      <c r="J2385" s="80" t="n"/>
      <c r="K2385" s="80">
        <f>F2385-Y2385</f>
        <v/>
      </c>
      <c r="L2385" s="82">
        <f>AA2385/(K2385+W2385)</f>
        <v/>
      </c>
      <c r="M2385" s="75" t="n">
        <v>0.8229166666666666</v>
      </c>
      <c r="N2385" s="80" t="n">
        <v>63376.7</v>
      </c>
      <c r="O2385" s="80" t="n">
        <v>13269.11</v>
      </c>
      <c r="P2385" s="80" t="n">
        <v>16878.1</v>
      </c>
      <c r="Q2385" s="80" t="n">
        <v>28009</v>
      </c>
      <c r="R2385" s="80" t="n">
        <v>6628.99</v>
      </c>
      <c r="S2385" s="80" t="n">
        <v>-1408.5</v>
      </c>
      <c r="T2385" s="80">
        <f>O2385-Y2385</f>
        <v/>
      </c>
      <c r="U2385" s="82">
        <f>AA2385/(T2385+X2385)</f>
        <v/>
      </c>
      <c r="V2385" s="80">
        <f>INDEX(检修、备用和必开!B:B,MATCH(统调负荷!$C2385,检修、备用和必开!$A:$A,0))</f>
        <v/>
      </c>
      <c r="W2385" s="80">
        <f>INDEX(检修、备用和必开!C:C,MATCH(统调负荷!$C2385,检修、备用和必开!$A:$A,0))</f>
        <v/>
      </c>
      <c r="X2385" s="80">
        <f>INDEX(检修、备用和必开!D:D,MATCH(统调负荷!$C2385,检修、备用和必开!$A:$A,0))</f>
        <v/>
      </c>
      <c r="Y2385" s="80">
        <f>INDEX(检修、备用和必开!E:E,MATCH(统调负荷!$C2385,检修、备用和必开!$A:$A,0))</f>
        <v/>
      </c>
      <c r="Z2385" s="80">
        <f>INDEX(检修、备用和必开!F:F,MATCH(统调负荷!$C2385,检修、备用和必开!$A:$A,0))</f>
        <v/>
      </c>
      <c r="AA2385" s="80">
        <f>94492.4-V2385-Z2385</f>
        <v/>
      </c>
      <c r="AB2385" s="80" t="n">
        <v>0</v>
      </c>
      <c r="AC2385" s="80" t="n">
        <v>280</v>
      </c>
      <c r="AD2385" s="83">
        <f>C2385+D2385</f>
        <v/>
      </c>
      <c r="AE2385" s="82">
        <f>N2385-E2385</f>
        <v/>
      </c>
      <c r="AF2385" s="82">
        <f>O2385-F2385</f>
        <v/>
      </c>
      <c r="AG2385" s="82">
        <f>P2385-G2385</f>
        <v/>
      </c>
      <c r="AH2385" s="82">
        <f>Q2385-H2385</f>
        <v/>
      </c>
      <c r="AI2385" s="82">
        <f>R2385-I2385</f>
        <v/>
      </c>
      <c r="AJ2385" s="82">
        <f>S2385-J2385</f>
        <v/>
      </c>
      <c r="AK2385" s="80">
        <f>INDEX(检修、备用和必开!I:I,MATCH(统调负荷!$C2385,检修、备用和必开!$A:$A,0))</f>
        <v/>
      </c>
    </row>
    <row r="2386" ht="13.8" customHeight="1">
      <c r="A2386" s="80">
        <f>WEEKDAY(C2386,2)</f>
        <v/>
      </c>
      <c r="B2386" s="80">
        <f>HOUR(D2386)</f>
        <v/>
      </c>
      <c r="D2386" s="75" t="n"/>
      <c r="E2386" s="80" t="n"/>
      <c r="F2386" s="80" t="n"/>
      <c r="G2386" s="80" t="n"/>
      <c r="H2386" s="80" t="n"/>
      <c r="I2386" s="80" t="n"/>
      <c r="J2386" s="80" t="n"/>
      <c r="K2386" s="80">
        <f>F2386-Y2386</f>
        <v/>
      </c>
      <c r="L2386" s="82">
        <f>AA2386/(K2386+W2386)</f>
        <v/>
      </c>
      <c r="M2386" s="75" t="n">
        <v>0.8333333333333334</v>
      </c>
      <c r="N2386" s="80" t="n">
        <v>62533.1</v>
      </c>
      <c r="O2386" s="80" t="n">
        <v>12966.44</v>
      </c>
      <c r="P2386" s="80" t="n">
        <v>16643.3</v>
      </c>
      <c r="Q2386" s="80" t="n">
        <v>28124.3</v>
      </c>
      <c r="R2386" s="80" t="n">
        <v>6196.62</v>
      </c>
      <c r="S2386" s="80" t="n">
        <v>-1397.56</v>
      </c>
      <c r="T2386" s="80">
        <f>O2386-Y2386</f>
        <v/>
      </c>
      <c r="U2386" s="82">
        <f>AA2386/(T2386+X2386)</f>
        <v/>
      </c>
      <c r="V2386" s="80">
        <f>INDEX(检修、备用和必开!B:B,MATCH(统调负荷!$C2386,检修、备用和必开!$A:$A,0))</f>
        <v/>
      </c>
      <c r="W2386" s="80">
        <f>INDEX(检修、备用和必开!C:C,MATCH(统调负荷!$C2386,检修、备用和必开!$A:$A,0))</f>
        <v/>
      </c>
      <c r="X2386" s="80">
        <f>INDEX(检修、备用和必开!D:D,MATCH(统调负荷!$C2386,检修、备用和必开!$A:$A,0))</f>
        <v/>
      </c>
      <c r="Y2386" s="80">
        <f>INDEX(检修、备用和必开!E:E,MATCH(统调负荷!$C2386,检修、备用和必开!$A:$A,0))</f>
        <v/>
      </c>
      <c r="Z2386" s="80">
        <f>INDEX(检修、备用和必开!F:F,MATCH(统调负荷!$C2386,检修、备用和必开!$A:$A,0))</f>
        <v/>
      </c>
      <c r="AA2386" s="80">
        <f>94492.4-V2386-Z2386</f>
        <v/>
      </c>
      <c r="AB2386" s="80" t="n">
        <v>0</v>
      </c>
      <c r="AC2386" s="80" t="n">
        <v>0</v>
      </c>
      <c r="AD2386" s="83">
        <f>C2386+D2386</f>
        <v/>
      </c>
      <c r="AE2386" s="82">
        <f>N2386-E2386</f>
        <v/>
      </c>
      <c r="AF2386" s="82">
        <f>O2386-F2386</f>
        <v/>
      </c>
      <c r="AG2386" s="82">
        <f>P2386-G2386</f>
        <v/>
      </c>
      <c r="AH2386" s="82">
        <f>Q2386-H2386</f>
        <v/>
      </c>
      <c r="AI2386" s="82">
        <f>R2386-I2386</f>
        <v/>
      </c>
      <c r="AJ2386" s="82">
        <f>S2386-J2386</f>
        <v/>
      </c>
      <c r="AK2386" s="80">
        <f>INDEX(检修、备用和必开!I:I,MATCH(统调负荷!$C2386,检修、备用和必开!$A:$A,0))</f>
        <v/>
      </c>
    </row>
    <row r="2387" ht="13.8" customHeight="1">
      <c r="A2387" s="80">
        <f>WEEKDAY(C2387,2)</f>
        <v/>
      </c>
      <c r="B2387" s="80">
        <f>HOUR(D2387)</f>
        <v/>
      </c>
      <c r="D2387" s="75" t="n"/>
      <c r="E2387" s="80" t="n"/>
      <c r="F2387" s="80" t="n"/>
      <c r="G2387" s="80" t="n"/>
      <c r="H2387" s="80" t="n"/>
      <c r="I2387" s="80" t="n"/>
      <c r="J2387" s="80" t="n"/>
      <c r="K2387" s="80">
        <f>F2387-Y2387</f>
        <v/>
      </c>
      <c r="L2387" s="82">
        <f>AA2387/(K2387+W2387)</f>
        <v/>
      </c>
      <c r="M2387" s="75" t="n">
        <v>0.84375</v>
      </c>
      <c r="N2387" s="80" t="n">
        <v>62677.7</v>
      </c>
      <c r="O2387" s="80" t="n">
        <v>12668.07</v>
      </c>
      <c r="P2387" s="80" t="n">
        <v>16893.6</v>
      </c>
      <c r="Q2387" s="80" t="n">
        <v>28311</v>
      </c>
      <c r="R2387" s="80" t="n">
        <v>6182.62</v>
      </c>
      <c r="S2387" s="80" t="n">
        <v>-1377.59</v>
      </c>
      <c r="T2387" s="80">
        <f>O2387-Y2387</f>
        <v/>
      </c>
      <c r="U2387" s="82">
        <f>AA2387/(T2387+X2387)</f>
        <v/>
      </c>
      <c r="V2387" s="80">
        <f>INDEX(检修、备用和必开!B:B,MATCH(统调负荷!$C2387,检修、备用和必开!$A:$A,0))</f>
        <v/>
      </c>
      <c r="W2387" s="80">
        <f>INDEX(检修、备用和必开!C:C,MATCH(统调负荷!$C2387,检修、备用和必开!$A:$A,0))</f>
        <v/>
      </c>
      <c r="X2387" s="80">
        <f>INDEX(检修、备用和必开!D:D,MATCH(统调负荷!$C2387,检修、备用和必开!$A:$A,0))</f>
        <v/>
      </c>
      <c r="Y2387" s="80">
        <f>INDEX(检修、备用和必开!E:E,MATCH(统调负荷!$C2387,检修、备用和必开!$A:$A,0))</f>
        <v/>
      </c>
      <c r="Z2387" s="80">
        <f>INDEX(检修、备用和必开!F:F,MATCH(统调负荷!$C2387,检修、备用和必开!$A:$A,0))</f>
        <v/>
      </c>
      <c r="AA2387" s="80">
        <f>94492.4-V2387-Z2387</f>
        <v/>
      </c>
      <c r="AB2387" s="80" t="n">
        <v>44.82</v>
      </c>
      <c r="AC2387" s="80" t="n">
        <v>0</v>
      </c>
      <c r="AD2387" s="83">
        <f>C2387+D2387</f>
        <v/>
      </c>
      <c r="AE2387" s="82">
        <f>N2387-E2387</f>
        <v/>
      </c>
      <c r="AF2387" s="82">
        <f>O2387-F2387</f>
        <v/>
      </c>
      <c r="AG2387" s="82">
        <f>P2387-G2387</f>
        <v/>
      </c>
      <c r="AH2387" s="82">
        <f>Q2387-H2387</f>
        <v/>
      </c>
      <c r="AI2387" s="82">
        <f>R2387-I2387</f>
        <v/>
      </c>
      <c r="AJ2387" s="82">
        <f>S2387-J2387</f>
        <v/>
      </c>
      <c r="AK2387" s="80">
        <f>INDEX(检修、备用和必开!I:I,MATCH(统调负荷!$C2387,检修、备用和必开!$A:$A,0))</f>
        <v/>
      </c>
    </row>
    <row r="2388" ht="13.8" customHeight="1">
      <c r="A2388" s="80">
        <f>WEEKDAY(C2388,2)</f>
        <v/>
      </c>
      <c r="B2388" s="80">
        <f>HOUR(D2388)</f>
        <v/>
      </c>
      <c r="D2388" s="75" t="n"/>
      <c r="E2388" s="80" t="n"/>
      <c r="F2388" s="80" t="n"/>
      <c r="G2388" s="80" t="n"/>
      <c r="H2388" s="80" t="n"/>
      <c r="I2388" s="80" t="n"/>
      <c r="J2388" s="80" t="n"/>
      <c r="K2388" s="80">
        <f>F2388-Y2388</f>
        <v/>
      </c>
      <c r="L2388" s="82">
        <f>AA2388/(K2388+W2388)</f>
        <v/>
      </c>
      <c r="M2388" s="75" t="n">
        <v>0.8541666666666666</v>
      </c>
      <c r="N2388" s="80" t="n">
        <v>62278</v>
      </c>
      <c r="O2388" s="80" t="n">
        <v>13048.03</v>
      </c>
      <c r="P2388" s="80" t="n">
        <v>16314.7</v>
      </c>
      <c r="Q2388" s="80" t="n">
        <v>28105.5</v>
      </c>
      <c r="R2388" s="80" t="n">
        <v>6170.46</v>
      </c>
      <c r="S2388" s="80" t="n">
        <v>-1360.69</v>
      </c>
      <c r="T2388" s="80">
        <f>O2388-Y2388</f>
        <v/>
      </c>
      <c r="U2388" s="82">
        <f>AA2388/(T2388+X2388)</f>
        <v/>
      </c>
      <c r="V2388" s="80">
        <f>INDEX(检修、备用和必开!B:B,MATCH(统调负荷!$C2388,检修、备用和必开!$A:$A,0))</f>
        <v/>
      </c>
      <c r="W2388" s="80">
        <f>INDEX(检修、备用和必开!C:C,MATCH(统调负荷!$C2388,检修、备用和必开!$A:$A,0))</f>
        <v/>
      </c>
      <c r="X2388" s="80">
        <f>INDEX(检修、备用和必开!D:D,MATCH(统调负荷!$C2388,检修、备用和必开!$A:$A,0))</f>
        <v/>
      </c>
      <c r="Y2388" s="80">
        <f>INDEX(检修、备用和必开!E:E,MATCH(统调负荷!$C2388,检修、备用和必开!$A:$A,0))</f>
        <v/>
      </c>
      <c r="Z2388" s="80">
        <f>INDEX(检修、备用和必开!F:F,MATCH(统调负荷!$C2388,检修、备用和必开!$A:$A,0))</f>
        <v/>
      </c>
      <c r="AA2388" s="80">
        <f>94492.4-V2388-Z2388</f>
        <v/>
      </c>
      <c r="AB2388" s="80" t="n">
        <v>0</v>
      </c>
      <c r="AC2388" s="80" t="n">
        <v>318.59</v>
      </c>
      <c r="AD2388" s="83">
        <f>C2388+D2388</f>
        <v/>
      </c>
      <c r="AE2388" s="82">
        <f>N2388-E2388</f>
        <v/>
      </c>
      <c r="AF2388" s="82">
        <f>O2388-F2388</f>
        <v/>
      </c>
      <c r="AG2388" s="82">
        <f>P2388-G2388</f>
        <v/>
      </c>
      <c r="AH2388" s="82">
        <f>Q2388-H2388</f>
        <v/>
      </c>
      <c r="AI2388" s="82">
        <f>R2388-I2388</f>
        <v/>
      </c>
      <c r="AJ2388" s="82">
        <f>S2388-J2388</f>
        <v/>
      </c>
      <c r="AK2388" s="80">
        <f>INDEX(检修、备用和必开!I:I,MATCH(统调负荷!$C2388,检修、备用和必开!$A:$A,0))</f>
        <v/>
      </c>
    </row>
    <row r="2389" ht="13.8" customHeight="1">
      <c r="A2389" s="80">
        <f>WEEKDAY(C2389,2)</f>
        <v/>
      </c>
      <c r="B2389" s="80">
        <f>HOUR(D2389)</f>
        <v/>
      </c>
      <c r="D2389" s="75" t="n"/>
      <c r="E2389" s="80" t="n"/>
      <c r="F2389" s="80" t="n"/>
      <c r="G2389" s="80" t="n"/>
      <c r="H2389" s="80" t="n"/>
      <c r="I2389" s="80" t="n"/>
      <c r="J2389" s="80" t="n"/>
      <c r="K2389" s="80">
        <f>F2389-Y2389</f>
        <v/>
      </c>
      <c r="L2389" s="82">
        <f>AA2389/(K2389+W2389)</f>
        <v/>
      </c>
      <c r="M2389" s="75" t="n">
        <v>0.8645833333333334</v>
      </c>
      <c r="N2389" s="80" t="n">
        <v>61986.2</v>
      </c>
      <c r="O2389" s="80" t="n">
        <v>12789.19</v>
      </c>
      <c r="P2389" s="80" t="n">
        <v>16747.5</v>
      </c>
      <c r="Q2389" s="80" t="n">
        <v>27657.1</v>
      </c>
      <c r="R2389" s="80" t="n">
        <v>6181.94</v>
      </c>
      <c r="S2389" s="80" t="n">
        <v>-1389.53</v>
      </c>
      <c r="T2389" s="80">
        <f>O2389-Y2389</f>
        <v/>
      </c>
      <c r="U2389" s="82">
        <f>AA2389/(T2389+X2389)</f>
        <v/>
      </c>
      <c r="V2389" s="80">
        <f>INDEX(检修、备用和必开!B:B,MATCH(统调负荷!$C2389,检修、备用和必开!$A:$A,0))</f>
        <v/>
      </c>
      <c r="W2389" s="80">
        <f>INDEX(检修、备用和必开!C:C,MATCH(统调负荷!$C2389,检修、备用和必开!$A:$A,0))</f>
        <v/>
      </c>
      <c r="X2389" s="80">
        <f>INDEX(检修、备用和必开!D:D,MATCH(统调负荷!$C2389,检修、备用和必开!$A:$A,0))</f>
        <v/>
      </c>
      <c r="Y2389" s="80">
        <f>INDEX(检修、备用和必开!E:E,MATCH(统调负荷!$C2389,检修、备用和必开!$A:$A,0))</f>
        <v/>
      </c>
      <c r="Z2389" s="80">
        <f>INDEX(检修、备用和必开!F:F,MATCH(统调负荷!$C2389,检修、备用和必开!$A:$A,0))</f>
        <v/>
      </c>
      <c r="AA2389" s="80">
        <f>94492.4-V2389-Z2389</f>
        <v/>
      </c>
      <c r="AB2389" s="80" t="n">
        <v>13.42</v>
      </c>
      <c r="AC2389" s="80" t="n">
        <v>180</v>
      </c>
      <c r="AD2389" s="83">
        <f>C2389+D2389</f>
        <v/>
      </c>
      <c r="AE2389" s="82">
        <f>N2389-E2389</f>
        <v/>
      </c>
      <c r="AF2389" s="82">
        <f>O2389-F2389</f>
        <v/>
      </c>
      <c r="AG2389" s="82">
        <f>P2389-G2389</f>
        <v/>
      </c>
      <c r="AH2389" s="82">
        <f>Q2389-H2389</f>
        <v/>
      </c>
      <c r="AI2389" s="82">
        <f>R2389-I2389</f>
        <v/>
      </c>
      <c r="AJ2389" s="82">
        <f>S2389-J2389</f>
        <v/>
      </c>
      <c r="AK2389" s="80">
        <f>INDEX(检修、备用和必开!I:I,MATCH(统调负荷!$C2389,检修、备用和必开!$A:$A,0))</f>
        <v/>
      </c>
    </row>
    <row r="2390" ht="13.8" customHeight="1">
      <c r="A2390" s="80">
        <f>WEEKDAY(C2390,2)</f>
        <v/>
      </c>
      <c r="B2390" s="80">
        <f>HOUR(D2390)</f>
        <v/>
      </c>
      <c r="D2390" s="75" t="n"/>
      <c r="E2390" s="80" t="n"/>
      <c r="F2390" s="80" t="n"/>
      <c r="G2390" s="80" t="n"/>
      <c r="H2390" s="80" t="n"/>
      <c r="I2390" s="80" t="n"/>
      <c r="J2390" s="80" t="n"/>
      <c r="K2390" s="80">
        <f>F2390-Y2390</f>
        <v/>
      </c>
      <c r="L2390" s="82">
        <f>AA2390/(K2390+W2390)</f>
        <v/>
      </c>
      <c r="M2390" s="75" t="n">
        <v>0.875</v>
      </c>
      <c r="N2390" s="80" t="n">
        <v>61663.1</v>
      </c>
      <c r="O2390" s="80" t="n">
        <v>12349.51</v>
      </c>
      <c r="P2390" s="80" t="n">
        <v>17032.2</v>
      </c>
      <c r="Q2390" s="80" t="n">
        <v>27458.1</v>
      </c>
      <c r="R2390" s="80" t="n">
        <v>6197.79</v>
      </c>
      <c r="S2390" s="80" t="n">
        <v>-1374.5</v>
      </c>
      <c r="T2390" s="80">
        <f>O2390-Y2390</f>
        <v/>
      </c>
      <c r="U2390" s="82">
        <f>AA2390/(T2390+X2390)</f>
        <v/>
      </c>
      <c r="V2390" s="80">
        <f>INDEX(检修、备用和必开!B:B,MATCH(统调负荷!$C2390,检修、备用和必开!$A:$A,0))</f>
        <v/>
      </c>
      <c r="W2390" s="80">
        <f>INDEX(检修、备用和必开!C:C,MATCH(统调负荷!$C2390,检修、备用和必开!$A:$A,0))</f>
        <v/>
      </c>
      <c r="X2390" s="80">
        <f>INDEX(检修、备用和必开!D:D,MATCH(统调负荷!$C2390,检修、备用和必开!$A:$A,0))</f>
        <v/>
      </c>
      <c r="Y2390" s="80">
        <f>INDEX(检修、备用和必开!E:E,MATCH(统调负荷!$C2390,检修、备用和必开!$A:$A,0))</f>
        <v/>
      </c>
      <c r="Z2390" s="80">
        <f>INDEX(检修、备用和必开!F:F,MATCH(统调负荷!$C2390,检修、备用和必开!$A:$A,0))</f>
        <v/>
      </c>
      <c r="AA2390" s="80">
        <f>94492.4-V2390-Z2390</f>
        <v/>
      </c>
      <c r="AB2390" s="80" t="n">
        <v>0</v>
      </c>
      <c r="AC2390" s="80" t="n">
        <v>0</v>
      </c>
      <c r="AD2390" s="83">
        <f>C2390+D2390</f>
        <v/>
      </c>
      <c r="AE2390" s="82">
        <f>N2390-E2390</f>
        <v/>
      </c>
      <c r="AF2390" s="82">
        <f>O2390-F2390</f>
        <v/>
      </c>
      <c r="AG2390" s="82">
        <f>P2390-G2390</f>
        <v/>
      </c>
      <c r="AH2390" s="82">
        <f>Q2390-H2390</f>
        <v/>
      </c>
      <c r="AI2390" s="82">
        <f>R2390-I2390</f>
        <v/>
      </c>
      <c r="AJ2390" s="82">
        <f>S2390-J2390</f>
        <v/>
      </c>
      <c r="AK2390" s="80">
        <f>INDEX(检修、备用和必开!I:I,MATCH(统调负荷!$C2390,检修、备用和必开!$A:$A,0))</f>
        <v/>
      </c>
    </row>
    <row r="2391" ht="13.8" customHeight="1">
      <c r="A2391" s="80">
        <f>WEEKDAY(C2391,2)</f>
        <v/>
      </c>
      <c r="B2391" s="80">
        <f>HOUR(D2391)</f>
        <v/>
      </c>
      <c r="D2391" s="75" t="n"/>
      <c r="E2391" s="80" t="n"/>
      <c r="F2391" s="80" t="n"/>
      <c r="G2391" s="80" t="n"/>
      <c r="H2391" s="80" t="n"/>
      <c r="I2391" s="80" t="n"/>
      <c r="J2391" s="80" t="n"/>
      <c r="K2391" s="80">
        <f>F2391-Y2391</f>
        <v/>
      </c>
      <c r="L2391" s="82">
        <f>AA2391/(K2391+W2391)</f>
        <v/>
      </c>
      <c r="M2391" s="75" t="n">
        <v>0.8854166666666666</v>
      </c>
      <c r="N2391" s="80" t="n">
        <v>61386.4</v>
      </c>
      <c r="O2391" s="80" t="n">
        <v>12723.4</v>
      </c>
      <c r="P2391" s="80" t="n">
        <v>16527.7</v>
      </c>
      <c r="Q2391" s="80" t="n">
        <v>27363.2</v>
      </c>
      <c r="R2391" s="80" t="n">
        <v>6159.62</v>
      </c>
      <c r="S2391" s="80" t="n">
        <v>-1387.52</v>
      </c>
      <c r="T2391" s="80">
        <f>O2391-Y2391</f>
        <v/>
      </c>
      <c r="U2391" s="82">
        <f>AA2391/(T2391+X2391)</f>
        <v/>
      </c>
      <c r="V2391" s="80">
        <f>INDEX(检修、备用和必开!B:B,MATCH(统调负荷!$C2391,检修、备用和必开!$A:$A,0))</f>
        <v/>
      </c>
      <c r="W2391" s="80">
        <f>INDEX(检修、备用和必开!C:C,MATCH(统调负荷!$C2391,检修、备用和必开!$A:$A,0))</f>
        <v/>
      </c>
      <c r="X2391" s="80">
        <f>INDEX(检修、备用和必开!D:D,MATCH(统调负荷!$C2391,检修、备用和必开!$A:$A,0))</f>
        <v/>
      </c>
      <c r="Y2391" s="80">
        <f>INDEX(检修、备用和必开!E:E,MATCH(统调负荷!$C2391,检修、备用和必开!$A:$A,0))</f>
        <v/>
      </c>
      <c r="Z2391" s="80">
        <f>INDEX(检修、备用和必开!F:F,MATCH(统调负荷!$C2391,检修、备用和必开!$A:$A,0))</f>
        <v/>
      </c>
      <c r="AA2391" s="80">
        <f>94492.4-V2391-Z2391</f>
        <v/>
      </c>
      <c r="AB2391" s="80" t="n">
        <v>0</v>
      </c>
      <c r="AC2391" s="80" t="n">
        <v>0</v>
      </c>
      <c r="AD2391" s="83">
        <f>C2391+D2391</f>
        <v/>
      </c>
      <c r="AE2391" s="82">
        <f>N2391-E2391</f>
        <v/>
      </c>
      <c r="AF2391" s="82">
        <f>O2391-F2391</f>
        <v/>
      </c>
      <c r="AG2391" s="82">
        <f>P2391-G2391</f>
        <v/>
      </c>
      <c r="AH2391" s="82">
        <f>Q2391-H2391</f>
        <v/>
      </c>
      <c r="AI2391" s="82">
        <f>R2391-I2391</f>
        <v/>
      </c>
      <c r="AJ2391" s="82">
        <f>S2391-J2391</f>
        <v/>
      </c>
      <c r="AK2391" s="80">
        <f>INDEX(检修、备用和必开!I:I,MATCH(统调负荷!$C2391,检修、备用和必开!$A:$A,0))</f>
        <v/>
      </c>
    </row>
    <row r="2392" ht="13.8" customHeight="1">
      <c r="A2392" s="80">
        <f>WEEKDAY(C2392,2)</f>
        <v/>
      </c>
      <c r="B2392" s="80">
        <f>HOUR(D2392)</f>
        <v/>
      </c>
      <c r="D2392" s="75" t="n"/>
      <c r="E2392" s="80" t="n"/>
      <c r="F2392" s="80" t="n"/>
      <c r="G2392" s="80" t="n"/>
      <c r="H2392" s="80" t="n"/>
      <c r="I2392" s="80" t="n"/>
      <c r="J2392" s="80" t="n"/>
      <c r="K2392" s="80">
        <f>F2392-Y2392</f>
        <v/>
      </c>
      <c r="L2392" s="82">
        <f>AA2392/(K2392+W2392)</f>
        <v/>
      </c>
      <c r="M2392" s="75" t="n">
        <v>0.8958333333333334</v>
      </c>
      <c r="N2392" s="80" t="n">
        <v>60914.1</v>
      </c>
      <c r="O2392" s="80" t="n">
        <v>13763.78</v>
      </c>
      <c r="P2392" s="80" t="n">
        <v>15013.3</v>
      </c>
      <c r="Q2392" s="80" t="n">
        <v>27459.4</v>
      </c>
      <c r="R2392" s="80" t="n">
        <v>6118.78</v>
      </c>
      <c r="S2392" s="80" t="n">
        <v>-1441.16</v>
      </c>
      <c r="T2392" s="80">
        <f>O2392-Y2392</f>
        <v/>
      </c>
      <c r="U2392" s="82">
        <f>AA2392/(T2392+X2392)</f>
        <v/>
      </c>
      <c r="V2392" s="80">
        <f>INDEX(检修、备用和必开!B:B,MATCH(统调负荷!$C2392,检修、备用和必开!$A:$A,0))</f>
        <v/>
      </c>
      <c r="W2392" s="80">
        <f>INDEX(检修、备用和必开!C:C,MATCH(统调负荷!$C2392,检修、备用和必开!$A:$A,0))</f>
        <v/>
      </c>
      <c r="X2392" s="80">
        <f>INDEX(检修、备用和必开!D:D,MATCH(统调负荷!$C2392,检修、备用和必开!$A:$A,0))</f>
        <v/>
      </c>
      <c r="Y2392" s="80">
        <f>INDEX(检修、备用和必开!E:E,MATCH(统调负荷!$C2392,检修、备用和必开!$A:$A,0))</f>
        <v/>
      </c>
      <c r="Z2392" s="80">
        <f>INDEX(检修、备用和必开!F:F,MATCH(统调负荷!$C2392,检修、备用和必开!$A:$A,0))</f>
        <v/>
      </c>
      <c r="AA2392" s="80">
        <f>94492.4-V2392-Z2392</f>
        <v/>
      </c>
      <c r="AB2392" s="80" t="n">
        <v>150</v>
      </c>
      <c r="AC2392" s="80" t="n">
        <v>310.11</v>
      </c>
      <c r="AD2392" s="83">
        <f>C2392+D2392</f>
        <v/>
      </c>
      <c r="AE2392" s="82">
        <f>N2392-E2392</f>
        <v/>
      </c>
      <c r="AF2392" s="82">
        <f>O2392-F2392</f>
        <v/>
      </c>
      <c r="AG2392" s="82">
        <f>P2392-G2392</f>
        <v/>
      </c>
      <c r="AH2392" s="82">
        <f>Q2392-H2392</f>
        <v/>
      </c>
      <c r="AI2392" s="82">
        <f>R2392-I2392</f>
        <v/>
      </c>
      <c r="AJ2392" s="82">
        <f>S2392-J2392</f>
        <v/>
      </c>
      <c r="AK2392" s="80">
        <f>INDEX(检修、备用和必开!I:I,MATCH(统调负荷!$C2392,检修、备用和必开!$A:$A,0))</f>
        <v/>
      </c>
    </row>
    <row r="2393" ht="13.8" customHeight="1">
      <c r="A2393" s="80">
        <f>WEEKDAY(C2393,2)</f>
        <v/>
      </c>
      <c r="B2393" s="80">
        <f>HOUR(D2393)</f>
        <v/>
      </c>
      <c r="D2393" s="75" t="n"/>
      <c r="E2393" s="80" t="n"/>
      <c r="F2393" s="80" t="n"/>
      <c r="G2393" s="80" t="n"/>
      <c r="H2393" s="80" t="n"/>
      <c r="I2393" s="80" t="n"/>
      <c r="J2393" s="80" t="n"/>
      <c r="K2393" s="80">
        <f>F2393-Y2393</f>
        <v/>
      </c>
      <c r="L2393" s="82">
        <f>AA2393/(K2393+W2393)</f>
        <v/>
      </c>
      <c r="M2393" s="75" t="n">
        <v>0.90625</v>
      </c>
      <c r="N2393" s="80" t="n">
        <v>60370.2</v>
      </c>
      <c r="O2393" s="80" t="n">
        <v>14522.45</v>
      </c>
      <c r="P2393" s="80" t="n">
        <v>14396.3</v>
      </c>
      <c r="Q2393" s="80" t="n">
        <v>26613.6</v>
      </c>
      <c r="R2393" s="80" t="n">
        <v>6129.11</v>
      </c>
      <c r="S2393" s="80" t="n">
        <v>-1291.26</v>
      </c>
      <c r="T2393" s="80">
        <f>O2393-Y2393</f>
        <v/>
      </c>
      <c r="U2393" s="82">
        <f>AA2393/(T2393+X2393)</f>
        <v/>
      </c>
      <c r="V2393" s="80">
        <f>INDEX(检修、备用和必开!B:B,MATCH(统调负荷!$C2393,检修、备用和必开!$A:$A,0))</f>
        <v/>
      </c>
      <c r="W2393" s="80">
        <f>INDEX(检修、备用和必开!C:C,MATCH(统调负荷!$C2393,检修、备用和必开!$A:$A,0))</f>
        <v/>
      </c>
      <c r="X2393" s="80">
        <f>INDEX(检修、备用和必开!D:D,MATCH(统调负荷!$C2393,检修、备用和必开!$A:$A,0))</f>
        <v/>
      </c>
      <c r="Y2393" s="80">
        <f>INDEX(检修、备用和必开!E:E,MATCH(统调负荷!$C2393,检修、备用和必开!$A:$A,0))</f>
        <v/>
      </c>
      <c r="Z2393" s="80">
        <f>INDEX(检修、备用和必开!F:F,MATCH(统调负荷!$C2393,检修、备用和必开!$A:$A,0))</f>
        <v/>
      </c>
      <c r="AA2393" s="80">
        <f>94492.4-V2393-Z2393</f>
        <v/>
      </c>
      <c r="AB2393" s="80" t="n">
        <v>280</v>
      </c>
      <c r="AC2393" s="80" t="n">
        <v>310</v>
      </c>
      <c r="AD2393" s="83">
        <f>C2393+D2393</f>
        <v/>
      </c>
      <c r="AE2393" s="82">
        <f>N2393-E2393</f>
        <v/>
      </c>
      <c r="AF2393" s="82">
        <f>O2393-F2393</f>
        <v/>
      </c>
      <c r="AG2393" s="82">
        <f>P2393-G2393</f>
        <v/>
      </c>
      <c r="AH2393" s="82">
        <f>Q2393-H2393</f>
        <v/>
      </c>
      <c r="AI2393" s="82">
        <f>R2393-I2393</f>
        <v/>
      </c>
      <c r="AJ2393" s="82">
        <f>S2393-J2393</f>
        <v/>
      </c>
      <c r="AK2393" s="80">
        <f>INDEX(检修、备用和必开!I:I,MATCH(统调负荷!$C2393,检修、备用和必开!$A:$A,0))</f>
        <v/>
      </c>
    </row>
    <row r="2394" ht="13.8" customHeight="1">
      <c r="A2394" s="80">
        <f>WEEKDAY(C2394,2)</f>
        <v/>
      </c>
      <c r="B2394" s="80">
        <f>HOUR(D2394)</f>
        <v/>
      </c>
      <c r="D2394" s="75" t="n"/>
      <c r="E2394" s="80" t="n"/>
      <c r="F2394" s="80" t="n"/>
      <c r="G2394" s="80" t="n"/>
      <c r="H2394" s="80" t="n"/>
      <c r="I2394" s="80" t="n"/>
      <c r="J2394" s="80" t="n"/>
      <c r="K2394" s="80">
        <f>F2394-Y2394</f>
        <v/>
      </c>
      <c r="L2394" s="82">
        <f>AA2394/(K2394+W2394)</f>
        <v/>
      </c>
      <c r="M2394" s="75" t="n">
        <v>0.9166666666666666</v>
      </c>
      <c r="N2394" s="80" t="n">
        <v>59378</v>
      </c>
      <c r="O2394" s="80" t="n">
        <v>15467.08</v>
      </c>
      <c r="P2394" s="80" t="n">
        <v>13589.8</v>
      </c>
      <c r="Q2394" s="80" t="n">
        <v>25440.6</v>
      </c>
      <c r="R2394" s="80" t="n">
        <v>6156.38</v>
      </c>
      <c r="S2394" s="80" t="n">
        <v>-1275.86</v>
      </c>
      <c r="T2394" s="80">
        <f>O2394-Y2394</f>
        <v/>
      </c>
      <c r="U2394" s="82">
        <f>AA2394/(T2394+X2394)</f>
        <v/>
      </c>
      <c r="V2394" s="80">
        <f>INDEX(检修、备用和必开!B:B,MATCH(统调负荷!$C2394,检修、备用和必开!$A:$A,0))</f>
        <v/>
      </c>
      <c r="W2394" s="80">
        <f>INDEX(检修、备用和必开!C:C,MATCH(统调负荷!$C2394,检修、备用和必开!$A:$A,0))</f>
        <v/>
      </c>
      <c r="X2394" s="80">
        <f>INDEX(检修、备用和必开!D:D,MATCH(统调负荷!$C2394,检修、备用和必开!$A:$A,0))</f>
        <v/>
      </c>
      <c r="Y2394" s="80">
        <f>INDEX(检修、备用和必开!E:E,MATCH(统调负荷!$C2394,检修、备用和必开!$A:$A,0))</f>
        <v/>
      </c>
      <c r="Z2394" s="80">
        <f>INDEX(检修、备用和必开!F:F,MATCH(统调负荷!$C2394,检修、备用和必开!$A:$A,0))</f>
        <v/>
      </c>
      <c r="AA2394" s="80">
        <f>94492.4-V2394-Z2394</f>
        <v/>
      </c>
      <c r="AB2394" s="80" t="n">
        <v>280.13</v>
      </c>
      <c r="AC2394" s="80" t="n">
        <v>339.95</v>
      </c>
      <c r="AD2394" s="83">
        <f>C2394+D2394</f>
        <v/>
      </c>
      <c r="AE2394" s="82">
        <f>N2394-E2394</f>
        <v/>
      </c>
      <c r="AF2394" s="82">
        <f>O2394-F2394</f>
        <v/>
      </c>
      <c r="AG2394" s="82">
        <f>P2394-G2394</f>
        <v/>
      </c>
      <c r="AH2394" s="82">
        <f>Q2394-H2394</f>
        <v/>
      </c>
      <c r="AI2394" s="82">
        <f>R2394-I2394</f>
        <v/>
      </c>
      <c r="AJ2394" s="82">
        <f>S2394-J2394</f>
        <v/>
      </c>
      <c r="AK2394" s="80">
        <f>INDEX(检修、备用和必开!I:I,MATCH(统调负荷!$C2394,检修、备用和必开!$A:$A,0))</f>
        <v/>
      </c>
    </row>
    <row r="2395" ht="13.8" customHeight="1">
      <c r="A2395" s="80">
        <f>WEEKDAY(C2395,2)</f>
        <v/>
      </c>
      <c r="B2395" s="80">
        <f>HOUR(D2395)</f>
        <v/>
      </c>
      <c r="D2395" s="75" t="n"/>
      <c r="E2395" s="80" t="n"/>
      <c r="F2395" s="80" t="n"/>
      <c r="G2395" s="80" t="n"/>
      <c r="H2395" s="80" t="n"/>
      <c r="I2395" s="80" t="n"/>
      <c r="J2395" s="80" t="n"/>
      <c r="K2395" s="80">
        <f>F2395-Y2395</f>
        <v/>
      </c>
      <c r="L2395" s="82">
        <f>AA2395/(K2395+W2395)</f>
        <v/>
      </c>
      <c r="M2395" s="75" t="n">
        <v>0.9270833333333334</v>
      </c>
      <c r="N2395" s="80" t="n">
        <v>58818.3</v>
      </c>
      <c r="O2395" s="80" t="n">
        <v>16519.91</v>
      </c>
      <c r="P2395" s="80" t="n">
        <v>12895.3</v>
      </c>
      <c r="Q2395" s="80" t="n">
        <v>24522.6</v>
      </c>
      <c r="R2395" s="80" t="n">
        <v>6149.51</v>
      </c>
      <c r="S2395" s="80" t="n">
        <v>-1269.02</v>
      </c>
      <c r="T2395" s="80">
        <f>O2395-Y2395</f>
        <v/>
      </c>
      <c r="U2395" s="82">
        <f>AA2395/(T2395+X2395)</f>
        <v/>
      </c>
      <c r="V2395" s="80">
        <f>INDEX(检修、备用和必开!B:B,MATCH(统调负荷!$C2395,检修、备用和必开!$A:$A,0))</f>
        <v/>
      </c>
      <c r="W2395" s="80">
        <f>INDEX(检修、备用和必开!C:C,MATCH(统调负荷!$C2395,检修、备用和必开!$A:$A,0))</f>
        <v/>
      </c>
      <c r="X2395" s="80">
        <f>INDEX(检修、备用和必开!D:D,MATCH(统调负荷!$C2395,检修、备用和必开!$A:$A,0))</f>
        <v/>
      </c>
      <c r="Y2395" s="80">
        <f>INDEX(检修、备用和必开!E:E,MATCH(统调负荷!$C2395,检修、备用和必开!$A:$A,0))</f>
        <v/>
      </c>
      <c r="Z2395" s="80">
        <f>INDEX(检修、备用和必开!F:F,MATCH(统调负荷!$C2395,检修、备用和必开!$A:$A,0))</f>
        <v/>
      </c>
      <c r="AA2395" s="80">
        <f>94492.4-V2395-Z2395</f>
        <v/>
      </c>
      <c r="AB2395" s="80" t="n">
        <v>295.11</v>
      </c>
      <c r="AC2395" s="80" t="n">
        <v>329</v>
      </c>
      <c r="AD2395" s="83">
        <f>C2395+D2395</f>
        <v/>
      </c>
      <c r="AE2395" s="82">
        <f>N2395-E2395</f>
        <v/>
      </c>
      <c r="AF2395" s="82">
        <f>O2395-F2395</f>
        <v/>
      </c>
      <c r="AG2395" s="82">
        <f>P2395-G2395</f>
        <v/>
      </c>
      <c r="AH2395" s="82">
        <f>Q2395-H2395</f>
        <v/>
      </c>
      <c r="AI2395" s="82">
        <f>R2395-I2395</f>
        <v/>
      </c>
      <c r="AJ2395" s="82">
        <f>S2395-J2395</f>
        <v/>
      </c>
      <c r="AK2395" s="80">
        <f>INDEX(检修、备用和必开!I:I,MATCH(统调负荷!$C2395,检修、备用和必开!$A:$A,0))</f>
        <v/>
      </c>
    </row>
    <row r="2396" ht="13.8" customHeight="1">
      <c r="A2396" s="80">
        <f>WEEKDAY(C2396,2)</f>
        <v/>
      </c>
      <c r="B2396" s="80">
        <f>HOUR(D2396)</f>
        <v/>
      </c>
      <c r="D2396" s="75" t="n"/>
      <c r="E2396" s="80" t="n"/>
      <c r="F2396" s="80" t="n"/>
      <c r="G2396" s="80" t="n"/>
      <c r="H2396" s="80" t="n"/>
      <c r="I2396" s="80" t="n"/>
      <c r="J2396" s="80" t="n"/>
      <c r="K2396" s="80">
        <f>F2396-Y2396</f>
        <v/>
      </c>
      <c r="L2396" s="82">
        <f>AA2396/(K2396+W2396)</f>
        <v/>
      </c>
      <c r="M2396" s="75" t="n">
        <v>0.9375</v>
      </c>
      <c r="N2396" s="80" t="n">
        <v>57487</v>
      </c>
      <c r="O2396" s="80" t="n">
        <v>17179.9</v>
      </c>
      <c r="P2396" s="80" t="n">
        <v>12756.1</v>
      </c>
      <c r="Q2396" s="80" t="n">
        <v>22743.3</v>
      </c>
      <c r="R2396" s="80" t="n">
        <v>6153.3</v>
      </c>
      <c r="S2396" s="80" t="n">
        <v>-1345.6</v>
      </c>
      <c r="T2396" s="80">
        <f>O2396-Y2396</f>
        <v/>
      </c>
      <c r="U2396" s="82">
        <f>AA2396/(T2396+X2396)</f>
        <v/>
      </c>
      <c r="V2396" s="80">
        <f>INDEX(检修、备用和必开!B:B,MATCH(统调负荷!$C2396,检修、备用和必开!$A:$A,0))</f>
        <v/>
      </c>
      <c r="W2396" s="80">
        <f>INDEX(检修、备用和必开!C:C,MATCH(统调负荷!$C2396,检修、备用和必开!$A:$A,0))</f>
        <v/>
      </c>
      <c r="X2396" s="80">
        <f>INDEX(检修、备用和必开!D:D,MATCH(统调负荷!$C2396,检修、备用和必开!$A:$A,0))</f>
        <v/>
      </c>
      <c r="Y2396" s="80">
        <f>INDEX(检修、备用和必开!E:E,MATCH(统调负荷!$C2396,检修、备用和必开!$A:$A,0))</f>
        <v/>
      </c>
      <c r="Z2396" s="80">
        <f>INDEX(检修、备用和必开!F:F,MATCH(统调负荷!$C2396,检修、备用和必开!$A:$A,0))</f>
        <v/>
      </c>
      <c r="AA2396" s="80">
        <f>94492.4-V2396-Z2396</f>
        <v/>
      </c>
      <c r="AB2396" s="80" t="n">
        <v>302</v>
      </c>
      <c r="AC2396" s="80" t="n">
        <v>328</v>
      </c>
      <c r="AD2396" s="83">
        <f>C2396+D2396</f>
        <v/>
      </c>
      <c r="AE2396" s="82">
        <f>N2396-E2396</f>
        <v/>
      </c>
      <c r="AF2396" s="82">
        <f>O2396-F2396</f>
        <v/>
      </c>
      <c r="AG2396" s="82">
        <f>P2396-G2396</f>
        <v/>
      </c>
      <c r="AH2396" s="82">
        <f>Q2396-H2396</f>
        <v/>
      </c>
      <c r="AI2396" s="82">
        <f>R2396-I2396</f>
        <v/>
      </c>
      <c r="AJ2396" s="82">
        <f>S2396-J2396</f>
        <v/>
      </c>
      <c r="AK2396" s="80">
        <f>INDEX(检修、备用和必开!I:I,MATCH(统调负荷!$C2396,检修、备用和必开!$A:$A,0))</f>
        <v/>
      </c>
    </row>
    <row r="2397" ht="13.8" customHeight="1">
      <c r="A2397" s="80">
        <f>WEEKDAY(C2397,2)</f>
        <v/>
      </c>
      <c r="B2397" s="80">
        <f>HOUR(D2397)</f>
        <v/>
      </c>
      <c r="D2397" s="75" t="n"/>
      <c r="E2397" s="80" t="n"/>
      <c r="F2397" s="80" t="n"/>
      <c r="G2397" s="80" t="n"/>
      <c r="H2397" s="80" t="n"/>
      <c r="I2397" s="80" t="n"/>
      <c r="J2397" s="80" t="n"/>
      <c r="K2397" s="80">
        <f>F2397-Y2397</f>
        <v/>
      </c>
      <c r="L2397" s="82">
        <f>AA2397/(K2397+W2397)</f>
        <v/>
      </c>
      <c r="M2397" s="75" t="n">
        <v>0.9479166666666666</v>
      </c>
      <c r="N2397" s="80" t="n">
        <v>56379.1</v>
      </c>
      <c r="O2397" s="80" t="n">
        <v>17689.21</v>
      </c>
      <c r="P2397" s="80" t="n">
        <v>13141.7</v>
      </c>
      <c r="Q2397" s="80" t="n">
        <v>20888.2</v>
      </c>
      <c r="R2397" s="80" t="n">
        <v>6110.39</v>
      </c>
      <c r="S2397" s="80" t="n">
        <v>-1450.4</v>
      </c>
      <c r="T2397" s="80">
        <f>O2397-Y2397</f>
        <v/>
      </c>
      <c r="U2397" s="82">
        <f>AA2397/(T2397+X2397)</f>
        <v/>
      </c>
      <c r="V2397" s="80">
        <f>INDEX(检修、备用和必开!B:B,MATCH(统调负荷!$C2397,检修、备用和必开!$A:$A,0))</f>
        <v/>
      </c>
      <c r="W2397" s="80">
        <f>INDEX(检修、备用和必开!C:C,MATCH(统调负荷!$C2397,检修、备用和必开!$A:$A,0))</f>
        <v/>
      </c>
      <c r="X2397" s="80">
        <f>INDEX(检修、备用和必开!D:D,MATCH(统调负荷!$C2397,检修、备用和必开!$A:$A,0))</f>
        <v/>
      </c>
      <c r="Y2397" s="80">
        <f>INDEX(检修、备用和必开!E:E,MATCH(统调负荷!$C2397,检修、备用和必开!$A:$A,0))</f>
        <v/>
      </c>
      <c r="Z2397" s="80">
        <f>INDEX(检修、备用和必开!F:F,MATCH(统调负荷!$C2397,检修、备用和必开!$A:$A,0))</f>
        <v/>
      </c>
      <c r="AA2397" s="80">
        <f>94492.4-V2397-Z2397</f>
        <v/>
      </c>
      <c r="AB2397" s="80" t="n">
        <v>300.15</v>
      </c>
      <c r="AC2397" s="80" t="n">
        <v>339.95</v>
      </c>
      <c r="AD2397" s="83">
        <f>C2397+D2397</f>
        <v/>
      </c>
      <c r="AE2397" s="82">
        <f>N2397-E2397</f>
        <v/>
      </c>
      <c r="AF2397" s="82">
        <f>O2397-F2397</f>
        <v/>
      </c>
      <c r="AG2397" s="82">
        <f>P2397-G2397</f>
        <v/>
      </c>
      <c r="AH2397" s="82">
        <f>Q2397-H2397</f>
        <v/>
      </c>
      <c r="AI2397" s="82">
        <f>R2397-I2397</f>
        <v/>
      </c>
      <c r="AJ2397" s="82">
        <f>S2397-J2397</f>
        <v/>
      </c>
      <c r="AK2397" s="80">
        <f>INDEX(检修、备用和必开!I:I,MATCH(统调负荷!$C2397,检修、备用和必开!$A:$A,0))</f>
        <v/>
      </c>
    </row>
    <row r="2398" ht="13.8" customHeight="1">
      <c r="A2398" s="80">
        <f>WEEKDAY(C2398,2)</f>
        <v/>
      </c>
      <c r="B2398" s="80">
        <f>HOUR(D2398)</f>
        <v/>
      </c>
      <c r="D2398" s="75" t="n"/>
      <c r="E2398" s="80" t="n"/>
      <c r="F2398" s="80" t="n"/>
      <c r="G2398" s="80" t="n"/>
      <c r="H2398" s="80" t="n"/>
      <c r="I2398" s="80" t="n"/>
      <c r="J2398" s="80" t="n"/>
      <c r="K2398" s="80">
        <f>F2398-Y2398</f>
        <v/>
      </c>
      <c r="L2398" s="82">
        <f>AA2398/(K2398+W2398)</f>
        <v/>
      </c>
      <c r="M2398" s="75" t="n">
        <v>0.9583333333333334</v>
      </c>
      <c r="N2398" s="80" t="n">
        <v>55111.2</v>
      </c>
      <c r="O2398" s="80" t="n">
        <v>16776.41</v>
      </c>
      <c r="P2398" s="80" t="n">
        <v>13471</v>
      </c>
      <c r="Q2398" s="80" t="n">
        <v>20257.8</v>
      </c>
      <c r="R2398" s="80" t="n">
        <v>6009.08</v>
      </c>
      <c r="S2398" s="80" t="n">
        <v>-1403.09</v>
      </c>
      <c r="T2398" s="80">
        <f>O2398-Y2398</f>
        <v/>
      </c>
      <c r="U2398" s="82">
        <f>AA2398/(T2398+X2398)</f>
        <v/>
      </c>
      <c r="V2398" s="80">
        <f>INDEX(检修、备用和必开!B:B,MATCH(统调负荷!$C2398,检修、备用和必开!$A:$A,0))</f>
        <v/>
      </c>
      <c r="W2398" s="80">
        <f>INDEX(检修、备用和必开!C:C,MATCH(统调负荷!$C2398,检修、备用和必开!$A:$A,0))</f>
        <v/>
      </c>
      <c r="X2398" s="80">
        <f>INDEX(检修、备用和必开!D:D,MATCH(统调负荷!$C2398,检修、备用和必开!$A:$A,0))</f>
        <v/>
      </c>
      <c r="Y2398" s="80">
        <f>INDEX(检修、备用和必开!E:E,MATCH(统调负荷!$C2398,检修、备用和必开!$A:$A,0))</f>
        <v/>
      </c>
      <c r="Z2398" s="80">
        <f>INDEX(检修、备用和必开!F:F,MATCH(统调负荷!$C2398,检修、备用和必开!$A:$A,0))</f>
        <v/>
      </c>
      <c r="AA2398" s="80">
        <f>94492.4-V2398-Z2398</f>
        <v/>
      </c>
      <c r="AB2398" s="80" t="n">
        <v>285</v>
      </c>
      <c r="AC2398" s="80" t="n">
        <v>137.52</v>
      </c>
      <c r="AD2398" s="83">
        <f>C2398+D2398</f>
        <v/>
      </c>
      <c r="AE2398" s="82">
        <f>N2398-E2398</f>
        <v/>
      </c>
      <c r="AF2398" s="82">
        <f>O2398-F2398</f>
        <v/>
      </c>
      <c r="AG2398" s="82">
        <f>P2398-G2398</f>
        <v/>
      </c>
      <c r="AH2398" s="82">
        <f>Q2398-H2398</f>
        <v/>
      </c>
      <c r="AI2398" s="82">
        <f>R2398-I2398</f>
        <v/>
      </c>
      <c r="AJ2398" s="82">
        <f>S2398-J2398</f>
        <v/>
      </c>
      <c r="AK2398" s="80">
        <f>INDEX(检修、备用和必开!I:I,MATCH(统调负荷!$C2398,检修、备用和必开!$A:$A,0))</f>
        <v/>
      </c>
    </row>
    <row r="2399" ht="13.8" customHeight="1">
      <c r="A2399" s="80">
        <f>WEEKDAY(C2399,2)</f>
        <v/>
      </c>
      <c r="B2399" s="80">
        <f>HOUR(D2399)</f>
        <v/>
      </c>
      <c r="D2399" s="75" t="n"/>
      <c r="E2399" s="80" t="n"/>
      <c r="F2399" s="80" t="n"/>
      <c r="G2399" s="80" t="n"/>
      <c r="H2399" s="80" t="n"/>
      <c r="I2399" s="80" t="n"/>
      <c r="J2399" s="80" t="n"/>
      <c r="K2399" s="80">
        <f>F2399-Y2399</f>
        <v/>
      </c>
      <c r="L2399" s="82">
        <f>AA2399/(K2399+W2399)</f>
        <v/>
      </c>
      <c r="M2399" s="75" t="n">
        <v>0.96875</v>
      </c>
      <c r="N2399" s="80" t="n">
        <v>53782</v>
      </c>
      <c r="O2399" s="80" t="n">
        <v>16443.62</v>
      </c>
      <c r="P2399" s="80" t="n">
        <v>13103.3</v>
      </c>
      <c r="Q2399" s="80" t="n">
        <v>19595.1</v>
      </c>
      <c r="R2399" s="80" t="n">
        <v>6001.31</v>
      </c>
      <c r="S2399" s="80" t="n">
        <v>-1361.33</v>
      </c>
      <c r="T2399" s="80">
        <f>O2399-Y2399</f>
        <v/>
      </c>
      <c r="U2399" s="82">
        <f>AA2399/(T2399+X2399)</f>
        <v/>
      </c>
      <c r="V2399" s="80">
        <f>INDEX(检修、备用和必开!B:B,MATCH(统调负荷!$C2399,检修、备用和必开!$A:$A,0))</f>
        <v/>
      </c>
      <c r="W2399" s="80">
        <f>INDEX(检修、备用和必开!C:C,MATCH(统调负荷!$C2399,检修、备用和必开!$A:$A,0))</f>
        <v/>
      </c>
      <c r="X2399" s="80">
        <f>INDEX(检修、备用和必开!D:D,MATCH(统调负荷!$C2399,检修、备用和必开!$A:$A,0))</f>
        <v/>
      </c>
      <c r="Y2399" s="80">
        <f>INDEX(检修、备用和必开!E:E,MATCH(统调负荷!$C2399,检修、备用和必开!$A:$A,0))</f>
        <v/>
      </c>
      <c r="Z2399" s="80">
        <f>INDEX(检修、备用和必开!F:F,MATCH(统调负荷!$C2399,检修、备用和必开!$A:$A,0))</f>
        <v/>
      </c>
      <c r="AA2399" s="80">
        <f>94492.4-V2399-Z2399</f>
        <v/>
      </c>
      <c r="AB2399" s="80" t="n">
        <v>308</v>
      </c>
      <c r="AC2399" s="80" t="n">
        <v>320</v>
      </c>
      <c r="AD2399" s="83">
        <f>C2399+D2399</f>
        <v/>
      </c>
      <c r="AE2399" s="82">
        <f>N2399-E2399</f>
        <v/>
      </c>
      <c r="AF2399" s="82">
        <f>O2399-F2399</f>
        <v/>
      </c>
      <c r="AG2399" s="82">
        <f>P2399-G2399</f>
        <v/>
      </c>
      <c r="AH2399" s="82">
        <f>Q2399-H2399</f>
        <v/>
      </c>
      <c r="AI2399" s="82">
        <f>R2399-I2399</f>
        <v/>
      </c>
      <c r="AJ2399" s="82">
        <f>S2399-J2399</f>
        <v/>
      </c>
      <c r="AK2399" s="80">
        <f>INDEX(检修、备用和必开!I:I,MATCH(统调负荷!$C2399,检修、备用和必开!$A:$A,0))</f>
        <v/>
      </c>
    </row>
    <row r="2400" ht="13.8" customHeight="1">
      <c r="A2400" s="80">
        <f>WEEKDAY(C2400,2)</f>
        <v/>
      </c>
      <c r="B2400" s="80">
        <f>HOUR(D2400)</f>
        <v/>
      </c>
      <c r="D2400" s="75" t="n"/>
      <c r="E2400" s="80" t="n"/>
      <c r="F2400" s="80" t="n"/>
      <c r="G2400" s="80" t="n"/>
      <c r="H2400" s="80" t="n"/>
      <c r="I2400" s="80" t="n"/>
      <c r="J2400" s="80" t="n"/>
      <c r="K2400" s="80">
        <f>F2400-Y2400</f>
        <v/>
      </c>
      <c r="L2400" s="82">
        <f>AA2400/(K2400+W2400)</f>
        <v/>
      </c>
      <c r="M2400" s="75" t="n">
        <v>0.9791666666666666</v>
      </c>
      <c r="N2400" s="80" t="n">
        <v>52333.2</v>
      </c>
      <c r="O2400" s="80" t="n">
        <v>15885.46</v>
      </c>
      <c r="P2400" s="80" t="n">
        <v>12717.4</v>
      </c>
      <c r="Q2400" s="80" t="n">
        <v>19074.7</v>
      </c>
      <c r="R2400" s="80" t="n">
        <v>6002.54</v>
      </c>
      <c r="S2400" s="80" t="n">
        <v>-1346.9</v>
      </c>
      <c r="T2400" s="80">
        <f>O2400-Y2400</f>
        <v/>
      </c>
      <c r="U2400" s="82">
        <f>AA2400/(T2400+X2400)</f>
        <v/>
      </c>
      <c r="V2400" s="80">
        <f>INDEX(检修、备用和必开!B:B,MATCH(统调负荷!$C2400,检修、备用和必开!$A:$A,0))</f>
        <v/>
      </c>
      <c r="W2400" s="80">
        <f>INDEX(检修、备用和必开!C:C,MATCH(统调负荷!$C2400,检修、备用和必开!$A:$A,0))</f>
        <v/>
      </c>
      <c r="X2400" s="80">
        <f>INDEX(检修、备用和必开!D:D,MATCH(统调负荷!$C2400,检修、备用和必开!$A:$A,0))</f>
        <v/>
      </c>
      <c r="Y2400" s="80">
        <f>INDEX(检修、备用和必开!E:E,MATCH(统调负荷!$C2400,检修、备用和必开!$A:$A,0))</f>
        <v/>
      </c>
      <c r="Z2400" s="80">
        <f>INDEX(检修、备用和必开!F:F,MATCH(统调负荷!$C2400,检修、备用和必开!$A:$A,0))</f>
        <v/>
      </c>
      <c r="AA2400" s="80">
        <f>94492.4-V2400-Z2400</f>
        <v/>
      </c>
      <c r="AB2400" s="80" t="n">
        <v>300.14</v>
      </c>
      <c r="AC2400" s="80" t="n">
        <v>287</v>
      </c>
      <c r="AD2400" s="83">
        <f>C2400+D2400</f>
        <v/>
      </c>
      <c r="AE2400" s="82">
        <f>N2400-E2400</f>
        <v/>
      </c>
      <c r="AF2400" s="82">
        <f>O2400-F2400</f>
        <v/>
      </c>
      <c r="AG2400" s="82">
        <f>P2400-G2400</f>
        <v/>
      </c>
      <c r="AH2400" s="82">
        <f>Q2400-H2400</f>
        <v/>
      </c>
      <c r="AI2400" s="82">
        <f>R2400-I2400</f>
        <v/>
      </c>
      <c r="AJ2400" s="82">
        <f>S2400-J2400</f>
        <v/>
      </c>
      <c r="AK2400" s="80">
        <f>INDEX(检修、备用和必开!I:I,MATCH(统调负荷!$C2400,检修、备用和必开!$A:$A,0))</f>
        <v/>
      </c>
    </row>
    <row r="2401" ht="13.8" customHeight="1">
      <c r="A2401" s="80">
        <f>WEEKDAY(C2401,2)</f>
        <v/>
      </c>
      <c r="B2401" s="80">
        <f>HOUR(D2401)</f>
        <v/>
      </c>
      <c r="D2401" s="75" t="n"/>
      <c r="E2401" s="80" t="n"/>
      <c r="F2401" s="80" t="n"/>
      <c r="G2401" s="80" t="n"/>
      <c r="H2401" s="80" t="n"/>
      <c r="I2401" s="80" t="n"/>
      <c r="J2401" s="80" t="n"/>
      <c r="K2401" s="80">
        <f>F2401-Y2401</f>
        <v/>
      </c>
      <c r="L2401" s="82">
        <f>AA2401/(K2401+W2401)</f>
        <v/>
      </c>
      <c r="M2401" s="75" t="n">
        <v>0.9895833333333334</v>
      </c>
      <c r="N2401" s="80" t="n">
        <v>51139.7</v>
      </c>
      <c r="O2401" s="80" t="n">
        <v>15490.03</v>
      </c>
      <c r="P2401" s="80" t="n">
        <v>13664.5</v>
      </c>
      <c r="Q2401" s="80" t="n">
        <v>17385.1</v>
      </c>
      <c r="R2401" s="80" t="n">
        <v>5963.84</v>
      </c>
      <c r="S2401" s="80" t="n">
        <v>-1363.77</v>
      </c>
      <c r="T2401" s="80">
        <f>O2401-Y2401</f>
        <v/>
      </c>
      <c r="U2401" s="82">
        <f>AA2401/(T2401+X2401)</f>
        <v/>
      </c>
      <c r="V2401" s="80">
        <f>INDEX(检修、备用和必开!B:B,MATCH(统调负荷!$C2401,检修、备用和必开!$A:$A,0))</f>
        <v/>
      </c>
      <c r="W2401" s="80">
        <f>INDEX(检修、备用和必开!C:C,MATCH(统调负荷!$C2401,检修、备用和必开!$A:$A,0))</f>
        <v/>
      </c>
      <c r="X2401" s="80">
        <f>INDEX(检修、备用和必开!D:D,MATCH(统调负荷!$C2401,检修、备用和必开!$A:$A,0))</f>
        <v/>
      </c>
      <c r="Y2401" s="80">
        <f>INDEX(检修、备用和必开!E:E,MATCH(统调负荷!$C2401,检修、备用和必开!$A:$A,0))</f>
        <v/>
      </c>
      <c r="Z2401" s="80">
        <f>INDEX(检修、备用和必开!F:F,MATCH(统调负荷!$C2401,检修、备用和必开!$A:$A,0))</f>
        <v/>
      </c>
      <c r="AA2401" s="80">
        <f>94492.4-V2401-Z2401</f>
        <v/>
      </c>
      <c r="AB2401" s="80" t="n">
        <v>300.13</v>
      </c>
      <c r="AC2401" s="80" t="n">
        <v>298</v>
      </c>
      <c r="AD2401" s="83">
        <f>C2401+D2401</f>
        <v/>
      </c>
      <c r="AE2401" s="82">
        <f>N2401-E2401</f>
        <v/>
      </c>
      <c r="AF2401" s="82">
        <f>O2401-F2401</f>
        <v/>
      </c>
      <c r="AG2401" s="82">
        <f>P2401-G2401</f>
        <v/>
      </c>
      <c r="AH2401" s="82">
        <f>Q2401-H2401</f>
        <v/>
      </c>
      <c r="AI2401" s="82">
        <f>R2401-I2401</f>
        <v/>
      </c>
      <c r="AJ2401" s="82">
        <f>S2401-J2401</f>
        <v/>
      </c>
      <c r="AK2401" s="80">
        <f>INDEX(检修、备用和必开!I:I,MATCH(统调负荷!$C2401,检修、备用和必开!$A:$A,0))</f>
        <v/>
      </c>
    </row>
    <row r="2402" ht="13.8" customHeight="1">
      <c r="A2402" s="80">
        <f>WEEKDAY(C2402,2)</f>
        <v/>
      </c>
      <c r="B2402" s="80">
        <f>HOUR(D2402)</f>
        <v/>
      </c>
      <c r="D2402" s="75" t="n"/>
      <c r="E2402" s="80" t="n"/>
      <c r="F2402" s="80" t="n"/>
      <c r="G2402" s="80" t="n"/>
      <c r="H2402" s="80" t="n"/>
      <c r="I2402" s="80" t="n"/>
      <c r="J2402" s="80" t="n"/>
      <c r="K2402" s="80">
        <f>F2402-Y2402</f>
        <v/>
      </c>
      <c r="L2402" s="82">
        <f>AA2402/(K2402+W2402)</f>
        <v/>
      </c>
      <c r="M2402" s="75" t="n">
        <v>0</v>
      </c>
      <c r="N2402" s="80" t="n">
        <v>50158.6</v>
      </c>
      <c r="O2402" s="80" t="n">
        <v>16425.73</v>
      </c>
      <c r="P2402" s="80" t="n">
        <v>12873</v>
      </c>
      <c r="Q2402" s="80" t="n">
        <v>16159.5</v>
      </c>
      <c r="R2402" s="80" t="n">
        <v>5897.59</v>
      </c>
      <c r="S2402" s="80" t="n">
        <v>-1197.22</v>
      </c>
      <c r="T2402" s="80">
        <f>O2402-Y2402</f>
        <v/>
      </c>
      <c r="U2402" s="82">
        <f>AA2402/(T2402+X2402)</f>
        <v/>
      </c>
      <c r="V2402" s="80">
        <f>INDEX(检修、备用和必开!B:B,MATCH(统调负荷!$C2402,检修、备用和必开!$A:$A,0))</f>
        <v/>
      </c>
      <c r="W2402" s="80">
        <f>INDEX(检修、备用和必开!C:C,MATCH(统调负荷!$C2402,检修、备用和必开!$A:$A,0))</f>
        <v/>
      </c>
      <c r="X2402" s="80">
        <f>INDEX(检修、备用和必开!D:D,MATCH(统调负荷!$C2402,检修、备用和必开!$A:$A,0))</f>
        <v/>
      </c>
      <c r="Y2402" s="80">
        <f>INDEX(检修、备用和必开!E:E,MATCH(统调负荷!$C2402,检修、备用和必开!$A:$A,0))</f>
        <v/>
      </c>
      <c r="Z2402" s="80">
        <f>INDEX(检修、备用和必开!F:F,MATCH(统调负荷!$C2402,检修、备用和必开!$A:$A,0))</f>
        <v/>
      </c>
      <c r="AA2402" s="80">
        <f>94492.4-V2402-Z2402</f>
        <v/>
      </c>
      <c r="AB2402" s="80" t="n">
        <v>320</v>
      </c>
      <c r="AC2402" s="80" t="n">
        <v>355</v>
      </c>
      <c r="AD2402" s="83">
        <f>C2402+D2402</f>
        <v/>
      </c>
      <c r="AE2402" s="82">
        <f>N2402-E2402</f>
        <v/>
      </c>
      <c r="AF2402" s="82">
        <f>O2402-F2402</f>
        <v/>
      </c>
      <c r="AG2402" s="82">
        <f>P2402-G2402</f>
        <v/>
      </c>
      <c r="AH2402" s="82">
        <f>Q2402-H2402</f>
        <v/>
      </c>
      <c r="AI2402" s="82">
        <f>R2402-I2402</f>
        <v/>
      </c>
      <c r="AJ2402" s="82">
        <f>S2402-J2402</f>
        <v/>
      </c>
      <c r="AK2402" s="80">
        <f>INDEX(检修、备用和必开!I:I,MATCH(统调负荷!$C2402,检修、备用和必开!$A:$A,0))</f>
        <v/>
      </c>
    </row>
    <row r="2403" ht="13.8" customHeight="1">
      <c r="A2403" s="80">
        <f>WEEKDAY(C2403,2)</f>
        <v/>
      </c>
      <c r="B2403" s="80">
        <f>HOUR(D2403)</f>
        <v/>
      </c>
      <c r="D2403" s="75" t="n"/>
      <c r="E2403" s="80" t="n"/>
      <c r="F2403" s="80" t="n"/>
      <c r="G2403" s="80" t="n"/>
      <c r="H2403" s="80" t="n"/>
      <c r="I2403" s="80" t="n"/>
      <c r="J2403" s="80" t="n"/>
      <c r="K2403" s="80">
        <f>F2403-Y2403</f>
        <v/>
      </c>
      <c r="L2403" s="82">
        <f>AA2403/(K2403+W2403)</f>
        <v/>
      </c>
      <c r="M2403" s="75" t="n">
        <v>0.01041666666666667</v>
      </c>
      <c r="N2403" s="80" t="n">
        <v>53893.6</v>
      </c>
      <c r="O2403" s="80" t="n">
        <v>20178.77</v>
      </c>
      <c r="P2403" s="80" t="n">
        <v>11898.4</v>
      </c>
      <c r="Q2403" s="80" t="n">
        <v>17219.4</v>
      </c>
      <c r="R2403" s="80" t="n">
        <v>5751.14</v>
      </c>
      <c r="S2403" s="80" t="n">
        <v>-1154.11</v>
      </c>
      <c r="T2403" s="80">
        <f>O2403-Y2403</f>
        <v/>
      </c>
      <c r="U2403" s="82">
        <f>AA2403/(T2403+X2403)</f>
        <v/>
      </c>
      <c r="V2403" s="80">
        <f>INDEX(检修、备用和必开!B:B,MATCH(统调负荷!$C2403,检修、备用和必开!$A:$A,0))</f>
        <v/>
      </c>
      <c r="W2403" s="80">
        <f>INDEX(检修、备用和必开!C:C,MATCH(统调负荷!$C2403,检修、备用和必开!$A:$A,0))</f>
        <v/>
      </c>
      <c r="X2403" s="80">
        <f>INDEX(检修、备用和必开!D:D,MATCH(统调负荷!$C2403,检修、备用和必开!$A:$A,0))</f>
        <v/>
      </c>
      <c r="Y2403" s="80">
        <f>INDEX(检修、备用和必开!E:E,MATCH(统调负荷!$C2403,检修、备用和必开!$A:$A,0))</f>
        <v/>
      </c>
      <c r="Z2403" s="80">
        <f>INDEX(检修、备用和必开!F:F,MATCH(统调负荷!$C2403,检修、备用和必开!$A:$A,0))</f>
        <v/>
      </c>
      <c r="AA2403" s="80">
        <f>94492.4-V2403-Z2403</f>
        <v/>
      </c>
      <c r="AB2403" s="80" t="n">
        <v>712.62</v>
      </c>
      <c r="AC2403" s="80" t="n">
        <v>995.2</v>
      </c>
      <c r="AD2403" s="83">
        <f>C2403+D2403</f>
        <v/>
      </c>
      <c r="AE2403" s="82">
        <f>N2403-E2403</f>
        <v/>
      </c>
      <c r="AF2403" s="82">
        <f>O2403-F2403</f>
        <v/>
      </c>
      <c r="AG2403" s="82">
        <f>P2403-G2403</f>
        <v/>
      </c>
      <c r="AH2403" s="82">
        <f>Q2403-H2403</f>
        <v/>
      </c>
      <c r="AI2403" s="82">
        <f>R2403-I2403</f>
        <v/>
      </c>
      <c r="AJ2403" s="82">
        <f>S2403-J2403</f>
        <v/>
      </c>
      <c r="AK2403" s="80">
        <f>INDEX(检修、备用和必开!I:I,MATCH(统调负荷!$C2403,检修、备用和必开!$A:$A,0))</f>
        <v/>
      </c>
    </row>
    <row r="2404" ht="13.8" customHeight="1">
      <c r="A2404" s="80">
        <f>WEEKDAY(C2404,2)</f>
        <v/>
      </c>
      <c r="B2404" s="80">
        <f>HOUR(D2404)</f>
        <v/>
      </c>
      <c r="D2404" s="75" t="n"/>
      <c r="E2404" s="80" t="n"/>
      <c r="F2404" s="80" t="n"/>
      <c r="G2404" s="80" t="n"/>
      <c r="H2404" s="80" t="n"/>
      <c r="I2404" s="80" t="n"/>
      <c r="J2404" s="80" t="n"/>
      <c r="K2404" s="80">
        <f>F2404-Y2404</f>
        <v/>
      </c>
      <c r="L2404" s="82">
        <f>AA2404/(K2404+W2404)</f>
        <v/>
      </c>
      <c r="M2404" s="75" t="n">
        <v>0.02083333333333333</v>
      </c>
      <c r="N2404" s="80" t="n">
        <v>53569.1</v>
      </c>
      <c r="O2404" s="80" t="n">
        <v>19658.23</v>
      </c>
      <c r="P2404" s="80" t="n">
        <v>12214.9</v>
      </c>
      <c r="Q2404" s="80" t="n">
        <v>17112</v>
      </c>
      <c r="R2404" s="80" t="n">
        <v>5779.6</v>
      </c>
      <c r="S2404" s="80" t="n">
        <v>-1195.63</v>
      </c>
      <c r="T2404" s="80">
        <f>O2404-Y2404</f>
        <v/>
      </c>
      <c r="U2404" s="82">
        <f>AA2404/(T2404+X2404)</f>
        <v/>
      </c>
      <c r="V2404" s="80">
        <f>INDEX(检修、备用和必开!B:B,MATCH(统调负荷!$C2404,检修、备用和必开!$A:$A,0))</f>
        <v/>
      </c>
      <c r="W2404" s="80">
        <f>INDEX(检修、备用和必开!C:C,MATCH(统调负荷!$C2404,检修、备用和必开!$A:$A,0))</f>
        <v/>
      </c>
      <c r="X2404" s="80">
        <f>INDEX(检修、备用和必开!D:D,MATCH(统调负荷!$C2404,检修、备用和必开!$A:$A,0))</f>
        <v/>
      </c>
      <c r="Y2404" s="80">
        <f>INDEX(检修、备用和必开!E:E,MATCH(统调负荷!$C2404,检修、备用和必开!$A:$A,0))</f>
        <v/>
      </c>
      <c r="Z2404" s="80">
        <f>INDEX(检修、备用和必开!F:F,MATCH(统调负荷!$C2404,检修、备用和必开!$A:$A,0))</f>
        <v/>
      </c>
      <c r="AA2404" s="80">
        <f>94492.4-V2404-Z2404</f>
        <v/>
      </c>
      <c r="AB2404" s="80" t="n">
        <v>500</v>
      </c>
      <c r="AC2404" s="80" t="n">
        <v>330.11</v>
      </c>
      <c r="AD2404" s="83">
        <f>C2404+D2404</f>
        <v/>
      </c>
      <c r="AE2404" s="82">
        <f>N2404-E2404</f>
        <v/>
      </c>
      <c r="AF2404" s="82">
        <f>O2404-F2404</f>
        <v/>
      </c>
      <c r="AG2404" s="82">
        <f>P2404-G2404</f>
        <v/>
      </c>
      <c r="AH2404" s="82">
        <f>Q2404-H2404</f>
        <v/>
      </c>
      <c r="AI2404" s="82">
        <f>R2404-I2404</f>
        <v/>
      </c>
      <c r="AJ2404" s="82">
        <f>S2404-J2404</f>
        <v/>
      </c>
      <c r="AK2404" s="80">
        <f>INDEX(检修、备用和必开!I:I,MATCH(统调负荷!$C2404,检修、备用和必开!$A:$A,0))</f>
        <v/>
      </c>
    </row>
    <row r="2405" ht="13.8" customHeight="1">
      <c r="A2405" s="80">
        <f>WEEKDAY(C2405,2)</f>
        <v/>
      </c>
      <c r="B2405" s="80">
        <f>HOUR(D2405)</f>
        <v/>
      </c>
      <c r="D2405" s="75" t="n"/>
      <c r="E2405" s="80" t="n"/>
      <c r="F2405" s="80" t="n"/>
      <c r="G2405" s="80" t="n"/>
      <c r="H2405" s="80" t="n"/>
      <c r="I2405" s="80" t="n"/>
      <c r="J2405" s="80" t="n"/>
      <c r="K2405" s="80">
        <f>F2405-Y2405</f>
        <v/>
      </c>
      <c r="L2405" s="82">
        <f>AA2405/(K2405+W2405)</f>
        <v/>
      </c>
      <c r="M2405" s="75" t="n">
        <v>0.03125</v>
      </c>
      <c r="N2405" s="80" t="n">
        <v>51800.1</v>
      </c>
      <c r="O2405" s="80" t="n">
        <v>17214.22</v>
      </c>
      <c r="P2405" s="80" t="n">
        <v>12251.7</v>
      </c>
      <c r="Q2405" s="80" t="n">
        <v>17677.6</v>
      </c>
      <c r="R2405" s="80" t="n">
        <v>5815.13</v>
      </c>
      <c r="S2405" s="80" t="n">
        <v>-1158.55</v>
      </c>
      <c r="T2405" s="80">
        <f>O2405-Y2405</f>
        <v/>
      </c>
      <c r="U2405" s="82">
        <f>AA2405/(T2405+X2405)</f>
        <v/>
      </c>
      <c r="V2405" s="80">
        <f>INDEX(检修、备用和必开!B:B,MATCH(统调负荷!$C2405,检修、备用和必开!$A:$A,0))</f>
        <v/>
      </c>
      <c r="W2405" s="80">
        <f>INDEX(检修、备用和必开!C:C,MATCH(统调负荷!$C2405,检修、备用和必开!$A:$A,0))</f>
        <v/>
      </c>
      <c r="X2405" s="80">
        <f>INDEX(检修、备用和必开!D:D,MATCH(统调负荷!$C2405,检修、备用和必开!$A:$A,0))</f>
        <v/>
      </c>
      <c r="Y2405" s="80">
        <f>INDEX(检修、备用和必开!E:E,MATCH(统调负荷!$C2405,检修、备用和必开!$A:$A,0))</f>
        <v/>
      </c>
      <c r="Z2405" s="80">
        <f>INDEX(检修、备用和必开!F:F,MATCH(统调负荷!$C2405,检修、备用和必开!$A:$A,0))</f>
        <v/>
      </c>
      <c r="AA2405" s="80">
        <f>94492.4-V2405-Z2405</f>
        <v/>
      </c>
      <c r="AB2405" s="80" t="n">
        <v>357</v>
      </c>
      <c r="AC2405" s="80" t="n">
        <v>233.55</v>
      </c>
      <c r="AD2405" s="83">
        <f>C2405+D2405</f>
        <v/>
      </c>
      <c r="AE2405" s="82">
        <f>N2405-E2405</f>
        <v/>
      </c>
      <c r="AF2405" s="82">
        <f>O2405-F2405</f>
        <v/>
      </c>
      <c r="AG2405" s="82">
        <f>P2405-G2405</f>
        <v/>
      </c>
      <c r="AH2405" s="82">
        <f>Q2405-H2405</f>
        <v/>
      </c>
      <c r="AI2405" s="82">
        <f>R2405-I2405</f>
        <v/>
      </c>
      <c r="AJ2405" s="82">
        <f>S2405-J2405</f>
        <v/>
      </c>
      <c r="AK2405" s="80">
        <f>INDEX(检修、备用和必开!I:I,MATCH(统调负荷!$C2405,检修、备用和必开!$A:$A,0))</f>
        <v/>
      </c>
    </row>
    <row r="2406" ht="13.8" customHeight="1">
      <c r="A2406" s="80">
        <f>WEEKDAY(C2406,2)</f>
        <v/>
      </c>
      <c r="B2406" s="80">
        <f>HOUR(D2406)</f>
        <v/>
      </c>
      <c r="D2406" s="75" t="n"/>
      <c r="E2406" s="80" t="n"/>
      <c r="F2406" s="80" t="n"/>
      <c r="G2406" s="80" t="n"/>
      <c r="H2406" s="80" t="n"/>
      <c r="I2406" s="80" t="n"/>
      <c r="J2406" s="80" t="n"/>
      <c r="K2406" s="80">
        <f>F2406-Y2406</f>
        <v/>
      </c>
      <c r="L2406" s="82">
        <f>AA2406/(K2406+W2406)</f>
        <v/>
      </c>
      <c r="M2406" s="75" t="n">
        <v>0.04166666666666666</v>
      </c>
      <c r="N2406" s="80" t="n">
        <v>50062.1</v>
      </c>
      <c r="O2406" s="80" t="n">
        <v>15984.39</v>
      </c>
      <c r="P2406" s="80" t="n">
        <v>11738.3</v>
      </c>
      <c r="Q2406" s="80" t="n">
        <v>17718.1</v>
      </c>
      <c r="R2406" s="80" t="n">
        <v>5791.31</v>
      </c>
      <c r="S2406" s="80" t="n">
        <v>-1170</v>
      </c>
      <c r="T2406" s="80">
        <f>O2406-Y2406</f>
        <v/>
      </c>
      <c r="U2406" s="82">
        <f>AA2406/(T2406+X2406)</f>
        <v/>
      </c>
      <c r="V2406" s="80">
        <f>INDEX(检修、备用和必开!B:B,MATCH(统调负荷!$C2406,检修、备用和必开!$A:$A,0))</f>
        <v/>
      </c>
      <c r="W2406" s="80">
        <f>INDEX(检修、备用和必开!C:C,MATCH(统调负荷!$C2406,检修、备用和必开!$A:$A,0))</f>
        <v/>
      </c>
      <c r="X2406" s="80">
        <f>INDEX(检修、备用和必开!D:D,MATCH(统调负荷!$C2406,检修、备用和必开!$A:$A,0))</f>
        <v/>
      </c>
      <c r="Y2406" s="80">
        <f>INDEX(检修、备用和必开!E:E,MATCH(统调负荷!$C2406,检修、备用和必开!$A:$A,0))</f>
        <v/>
      </c>
      <c r="Z2406" s="80">
        <f>INDEX(检修、备用和必开!F:F,MATCH(统调负荷!$C2406,检修、备用和必开!$A:$A,0))</f>
        <v/>
      </c>
      <c r="AA2406" s="80">
        <f>94492.4-V2406-Z2406</f>
        <v/>
      </c>
      <c r="AB2406" s="80" t="n">
        <v>335</v>
      </c>
      <c r="AC2406" s="80" t="n">
        <v>305.11</v>
      </c>
      <c r="AD2406" s="83">
        <f>C2406+D2406</f>
        <v/>
      </c>
      <c r="AE2406" s="82">
        <f>N2406-E2406</f>
        <v/>
      </c>
      <c r="AF2406" s="82">
        <f>O2406-F2406</f>
        <v/>
      </c>
      <c r="AG2406" s="82">
        <f>P2406-G2406</f>
        <v/>
      </c>
      <c r="AH2406" s="82">
        <f>Q2406-H2406</f>
        <v/>
      </c>
      <c r="AI2406" s="82">
        <f>R2406-I2406</f>
        <v/>
      </c>
      <c r="AJ2406" s="82">
        <f>S2406-J2406</f>
        <v/>
      </c>
      <c r="AK2406" s="80">
        <f>INDEX(检修、备用和必开!I:I,MATCH(统调负荷!$C2406,检修、备用和必开!$A:$A,0))</f>
        <v/>
      </c>
    </row>
    <row r="2407" ht="13.8" customHeight="1">
      <c r="A2407" s="80">
        <f>WEEKDAY(C2407,2)</f>
        <v/>
      </c>
      <c r="B2407" s="80">
        <f>HOUR(D2407)</f>
        <v/>
      </c>
      <c r="D2407" s="75" t="n"/>
      <c r="E2407" s="80" t="n"/>
      <c r="F2407" s="80" t="n"/>
      <c r="G2407" s="80" t="n"/>
      <c r="H2407" s="80" t="n"/>
      <c r="I2407" s="80" t="n"/>
      <c r="J2407" s="80" t="n"/>
      <c r="K2407" s="80">
        <f>F2407-Y2407</f>
        <v/>
      </c>
      <c r="L2407" s="82">
        <f>AA2407/(K2407+W2407)</f>
        <v/>
      </c>
      <c r="M2407" s="75" t="n">
        <v>0.05208333333333334</v>
      </c>
      <c r="N2407" s="80" t="n">
        <v>48782.3</v>
      </c>
      <c r="O2407" s="80" t="n">
        <v>15252.5</v>
      </c>
      <c r="P2407" s="80" t="n">
        <v>10945.4</v>
      </c>
      <c r="Q2407" s="80" t="n">
        <v>17937.1</v>
      </c>
      <c r="R2407" s="80" t="n">
        <v>5816.75</v>
      </c>
      <c r="S2407" s="80" t="n">
        <v>-1169.45</v>
      </c>
      <c r="T2407" s="80">
        <f>O2407-Y2407</f>
        <v/>
      </c>
      <c r="U2407" s="82">
        <f>AA2407/(T2407+X2407)</f>
        <v/>
      </c>
      <c r="V2407" s="80">
        <f>INDEX(检修、备用和必开!B:B,MATCH(统调负荷!$C2407,检修、备用和必开!$A:$A,0))</f>
        <v/>
      </c>
      <c r="W2407" s="80">
        <f>INDEX(检修、备用和必开!C:C,MATCH(统调负荷!$C2407,检修、备用和必开!$A:$A,0))</f>
        <v/>
      </c>
      <c r="X2407" s="80">
        <f>INDEX(检修、备用和必开!D:D,MATCH(统调负荷!$C2407,检修、备用和必开!$A:$A,0))</f>
        <v/>
      </c>
      <c r="Y2407" s="80">
        <f>INDEX(检修、备用和必开!E:E,MATCH(统调负荷!$C2407,检修、备用和必开!$A:$A,0))</f>
        <v/>
      </c>
      <c r="Z2407" s="80">
        <f>INDEX(检修、备用和必开!F:F,MATCH(统调负荷!$C2407,检修、备用和必开!$A:$A,0))</f>
        <v/>
      </c>
      <c r="AA2407" s="80">
        <f>94492.4-V2407-Z2407</f>
        <v/>
      </c>
      <c r="AB2407" s="80" t="n">
        <v>317</v>
      </c>
      <c r="AC2407" s="80" t="n">
        <v>260</v>
      </c>
      <c r="AD2407" s="83">
        <f>C2407+D2407</f>
        <v/>
      </c>
      <c r="AE2407" s="82">
        <f>N2407-E2407</f>
        <v/>
      </c>
      <c r="AF2407" s="82">
        <f>O2407-F2407</f>
        <v/>
      </c>
      <c r="AG2407" s="82">
        <f>P2407-G2407</f>
        <v/>
      </c>
      <c r="AH2407" s="82">
        <f>Q2407-H2407</f>
        <v/>
      </c>
      <c r="AI2407" s="82">
        <f>R2407-I2407</f>
        <v/>
      </c>
      <c r="AJ2407" s="82">
        <f>S2407-J2407</f>
        <v/>
      </c>
      <c r="AK2407" s="80">
        <f>INDEX(检修、备用和必开!I:I,MATCH(统调负荷!$C2407,检修、备用和必开!$A:$A,0))</f>
        <v/>
      </c>
    </row>
    <row r="2408" ht="13.8" customHeight="1">
      <c r="A2408" s="80">
        <f>WEEKDAY(C2408,2)</f>
        <v/>
      </c>
      <c r="B2408" s="80">
        <f>HOUR(D2408)</f>
        <v/>
      </c>
      <c r="D2408" s="75" t="n"/>
      <c r="E2408" s="80" t="n"/>
      <c r="F2408" s="80" t="n"/>
      <c r="G2408" s="80" t="n"/>
      <c r="H2408" s="80" t="n"/>
      <c r="I2408" s="80" t="n"/>
      <c r="J2408" s="80" t="n"/>
      <c r="K2408" s="80">
        <f>F2408-Y2408</f>
        <v/>
      </c>
      <c r="L2408" s="82">
        <f>AA2408/(K2408+W2408)</f>
        <v/>
      </c>
      <c r="M2408" s="75" t="n">
        <v>0.0625</v>
      </c>
      <c r="N2408" s="80" t="n">
        <v>47627</v>
      </c>
      <c r="O2408" s="80" t="n">
        <v>14693.13</v>
      </c>
      <c r="P2408" s="80" t="n">
        <v>10484.7</v>
      </c>
      <c r="Q2408" s="80" t="n">
        <v>17732</v>
      </c>
      <c r="R2408" s="80" t="n">
        <v>5876.09</v>
      </c>
      <c r="S2408" s="80" t="n">
        <v>-1158.92</v>
      </c>
      <c r="T2408" s="80">
        <f>O2408-Y2408</f>
        <v/>
      </c>
      <c r="U2408" s="82">
        <f>AA2408/(T2408+X2408)</f>
        <v/>
      </c>
      <c r="V2408" s="80">
        <f>INDEX(检修、备用和必开!B:B,MATCH(统调负荷!$C2408,检修、备用和必开!$A:$A,0))</f>
        <v/>
      </c>
      <c r="W2408" s="80">
        <f>INDEX(检修、备用和必开!C:C,MATCH(统调负荷!$C2408,检修、备用和必开!$A:$A,0))</f>
        <v/>
      </c>
      <c r="X2408" s="80">
        <f>INDEX(检修、备用和必开!D:D,MATCH(统调负荷!$C2408,检修、备用和必开!$A:$A,0))</f>
        <v/>
      </c>
      <c r="Y2408" s="80">
        <f>INDEX(检修、备用和必开!E:E,MATCH(统调负荷!$C2408,检修、备用和必开!$A:$A,0))</f>
        <v/>
      </c>
      <c r="Z2408" s="80">
        <f>INDEX(检修、备用和必开!F:F,MATCH(统调负荷!$C2408,检修、备用和必开!$A:$A,0))</f>
        <v/>
      </c>
      <c r="AA2408" s="80">
        <f>94492.4-V2408-Z2408</f>
        <v/>
      </c>
      <c r="AB2408" s="80" t="n">
        <v>320</v>
      </c>
      <c r="AC2408" s="80" t="n">
        <v>295.11</v>
      </c>
      <c r="AD2408" s="83">
        <f>C2408+D2408</f>
        <v/>
      </c>
      <c r="AE2408" s="82">
        <f>N2408-E2408</f>
        <v/>
      </c>
      <c r="AF2408" s="82">
        <f>O2408-F2408</f>
        <v/>
      </c>
      <c r="AG2408" s="82">
        <f>P2408-G2408</f>
        <v/>
      </c>
      <c r="AH2408" s="82">
        <f>Q2408-H2408</f>
        <v/>
      </c>
      <c r="AI2408" s="82">
        <f>R2408-I2408</f>
        <v/>
      </c>
      <c r="AJ2408" s="82">
        <f>S2408-J2408</f>
        <v/>
      </c>
      <c r="AK2408" s="80">
        <f>INDEX(检修、备用和必开!I:I,MATCH(统调负荷!$C2408,检修、备用和必开!$A:$A,0))</f>
        <v/>
      </c>
    </row>
    <row r="2409" ht="13.8" customHeight="1">
      <c r="A2409" s="80">
        <f>WEEKDAY(C2409,2)</f>
        <v/>
      </c>
      <c r="B2409" s="80">
        <f>HOUR(D2409)</f>
        <v/>
      </c>
      <c r="D2409" s="75" t="n"/>
      <c r="E2409" s="80" t="n"/>
      <c r="F2409" s="80" t="n"/>
      <c r="G2409" s="80" t="n"/>
      <c r="H2409" s="80" t="n"/>
      <c r="I2409" s="80" t="n"/>
      <c r="J2409" s="80" t="n"/>
      <c r="K2409" s="80">
        <f>F2409-Y2409</f>
        <v/>
      </c>
      <c r="L2409" s="82">
        <f>AA2409/(K2409+W2409)</f>
        <v/>
      </c>
      <c r="M2409" s="75" t="n">
        <v>0.07291666666666667</v>
      </c>
      <c r="N2409" s="80" t="n">
        <v>46464.1</v>
      </c>
      <c r="O2409" s="80" t="n">
        <v>14033.33</v>
      </c>
      <c r="P2409" s="80" t="n">
        <v>10252.8</v>
      </c>
      <c r="Q2409" s="80" t="n">
        <v>17520.2</v>
      </c>
      <c r="R2409" s="80" t="n">
        <v>5825.97</v>
      </c>
      <c r="S2409" s="80" t="n">
        <v>-1168.2</v>
      </c>
      <c r="T2409" s="80">
        <f>O2409-Y2409</f>
        <v/>
      </c>
      <c r="U2409" s="82">
        <f>AA2409/(T2409+X2409)</f>
        <v/>
      </c>
      <c r="V2409" s="80">
        <f>INDEX(检修、备用和必开!B:B,MATCH(统调负荷!$C2409,检修、备用和必开!$A:$A,0))</f>
        <v/>
      </c>
      <c r="W2409" s="80">
        <f>INDEX(检修、备用和必开!C:C,MATCH(统调负荷!$C2409,检修、备用和必开!$A:$A,0))</f>
        <v/>
      </c>
      <c r="X2409" s="80">
        <f>INDEX(检修、备用和必开!D:D,MATCH(统调负荷!$C2409,检修、备用和必开!$A:$A,0))</f>
        <v/>
      </c>
      <c r="Y2409" s="80">
        <f>INDEX(检修、备用和必开!E:E,MATCH(统调负荷!$C2409,检修、备用和必开!$A:$A,0))</f>
        <v/>
      </c>
      <c r="Z2409" s="80">
        <f>INDEX(检修、备用和必开!F:F,MATCH(统调负荷!$C2409,检修、备用和必开!$A:$A,0))</f>
        <v/>
      </c>
      <c r="AA2409" s="80">
        <f>94492.4-V2409-Z2409</f>
        <v/>
      </c>
      <c r="AB2409" s="80" t="n">
        <v>310</v>
      </c>
      <c r="AC2409" s="80" t="n">
        <v>278</v>
      </c>
      <c r="AD2409" s="83">
        <f>C2409+D2409</f>
        <v/>
      </c>
      <c r="AE2409" s="82">
        <f>N2409-E2409</f>
        <v/>
      </c>
      <c r="AF2409" s="82">
        <f>O2409-F2409</f>
        <v/>
      </c>
      <c r="AG2409" s="82">
        <f>P2409-G2409</f>
        <v/>
      </c>
      <c r="AH2409" s="82">
        <f>Q2409-H2409</f>
        <v/>
      </c>
      <c r="AI2409" s="82">
        <f>R2409-I2409</f>
        <v/>
      </c>
      <c r="AJ2409" s="82">
        <f>S2409-J2409</f>
        <v/>
      </c>
      <c r="AK2409" s="80">
        <f>INDEX(检修、备用和必开!I:I,MATCH(统调负荷!$C2409,检修、备用和必开!$A:$A,0))</f>
        <v/>
      </c>
    </row>
    <row r="2410" ht="13.8" customHeight="1">
      <c r="A2410" s="80">
        <f>WEEKDAY(C2410,2)</f>
        <v/>
      </c>
      <c r="B2410" s="80">
        <f>HOUR(D2410)</f>
        <v/>
      </c>
      <c r="D2410" s="75" t="n"/>
      <c r="E2410" s="80" t="n"/>
      <c r="F2410" s="80" t="n"/>
      <c r="G2410" s="80" t="n"/>
      <c r="H2410" s="80" t="n"/>
      <c r="I2410" s="80" t="n"/>
      <c r="J2410" s="80" t="n"/>
      <c r="K2410" s="80">
        <f>F2410-Y2410</f>
        <v/>
      </c>
      <c r="L2410" s="82">
        <f>AA2410/(K2410+W2410)</f>
        <v/>
      </c>
      <c r="M2410" s="75" t="n">
        <v>0.08333333333333333</v>
      </c>
      <c r="N2410" s="80" t="n">
        <v>45499</v>
      </c>
      <c r="O2410" s="80" t="n">
        <v>13826.5</v>
      </c>
      <c r="P2410" s="80" t="n">
        <v>9711.65</v>
      </c>
      <c r="Q2410" s="80" t="n">
        <v>17344.4</v>
      </c>
      <c r="R2410" s="80" t="n">
        <v>5762.06</v>
      </c>
      <c r="S2410" s="80" t="n">
        <v>-1145.61</v>
      </c>
      <c r="T2410" s="80">
        <f>O2410-Y2410</f>
        <v/>
      </c>
      <c r="U2410" s="82">
        <f>AA2410/(T2410+X2410)</f>
        <v/>
      </c>
      <c r="V2410" s="80">
        <f>INDEX(检修、备用和必开!B:B,MATCH(统调负荷!$C2410,检修、备用和必开!$A:$A,0))</f>
        <v/>
      </c>
      <c r="W2410" s="80">
        <f>INDEX(检修、备用和必开!C:C,MATCH(统调负荷!$C2410,检修、备用和必开!$A:$A,0))</f>
        <v/>
      </c>
      <c r="X2410" s="80">
        <f>INDEX(检修、备用和必开!D:D,MATCH(统调负荷!$C2410,检修、备用和必开!$A:$A,0))</f>
        <v/>
      </c>
      <c r="Y2410" s="80">
        <f>INDEX(检修、备用和必开!E:E,MATCH(统调负荷!$C2410,检修、备用和必开!$A:$A,0))</f>
        <v/>
      </c>
      <c r="Z2410" s="80">
        <f>INDEX(检修、备用和必开!F:F,MATCH(统调负荷!$C2410,检修、备用和必开!$A:$A,0))</f>
        <v/>
      </c>
      <c r="AA2410" s="80">
        <f>94492.4-V2410-Z2410</f>
        <v/>
      </c>
      <c r="AB2410" s="80" t="n">
        <v>305.15</v>
      </c>
      <c r="AC2410" s="80" t="n">
        <v>260</v>
      </c>
      <c r="AD2410" s="83">
        <f>C2410+D2410</f>
        <v/>
      </c>
      <c r="AE2410" s="82">
        <f>N2410-E2410</f>
        <v/>
      </c>
      <c r="AF2410" s="82">
        <f>O2410-F2410</f>
        <v/>
      </c>
      <c r="AG2410" s="82">
        <f>P2410-G2410</f>
        <v/>
      </c>
      <c r="AH2410" s="82">
        <f>Q2410-H2410</f>
        <v/>
      </c>
      <c r="AI2410" s="82">
        <f>R2410-I2410</f>
        <v/>
      </c>
      <c r="AJ2410" s="82">
        <f>S2410-J2410</f>
        <v/>
      </c>
      <c r="AK2410" s="80">
        <f>INDEX(检修、备用和必开!I:I,MATCH(统调负荷!$C2410,检修、备用和必开!$A:$A,0))</f>
        <v/>
      </c>
    </row>
    <row r="2411" ht="13.8" customHeight="1">
      <c r="A2411" s="80">
        <f>WEEKDAY(C2411,2)</f>
        <v/>
      </c>
      <c r="B2411" s="80">
        <f>HOUR(D2411)</f>
        <v/>
      </c>
      <c r="D2411" s="75" t="n"/>
      <c r="E2411" s="80" t="n"/>
      <c r="F2411" s="80" t="n"/>
      <c r="G2411" s="80" t="n"/>
      <c r="H2411" s="80" t="n"/>
      <c r="I2411" s="80" t="n"/>
      <c r="J2411" s="80" t="n"/>
      <c r="K2411" s="80">
        <f>F2411-Y2411</f>
        <v/>
      </c>
      <c r="L2411" s="82">
        <f>AA2411/(K2411+W2411)</f>
        <v/>
      </c>
      <c r="M2411" s="75" t="n">
        <v>0.09375</v>
      </c>
      <c r="N2411" s="80" t="n">
        <v>44658.5</v>
      </c>
      <c r="O2411" s="80" t="n">
        <v>13354.13</v>
      </c>
      <c r="P2411" s="80" t="n">
        <v>9573.58</v>
      </c>
      <c r="Q2411" s="80" t="n">
        <v>17121.8</v>
      </c>
      <c r="R2411" s="80" t="n">
        <v>5744.07</v>
      </c>
      <c r="S2411" s="80" t="n">
        <v>-1135.08</v>
      </c>
      <c r="T2411" s="80">
        <f>O2411-Y2411</f>
        <v/>
      </c>
      <c r="U2411" s="82">
        <f>AA2411/(T2411+X2411)</f>
        <v/>
      </c>
      <c r="V2411" s="80">
        <f>INDEX(检修、备用和必开!B:B,MATCH(统调负荷!$C2411,检修、备用和必开!$A:$A,0))</f>
        <v/>
      </c>
      <c r="W2411" s="80">
        <f>INDEX(检修、备用和必开!C:C,MATCH(统调负荷!$C2411,检修、备用和必开!$A:$A,0))</f>
        <v/>
      </c>
      <c r="X2411" s="80">
        <f>INDEX(检修、备用和必开!D:D,MATCH(统调负荷!$C2411,检修、备用和必开!$A:$A,0))</f>
        <v/>
      </c>
      <c r="Y2411" s="80">
        <f>INDEX(检修、备用和必开!E:E,MATCH(统调负荷!$C2411,检修、备用和必开!$A:$A,0))</f>
        <v/>
      </c>
      <c r="Z2411" s="80">
        <f>INDEX(检修、备用和必开!F:F,MATCH(统调负荷!$C2411,检修、备用和必开!$A:$A,0))</f>
        <v/>
      </c>
      <c r="AA2411" s="80">
        <f>94492.4-V2411-Z2411</f>
        <v/>
      </c>
      <c r="AB2411" s="80" t="n">
        <v>305.13</v>
      </c>
      <c r="AC2411" s="80" t="n">
        <v>255.01</v>
      </c>
      <c r="AD2411" s="83">
        <f>C2411+D2411</f>
        <v/>
      </c>
      <c r="AE2411" s="82">
        <f>N2411-E2411</f>
        <v/>
      </c>
      <c r="AF2411" s="82">
        <f>O2411-F2411</f>
        <v/>
      </c>
      <c r="AG2411" s="82">
        <f>P2411-G2411</f>
        <v/>
      </c>
      <c r="AH2411" s="82">
        <f>Q2411-H2411</f>
        <v/>
      </c>
      <c r="AI2411" s="82">
        <f>R2411-I2411</f>
        <v/>
      </c>
      <c r="AJ2411" s="82">
        <f>S2411-J2411</f>
        <v/>
      </c>
      <c r="AK2411" s="80">
        <f>INDEX(检修、备用和必开!I:I,MATCH(统调负荷!$C2411,检修、备用和必开!$A:$A,0))</f>
        <v/>
      </c>
    </row>
    <row r="2412" ht="13.8" customHeight="1">
      <c r="A2412" s="80">
        <f>WEEKDAY(C2412,2)</f>
        <v/>
      </c>
      <c r="B2412" s="80">
        <f>HOUR(D2412)</f>
        <v/>
      </c>
      <c r="D2412" s="75" t="n"/>
      <c r="E2412" s="80" t="n"/>
      <c r="F2412" s="80" t="n"/>
      <c r="G2412" s="80" t="n"/>
      <c r="H2412" s="80" t="n"/>
      <c r="I2412" s="80" t="n"/>
      <c r="J2412" s="80" t="n"/>
      <c r="K2412" s="80">
        <f>F2412-Y2412</f>
        <v/>
      </c>
      <c r="L2412" s="82">
        <f>AA2412/(K2412+W2412)</f>
        <v/>
      </c>
      <c r="M2412" s="75" t="n">
        <v>0.1041666666666667</v>
      </c>
      <c r="N2412" s="80" t="n">
        <v>43946.2</v>
      </c>
      <c r="O2412" s="80" t="n">
        <v>13096.94</v>
      </c>
      <c r="P2412" s="80" t="n">
        <v>9465.360000000001</v>
      </c>
      <c r="Q2412" s="80" t="n">
        <v>16732.9</v>
      </c>
      <c r="R2412" s="80" t="n">
        <v>5772.44</v>
      </c>
      <c r="S2412" s="80" t="n">
        <v>-1121.44</v>
      </c>
      <c r="T2412" s="80">
        <f>O2412-Y2412</f>
        <v/>
      </c>
      <c r="U2412" s="82">
        <f>AA2412/(T2412+X2412)</f>
        <v/>
      </c>
      <c r="V2412" s="80">
        <f>INDEX(检修、备用和必开!B:B,MATCH(统调负荷!$C2412,检修、备用和必开!$A:$A,0))</f>
        <v/>
      </c>
      <c r="W2412" s="80">
        <f>INDEX(检修、备用和必开!C:C,MATCH(统调负荷!$C2412,检修、备用和必开!$A:$A,0))</f>
        <v/>
      </c>
      <c r="X2412" s="80">
        <f>INDEX(检修、备用和必开!D:D,MATCH(统调负荷!$C2412,检修、备用和必开!$A:$A,0))</f>
        <v/>
      </c>
      <c r="Y2412" s="80">
        <f>INDEX(检修、备用和必开!E:E,MATCH(统调负荷!$C2412,检修、备用和必开!$A:$A,0))</f>
        <v/>
      </c>
      <c r="Z2412" s="80">
        <f>INDEX(检修、备用和必开!F:F,MATCH(统调负荷!$C2412,检修、备用和必开!$A:$A,0))</f>
        <v/>
      </c>
      <c r="AA2412" s="80">
        <f>94492.4-V2412-Z2412</f>
        <v/>
      </c>
      <c r="AB2412" s="80" t="n">
        <v>303.15</v>
      </c>
      <c r="AC2412" s="80" t="n">
        <v>278</v>
      </c>
      <c r="AD2412" s="83">
        <f>C2412+D2412</f>
        <v/>
      </c>
      <c r="AE2412" s="82">
        <f>N2412-E2412</f>
        <v/>
      </c>
      <c r="AF2412" s="82">
        <f>O2412-F2412</f>
        <v/>
      </c>
      <c r="AG2412" s="82">
        <f>P2412-G2412</f>
        <v/>
      </c>
      <c r="AH2412" s="82">
        <f>Q2412-H2412</f>
        <v/>
      </c>
      <c r="AI2412" s="82">
        <f>R2412-I2412</f>
        <v/>
      </c>
      <c r="AJ2412" s="82">
        <f>S2412-J2412</f>
        <v/>
      </c>
      <c r="AK2412" s="80">
        <f>INDEX(检修、备用和必开!I:I,MATCH(统调负荷!$C2412,检修、备用和必开!$A:$A,0))</f>
        <v/>
      </c>
    </row>
    <row r="2413" ht="13.8" customHeight="1">
      <c r="A2413" s="80">
        <f>WEEKDAY(C2413,2)</f>
        <v/>
      </c>
      <c r="B2413" s="80">
        <f>HOUR(D2413)</f>
        <v/>
      </c>
      <c r="D2413" s="75" t="n"/>
      <c r="E2413" s="80" t="n"/>
      <c r="F2413" s="80" t="n"/>
      <c r="G2413" s="80" t="n"/>
      <c r="H2413" s="80" t="n"/>
      <c r="I2413" s="80" t="n"/>
      <c r="J2413" s="80" t="n"/>
      <c r="K2413" s="80">
        <f>F2413-Y2413</f>
        <v/>
      </c>
      <c r="L2413" s="82">
        <f>AA2413/(K2413+W2413)</f>
        <v/>
      </c>
      <c r="M2413" s="75" t="n">
        <v>0.1145833333333333</v>
      </c>
      <c r="N2413" s="80" t="n">
        <v>43105.5</v>
      </c>
      <c r="O2413" s="80" t="n">
        <v>13135.84</v>
      </c>
      <c r="P2413" s="80" t="n">
        <v>8655.629999999999</v>
      </c>
      <c r="Q2413" s="80" t="n">
        <v>16631.9</v>
      </c>
      <c r="R2413" s="80" t="n">
        <v>5748.75</v>
      </c>
      <c r="S2413" s="80" t="n">
        <v>-1066.62</v>
      </c>
      <c r="T2413" s="80">
        <f>O2413-Y2413</f>
        <v/>
      </c>
      <c r="U2413" s="82">
        <f>AA2413/(T2413+X2413)</f>
        <v/>
      </c>
      <c r="V2413" s="80">
        <f>INDEX(检修、备用和必开!B:B,MATCH(统调负荷!$C2413,检修、备用和必开!$A:$A,0))</f>
        <v/>
      </c>
      <c r="W2413" s="80">
        <f>INDEX(检修、备用和必开!C:C,MATCH(统调负荷!$C2413,检修、备用和必开!$A:$A,0))</f>
        <v/>
      </c>
      <c r="X2413" s="80">
        <f>INDEX(检修、备用和必开!D:D,MATCH(统调负荷!$C2413,检修、备用和必开!$A:$A,0))</f>
        <v/>
      </c>
      <c r="Y2413" s="80">
        <f>INDEX(检修、备用和必开!E:E,MATCH(统调负荷!$C2413,检修、备用和必开!$A:$A,0))</f>
        <v/>
      </c>
      <c r="Z2413" s="80">
        <f>INDEX(检修、备用和必开!F:F,MATCH(统调负荷!$C2413,检修、备用和必开!$A:$A,0))</f>
        <v/>
      </c>
      <c r="AA2413" s="80">
        <f>94492.4-V2413-Z2413</f>
        <v/>
      </c>
      <c r="AB2413" s="80" t="n">
        <v>303.15</v>
      </c>
      <c r="AC2413" s="80" t="n">
        <v>279</v>
      </c>
      <c r="AD2413" s="83">
        <f>C2413+D2413</f>
        <v/>
      </c>
      <c r="AE2413" s="82">
        <f>N2413-E2413</f>
        <v/>
      </c>
      <c r="AF2413" s="82">
        <f>O2413-F2413</f>
        <v/>
      </c>
      <c r="AG2413" s="82">
        <f>P2413-G2413</f>
        <v/>
      </c>
      <c r="AH2413" s="82">
        <f>Q2413-H2413</f>
        <v/>
      </c>
      <c r="AI2413" s="82">
        <f>R2413-I2413</f>
        <v/>
      </c>
      <c r="AJ2413" s="82">
        <f>S2413-J2413</f>
        <v/>
      </c>
      <c r="AK2413" s="80">
        <f>INDEX(检修、备用和必开!I:I,MATCH(统调负荷!$C2413,检修、备用和必开!$A:$A,0))</f>
        <v/>
      </c>
    </row>
    <row r="2414" ht="13.8" customHeight="1">
      <c r="A2414" s="80">
        <f>WEEKDAY(C2414,2)</f>
        <v/>
      </c>
      <c r="B2414" s="80">
        <f>HOUR(D2414)</f>
        <v/>
      </c>
      <c r="D2414" s="75" t="n"/>
      <c r="E2414" s="80" t="n"/>
      <c r="F2414" s="80" t="n"/>
      <c r="G2414" s="80" t="n"/>
      <c r="H2414" s="80" t="n"/>
      <c r="I2414" s="80" t="n"/>
      <c r="J2414" s="80" t="n"/>
      <c r="K2414" s="80">
        <f>F2414-Y2414</f>
        <v/>
      </c>
      <c r="L2414" s="82">
        <f>AA2414/(K2414+W2414)</f>
        <v/>
      </c>
      <c r="M2414" s="75" t="n">
        <v>0.125</v>
      </c>
      <c r="N2414" s="80" t="n">
        <v>42644.5</v>
      </c>
      <c r="O2414" s="80" t="n">
        <v>13685.89</v>
      </c>
      <c r="P2414" s="80" t="n">
        <v>8181.6</v>
      </c>
      <c r="Q2414" s="80" t="n">
        <v>16029.7</v>
      </c>
      <c r="R2414" s="80" t="n">
        <v>5788.44</v>
      </c>
      <c r="S2414" s="80" t="n">
        <v>-1041.13</v>
      </c>
      <c r="T2414" s="80">
        <f>O2414-Y2414</f>
        <v/>
      </c>
      <c r="U2414" s="82">
        <f>AA2414/(T2414+X2414)</f>
        <v/>
      </c>
      <c r="V2414" s="80">
        <f>INDEX(检修、备用和必开!B:B,MATCH(统调负荷!$C2414,检修、备用和必开!$A:$A,0))</f>
        <v/>
      </c>
      <c r="W2414" s="80">
        <f>INDEX(检修、备用和必开!C:C,MATCH(统调负荷!$C2414,检修、备用和必开!$A:$A,0))</f>
        <v/>
      </c>
      <c r="X2414" s="80">
        <f>INDEX(检修、备用和必开!D:D,MATCH(统调负荷!$C2414,检修、备用和必开!$A:$A,0))</f>
        <v/>
      </c>
      <c r="Y2414" s="80">
        <f>INDEX(检修、备用和必开!E:E,MATCH(统调负荷!$C2414,检修、备用和必开!$A:$A,0))</f>
        <v/>
      </c>
      <c r="Z2414" s="80">
        <f>INDEX(检修、备用和必开!F:F,MATCH(统调负荷!$C2414,检修、备用和必开!$A:$A,0))</f>
        <v/>
      </c>
      <c r="AA2414" s="80">
        <f>94492.4-V2414-Z2414</f>
        <v/>
      </c>
      <c r="AB2414" s="80" t="n">
        <v>305.13</v>
      </c>
      <c r="AC2414" s="80" t="n">
        <v>305.11</v>
      </c>
      <c r="AD2414" s="83">
        <f>C2414+D2414</f>
        <v/>
      </c>
      <c r="AE2414" s="82">
        <f>N2414-E2414</f>
        <v/>
      </c>
      <c r="AF2414" s="82">
        <f>O2414-F2414</f>
        <v/>
      </c>
      <c r="AG2414" s="82">
        <f>P2414-G2414</f>
        <v/>
      </c>
      <c r="AH2414" s="82">
        <f>Q2414-H2414</f>
        <v/>
      </c>
      <c r="AI2414" s="82">
        <f>R2414-I2414</f>
        <v/>
      </c>
      <c r="AJ2414" s="82">
        <f>S2414-J2414</f>
        <v/>
      </c>
      <c r="AK2414" s="80">
        <f>INDEX(检修、备用和必开!I:I,MATCH(统调负荷!$C2414,检修、备用和必开!$A:$A,0))</f>
        <v/>
      </c>
    </row>
    <row r="2415" ht="13.8" customHeight="1">
      <c r="A2415" s="80">
        <f>WEEKDAY(C2415,2)</f>
        <v/>
      </c>
      <c r="B2415" s="80">
        <f>HOUR(D2415)</f>
        <v/>
      </c>
      <c r="D2415" s="75" t="n"/>
      <c r="E2415" s="80" t="n"/>
      <c r="F2415" s="80" t="n"/>
      <c r="G2415" s="80" t="n"/>
      <c r="H2415" s="80" t="n"/>
      <c r="I2415" s="80" t="n"/>
      <c r="J2415" s="80" t="n"/>
      <c r="K2415" s="80">
        <f>F2415-Y2415</f>
        <v/>
      </c>
      <c r="L2415" s="82">
        <f>AA2415/(K2415+W2415)</f>
        <v/>
      </c>
      <c r="M2415" s="75" t="n">
        <v>0.1354166666666667</v>
      </c>
      <c r="N2415" s="80" t="n">
        <v>42083.8</v>
      </c>
      <c r="O2415" s="80" t="n">
        <v>13915.45</v>
      </c>
      <c r="P2415" s="80" t="n">
        <v>7706.09</v>
      </c>
      <c r="Q2415" s="80" t="n">
        <v>15686.6</v>
      </c>
      <c r="R2415" s="80" t="n">
        <v>5781.96</v>
      </c>
      <c r="S2415" s="80" t="n">
        <v>-1006.3</v>
      </c>
      <c r="T2415" s="80">
        <f>O2415-Y2415</f>
        <v/>
      </c>
      <c r="U2415" s="82">
        <f>AA2415/(T2415+X2415)</f>
        <v/>
      </c>
      <c r="V2415" s="80">
        <f>INDEX(检修、备用和必开!B:B,MATCH(统调负荷!$C2415,检修、备用和必开!$A:$A,0))</f>
        <v/>
      </c>
      <c r="W2415" s="80">
        <f>INDEX(检修、备用和必开!C:C,MATCH(统调负荷!$C2415,检修、备用和必开!$A:$A,0))</f>
        <v/>
      </c>
      <c r="X2415" s="80">
        <f>INDEX(检修、备用和必开!D:D,MATCH(统调负荷!$C2415,检修、备用和必开!$A:$A,0))</f>
        <v/>
      </c>
      <c r="Y2415" s="80">
        <f>INDEX(检修、备用和必开!E:E,MATCH(统调负荷!$C2415,检修、备用和必开!$A:$A,0))</f>
        <v/>
      </c>
      <c r="Z2415" s="80">
        <f>INDEX(检修、备用和必开!F:F,MATCH(统调负荷!$C2415,检修、备用和必开!$A:$A,0))</f>
        <v/>
      </c>
      <c r="AA2415" s="80">
        <f>94492.4-V2415-Z2415</f>
        <v/>
      </c>
      <c r="AB2415" s="80" t="n">
        <v>305.13</v>
      </c>
      <c r="AC2415" s="80" t="n">
        <v>285</v>
      </c>
      <c r="AD2415" s="83">
        <f>C2415+D2415</f>
        <v/>
      </c>
      <c r="AE2415" s="82">
        <f>N2415-E2415</f>
        <v/>
      </c>
      <c r="AF2415" s="82">
        <f>O2415-F2415</f>
        <v/>
      </c>
      <c r="AG2415" s="82">
        <f>P2415-G2415</f>
        <v/>
      </c>
      <c r="AH2415" s="82">
        <f>Q2415-H2415</f>
        <v/>
      </c>
      <c r="AI2415" s="82">
        <f>R2415-I2415</f>
        <v/>
      </c>
      <c r="AJ2415" s="82">
        <f>S2415-J2415</f>
        <v/>
      </c>
      <c r="AK2415" s="80">
        <f>INDEX(检修、备用和必开!I:I,MATCH(统调负荷!$C2415,检修、备用和必开!$A:$A,0))</f>
        <v/>
      </c>
    </row>
    <row r="2416" ht="13.8" customHeight="1">
      <c r="A2416" s="80">
        <f>WEEKDAY(C2416,2)</f>
        <v/>
      </c>
      <c r="B2416" s="80">
        <f>HOUR(D2416)</f>
        <v/>
      </c>
      <c r="D2416" s="75" t="n"/>
      <c r="E2416" s="80" t="n"/>
      <c r="F2416" s="80" t="n"/>
      <c r="G2416" s="80" t="n"/>
      <c r="H2416" s="80" t="n"/>
      <c r="I2416" s="80" t="n"/>
      <c r="J2416" s="80" t="n"/>
      <c r="K2416" s="80">
        <f>F2416-Y2416</f>
        <v/>
      </c>
      <c r="L2416" s="82">
        <f>AA2416/(K2416+W2416)</f>
        <v/>
      </c>
      <c r="M2416" s="75" t="n">
        <v>0.1458333333333333</v>
      </c>
      <c r="N2416" s="80" t="n">
        <v>41504.5</v>
      </c>
      <c r="O2416" s="80" t="n">
        <v>13524.01</v>
      </c>
      <c r="P2416" s="80" t="n">
        <v>7260.69</v>
      </c>
      <c r="Q2416" s="80" t="n">
        <v>15921.5</v>
      </c>
      <c r="R2416" s="80" t="n">
        <v>5796.37</v>
      </c>
      <c r="S2416" s="80" t="n">
        <v>-998.0700000000001</v>
      </c>
      <c r="T2416" s="80">
        <f>O2416-Y2416</f>
        <v/>
      </c>
      <c r="U2416" s="82">
        <f>AA2416/(T2416+X2416)</f>
        <v/>
      </c>
      <c r="V2416" s="80">
        <f>INDEX(检修、备用和必开!B:B,MATCH(统调负荷!$C2416,检修、备用和必开!$A:$A,0))</f>
        <v/>
      </c>
      <c r="W2416" s="80">
        <f>INDEX(检修、备用和必开!C:C,MATCH(统调负荷!$C2416,检修、备用和必开!$A:$A,0))</f>
        <v/>
      </c>
      <c r="X2416" s="80">
        <f>INDEX(检修、备用和必开!D:D,MATCH(统调负荷!$C2416,检修、备用和必开!$A:$A,0))</f>
        <v/>
      </c>
      <c r="Y2416" s="80">
        <f>INDEX(检修、备用和必开!E:E,MATCH(统调负荷!$C2416,检修、备用和必开!$A:$A,0))</f>
        <v/>
      </c>
      <c r="Z2416" s="80">
        <f>INDEX(检修、备用和必开!F:F,MATCH(统调负荷!$C2416,检修、备用和必开!$A:$A,0))</f>
        <v/>
      </c>
      <c r="AA2416" s="80">
        <f>94492.4-V2416-Z2416</f>
        <v/>
      </c>
      <c r="AB2416" s="80" t="n">
        <v>303.15</v>
      </c>
      <c r="AC2416" s="80" t="n">
        <v>283</v>
      </c>
      <c r="AD2416" s="83">
        <f>C2416+D2416</f>
        <v/>
      </c>
      <c r="AE2416" s="82">
        <f>N2416-E2416</f>
        <v/>
      </c>
      <c r="AF2416" s="82">
        <f>O2416-F2416</f>
        <v/>
      </c>
      <c r="AG2416" s="82">
        <f>P2416-G2416</f>
        <v/>
      </c>
      <c r="AH2416" s="82">
        <f>Q2416-H2416</f>
        <v/>
      </c>
      <c r="AI2416" s="82">
        <f>R2416-I2416</f>
        <v/>
      </c>
      <c r="AJ2416" s="82">
        <f>S2416-J2416</f>
        <v/>
      </c>
      <c r="AK2416" s="80">
        <f>INDEX(检修、备用和必开!I:I,MATCH(统调负荷!$C2416,检修、备用和必开!$A:$A,0))</f>
        <v/>
      </c>
    </row>
    <row r="2417" ht="13.8" customHeight="1">
      <c r="A2417" s="80">
        <f>WEEKDAY(C2417,2)</f>
        <v/>
      </c>
      <c r="B2417" s="80">
        <f>HOUR(D2417)</f>
        <v/>
      </c>
      <c r="D2417" s="75" t="n"/>
      <c r="E2417" s="80" t="n"/>
      <c r="F2417" s="80" t="n"/>
      <c r="G2417" s="80" t="n"/>
      <c r="H2417" s="80" t="n"/>
      <c r="I2417" s="80" t="n"/>
      <c r="J2417" s="80" t="n"/>
      <c r="K2417" s="80">
        <f>F2417-Y2417</f>
        <v/>
      </c>
      <c r="L2417" s="82">
        <f>AA2417/(K2417+W2417)</f>
        <v/>
      </c>
      <c r="M2417" s="75" t="n">
        <v>0.15625</v>
      </c>
      <c r="N2417" s="80" t="n">
        <v>41219.9</v>
      </c>
      <c r="O2417" s="80" t="n">
        <v>12924.63</v>
      </c>
      <c r="P2417" s="80" t="n">
        <v>7661.8</v>
      </c>
      <c r="Q2417" s="80" t="n">
        <v>15820.3</v>
      </c>
      <c r="R2417" s="80" t="n">
        <v>5788.64</v>
      </c>
      <c r="S2417" s="80" t="n">
        <v>-975.47</v>
      </c>
      <c r="T2417" s="80">
        <f>O2417-Y2417</f>
        <v/>
      </c>
      <c r="U2417" s="82">
        <f>AA2417/(T2417+X2417)</f>
        <v/>
      </c>
      <c r="V2417" s="80">
        <f>INDEX(检修、备用和必开!B:B,MATCH(统调负荷!$C2417,检修、备用和必开!$A:$A,0))</f>
        <v/>
      </c>
      <c r="W2417" s="80">
        <f>INDEX(检修、备用和必开!C:C,MATCH(统调负荷!$C2417,检修、备用和必开!$A:$A,0))</f>
        <v/>
      </c>
      <c r="X2417" s="80">
        <f>INDEX(检修、备用和必开!D:D,MATCH(统调负荷!$C2417,检修、备用和必开!$A:$A,0))</f>
        <v/>
      </c>
      <c r="Y2417" s="80">
        <f>INDEX(检修、备用和必开!E:E,MATCH(统调负荷!$C2417,检修、备用和必开!$A:$A,0))</f>
        <v/>
      </c>
      <c r="Z2417" s="80">
        <f>INDEX(检修、备用和必开!F:F,MATCH(统调负荷!$C2417,检修、备用和必开!$A:$A,0))</f>
        <v/>
      </c>
      <c r="AA2417" s="80">
        <f>94492.4-V2417-Z2417</f>
        <v/>
      </c>
      <c r="AB2417" s="80" t="n">
        <v>305</v>
      </c>
      <c r="AC2417" s="80" t="n">
        <v>276</v>
      </c>
      <c r="AD2417" s="83">
        <f>C2417+D2417</f>
        <v/>
      </c>
      <c r="AE2417" s="82">
        <f>N2417-E2417</f>
        <v/>
      </c>
      <c r="AF2417" s="82">
        <f>O2417-F2417</f>
        <v/>
      </c>
      <c r="AG2417" s="82">
        <f>P2417-G2417</f>
        <v/>
      </c>
      <c r="AH2417" s="82">
        <f>Q2417-H2417</f>
        <v/>
      </c>
      <c r="AI2417" s="82">
        <f>R2417-I2417</f>
        <v/>
      </c>
      <c r="AJ2417" s="82">
        <f>S2417-J2417</f>
        <v/>
      </c>
      <c r="AK2417" s="80">
        <f>INDEX(检修、备用和必开!I:I,MATCH(统调负荷!$C2417,检修、备用和必开!$A:$A,0))</f>
        <v/>
      </c>
    </row>
    <row r="2418" ht="13.8" customHeight="1">
      <c r="A2418" s="80">
        <f>WEEKDAY(C2418,2)</f>
        <v/>
      </c>
      <c r="B2418" s="80">
        <f>HOUR(D2418)</f>
        <v/>
      </c>
      <c r="D2418" s="75" t="n"/>
      <c r="E2418" s="80" t="n"/>
      <c r="F2418" s="80" t="n"/>
      <c r="G2418" s="80" t="n"/>
      <c r="H2418" s="80" t="n"/>
      <c r="I2418" s="80" t="n"/>
      <c r="J2418" s="80" t="n"/>
      <c r="K2418" s="80">
        <f>F2418-Y2418</f>
        <v/>
      </c>
      <c r="L2418" s="82">
        <f>AA2418/(K2418+W2418)</f>
        <v/>
      </c>
      <c r="M2418" s="75" t="n">
        <v>0.1666666666666667</v>
      </c>
      <c r="N2418" s="80" t="n">
        <v>40647.2</v>
      </c>
      <c r="O2418" s="80" t="n">
        <v>12905.74</v>
      </c>
      <c r="P2418" s="80" t="n">
        <v>7410.63</v>
      </c>
      <c r="Q2418" s="80" t="n">
        <v>15431.4</v>
      </c>
      <c r="R2418" s="80" t="n">
        <v>5867.83</v>
      </c>
      <c r="S2418" s="80" t="n">
        <v>-968.4</v>
      </c>
      <c r="T2418" s="80">
        <f>O2418-Y2418</f>
        <v/>
      </c>
      <c r="U2418" s="82">
        <f>AA2418/(T2418+X2418)</f>
        <v/>
      </c>
      <c r="V2418" s="80">
        <f>INDEX(检修、备用和必开!B:B,MATCH(统调负荷!$C2418,检修、备用和必开!$A:$A,0))</f>
        <v/>
      </c>
      <c r="W2418" s="80">
        <f>INDEX(检修、备用和必开!C:C,MATCH(统调负荷!$C2418,检修、备用和必开!$A:$A,0))</f>
        <v/>
      </c>
      <c r="X2418" s="80">
        <f>INDEX(检修、备用和必开!D:D,MATCH(统调负荷!$C2418,检修、备用和必开!$A:$A,0))</f>
        <v/>
      </c>
      <c r="Y2418" s="80">
        <f>INDEX(检修、备用和必开!E:E,MATCH(统调负荷!$C2418,检修、备用和必开!$A:$A,0))</f>
        <v/>
      </c>
      <c r="Z2418" s="80">
        <f>INDEX(检修、备用和必开!F:F,MATCH(统调负荷!$C2418,检修、备用和必开!$A:$A,0))</f>
        <v/>
      </c>
      <c r="AA2418" s="80">
        <f>94492.4-V2418-Z2418</f>
        <v/>
      </c>
      <c r="AB2418" s="80" t="n">
        <v>305.11</v>
      </c>
      <c r="AC2418" s="80" t="n">
        <v>275</v>
      </c>
      <c r="AD2418" s="83">
        <f>C2418+D2418</f>
        <v/>
      </c>
      <c r="AE2418" s="82">
        <f>N2418-E2418</f>
        <v/>
      </c>
      <c r="AF2418" s="82">
        <f>O2418-F2418</f>
        <v/>
      </c>
      <c r="AG2418" s="82">
        <f>P2418-G2418</f>
        <v/>
      </c>
      <c r="AH2418" s="82">
        <f>Q2418-H2418</f>
        <v/>
      </c>
      <c r="AI2418" s="82">
        <f>R2418-I2418</f>
        <v/>
      </c>
      <c r="AJ2418" s="82">
        <f>S2418-J2418</f>
        <v/>
      </c>
      <c r="AK2418" s="80">
        <f>INDEX(检修、备用和必开!I:I,MATCH(统调负荷!$C2418,检修、备用和必开!$A:$A,0))</f>
        <v/>
      </c>
    </row>
    <row r="2419" ht="13.8" customHeight="1">
      <c r="A2419" s="80">
        <f>WEEKDAY(C2419,2)</f>
        <v/>
      </c>
      <c r="B2419" s="80">
        <f>HOUR(D2419)</f>
        <v/>
      </c>
      <c r="D2419" s="75" t="n"/>
      <c r="E2419" s="80" t="n"/>
      <c r="F2419" s="80" t="n"/>
      <c r="G2419" s="80" t="n"/>
      <c r="H2419" s="80" t="n"/>
      <c r="I2419" s="80" t="n"/>
      <c r="J2419" s="80" t="n"/>
      <c r="K2419" s="80">
        <f>F2419-Y2419</f>
        <v/>
      </c>
      <c r="L2419" s="82">
        <f>AA2419/(K2419+W2419)</f>
        <v/>
      </c>
      <c r="M2419" s="75" t="n">
        <v>0.1770833333333333</v>
      </c>
      <c r="N2419" s="80" t="n">
        <v>40388.9</v>
      </c>
      <c r="O2419" s="80" t="n">
        <v>12468.49</v>
      </c>
      <c r="P2419" s="80" t="n">
        <v>7577.9</v>
      </c>
      <c r="Q2419" s="80" t="n">
        <v>15406.1</v>
      </c>
      <c r="R2419" s="80" t="n">
        <v>5889.51</v>
      </c>
      <c r="S2419" s="80" t="n">
        <v>-953.1</v>
      </c>
      <c r="T2419" s="80">
        <f>O2419-Y2419</f>
        <v/>
      </c>
      <c r="U2419" s="82">
        <f>AA2419/(T2419+X2419)</f>
        <v/>
      </c>
      <c r="V2419" s="80">
        <f>INDEX(检修、备用和必开!B:B,MATCH(统调负荷!$C2419,检修、备用和必开!$A:$A,0))</f>
        <v/>
      </c>
      <c r="W2419" s="80">
        <f>INDEX(检修、备用和必开!C:C,MATCH(统调负荷!$C2419,检修、备用和必开!$A:$A,0))</f>
        <v/>
      </c>
      <c r="X2419" s="80">
        <f>INDEX(检修、备用和必开!D:D,MATCH(统调负荷!$C2419,检修、备用和必开!$A:$A,0))</f>
        <v/>
      </c>
      <c r="Y2419" s="80">
        <f>INDEX(检修、备用和必开!E:E,MATCH(统调负荷!$C2419,检修、备用和必开!$A:$A,0))</f>
        <v/>
      </c>
      <c r="Z2419" s="80">
        <f>INDEX(检修、备用和必开!F:F,MATCH(统调负荷!$C2419,检修、备用和必开!$A:$A,0))</f>
        <v/>
      </c>
      <c r="AA2419" s="80">
        <f>94492.4-V2419-Z2419</f>
        <v/>
      </c>
      <c r="AB2419" s="80" t="n">
        <v>303.15</v>
      </c>
      <c r="AC2419" s="80" t="n">
        <v>150</v>
      </c>
      <c r="AD2419" s="83">
        <f>C2419+D2419</f>
        <v/>
      </c>
      <c r="AE2419" s="82">
        <f>N2419-E2419</f>
        <v/>
      </c>
      <c r="AF2419" s="82">
        <f>O2419-F2419</f>
        <v/>
      </c>
      <c r="AG2419" s="82">
        <f>P2419-G2419</f>
        <v/>
      </c>
      <c r="AH2419" s="82">
        <f>Q2419-H2419</f>
        <v/>
      </c>
      <c r="AI2419" s="82">
        <f>R2419-I2419</f>
        <v/>
      </c>
      <c r="AJ2419" s="82">
        <f>S2419-J2419</f>
        <v/>
      </c>
      <c r="AK2419" s="80">
        <f>INDEX(检修、备用和必开!I:I,MATCH(统调负荷!$C2419,检修、备用和必开!$A:$A,0))</f>
        <v/>
      </c>
    </row>
    <row r="2420" ht="13.8" customHeight="1">
      <c r="A2420" s="80">
        <f>WEEKDAY(C2420,2)</f>
        <v/>
      </c>
      <c r="B2420" s="80">
        <f>HOUR(D2420)</f>
        <v/>
      </c>
      <c r="D2420" s="75" t="n"/>
      <c r="E2420" s="80" t="n"/>
      <c r="F2420" s="80" t="n"/>
      <c r="G2420" s="80" t="n"/>
      <c r="H2420" s="80" t="n"/>
      <c r="I2420" s="80" t="n"/>
      <c r="J2420" s="80" t="n"/>
      <c r="K2420" s="80">
        <f>F2420-Y2420</f>
        <v/>
      </c>
      <c r="L2420" s="82">
        <f>AA2420/(K2420+W2420)</f>
        <v/>
      </c>
      <c r="M2420" s="75" t="n">
        <v>0.1875</v>
      </c>
      <c r="N2420" s="80" t="n">
        <v>40139.2</v>
      </c>
      <c r="O2420" s="80" t="n">
        <v>12405.87</v>
      </c>
      <c r="P2420" s="80" t="n">
        <v>7804.46</v>
      </c>
      <c r="Q2420" s="80" t="n">
        <v>14984.3</v>
      </c>
      <c r="R2420" s="80" t="n">
        <v>5887.4</v>
      </c>
      <c r="S2420" s="80" t="n">
        <v>-942.83</v>
      </c>
      <c r="T2420" s="80">
        <f>O2420-Y2420</f>
        <v/>
      </c>
      <c r="U2420" s="82">
        <f>AA2420/(T2420+X2420)</f>
        <v/>
      </c>
      <c r="V2420" s="80">
        <f>INDEX(检修、备用和必开!B:B,MATCH(统调负荷!$C2420,检修、备用和必开!$A:$A,0))</f>
        <v/>
      </c>
      <c r="W2420" s="80">
        <f>INDEX(检修、备用和必开!C:C,MATCH(统调负荷!$C2420,检修、备用和必开!$A:$A,0))</f>
        <v/>
      </c>
      <c r="X2420" s="80">
        <f>INDEX(检修、备用和必开!D:D,MATCH(统调负荷!$C2420,检修、备用和必开!$A:$A,0))</f>
        <v/>
      </c>
      <c r="Y2420" s="80">
        <f>INDEX(检修、备用和必开!E:E,MATCH(统调负荷!$C2420,检修、备用和必开!$A:$A,0))</f>
        <v/>
      </c>
      <c r="Z2420" s="80">
        <f>INDEX(检修、备用和必开!F:F,MATCH(统调负荷!$C2420,检修、备用和必开!$A:$A,0))</f>
        <v/>
      </c>
      <c r="AA2420" s="80">
        <f>94492.4-V2420-Z2420</f>
        <v/>
      </c>
      <c r="AB2420" s="80" t="n">
        <v>300.15</v>
      </c>
      <c r="AC2420" s="80" t="n">
        <v>0</v>
      </c>
      <c r="AD2420" s="83">
        <f>C2420+D2420</f>
        <v/>
      </c>
      <c r="AE2420" s="82">
        <f>N2420-E2420</f>
        <v/>
      </c>
      <c r="AF2420" s="82">
        <f>O2420-F2420</f>
        <v/>
      </c>
      <c r="AG2420" s="82">
        <f>P2420-G2420</f>
        <v/>
      </c>
      <c r="AH2420" s="82">
        <f>Q2420-H2420</f>
        <v/>
      </c>
      <c r="AI2420" s="82">
        <f>R2420-I2420</f>
        <v/>
      </c>
      <c r="AJ2420" s="82">
        <f>S2420-J2420</f>
        <v/>
      </c>
      <c r="AK2420" s="80">
        <f>INDEX(检修、备用和必开!I:I,MATCH(统调负荷!$C2420,检修、备用和必开!$A:$A,0))</f>
        <v/>
      </c>
    </row>
    <row r="2421" ht="13.8" customHeight="1">
      <c r="A2421" s="80">
        <f>WEEKDAY(C2421,2)</f>
        <v/>
      </c>
      <c r="B2421" s="80">
        <f>HOUR(D2421)</f>
        <v/>
      </c>
      <c r="D2421" s="75" t="n"/>
      <c r="E2421" s="80" t="n"/>
      <c r="F2421" s="80" t="n"/>
      <c r="G2421" s="80" t="n"/>
      <c r="H2421" s="80" t="n"/>
      <c r="I2421" s="80" t="n"/>
      <c r="J2421" s="80" t="n"/>
      <c r="K2421" s="80">
        <f>F2421-Y2421</f>
        <v/>
      </c>
      <c r="L2421" s="82">
        <f>AA2421/(K2421+W2421)</f>
        <v/>
      </c>
      <c r="M2421" s="75" t="n">
        <v>0.1979166666666667</v>
      </c>
      <c r="N2421" s="80" t="n">
        <v>39682.4</v>
      </c>
      <c r="O2421" s="80" t="n">
        <v>12186.25</v>
      </c>
      <c r="P2421" s="80" t="n">
        <v>7444.74</v>
      </c>
      <c r="Q2421" s="80" t="n">
        <v>15172.3</v>
      </c>
      <c r="R2421" s="80" t="n">
        <v>5841.24</v>
      </c>
      <c r="S2421" s="80" t="n">
        <v>-962.13</v>
      </c>
      <c r="T2421" s="80">
        <f>O2421-Y2421</f>
        <v/>
      </c>
      <c r="U2421" s="82">
        <f>AA2421/(T2421+X2421)</f>
        <v/>
      </c>
      <c r="V2421" s="80">
        <f>INDEX(检修、备用和必开!B:B,MATCH(统调负荷!$C2421,检修、备用和必开!$A:$A,0))</f>
        <v/>
      </c>
      <c r="W2421" s="80">
        <f>INDEX(检修、备用和必开!C:C,MATCH(统调负荷!$C2421,检修、备用和必开!$A:$A,0))</f>
        <v/>
      </c>
      <c r="X2421" s="80">
        <f>INDEX(检修、备用和必开!D:D,MATCH(统调负荷!$C2421,检修、备用和必开!$A:$A,0))</f>
        <v/>
      </c>
      <c r="Y2421" s="80">
        <f>INDEX(检修、备用和必开!E:E,MATCH(统调负荷!$C2421,检修、备用和必开!$A:$A,0))</f>
        <v/>
      </c>
      <c r="Z2421" s="80">
        <f>INDEX(检修、备用和必开!F:F,MATCH(统调负荷!$C2421,检修、备用和必开!$A:$A,0))</f>
        <v/>
      </c>
      <c r="AA2421" s="80">
        <f>94492.4-V2421-Z2421</f>
        <v/>
      </c>
      <c r="AB2421" s="80" t="n">
        <v>300.13</v>
      </c>
      <c r="AC2421" s="80" t="n">
        <v>0</v>
      </c>
      <c r="AD2421" s="83">
        <f>C2421+D2421</f>
        <v/>
      </c>
      <c r="AE2421" s="82">
        <f>N2421-E2421</f>
        <v/>
      </c>
      <c r="AF2421" s="82">
        <f>O2421-F2421</f>
        <v/>
      </c>
      <c r="AG2421" s="82">
        <f>P2421-G2421</f>
        <v/>
      </c>
      <c r="AH2421" s="82">
        <f>Q2421-H2421</f>
        <v/>
      </c>
      <c r="AI2421" s="82">
        <f>R2421-I2421</f>
        <v/>
      </c>
      <c r="AJ2421" s="82">
        <f>S2421-J2421</f>
        <v/>
      </c>
      <c r="AK2421" s="80">
        <f>INDEX(检修、备用和必开!I:I,MATCH(统调负荷!$C2421,检修、备用和必开!$A:$A,0))</f>
        <v/>
      </c>
    </row>
    <row r="2422" ht="13.8" customHeight="1">
      <c r="A2422" s="80">
        <f>WEEKDAY(C2422,2)</f>
        <v/>
      </c>
      <c r="B2422" s="80">
        <f>HOUR(D2422)</f>
        <v/>
      </c>
      <c r="D2422" s="75" t="n"/>
      <c r="E2422" s="80" t="n"/>
      <c r="F2422" s="80" t="n"/>
      <c r="G2422" s="80" t="n"/>
      <c r="H2422" s="80" t="n"/>
      <c r="I2422" s="80" t="n"/>
      <c r="J2422" s="80" t="n"/>
      <c r="K2422" s="80">
        <f>F2422-Y2422</f>
        <v/>
      </c>
      <c r="L2422" s="82">
        <f>AA2422/(K2422+W2422)</f>
        <v/>
      </c>
      <c r="M2422" s="75" t="n">
        <v>0.2083333333333333</v>
      </c>
      <c r="N2422" s="80" t="n">
        <v>39614.7</v>
      </c>
      <c r="O2422" s="80" t="n">
        <v>12075.49</v>
      </c>
      <c r="P2422" s="80" t="n">
        <v>7265.35</v>
      </c>
      <c r="Q2422" s="80" t="n">
        <v>15360.4</v>
      </c>
      <c r="R2422" s="80" t="n">
        <v>5886.24</v>
      </c>
      <c r="S2422" s="80" t="n">
        <v>-972.78</v>
      </c>
      <c r="T2422" s="80">
        <f>O2422-Y2422</f>
        <v/>
      </c>
      <c r="U2422" s="82">
        <f>AA2422/(T2422+X2422)</f>
        <v/>
      </c>
      <c r="V2422" s="80">
        <f>INDEX(检修、备用和必开!B:B,MATCH(统调负荷!$C2422,检修、备用和必开!$A:$A,0))</f>
        <v/>
      </c>
      <c r="W2422" s="80">
        <f>INDEX(检修、备用和必开!C:C,MATCH(统调负荷!$C2422,检修、备用和必开!$A:$A,0))</f>
        <v/>
      </c>
      <c r="X2422" s="80">
        <f>INDEX(检修、备用和必开!D:D,MATCH(统调负荷!$C2422,检修、备用和必开!$A:$A,0))</f>
        <v/>
      </c>
      <c r="Y2422" s="80">
        <f>INDEX(检修、备用和必开!E:E,MATCH(统调负荷!$C2422,检修、备用和必开!$A:$A,0))</f>
        <v/>
      </c>
      <c r="Z2422" s="80">
        <f>INDEX(检修、备用和必开!F:F,MATCH(统调负荷!$C2422,检修、备用和必开!$A:$A,0))</f>
        <v/>
      </c>
      <c r="AA2422" s="80">
        <f>94492.4-V2422-Z2422</f>
        <v/>
      </c>
      <c r="AB2422" s="80" t="n">
        <v>300.13</v>
      </c>
      <c r="AC2422" s="80" t="n">
        <v>0</v>
      </c>
      <c r="AD2422" s="83">
        <f>C2422+D2422</f>
        <v/>
      </c>
      <c r="AE2422" s="82">
        <f>N2422-E2422</f>
        <v/>
      </c>
      <c r="AF2422" s="82">
        <f>O2422-F2422</f>
        <v/>
      </c>
      <c r="AG2422" s="82">
        <f>P2422-G2422</f>
        <v/>
      </c>
      <c r="AH2422" s="82">
        <f>Q2422-H2422</f>
        <v/>
      </c>
      <c r="AI2422" s="82">
        <f>R2422-I2422</f>
        <v/>
      </c>
      <c r="AJ2422" s="82">
        <f>S2422-J2422</f>
        <v/>
      </c>
      <c r="AK2422" s="80">
        <f>INDEX(检修、备用和必开!I:I,MATCH(统调负荷!$C2422,检修、备用和必开!$A:$A,0))</f>
        <v/>
      </c>
    </row>
    <row r="2423" ht="13.8" customHeight="1">
      <c r="A2423" s="80">
        <f>WEEKDAY(C2423,2)</f>
        <v/>
      </c>
      <c r="B2423" s="80">
        <f>HOUR(D2423)</f>
        <v/>
      </c>
      <c r="D2423" s="75" t="n"/>
      <c r="E2423" s="80" t="n"/>
      <c r="F2423" s="80" t="n"/>
      <c r="G2423" s="80" t="n"/>
      <c r="H2423" s="80" t="n"/>
      <c r="I2423" s="80" t="n"/>
      <c r="J2423" s="80" t="n"/>
      <c r="K2423" s="80">
        <f>F2423-Y2423</f>
        <v/>
      </c>
      <c r="L2423" s="82">
        <f>AA2423/(K2423+W2423)</f>
        <v/>
      </c>
      <c r="M2423" s="75" t="n">
        <v>0.21875</v>
      </c>
      <c r="N2423" s="80" t="n">
        <v>39720.6</v>
      </c>
      <c r="O2423" s="80" t="n">
        <v>12382.17</v>
      </c>
      <c r="P2423" s="80" t="n">
        <v>7114.71</v>
      </c>
      <c r="Q2423" s="80" t="n">
        <v>15236.4</v>
      </c>
      <c r="R2423" s="80" t="n">
        <v>5996.68</v>
      </c>
      <c r="S2423" s="80" t="n">
        <v>-1009.36</v>
      </c>
      <c r="T2423" s="80">
        <f>O2423-Y2423</f>
        <v/>
      </c>
      <c r="U2423" s="82">
        <f>AA2423/(T2423+X2423)</f>
        <v/>
      </c>
      <c r="V2423" s="80">
        <f>INDEX(检修、备用和必开!B:B,MATCH(统调负荷!$C2423,检修、备用和必开!$A:$A,0))</f>
        <v/>
      </c>
      <c r="W2423" s="80">
        <f>INDEX(检修、备用和必开!C:C,MATCH(统调负荷!$C2423,检修、备用和必开!$A:$A,0))</f>
        <v/>
      </c>
      <c r="X2423" s="80">
        <f>INDEX(检修、备用和必开!D:D,MATCH(统调负荷!$C2423,检修、备用和必开!$A:$A,0))</f>
        <v/>
      </c>
      <c r="Y2423" s="80">
        <f>INDEX(检修、备用和必开!E:E,MATCH(统调负荷!$C2423,检修、备用和必开!$A:$A,0))</f>
        <v/>
      </c>
      <c r="Z2423" s="80">
        <f>INDEX(检修、备用和必开!F:F,MATCH(统调负荷!$C2423,检修、备用和必开!$A:$A,0))</f>
        <v/>
      </c>
      <c r="AA2423" s="80">
        <f>94492.4-V2423-Z2423</f>
        <v/>
      </c>
      <c r="AB2423" s="80" t="n">
        <v>302</v>
      </c>
      <c r="AC2423" s="80" t="n">
        <v>150</v>
      </c>
      <c r="AD2423" s="83">
        <f>C2423+D2423</f>
        <v/>
      </c>
      <c r="AE2423" s="82">
        <f>N2423-E2423</f>
        <v/>
      </c>
      <c r="AF2423" s="82">
        <f>O2423-F2423</f>
        <v/>
      </c>
      <c r="AG2423" s="82">
        <f>P2423-G2423</f>
        <v/>
      </c>
      <c r="AH2423" s="82">
        <f>Q2423-H2423</f>
        <v/>
      </c>
      <c r="AI2423" s="82">
        <f>R2423-I2423</f>
        <v/>
      </c>
      <c r="AJ2423" s="82">
        <f>S2423-J2423</f>
        <v/>
      </c>
      <c r="AK2423" s="80">
        <f>INDEX(检修、备用和必开!I:I,MATCH(统调负荷!$C2423,检修、备用和必开!$A:$A,0))</f>
        <v/>
      </c>
    </row>
    <row r="2424" ht="13.8" customHeight="1">
      <c r="A2424" s="80">
        <f>WEEKDAY(C2424,2)</f>
        <v/>
      </c>
      <c r="B2424" s="80">
        <f>HOUR(D2424)</f>
        <v/>
      </c>
      <c r="D2424" s="75" t="n"/>
      <c r="E2424" s="80" t="n"/>
      <c r="F2424" s="80" t="n"/>
      <c r="G2424" s="80" t="n"/>
      <c r="H2424" s="80" t="n"/>
      <c r="I2424" s="80" t="n"/>
      <c r="J2424" s="80" t="n"/>
      <c r="K2424" s="80">
        <f>F2424-Y2424</f>
        <v/>
      </c>
      <c r="L2424" s="82">
        <f>AA2424/(K2424+W2424)</f>
        <v/>
      </c>
      <c r="M2424" s="75" t="n">
        <v>0.2291666666666667</v>
      </c>
      <c r="N2424" s="80" t="n">
        <v>39789</v>
      </c>
      <c r="O2424" s="80" t="n">
        <v>12385.22</v>
      </c>
      <c r="P2424" s="80" t="n">
        <v>7070.59</v>
      </c>
      <c r="Q2424" s="80" t="n">
        <v>15302.5</v>
      </c>
      <c r="R2424" s="80" t="n">
        <v>6084.98</v>
      </c>
      <c r="S2424" s="80" t="n">
        <v>-1054.29</v>
      </c>
      <c r="T2424" s="80">
        <f>O2424-Y2424</f>
        <v/>
      </c>
      <c r="U2424" s="82">
        <f>AA2424/(T2424+X2424)</f>
        <v/>
      </c>
      <c r="V2424" s="80">
        <f>INDEX(检修、备用和必开!B:B,MATCH(统调负荷!$C2424,检修、备用和必开!$A:$A,0))</f>
        <v/>
      </c>
      <c r="W2424" s="80">
        <f>INDEX(检修、备用和必开!C:C,MATCH(统调负荷!$C2424,检修、备用和必开!$A:$A,0))</f>
        <v/>
      </c>
      <c r="X2424" s="80">
        <f>INDEX(检修、备用和必开!D:D,MATCH(统调负荷!$C2424,检修、备用和必开!$A:$A,0))</f>
        <v/>
      </c>
      <c r="Y2424" s="80">
        <f>INDEX(检修、备用和必开!E:E,MATCH(统调负荷!$C2424,检修、备用和必开!$A:$A,0))</f>
        <v/>
      </c>
      <c r="Z2424" s="80">
        <f>INDEX(检修、备用和必开!F:F,MATCH(统调负荷!$C2424,检修、备用和必开!$A:$A,0))</f>
        <v/>
      </c>
      <c r="AA2424" s="80">
        <f>94492.4-V2424-Z2424</f>
        <v/>
      </c>
      <c r="AB2424" s="80" t="n">
        <v>305</v>
      </c>
      <c r="AC2424" s="80" t="n">
        <v>0</v>
      </c>
      <c r="AD2424" s="83">
        <f>C2424+D2424</f>
        <v/>
      </c>
      <c r="AE2424" s="82">
        <f>N2424-E2424</f>
        <v/>
      </c>
      <c r="AF2424" s="82">
        <f>O2424-F2424</f>
        <v/>
      </c>
      <c r="AG2424" s="82">
        <f>P2424-G2424</f>
        <v/>
      </c>
      <c r="AH2424" s="82">
        <f>Q2424-H2424</f>
        <v/>
      </c>
      <c r="AI2424" s="82">
        <f>R2424-I2424</f>
        <v/>
      </c>
      <c r="AJ2424" s="82">
        <f>S2424-J2424</f>
        <v/>
      </c>
      <c r="AK2424" s="80">
        <f>INDEX(检修、备用和必开!I:I,MATCH(统调负荷!$C2424,检修、备用和必开!$A:$A,0))</f>
        <v/>
      </c>
    </row>
    <row r="2425" ht="13.8" customHeight="1">
      <c r="A2425" s="80">
        <f>WEEKDAY(C2425,2)</f>
        <v/>
      </c>
      <c r="B2425" s="80">
        <f>HOUR(D2425)</f>
        <v/>
      </c>
      <c r="D2425" s="75" t="n"/>
      <c r="E2425" s="80" t="n"/>
      <c r="F2425" s="80" t="n"/>
      <c r="G2425" s="80" t="n"/>
      <c r="H2425" s="80" t="n"/>
      <c r="I2425" s="80" t="n"/>
      <c r="J2425" s="80" t="n"/>
      <c r="K2425" s="80">
        <f>F2425-Y2425</f>
        <v/>
      </c>
      <c r="L2425" s="82">
        <f>AA2425/(K2425+W2425)</f>
        <v/>
      </c>
      <c r="M2425" s="75" t="n">
        <v>0.2395833333333333</v>
      </c>
      <c r="N2425" s="80" t="n">
        <v>40286.3</v>
      </c>
      <c r="O2425" s="80" t="n">
        <v>12345.13</v>
      </c>
      <c r="P2425" s="80" t="n">
        <v>7563.86</v>
      </c>
      <c r="Q2425" s="80" t="n">
        <v>15313.4</v>
      </c>
      <c r="R2425" s="80" t="n">
        <v>6178</v>
      </c>
      <c r="S2425" s="80" t="n">
        <v>-1114.09</v>
      </c>
      <c r="T2425" s="80">
        <f>O2425-Y2425</f>
        <v/>
      </c>
      <c r="U2425" s="82">
        <f>AA2425/(T2425+X2425)</f>
        <v/>
      </c>
      <c r="V2425" s="80">
        <f>INDEX(检修、备用和必开!B:B,MATCH(统调负荷!$C2425,检修、备用和必开!$A:$A,0))</f>
        <v/>
      </c>
      <c r="W2425" s="80">
        <f>INDEX(检修、备用和必开!C:C,MATCH(统调负荷!$C2425,检修、备用和必开!$A:$A,0))</f>
        <v/>
      </c>
      <c r="X2425" s="80">
        <f>INDEX(检修、备用和必开!D:D,MATCH(统调负荷!$C2425,检修、备用和必开!$A:$A,0))</f>
        <v/>
      </c>
      <c r="Y2425" s="80">
        <f>INDEX(检修、备用和必开!E:E,MATCH(统调负荷!$C2425,检修、备用和必开!$A:$A,0))</f>
        <v/>
      </c>
      <c r="Z2425" s="80">
        <f>INDEX(检修、备用和必开!F:F,MATCH(统调负荷!$C2425,检修、备用和必开!$A:$A,0))</f>
        <v/>
      </c>
      <c r="AA2425" s="80">
        <f>94492.4-V2425-Z2425</f>
        <v/>
      </c>
      <c r="AB2425" s="80" t="n">
        <v>305.15</v>
      </c>
      <c r="AC2425" s="80" t="n">
        <v>0</v>
      </c>
      <c r="AD2425" s="83">
        <f>C2425+D2425</f>
        <v/>
      </c>
      <c r="AE2425" s="82">
        <f>N2425-E2425</f>
        <v/>
      </c>
      <c r="AF2425" s="82">
        <f>O2425-F2425</f>
        <v/>
      </c>
      <c r="AG2425" s="82">
        <f>P2425-G2425</f>
        <v/>
      </c>
      <c r="AH2425" s="82">
        <f>Q2425-H2425</f>
        <v/>
      </c>
      <c r="AI2425" s="82">
        <f>R2425-I2425</f>
        <v/>
      </c>
      <c r="AJ2425" s="82">
        <f>S2425-J2425</f>
        <v/>
      </c>
      <c r="AK2425" s="80">
        <f>INDEX(检修、备用和必开!I:I,MATCH(统调负荷!$C2425,检修、备用和必开!$A:$A,0))</f>
        <v/>
      </c>
    </row>
    <row r="2426" ht="13.8" customHeight="1">
      <c r="A2426" s="80">
        <f>WEEKDAY(C2426,2)</f>
        <v/>
      </c>
      <c r="B2426" s="80">
        <f>HOUR(D2426)</f>
        <v/>
      </c>
      <c r="D2426" s="75" t="n"/>
      <c r="E2426" s="80" t="n"/>
      <c r="F2426" s="80" t="n"/>
      <c r="G2426" s="80" t="n"/>
      <c r="H2426" s="80" t="n"/>
      <c r="I2426" s="80" t="n"/>
      <c r="J2426" s="80" t="n"/>
      <c r="K2426" s="80">
        <f>F2426-Y2426</f>
        <v/>
      </c>
      <c r="L2426" s="82">
        <f>AA2426/(K2426+W2426)</f>
        <v/>
      </c>
      <c r="M2426" s="75" t="n">
        <v>0.25</v>
      </c>
      <c r="N2426" s="80" t="n">
        <v>40558</v>
      </c>
      <c r="O2426" s="80" t="n">
        <v>12025.74</v>
      </c>
      <c r="P2426" s="80" t="n">
        <v>8211.42</v>
      </c>
      <c r="Q2426" s="80" t="n">
        <v>15230.8</v>
      </c>
      <c r="R2426" s="80" t="n">
        <v>6218.43</v>
      </c>
      <c r="S2426" s="80" t="n">
        <v>-1128.39</v>
      </c>
      <c r="T2426" s="80">
        <f>O2426-Y2426</f>
        <v/>
      </c>
      <c r="U2426" s="82">
        <f>AA2426/(T2426+X2426)</f>
        <v/>
      </c>
      <c r="V2426" s="80">
        <f>INDEX(检修、备用和必开!B:B,MATCH(统调负荷!$C2426,检修、备用和必开!$A:$A,0))</f>
        <v/>
      </c>
      <c r="W2426" s="80">
        <f>INDEX(检修、备用和必开!C:C,MATCH(统调负荷!$C2426,检修、备用和必开!$A:$A,0))</f>
        <v/>
      </c>
      <c r="X2426" s="80">
        <f>INDEX(检修、备用和必开!D:D,MATCH(统调负荷!$C2426,检修、备用和必开!$A:$A,0))</f>
        <v/>
      </c>
      <c r="Y2426" s="80">
        <f>INDEX(检修、备用和必开!E:E,MATCH(统调负荷!$C2426,检修、备用和必开!$A:$A,0))</f>
        <v/>
      </c>
      <c r="Z2426" s="80">
        <f>INDEX(检修、备用和必开!F:F,MATCH(统调负荷!$C2426,检修、备用和必开!$A:$A,0))</f>
        <v/>
      </c>
      <c r="AA2426" s="80">
        <f>94492.4-V2426-Z2426</f>
        <v/>
      </c>
      <c r="AB2426" s="80" t="n">
        <v>301</v>
      </c>
      <c r="AC2426" s="80" t="n">
        <v>0</v>
      </c>
      <c r="AD2426" s="83">
        <f>C2426+D2426</f>
        <v/>
      </c>
      <c r="AE2426" s="82">
        <f>N2426-E2426</f>
        <v/>
      </c>
      <c r="AF2426" s="82">
        <f>O2426-F2426</f>
        <v/>
      </c>
      <c r="AG2426" s="82">
        <f>P2426-G2426</f>
        <v/>
      </c>
      <c r="AH2426" s="82">
        <f>Q2426-H2426</f>
        <v/>
      </c>
      <c r="AI2426" s="82">
        <f>R2426-I2426</f>
        <v/>
      </c>
      <c r="AJ2426" s="82">
        <f>S2426-J2426</f>
        <v/>
      </c>
      <c r="AK2426" s="80">
        <f>INDEX(检修、备用和必开!I:I,MATCH(统调负荷!$C2426,检修、备用和必开!$A:$A,0))</f>
        <v/>
      </c>
    </row>
    <row r="2427" ht="13.8" customHeight="1">
      <c r="A2427" s="80">
        <f>WEEKDAY(C2427,2)</f>
        <v/>
      </c>
      <c r="B2427" s="80">
        <f>HOUR(D2427)</f>
        <v/>
      </c>
      <c r="D2427" s="75" t="n"/>
      <c r="E2427" s="80" t="n"/>
      <c r="F2427" s="80" t="n"/>
      <c r="G2427" s="80" t="n"/>
      <c r="H2427" s="80" t="n"/>
      <c r="I2427" s="80" t="n"/>
      <c r="J2427" s="80" t="n"/>
      <c r="K2427" s="80">
        <f>F2427-Y2427</f>
        <v/>
      </c>
      <c r="L2427" s="82">
        <f>AA2427/(K2427+W2427)</f>
        <v/>
      </c>
      <c r="M2427" s="75" t="n">
        <v>0.2604166666666667</v>
      </c>
      <c r="N2427" s="80" t="n">
        <v>41273</v>
      </c>
      <c r="O2427" s="80" t="n">
        <v>11424.45</v>
      </c>
      <c r="P2427" s="80" t="n">
        <v>8739.870000000001</v>
      </c>
      <c r="Q2427" s="80" t="n">
        <v>16028.9</v>
      </c>
      <c r="R2427" s="80" t="n">
        <v>6226.18</v>
      </c>
      <c r="S2427" s="80" t="n">
        <v>-1146.4</v>
      </c>
      <c r="T2427" s="80">
        <f>O2427-Y2427</f>
        <v/>
      </c>
      <c r="U2427" s="82">
        <f>AA2427/(T2427+X2427)</f>
        <v/>
      </c>
      <c r="V2427" s="80">
        <f>INDEX(检修、备用和必开!B:B,MATCH(统调负荷!$C2427,检修、备用和必开!$A:$A,0))</f>
        <v/>
      </c>
      <c r="W2427" s="80">
        <f>INDEX(检修、备用和必开!C:C,MATCH(统调负荷!$C2427,检修、备用和必开!$A:$A,0))</f>
        <v/>
      </c>
      <c r="X2427" s="80">
        <f>INDEX(检修、备用和必开!D:D,MATCH(统调负荷!$C2427,检修、备用和必开!$A:$A,0))</f>
        <v/>
      </c>
      <c r="Y2427" s="80">
        <f>INDEX(检修、备用和必开!E:E,MATCH(统调负荷!$C2427,检修、备用和必开!$A:$A,0))</f>
        <v/>
      </c>
      <c r="Z2427" s="80">
        <f>INDEX(检修、备用和必开!F:F,MATCH(统调负荷!$C2427,检修、备用和必开!$A:$A,0))</f>
        <v/>
      </c>
      <c r="AA2427" s="80">
        <f>94492.4-V2427-Z2427</f>
        <v/>
      </c>
      <c r="AB2427" s="80" t="n">
        <v>280</v>
      </c>
      <c r="AC2427" s="80" t="n">
        <v>0</v>
      </c>
      <c r="AD2427" s="83">
        <f>C2427+D2427</f>
        <v/>
      </c>
      <c r="AE2427" s="82">
        <f>N2427-E2427</f>
        <v/>
      </c>
      <c r="AF2427" s="82">
        <f>O2427-F2427</f>
        <v/>
      </c>
      <c r="AG2427" s="82">
        <f>P2427-G2427</f>
        <v/>
      </c>
      <c r="AH2427" s="82">
        <f>Q2427-H2427</f>
        <v/>
      </c>
      <c r="AI2427" s="82">
        <f>R2427-I2427</f>
        <v/>
      </c>
      <c r="AJ2427" s="82">
        <f>S2427-J2427</f>
        <v/>
      </c>
      <c r="AK2427" s="80">
        <f>INDEX(检修、备用和必开!I:I,MATCH(统调负荷!$C2427,检修、备用和必开!$A:$A,0))</f>
        <v/>
      </c>
    </row>
    <row r="2428" ht="13.8" customHeight="1">
      <c r="A2428" s="80">
        <f>WEEKDAY(C2428,2)</f>
        <v/>
      </c>
      <c r="B2428" s="80">
        <f>HOUR(D2428)</f>
        <v/>
      </c>
      <c r="D2428" s="75" t="n"/>
      <c r="E2428" s="80" t="n"/>
      <c r="F2428" s="80" t="n"/>
      <c r="G2428" s="80" t="n"/>
      <c r="H2428" s="80" t="n"/>
      <c r="I2428" s="80" t="n"/>
      <c r="J2428" s="80" t="n"/>
      <c r="K2428" s="80">
        <f>F2428-Y2428</f>
        <v/>
      </c>
      <c r="L2428" s="82">
        <f>AA2428/(K2428+W2428)</f>
        <v/>
      </c>
      <c r="M2428" s="75" t="n">
        <v>0.2708333333333333</v>
      </c>
      <c r="N2428" s="80" t="n">
        <v>41844.1</v>
      </c>
      <c r="O2428" s="80" t="n">
        <v>11822.5</v>
      </c>
      <c r="P2428" s="80" t="n">
        <v>9085.040000000001</v>
      </c>
      <c r="Q2428" s="80" t="n">
        <v>15877.3</v>
      </c>
      <c r="R2428" s="80" t="n">
        <v>6248.1</v>
      </c>
      <c r="S2428" s="80" t="n">
        <v>-1188.84</v>
      </c>
      <c r="T2428" s="80">
        <f>O2428-Y2428</f>
        <v/>
      </c>
      <c r="U2428" s="82">
        <f>AA2428/(T2428+X2428)</f>
        <v/>
      </c>
      <c r="V2428" s="80">
        <f>INDEX(检修、备用和必开!B:B,MATCH(统调负荷!$C2428,检修、备用和必开!$A:$A,0))</f>
        <v/>
      </c>
      <c r="W2428" s="80">
        <f>INDEX(检修、备用和必开!C:C,MATCH(统调负荷!$C2428,检修、备用和必开!$A:$A,0))</f>
        <v/>
      </c>
      <c r="X2428" s="80">
        <f>INDEX(检修、备用和必开!D:D,MATCH(统调负荷!$C2428,检修、备用和必开!$A:$A,0))</f>
        <v/>
      </c>
      <c r="Y2428" s="80">
        <f>INDEX(检修、备用和必开!E:E,MATCH(统调负荷!$C2428,检修、备用和必开!$A:$A,0))</f>
        <v/>
      </c>
      <c r="Z2428" s="80">
        <f>INDEX(检修、备用和必开!F:F,MATCH(统调负荷!$C2428,检修、备用和必开!$A:$A,0))</f>
        <v/>
      </c>
      <c r="AA2428" s="80">
        <f>94492.4-V2428-Z2428</f>
        <v/>
      </c>
      <c r="AB2428" s="80" t="n">
        <v>283</v>
      </c>
      <c r="AC2428" s="80" t="n">
        <v>276</v>
      </c>
      <c r="AD2428" s="83">
        <f>C2428+D2428</f>
        <v/>
      </c>
      <c r="AE2428" s="82">
        <f>N2428-E2428</f>
        <v/>
      </c>
      <c r="AF2428" s="82">
        <f>O2428-F2428</f>
        <v/>
      </c>
      <c r="AG2428" s="82">
        <f>P2428-G2428</f>
        <v/>
      </c>
      <c r="AH2428" s="82">
        <f>Q2428-H2428</f>
        <v/>
      </c>
      <c r="AI2428" s="82">
        <f>R2428-I2428</f>
        <v/>
      </c>
      <c r="AJ2428" s="82">
        <f>S2428-J2428</f>
        <v/>
      </c>
      <c r="AK2428" s="80">
        <f>INDEX(检修、备用和必开!I:I,MATCH(统调负荷!$C2428,检修、备用和必开!$A:$A,0))</f>
        <v/>
      </c>
    </row>
    <row r="2429" ht="13.8" customHeight="1">
      <c r="A2429" s="80">
        <f>WEEKDAY(C2429,2)</f>
        <v/>
      </c>
      <c r="B2429" s="80">
        <f>HOUR(D2429)</f>
        <v/>
      </c>
      <c r="D2429" s="75" t="n"/>
      <c r="E2429" s="80" t="n"/>
      <c r="F2429" s="80" t="n"/>
      <c r="G2429" s="80" t="n"/>
      <c r="H2429" s="80" t="n"/>
      <c r="I2429" s="80" t="n"/>
      <c r="J2429" s="80" t="n"/>
      <c r="K2429" s="80">
        <f>F2429-Y2429</f>
        <v/>
      </c>
      <c r="L2429" s="82">
        <f>AA2429/(K2429+W2429)</f>
        <v/>
      </c>
      <c r="M2429" s="75" t="n">
        <v>0.28125</v>
      </c>
      <c r="N2429" s="80" t="n">
        <v>42447.7</v>
      </c>
      <c r="O2429" s="80" t="n">
        <v>12211.83</v>
      </c>
      <c r="P2429" s="80" t="n">
        <v>9094.67</v>
      </c>
      <c r="Q2429" s="80" t="n">
        <v>16081.9</v>
      </c>
      <c r="R2429" s="80" t="n">
        <v>6259.78</v>
      </c>
      <c r="S2429" s="80" t="n">
        <v>-1200.48</v>
      </c>
      <c r="T2429" s="80">
        <f>O2429-Y2429</f>
        <v/>
      </c>
      <c r="U2429" s="82">
        <f>AA2429/(T2429+X2429)</f>
        <v/>
      </c>
      <c r="V2429" s="80">
        <f>INDEX(检修、备用和必开!B:B,MATCH(统调负荷!$C2429,检修、备用和必开!$A:$A,0))</f>
        <v/>
      </c>
      <c r="W2429" s="80">
        <f>INDEX(检修、备用和必开!C:C,MATCH(统调负荷!$C2429,检修、备用和必开!$A:$A,0))</f>
        <v/>
      </c>
      <c r="X2429" s="80">
        <f>INDEX(检修、备用和必开!D:D,MATCH(统调负荷!$C2429,检修、备用和必开!$A:$A,0))</f>
        <v/>
      </c>
      <c r="Y2429" s="80">
        <f>INDEX(检修、备用和必开!E:E,MATCH(统调负荷!$C2429,检修、备用和必开!$A:$A,0))</f>
        <v/>
      </c>
      <c r="Z2429" s="80">
        <f>INDEX(检修、备用和必开!F:F,MATCH(统调负荷!$C2429,检修、备用和必开!$A:$A,0))</f>
        <v/>
      </c>
      <c r="AA2429" s="80">
        <f>94492.4-V2429-Z2429</f>
        <v/>
      </c>
      <c r="AB2429" s="80" t="n">
        <v>290</v>
      </c>
      <c r="AC2429" s="80" t="n">
        <v>218</v>
      </c>
      <c r="AD2429" s="83">
        <f>C2429+D2429</f>
        <v/>
      </c>
      <c r="AE2429" s="82">
        <f>N2429-E2429</f>
        <v/>
      </c>
      <c r="AF2429" s="82">
        <f>O2429-F2429</f>
        <v/>
      </c>
      <c r="AG2429" s="82">
        <f>P2429-G2429</f>
        <v/>
      </c>
      <c r="AH2429" s="82">
        <f>Q2429-H2429</f>
        <v/>
      </c>
      <c r="AI2429" s="82">
        <f>R2429-I2429</f>
        <v/>
      </c>
      <c r="AJ2429" s="82">
        <f>S2429-J2429</f>
        <v/>
      </c>
      <c r="AK2429" s="80">
        <f>INDEX(检修、备用和必开!I:I,MATCH(统调负荷!$C2429,检修、备用和必开!$A:$A,0))</f>
        <v/>
      </c>
    </row>
    <row r="2430" ht="13.8" customHeight="1">
      <c r="A2430" s="80">
        <f>WEEKDAY(C2430,2)</f>
        <v/>
      </c>
      <c r="B2430" s="80">
        <f>HOUR(D2430)</f>
        <v/>
      </c>
      <c r="D2430" s="75" t="n"/>
      <c r="E2430" s="80" t="n"/>
      <c r="F2430" s="80" t="n"/>
      <c r="G2430" s="80" t="n"/>
      <c r="H2430" s="80" t="n"/>
      <c r="I2430" s="80" t="n"/>
      <c r="J2430" s="80" t="n"/>
      <c r="K2430" s="80">
        <f>F2430-Y2430</f>
        <v/>
      </c>
      <c r="L2430" s="82">
        <f>AA2430/(K2430+W2430)</f>
        <v/>
      </c>
      <c r="M2430" s="75" t="n">
        <v>0.2916666666666667</v>
      </c>
      <c r="N2430" s="80" t="n">
        <v>43221.6</v>
      </c>
      <c r="O2430" s="80" t="n">
        <v>12178.76</v>
      </c>
      <c r="P2430" s="80" t="n">
        <v>9442.42</v>
      </c>
      <c r="Q2430" s="80" t="n">
        <v>16547.2</v>
      </c>
      <c r="R2430" s="80" t="n">
        <v>6268.11</v>
      </c>
      <c r="S2430" s="80" t="n">
        <v>-1214.89</v>
      </c>
      <c r="T2430" s="80">
        <f>O2430-Y2430</f>
        <v/>
      </c>
      <c r="U2430" s="82">
        <f>AA2430/(T2430+X2430)</f>
        <v/>
      </c>
      <c r="V2430" s="80">
        <f>INDEX(检修、备用和必开!B:B,MATCH(统调负荷!$C2430,检修、备用和必开!$A:$A,0))</f>
        <v/>
      </c>
      <c r="W2430" s="80">
        <f>INDEX(检修、备用和必开!C:C,MATCH(统调负荷!$C2430,检修、备用和必开!$A:$A,0))</f>
        <v/>
      </c>
      <c r="X2430" s="80">
        <f>INDEX(检修、备用和必开!D:D,MATCH(统调负荷!$C2430,检修、备用和必开!$A:$A,0))</f>
        <v/>
      </c>
      <c r="Y2430" s="80">
        <f>INDEX(检修、备用和必开!E:E,MATCH(统调负荷!$C2430,检修、备用和必开!$A:$A,0))</f>
        <v/>
      </c>
      <c r="Z2430" s="80">
        <f>INDEX(检修、备用和必开!F:F,MATCH(统调负荷!$C2430,检修、备用和必开!$A:$A,0))</f>
        <v/>
      </c>
      <c r="AA2430" s="80">
        <f>94492.4-V2430-Z2430</f>
        <v/>
      </c>
      <c r="AB2430" s="80" t="n">
        <v>285</v>
      </c>
      <c r="AC2430" s="80" t="n">
        <v>100</v>
      </c>
      <c r="AD2430" s="83">
        <f>C2430+D2430</f>
        <v/>
      </c>
      <c r="AE2430" s="82">
        <f>N2430-E2430</f>
        <v/>
      </c>
      <c r="AF2430" s="82">
        <f>O2430-F2430</f>
        <v/>
      </c>
      <c r="AG2430" s="82">
        <f>P2430-G2430</f>
        <v/>
      </c>
      <c r="AH2430" s="82">
        <f>Q2430-H2430</f>
        <v/>
      </c>
      <c r="AI2430" s="82">
        <f>R2430-I2430</f>
        <v/>
      </c>
      <c r="AJ2430" s="82">
        <f>S2430-J2430</f>
        <v/>
      </c>
      <c r="AK2430" s="80">
        <f>INDEX(检修、备用和必开!I:I,MATCH(统调负荷!$C2430,检修、备用和必开!$A:$A,0))</f>
        <v/>
      </c>
    </row>
    <row r="2431" ht="13.8" customHeight="1">
      <c r="A2431" s="80">
        <f>WEEKDAY(C2431,2)</f>
        <v/>
      </c>
      <c r="B2431" s="80">
        <f>HOUR(D2431)</f>
        <v/>
      </c>
      <c r="D2431" s="75" t="n"/>
      <c r="E2431" s="80" t="n"/>
      <c r="F2431" s="80" t="n"/>
      <c r="G2431" s="80" t="n"/>
      <c r="H2431" s="80" t="n"/>
      <c r="I2431" s="80" t="n"/>
      <c r="J2431" s="80" t="n"/>
      <c r="K2431" s="80">
        <f>F2431-Y2431</f>
        <v/>
      </c>
      <c r="L2431" s="82">
        <f>AA2431/(K2431+W2431)</f>
        <v/>
      </c>
      <c r="M2431" s="75" t="n">
        <v>0.3020833333333333</v>
      </c>
      <c r="N2431" s="80" t="n">
        <v>44776.9</v>
      </c>
      <c r="O2431" s="80" t="n">
        <v>12297.41</v>
      </c>
      <c r="P2431" s="80" t="n">
        <v>10265.9</v>
      </c>
      <c r="Q2431" s="80" t="n">
        <v>16931.4</v>
      </c>
      <c r="R2431" s="80" t="n">
        <v>6440.92</v>
      </c>
      <c r="S2431" s="80" t="n">
        <v>-1158.73</v>
      </c>
      <c r="T2431" s="80">
        <f>O2431-Y2431</f>
        <v/>
      </c>
      <c r="U2431" s="82">
        <f>AA2431/(T2431+X2431)</f>
        <v/>
      </c>
      <c r="V2431" s="80">
        <f>INDEX(检修、备用和必开!B:B,MATCH(统调负荷!$C2431,检修、备用和必开!$A:$A,0))</f>
        <v/>
      </c>
      <c r="W2431" s="80">
        <f>INDEX(检修、备用和必开!C:C,MATCH(统调负荷!$C2431,检修、备用和必开!$A:$A,0))</f>
        <v/>
      </c>
      <c r="X2431" s="80">
        <f>INDEX(检修、备用和必开!D:D,MATCH(统调负荷!$C2431,检修、备用和必开!$A:$A,0))</f>
        <v/>
      </c>
      <c r="Y2431" s="80">
        <f>INDEX(检修、备用和必开!E:E,MATCH(统调负荷!$C2431,检修、备用和必开!$A:$A,0))</f>
        <v/>
      </c>
      <c r="Z2431" s="80">
        <f>INDEX(检修、备用和必开!F:F,MATCH(统调负荷!$C2431,检修、备用和必开!$A:$A,0))</f>
        <v/>
      </c>
      <c r="AA2431" s="80">
        <f>94492.4-V2431-Z2431</f>
        <v/>
      </c>
      <c r="AB2431" s="80" t="n">
        <v>255.01</v>
      </c>
      <c r="AC2431" s="80" t="n">
        <v>0</v>
      </c>
      <c r="AD2431" s="83">
        <f>C2431+D2431</f>
        <v/>
      </c>
      <c r="AE2431" s="82">
        <f>N2431-E2431</f>
        <v/>
      </c>
      <c r="AF2431" s="82">
        <f>O2431-F2431</f>
        <v/>
      </c>
      <c r="AG2431" s="82">
        <f>P2431-G2431</f>
        <v/>
      </c>
      <c r="AH2431" s="82">
        <f>Q2431-H2431</f>
        <v/>
      </c>
      <c r="AI2431" s="82">
        <f>R2431-I2431</f>
        <v/>
      </c>
      <c r="AJ2431" s="82">
        <f>S2431-J2431</f>
        <v/>
      </c>
      <c r="AK2431" s="80">
        <f>INDEX(检修、备用和必开!I:I,MATCH(统调负荷!$C2431,检修、备用和必开!$A:$A,0))</f>
        <v/>
      </c>
    </row>
    <row r="2432" ht="13.8" customHeight="1">
      <c r="A2432" s="80">
        <f>WEEKDAY(C2432,2)</f>
        <v/>
      </c>
      <c r="B2432" s="80">
        <f>HOUR(D2432)</f>
        <v/>
      </c>
      <c r="D2432" s="75" t="n"/>
      <c r="E2432" s="80" t="n"/>
      <c r="F2432" s="80" t="n"/>
      <c r="G2432" s="80" t="n"/>
      <c r="H2432" s="80" t="n"/>
      <c r="I2432" s="80" t="n"/>
      <c r="J2432" s="80" t="n"/>
      <c r="K2432" s="80">
        <f>F2432-Y2432</f>
        <v/>
      </c>
      <c r="L2432" s="82">
        <f>AA2432/(K2432+W2432)</f>
        <v/>
      </c>
      <c r="M2432" s="75" t="n">
        <v>0.3125</v>
      </c>
      <c r="N2432" s="80" t="n">
        <v>45805.3</v>
      </c>
      <c r="O2432" s="80" t="n">
        <v>13267.46</v>
      </c>
      <c r="P2432" s="80" t="n">
        <v>9964.690000000001</v>
      </c>
      <c r="Q2432" s="80" t="n">
        <v>17173</v>
      </c>
      <c r="R2432" s="80" t="n">
        <v>6554.08</v>
      </c>
      <c r="S2432" s="80" t="n">
        <v>-1153.93</v>
      </c>
      <c r="T2432" s="80">
        <f>O2432-Y2432</f>
        <v/>
      </c>
      <c r="U2432" s="82">
        <f>AA2432/(T2432+X2432)</f>
        <v/>
      </c>
      <c r="V2432" s="80">
        <f>INDEX(检修、备用和必开!B:B,MATCH(统调负荷!$C2432,检修、备用和必开!$A:$A,0))</f>
        <v/>
      </c>
      <c r="W2432" s="80">
        <f>INDEX(检修、备用和必开!C:C,MATCH(统调负荷!$C2432,检修、备用和必开!$A:$A,0))</f>
        <v/>
      </c>
      <c r="X2432" s="80">
        <f>INDEX(检修、备用和必开!D:D,MATCH(统调负荷!$C2432,检修、备用和必开!$A:$A,0))</f>
        <v/>
      </c>
      <c r="Y2432" s="80">
        <f>INDEX(检修、备用和必开!E:E,MATCH(统调负荷!$C2432,检修、备用和必开!$A:$A,0))</f>
        <v/>
      </c>
      <c r="Z2432" s="80">
        <f>INDEX(检修、备用和必开!F:F,MATCH(统调负荷!$C2432,检修、备用和必开!$A:$A,0))</f>
        <v/>
      </c>
      <c r="AA2432" s="80">
        <f>94492.4-V2432-Z2432</f>
        <v/>
      </c>
      <c r="AB2432" s="80" t="n">
        <v>283</v>
      </c>
      <c r="AC2432" s="80" t="n">
        <v>214</v>
      </c>
      <c r="AD2432" s="83">
        <f>C2432+D2432</f>
        <v/>
      </c>
      <c r="AE2432" s="82">
        <f>N2432-E2432</f>
        <v/>
      </c>
      <c r="AF2432" s="82">
        <f>O2432-F2432</f>
        <v/>
      </c>
      <c r="AG2432" s="82">
        <f>P2432-G2432</f>
        <v/>
      </c>
      <c r="AH2432" s="82">
        <f>Q2432-H2432</f>
        <v/>
      </c>
      <c r="AI2432" s="82">
        <f>R2432-I2432</f>
        <v/>
      </c>
      <c r="AJ2432" s="82">
        <f>S2432-J2432</f>
        <v/>
      </c>
      <c r="AK2432" s="80">
        <f>INDEX(检修、备用和必开!I:I,MATCH(统调负荷!$C2432,检修、备用和必开!$A:$A,0))</f>
        <v/>
      </c>
    </row>
    <row r="2433" ht="13.8" customHeight="1">
      <c r="A2433" s="80">
        <f>WEEKDAY(C2433,2)</f>
        <v/>
      </c>
      <c r="B2433" s="80">
        <f>HOUR(D2433)</f>
        <v/>
      </c>
      <c r="D2433" s="75" t="n"/>
      <c r="E2433" s="80" t="n"/>
      <c r="F2433" s="80" t="n"/>
      <c r="G2433" s="80" t="n"/>
      <c r="H2433" s="80" t="n"/>
      <c r="I2433" s="80" t="n"/>
      <c r="J2433" s="80" t="n"/>
      <c r="K2433" s="80">
        <f>F2433-Y2433</f>
        <v/>
      </c>
      <c r="L2433" s="82">
        <f>AA2433/(K2433+W2433)</f>
        <v/>
      </c>
      <c r="M2433" s="75" t="n">
        <v>0.3229166666666667</v>
      </c>
      <c r="N2433" s="80" t="n">
        <v>46423.7</v>
      </c>
      <c r="O2433" s="80" t="n">
        <v>13612.37</v>
      </c>
      <c r="P2433" s="80" t="n">
        <v>9538.76</v>
      </c>
      <c r="Q2433" s="80" t="n">
        <v>17622.9</v>
      </c>
      <c r="R2433" s="80" t="n">
        <v>6792.91</v>
      </c>
      <c r="S2433" s="80" t="n">
        <v>-1143.24</v>
      </c>
      <c r="T2433" s="80">
        <f>O2433-Y2433</f>
        <v/>
      </c>
      <c r="U2433" s="82">
        <f>AA2433/(T2433+X2433)</f>
        <v/>
      </c>
      <c r="V2433" s="80">
        <f>INDEX(检修、备用和必开!B:B,MATCH(统调负荷!$C2433,检修、备用和必开!$A:$A,0))</f>
        <v/>
      </c>
      <c r="W2433" s="80">
        <f>INDEX(检修、备用和必开!C:C,MATCH(统调负荷!$C2433,检修、备用和必开!$A:$A,0))</f>
        <v/>
      </c>
      <c r="X2433" s="80">
        <f>INDEX(检修、备用和必开!D:D,MATCH(统调负荷!$C2433,检修、备用和必开!$A:$A,0))</f>
        <v/>
      </c>
      <c r="Y2433" s="80">
        <f>INDEX(检修、备用和必开!E:E,MATCH(统调负荷!$C2433,检修、备用和必开!$A:$A,0))</f>
        <v/>
      </c>
      <c r="Z2433" s="80">
        <f>INDEX(检修、备用和必开!F:F,MATCH(统调负荷!$C2433,检修、备用和必开!$A:$A,0))</f>
        <v/>
      </c>
      <c r="AA2433" s="80">
        <f>94492.4-V2433-Z2433</f>
        <v/>
      </c>
      <c r="AB2433" s="80" t="n">
        <v>285</v>
      </c>
      <c r="AC2433" s="80" t="n">
        <v>240</v>
      </c>
      <c r="AD2433" s="83">
        <f>C2433+D2433</f>
        <v/>
      </c>
      <c r="AE2433" s="82">
        <f>N2433-E2433</f>
        <v/>
      </c>
      <c r="AF2433" s="82">
        <f>O2433-F2433</f>
        <v/>
      </c>
      <c r="AG2433" s="82">
        <f>P2433-G2433</f>
        <v/>
      </c>
      <c r="AH2433" s="82">
        <f>Q2433-H2433</f>
        <v/>
      </c>
      <c r="AI2433" s="82">
        <f>R2433-I2433</f>
        <v/>
      </c>
      <c r="AJ2433" s="82">
        <f>S2433-J2433</f>
        <v/>
      </c>
      <c r="AK2433" s="80">
        <f>INDEX(检修、备用和必开!I:I,MATCH(统调负荷!$C2433,检修、备用和必开!$A:$A,0))</f>
        <v/>
      </c>
    </row>
    <row r="2434" ht="13.8" customHeight="1">
      <c r="A2434" s="80">
        <f>WEEKDAY(C2434,2)</f>
        <v/>
      </c>
      <c r="B2434" s="80">
        <f>HOUR(D2434)</f>
        <v/>
      </c>
      <c r="D2434" s="75" t="n"/>
      <c r="E2434" s="80" t="n"/>
      <c r="F2434" s="80" t="n"/>
      <c r="G2434" s="80" t="n"/>
      <c r="H2434" s="80" t="n"/>
      <c r="I2434" s="80" t="n"/>
      <c r="J2434" s="80" t="n"/>
      <c r="K2434" s="80">
        <f>F2434-Y2434</f>
        <v/>
      </c>
      <c r="L2434" s="82">
        <f>AA2434/(K2434+W2434)</f>
        <v/>
      </c>
      <c r="M2434" s="75" t="n">
        <v>0.3333333333333333</v>
      </c>
      <c r="N2434" s="80" t="n">
        <v>46773.5</v>
      </c>
      <c r="O2434" s="80" t="n">
        <v>13473.89</v>
      </c>
      <c r="P2434" s="80" t="n">
        <v>9296.860000000001</v>
      </c>
      <c r="Q2434" s="80" t="n">
        <v>18349.9</v>
      </c>
      <c r="R2434" s="80" t="n">
        <v>6953.11</v>
      </c>
      <c r="S2434" s="80" t="n">
        <v>-1300.26</v>
      </c>
      <c r="T2434" s="80">
        <f>O2434-Y2434</f>
        <v/>
      </c>
      <c r="U2434" s="82">
        <f>AA2434/(T2434+X2434)</f>
        <v/>
      </c>
      <c r="V2434" s="80">
        <f>INDEX(检修、备用和必开!B:B,MATCH(统调负荷!$C2434,检修、备用和必开!$A:$A,0))</f>
        <v/>
      </c>
      <c r="W2434" s="80">
        <f>INDEX(检修、备用和必开!C:C,MATCH(统调负荷!$C2434,检修、备用和必开!$A:$A,0))</f>
        <v/>
      </c>
      <c r="X2434" s="80">
        <f>INDEX(检修、备用和必开!D:D,MATCH(统调负荷!$C2434,检修、备用和必开!$A:$A,0))</f>
        <v/>
      </c>
      <c r="Y2434" s="80">
        <f>INDEX(检修、备用和必开!E:E,MATCH(统调负荷!$C2434,检修、备用和必开!$A:$A,0))</f>
        <v/>
      </c>
      <c r="Z2434" s="80">
        <f>INDEX(检修、备用和必开!F:F,MATCH(统调负荷!$C2434,检修、备用和必开!$A:$A,0))</f>
        <v/>
      </c>
      <c r="AA2434" s="80">
        <f>94492.4-V2434-Z2434</f>
        <v/>
      </c>
      <c r="AB2434" s="80" t="n">
        <v>260</v>
      </c>
      <c r="AC2434" s="80" t="n">
        <v>0</v>
      </c>
      <c r="AD2434" s="83">
        <f>C2434+D2434</f>
        <v/>
      </c>
      <c r="AE2434" s="82">
        <f>N2434-E2434</f>
        <v/>
      </c>
      <c r="AF2434" s="82">
        <f>O2434-F2434</f>
        <v/>
      </c>
      <c r="AG2434" s="82">
        <f>P2434-G2434</f>
        <v/>
      </c>
      <c r="AH2434" s="82">
        <f>Q2434-H2434</f>
        <v/>
      </c>
      <c r="AI2434" s="82">
        <f>R2434-I2434</f>
        <v/>
      </c>
      <c r="AJ2434" s="82">
        <f>S2434-J2434</f>
        <v/>
      </c>
      <c r="AK2434" s="80">
        <f>INDEX(检修、备用和必开!I:I,MATCH(统调负荷!$C2434,检修、备用和必开!$A:$A,0))</f>
        <v/>
      </c>
    </row>
    <row r="2435" ht="13.8" customHeight="1">
      <c r="A2435" s="80">
        <f>WEEKDAY(C2435,2)</f>
        <v/>
      </c>
      <c r="B2435" s="80">
        <f>HOUR(D2435)</f>
        <v/>
      </c>
      <c r="D2435" s="75" t="n"/>
      <c r="E2435" s="80" t="n"/>
      <c r="F2435" s="80" t="n"/>
      <c r="G2435" s="80" t="n"/>
      <c r="H2435" s="80" t="n"/>
      <c r="I2435" s="80" t="n"/>
      <c r="J2435" s="80" t="n"/>
      <c r="K2435" s="80">
        <f>F2435-Y2435</f>
        <v/>
      </c>
      <c r="L2435" s="82">
        <f>AA2435/(K2435+W2435)</f>
        <v/>
      </c>
      <c r="M2435" s="75" t="n">
        <v>0.34375</v>
      </c>
      <c r="N2435" s="80" t="n">
        <v>47265.6</v>
      </c>
      <c r="O2435" s="80" t="n">
        <v>13841.81</v>
      </c>
      <c r="P2435" s="80" t="n">
        <v>8906.129999999999</v>
      </c>
      <c r="Q2435" s="80" t="n">
        <v>18765</v>
      </c>
      <c r="R2435" s="80" t="n">
        <v>7188.92</v>
      </c>
      <c r="S2435" s="80" t="n">
        <v>-1436.26</v>
      </c>
      <c r="T2435" s="80">
        <f>O2435-Y2435</f>
        <v/>
      </c>
      <c r="U2435" s="82">
        <f>AA2435/(T2435+X2435)</f>
        <v/>
      </c>
      <c r="V2435" s="80">
        <f>INDEX(检修、备用和必开!B:B,MATCH(统调负荷!$C2435,检修、备用和必开!$A:$A,0))</f>
        <v/>
      </c>
      <c r="W2435" s="80">
        <f>INDEX(检修、备用和必开!C:C,MATCH(统调负荷!$C2435,检修、备用和必开!$A:$A,0))</f>
        <v/>
      </c>
      <c r="X2435" s="80">
        <f>INDEX(检修、备用和必开!D:D,MATCH(统调负荷!$C2435,检修、备用和必开!$A:$A,0))</f>
        <v/>
      </c>
      <c r="Y2435" s="80">
        <f>INDEX(检修、备用和必开!E:E,MATCH(统调负荷!$C2435,检修、备用和必开!$A:$A,0))</f>
        <v/>
      </c>
      <c r="Z2435" s="80">
        <f>INDEX(检修、备用和必开!F:F,MATCH(统调负荷!$C2435,检修、备用和必开!$A:$A,0))</f>
        <v/>
      </c>
      <c r="AA2435" s="80">
        <f>94492.4-V2435-Z2435</f>
        <v/>
      </c>
      <c r="AB2435" s="80" t="n">
        <v>260</v>
      </c>
      <c r="AC2435" s="80" t="n">
        <v>250</v>
      </c>
      <c r="AD2435" s="83">
        <f>C2435+D2435</f>
        <v/>
      </c>
      <c r="AE2435" s="82">
        <f>N2435-E2435</f>
        <v/>
      </c>
      <c r="AF2435" s="82">
        <f>O2435-F2435</f>
        <v/>
      </c>
      <c r="AG2435" s="82">
        <f>P2435-G2435</f>
        <v/>
      </c>
      <c r="AH2435" s="82">
        <f>Q2435-H2435</f>
        <v/>
      </c>
      <c r="AI2435" s="82">
        <f>R2435-I2435</f>
        <v/>
      </c>
      <c r="AJ2435" s="82">
        <f>S2435-J2435</f>
        <v/>
      </c>
      <c r="AK2435" s="80">
        <f>INDEX(检修、备用和必开!I:I,MATCH(统调负荷!$C2435,检修、备用和必开!$A:$A,0))</f>
        <v/>
      </c>
    </row>
    <row r="2436" ht="13.8" customHeight="1">
      <c r="A2436" s="80">
        <f>WEEKDAY(C2436,2)</f>
        <v/>
      </c>
      <c r="B2436" s="80">
        <f>HOUR(D2436)</f>
        <v/>
      </c>
      <c r="D2436" s="75" t="n"/>
      <c r="E2436" s="80" t="n"/>
      <c r="F2436" s="80" t="n"/>
      <c r="G2436" s="80" t="n"/>
      <c r="H2436" s="80" t="n"/>
      <c r="I2436" s="80" t="n"/>
      <c r="J2436" s="80" t="n"/>
      <c r="K2436" s="80">
        <f>F2436-Y2436</f>
        <v/>
      </c>
      <c r="L2436" s="82">
        <f>AA2436/(K2436+W2436)</f>
        <v/>
      </c>
      <c r="M2436" s="75" t="n">
        <v>0.3541666666666667</v>
      </c>
      <c r="N2436" s="80" t="n">
        <v>47989.7</v>
      </c>
      <c r="O2436" s="80" t="n">
        <v>13731.12</v>
      </c>
      <c r="P2436" s="80" t="n">
        <v>9007.620000000001</v>
      </c>
      <c r="Q2436" s="80" t="n">
        <v>19214.2</v>
      </c>
      <c r="R2436" s="80" t="n">
        <v>7451.95</v>
      </c>
      <c r="S2436" s="80" t="n">
        <v>-1415.19</v>
      </c>
      <c r="T2436" s="80">
        <f>O2436-Y2436</f>
        <v/>
      </c>
      <c r="U2436" s="82">
        <f>AA2436/(T2436+X2436)</f>
        <v/>
      </c>
      <c r="V2436" s="80">
        <f>INDEX(检修、备用和必开!B:B,MATCH(统调负荷!$C2436,检修、备用和必开!$A:$A,0))</f>
        <v/>
      </c>
      <c r="W2436" s="80">
        <f>INDEX(检修、备用和必开!C:C,MATCH(统调负荷!$C2436,检修、备用和必开!$A:$A,0))</f>
        <v/>
      </c>
      <c r="X2436" s="80">
        <f>INDEX(检修、备用和必开!D:D,MATCH(统调负荷!$C2436,检修、备用和必开!$A:$A,0))</f>
        <v/>
      </c>
      <c r="Y2436" s="80">
        <f>INDEX(检修、备用和必开!E:E,MATCH(统调负荷!$C2436,检修、备用和必开!$A:$A,0))</f>
        <v/>
      </c>
      <c r="Z2436" s="80">
        <f>INDEX(检修、备用和必开!F:F,MATCH(统调负荷!$C2436,检修、备用和必开!$A:$A,0))</f>
        <v/>
      </c>
      <c r="AA2436" s="80">
        <f>94492.4-V2436-Z2436</f>
        <v/>
      </c>
      <c r="AB2436" s="80" t="n">
        <v>255.01</v>
      </c>
      <c r="AC2436" s="80" t="n">
        <v>320</v>
      </c>
      <c r="AD2436" s="83">
        <f>C2436+D2436</f>
        <v/>
      </c>
      <c r="AE2436" s="82">
        <f>N2436-E2436</f>
        <v/>
      </c>
      <c r="AF2436" s="82">
        <f>O2436-F2436</f>
        <v/>
      </c>
      <c r="AG2436" s="82">
        <f>P2436-G2436</f>
        <v/>
      </c>
      <c r="AH2436" s="82">
        <f>Q2436-H2436</f>
        <v/>
      </c>
      <c r="AI2436" s="82">
        <f>R2436-I2436</f>
        <v/>
      </c>
      <c r="AJ2436" s="82">
        <f>S2436-J2436</f>
        <v/>
      </c>
      <c r="AK2436" s="80">
        <f>INDEX(检修、备用和必开!I:I,MATCH(统调负荷!$C2436,检修、备用和必开!$A:$A,0))</f>
        <v/>
      </c>
    </row>
    <row r="2437" ht="13.8" customHeight="1">
      <c r="A2437" s="80">
        <f>WEEKDAY(C2437,2)</f>
        <v/>
      </c>
      <c r="B2437" s="80">
        <f>HOUR(D2437)</f>
        <v/>
      </c>
      <c r="D2437" s="75" t="n"/>
      <c r="E2437" s="80" t="n"/>
      <c r="F2437" s="80" t="n"/>
      <c r="G2437" s="80" t="n"/>
      <c r="H2437" s="80" t="n"/>
      <c r="I2437" s="80" t="n"/>
      <c r="J2437" s="80" t="n"/>
      <c r="K2437" s="80">
        <f>F2437-Y2437</f>
        <v/>
      </c>
      <c r="L2437" s="82">
        <f>AA2437/(K2437+W2437)</f>
        <v/>
      </c>
      <c r="M2437" s="75" t="n">
        <v>0.3645833333333333</v>
      </c>
      <c r="N2437" s="80" t="n">
        <v>48464.4</v>
      </c>
      <c r="O2437" s="80" t="n">
        <v>13911.56</v>
      </c>
      <c r="P2437" s="80" t="n">
        <v>8699.799999999999</v>
      </c>
      <c r="Q2437" s="80" t="n">
        <v>19524</v>
      </c>
      <c r="R2437" s="80" t="n">
        <v>7709.79</v>
      </c>
      <c r="S2437" s="80" t="n">
        <v>-1380.75</v>
      </c>
      <c r="T2437" s="80">
        <f>O2437-Y2437</f>
        <v/>
      </c>
      <c r="U2437" s="82">
        <f>AA2437/(T2437+X2437)</f>
        <v/>
      </c>
      <c r="V2437" s="80">
        <f>INDEX(检修、备用和必开!B:B,MATCH(统调负荷!$C2437,检修、备用和必开!$A:$A,0))</f>
        <v/>
      </c>
      <c r="W2437" s="80">
        <f>INDEX(检修、备用和必开!C:C,MATCH(统调负荷!$C2437,检修、备用和必开!$A:$A,0))</f>
        <v/>
      </c>
      <c r="X2437" s="80">
        <f>INDEX(检修、备用和必开!D:D,MATCH(统调负荷!$C2437,检修、备用和必开!$A:$A,0))</f>
        <v/>
      </c>
      <c r="Y2437" s="80">
        <f>INDEX(检修、备用和必开!E:E,MATCH(统调负荷!$C2437,检修、备用和必开!$A:$A,0))</f>
        <v/>
      </c>
      <c r="Z2437" s="80">
        <f>INDEX(检修、备用和必开!F:F,MATCH(统调负荷!$C2437,检修、备用和必开!$A:$A,0))</f>
        <v/>
      </c>
      <c r="AA2437" s="80">
        <f>94492.4-V2437-Z2437</f>
        <v/>
      </c>
      <c r="AB2437" s="80" t="n">
        <v>255.01</v>
      </c>
      <c r="AC2437" s="80" t="n">
        <v>284.89</v>
      </c>
      <c r="AD2437" s="83">
        <f>C2437+D2437</f>
        <v/>
      </c>
      <c r="AE2437" s="82">
        <f>N2437-E2437</f>
        <v/>
      </c>
      <c r="AF2437" s="82">
        <f>O2437-F2437</f>
        <v/>
      </c>
      <c r="AG2437" s="82">
        <f>P2437-G2437</f>
        <v/>
      </c>
      <c r="AH2437" s="82">
        <f>Q2437-H2437</f>
        <v/>
      </c>
      <c r="AI2437" s="82">
        <f>R2437-I2437</f>
        <v/>
      </c>
      <c r="AJ2437" s="82">
        <f>S2437-J2437</f>
        <v/>
      </c>
      <c r="AK2437" s="80">
        <f>INDEX(检修、备用和必开!I:I,MATCH(统调负荷!$C2437,检修、备用和必开!$A:$A,0))</f>
        <v/>
      </c>
    </row>
    <row r="2438" ht="13.8" customHeight="1">
      <c r="A2438" s="80">
        <f>WEEKDAY(C2438,2)</f>
        <v/>
      </c>
      <c r="B2438" s="80">
        <f>HOUR(D2438)</f>
        <v/>
      </c>
      <c r="D2438" s="75" t="n"/>
      <c r="E2438" s="80" t="n"/>
      <c r="F2438" s="80" t="n"/>
      <c r="G2438" s="80" t="n"/>
      <c r="H2438" s="80" t="n"/>
      <c r="I2438" s="80" t="n"/>
      <c r="J2438" s="80" t="n"/>
      <c r="K2438" s="80">
        <f>F2438-Y2438</f>
        <v/>
      </c>
      <c r="L2438" s="82">
        <f>AA2438/(K2438+W2438)</f>
        <v/>
      </c>
      <c r="M2438" s="75" t="n">
        <v>0.375</v>
      </c>
      <c r="N2438" s="80" t="n">
        <v>49137.3</v>
      </c>
      <c r="O2438" s="80" t="n">
        <v>13905.12</v>
      </c>
      <c r="P2438" s="80" t="n">
        <v>9294.08</v>
      </c>
      <c r="Q2438" s="80" t="n">
        <v>19410.6</v>
      </c>
      <c r="R2438" s="80" t="n">
        <v>7921.46</v>
      </c>
      <c r="S2438" s="80" t="n">
        <v>-1393.96</v>
      </c>
      <c r="T2438" s="80">
        <f>O2438-Y2438</f>
        <v/>
      </c>
      <c r="U2438" s="82">
        <f>AA2438/(T2438+X2438)</f>
        <v/>
      </c>
      <c r="V2438" s="80">
        <f>INDEX(检修、备用和必开!B:B,MATCH(统调负荷!$C2438,检修、备用和必开!$A:$A,0))</f>
        <v/>
      </c>
      <c r="W2438" s="80">
        <f>INDEX(检修、备用和必开!C:C,MATCH(统调负荷!$C2438,检修、备用和必开!$A:$A,0))</f>
        <v/>
      </c>
      <c r="X2438" s="80">
        <f>INDEX(检修、备用和必开!D:D,MATCH(统调负荷!$C2438,检修、备用和必开!$A:$A,0))</f>
        <v/>
      </c>
      <c r="Y2438" s="80">
        <f>INDEX(检修、备用和必开!E:E,MATCH(统调负荷!$C2438,检修、备用和必开!$A:$A,0))</f>
        <v/>
      </c>
      <c r="Z2438" s="80">
        <f>INDEX(检修、备用和必开!F:F,MATCH(统调负荷!$C2438,检修、备用和必开!$A:$A,0))</f>
        <v/>
      </c>
      <c r="AA2438" s="80">
        <f>94492.4-V2438-Z2438</f>
        <v/>
      </c>
      <c r="AB2438" s="80" t="n">
        <v>0</v>
      </c>
      <c r="AC2438" s="80" t="n">
        <v>282.89</v>
      </c>
      <c r="AD2438" s="83">
        <f>C2438+D2438</f>
        <v/>
      </c>
      <c r="AE2438" s="82">
        <f>N2438-E2438</f>
        <v/>
      </c>
      <c r="AF2438" s="82">
        <f>O2438-F2438</f>
        <v/>
      </c>
      <c r="AG2438" s="82">
        <f>P2438-G2438</f>
        <v/>
      </c>
      <c r="AH2438" s="82">
        <f>Q2438-H2438</f>
        <v/>
      </c>
      <c r="AI2438" s="82">
        <f>R2438-I2438</f>
        <v/>
      </c>
      <c r="AJ2438" s="82">
        <f>S2438-J2438</f>
        <v/>
      </c>
      <c r="AK2438" s="80">
        <f>INDEX(检修、备用和必开!I:I,MATCH(统调负荷!$C2438,检修、备用和必开!$A:$A,0))</f>
        <v/>
      </c>
    </row>
    <row r="2439" ht="13.8" customHeight="1">
      <c r="A2439" s="80">
        <f>WEEKDAY(C2439,2)</f>
        <v/>
      </c>
      <c r="B2439" s="80">
        <f>HOUR(D2439)</f>
        <v/>
      </c>
      <c r="D2439" s="75" t="n"/>
      <c r="E2439" s="80" t="n"/>
      <c r="F2439" s="80" t="n"/>
      <c r="G2439" s="80" t="n"/>
      <c r="H2439" s="80" t="n"/>
      <c r="I2439" s="80" t="n"/>
      <c r="J2439" s="80" t="n"/>
      <c r="K2439" s="80">
        <f>F2439-Y2439</f>
        <v/>
      </c>
      <c r="L2439" s="82">
        <f>AA2439/(K2439+W2439)</f>
        <v/>
      </c>
      <c r="M2439" s="75" t="n">
        <v>0.3854166666666667</v>
      </c>
      <c r="N2439" s="80" t="n">
        <v>49631</v>
      </c>
      <c r="O2439" s="80" t="n">
        <v>13828.57</v>
      </c>
      <c r="P2439" s="80" t="n">
        <v>9429.23</v>
      </c>
      <c r="Q2439" s="80" t="n">
        <v>19710.2</v>
      </c>
      <c r="R2439" s="80" t="n">
        <v>8058.3</v>
      </c>
      <c r="S2439" s="80" t="n">
        <v>-1395.3</v>
      </c>
      <c r="T2439" s="80">
        <f>O2439-Y2439</f>
        <v/>
      </c>
      <c r="U2439" s="82">
        <f>AA2439/(T2439+X2439)</f>
        <v/>
      </c>
      <c r="V2439" s="80">
        <f>INDEX(检修、备用和必开!B:B,MATCH(统调负荷!$C2439,检修、备用和必开!$A:$A,0))</f>
        <v/>
      </c>
      <c r="W2439" s="80">
        <f>INDEX(检修、备用和必开!C:C,MATCH(统调负荷!$C2439,检修、备用和必开!$A:$A,0))</f>
        <v/>
      </c>
      <c r="X2439" s="80">
        <f>INDEX(检修、备用和必开!D:D,MATCH(统调负荷!$C2439,检修、备用和必开!$A:$A,0))</f>
        <v/>
      </c>
      <c r="Y2439" s="80">
        <f>INDEX(检修、备用和必开!E:E,MATCH(统调负荷!$C2439,检修、备用和必开!$A:$A,0))</f>
        <v/>
      </c>
      <c r="Z2439" s="80">
        <f>INDEX(检修、备用和必开!F:F,MATCH(统调负荷!$C2439,检修、备用和必开!$A:$A,0))</f>
        <v/>
      </c>
      <c r="AA2439" s="80">
        <f>94492.4-V2439-Z2439</f>
        <v/>
      </c>
      <c r="AB2439" s="80" t="n">
        <v>187.24</v>
      </c>
      <c r="AC2439" s="80" t="n">
        <v>248.93</v>
      </c>
      <c r="AD2439" s="83">
        <f>C2439+D2439</f>
        <v/>
      </c>
      <c r="AE2439" s="82">
        <f>N2439-E2439</f>
        <v/>
      </c>
      <c r="AF2439" s="82">
        <f>O2439-F2439</f>
        <v/>
      </c>
      <c r="AG2439" s="82">
        <f>P2439-G2439</f>
        <v/>
      </c>
      <c r="AH2439" s="82">
        <f>Q2439-H2439</f>
        <v/>
      </c>
      <c r="AI2439" s="82">
        <f>R2439-I2439</f>
        <v/>
      </c>
      <c r="AJ2439" s="82">
        <f>S2439-J2439</f>
        <v/>
      </c>
      <c r="AK2439" s="80">
        <f>INDEX(检修、备用和必开!I:I,MATCH(统调负荷!$C2439,检修、备用和必开!$A:$A,0))</f>
        <v/>
      </c>
    </row>
    <row r="2440" ht="13.8" customHeight="1">
      <c r="A2440" s="80">
        <f>WEEKDAY(C2440,2)</f>
        <v/>
      </c>
      <c r="B2440" s="80">
        <f>HOUR(D2440)</f>
        <v/>
      </c>
      <c r="D2440" s="75" t="n"/>
      <c r="E2440" s="80" t="n"/>
      <c r="F2440" s="80" t="n"/>
      <c r="G2440" s="80" t="n"/>
      <c r="H2440" s="80" t="n"/>
      <c r="I2440" s="80" t="n"/>
      <c r="J2440" s="80" t="n"/>
      <c r="K2440" s="80">
        <f>F2440-Y2440</f>
        <v/>
      </c>
      <c r="L2440" s="82">
        <f>AA2440/(K2440+W2440)</f>
        <v/>
      </c>
      <c r="M2440" s="75" t="n">
        <v>0.3958333333333333</v>
      </c>
      <c r="N2440" s="80" t="n">
        <v>50264.1</v>
      </c>
      <c r="O2440" s="80" t="n">
        <v>13907.52</v>
      </c>
      <c r="P2440" s="80" t="n">
        <v>9646.25</v>
      </c>
      <c r="Q2440" s="80" t="n">
        <v>19964.4</v>
      </c>
      <c r="R2440" s="80" t="n">
        <v>8153.57</v>
      </c>
      <c r="S2440" s="80" t="n">
        <v>-1407.64</v>
      </c>
      <c r="T2440" s="80">
        <f>O2440-Y2440</f>
        <v/>
      </c>
      <c r="U2440" s="82">
        <f>AA2440/(T2440+X2440)</f>
        <v/>
      </c>
      <c r="V2440" s="80">
        <f>INDEX(检修、备用和必开!B:B,MATCH(统调负荷!$C2440,检修、备用和必开!$A:$A,0))</f>
        <v/>
      </c>
      <c r="W2440" s="80">
        <f>INDEX(检修、备用和必开!C:C,MATCH(统调负荷!$C2440,检修、备用和必开!$A:$A,0))</f>
        <v/>
      </c>
      <c r="X2440" s="80">
        <f>INDEX(检修、备用和必开!D:D,MATCH(统调负荷!$C2440,检修、备用和必开!$A:$A,0))</f>
        <v/>
      </c>
      <c r="Y2440" s="80">
        <f>INDEX(检修、备用和必开!E:E,MATCH(统调负荷!$C2440,检修、备用和必开!$A:$A,0))</f>
        <v/>
      </c>
      <c r="Z2440" s="80">
        <f>INDEX(检修、备用和必开!F:F,MATCH(统调负荷!$C2440,检修、备用和必开!$A:$A,0))</f>
        <v/>
      </c>
      <c r="AA2440" s="80">
        <f>94492.4-V2440-Z2440</f>
        <v/>
      </c>
      <c r="AB2440" s="80" t="n">
        <v>198.56</v>
      </c>
      <c r="AC2440" s="80" t="n">
        <v>285.72</v>
      </c>
      <c r="AD2440" s="83">
        <f>C2440+D2440</f>
        <v/>
      </c>
      <c r="AE2440" s="82">
        <f>N2440-E2440</f>
        <v/>
      </c>
      <c r="AF2440" s="82">
        <f>O2440-F2440</f>
        <v/>
      </c>
      <c r="AG2440" s="82">
        <f>P2440-G2440</f>
        <v/>
      </c>
      <c r="AH2440" s="82">
        <f>Q2440-H2440</f>
        <v/>
      </c>
      <c r="AI2440" s="82">
        <f>R2440-I2440</f>
        <v/>
      </c>
      <c r="AJ2440" s="82">
        <f>S2440-J2440</f>
        <v/>
      </c>
      <c r="AK2440" s="80">
        <f>INDEX(检修、备用和必开!I:I,MATCH(统调负荷!$C2440,检修、备用和必开!$A:$A,0))</f>
        <v/>
      </c>
    </row>
    <row r="2441" ht="13.8" customHeight="1">
      <c r="A2441" s="80">
        <f>WEEKDAY(C2441,2)</f>
        <v/>
      </c>
      <c r="B2441" s="80">
        <f>HOUR(D2441)</f>
        <v/>
      </c>
      <c r="D2441" s="75" t="n"/>
      <c r="E2441" s="80" t="n"/>
      <c r="F2441" s="80" t="n"/>
      <c r="G2441" s="80" t="n"/>
      <c r="H2441" s="80" t="n"/>
      <c r="I2441" s="80" t="n"/>
      <c r="J2441" s="80" t="n"/>
      <c r="K2441" s="80">
        <f>F2441-Y2441</f>
        <v/>
      </c>
      <c r="L2441" s="82">
        <f>AA2441/(K2441+W2441)</f>
        <v/>
      </c>
      <c r="M2441" s="75" t="n">
        <v>0.40625</v>
      </c>
      <c r="N2441" s="80" t="n">
        <v>50392.6</v>
      </c>
      <c r="O2441" s="80" t="n">
        <v>14400.29</v>
      </c>
      <c r="P2441" s="80" t="n">
        <v>9499.889999999999</v>
      </c>
      <c r="Q2441" s="80" t="n">
        <v>19682</v>
      </c>
      <c r="R2441" s="80" t="n">
        <v>8220.34</v>
      </c>
      <c r="S2441" s="80" t="n">
        <v>-1409.92</v>
      </c>
      <c r="T2441" s="80">
        <f>O2441-Y2441</f>
        <v/>
      </c>
      <c r="U2441" s="82">
        <f>AA2441/(T2441+X2441)</f>
        <v/>
      </c>
      <c r="V2441" s="80">
        <f>INDEX(检修、备用和必开!B:B,MATCH(统调负荷!$C2441,检修、备用和必开!$A:$A,0))</f>
        <v/>
      </c>
      <c r="W2441" s="80">
        <f>INDEX(检修、备用和必开!C:C,MATCH(统调负荷!$C2441,检修、备用和必开!$A:$A,0))</f>
        <v/>
      </c>
      <c r="X2441" s="80">
        <f>INDEX(检修、备用和必开!D:D,MATCH(统调负荷!$C2441,检修、备用和必开!$A:$A,0))</f>
        <v/>
      </c>
      <c r="Y2441" s="80">
        <f>INDEX(检修、备用和必开!E:E,MATCH(统调负荷!$C2441,检修、备用和必开!$A:$A,0))</f>
        <v/>
      </c>
      <c r="Z2441" s="80">
        <f>INDEX(检修、备用和必开!F:F,MATCH(统调负荷!$C2441,检修、备用和必开!$A:$A,0))</f>
        <v/>
      </c>
      <c r="AA2441" s="80">
        <f>94492.4-V2441-Z2441</f>
        <v/>
      </c>
      <c r="AB2441" s="80" t="n">
        <v>198.56</v>
      </c>
      <c r="AC2441" s="80" t="n">
        <v>286.89</v>
      </c>
      <c r="AD2441" s="83">
        <f>C2441+D2441</f>
        <v/>
      </c>
      <c r="AE2441" s="82">
        <f>N2441-E2441</f>
        <v/>
      </c>
      <c r="AF2441" s="82">
        <f>O2441-F2441</f>
        <v/>
      </c>
      <c r="AG2441" s="82">
        <f>P2441-G2441</f>
        <v/>
      </c>
      <c r="AH2441" s="82">
        <f>Q2441-H2441</f>
        <v/>
      </c>
      <c r="AI2441" s="82">
        <f>R2441-I2441</f>
        <v/>
      </c>
      <c r="AJ2441" s="82">
        <f>S2441-J2441</f>
        <v/>
      </c>
      <c r="AK2441" s="80">
        <f>INDEX(检修、备用和必开!I:I,MATCH(统调负荷!$C2441,检修、备用和必开!$A:$A,0))</f>
        <v/>
      </c>
    </row>
    <row r="2442" ht="13.8" customHeight="1">
      <c r="A2442" s="80">
        <f>WEEKDAY(C2442,2)</f>
        <v/>
      </c>
      <c r="B2442" s="80">
        <f>HOUR(D2442)</f>
        <v/>
      </c>
      <c r="D2442" s="75" t="n"/>
      <c r="E2442" s="80" t="n"/>
      <c r="F2442" s="80" t="n"/>
      <c r="G2442" s="80" t="n"/>
      <c r="H2442" s="80" t="n"/>
      <c r="I2442" s="80" t="n"/>
      <c r="J2442" s="80" t="n"/>
      <c r="K2442" s="80">
        <f>F2442-Y2442</f>
        <v/>
      </c>
      <c r="L2442" s="82">
        <f>AA2442/(K2442+W2442)</f>
        <v/>
      </c>
      <c r="M2442" s="75" t="n">
        <v>0.4166666666666667</v>
      </c>
      <c r="N2442" s="80" t="n">
        <v>50853.4</v>
      </c>
      <c r="O2442" s="80" t="n">
        <v>14654.08</v>
      </c>
      <c r="P2442" s="80" t="n">
        <v>9541.84</v>
      </c>
      <c r="Q2442" s="80" t="n">
        <v>19611.1</v>
      </c>
      <c r="R2442" s="80" t="n">
        <v>8464.059999999999</v>
      </c>
      <c r="S2442" s="80" t="n">
        <v>-1417.68</v>
      </c>
      <c r="T2442" s="80">
        <f>O2442-Y2442</f>
        <v/>
      </c>
      <c r="U2442" s="82">
        <f>AA2442/(T2442+X2442)</f>
        <v/>
      </c>
      <c r="V2442" s="80">
        <f>INDEX(检修、备用和必开!B:B,MATCH(统调负荷!$C2442,检修、备用和必开!$A:$A,0))</f>
        <v/>
      </c>
      <c r="W2442" s="80">
        <f>INDEX(检修、备用和必开!C:C,MATCH(统调负荷!$C2442,检修、备用和必开!$A:$A,0))</f>
        <v/>
      </c>
      <c r="X2442" s="80">
        <f>INDEX(检修、备用和必开!D:D,MATCH(统调负荷!$C2442,检修、备用和必开!$A:$A,0))</f>
        <v/>
      </c>
      <c r="Y2442" s="80">
        <f>INDEX(检修、备用和必开!E:E,MATCH(统调负荷!$C2442,检修、备用和必开!$A:$A,0))</f>
        <v/>
      </c>
      <c r="Z2442" s="80">
        <f>INDEX(检修、备用和必开!F:F,MATCH(统调负荷!$C2442,检修、备用和必开!$A:$A,0))</f>
        <v/>
      </c>
      <c r="AA2442" s="80">
        <f>94492.4-V2442-Z2442</f>
        <v/>
      </c>
      <c r="AB2442" s="80" t="n">
        <v>178.7</v>
      </c>
      <c r="AC2442" s="80" t="n">
        <v>314.27</v>
      </c>
      <c r="AD2442" s="83">
        <f>C2442+D2442</f>
        <v/>
      </c>
      <c r="AE2442" s="82">
        <f>N2442-E2442</f>
        <v/>
      </c>
      <c r="AF2442" s="82">
        <f>O2442-F2442</f>
        <v/>
      </c>
      <c r="AG2442" s="82">
        <f>P2442-G2442</f>
        <v/>
      </c>
      <c r="AH2442" s="82">
        <f>Q2442-H2442</f>
        <v/>
      </c>
      <c r="AI2442" s="82">
        <f>R2442-I2442</f>
        <v/>
      </c>
      <c r="AJ2442" s="82">
        <f>S2442-J2442</f>
        <v/>
      </c>
      <c r="AK2442" s="80">
        <f>INDEX(检修、备用和必开!I:I,MATCH(统调负荷!$C2442,检修、备用和必开!$A:$A,0))</f>
        <v/>
      </c>
    </row>
    <row r="2443" ht="13.8" customHeight="1">
      <c r="A2443" s="80">
        <f>WEEKDAY(C2443,2)</f>
        <v/>
      </c>
      <c r="B2443" s="80">
        <f>HOUR(D2443)</f>
        <v/>
      </c>
      <c r="D2443" s="75" t="n"/>
      <c r="E2443" s="80" t="n"/>
      <c r="F2443" s="80" t="n"/>
      <c r="G2443" s="80" t="n"/>
      <c r="H2443" s="80" t="n"/>
      <c r="I2443" s="80" t="n"/>
      <c r="J2443" s="80" t="n"/>
      <c r="K2443" s="80">
        <f>F2443-Y2443</f>
        <v/>
      </c>
      <c r="L2443" s="82">
        <f>AA2443/(K2443+W2443)</f>
        <v/>
      </c>
      <c r="M2443" s="75" t="n">
        <v>0.4270833333333333</v>
      </c>
      <c r="N2443" s="80" t="n">
        <v>50496</v>
      </c>
      <c r="O2443" s="80" t="n">
        <v>14661.04</v>
      </c>
      <c r="P2443" s="80" t="n">
        <v>9416.84</v>
      </c>
      <c r="Q2443" s="80" t="n">
        <v>19036.6</v>
      </c>
      <c r="R2443" s="80" t="n">
        <v>8797.42</v>
      </c>
      <c r="S2443" s="80" t="n">
        <v>-1415.9</v>
      </c>
      <c r="T2443" s="80">
        <f>O2443-Y2443</f>
        <v/>
      </c>
      <c r="U2443" s="82">
        <f>AA2443/(T2443+X2443)</f>
        <v/>
      </c>
      <c r="V2443" s="80">
        <f>INDEX(检修、备用和必开!B:B,MATCH(统调负荷!$C2443,检修、备用和必开!$A:$A,0))</f>
        <v/>
      </c>
      <c r="W2443" s="80">
        <f>INDEX(检修、备用和必开!C:C,MATCH(统调负荷!$C2443,检修、备用和必开!$A:$A,0))</f>
        <v/>
      </c>
      <c r="X2443" s="80">
        <f>INDEX(检修、备用和必开!D:D,MATCH(统调负荷!$C2443,检修、备用和必开!$A:$A,0))</f>
        <v/>
      </c>
      <c r="Y2443" s="80">
        <f>INDEX(检修、备用和必开!E:E,MATCH(统调负荷!$C2443,检修、备用和必开!$A:$A,0))</f>
        <v/>
      </c>
      <c r="Z2443" s="80">
        <f>INDEX(检修、备用和必开!F:F,MATCH(统调负荷!$C2443,检修、备用和必开!$A:$A,0))</f>
        <v/>
      </c>
      <c r="AA2443" s="80">
        <f>94492.4-V2443-Z2443</f>
        <v/>
      </c>
      <c r="AB2443" s="80" t="n">
        <v>0</v>
      </c>
      <c r="AC2443" s="80" t="n">
        <v>338.22</v>
      </c>
      <c r="AD2443" s="83">
        <f>C2443+D2443</f>
        <v/>
      </c>
      <c r="AE2443" s="82">
        <f>N2443-E2443</f>
        <v/>
      </c>
      <c r="AF2443" s="82">
        <f>O2443-F2443</f>
        <v/>
      </c>
      <c r="AG2443" s="82">
        <f>P2443-G2443</f>
        <v/>
      </c>
      <c r="AH2443" s="82">
        <f>Q2443-H2443</f>
        <v/>
      </c>
      <c r="AI2443" s="82">
        <f>R2443-I2443</f>
        <v/>
      </c>
      <c r="AJ2443" s="82">
        <f>S2443-J2443</f>
        <v/>
      </c>
      <c r="AK2443" s="80">
        <f>INDEX(检修、备用和必开!I:I,MATCH(统调负荷!$C2443,检修、备用和必开!$A:$A,0))</f>
        <v/>
      </c>
    </row>
    <row r="2444" ht="13.8" customHeight="1">
      <c r="A2444" s="80">
        <f>WEEKDAY(C2444,2)</f>
        <v/>
      </c>
      <c r="B2444" s="80">
        <f>HOUR(D2444)</f>
        <v/>
      </c>
      <c r="D2444" s="75" t="n"/>
      <c r="E2444" s="80" t="n"/>
      <c r="F2444" s="80" t="n"/>
      <c r="G2444" s="80" t="n"/>
      <c r="H2444" s="80" t="n"/>
      <c r="I2444" s="80" t="n"/>
      <c r="J2444" s="80" t="n"/>
      <c r="K2444" s="80">
        <f>F2444-Y2444</f>
        <v/>
      </c>
      <c r="L2444" s="82">
        <f>AA2444/(K2444+W2444)</f>
        <v/>
      </c>
      <c r="M2444" s="75" t="n">
        <v>0.4375</v>
      </c>
      <c r="N2444" s="80" t="n">
        <v>50805.4</v>
      </c>
      <c r="O2444" s="80" t="n">
        <v>15823.22</v>
      </c>
      <c r="P2444" s="80" t="n">
        <v>8830.549999999999</v>
      </c>
      <c r="Q2444" s="80" t="n">
        <v>18621.8</v>
      </c>
      <c r="R2444" s="80" t="n">
        <v>8908.309999999999</v>
      </c>
      <c r="S2444" s="80" t="n">
        <v>-1378.48</v>
      </c>
      <c r="T2444" s="80">
        <f>O2444-Y2444</f>
        <v/>
      </c>
      <c r="U2444" s="82">
        <f>AA2444/(T2444+X2444)</f>
        <v/>
      </c>
      <c r="V2444" s="80">
        <f>INDEX(检修、备用和必开!B:B,MATCH(统调负荷!$C2444,检修、备用和必开!$A:$A,0))</f>
        <v/>
      </c>
      <c r="W2444" s="80">
        <f>INDEX(检修、备用和必开!C:C,MATCH(统调负荷!$C2444,检修、备用和必开!$A:$A,0))</f>
        <v/>
      </c>
      <c r="X2444" s="80">
        <f>INDEX(检修、备用和必开!D:D,MATCH(统调负荷!$C2444,检修、备用和必开!$A:$A,0))</f>
        <v/>
      </c>
      <c r="Y2444" s="80">
        <f>INDEX(检修、备用和必开!E:E,MATCH(统调负荷!$C2444,检修、备用和必开!$A:$A,0))</f>
        <v/>
      </c>
      <c r="Z2444" s="80">
        <f>INDEX(检修、备用和必开!F:F,MATCH(统调负荷!$C2444,检修、备用和必开!$A:$A,0))</f>
        <v/>
      </c>
      <c r="AA2444" s="80">
        <f>94492.4-V2444-Z2444</f>
        <v/>
      </c>
      <c r="AB2444" s="80" t="n">
        <v>0</v>
      </c>
      <c r="AC2444" s="80" t="n">
        <v>346.99</v>
      </c>
      <c r="AD2444" s="83">
        <f>C2444+D2444</f>
        <v/>
      </c>
      <c r="AE2444" s="82">
        <f>N2444-E2444</f>
        <v/>
      </c>
      <c r="AF2444" s="82">
        <f>O2444-F2444</f>
        <v/>
      </c>
      <c r="AG2444" s="82">
        <f>P2444-G2444</f>
        <v/>
      </c>
      <c r="AH2444" s="82">
        <f>Q2444-H2444</f>
        <v/>
      </c>
      <c r="AI2444" s="82">
        <f>R2444-I2444</f>
        <v/>
      </c>
      <c r="AJ2444" s="82">
        <f>S2444-J2444</f>
        <v/>
      </c>
      <c r="AK2444" s="80">
        <f>INDEX(检修、备用和必开!I:I,MATCH(统调负荷!$C2444,检修、备用和必开!$A:$A,0))</f>
        <v/>
      </c>
    </row>
    <row r="2445" ht="13.8" customHeight="1">
      <c r="A2445" s="80">
        <f>WEEKDAY(C2445,2)</f>
        <v/>
      </c>
      <c r="B2445" s="80">
        <f>HOUR(D2445)</f>
        <v/>
      </c>
      <c r="D2445" s="75" t="n"/>
      <c r="E2445" s="80" t="n"/>
      <c r="F2445" s="80" t="n"/>
      <c r="G2445" s="80" t="n"/>
      <c r="H2445" s="80" t="n"/>
      <c r="I2445" s="80" t="n"/>
      <c r="J2445" s="80" t="n"/>
      <c r="K2445" s="80">
        <f>F2445-Y2445</f>
        <v/>
      </c>
      <c r="L2445" s="82">
        <f>AA2445/(K2445+W2445)</f>
        <v/>
      </c>
      <c r="M2445" s="75" t="n">
        <v>0.4479166666666667</v>
      </c>
      <c r="N2445" s="80" t="n">
        <v>51173.2</v>
      </c>
      <c r="O2445" s="80" t="n">
        <v>16110.53</v>
      </c>
      <c r="P2445" s="80" t="n">
        <v>8428.809999999999</v>
      </c>
      <c r="Q2445" s="80" t="n">
        <v>18969.2</v>
      </c>
      <c r="R2445" s="80" t="n">
        <v>9067</v>
      </c>
      <c r="S2445" s="80" t="n">
        <v>-1402.34</v>
      </c>
      <c r="T2445" s="80">
        <f>O2445-Y2445</f>
        <v/>
      </c>
      <c r="U2445" s="82">
        <f>AA2445/(T2445+X2445)</f>
        <v/>
      </c>
      <c r="V2445" s="80">
        <f>INDEX(检修、备用和必开!B:B,MATCH(统调负荷!$C2445,检修、备用和必开!$A:$A,0))</f>
        <v/>
      </c>
      <c r="W2445" s="80">
        <f>INDEX(检修、备用和必开!C:C,MATCH(统调负荷!$C2445,检修、备用和必开!$A:$A,0))</f>
        <v/>
      </c>
      <c r="X2445" s="80">
        <f>INDEX(检修、备用和必开!D:D,MATCH(统调负荷!$C2445,检修、备用和必开!$A:$A,0))</f>
        <v/>
      </c>
      <c r="Y2445" s="80">
        <f>INDEX(检修、备用和必开!E:E,MATCH(统调负荷!$C2445,检修、备用和必开!$A:$A,0))</f>
        <v/>
      </c>
      <c r="Z2445" s="80">
        <f>INDEX(检修、备用和必开!F:F,MATCH(统调负荷!$C2445,检修、备用和必开!$A:$A,0))</f>
        <v/>
      </c>
      <c r="AA2445" s="80">
        <f>94492.4-V2445-Z2445</f>
        <v/>
      </c>
      <c r="AB2445" s="80" t="n">
        <v>212.46</v>
      </c>
      <c r="AC2445" s="80" t="n">
        <v>423.79</v>
      </c>
      <c r="AD2445" s="83">
        <f>C2445+D2445</f>
        <v/>
      </c>
      <c r="AE2445" s="82">
        <f>N2445-E2445</f>
        <v/>
      </c>
      <c r="AF2445" s="82">
        <f>O2445-F2445</f>
        <v/>
      </c>
      <c r="AG2445" s="82">
        <f>P2445-G2445</f>
        <v/>
      </c>
      <c r="AH2445" s="82">
        <f>Q2445-H2445</f>
        <v/>
      </c>
      <c r="AI2445" s="82">
        <f>R2445-I2445</f>
        <v/>
      </c>
      <c r="AJ2445" s="82">
        <f>S2445-J2445</f>
        <v/>
      </c>
      <c r="AK2445" s="80">
        <f>INDEX(检修、备用和必开!I:I,MATCH(统调负荷!$C2445,检修、备用和必开!$A:$A,0))</f>
        <v/>
      </c>
    </row>
    <row r="2446" ht="13.8" customHeight="1">
      <c r="A2446" s="80">
        <f>WEEKDAY(C2446,2)</f>
        <v/>
      </c>
      <c r="B2446" s="80">
        <f>HOUR(D2446)</f>
        <v/>
      </c>
      <c r="D2446" s="75" t="n"/>
      <c r="E2446" s="80" t="n"/>
      <c r="F2446" s="80" t="n"/>
      <c r="G2446" s="80" t="n"/>
      <c r="H2446" s="80" t="n"/>
      <c r="I2446" s="80" t="n"/>
      <c r="J2446" s="80" t="n"/>
      <c r="K2446" s="80">
        <f>F2446-Y2446</f>
        <v/>
      </c>
      <c r="L2446" s="82">
        <f>AA2446/(K2446+W2446)</f>
        <v/>
      </c>
      <c r="M2446" s="75" t="n">
        <v>0.4583333333333333</v>
      </c>
      <c r="N2446" s="80" t="n">
        <v>51604.7</v>
      </c>
      <c r="O2446" s="80" t="n">
        <v>17455.3</v>
      </c>
      <c r="P2446" s="80" t="n">
        <v>7120.49</v>
      </c>
      <c r="Q2446" s="80" t="n">
        <v>19255.6</v>
      </c>
      <c r="R2446" s="80" t="n">
        <v>9188.040000000001</v>
      </c>
      <c r="S2446" s="80" t="n">
        <v>-1414.73</v>
      </c>
      <c r="T2446" s="80">
        <f>O2446-Y2446</f>
        <v/>
      </c>
      <c r="U2446" s="82">
        <f>AA2446/(T2446+X2446)</f>
        <v/>
      </c>
      <c r="V2446" s="80">
        <f>INDEX(检修、备用和必开!B:B,MATCH(统调负荷!$C2446,检修、备用和必开!$A:$A,0))</f>
        <v/>
      </c>
      <c r="W2446" s="80">
        <f>INDEX(检修、备用和必开!C:C,MATCH(统调负荷!$C2446,检修、备用和必开!$A:$A,0))</f>
        <v/>
      </c>
      <c r="X2446" s="80">
        <f>INDEX(检修、备用和必开!D:D,MATCH(统调负荷!$C2446,检修、备用和必开!$A:$A,0))</f>
        <v/>
      </c>
      <c r="Y2446" s="80">
        <f>INDEX(检修、备用和必开!E:E,MATCH(统调负荷!$C2446,检修、备用和必开!$A:$A,0))</f>
        <v/>
      </c>
      <c r="Z2446" s="80">
        <f>INDEX(检修、备用和必开!F:F,MATCH(统调负荷!$C2446,检修、备用和必开!$A:$A,0))</f>
        <v/>
      </c>
      <c r="AA2446" s="80">
        <f>94492.4-V2446-Z2446</f>
        <v/>
      </c>
      <c r="AB2446" s="80" t="n">
        <v>195.5</v>
      </c>
      <c r="AC2446" s="80" t="n">
        <v>424.94</v>
      </c>
      <c r="AD2446" s="83">
        <f>C2446+D2446</f>
        <v/>
      </c>
      <c r="AE2446" s="82">
        <f>N2446-E2446</f>
        <v/>
      </c>
      <c r="AF2446" s="82">
        <f>O2446-F2446</f>
        <v/>
      </c>
      <c r="AG2446" s="82">
        <f>P2446-G2446</f>
        <v/>
      </c>
      <c r="AH2446" s="82">
        <f>Q2446-H2446</f>
        <v/>
      </c>
      <c r="AI2446" s="82">
        <f>R2446-I2446</f>
        <v/>
      </c>
      <c r="AJ2446" s="82">
        <f>S2446-J2446</f>
        <v/>
      </c>
      <c r="AK2446" s="80">
        <f>INDEX(检修、备用和必开!I:I,MATCH(统调负荷!$C2446,检修、备用和必开!$A:$A,0))</f>
        <v/>
      </c>
    </row>
    <row r="2447" ht="13.8" customHeight="1">
      <c r="A2447" s="80">
        <f>WEEKDAY(C2447,2)</f>
        <v/>
      </c>
      <c r="B2447" s="80">
        <f>HOUR(D2447)</f>
        <v/>
      </c>
      <c r="D2447" s="75" t="n"/>
      <c r="E2447" s="80" t="n"/>
      <c r="F2447" s="80" t="n"/>
      <c r="G2447" s="80" t="n"/>
      <c r="H2447" s="80" t="n"/>
      <c r="I2447" s="80" t="n"/>
      <c r="J2447" s="80" t="n"/>
      <c r="K2447" s="80">
        <f>F2447-Y2447</f>
        <v/>
      </c>
      <c r="L2447" s="82">
        <f>AA2447/(K2447+W2447)</f>
        <v/>
      </c>
      <c r="M2447" s="75" t="n">
        <v>0.46875</v>
      </c>
      <c r="N2447" s="80" t="n">
        <v>52357.1</v>
      </c>
      <c r="O2447" s="80" t="n">
        <v>17322.03</v>
      </c>
      <c r="P2447" s="80" t="n">
        <v>8335.889999999999</v>
      </c>
      <c r="Q2447" s="80" t="n">
        <v>18844.5</v>
      </c>
      <c r="R2447" s="80" t="n">
        <v>9249.67</v>
      </c>
      <c r="S2447" s="80" t="n">
        <v>-1394.99</v>
      </c>
      <c r="T2447" s="80">
        <f>O2447-Y2447</f>
        <v/>
      </c>
      <c r="U2447" s="82">
        <f>AA2447/(T2447+X2447)</f>
        <v/>
      </c>
      <c r="V2447" s="80">
        <f>INDEX(检修、备用和必开!B:B,MATCH(统调负荷!$C2447,检修、备用和必开!$A:$A,0))</f>
        <v/>
      </c>
      <c r="W2447" s="80">
        <f>INDEX(检修、备用和必开!C:C,MATCH(统调负荷!$C2447,检修、备用和必开!$A:$A,0))</f>
        <v/>
      </c>
      <c r="X2447" s="80">
        <f>INDEX(检修、备用和必开!D:D,MATCH(统调负荷!$C2447,检修、备用和必开!$A:$A,0))</f>
        <v/>
      </c>
      <c r="Y2447" s="80">
        <f>INDEX(检修、备用和必开!E:E,MATCH(统调负荷!$C2447,检修、备用和必开!$A:$A,0))</f>
        <v/>
      </c>
      <c r="Z2447" s="80">
        <f>INDEX(检修、备用和必开!F:F,MATCH(统调负荷!$C2447,检修、备用和必开!$A:$A,0))</f>
        <v/>
      </c>
      <c r="AA2447" s="80">
        <f>94492.4-V2447-Z2447</f>
        <v/>
      </c>
      <c r="AB2447" s="80" t="n">
        <v>0</v>
      </c>
      <c r="AC2447" s="80" t="n">
        <v>314.98</v>
      </c>
      <c r="AD2447" s="83">
        <f>C2447+D2447</f>
        <v/>
      </c>
      <c r="AE2447" s="82">
        <f>N2447-E2447</f>
        <v/>
      </c>
      <c r="AF2447" s="82">
        <f>O2447-F2447</f>
        <v/>
      </c>
      <c r="AG2447" s="82">
        <f>P2447-G2447</f>
        <v/>
      </c>
      <c r="AH2447" s="82">
        <f>Q2447-H2447</f>
        <v/>
      </c>
      <c r="AI2447" s="82">
        <f>R2447-I2447</f>
        <v/>
      </c>
      <c r="AJ2447" s="82">
        <f>S2447-J2447</f>
        <v/>
      </c>
      <c r="AK2447" s="80">
        <f>INDEX(检修、备用和必开!I:I,MATCH(统调负荷!$C2447,检修、备用和必开!$A:$A,0))</f>
        <v/>
      </c>
    </row>
    <row r="2448" ht="13.8" customHeight="1">
      <c r="A2448" s="80">
        <f>WEEKDAY(C2448,2)</f>
        <v/>
      </c>
      <c r="B2448" s="80">
        <f>HOUR(D2448)</f>
        <v/>
      </c>
      <c r="D2448" s="75" t="n"/>
      <c r="E2448" s="80" t="n"/>
      <c r="F2448" s="80" t="n"/>
      <c r="G2448" s="80" t="n"/>
      <c r="H2448" s="80" t="n"/>
      <c r="I2448" s="80" t="n"/>
      <c r="J2448" s="80" t="n"/>
      <c r="K2448" s="80">
        <f>F2448-Y2448</f>
        <v/>
      </c>
      <c r="L2448" s="82">
        <f>AA2448/(K2448+W2448)</f>
        <v/>
      </c>
      <c r="M2448" s="75" t="n">
        <v>0.4791666666666667</v>
      </c>
      <c r="N2448" s="80" t="n">
        <v>52796.7</v>
      </c>
      <c r="O2448" s="80" t="n">
        <v>17401.19</v>
      </c>
      <c r="P2448" s="80" t="n">
        <v>8536.41</v>
      </c>
      <c r="Q2448" s="80" t="n">
        <v>18841</v>
      </c>
      <c r="R2448" s="80" t="n">
        <v>9386.15</v>
      </c>
      <c r="S2448" s="80" t="n">
        <v>-1368.05</v>
      </c>
      <c r="T2448" s="80">
        <f>O2448-Y2448</f>
        <v/>
      </c>
      <c r="U2448" s="82">
        <f>AA2448/(T2448+X2448)</f>
        <v/>
      </c>
      <c r="V2448" s="80">
        <f>INDEX(检修、备用和必开!B:B,MATCH(统调负荷!$C2448,检修、备用和必开!$A:$A,0))</f>
        <v/>
      </c>
      <c r="W2448" s="80">
        <f>INDEX(检修、备用和必开!C:C,MATCH(统调负荷!$C2448,检修、备用和必开!$A:$A,0))</f>
        <v/>
      </c>
      <c r="X2448" s="80">
        <f>INDEX(检修、备用和必开!D:D,MATCH(统调负荷!$C2448,检修、备用和必开!$A:$A,0))</f>
        <v/>
      </c>
      <c r="Y2448" s="80">
        <f>INDEX(检修、备用和必开!E:E,MATCH(统调负荷!$C2448,检修、备用和必开!$A:$A,0))</f>
        <v/>
      </c>
      <c r="Z2448" s="80">
        <f>INDEX(检修、备用和必开!F:F,MATCH(统调负荷!$C2448,检修、备用和必开!$A:$A,0))</f>
        <v/>
      </c>
      <c r="AA2448" s="80">
        <f>94492.4-V2448-Z2448</f>
        <v/>
      </c>
      <c r="AB2448" s="80" t="n">
        <v>0</v>
      </c>
      <c r="AC2448" s="80" t="n">
        <v>325.36</v>
      </c>
      <c r="AD2448" s="83">
        <f>C2448+D2448</f>
        <v/>
      </c>
      <c r="AE2448" s="82">
        <f>N2448-E2448</f>
        <v/>
      </c>
      <c r="AF2448" s="82">
        <f>O2448-F2448</f>
        <v/>
      </c>
      <c r="AG2448" s="82">
        <f>P2448-G2448</f>
        <v/>
      </c>
      <c r="AH2448" s="82">
        <f>Q2448-H2448</f>
        <v/>
      </c>
      <c r="AI2448" s="82">
        <f>R2448-I2448</f>
        <v/>
      </c>
      <c r="AJ2448" s="82">
        <f>S2448-J2448</f>
        <v/>
      </c>
      <c r="AK2448" s="80">
        <f>INDEX(检修、备用和必开!I:I,MATCH(统调负荷!$C2448,检修、备用和必开!$A:$A,0))</f>
        <v/>
      </c>
    </row>
    <row r="2449" ht="13.8" customHeight="1">
      <c r="A2449" s="80">
        <f>WEEKDAY(C2449,2)</f>
        <v/>
      </c>
      <c r="B2449" s="80">
        <f>HOUR(D2449)</f>
        <v/>
      </c>
      <c r="D2449" s="75" t="n"/>
      <c r="E2449" s="80" t="n"/>
      <c r="F2449" s="80" t="n"/>
      <c r="G2449" s="80" t="n"/>
      <c r="H2449" s="80" t="n"/>
      <c r="I2449" s="80" t="n"/>
      <c r="J2449" s="80" t="n"/>
      <c r="K2449" s="80">
        <f>F2449-Y2449</f>
        <v/>
      </c>
      <c r="L2449" s="82">
        <f>AA2449/(K2449+W2449)</f>
        <v/>
      </c>
      <c r="M2449" s="75" t="n">
        <v>0.4895833333333333</v>
      </c>
      <c r="N2449" s="80" t="n">
        <v>52718.1</v>
      </c>
      <c r="O2449" s="80" t="n">
        <v>17097.86</v>
      </c>
      <c r="P2449" s="80" t="n">
        <v>8759.690000000001</v>
      </c>
      <c r="Q2449" s="80" t="n">
        <v>18789.7</v>
      </c>
      <c r="R2449" s="80" t="n">
        <v>9510.75</v>
      </c>
      <c r="S2449" s="80" t="n">
        <v>-1439.9</v>
      </c>
      <c r="T2449" s="80">
        <f>O2449-Y2449</f>
        <v/>
      </c>
      <c r="U2449" s="82">
        <f>AA2449/(T2449+X2449)</f>
        <v/>
      </c>
      <c r="V2449" s="80">
        <f>INDEX(检修、备用和必开!B:B,MATCH(统调负荷!$C2449,检修、备用和必开!$A:$A,0))</f>
        <v/>
      </c>
      <c r="W2449" s="80">
        <f>INDEX(检修、备用和必开!C:C,MATCH(统调负荷!$C2449,检修、备用和必开!$A:$A,0))</f>
        <v/>
      </c>
      <c r="X2449" s="80">
        <f>INDEX(检修、备用和必开!D:D,MATCH(统调负荷!$C2449,检修、备用和必开!$A:$A,0))</f>
        <v/>
      </c>
      <c r="Y2449" s="80">
        <f>INDEX(检修、备用和必开!E:E,MATCH(统调负荷!$C2449,检修、备用和必开!$A:$A,0))</f>
        <v/>
      </c>
      <c r="Z2449" s="80">
        <f>INDEX(检修、备用和必开!F:F,MATCH(统调负荷!$C2449,检修、备用和必开!$A:$A,0))</f>
        <v/>
      </c>
      <c r="AA2449" s="80">
        <f>94492.4-V2449-Z2449</f>
        <v/>
      </c>
      <c r="AB2449" s="80" t="n">
        <v>275.01</v>
      </c>
      <c r="AC2449" s="80" t="n">
        <v>302.72</v>
      </c>
      <c r="AD2449" s="83">
        <f>C2449+D2449</f>
        <v/>
      </c>
      <c r="AE2449" s="82">
        <f>N2449-E2449</f>
        <v/>
      </c>
      <c r="AF2449" s="82">
        <f>O2449-F2449</f>
        <v/>
      </c>
      <c r="AG2449" s="82">
        <f>P2449-G2449</f>
        <v/>
      </c>
      <c r="AH2449" s="82">
        <f>Q2449-H2449</f>
        <v/>
      </c>
      <c r="AI2449" s="82">
        <f>R2449-I2449</f>
        <v/>
      </c>
      <c r="AJ2449" s="82">
        <f>S2449-J2449</f>
        <v/>
      </c>
      <c r="AK2449" s="80">
        <f>INDEX(检修、备用和必开!I:I,MATCH(统调负荷!$C2449,检修、备用和必开!$A:$A,0))</f>
        <v/>
      </c>
    </row>
    <row r="2450" ht="13.8" customHeight="1">
      <c r="A2450" s="80">
        <f>WEEKDAY(C2450,2)</f>
        <v/>
      </c>
      <c r="B2450" s="80">
        <f>HOUR(D2450)</f>
        <v/>
      </c>
      <c r="D2450" s="75" t="n"/>
      <c r="E2450" s="80" t="n"/>
      <c r="F2450" s="80" t="n"/>
      <c r="G2450" s="80" t="n"/>
      <c r="H2450" s="80" t="n"/>
      <c r="I2450" s="80" t="n"/>
      <c r="J2450" s="80" t="n"/>
      <c r="K2450" s="80">
        <f>F2450-Y2450</f>
        <v/>
      </c>
      <c r="L2450" s="82">
        <f>AA2450/(K2450+W2450)</f>
        <v/>
      </c>
      <c r="M2450" s="75" t="n">
        <v>0.5</v>
      </c>
      <c r="N2450" s="80" t="n">
        <v>52589.1</v>
      </c>
      <c r="O2450" s="80" t="n">
        <v>16723.4</v>
      </c>
      <c r="P2450" s="80" t="n">
        <v>9530.5</v>
      </c>
      <c r="Q2450" s="80" t="n">
        <v>18252</v>
      </c>
      <c r="R2450" s="80" t="n">
        <v>9488.16</v>
      </c>
      <c r="S2450" s="80" t="n">
        <v>-1404.96</v>
      </c>
      <c r="T2450" s="80">
        <f>O2450-Y2450</f>
        <v/>
      </c>
      <c r="U2450" s="82">
        <f>AA2450/(T2450+X2450)</f>
        <v/>
      </c>
      <c r="V2450" s="80">
        <f>INDEX(检修、备用和必开!B:B,MATCH(统调负荷!$C2450,检修、备用和必开!$A:$A,0))</f>
        <v/>
      </c>
      <c r="W2450" s="80">
        <f>INDEX(检修、备用和必开!C:C,MATCH(统调负荷!$C2450,检修、备用和必开!$A:$A,0))</f>
        <v/>
      </c>
      <c r="X2450" s="80">
        <f>INDEX(检修、备用和必开!D:D,MATCH(统调负荷!$C2450,检修、备用和必开!$A:$A,0))</f>
        <v/>
      </c>
      <c r="Y2450" s="80">
        <f>INDEX(检修、备用和必开!E:E,MATCH(统调负荷!$C2450,检修、备用和必开!$A:$A,0))</f>
        <v/>
      </c>
      <c r="Z2450" s="80">
        <f>INDEX(检修、备用和必开!F:F,MATCH(统调负荷!$C2450,检修、备用和必开!$A:$A,0))</f>
        <v/>
      </c>
      <c r="AA2450" s="80">
        <f>94492.4-V2450-Z2450</f>
        <v/>
      </c>
      <c r="AB2450" s="80" t="n">
        <v>302.8</v>
      </c>
      <c r="AC2450" s="80" t="n">
        <v>336.87</v>
      </c>
      <c r="AD2450" s="83">
        <f>C2450+D2450</f>
        <v/>
      </c>
      <c r="AE2450" s="82">
        <f>N2450-E2450</f>
        <v/>
      </c>
      <c r="AF2450" s="82">
        <f>O2450-F2450</f>
        <v/>
      </c>
      <c r="AG2450" s="82">
        <f>P2450-G2450</f>
        <v/>
      </c>
      <c r="AH2450" s="82">
        <f>Q2450-H2450</f>
        <v/>
      </c>
      <c r="AI2450" s="82">
        <f>R2450-I2450</f>
        <v/>
      </c>
      <c r="AJ2450" s="82">
        <f>S2450-J2450</f>
        <v/>
      </c>
      <c r="AK2450" s="80">
        <f>INDEX(检修、备用和必开!I:I,MATCH(统调负荷!$C2450,检修、备用和必开!$A:$A,0))</f>
        <v/>
      </c>
    </row>
    <row r="2451" ht="13.8" customHeight="1">
      <c r="A2451" s="80">
        <f>WEEKDAY(C2451,2)</f>
        <v/>
      </c>
      <c r="B2451" s="80">
        <f>HOUR(D2451)</f>
        <v/>
      </c>
      <c r="D2451" s="75" t="n"/>
      <c r="E2451" s="80" t="n"/>
      <c r="F2451" s="80" t="n"/>
      <c r="G2451" s="80" t="n"/>
      <c r="H2451" s="80" t="n"/>
      <c r="I2451" s="80" t="n"/>
      <c r="J2451" s="80" t="n"/>
      <c r="K2451" s="80">
        <f>F2451-Y2451</f>
        <v/>
      </c>
      <c r="L2451" s="82">
        <f>AA2451/(K2451+W2451)</f>
        <v/>
      </c>
      <c r="M2451" s="75" t="n">
        <v>0.5104166666666666</v>
      </c>
      <c r="N2451" s="80" t="n">
        <v>53437.9</v>
      </c>
      <c r="O2451" s="80" t="n">
        <v>17799.12</v>
      </c>
      <c r="P2451" s="80" t="n">
        <v>9419.200000000001</v>
      </c>
      <c r="Q2451" s="80" t="n">
        <v>18137.6</v>
      </c>
      <c r="R2451" s="80" t="n">
        <v>9458.91</v>
      </c>
      <c r="S2451" s="80" t="n">
        <v>-1376.93</v>
      </c>
      <c r="T2451" s="80">
        <f>O2451-Y2451</f>
        <v/>
      </c>
      <c r="U2451" s="82">
        <f>AA2451/(T2451+X2451)</f>
        <v/>
      </c>
      <c r="V2451" s="80">
        <f>INDEX(检修、备用和必开!B:B,MATCH(统调负荷!$C2451,检修、备用和必开!$A:$A,0))</f>
        <v/>
      </c>
      <c r="W2451" s="80">
        <f>INDEX(检修、备用和必开!C:C,MATCH(统调负荷!$C2451,检修、备用和必开!$A:$A,0))</f>
        <v/>
      </c>
      <c r="X2451" s="80">
        <f>INDEX(检修、备用和必开!D:D,MATCH(统调负荷!$C2451,检修、备用和必开!$A:$A,0))</f>
        <v/>
      </c>
      <c r="Y2451" s="80">
        <f>INDEX(检修、备用和必开!E:E,MATCH(统调负荷!$C2451,检修、备用和必开!$A:$A,0))</f>
        <v/>
      </c>
      <c r="Z2451" s="80">
        <f>INDEX(检修、备用和必开!F:F,MATCH(统调负荷!$C2451,检修、备用和必开!$A:$A,0))</f>
        <v/>
      </c>
      <c r="AA2451" s="80">
        <f>94492.4-V2451-Z2451</f>
        <v/>
      </c>
      <c r="AB2451" s="80" t="n">
        <v>307.77</v>
      </c>
      <c r="AC2451" s="80" t="n">
        <v>358.7</v>
      </c>
      <c r="AD2451" s="83">
        <f>C2451+D2451</f>
        <v/>
      </c>
      <c r="AE2451" s="82">
        <f>N2451-E2451</f>
        <v/>
      </c>
      <c r="AF2451" s="82">
        <f>O2451-F2451</f>
        <v/>
      </c>
      <c r="AG2451" s="82">
        <f>P2451-G2451</f>
        <v/>
      </c>
      <c r="AH2451" s="82">
        <f>Q2451-H2451</f>
        <v/>
      </c>
      <c r="AI2451" s="82">
        <f>R2451-I2451</f>
        <v/>
      </c>
      <c r="AJ2451" s="82">
        <f>S2451-J2451</f>
        <v/>
      </c>
      <c r="AK2451" s="80">
        <f>INDEX(检修、备用和必开!I:I,MATCH(统调负荷!$C2451,检修、备用和必开!$A:$A,0))</f>
        <v/>
      </c>
    </row>
    <row r="2452" ht="13.8" customHeight="1">
      <c r="A2452" s="80">
        <f>WEEKDAY(C2452,2)</f>
        <v/>
      </c>
      <c r="B2452" s="80">
        <f>HOUR(D2452)</f>
        <v/>
      </c>
      <c r="D2452" s="75" t="n"/>
      <c r="E2452" s="80" t="n"/>
      <c r="F2452" s="80" t="n"/>
      <c r="G2452" s="80" t="n"/>
      <c r="H2452" s="80" t="n"/>
      <c r="I2452" s="80" t="n"/>
      <c r="J2452" s="80" t="n"/>
      <c r="K2452" s="80">
        <f>F2452-Y2452</f>
        <v/>
      </c>
      <c r="L2452" s="82">
        <f>AA2452/(K2452+W2452)</f>
        <v/>
      </c>
      <c r="M2452" s="75" t="n">
        <v>0.5208333333333334</v>
      </c>
      <c r="N2452" s="80" t="n">
        <v>53061.9</v>
      </c>
      <c r="O2452" s="80" t="n">
        <v>17099.8</v>
      </c>
      <c r="P2452" s="80" t="n">
        <v>10177.9</v>
      </c>
      <c r="Q2452" s="80" t="n">
        <v>17579.1</v>
      </c>
      <c r="R2452" s="80" t="n">
        <v>9587.18</v>
      </c>
      <c r="S2452" s="80" t="n">
        <v>-1382.08</v>
      </c>
      <c r="T2452" s="80">
        <f>O2452-Y2452</f>
        <v/>
      </c>
      <c r="U2452" s="82">
        <f>AA2452/(T2452+X2452)</f>
        <v/>
      </c>
      <c r="V2452" s="80">
        <f>INDEX(检修、备用和必开!B:B,MATCH(统调负荷!$C2452,检修、备用和必开!$A:$A,0))</f>
        <v/>
      </c>
      <c r="W2452" s="80">
        <f>INDEX(检修、备用和必开!C:C,MATCH(统调负荷!$C2452,检修、备用和必开!$A:$A,0))</f>
        <v/>
      </c>
      <c r="X2452" s="80">
        <f>INDEX(检修、备用和必开!D:D,MATCH(统调负荷!$C2452,检修、备用和必开!$A:$A,0))</f>
        <v/>
      </c>
      <c r="Y2452" s="80">
        <f>INDEX(检修、备用和必开!E:E,MATCH(统调负荷!$C2452,检修、备用和必开!$A:$A,0))</f>
        <v/>
      </c>
      <c r="Z2452" s="80">
        <f>INDEX(检修、备用和必开!F:F,MATCH(统调负荷!$C2452,检修、备用和必开!$A:$A,0))</f>
        <v/>
      </c>
      <c r="AA2452" s="80">
        <f>94492.4-V2452-Z2452</f>
        <v/>
      </c>
      <c r="AB2452" s="80" t="n">
        <v>258.13</v>
      </c>
      <c r="AC2452" s="80" t="n">
        <v>354.86</v>
      </c>
      <c r="AD2452" s="83">
        <f>C2452+D2452</f>
        <v/>
      </c>
      <c r="AE2452" s="82">
        <f>N2452-E2452</f>
        <v/>
      </c>
      <c r="AF2452" s="82">
        <f>O2452-F2452</f>
        <v/>
      </c>
      <c r="AG2452" s="82">
        <f>P2452-G2452</f>
        <v/>
      </c>
      <c r="AH2452" s="82">
        <f>Q2452-H2452</f>
        <v/>
      </c>
      <c r="AI2452" s="82">
        <f>R2452-I2452</f>
        <v/>
      </c>
      <c r="AJ2452" s="82">
        <f>S2452-J2452</f>
        <v/>
      </c>
      <c r="AK2452" s="80">
        <f>INDEX(检修、备用和必开!I:I,MATCH(统调负荷!$C2452,检修、备用和必开!$A:$A,0))</f>
        <v/>
      </c>
    </row>
    <row r="2453" ht="13.8" customHeight="1">
      <c r="A2453" s="80">
        <f>WEEKDAY(C2453,2)</f>
        <v/>
      </c>
      <c r="B2453" s="80">
        <f>HOUR(D2453)</f>
        <v/>
      </c>
      <c r="D2453" s="75" t="n"/>
      <c r="E2453" s="80" t="n"/>
      <c r="F2453" s="80" t="n"/>
      <c r="G2453" s="80" t="n"/>
      <c r="H2453" s="80" t="n"/>
      <c r="I2453" s="80" t="n"/>
      <c r="J2453" s="80" t="n"/>
      <c r="K2453" s="80">
        <f>F2453-Y2453</f>
        <v/>
      </c>
      <c r="L2453" s="82">
        <f>AA2453/(K2453+W2453)</f>
        <v/>
      </c>
      <c r="M2453" s="75" t="n">
        <v>0.53125</v>
      </c>
      <c r="N2453" s="80" t="n">
        <v>52675.3</v>
      </c>
      <c r="O2453" s="80" t="n">
        <v>16776.74</v>
      </c>
      <c r="P2453" s="80" t="n">
        <v>11034.3</v>
      </c>
      <c r="Q2453" s="80" t="n">
        <v>16503.6</v>
      </c>
      <c r="R2453" s="80" t="n">
        <v>9670.940000000001</v>
      </c>
      <c r="S2453" s="80" t="n">
        <v>-1310.28</v>
      </c>
      <c r="T2453" s="80">
        <f>O2453-Y2453</f>
        <v/>
      </c>
      <c r="U2453" s="82">
        <f>AA2453/(T2453+X2453)</f>
        <v/>
      </c>
      <c r="V2453" s="80">
        <f>INDEX(检修、备用和必开!B:B,MATCH(统调负荷!$C2453,检修、备用和必开!$A:$A,0))</f>
        <v/>
      </c>
      <c r="W2453" s="80">
        <f>INDEX(检修、备用和必开!C:C,MATCH(统调负荷!$C2453,检修、备用和必开!$A:$A,0))</f>
        <v/>
      </c>
      <c r="X2453" s="80">
        <f>INDEX(检修、备用和必开!D:D,MATCH(统调负荷!$C2453,检修、备用和必开!$A:$A,0))</f>
        <v/>
      </c>
      <c r="Y2453" s="80">
        <f>INDEX(检修、备用和必开!E:E,MATCH(统调负荷!$C2453,检修、备用和必开!$A:$A,0))</f>
        <v/>
      </c>
      <c r="Z2453" s="80">
        <f>INDEX(检修、备用和必开!F:F,MATCH(统调负荷!$C2453,检修、备用和必开!$A:$A,0))</f>
        <v/>
      </c>
      <c r="AA2453" s="80">
        <f>94492.4-V2453-Z2453</f>
        <v/>
      </c>
      <c r="AB2453" s="80" t="n">
        <v>248.2</v>
      </c>
      <c r="AC2453" s="80" t="n">
        <v>398.56</v>
      </c>
      <c r="AD2453" s="83">
        <f>C2453+D2453</f>
        <v/>
      </c>
      <c r="AE2453" s="82">
        <f>N2453-E2453</f>
        <v/>
      </c>
      <c r="AF2453" s="82">
        <f>O2453-F2453</f>
        <v/>
      </c>
      <c r="AG2453" s="82">
        <f>P2453-G2453</f>
        <v/>
      </c>
      <c r="AH2453" s="82">
        <f>Q2453-H2453</f>
        <v/>
      </c>
      <c r="AI2453" s="82">
        <f>R2453-I2453</f>
        <v/>
      </c>
      <c r="AJ2453" s="82">
        <f>S2453-J2453</f>
        <v/>
      </c>
      <c r="AK2453" s="80">
        <f>INDEX(检修、备用和必开!I:I,MATCH(统调负荷!$C2453,检修、备用和必开!$A:$A,0))</f>
        <v/>
      </c>
    </row>
    <row r="2454" ht="13.8" customHeight="1">
      <c r="A2454" s="80">
        <f>WEEKDAY(C2454,2)</f>
        <v/>
      </c>
      <c r="B2454" s="80">
        <f>HOUR(D2454)</f>
        <v/>
      </c>
      <c r="D2454" s="75" t="n"/>
      <c r="E2454" s="80" t="n"/>
      <c r="F2454" s="80" t="n"/>
      <c r="G2454" s="80" t="n"/>
      <c r="H2454" s="80" t="n"/>
      <c r="I2454" s="80" t="n"/>
      <c r="J2454" s="80" t="n"/>
      <c r="K2454" s="80">
        <f>F2454-Y2454</f>
        <v/>
      </c>
      <c r="L2454" s="82">
        <f>AA2454/(K2454+W2454)</f>
        <v/>
      </c>
      <c r="M2454" s="75" t="n">
        <v>0.5416666666666666</v>
      </c>
      <c r="N2454" s="80" t="n">
        <v>52125.5</v>
      </c>
      <c r="O2454" s="80" t="n">
        <v>17159.33</v>
      </c>
      <c r="P2454" s="80" t="n">
        <v>10592.5</v>
      </c>
      <c r="Q2454" s="80" t="n">
        <v>15876.6</v>
      </c>
      <c r="R2454" s="80" t="n">
        <v>9805.75</v>
      </c>
      <c r="S2454" s="80" t="n">
        <v>-1308.68</v>
      </c>
      <c r="T2454" s="80">
        <f>O2454-Y2454</f>
        <v/>
      </c>
      <c r="U2454" s="82">
        <f>AA2454/(T2454+X2454)</f>
        <v/>
      </c>
      <c r="V2454" s="80">
        <f>INDEX(检修、备用和必开!B:B,MATCH(统调负荷!$C2454,检修、备用和必开!$A:$A,0))</f>
        <v/>
      </c>
      <c r="W2454" s="80">
        <f>INDEX(检修、备用和必开!C:C,MATCH(统调负荷!$C2454,检修、备用和必开!$A:$A,0))</f>
        <v/>
      </c>
      <c r="X2454" s="80">
        <f>INDEX(检修、备用和必开!D:D,MATCH(统调负荷!$C2454,检修、备用和必开!$A:$A,0))</f>
        <v/>
      </c>
      <c r="Y2454" s="80">
        <f>INDEX(检修、备用和必开!E:E,MATCH(统调负荷!$C2454,检修、备用和必开!$A:$A,0))</f>
        <v/>
      </c>
      <c r="Z2454" s="80">
        <f>INDEX(检修、备用和必开!F:F,MATCH(统调负荷!$C2454,检修、备用和必开!$A:$A,0))</f>
        <v/>
      </c>
      <c r="AA2454" s="80">
        <f>94492.4-V2454-Z2454</f>
        <v/>
      </c>
      <c r="AB2454" s="80" t="n">
        <v>253.17</v>
      </c>
      <c r="AC2454" s="80" t="n">
        <v>368.67</v>
      </c>
      <c r="AD2454" s="83">
        <f>C2454+D2454</f>
        <v/>
      </c>
      <c r="AE2454" s="82">
        <f>N2454-E2454</f>
        <v/>
      </c>
      <c r="AF2454" s="82">
        <f>O2454-F2454</f>
        <v/>
      </c>
      <c r="AG2454" s="82">
        <f>P2454-G2454</f>
        <v/>
      </c>
      <c r="AH2454" s="82">
        <f>Q2454-H2454</f>
        <v/>
      </c>
      <c r="AI2454" s="82">
        <f>R2454-I2454</f>
        <v/>
      </c>
      <c r="AJ2454" s="82">
        <f>S2454-J2454</f>
        <v/>
      </c>
      <c r="AK2454" s="80">
        <f>INDEX(检修、备用和必开!I:I,MATCH(统调负荷!$C2454,检修、备用和必开!$A:$A,0))</f>
        <v/>
      </c>
    </row>
    <row r="2455" ht="13.8" customHeight="1">
      <c r="A2455" s="80">
        <f>WEEKDAY(C2455,2)</f>
        <v/>
      </c>
      <c r="B2455" s="80">
        <f>HOUR(D2455)</f>
        <v/>
      </c>
      <c r="D2455" s="75" t="n"/>
      <c r="E2455" s="80" t="n"/>
      <c r="F2455" s="80" t="n"/>
      <c r="G2455" s="80" t="n"/>
      <c r="H2455" s="80" t="n"/>
      <c r="I2455" s="80" t="n"/>
      <c r="J2455" s="80" t="n"/>
      <c r="K2455" s="80">
        <f>F2455-Y2455</f>
        <v/>
      </c>
      <c r="L2455" s="82">
        <f>AA2455/(K2455+W2455)</f>
        <v/>
      </c>
      <c r="M2455" s="75" t="n">
        <v>0.5520833333333334</v>
      </c>
      <c r="N2455" s="80" t="n">
        <v>51605.2</v>
      </c>
      <c r="O2455" s="80" t="n">
        <v>17137.73</v>
      </c>
      <c r="P2455" s="80" t="n">
        <v>9934.68</v>
      </c>
      <c r="Q2455" s="80" t="n">
        <v>15937</v>
      </c>
      <c r="R2455" s="80" t="n">
        <v>9904.17</v>
      </c>
      <c r="S2455" s="80" t="n">
        <v>-1308.38</v>
      </c>
      <c r="T2455" s="80">
        <f>O2455-Y2455</f>
        <v/>
      </c>
      <c r="U2455" s="82">
        <f>AA2455/(T2455+X2455)</f>
        <v/>
      </c>
      <c r="V2455" s="80">
        <f>INDEX(检修、备用和必开!B:B,MATCH(统调负荷!$C2455,检修、备用和必开!$A:$A,0))</f>
        <v/>
      </c>
      <c r="W2455" s="80">
        <f>INDEX(检修、备用和必开!C:C,MATCH(统调负荷!$C2455,检修、备用和必开!$A:$A,0))</f>
        <v/>
      </c>
      <c r="X2455" s="80">
        <f>INDEX(检修、备用和必开!D:D,MATCH(统调负荷!$C2455,检修、备用和必开!$A:$A,0))</f>
        <v/>
      </c>
      <c r="Y2455" s="80">
        <f>INDEX(检修、备用和必开!E:E,MATCH(统调负荷!$C2455,检修、备用和必开!$A:$A,0))</f>
        <v/>
      </c>
      <c r="Z2455" s="80">
        <f>INDEX(检修、备用和必开!F:F,MATCH(统调负荷!$C2455,检修、备用和必开!$A:$A,0))</f>
        <v/>
      </c>
      <c r="AA2455" s="80">
        <f>94492.4-V2455-Z2455</f>
        <v/>
      </c>
      <c r="AB2455" s="80" t="n">
        <v>0</v>
      </c>
      <c r="AC2455" s="80" t="n">
        <v>281.32</v>
      </c>
      <c r="AD2455" s="83">
        <f>C2455+D2455</f>
        <v/>
      </c>
      <c r="AE2455" s="82">
        <f>N2455-E2455</f>
        <v/>
      </c>
      <c r="AF2455" s="82">
        <f>O2455-F2455</f>
        <v/>
      </c>
      <c r="AG2455" s="82">
        <f>P2455-G2455</f>
        <v/>
      </c>
      <c r="AH2455" s="82">
        <f>Q2455-H2455</f>
        <v/>
      </c>
      <c r="AI2455" s="82">
        <f>R2455-I2455</f>
        <v/>
      </c>
      <c r="AJ2455" s="82">
        <f>S2455-J2455</f>
        <v/>
      </c>
      <c r="AK2455" s="80">
        <f>INDEX(检修、备用和必开!I:I,MATCH(统调负荷!$C2455,检修、备用和必开!$A:$A,0))</f>
        <v/>
      </c>
    </row>
    <row r="2456" ht="13.8" customHeight="1">
      <c r="A2456" s="80">
        <f>WEEKDAY(C2456,2)</f>
        <v/>
      </c>
      <c r="B2456" s="80">
        <f>HOUR(D2456)</f>
        <v/>
      </c>
      <c r="D2456" s="75" t="n"/>
      <c r="E2456" s="80" t="n"/>
      <c r="F2456" s="80" t="n"/>
      <c r="G2456" s="80" t="n"/>
      <c r="H2456" s="80" t="n"/>
      <c r="I2456" s="80" t="n"/>
      <c r="J2456" s="80" t="n"/>
      <c r="K2456" s="80">
        <f>F2456-Y2456</f>
        <v/>
      </c>
      <c r="L2456" s="82">
        <f>AA2456/(K2456+W2456)</f>
        <v/>
      </c>
      <c r="M2456" s="75" t="n">
        <v>0.5625</v>
      </c>
      <c r="N2456" s="80" t="n">
        <v>50838.4</v>
      </c>
      <c r="O2456" s="80" t="n">
        <v>16267.63</v>
      </c>
      <c r="P2456" s="80" t="n">
        <v>10413</v>
      </c>
      <c r="Q2456" s="80" t="n">
        <v>15574.4</v>
      </c>
      <c r="R2456" s="80" t="n">
        <v>9951.07</v>
      </c>
      <c r="S2456" s="80" t="n">
        <v>-1367.7</v>
      </c>
      <c r="T2456" s="80">
        <f>O2456-Y2456</f>
        <v/>
      </c>
      <c r="U2456" s="82">
        <f>AA2456/(T2456+X2456)</f>
        <v/>
      </c>
      <c r="V2456" s="80">
        <f>INDEX(检修、备用和必开!B:B,MATCH(统调负荷!$C2456,检修、备用和必开!$A:$A,0))</f>
        <v/>
      </c>
      <c r="W2456" s="80">
        <f>INDEX(检修、备用和必开!C:C,MATCH(统调负荷!$C2456,检修、备用和必开!$A:$A,0))</f>
        <v/>
      </c>
      <c r="X2456" s="80">
        <f>INDEX(检修、备用和必开!D:D,MATCH(统调负荷!$C2456,检修、备用和必开!$A:$A,0))</f>
        <v/>
      </c>
      <c r="Y2456" s="80">
        <f>INDEX(检修、备用和必开!E:E,MATCH(统调负荷!$C2456,检修、备用和必开!$A:$A,0))</f>
        <v/>
      </c>
      <c r="Z2456" s="80">
        <f>INDEX(检修、备用和必开!F:F,MATCH(统调负荷!$C2456,检修、备用和必开!$A:$A,0))</f>
        <v/>
      </c>
      <c r="AA2456" s="80">
        <f>94492.4-V2456-Z2456</f>
        <v/>
      </c>
      <c r="AB2456" s="80" t="n">
        <v>276</v>
      </c>
      <c r="AC2456" s="80" t="n">
        <v>264.22</v>
      </c>
      <c r="AD2456" s="83">
        <f>C2456+D2456</f>
        <v/>
      </c>
      <c r="AE2456" s="82">
        <f>N2456-E2456</f>
        <v/>
      </c>
      <c r="AF2456" s="82">
        <f>O2456-F2456</f>
        <v/>
      </c>
      <c r="AG2456" s="82">
        <f>P2456-G2456</f>
        <v/>
      </c>
      <c r="AH2456" s="82">
        <f>Q2456-H2456</f>
        <v/>
      </c>
      <c r="AI2456" s="82">
        <f>R2456-I2456</f>
        <v/>
      </c>
      <c r="AJ2456" s="82">
        <f>S2456-J2456</f>
        <v/>
      </c>
      <c r="AK2456" s="80">
        <f>INDEX(检修、备用和必开!I:I,MATCH(统调负荷!$C2456,检修、备用和必开!$A:$A,0))</f>
        <v/>
      </c>
    </row>
    <row r="2457" ht="13.8" customHeight="1">
      <c r="A2457" s="80">
        <f>WEEKDAY(C2457,2)</f>
        <v/>
      </c>
      <c r="B2457" s="80">
        <f>HOUR(D2457)</f>
        <v/>
      </c>
      <c r="D2457" s="75" t="n"/>
      <c r="E2457" s="80" t="n"/>
      <c r="F2457" s="80" t="n"/>
      <c r="G2457" s="80" t="n"/>
      <c r="H2457" s="80" t="n"/>
      <c r="I2457" s="80" t="n"/>
      <c r="J2457" s="80" t="n"/>
      <c r="K2457" s="80">
        <f>F2457-Y2457</f>
        <v/>
      </c>
      <c r="L2457" s="82">
        <f>AA2457/(K2457+W2457)</f>
        <v/>
      </c>
      <c r="M2457" s="75" t="n">
        <v>0.5729166666666666</v>
      </c>
      <c r="N2457" s="80" t="n">
        <v>50342.8</v>
      </c>
      <c r="O2457" s="80" t="n">
        <v>16088.89</v>
      </c>
      <c r="P2457" s="80" t="n">
        <v>10112.8</v>
      </c>
      <c r="Q2457" s="80" t="n">
        <v>15505.6</v>
      </c>
      <c r="R2457" s="80" t="n">
        <v>9960.889999999999</v>
      </c>
      <c r="S2457" s="80" t="n">
        <v>-1325.38</v>
      </c>
      <c r="T2457" s="80">
        <f>O2457-Y2457</f>
        <v/>
      </c>
      <c r="U2457" s="82">
        <f>AA2457/(T2457+X2457)</f>
        <v/>
      </c>
      <c r="V2457" s="80">
        <f>INDEX(检修、备用和必开!B:B,MATCH(统调负荷!$C2457,检修、备用和必开!$A:$A,0))</f>
        <v/>
      </c>
      <c r="W2457" s="80">
        <f>INDEX(检修、备用和必开!C:C,MATCH(统调负荷!$C2457,检修、备用和必开!$A:$A,0))</f>
        <v/>
      </c>
      <c r="X2457" s="80">
        <f>INDEX(检修、备用和必开!D:D,MATCH(统调负荷!$C2457,检修、备用和必开!$A:$A,0))</f>
        <v/>
      </c>
      <c r="Y2457" s="80">
        <f>INDEX(检修、备用和必开!E:E,MATCH(统调负荷!$C2457,检修、备用和必开!$A:$A,0))</f>
        <v/>
      </c>
      <c r="Z2457" s="80">
        <f>INDEX(检修、备用和必开!F:F,MATCH(统调负荷!$C2457,检修、备用和必开!$A:$A,0))</f>
        <v/>
      </c>
      <c r="AA2457" s="80">
        <f>94492.4-V2457-Z2457</f>
        <v/>
      </c>
      <c r="AB2457" s="80" t="n">
        <v>258.13</v>
      </c>
      <c r="AC2457" s="80" t="n">
        <v>310.03</v>
      </c>
      <c r="AD2457" s="83">
        <f>C2457+D2457</f>
        <v/>
      </c>
      <c r="AE2457" s="82">
        <f>N2457-E2457</f>
        <v/>
      </c>
      <c r="AF2457" s="82">
        <f>O2457-F2457</f>
        <v/>
      </c>
      <c r="AG2457" s="82">
        <f>P2457-G2457</f>
        <v/>
      </c>
      <c r="AH2457" s="82">
        <f>Q2457-H2457</f>
        <v/>
      </c>
      <c r="AI2457" s="82">
        <f>R2457-I2457</f>
        <v/>
      </c>
      <c r="AJ2457" s="82">
        <f>S2457-J2457</f>
        <v/>
      </c>
      <c r="AK2457" s="80">
        <f>INDEX(检修、备用和必开!I:I,MATCH(统调负荷!$C2457,检修、备用和必开!$A:$A,0))</f>
        <v/>
      </c>
    </row>
    <row r="2458" ht="13.8" customHeight="1">
      <c r="A2458" s="80">
        <f>WEEKDAY(C2458,2)</f>
        <v/>
      </c>
      <c r="B2458" s="80">
        <f>HOUR(D2458)</f>
        <v/>
      </c>
      <c r="D2458" s="75" t="n"/>
      <c r="E2458" s="80" t="n"/>
      <c r="F2458" s="80" t="n"/>
      <c r="G2458" s="80" t="n"/>
      <c r="H2458" s="80" t="n"/>
      <c r="I2458" s="80" t="n"/>
      <c r="J2458" s="80" t="n"/>
      <c r="K2458" s="80">
        <f>F2458-Y2458</f>
        <v/>
      </c>
      <c r="L2458" s="82">
        <f>AA2458/(K2458+W2458)</f>
        <v/>
      </c>
      <c r="M2458" s="75" t="n">
        <v>0.5833333333333334</v>
      </c>
      <c r="N2458" s="80" t="n">
        <v>49512.8</v>
      </c>
      <c r="O2458" s="80" t="n">
        <v>15472.86</v>
      </c>
      <c r="P2458" s="80" t="n">
        <v>9670.48</v>
      </c>
      <c r="Q2458" s="80" t="n">
        <v>15708.8</v>
      </c>
      <c r="R2458" s="80" t="n">
        <v>9955.299999999999</v>
      </c>
      <c r="S2458" s="80" t="n">
        <v>-1294.64</v>
      </c>
      <c r="T2458" s="80">
        <f>O2458-Y2458</f>
        <v/>
      </c>
      <c r="U2458" s="82">
        <f>AA2458/(T2458+X2458)</f>
        <v/>
      </c>
      <c r="V2458" s="80">
        <f>INDEX(检修、备用和必开!B:B,MATCH(统调负荷!$C2458,检修、备用和必开!$A:$A,0))</f>
        <v/>
      </c>
      <c r="W2458" s="80">
        <f>INDEX(检修、备用和必开!C:C,MATCH(统调负荷!$C2458,检修、备用和必开!$A:$A,0))</f>
        <v/>
      </c>
      <c r="X2458" s="80">
        <f>INDEX(检修、备用和必开!D:D,MATCH(统调负荷!$C2458,检修、备用和必开!$A:$A,0))</f>
        <v/>
      </c>
      <c r="Y2458" s="80">
        <f>INDEX(检修、备用和必开!E:E,MATCH(统调负荷!$C2458,检修、备用和必开!$A:$A,0))</f>
        <v/>
      </c>
      <c r="Z2458" s="80">
        <f>INDEX(检修、备用和必开!F:F,MATCH(统调负荷!$C2458,检修、备用和必开!$A:$A,0))</f>
        <v/>
      </c>
      <c r="AA2458" s="80">
        <f>94492.4-V2458-Z2458</f>
        <v/>
      </c>
      <c r="AB2458" s="80" t="n">
        <v>276</v>
      </c>
      <c r="AC2458" s="80" t="n">
        <v>280.89</v>
      </c>
      <c r="AD2458" s="83">
        <f>C2458+D2458</f>
        <v/>
      </c>
      <c r="AE2458" s="82">
        <f>N2458-E2458</f>
        <v/>
      </c>
      <c r="AF2458" s="82">
        <f>O2458-F2458</f>
        <v/>
      </c>
      <c r="AG2458" s="82">
        <f>P2458-G2458</f>
        <v/>
      </c>
      <c r="AH2458" s="82">
        <f>Q2458-H2458</f>
        <v/>
      </c>
      <c r="AI2458" s="82">
        <f>R2458-I2458</f>
        <v/>
      </c>
      <c r="AJ2458" s="82">
        <f>S2458-J2458</f>
        <v/>
      </c>
      <c r="AK2458" s="80">
        <f>INDEX(检修、备用和必开!I:I,MATCH(统调负荷!$C2458,检修、备用和必开!$A:$A,0))</f>
        <v/>
      </c>
    </row>
    <row r="2459" ht="13.8" customHeight="1">
      <c r="A2459" s="80">
        <f>WEEKDAY(C2459,2)</f>
        <v/>
      </c>
      <c r="B2459" s="80">
        <f>HOUR(D2459)</f>
        <v/>
      </c>
      <c r="D2459" s="75" t="n"/>
      <c r="E2459" s="80" t="n"/>
      <c r="F2459" s="80" t="n"/>
      <c r="G2459" s="80" t="n"/>
      <c r="H2459" s="80" t="n"/>
      <c r="I2459" s="80" t="n"/>
      <c r="J2459" s="80" t="n"/>
      <c r="K2459" s="80">
        <f>F2459-Y2459</f>
        <v/>
      </c>
      <c r="L2459" s="82">
        <f>AA2459/(K2459+W2459)</f>
        <v/>
      </c>
      <c r="M2459" s="75" t="n">
        <v>0.59375</v>
      </c>
      <c r="N2459" s="80" t="n">
        <v>48399.8</v>
      </c>
      <c r="O2459" s="80" t="n">
        <v>14724.84</v>
      </c>
      <c r="P2459" s="80" t="n">
        <v>9571.17</v>
      </c>
      <c r="Q2459" s="80" t="n">
        <v>15450.1</v>
      </c>
      <c r="R2459" s="80" t="n">
        <v>9987.25</v>
      </c>
      <c r="S2459" s="80" t="n">
        <v>-1333.56</v>
      </c>
      <c r="T2459" s="80">
        <f>O2459-Y2459</f>
        <v/>
      </c>
      <c r="U2459" s="82">
        <f>AA2459/(T2459+X2459)</f>
        <v/>
      </c>
      <c r="V2459" s="80">
        <f>INDEX(检修、备用和必开!B:B,MATCH(统调负荷!$C2459,检修、备用和必开!$A:$A,0))</f>
        <v/>
      </c>
      <c r="W2459" s="80">
        <f>INDEX(检修、备用和必开!C:C,MATCH(统调负荷!$C2459,检修、备用和必开!$A:$A,0))</f>
        <v/>
      </c>
      <c r="X2459" s="80">
        <f>INDEX(检修、备用和必开!D:D,MATCH(统调负荷!$C2459,检修、备用和必开!$A:$A,0))</f>
        <v/>
      </c>
      <c r="Y2459" s="80">
        <f>INDEX(检修、备用和必开!E:E,MATCH(统调负荷!$C2459,检修、备用和必开!$A:$A,0))</f>
        <v/>
      </c>
      <c r="Z2459" s="80">
        <f>INDEX(检修、备用和必开!F:F,MATCH(统调负荷!$C2459,检修、备用和必开!$A:$A,0))</f>
        <v/>
      </c>
      <c r="AA2459" s="80">
        <f>94492.4-V2459-Z2459</f>
        <v/>
      </c>
      <c r="AB2459" s="80" t="n">
        <v>248.2</v>
      </c>
      <c r="AC2459" s="80" t="n">
        <v>307.75</v>
      </c>
      <c r="AD2459" s="83">
        <f>C2459+D2459</f>
        <v/>
      </c>
      <c r="AE2459" s="82">
        <f>N2459-E2459</f>
        <v/>
      </c>
      <c r="AF2459" s="82">
        <f>O2459-F2459</f>
        <v/>
      </c>
      <c r="AG2459" s="82">
        <f>P2459-G2459</f>
        <v/>
      </c>
      <c r="AH2459" s="82">
        <f>Q2459-H2459</f>
        <v/>
      </c>
      <c r="AI2459" s="82">
        <f>R2459-I2459</f>
        <v/>
      </c>
      <c r="AJ2459" s="82">
        <f>S2459-J2459</f>
        <v/>
      </c>
      <c r="AK2459" s="80">
        <f>INDEX(检修、备用和必开!I:I,MATCH(统调负荷!$C2459,检修、备用和必开!$A:$A,0))</f>
        <v/>
      </c>
    </row>
    <row r="2460" ht="13.8" customHeight="1">
      <c r="A2460" s="80">
        <f>WEEKDAY(C2460,2)</f>
        <v/>
      </c>
      <c r="B2460" s="80">
        <f>HOUR(D2460)</f>
        <v/>
      </c>
      <c r="D2460" s="75" t="n"/>
      <c r="E2460" s="80" t="n"/>
      <c r="F2460" s="80" t="n"/>
      <c r="G2460" s="80" t="n"/>
      <c r="H2460" s="80" t="n"/>
      <c r="I2460" s="80" t="n"/>
      <c r="J2460" s="80" t="n"/>
      <c r="K2460" s="80">
        <f>F2460-Y2460</f>
        <v/>
      </c>
      <c r="L2460" s="82">
        <f>AA2460/(K2460+W2460)</f>
        <v/>
      </c>
      <c r="M2460" s="75" t="n">
        <v>0.6041666666666666</v>
      </c>
      <c r="N2460" s="80" t="n">
        <v>47950.3</v>
      </c>
      <c r="O2460" s="80" t="n">
        <v>14048.82</v>
      </c>
      <c r="P2460" s="80" t="n">
        <v>9942.049999999999</v>
      </c>
      <c r="Q2460" s="80" t="n">
        <v>15385.5</v>
      </c>
      <c r="R2460" s="80" t="n">
        <v>9969.52</v>
      </c>
      <c r="S2460" s="80" t="n">
        <v>-1395.59</v>
      </c>
      <c r="T2460" s="80">
        <f>O2460-Y2460</f>
        <v/>
      </c>
      <c r="U2460" s="82">
        <f>AA2460/(T2460+X2460)</f>
        <v/>
      </c>
      <c r="V2460" s="80">
        <f>INDEX(检修、备用和必开!B:B,MATCH(统调负荷!$C2460,检修、备用和必开!$A:$A,0))</f>
        <v/>
      </c>
      <c r="W2460" s="80">
        <f>INDEX(检修、备用和必开!C:C,MATCH(统调负荷!$C2460,检修、备用和必开!$A:$A,0))</f>
        <v/>
      </c>
      <c r="X2460" s="80">
        <f>INDEX(检修、备用和必开!D:D,MATCH(统调负荷!$C2460,检修、备用和必开!$A:$A,0))</f>
        <v/>
      </c>
      <c r="Y2460" s="80">
        <f>INDEX(检修、备用和必开!E:E,MATCH(统调负荷!$C2460,检修、备用和必开!$A:$A,0))</f>
        <v/>
      </c>
      <c r="Z2460" s="80">
        <f>INDEX(检修、备用和必开!F:F,MATCH(统调负荷!$C2460,检修、备用和必开!$A:$A,0))</f>
        <v/>
      </c>
      <c r="AA2460" s="80">
        <f>94492.4-V2460-Z2460</f>
        <v/>
      </c>
      <c r="AB2460" s="80" t="n">
        <v>277.98</v>
      </c>
      <c r="AC2460" s="80" t="n">
        <v>165.95</v>
      </c>
      <c r="AD2460" s="83">
        <f>C2460+D2460</f>
        <v/>
      </c>
      <c r="AE2460" s="82">
        <f>N2460-E2460</f>
        <v/>
      </c>
      <c r="AF2460" s="82">
        <f>O2460-F2460</f>
        <v/>
      </c>
      <c r="AG2460" s="82">
        <f>P2460-G2460</f>
        <v/>
      </c>
      <c r="AH2460" s="82">
        <f>Q2460-H2460</f>
        <v/>
      </c>
      <c r="AI2460" s="82">
        <f>R2460-I2460</f>
        <v/>
      </c>
      <c r="AJ2460" s="82">
        <f>S2460-J2460</f>
        <v/>
      </c>
      <c r="AK2460" s="80">
        <f>INDEX(检修、备用和必开!I:I,MATCH(统调负荷!$C2460,检修、备用和必开!$A:$A,0))</f>
        <v/>
      </c>
    </row>
    <row r="2461" ht="13.8" customHeight="1">
      <c r="A2461" s="80">
        <f>WEEKDAY(C2461,2)</f>
        <v/>
      </c>
      <c r="B2461" s="80">
        <f>HOUR(D2461)</f>
        <v/>
      </c>
      <c r="D2461" s="75" t="n"/>
      <c r="E2461" s="80" t="n"/>
      <c r="F2461" s="80" t="n"/>
      <c r="G2461" s="80" t="n"/>
      <c r="H2461" s="80" t="n"/>
      <c r="I2461" s="80" t="n"/>
      <c r="J2461" s="80" t="n"/>
      <c r="K2461" s="80">
        <f>F2461-Y2461</f>
        <v/>
      </c>
      <c r="L2461" s="82">
        <f>AA2461/(K2461+W2461)</f>
        <v/>
      </c>
      <c r="M2461" s="75" t="n">
        <v>0.6145833333333334</v>
      </c>
      <c r="N2461" s="80" t="n">
        <v>48018.5</v>
      </c>
      <c r="O2461" s="80" t="n">
        <v>13690.02</v>
      </c>
      <c r="P2461" s="80" t="n">
        <v>10636.1</v>
      </c>
      <c r="Q2461" s="80" t="n">
        <v>15258.7</v>
      </c>
      <c r="R2461" s="80" t="n">
        <v>9835.17</v>
      </c>
      <c r="S2461" s="80" t="n">
        <v>-1401.49</v>
      </c>
      <c r="T2461" s="80">
        <f>O2461-Y2461</f>
        <v/>
      </c>
      <c r="U2461" s="82">
        <f>AA2461/(T2461+X2461)</f>
        <v/>
      </c>
      <c r="V2461" s="80">
        <f>INDEX(检修、备用和必开!B:B,MATCH(统调负荷!$C2461,检修、备用和必开!$A:$A,0))</f>
        <v/>
      </c>
      <c r="W2461" s="80">
        <f>INDEX(检修、备用和必开!C:C,MATCH(统调负荷!$C2461,检修、备用和必开!$A:$A,0))</f>
        <v/>
      </c>
      <c r="X2461" s="80">
        <f>INDEX(检修、备用和必开!D:D,MATCH(统调负荷!$C2461,检修、备用和必开!$A:$A,0))</f>
        <v/>
      </c>
      <c r="Y2461" s="80">
        <f>INDEX(检修、备用和必开!E:E,MATCH(统调负荷!$C2461,检修、备用和必开!$A:$A,0))</f>
        <v/>
      </c>
      <c r="Z2461" s="80">
        <f>INDEX(检修、备用和必开!F:F,MATCH(统调负荷!$C2461,检修、备用和必开!$A:$A,0))</f>
        <v/>
      </c>
      <c r="AA2461" s="80">
        <f>94492.4-V2461-Z2461</f>
        <v/>
      </c>
      <c r="AB2461" s="80" t="n">
        <v>277.98</v>
      </c>
      <c r="AC2461" s="80" t="n">
        <v>201.88</v>
      </c>
      <c r="AD2461" s="83">
        <f>C2461+D2461</f>
        <v/>
      </c>
      <c r="AE2461" s="82">
        <f>N2461-E2461</f>
        <v/>
      </c>
      <c r="AF2461" s="82">
        <f>O2461-F2461</f>
        <v/>
      </c>
      <c r="AG2461" s="82">
        <f>P2461-G2461</f>
        <v/>
      </c>
      <c r="AH2461" s="82">
        <f>Q2461-H2461</f>
        <v/>
      </c>
      <c r="AI2461" s="82">
        <f>R2461-I2461</f>
        <v/>
      </c>
      <c r="AJ2461" s="82">
        <f>S2461-J2461</f>
        <v/>
      </c>
      <c r="AK2461" s="80">
        <f>INDEX(检修、备用和必开!I:I,MATCH(统调负荷!$C2461,检修、备用和必开!$A:$A,0))</f>
        <v/>
      </c>
    </row>
    <row r="2462" ht="13.8" customHeight="1">
      <c r="A2462" s="80">
        <f>WEEKDAY(C2462,2)</f>
        <v/>
      </c>
      <c r="B2462" s="80">
        <f>HOUR(D2462)</f>
        <v/>
      </c>
      <c r="D2462" s="75" t="n"/>
      <c r="E2462" s="80" t="n"/>
      <c r="F2462" s="80" t="n"/>
      <c r="G2462" s="80" t="n"/>
      <c r="H2462" s="80" t="n"/>
      <c r="I2462" s="80" t="n"/>
      <c r="J2462" s="80" t="n"/>
      <c r="K2462" s="80">
        <f>F2462-Y2462</f>
        <v/>
      </c>
      <c r="L2462" s="82">
        <f>AA2462/(K2462+W2462)</f>
        <v/>
      </c>
      <c r="M2462" s="75" t="n">
        <v>0.625</v>
      </c>
      <c r="N2462" s="80" t="n">
        <v>48064.5</v>
      </c>
      <c r="O2462" s="80" t="n">
        <v>13525.39</v>
      </c>
      <c r="P2462" s="80" t="n">
        <v>10609.5</v>
      </c>
      <c r="Q2462" s="80" t="n">
        <v>15663.6</v>
      </c>
      <c r="R2462" s="80" t="n">
        <v>9643.68</v>
      </c>
      <c r="S2462" s="80" t="n">
        <v>-1377.67</v>
      </c>
      <c r="T2462" s="80">
        <f>O2462-Y2462</f>
        <v/>
      </c>
      <c r="U2462" s="82">
        <f>AA2462/(T2462+X2462)</f>
        <v/>
      </c>
      <c r="V2462" s="80">
        <f>INDEX(检修、备用和必开!B:B,MATCH(统调负荷!$C2462,检修、备用和必开!$A:$A,0))</f>
        <v/>
      </c>
      <c r="W2462" s="80">
        <f>INDEX(检修、备用和必开!C:C,MATCH(统调负荷!$C2462,检修、备用和必开!$A:$A,0))</f>
        <v/>
      </c>
      <c r="X2462" s="80">
        <f>INDEX(检修、备用和必开!D:D,MATCH(统调负荷!$C2462,检修、备用和必开!$A:$A,0))</f>
        <v/>
      </c>
      <c r="Y2462" s="80">
        <f>INDEX(检修、备用和必开!E:E,MATCH(统调负荷!$C2462,检修、备用和必开!$A:$A,0))</f>
        <v/>
      </c>
      <c r="Z2462" s="80">
        <f>INDEX(检修、备用和必开!F:F,MATCH(统调负荷!$C2462,检修、备用和必开!$A:$A,0))</f>
        <v/>
      </c>
      <c r="AA2462" s="80">
        <f>94492.4-V2462-Z2462</f>
        <v/>
      </c>
      <c r="AB2462" s="80" t="n">
        <v>278.98</v>
      </c>
      <c r="AC2462" s="80" t="n">
        <v>176.07</v>
      </c>
      <c r="AD2462" s="83">
        <f>C2462+D2462</f>
        <v/>
      </c>
      <c r="AE2462" s="82">
        <f>N2462-E2462</f>
        <v/>
      </c>
      <c r="AF2462" s="82">
        <f>O2462-F2462</f>
        <v/>
      </c>
      <c r="AG2462" s="82">
        <f>P2462-G2462</f>
        <v/>
      </c>
      <c r="AH2462" s="82">
        <f>Q2462-H2462</f>
        <v/>
      </c>
      <c r="AI2462" s="82">
        <f>R2462-I2462</f>
        <v/>
      </c>
      <c r="AJ2462" s="82">
        <f>S2462-J2462</f>
        <v/>
      </c>
      <c r="AK2462" s="80">
        <f>INDEX(检修、备用和必开!I:I,MATCH(统调负荷!$C2462,检修、备用和必开!$A:$A,0))</f>
        <v/>
      </c>
    </row>
    <row r="2463" ht="13.8" customHeight="1">
      <c r="A2463" s="80">
        <f>WEEKDAY(C2463,2)</f>
        <v/>
      </c>
      <c r="B2463" s="80">
        <f>HOUR(D2463)</f>
        <v/>
      </c>
      <c r="D2463" s="75" t="n"/>
      <c r="E2463" s="80" t="n"/>
      <c r="F2463" s="80" t="n"/>
      <c r="G2463" s="80" t="n"/>
      <c r="H2463" s="80" t="n"/>
      <c r="I2463" s="80" t="n"/>
      <c r="J2463" s="80" t="n"/>
      <c r="K2463" s="80">
        <f>F2463-Y2463</f>
        <v/>
      </c>
      <c r="L2463" s="82">
        <f>AA2463/(K2463+W2463)</f>
        <v/>
      </c>
      <c r="M2463" s="75" t="n">
        <v>0.6354166666666666</v>
      </c>
      <c r="N2463" s="80" t="n">
        <v>48487.4</v>
      </c>
      <c r="O2463" s="80" t="n">
        <v>12427</v>
      </c>
      <c r="P2463" s="80" t="n">
        <v>11741</v>
      </c>
      <c r="Q2463" s="80" t="n">
        <v>16191.9</v>
      </c>
      <c r="R2463" s="80" t="n">
        <v>9529.65</v>
      </c>
      <c r="S2463" s="80" t="n">
        <v>-1402.15</v>
      </c>
      <c r="T2463" s="80">
        <f>O2463-Y2463</f>
        <v/>
      </c>
      <c r="U2463" s="82">
        <f>AA2463/(T2463+X2463)</f>
        <v/>
      </c>
      <c r="V2463" s="80">
        <f>INDEX(检修、备用和必开!B:B,MATCH(统调负荷!$C2463,检修、备用和必开!$A:$A,0))</f>
        <v/>
      </c>
      <c r="W2463" s="80">
        <f>INDEX(检修、备用和必开!C:C,MATCH(统调负荷!$C2463,检修、备用和必开!$A:$A,0))</f>
        <v/>
      </c>
      <c r="X2463" s="80">
        <f>INDEX(检修、备用和必开!D:D,MATCH(统调负荷!$C2463,检修、备用和必开!$A:$A,0))</f>
        <v/>
      </c>
      <c r="Y2463" s="80">
        <f>INDEX(检修、备用和必开!E:E,MATCH(统调负荷!$C2463,检修、备用和必开!$A:$A,0))</f>
        <v/>
      </c>
      <c r="Z2463" s="80">
        <f>INDEX(检修、备用和必开!F:F,MATCH(统调负荷!$C2463,检修、备用和必开!$A:$A,0))</f>
        <v/>
      </c>
      <c r="AA2463" s="80">
        <f>94492.4-V2463-Z2463</f>
        <v/>
      </c>
      <c r="AB2463" s="80" t="n">
        <v>253.17</v>
      </c>
      <c r="AC2463" s="80" t="n">
        <v>279.54</v>
      </c>
      <c r="AD2463" s="83">
        <f>C2463+D2463</f>
        <v/>
      </c>
      <c r="AE2463" s="82">
        <f>N2463-E2463</f>
        <v/>
      </c>
      <c r="AF2463" s="82">
        <f>O2463-F2463</f>
        <v/>
      </c>
      <c r="AG2463" s="82">
        <f>P2463-G2463</f>
        <v/>
      </c>
      <c r="AH2463" s="82">
        <f>Q2463-H2463</f>
        <v/>
      </c>
      <c r="AI2463" s="82">
        <f>R2463-I2463</f>
        <v/>
      </c>
      <c r="AJ2463" s="82">
        <f>S2463-J2463</f>
        <v/>
      </c>
      <c r="AK2463" s="80">
        <f>INDEX(检修、备用和必开!I:I,MATCH(统调负荷!$C2463,检修、备用和必开!$A:$A,0))</f>
        <v/>
      </c>
    </row>
    <row r="2464" ht="13.8" customHeight="1">
      <c r="A2464" s="80">
        <f>WEEKDAY(C2464,2)</f>
        <v/>
      </c>
      <c r="B2464" s="80">
        <f>HOUR(D2464)</f>
        <v/>
      </c>
      <c r="D2464" s="75" t="n"/>
      <c r="E2464" s="80" t="n"/>
      <c r="F2464" s="80" t="n"/>
      <c r="G2464" s="80" t="n"/>
      <c r="H2464" s="80" t="n"/>
      <c r="I2464" s="80" t="n"/>
      <c r="J2464" s="80" t="n"/>
      <c r="K2464" s="80">
        <f>F2464-Y2464</f>
        <v/>
      </c>
      <c r="L2464" s="82">
        <f>AA2464/(K2464+W2464)</f>
        <v/>
      </c>
      <c r="M2464" s="75" t="n">
        <v>0.6458333333333334</v>
      </c>
      <c r="N2464" s="80" t="n">
        <v>48836.7</v>
      </c>
      <c r="O2464" s="80" t="n">
        <v>12172.02</v>
      </c>
      <c r="P2464" s="80" t="n">
        <v>12136.5</v>
      </c>
      <c r="Q2464" s="80" t="n">
        <v>16467.3</v>
      </c>
      <c r="R2464" s="80" t="n">
        <v>9469</v>
      </c>
      <c r="S2464" s="80" t="n">
        <v>-1408.12</v>
      </c>
      <c r="T2464" s="80">
        <f>O2464-Y2464</f>
        <v/>
      </c>
      <c r="U2464" s="82">
        <f>AA2464/(T2464+X2464)</f>
        <v/>
      </c>
      <c r="V2464" s="80">
        <f>INDEX(检修、备用和必开!B:B,MATCH(统调负荷!$C2464,检修、备用和必开!$A:$A,0))</f>
        <v/>
      </c>
      <c r="W2464" s="80">
        <f>INDEX(检修、备用和必开!C:C,MATCH(统调负荷!$C2464,检修、备用和必开!$A:$A,0))</f>
        <v/>
      </c>
      <c r="X2464" s="80">
        <f>INDEX(检修、备用和必开!D:D,MATCH(统调负荷!$C2464,检修、备用和必开!$A:$A,0))</f>
        <v/>
      </c>
      <c r="Y2464" s="80">
        <f>INDEX(检修、备用和必开!E:E,MATCH(统调负荷!$C2464,检修、备用和必开!$A:$A,0))</f>
        <v/>
      </c>
      <c r="Z2464" s="80">
        <f>INDEX(检修、备用和必开!F:F,MATCH(统调负荷!$C2464,检修、备用和必开!$A:$A,0))</f>
        <v/>
      </c>
      <c r="AA2464" s="80">
        <f>94492.4-V2464-Z2464</f>
        <v/>
      </c>
      <c r="AB2464" s="80" t="n">
        <v>224.37</v>
      </c>
      <c r="AC2464" s="80" t="n">
        <v>284.1</v>
      </c>
      <c r="AD2464" s="83">
        <f>C2464+D2464</f>
        <v/>
      </c>
      <c r="AE2464" s="82">
        <f>N2464-E2464</f>
        <v/>
      </c>
      <c r="AF2464" s="82">
        <f>O2464-F2464</f>
        <v/>
      </c>
      <c r="AG2464" s="82">
        <f>P2464-G2464</f>
        <v/>
      </c>
      <c r="AH2464" s="82">
        <f>Q2464-H2464</f>
        <v/>
      </c>
      <c r="AI2464" s="82">
        <f>R2464-I2464</f>
        <v/>
      </c>
      <c r="AJ2464" s="82">
        <f>S2464-J2464</f>
        <v/>
      </c>
      <c r="AK2464" s="80">
        <f>INDEX(检修、备用和必开!I:I,MATCH(统调负荷!$C2464,检修、备用和必开!$A:$A,0))</f>
        <v/>
      </c>
    </row>
    <row r="2465" ht="13.8" customHeight="1">
      <c r="A2465" s="80">
        <f>WEEKDAY(C2465,2)</f>
        <v/>
      </c>
      <c r="B2465" s="80">
        <f>HOUR(D2465)</f>
        <v/>
      </c>
      <c r="D2465" s="75" t="n"/>
      <c r="E2465" s="80" t="n"/>
      <c r="F2465" s="80" t="n"/>
      <c r="G2465" s="80" t="n"/>
      <c r="H2465" s="80" t="n"/>
      <c r="I2465" s="80" t="n"/>
      <c r="J2465" s="80" t="n"/>
      <c r="K2465" s="80">
        <f>F2465-Y2465</f>
        <v/>
      </c>
      <c r="L2465" s="82">
        <f>AA2465/(K2465+W2465)</f>
        <v/>
      </c>
      <c r="M2465" s="75" t="n">
        <v>0.65625</v>
      </c>
      <c r="N2465" s="80" t="n">
        <v>49509</v>
      </c>
      <c r="O2465" s="80" t="n">
        <v>11650.07</v>
      </c>
      <c r="P2465" s="80" t="n">
        <v>12737</v>
      </c>
      <c r="Q2465" s="80" t="n">
        <v>17076.2</v>
      </c>
      <c r="R2465" s="80" t="n">
        <v>9428.42</v>
      </c>
      <c r="S2465" s="80" t="n">
        <v>-1382.69</v>
      </c>
      <c r="T2465" s="80">
        <f>O2465-Y2465</f>
        <v/>
      </c>
      <c r="U2465" s="82">
        <f>AA2465/(T2465+X2465)</f>
        <v/>
      </c>
      <c r="V2465" s="80">
        <f>INDEX(检修、备用和必开!B:B,MATCH(统调负荷!$C2465,检修、备用和必开!$A:$A,0))</f>
        <v/>
      </c>
      <c r="W2465" s="80">
        <f>INDEX(检修、备用和必开!C:C,MATCH(统调负荷!$C2465,检修、备用和必开!$A:$A,0))</f>
        <v/>
      </c>
      <c r="X2465" s="80">
        <f>INDEX(检修、备用和必开!D:D,MATCH(统调负荷!$C2465,检修、备用和必开!$A:$A,0))</f>
        <v/>
      </c>
      <c r="Y2465" s="80">
        <f>INDEX(检修、备用和必开!E:E,MATCH(统调负荷!$C2465,检修、备用和必开!$A:$A,0))</f>
        <v/>
      </c>
      <c r="Z2465" s="80">
        <f>INDEX(检修、备用和必开!F:F,MATCH(统调负荷!$C2465,检修、备用和必开!$A:$A,0))</f>
        <v/>
      </c>
      <c r="AA2465" s="80">
        <f>94492.4-V2465-Z2465</f>
        <v/>
      </c>
      <c r="AB2465" s="80" t="n">
        <v>275.01</v>
      </c>
      <c r="AC2465" s="80" t="n">
        <v>0</v>
      </c>
      <c r="AD2465" s="83">
        <f>C2465+D2465</f>
        <v/>
      </c>
      <c r="AE2465" s="82">
        <f>N2465-E2465</f>
        <v/>
      </c>
      <c r="AF2465" s="82">
        <f>O2465-F2465</f>
        <v/>
      </c>
      <c r="AG2465" s="82">
        <f>P2465-G2465</f>
        <v/>
      </c>
      <c r="AH2465" s="82">
        <f>Q2465-H2465</f>
        <v/>
      </c>
      <c r="AI2465" s="82">
        <f>R2465-I2465</f>
        <v/>
      </c>
      <c r="AJ2465" s="82">
        <f>S2465-J2465</f>
        <v/>
      </c>
      <c r="AK2465" s="80">
        <f>INDEX(检修、备用和必开!I:I,MATCH(统调负荷!$C2465,检修、备用和必开!$A:$A,0))</f>
        <v/>
      </c>
    </row>
    <row r="2466" ht="13.8" customHeight="1">
      <c r="A2466" s="80">
        <f>WEEKDAY(C2466,2)</f>
        <v/>
      </c>
      <c r="B2466" s="80">
        <f>HOUR(D2466)</f>
        <v/>
      </c>
      <c r="D2466" s="75" t="n"/>
      <c r="E2466" s="80" t="n"/>
      <c r="F2466" s="80" t="n"/>
      <c r="G2466" s="80" t="n"/>
      <c r="H2466" s="80" t="n"/>
      <c r="I2466" s="80" t="n"/>
      <c r="J2466" s="80" t="n"/>
      <c r="K2466" s="80">
        <f>F2466-Y2466</f>
        <v/>
      </c>
      <c r="L2466" s="82">
        <f>AA2466/(K2466+W2466)</f>
        <v/>
      </c>
      <c r="M2466" s="75" t="n">
        <v>0.6666666666666666</v>
      </c>
      <c r="N2466" s="80" t="n">
        <v>50693.8</v>
      </c>
      <c r="O2466" s="80" t="n">
        <v>11082.07</v>
      </c>
      <c r="P2466" s="80" t="n">
        <v>14829</v>
      </c>
      <c r="Q2466" s="80" t="n">
        <v>16827</v>
      </c>
      <c r="R2466" s="80" t="n">
        <v>9362.76</v>
      </c>
      <c r="S2466" s="80" t="n">
        <v>-1407.03</v>
      </c>
      <c r="T2466" s="80">
        <f>O2466-Y2466</f>
        <v/>
      </c>
      <c r="U2466" s="82">
        <f>AA2466/(T2466+X2466)</f>
        <v/>
      </c>
      <c r="V2466" s="80">
        <f>INDEX(检修、备用和必开!B:B,MATCH(统调负荷!$C2466,检修、备用和必开!$A:$A,0))</f>
        <v/>
      </c>
      <c r="W2466" s="80">
        <f>INDEX(检修、备用和必开!C:C,MATCH(统调负荷!$C2466,检修、备用和必开!$A:$A,0))</f>
        <v/>
      </c>
      <c r="X2466" s="80">
        <f>INDEX(检修、备用和必开!D:D,MATCH(统调负荷!$C2466,检修、备用和必开!$A:$A,0))</f>
        <v/>
      </c>
      <c r="Y2466" s="80">
        <f>INDEX(检修、备用和必开!E:E,MATCH(统调负荷!$C2466,检修、备用和必开!$A:$A,0))</f>
        <v/>
      </c>
      <c r="Z2466" s="80">
        <f>INDEX(检修、备用和必开!F:F,MATCH(统调负荷!$C2466,检修、备用和必开!$A:$A,0))</f>
        <v/>
      </c>
      <c r="AA2466" s="80">
        <f>94492.4-V2466-Z2466</f>
        <v/>
      </c>
      <c r="AB2466" s="80" t="n">
        <v>0</v>
      </c>
      <c r="AC2466" s="80" t="n">
        <v>0</v>
      </c>
      <c r="AD2466" s="83">
        <f>C2466+D2466</f>
        <v/>
      </c>
      <c r="AE2466" s="82">
        <f>N2466-E2466</f>
        <v/>
      </c>
      <c r="AF2466" s="82">
        <f>O2466-F2466</f>
        <v/>
      </c>
      <c r="AG2466" s="82">
        <f>P2466-G2466</f>
        <v/>
      </c>
      <c r="AH2466" s="82">
        <f>Q2466-H2466</f>
        <v/>
      </c>
      <c r="AI2466" s="82">
        <f>R2466-I2466</f>
        <v/>
      </c>
      <c r="AJ2466" s="82">
        <f>S2466-J2466</f>
        <v/>
      </c>
      <c r="AK2466" s="80">
        <f>INDEX(检修、备用和必开!I:I,MATCH(统调负荷!$C2466,检修、备用和必开!$A:$A,0))</f>
        <v/>
      </c>
    </row>
    <row r="2467" ht="13.8" customHeight="1">
      <c r="A2467" s="80">
        <f>WEEKDAY(C2467,2)</f>
        <v/>
      </c>
      <c r="B2467" s="80">
        <f>HOUR(D2467)</f>
        <v/>
      </c>
      <c r="D2467" s="75" t="n"/>
      <c r="E2467" s="80" t="n"/>
      <c r="F2467" s="80" t="n"/>
      <c r="G2467" s="80" t="n"/>
      <c r="H2467" s="80" t="n"/>
      <c r="I2467" s="80" t="n"/>
      <c r="J2467" s="80" t="n"/>
      <c r="K2467" s="80">
        <f>F2467-Y2467</f>
        <v/>
      </c>
      <c r="L2467" s="82">
        <f>AA2467/(K2467+W2467)</f>
        <v/>
      </c>
      <c r="M2467" s="75" t="n">
        <v>0.6770833333333334</v>
      </c>
      <c r="N2467" s="80" t="n">
        <v>51701.4</v>
      </c>
      <c r="O2467" s="80" t="n">
        <v>10578.52</v>
      </c>
      <c r="P2467" s="80" t="n">
        <v>15012</v>
      </c>
      <c r="Q2467" s="80" t="n">
        <v>18224.6</v>
      </c>
      <c r="R2467" s="80" t="n">
        <v>9249.940000000001</v>
      </c>
      <c r="S2467" s="80" t="n">
        <v>-1363.66</v>
      </c>
      <c r="T2467" s="80">
        <f>O2467-Y2467</f>
        <v/>
      </c>
      <c r="U2467" s="82">
        <f>AA2467/(T2467+X2467)</f>
        <v/>
      </c>
      <c r="V2467" s="80">
        <f>INDEX(检修、备用和必开!B:B,MATCH(统调负荷!$C2467,检修、备用和必开!$A:$A,0))</f>
        <v/>
      </c>
      <c r="W2467" s="80">
        <f>INDEX(检修、备用和必开!C:C,MATCH(统调负荷!$C2467,检修、备用和必开!$A:$A,0))</f>
        <v/>
      </c>
      <c r="X2467" s="80">
        <f>INDEX(检修、备用和必开!D:D,MATCH(统调负荷!$C2467,检修、备用和必开!$A:$A,0))</f>
        <v/>
      </c>
      <c r="Y2467" s="80">
        <f>INDEX(检修、备用和必开!E:E,MATCH(统调负荷!$C2467,检修、备用和必开!$A:$A,0))</f>
        <v/>
      </c>
      <c r="Z2467" s="80">
        <f>INDEX(检修、备用和必开!F:F,MATCH(统调负荷!$C2467,检修、备用和必开!$A:$A,0))</f>
        <v/>
      </c>
      <c r="AA2467" s="80">
        <f>94492.4-V2467-Z2467</f>
        <v/>
      </c>
      <c r="AB2467" s="80" t="n">
        <v>0</v>
      </c>
      <c r="AC2467" s="80" t="n">
        <v>0</v>
      </c>
      <c r="AD2467" s="83">
        <f>C2467+D2467</f>
        <v/>
      </c>
      <c r="AE2467" s="82">
        <f>N2467-E2467</f>
        <v/>
      </c>
      <c r="AF2467" s="82">
        <f>O2467-F2467</f>
        <v/>
      </c>
      <c r="AG2467" s="82">
        <f>P2467-G2467</f>
        <v/>
      </c>
      <c r="AH2467" s="82">
        <f>Q2467-H2467</f>
        <v/>
      </c>
      <c r="AI2467" s="82">
        <f>R2467-I2467</f>
        <v/>
      </c>
      <c r="AJ2467" s="82">
        <f>S2467-J2467</f>
        <v/>
      </c>
      <c r="AK2467" s="80">
        <f>INDEX(检修、备用和必开!I:I,MATCH(统调负荷!$C2467,检修、备用和必开!$A:$A,0))</f>
        <v/>
      </c>
    </row>
    <row r="2468" ht="13.8" customHeight="1">
      <c r="A2468" s="80">
        <f>WEEKDAY(C2468,2)</f>
        <v/>
      </c>
      <c r="B2468" s="80">
        <f>HOUR(D2468)</f>
        <v/>
      </c>
      <c r="D2468" s="75" t="n"/>
      <c r="E2468" s="80" t="n"/>
      <c r="F2468" s="80" t="n"/>
      <c r="G2468" s="80" t="n"/>
      <c r="H2468" s="80" t="n"/>
      <c r="I2468" s="80" t="n"/>
      <c r="J2468" s="80" t="n"/>
      <c r="K2468" s="80">
        <f>F2468-Y2468</f>
        <v/>
      </c>
      <c r="L2468" s="82">
        <f>AA2468/(K2468+W2468)</f>
        <v/>
      </c>
      <c r="M2468" s="75" t="n">
        <v>0.6875</v>
      </c>
      <c r="N2468" s="80" t="n">
        <v>52687.9</v>
      </c>
      <c r="O2468" s="80" t="n">
        <v>10720.24</v>
      </c>
      <c r="P2468" s="80" t="n">
        <v>14196.7</v>
      </c>
      <c r="Q2468" s="80" t="n">
        <v>20120.4</v>
      </c>
      <c r="R2468" s="80" t="n">
        <v>9064.610000000001</v>
      </c>
      <c r="S2468" s="80" t="n">
        <v>-1414.05</v>
      </c>
      <c r="T2468" s="80">
        <f>O2468-Y2468</f>
        <v/>
      </c>
      <c r="U2468" s="82">
        <f>AA2468/(T2468+X2468)</f>
        <v/>
      </c>
      <c r="V2468" s="80">
        <f>INDEX(检修、备用和必开!B:B,MATCH(统调负荷!$C2468,检修、备用和必开!$A:$A,0))</f>
        <v/>
      </c>
      <c r="W2468" s="80">
        <f>INDEX(检修、备用和必开!C:C,MATCH(统调负荷!$C2468,检修、备用和必开!$A:$A,0))</f>
        <v/>
      </c>
      <c r="X2468" s="80">
        <f>INDEX(检修、备用和必开!D:D,MATCH(统调负荷!$C2468,检修、备用和必开!$A:$A,0))</f>
        <v/>
      </c>
      <c r="Y2468" s="80">
        <f>INDEX(检修、备用和必开!E:E,MATCH(统调负荷!$C2468,检修、备用和必开!$A:$A,0))</f>
        <v/>
      </c>
      <c r="Z2468" s="80">
        <f>INDEX(检修、备用和必开!F:F,MATCH(统调负荷!$C2468,检修、备用和必开!$A:$A,0))</f>
        <v/>
      </c>
      <c r="AA2468" s="80">
        <f>94492.4-V2468-Z2468</f>
        <v/>
      </c>
      <c r="AB2468" s="80" t="n">
        <v>0</v>
      </c>
      <c r="AC2468" s="80" t="n">
        <v>0</v>
      </c>
      <c r="AD2468" s="83">
        <f>C2468+D2468</f>
        <v/>
      </c>
      <c r="AE2468" s="82">
        <f>N2468-E2468</f>
        <v/>
      </c>
      <c r="AF2468" s="82">
        <f>O2468-F2468</f>
        <v/>
      </c>
      <c r="AG2468" s="82">
        <f>P2468-G2468</f>
        <v/>
      </c>
      <c r="AH2468" s="82">
        <f>Q2468-H2468</f>
        <v/>
      </c>
      <c r="AI2468" s="82">
        <f>R2468-I2468</f>
        <v/>
      </c>
      <c r="AJ2468" s="82">
        <f>S2468-J2468</f>
        <v/>
      </c>
      <c r="AK2468" s="80">
        <f>INDEX(检修、备用和必开!I:I,MATCH(统调负荷!$C2468,检修、备用和必开!$A:$A,0))</f>
        <v/>
      </c>
    </row>
    <row r="2469" ht="13.8" customHeight="1">
      <c r="A2469" s="80">
        <f>WEEKDAY(C2469,2)</f>
        <v/>
      </c>
      <c r="B2469" s="80">
        <f>HOUR(D2469)</f>
        <v/>
      </c>
      <c r="D2469" s="75" t="n"/>
      <c r="E2469" s="80" t="n"/>
      <c r="F2469" s="80" t="n"/>
      <c r="G2469" s="80" t="n"/>
      <c r="H2469" s="80" t="n"/>
      <c r="I2469" s="80" t="n"/>
      <c r="J2469" s="80" t="n"/>
      <c r="K2469" s="80">
        <f>F2469-Y2469</f>
        <v/>
      </c>
      <c r="L2469" s="82">
        <f>AA2469/(K2469+W2469)</f>
        <v/>
      </c>
      <c r="M2469" s="75" t="n">
        <v>0.6979166666666666</v>
      </c>
      <c r="N2469" s="80" t="n">
        <v>54038.5</v>
      </c>
      <c r="O2469" s="80" t="n">
        <v>11120.32</v>
      </c>
      <c r="P2469" s="80" t="n">
        <v>13924.7</v>
      </c>
      <c r="Q2469" s="80" t="n">
        <v>21499.1</v>
      </c>
      <c r="R2469" s="80" t="n">
        <v>8915.370000000001</v>
      </c>
      <c r="S2469" s="80" t="n">
        <v>-1420.99</v>
      </c>
      <c r="T2469" s="80">
        <f>O2469-Y2469</f>
        <v/>
      </c>
      <c r="U2469" s="82">
        <f>AA2469/(T2469+X2469)</f>
        <v/>
      </c>
      <c r="V2469" s="80">
        <f>INDEX(检修、备用和必开!B:B,MATCH(统调负荷!$C2469,检修、备用和必开!$A:$A,0))</f>
        <v/>
      </c>
      <c r="W2469" s="80">
        <f>INDEX(检修、备用和必开!C:C,MATCH(统调负荷!$C2469,检修、备用和必开!$A:$A,0))</f>
        <v/>
      </c>
      <c r="X2469" s="80">
        <f>INDEX(检修、备用和必开!D:D,MATCH(统调负荷!$C2469,检修、备用和必开!$A:$A,0))</f>
        <v/>
      </c>
      <c r="Y2469" s="80">
        <f>INDEX(检修、备用和必开!E:E,MATCH(统调负荷!$C2469,检修、备用和必开!$A:$A,0))</f>
        <v/>
      </c>
      <c r="Z2469" s="80">
        <f>INDEX(检修、备用和必开!F:F,MATCH(统调负荷!$C2469,检修、备用和必开!$A:$A,0))</f>
        <v/>
      </c>
      <c r="AA2469" s="80">
        <f>94492.4-V2469-Z2469</f>
        <v/>
      </c>
      <c r="AB2469" s="80" t="n">
        <v>0</v>
      </c>
      <c r="AC2469" s="80" t="n">
        <v>278.99</v>
      </c>
      <c r="AD2469" s="83">
        <f>C2469+D2469</f>
        <v/>
      </c>
      <c r="AE2469" s="82">
        <f>N2469-E2469</f>
        <v/>
      </c>
      <c r="AF2469" s="82">
        <f>O2469-F2469</f>
        <v/>
      </c>
      <c r="AG2469" s="82">
        <f>P2469-G2469</f>
        <v/>
      </c>
      <c r="AH2469" s="82">
        <f>Q2469-H2469</f>
        <v/>
      </c>
      <c r="AI2469" s="82">
        <f>R2469-I2469</f>
        <v/>
      </c>
      <c r="AJ2469" s="82">
        <f>S2469-J2469</f>
        <v/>
      </c>
      <c r="AK2469" s="80">
        <f>INDEX(检修、备用和必开!I:I,MATCH(统调负荷!$C2469,检修、备用和必开!$A:$A,0))</f>
        <v/>
      </c>
    </row>
    <row r="2470" ht="13.8" customHeight="1">
      <c r="A2470" s="80">
        <f>WEEKDAY(C2470,2)</f>
        <v/>
      </c>
      <c r="B2470" s="80">
        <f>HOUR(D2470)</f>
        <v/>
      </c>
      <c r="D2470" s="75" t="n"/>
      <c r="E2470" s="80" t="n"/>
      <c r="F2470" s="80" t="n"/>
      <c r="G2470" s="80" t="n"/>
      <c r="H2470" s="80" t="n"/>
      <c r="I2470" s="80" t="n"/>
      <c r="J2470" s="80" t="n"/>
      <c r="K2470" s="80">
        <f>F2470-Y2470</f>
        <v/>
      </c>
      <c r="L2470" s="82">
        <f>AA2470/(K2470+W2470)</f>
        <v/>
      </c>
      <c r="M2470" s="75" t="n">
        <v>0.7083333333333334</v>
      </c>
      <c r="N2470" s="80" t="n">
        <v>55582.1</v>
      </c>
      <c r="O2470" s="80" t="n">
        <v>11366.02</v>
      </c>
      <c r="P2470" s="80" t="n">
        <v>14268.6</v>
      </c>
      <c r="Q2470" s="80" t="n">
        <v>22454.8</v>
      </c>
      <c r="R2470" s="80" t="n">
        <v>8895.07</v>
      </c>
      <c r="S2470" s="80" t="n">
        <v>-1402.39</v>
      </c>
      <c r="T2470" s="80">
        <f>O2470-Y2470</f>
        <v/>
      </c>
      <c r="U2470" s="82">
        <f>AA2470/(T2470+X2470)</f>
        <v/>
      </c>
      <c r="V2470" s="80">
        <f>INDEX(检修、备用和必开!B:B,MATCH(统调负荷!$C2470,检修、备用和必开!$A:$A,0))</f>
        <v/>
      </c>
      <c r="W2470" s="80">
        <f>INDEX(检修、备用和必开!C:C,MATCH(统调负荷!$C2470,检修、备用和必开!$A:$A,0))</f>
        <v/>
      </c>
      <c r="X2470" s="80">
        <f>INDEX(检修、备用和必开!D:D,MATCH(统调负荷!$C2470,检修、备用和必开!$A:$A,0))</f>
        <v/>
      </c>
      <c r="Y2470" s="80">
        <f>INDEX(检修、备用和必开!E:E,MATCH(统调负荷!$C2470,检修、备用和必开!$A:$A,0))</f>
        <v/>
      </c>
      <c r="Z2470" s="80">
        <f>INDEX(检修、备用和必开!F:F,MATCH(统调负荷!$C2470,检修、备用和必开!$A:$A,0))</f>
        <v/>
      </c>
      <c r="AA2470" s="80">
        <f>94492.4-V2470-Z2470</f>
        <v/>
      </c>
      <c r="AB2470" s="80" t="n">
        <v>0</v>
      </c>
      <c r="AC2470" s="80" t="n">
        <v>0</v>
      </c>
      <c r="AD2470" s="83">
        <f>C2470+D2470</f>
        <v/>
      </c>
      <c r="AE2470" s="82">
        <f>N2470-E2470</f>
        <v/>
      </c>
      <c r="AF2470" s="82">
        <f>O2470-F2470</f>
        <v/>
      </c>
      <c r="AG2470" s="82">
        <f>P2470-G2470</f>
        <v/>
      </c>
      <c r="AH2470" s="82">
        <f>Q2470-H2470</f>
        <v/>
      </c>
      <c r="AI2470" s="82">
        <f>R2470-I2470</f>
        <v/>
      </c>
      <c r="AJ2470" s="82">
        <f>S2470-J2470</f>
        <v/>
      </c>
      <c r="AK2470" s="80">
        <f>INDEX(检修、备用和必开!I:I,MATCH(统调负荷!$C2470,检修、备用和必开!$A:$A,0))</f>
        <v/>
      </c>
    </row>
    <row r="2471" ht="13.8" customHeight="1">
      <c r="A2471" s="80">
        <f>WEEKDAY(C2471,2)</f>
        <v/>
      </c>
      <c r="B2471" s="80">
        <f>HOUR(D2471)</f>
        <v/>
      </c>
      <c r="D2471" s="75" t="n"/>
      <c r="E2471" s="80" t="n"/>
      <c r="F2471" s="80" t="n"/>
      <c r="G2471" s="80" t="n"/>
      <c r="H2471" s="80" t="n"/>
      <c r="I2471" s="80" t="n"/>
      <c r="J2471" s="80" t="n"/>
      <c r="K2471" s="80">
        <f>F2471-Y2471</f>
        <v/>
      </c>
      <c r="L2471" s="82">
        <f>AA2471/(K2471+W2471)</f>
        <v/>
      </c>
      <c r="M2471" s="75" t="n">
        <v>0.71875</v>
      </c>
      <c r="N2471" s="80" t="n">
        <v>57177</v>
      </c>
      <c r="O2471" s="80" t="n">
        <v>11687.16</v>
      </c>
      <c r="P2471" s="80" t="n">
        <v>14774.2</v>
      </c>
      <c r="Q2471" s="80" t="n">
        <v>23254.1</v>
      </c>
      <c r="R2471" s="80" t="n">
        <v>8843.09</v>
      </c>
      <c r="S2471" s="80" t="n">
        <v>-1381.55</v>
      </c>
      <c r="T2471" s="80">
        <f>O2471-Y2471</f>
        <v/>
      </c>
      <c r="U2471" s="82">
        <f>AA2471/(T2471+X2471)</f>
        <v/>
      </c>
      <c r="V2471" s="80">
        <f>INDEX(检修、备用和必开!B:B,MATCH(统调负荷!$C2471,检修、备用和必开!$A:$A,0))</f>
        <v/>
      </c>
      <c r="W2471" s="80">
        <f>INDEX(检修、备用和必开!C:C,MATCH(统调负荷!$C2471,检修、备用和必开!$A:$A,0))</f>
        <v/>
      </c>
      <c r="X2471" s="80">
        <f>INDEX(检修、备用和必开!D:D,MATCH(统调负荷!$C2471,检修、备用和必开!$A:$A,0))</f>
        <v/>
      </c>
      <c r="Y2471" s="80">
        <f>INDEX(检修、备用和必开!E:E,MATCH(统调负荷!$C2471,检修、备用和必开!$A:$A,0))</f>
        <v/>
      </c>
      <c r="Z2471" s="80">
        <f>INDEX(检修、备用和必开!F:F,MATCH(统调负荷!$C2471,检修、备用和必开!$A:$A,0))</f>
        <v/>
      </c>
      <c r="AA2471" s="80">
        <f>94492.4-V2471-Z2471</f>
        <v/>
      </c>
      <c r="AB2471" s="80" t="n">
        <v>0</v>
      </c>
      <c r="AC2471" s="80" t="n">
        <v>299.88</v>
      </c>
      <c r="AD2471" s="83">
        <f>C2471+D2471</f>
        <v/>
      </c>
      <c r="AE2471" s="82">
        <f>N2471-E2471</f>
        <v/>
      </c>
      <c r="AF2471" s="82">
        <f>O2471-F2471</f>
        <v/>
      </c>
      <c r="AG2471" s="82">
        <f>P2471-G2471</f>
        <v/>
      </c>
      <c r="AH2471" s="82">
        <f>Q2471-H2471</f>
        <v/>
      </c>
      <c r="AI2471" s="82">
        <f>R2471-I2471</f>
        <v/>
      </c>
      <c r="AJ2471" s="82">
        <f>S2471-J2471</f>
        <v/>
      </c>
      <c r="AK2471" s="80">
        <f>INDEX(检修、备用和必开!I:I,MATCH(统调负荷!$C2471,检修、备用和必开!$A:$A,0))</f>
        <v/>
      </c>
    </row>
    <row r="2472" ht="13.8" customHeight="1">
      <c r="A2472" s="80">
        <f>WEEKDAY(C2472,2)</f>
        <v/>
      </c>
      <c r="B2472" s="80">
        <f>HOUR(D2472)</f>
        <v/>
      </c>
      <c r="D2472" s="75" t="n"/>
      <c r="E2472" s="80" t="n"/>
      <c r="F2472" s="80" t="n"/>
      <c r="G2472" s="80" t="n"/>
      <c r="H2472" s="80" t="n"/>
      <c r="I2472" s="80" t="n"/>
      <c r="J2472" s="80" t="n"/>
      <c r="K2472" s="80">
        <f>F2472-Y2472</f>
        <v/>
      </c>
      <c r="L2472" s="82">
        <f>AA2472/(K2472+W2472)</f>
        <v/>
      </c>
      <c r="M2472" s="75" t="n">
        <v>0.7291666666666666</v>
      </c>
      <c r="N2472" s="80" t="n">
        <v>58739</v>
      </c>
      <c r="O2472" s="80" t="n">
        <v>11168.33</v>
      </c>
      <c r="P2472" s="80" t="n">
        <v>15327.4</v>
      </c>
      <c r="Q2472" s="80" t="n">
        <v>24762.4</v>
      </c>
      <c r="R2472" s="80" t="n">
        <v>8822.26</v>
      </c>
      <c r="S2472" s="80" t="n">
        <v>-1341.39</v>
      </c>
      <c r="T2472" s="80">
        <f>O2472-Y2472</f>
        <v/>
      </c>
      <c r="U2472" s="82">
        <f>AA2472/(T2472+X2472)</f>
        <v/>
      </c>
      <c r="V2472" s="80">
        <f>INDEX(检修、备用和必开!B:B,MATCH(统调负荷!$C2472,检修、备用和必开!$A:$A,0))</f>
        <v/>
      </c>
      <c r="W2472" s="80">
        <f>INDEX(检修、备用和必开!C:C,MATCH(统调负荷!$C2472,检修、备用和必开!$A:$A,0))</f>
        <v/>
      </c>
      <c r="X2472" s="80">
        <f>INDEX(检修、备用和必开!D:D,MATCH(统调负荷!$C2472,检修、备用和必开!$A:$A,0))</f>
        <v/>
      </c>
      <c r="Y2472" s="80">
        <f>INDEX(检修、备用和必开!E:E,MATCH(统调负荷!$C2472,检修、备用和必开!$A:$A,0))</f>
        <v/>
      </c>
      <c r="Z2472" s="80">
        <f>INDEX(检修、备用和必开!F:F,MATCH(统调负荷!$C2472,检修、备用和必开!$A:$A,0))</f>
        <v/>
      </c>
      <c r="AA2472" s="80">
        <f>94492.4-V2472-Z2472</f>
        <v/>
      </c>
      <c r="AB2472" s="80" t="n">
        <v>0</v>
      </c>
      <c r="AC2472" s="80" t="n">
        <v>276</v>
      </c>
      <c r="AD2472" s="83">
        <f>C2472+D2472</f>
        <v/>
      </c>
      <c r="AE2472" s="82">
        <f>N2472-E2472</f>
        <v/>
      </c>
      <c r="AF2472" s="82">
        <f>O2472-F2472</f>
        <v/>
      </c>
      <c r="AG2472" s="82">
        <f>P2472-G2472</f>
        <v/>
      </c>
      <c r="AH2472" s="82">
        <f>Q2472-H2472</f>
        <v/>
      </c>
      <c r="AI2472" s="82">
        <f>R2472-I2472</f>
        <v/>
      </c>
      <c r="AJ2472" s="82">
        <f>S2472-J2472</f>
        <v/>
      </c>
      <c r="AK2472" s="80">
        <f>INDEX(检修、备用和必开!I:I,MATCH(统调负荷!$C2472,检修、备用和必开!$A:$A,0))</f>
        <v/>
      </c>
    </row>
    <row r="2473" ht="13.8" customHeight="1">
      <c r="A2473" s="80">
        <f>WEEKDAY(C2473,2)</f>
        <v/>
      </c>
      <c r="B2473" s="80">
        <f>HOUR(D2473)</f>
        <v/>
      </c>
      <c r="D2473" s="75" t="n"/>
      <c r="E2473" s="80" t="n"/>
      <c r="F2473" s="80" t="n"/>
      <c r="G2473" s="80" t="n"/>
      <c r="H2473" s="80" t="n"/>
      <c r="I2473" s="80" t="n"/>
      <c r="J2473" s="80" t="n"/>
      <c r="K2473" s="80">
        <f>F2473-Y2473</f>
        <v/>
      </c>
      <c r="L2473" s="82">
        <f>AA2473/(K2473+W2473)</f>
        <v/>
      </c>
      <c r="M2473" s="75" t="n">
        <v>0.7395833333333334</v>
      </c>
      <c r="N2473" s="80" t="n">
        <v>60374.3</v>
      </c>
      <c r="O2473" s="80" t="n">
        <v>11775</v>
      </c>
      <c r="P2473" s="80" t="n">
        <v>14982.3</v>
      </c>
      <c r="Q2473" s="80" t="n">
        <v>26282.6</v>
      </c>
      <c r="R2473" s="80" t="n">
        <v>8739.280000000001</v>
      </c>
      <c r="S2473" s="80" t="n">
        <v>-1404.88</v>
      </c>
      <c r="T2473" s="80">
        <f>O2473-Y2473</f>
        <v/>
      </c>
      <c r="U2473" s="82">
        <f>AA2473/(T2473+X2473)</f>
        <v/>
      </c>
      <c r="V2473" s="80">
        <f>INDEX(检修、备用和必开!B:B,MATCH(统调负荷!$C2473,检修、备用和必开!$A:$A,0))</f>
        <v/>
      </c>
      <c r="W2473" s="80">
        <f>INDEX(检修、备用和必开!C:C,MATCH(统调负荷!$C2473,检修、备用和必开!$A:$A,0))</f>
        <v/>
      </c>
      <c r="X2473" s="80">
        <f>INDEX(检修、备用和必开!D:D,MATCH(统调负荷!$C2473,检修、备用和必开!$A:$A,0))</f>
        <v/>
      </c>
      <c r="Y2473" s="80">
        <f>INDEX(检修、备用和必开!E:E,MATCH(统调负荷!$C2473,检修、备用和必开!$A:$A,0))</f>
        <v/>
      </c>
      <c r="Z2473" s="80">
        <f>INDEX(检修、备用和必开!F:F,MATCH(统调负荷!$C2473,检修、备用和必开!$A:$A,0))</f>
        <v/>
      </c>
      <c r="AA2473" s="80">
        <f>94492.4-V2473-Z2473</f>
        <v/>
      </c>
      <c r="AB2473" s="80" t="n">
        <v>33.92</v>
      </c>
      <c r="AC2473" s="80" t="n">
        <v>276</v>
      </c>
      <c r="AD2473" s="83">
        <f>C2473+D2473</f>
        <v/>
      </c>
      <c r="AE2473" s="82">
        <f>N2473-E2473</f>
        <v/>
      </c>
      <c r="AF2473" s="82">
        <f>O2473-F2473</f>
        <v/>
      </c>
      <c r="AG2473" s="82">
        <f>P2473-G2473</f>
        <v/>
      </c>
      <c r="AH2473" s="82">
        <f>Q2473-H2473</f>
        <v/>
      </c>
      <c r="AI2473" s="82">
        <f>R2473-I2473</f>
        <v/>
      </c>
      <c r="AJ2473" s="82">
        <f>S2473-J2473</f>
        <v/>
      </c>
      <c r="AK2473" s="80">
        <f>INDEX(检修、备用和必开!I:I,MATCH(统调负荷!$C2473,检修、备用和必开!$A:$A,0))</f>
        <v/>
      </c>
    </row>
    <row r="2474" ht="13.8" customHeight="1">
      <c r="A2474" s="80">
        <f>WEEKDAY(C2474,2)</f>
        <v/>
      </c>
      <c r="B2474" s="80">
        <f>HOUR(D2474)</f>
        <v/>
      </c>
      <c r="D2474" s="75" t="n"/>
      <c r="E2474" s="80" t="n"/>
      <c r="F2474" s="80" t="n"/>
      <c r="G2474" s="80" t="n"/>
      <c r="H2474" s="80" t="n"/>
      <c r="I2474" s="80" t="n"/>
      <c r="J2474" s="80" t="n"/>
      <c r="K2474" s="80">
        <f>F2474-Y2474</f>
        <v/>
      </c>
      <c r="L2474" s="82">
        <f>AA2474/(K2474+W2474)</f>
        <v/>
      </c>
      <c r="M2474" s="75" t="n">
        <v>0.75</v>
      </c>
      <c r="N2474" s="80" t="n">
        <v>61700.9</v>
      </c>
      <c r="O2474" s="80" t="n">
        <v>11784.97</v>
      </c>
      <c r="P2474" s="80" t="n">
        <v>15362</v>
      </c>
      <c r="Q2474" s="80" t="n">
        <v>27373.5</v>
      </c>
      <c r="R2474" s="80" t="n">
        <v>8603.59</v>
      </c>
      <c r="S2474" s="80" t="n">
        <v>-1423.16</v>
      </c>
      <c r="T2474" s="80">
        <f>O2474-Y2474</f>
        <v/>
      </c>
      <c r="U2474" s="82">
        <f>AA2474/(T2474+X2474)</f>
        <v/>
      </c>
      <c r="V2474" s="80">
        <f>INDEX(检修、备用和必开!B:B,MATCH(统调负荷!$C2474,检修、备用和必开!$A:$A,0))</f>
        <v/>
      </c>
      <c r="W2474" s="80">
        <f>INDEX(检修、备用和必开!C:C,MATCH(统调负荷!$C2474,检修、备用和必开!$A:$A,0))</f>
        <v/>
      </c>
      <c r="X2474" s="80">
        <f>INDEX(检修、备用和必开!D:D,MATCH(统调负荷!$C2474,检修、备用和必开!$A:$A,0))</f>
        <v/>
      </c>
      <c r="Y2474" s="80">
        <f>INDEX(检修、备用和必开!E:E,MATCH(统调负荷!$C2474,检修、备用和必开!$A:$A,0))</f>
        <v/>
      </c>
      <c r="Z2474" s="80">
        <f>INDEX(检修、备用和必开!F:F,MATCH(统调负荷!$C2474,检修、备用和必开!$A:$A,0))</f>
        <v/>
      </c>
      <c r="AA2474" s="80">
        <f>94492.4-V2474-Z2474</f>
        <v/>
      </c>
      <c r="AB2474" s="80" t="n">
        <v>24.07</v>
      </c>
      <c r="AC2474" s="80" t="n">
        <v>0</v>
      </c>
      <c r="AD2474" s="83">
        <f>C2474+D2474</f>
        <v/>
      </c>
      <c r="AE2474" s="82">
        <f>N2474-E2474</f>
        <v/>
      </c>
      <c r="AF2474" s="82">
        <f>O2474-F2474</f>
        <v/>
      </c>
      <c r="AG2474" s="82">
        <f>P2474-G2474</f>
        <v/>
      </c>
      <c r="AH2474" s="82">
        <f>Q2474-H2474</f>
        <v/>
      </c>
      <c r="AI2474" s="82">
        <f>R2474-I2474</f>
        <v/>
      </c>
      <c r="AJ2474" s="82">
        <f>S2474-J2474</f>
        <v/>
      </c>
      <c r="AK2474" s="80">
        <f>INDEX(检修、备用和必开!I:I,MATCH(统调负荷!$C2474,检修、备用和必开!$A:$A,0))</f>
        <v/>
      </c>
    </row>
    <row r="2475" ht="13.8" customHeight="1">
      <c r="A2475" s="80">
        <f>WEEKDAY(C2475,2)</f>
        <v/>
      </c>
      <c r="B2475" s="80">
        <f>HOUR(D2475)</f>
        <v/>
      </c>
      <c r="D2475" s="75" t="n"/>
      <c r="E2475" s="80" t="n"/>
      <c r="F2475" s="80" t="n"/>
      <c r="G2475" s="80" t="n"/>
      <c r="H2475" s="80" t="n"/>
      <c r="I2475" s="80" t="n"/>
      <c r="J2475" s="80" t="n"/>
      <c r="K2475" s="80">
        <f>F2475-Y2475</f>
        <v/>
      </c>
      <c r="L2475" s="82">
        <f>AA2475/(K2475+W2475)</f>
        <v/>
      </c>
      <c r="M2475" s="75" t="n">
        <v>0.7604166666666666</v>
      </c>
      <c r="N2475" s="80" t="n">
        <v>62993.5</v>
      </c>
      <c r="O2475" s="80" t="n">
        <v>12374.22</v>
      </c>
      <c r="P2475" s="80" t="n">
        <v>15429.3</v>
      </c>
      <c r="Q2475" s="80" t="n">
        <v>28025.8</v>
      </c>
      <c r="R2475" s="80" t="n">
        <v>8604.25</v>
      </c>
      <c r="S2475" s="80" t="n">
        <v>-1440.07</v>
      </c>
      <c r="T2475" s="80">
        <f>O2475-Y2475</f>
        <v/>
      </c>
      <c r="U2475" s="82">
        <f>AA2475/(T2475+X2475)</f>
        <v/>
      </c>
      <c r="V2475" s="80">
        <f>INDEX(检修、备用和必开!B:B,MATCH(统调负荷!$C2475,检修、备用和必开!$A:$A,0))</f>
        <v/>
      </c>
      <c r="W2475" s="80">
        <f>INDEX(检修、备用和必开!C:C,MATCH(统调负荷!$C2475,检修、备用和必开!$A:$A,0))</f>
        <v/>
      </c>
      <c r="X2475" s="80">
        <f>INDEX(检修、备用和必开!D:D,MATCH(统调负荷!$C2475,检修、备用和必开!$A:$A,0))</f>
        <v/>
      </c>
      <c r="Y2475" s="80">
        <f>INDEX(检修、备用和必开!E:E,MATCH(统调负荷!$C2475,检修、备用和必开!$A:$A,0))</f>
        <v/>
      </c>
      <c r="Z2475" s="80">
        <f>INDEX(检修、备用和必开!F:F,MATCH(统调负荷!$C2475,检修、备用和必开!$A:$A,0))</f>
        <v/>
      </c>
      <c r="AA2475" s="80">
        <f>94492.4-V2475-Z2475</f>
        <v/>
      </c>
      <c r="AB2475" s="80" t="n">
        <v>263.12</v>
      </c>
      <c r="AC2475" s="80" t="n">
        <v>285.69</v>
      </c>
      <c r="AD2475" s="83">
        <f>C2475+D2475</f>
        <v/>
      </c>
      <c r="AE2475" s="82">
        <f>N2475-E2475</f>
        <v/>
      </c>
      <c r="AF2475" s="82">
        <f>O2475-F2475</f>
        <v/>
      </c>
      <c r="AG2475" s="82">
        <f>P2475-G2475</f>
        <v/>
      </c>
      <c r="AH2475" s="82">
        <f>Q2475-H2475</f>
        <v/>
      </c>
      <c r="AI2475" s="82">
        <f>R2475-I2475</f>
        <v/>
      </c>
      <c r="AJ2475" s="82">
        <f>S2475-J2475</f>
        <v/>
      </c>
      <c r="AK2475" s="80">
        <f>INDEX(检修、备用和必开!I:I,MATCH(统调负荷!$C2475,检修、备用和必开!$A:$A,0))</f>
        <v/>
      </c>
    </row>
    <row r="2476" ht="13.8" customHeight="1">
      <c r="A2476" s="80">
        <f>WEEKDAY(C2476,2)</f>
        <v/>
      </c>
      <c r="B2476" s="80">
        <f>HOUR(D2476)</f>
        <v/>
      </c>
      <c r="D2476" s="75" t="n"/>
      <c r="E2476" s="80" t="n"/>
      <c r="F2476" s="80" t="n"/>
      <c r="G2476" s="80" t="n"/>
      <c r="H2476" s="80" t="n"/>
      <c r="I2476" s="80" t="n"/>
      <c r="J2476" s="80" t="n"/>
      <c r="K2476" s="80">
        <f>F2476-Y2476</f>
        <v/>
      </c>
      <c r="L2476" s="82">
        <f>AA2476/(K2476+W2476)</f>
        <v/>
      </c>
      <c r="M2476" s="75" t="n">
        <v>0.7708333333333334</v>
      </c>
      <c r="N2476" s="80" t="n">
        <v>63686.4</v>
      </c>
      <c r="O2476" s="80" t="n">
        <v>13252.69</v>
      </c>
      <c r="P2476" s="80" t="n">
        <v>14997.1</v>
      </c>
      <c r="Q2476" s="80" t="n">
        <v>28157.7</v>
      </c>
      <c r="R2476" s="80" t="n">
        <v>8659.889999999999</v>
      </c>
      <c r="S2476" s="80" t="n">
        <v>-1380.98</v>
      </c>
      <c r="T2476" s="80">
        <f>O2476-Y2476</f>
        <v/>
      </c>
      <c r="U2476" s="82">
        <f>AA2476/(T2476+X2476)</f>
        <v/>
      </c>
      <c r="V2476" s="80">
        <f>INDEX(检修、备用和必开!B:B,MATCH(统调负荷!$C2476,检修、备用和必开!$A:$A,0))</f>
        <v/>
      </c>
      <c r="W2476" s="80">
        <f>INDEX(检修、备用和必开!C:C,MATCH(统调负荷!$C2476,检修、备用和必开!$A:$A,0))</f>
        <v/>
      </c>
      <c r="X2476" s="80">
        <f>INDEX(检修、备用和必开!D:D,MATCH(统调负荷!$C2476,检修、备用和必开!$A:$A,0))</f>
        <v/>
      </c>
      <c r="Y2476" s="80">
        <f>INDEX(检修、备用和必开!E:E,MATCH(统调负荷!$C2476,检修、备用和必开!$A:$A,0))</f>
        <v/>
      </c>
      <c r="Z2476" s="80">
        <f>INDEX(检修、备用和必开!F:F,MATCH(统调负荷!$C2476,检修、备用和必开!$A:$A,0))</f>
        <v/>
      </c>
      <c r="AA2476" s="80">
        <f>94492.4-V2476-Z2476</f>
        <v/>
      </c>
      <c r="AB2476" s="80" t="n">
        <v>276.45</v>
      </c>
      <c r="AC2476" s="80" t="n">
        <v>283.97</v>
      </c>
      <c r="AD2476" s="83">
        <f>C2476+D2476</f>
        <v/>
      </c>
      <c r="AE2476" s="82">
        <f>N2476-E2476</f>
        <v/>
      </c>
      <c r="AF2476" s="82">
        <f>O2476-F2476</f>
        <v/>
      </c>
      <c r="AG2476" s="82">
        <f>P2476-G2476</f>
        <v/>
      </c>
      <c r="AH2476" s="82">
        <f>Q2476-H2476</f>
        <v/>
      </c>
      <c r="AI2476" s="82">
        <f>R2476-I2476</f>
        <v/>
      </c>
      <c r="AJ2476" s="82">
        <f>S2476-J2476</f>
        <v/>
      </c>
      <c r="AK2476" s="80">
        <f>INDEX(检修、备用和必开!I:I,MATCH(统调负荷!$C2476,检修、备用和必开!$A:$A,0))</f>
        <v/>
      </c>
    </row>
    <row r="2477" ht="13.8" customHeight="1">
      <c r="A2477" s="80">
        <f>WEEKDAY(C2477,2)</f>
        <v/>
      </c>
      <c r="B2477" s="80">
        <f>HOUR(D2477)</f>
        <v/>
      </c>
      <c r="D2477" s="75" t="n"/>
      <c r="E2477" s="80" t="n"/>
      <c r="F2477" s="80" t="n"/>
      <c r="G2477" s="80" t="n"/>
      <c r="H2477" s="80" t="n"/>
      <c r="I2477" s="80" t="n"/>
      <c r="J2477" s="80" t="n"/>
      <c r="K2477" s="80">
        <f>F2477-Y2477</f>
        <v/>
      </c>
      <c r="L2477" s="82">
        <f>AA2477/(K2477+W2477)</f>
        <v/>
      </c>
      <c r="M2477" s="75" t="n">
        <v>0.78125</v>
      </c>
      <c r="N2477" s="80" t="n">
        <v>63566.4</v>
      </c>
      <c r="O2477" s="80" t="n">
        <v>13058.13</v>
      </c>
      <c r="P2477" s="80" t="n">
        <v>15436.2</v>
      </c>
      <c r="Q2477" s="80" t="n">
        <v>27911.9</v>
      </c>
      <c r="R2477" s="80" t="n">
        <v>8538.299999999999</v>
      </c>
      <c r="S2477" s="80" t="n">
        <v>-1378.13</v>
      </c>
      <c r="T2477" s="80">
        <f>O2477-Y2477</f>
        <v/>
      </c>
      <c r="U2477" s="82">
        <f>AA2477/(T2477+X2477)</f>
        <v/>
      </c>
      <c r="V2477" s="80">
        <f>INDEX(检修、备用和必开!B:B,MATCH(统调负荷!$C2477,检修、备用和必开!$A:$A,0))</f>
        <v/>
      </c>
      <c r="W2477" s="80">
        <f>INDEX(检修、备用和必开!C:C,MATCH(统调负荷!$C2477,检修、备用和必开!$A:$A,0))</f>
        <v/>
      </c>
      <c r="X2477" s="80">
        <f>INDEX(检修、备用和必开!D:D,MATCH(统调负荷!$C2477,检修、备用和必开!$A:$A,0))</f>
        <v/>
      </c>
      <c r="Y2477" s="80">
        <f>INDEX(检修、备用和必开!E:E,MATCH(统调负荷!$C2477,检修、备用和必开!$A:$A,0))</f>
        <v/>
      </c>
      <c r="Z2477" s="80">
        <f>INDEX(检修、备用和必开!F:F,MATCH(统调负荷!$C2477,检修、备用和必开!$A:$A,0))</f>
        <v/>
      </c>
      <c r="AA2477" s="80">
        <f>94492.4-V2477-Z2477</f>
        <v/>
      </c>
      <c r="AB2477" s="80" t="n">
        <v>285.18</v>
      </c>
      <c r="AC2477" s="80" t="n">
        <v>276</v>
      </c>
      <c r="AD2477" s="83">
        <f>C2477+D2477</f>
        <v/>
      </c>
      <c r="AE2477" s="82">
        <f>N2477-E2477</f>
        <v/>
      </c>
      <c r="AF2477" s="82">
        <f>O2477-F2477</f>
        <v/>
      </c>
      <c r="AG2477" s="82">
        <f>P2477-G2477</f>
        <v/>
      </c>
      <c r="AH2477" s="82">
        <f>Q2477-H2477</f>
        <v/>
      </c>
      <c r="AI2477" s="82">
        <f>R2477-I2477</f>
        <v/>
      </c>
      <c r="AJ2477" s="82">
        <f>S2477-J2477</f>
        <v/>
      </c>
      <c r="AK2477" s="80">
        <f>INDEX(检修、备用和必开!I:I,MATCH(统调负荷!$C2477,检修、备用和必开!$A:$A,0))</f>
        <v/>
      </c>
    </row>
    <row r="2478" ht="13.8" customHeight="1">
      <c r="A2478" s="80">
        <f>WEEKDAY(C2478,2)</f>
        <v/>
      </c>
      <c r="B2478" s="80">
        <f>HOUR(D2478)</f>
        <v/>
      </c>
      <c r="D2478" s="75" t="n"/>
      <c r="E2478" s="80" t="n"/>
      <c r="F2478" s="80" t="n"/>
      <c r="G2478" s="80" t="n"/>
      <c r="H2478" s="80" t="n"/>
      <c r="I2478" s="80" t="n"/>
      <c r="J2478" s="80" t="n"/>
      <c r="K2478" s="80">
        <f>F2478-Y2478</f>
        <v/>
      </c>
      <c r="L2478" s="82">
        <f>AA2478/(K2478+W2478)</f>
        <v/>
      </c>
      <c r="M2478" s="75" t="n">
        <v>0.7916666666666666</v>
      </c>
      <c r="N2478" s="80" t="n">
        <v>63368.6</v>
      </c>
      <c r="O2478" s="80" t="n">
        <v>12747.58</v>
      </c>
      <c r="P2478" s="80" t="n">
        <v>15412.2</v>
      </c>
      <c r="Q2478" s="80" t="n">
        <v>27967.8</v>
      </c>
      <c r="R2478" s="80" t="n">
        <v>8611.209999999999</v>
      </c>
      <c r="S2478" s="80" t="n">
        <v>-1370.19</v>
      </c>
      <c r="T2478" s="80">
        <f>O2478-Y2478</f>
        <v/>
      </c>
      <c r="U2478" s="82">
        <f>AA2478/(T2478+X2478)</f>
        <v/>
      </c>
      <c r="V2478" s="80">
        <f>INDEX(检修、备用和必开!B:B,MATCH(统调负荷!$C2478,检修、备用和必开!$A:$A,0))</f>
        <v/>
      </c>
      <c r="W2478" s="80">
        <f>INDEX(检修、备用和必开!C:C,MATCH(统调负荷!$C2478,检修、备用和必开!$A:$A,0))</f>
        <v/>
      </c>
      <c r="X2478" s="80">
        <f>INDEX(检修、备用和必开!D:D,MATCH(统调负荷!$C2478,检修、备用和必开!$A:$A,0))</f>
        <v/>
      </c>
      <c r="Y2478" s="80">
        <f>INDEX(检修、备用和必开!E:E,MATCH(统调负荷!$C2478,检修、备用和必开!$A:$A,0))</f>
        <v/>
      </c>
      <c r="Z2478" s="80">
        <f>INDEX(检修、备用和必开!F:F,MATCH(统调负荷!$C2478,检修、备用和必开!$A:$A,0))</f>
        <v/>
      </c>
      <c r="AA2478" s="80">
        <f>94492.4-V2478-Z2478</f>
        <v/>
      </c>
      <c r="AB2478" s="80" t="n">
        <v>248.2</v>
      </c>
      <c r="AC2478" s="80" t="n">
        <v>230.74</v>
      </c>
      <c r="AD2478" s="83">
        <f>C2478+D2478</f>
        <v/>
      </c>
      <c r="AE2478" s="82">
        <f>N2478-E2478</f>
        <v/>
      </c>
      <c r="AF2478" s="82">
        <f>O2478-F2478</f>
        <v/>
      </c>
      <c r="AG2478" s="82">
        <f>P2478-G2478</f>
        <v/>
      </c>
      <c r="AH2478" s="82">
        <f>Q2478-H2478</f>
        <v/>
      </c>
      <c r="AI2478" s="82">
        <f>R2478-I2478</f>
        <v/>
      </c>
      <c r="AJ2478" s="82">
        <f>S2478-J2478</f>
        <v/>
      </c>
      <c r="AK2478" s="80">
        <f>INDEX(检修、备用和必开!I:I,MATCH(统调负荷!$C2478,检修、备用和必开!$A:$A,0))</f>
        <v/>
      </c>
    </row>
    <row r="2479" ht="13.8" customHeight="1">
      <c r="A2479" s="80">
        <f>WEEKDAY(C2479,2)</f>
        <v/>
      </c>
      <c r="B2479" s="80">
        <f>HOUR(D2479)</f>
        <v/>
      </c>
      <c r="D2479" s="75" t="n"/>
      <c r="E2479" s="80" t="n"/>
      <c r="F2479" s="80" t="n"/>
      <c r="G2479" s="80" t="n"/>
      <c r="H2479" s="80" t="n"/>
      <c r="I2479" s="80" t="n"/>
      <c r="J2479" s="80" t="n"/>
      <c r="K2479" s="80">
        <f>F2479-Y2479</f>
        <v/>
      </c>
      <c r="L2479" s="82">
        <f>AA2479/(K2479+W2479)</f>
        <v/>
      </c>
      <c r="M2479" s="75" t="n">
        <v>0.8020833333333334</v>
      </c>
      <c r="N2479" s="80" t="n">
        <v>63790.1</v>
      </c>
      <c r="O2479" s="80" t="n">
        <v>12498.78</v>
      </c>
      <c r="P2479" s="80" t="n">
        <v>15856.9</v>
      </c>
      <c r="Q2479" s="80" t="n">
        <v>28147.9</v>
      </c>
      <c r="R2479" s="80" t="n">
        <v>8682.549999999999</v>
      </c>
      <c r="S2479" s="80" t="n">
        <v>-1396.03</v>
      </c>
      <c r="T2479" s="80">
        <f>O2479-Y2479</f>
        <v/>
      </c>
      <c r="U2479" s="82">
        <f>AA2479/(T2479+X2479)</f>
        <v/>
      </c>
      <c r="V2479" s="80">
        <f>INDEX(检修、备用和必开!B:B,MATCH(统调负荷!$C2479,检修、备用和必开!$A:$A,0))</f>
        <v/>
      </c>
      <c r="W2479" s="80">
        <f>INDEX(检修、备用和必开!C:C,MATCH(统调负荷!$C2479,检修、备用和必开!$A:$A,0))</f>
        <v/>
      </c>
      <c r="X2479" s="80">
        <f>INDEX(检修、备用和必开!D:D,MATCH(统调负荷!$C2479,检修、备用和必开!$A:$A,0))</f>
        <v/>
      </c>
      <c r="Y2479" s="80">
        <f>INDEX(检修、备用和必开!E:E,MATCH(统调负荷!$C2479,检修、备用和必开!$A:$A,0))</f>
        <v/>
      </c>
      <c r="Z2479" s="80">
        <f>INDEX(检修、备用和必开!F:F,MATCH(统调负荷!$C2479,检修、备用和必开!$A:$A,0))</f>
        <v/>
      </c>
      <c r="AA2479" s="80">
        <f>94492.4-V2479-Z2479</f>
        <v/>
      </c>
      <c r="AB2479" s="80" t="n">
        <v>261.45</v>
      </c>
      <c r="AC2479" s="80" t="n">
        <v>259.55</v>
      </c>
      <c r="AD2479" s="83">
        <f>C2479+D2479</f>
        <v/>
      </c>
      <c r="AE2479" s="82">
        <f>N2479-E2479</f>
        <v/>
      </c>
      <c r="AF2479" s="82">
        <f>O2479-F2479</f>
        <v/>
      </c>
      <c r="AG2479" s="82">
        <f>P2479-G2479</f>
        <v/>
      </c>
      <c r="AH2479" s="82">
        <f>Q2479-H2479</f>
        <v/>
      </c>
      <c r="AI2479" s="82">
        <f>R2479-I2479</f>
        <v/>
      </c>
      <c r="AJ2479" s="82">
        <f>S2479-J2479</f>
        <v/>
      </c>
      <c r="AK2479" s="80">
        <f>INDEX(检修、备用和必开!I:I,MATCH(统调负荷!$C2479,检修、备用和必开!$A:$A,0))</f>
        <v/>
      </c>
    </row>
    <row r="2480" ht="13.8" customHeight="1">
      <c r="A2480" s="80">
        <f>WEEKDAY(C2480,2)</f>
        <v/>
      </c>
      <c r="B2480" s="80">
        <f>HOUR(D2480)</f>
        <v/>
      </c>
      <c r="D2480" s="75" t="n"/>
      <c r="E2480" s="80" t="n"/>
      <c r="F2480" s="80" t="n"/>
      <c r="G2480" s="80" t="n"/>
      <c r="H2480" s="80" t="n"/>
      <c r="I2480" s="80" t="n"/>
      <c r="J2480" s="80" t="n"/>
      <c r="K2480" s="80">
        <f>F2480-Y2480</f>
        <v/>
      </c>
      <c r="L2480" s="82">
        <f>AA2480/(K2480+W2480)</f>
        <v/>
      </c>
      <c r="M2480" s="75" t="n">
        <v>0.8125</v>
      </c>
      <c r="N2480" s="80" t="n">
        <v>63572.2</v>
      </c>
      <c r="O2480" s="80" t="n">
        <v>12854.05</v>
      </c>
      <c r="P2480" s="80" t="n">
        <v>15920</v>
      </c>
      <c r="Q2480" s="80" t="n">
        <v>27564.3</v>
      </c>
      <c r="R2480" s="80" t="n">
        <v>8679.049999999999</v>
      </c>
      <c r="S2480" s="80" t="n">
        <v>-1445.2</v>
      </c>
      <c r="T2480" s="80">
        <f>O2480-Y2480</f>
        <v/>
      </c>
      <c r="U2480" s="82">
        <f>AA2480/(T2480+X2480)</f>
        <v/>
      </c>
      <c r="V2480" s="80">
        <f>INDEX(检修、备用和必开!B:B,MATCH(统调负荷!$C2480,检修、备用和必开!$A:$A,0))</f>
        <v/>
      </c>
      <c r="W2480" s="80">
        <f>INDEX(检修、备用和必开!C:C,MATCH(统调负荷!$C2480,检修、备用和必开!$A:$A,0))</f>
        <v/>
      </c>
      <c r="X2480" s="80">
        <f>INDEX(检修、备用和必开!D:D,MATCH(统调负荷!$C2480,检修、备用和必开!$A:$A,0))</f>
        <v/>
      </c>
      <c r="Y2480" s="80">
        <f>INDEX(检修、备用和必开!E:E,MATCH(统调负荷!$C2480,检修、备用和必开!$A:$A,0))</f>
        <v/>
      </c>
      <c r="Z2480" s="80">
        <f>INDEX(检修、备用和必开!F:F,MATCH(统调负荷!$C2480,检修、备用和必开!$A:$A,0))</f>
        <v/>
      </c>
      <c r="AA2480" s="80">
        <f>94492.4-V2480-Z2480</f>
        <v/>
      </c>
      <c r="AB2480" s="80" t="n">
        <v>284.81</v>
      </c>
      <c r="AC2480" s="80" t="n">
        <v>285.92</v>
      </c>
      <c r="AD2480" s="83">
        <f>C2480+D2480</f>
        <v/>
      </c>
      <c r="AE2480" s="82">
        <f>N2480-E2480</f>
        <v/>
      </c>
      <c r="AF2480" s="82">
        <f>O2480-F2480</f>
        <v/>
      </c>
      <c r="AG2480" s="82">
        <f>P2480-G2480</f>
        <v/>
      </c>
      <c r="AH2480" s="82">
        <f>Q2480-H2480</f>
        <v/>
      </c>
      <c r="AI2480" s="82">
        <f>R2480-I2480</f>
        <v/>
      </c>
      <c r="AJ2480" s="82">
        <f>S2480-J2480</f>
        <v/>
      </c>
      <c r="AK2480" s="80">
        <f>INDEX(检修、备用和必开!I:I,MATCH(统调负荷!$C2480,检修、备用和必开!$A:$A,0))</f>
        <v/>
      </c>
    </row>
    <row r="2481" ht="13.8" customHeight="1">
      <c r="A2481" s="80">
        <f>WEEKDAY(C2481,2)</f>
        <v/>
      </c>
      <c r="B2481" s="80">
        <f>HOUR(D2481)</f>
        <v/>
      </c>
      <c r="D2481" s="75" t="n"/>
      <c r="E2481" s="80" t="n"/>
      <c r="F2481" s="80" t="n"/>
      <c r="G2481" s="80" t="n"/>
      <c r="H2481" s="80" t="n"/>
      <c r="I2481" s="80" t="n"/>
      <c r="J2481" s="80" t="n"/>
      <c r="K2481" s="80">
        <f>F2481-Y2481</f>
        <v/>
      </c>
      <c r="L2481" s="82">
        <f>AA2481/(K2481+W2481)</f>
        <v/>
      </c>
      <c r="M2481" s="75" t="n">
        <v>0.8229166666666666</v>
      </c>
      <c r="N2481" s="80" t="n">
        <v>63260.6</v>
      </c>
      <c r="O2481" s="80" t="n">
        <v>12209.98</v>
      </c>
      <c r="P2481" s="80" t="n">
        <v>16187.8</v>
      </c>
      <c r="Q2481" s="80" t="n">
        <v>27504.5</v>
      </c>
      <c r="R2481" s="80" t="n">
        <v>8690.690000000001</v>
      </c>
      <c r="S2481" s="80" t="n">
        <v>-1332.37</v>
      </c>
      <c r="T2481" s="80">
        <f>O2481-Y2481</f>
        <v/>
      </c>
      <c r="U2481" s="82">
        <f>AA2481/(T2481+X2481)</f>
        <v/>
      </c>
      <c r="V2481" s="80">
        <f>INDEX(检修、备用和必开!B:B,MATCH(统调负荷!$C2481,检修、备用和必开!$A:$A,0))</f>
        <v/>
      </c>
      <c r="W2481" s="80">
        <f>INDEX(检修、备用和必开!C:C,MATCH(统调负荷!$C2481,检修、备用和必开!$A:$A,0))</f>
        <v/>
      </c>
      <c r="X2481" s="80">
        <f>INDEX(检修、备用和必开!D:D,MATCH(统调负荷!$C2481,检修、备用和必开!$A:$A,0))</f>
        <v/>
      </c>
      <c r="Y2481" s="80">
        <f>INDEX(检修、备用和必开!E:E,MATCH(统调负荷!$C2481,检修、备用和必开!$A:$A,0))</f>
        <v/>
      </c>
      <c r="Z2481" s="80">
        <f>INDEX(检修、备用和必开!F:F,MATCH(统调负荷!$C2481,检修、备用和必开!$A:$A,0))</f>
        <v/>
      </c>
      <c r="AA2481" s="80">
        <f>94492.4-V2481-Z2481</f>
        <v/>
      </c>
      <c r="AB2481" s="80" t="n">
        <v>253.17</v>
      </c>
      <c r="AC2481" s="80" t="n">
        <v>149.46</v>
      </c>
      <c r="AD2481" s="83">
        <f>C2481+D2481</f>
        <v/>
      </c>
      <c r="AE2481" s="82">
        <f>N2481-E2481</f>
        <v/>
      </c>
      <c r="AF2481" s="82">
        <f>O2481-F2481</f>
        <v/>
      </c>
      <c r="AG2481" s="82">
        <f>P2481-G2481</f>
        <v/>
      </c>
      <c r="AH2481" s="82">
        <f>Q2481-H2481</f>
        <v/>
      </c>
      <c r="AI2481" s="82">
        <f>R2481-I2481</f>
        <v/>
      </c>
      <c r="AJ2481" s="82">
        <f>S2481-J2481</f>
        <v/>
      </c>
      <c r="AK2481" s="80">
        <f>INDEX(检修、备用和必开!I:I,MATCH(统调负荷!$C2481,检修、备用和必开!$A:$A,0))</f>
        <v/>
      </c>
    </row>
    <row r="2482" ht="13.8" customHeight="1">
      <c r="A2482" s="80">
        <f>WEEKDAY(C2482,2)</f>
        <v/>
      </c>
      <c r="B2482" s="80">
        <f>HOUR(D2482)</f>
        <v/>
      </c>
      <c r="D2482" s="75" t="n"/>
      <c r="E2482" s="80" t="n"/>
      <c r="F2482" s="80" t="n"/>
      <c r="G2482" s="80" t="n"/>
      <c r="H2482" s="80" t="n"/>
      <c r="I2482" s="80" t="n"/>
      <c r="J2482" s="80" t="n"/>
      <c r="K2482" s="80">
        <f>F2482-Y2482</f>
        <v/>
      </c>
      <c r="L2482" s="82">
        <f>AA2482/(K2482+W2482)</f>
        <v/>
      </c>
      <c r="M2482" s="75" t="n">
        <v>0.8333333333333334</v>
      </c>
      <c r="N2482" s="80" t="n">
        <v>63041.8</v>
      </c>
      <c r="O2482" s="80" t="n">
        <v>12006.34</v>
      </c>
      <c r="P2482" s="80" t="n">
        <v>16210.8</v>
      </c>
      <c r="Q2482" s="80" t="n">
        <v>27434.7</v>
      </c>
      <c r="R2482" s="80" t="n">
        <v>8725.08</v>
      </c>
      <c r="S2482" s="80" t="n">
        <v>-1335.12</v>
      </c>
      <c r="T2482" s="80">
        <f>O2482-Y2482</f>
        <v/>
      </c>
      <c r="U2482" s="82">
        <f>AA2482/(T2482+X2482)</f>
        <v/>
      </c>
      <c r="V2482" s="80">
        <f>INDEX(检修、备用和必开!B:B,MATCH(统调负荷!$C2482,检修、备用和必开!$A:$A,0))</f>
        <v/>
      </c>
      <c r="W2482" s="80">
        <f>INDEX(检修、备用和必开!C:C,MATCH(统调负荷!$C2482,检修、备用和必开!$A:$A,0))</f>
        <v/>
      </c>
      <c r="X2482" s="80">
        <f>INDEX(检修、备用和必开!D:D,MATCH(统调负荷!$C2482,检修、备用和必开!$A:$A,0))</f>
        <v/>
      </c>
      <c r="Y2482" s="80">
        <f>INDEX(检修、备用和必开!E:E,MATCH(统调负荷!$C2482,检修、备用和必开!$A:$A,0))</f>
        <v/>
      </c>
      <c r="Z2482" s="80">
        <f>INDEX(检修、备用和必开!F:F,MATCH(统调负荷!$C2482,检修、备用和必开!$A:$A,0))</f>
        <v/>
      </c>
      <c r="AA2482" s="80">
        <f>94492.4-V2482-Z2482</f>
        <v/>
      </c>
      <c r="AB2482" s="80" t="n">
        <v>248.2</v>
      </c>
      <c r="AC2482" s="80" t="n">
        <v>0</v>
      </c>
      <c r="AD2482" s="83">
        <f>C2482+D2482</f>
        <v/>
      </c>
      <c r="AE2482" s="82">
        <f>N2482-E2482</f>
        <v/>
      </c>
      <c r="AF2482" s="82">
        <f>O2482-F2482</f>
        <v/>
      </c>
      <c r="AG2482" s="82">
        <f>P2482-G2482</f>
        <v/>
      </c>
      <c r="AH2482" s="82">
        <f>Q2482-H2482</f>
        <v/>
      </c>
      <c r="AI2482" s="82">
        <f>R2482-I2482</f>
        <v/>
      </c>
      <c r="AJ2482" s="82">
        <f>S2482-J2482</f>
        <v/>
      </c>
      <c r="AK2482" s="80">
        <f>INDEX(检修、备用和必开!I:I,MATCH(统调负荷!$C2482,检修、备用和必开!$A:$A,0))</f>
        <v/>
      </c>
    </row>
    <row r="2483" ht="13.8" customHeight="1">
      <c r="A2483" s="80">
        <f>WEEKDAY(C2483,2)</f>
        <v/>
      </c>
      <c r="B2483" s="80">
        <f>HOUR(D2483)</f>
        <v/>
      </c>
      <c r="D2483" s="75" t="n"/>
      <c r="E2483" s="80" t="n"/>
      <c r="F2483" s="80" t="n"/>
      <c r="G2483" s="80" t="n"/>
      <c r="H2483" s="80" t="n"/>
      <c r="I2483" s="80" t="n"/>
      <c r="J2483" s="80" t="n"/>
      <c r="K2483" s="80">
        <f>F2483-Y2483</f>
        <v/>
      </c>
      <c r="L2483" s="82">
        <f>AA2483/(K2483+W2483)</f>
        <v/>
      </c>
      <c r="M2483" s="75" t="n">
        <v>0.84375</v>
      </c>
      <c r="N2483" s="80" t="n">
        <v>63204.1</v>
      </c>
      <c r="O2483" s="80" t="n">
        <v>11988.49</v>
      </c>
      <c r="P2483" s="80" t="n">
        <v>15981.2</v>
      </c>
      <c r="Q2483" s="80" t="n">
        <v>27822.9</v>
      </c>
      <c r="R2483" s="80" t="n">
        <v>8730.02</v>
      </c>
      <c r="S2483" s="80" t="n">
        <v>-1318.51</v>
      </c>
      <c r="T2483" s="80">
        <f>O2483-Y2483</f>
        <v/>
      </c>
      <c r="U2483" s="82">
        <f>AA2483/(T2483+X2483)</f>
        <v/>
      </c>
      <c r="V2483" s="80">
        <f>INDEX(检修、备用和必开!B:B,MATCH(统调负荷!$C2483,检修、备用和必开!$A:$A,0))</f>
        <v/>
      </c>
      <c r="W2483" s="80">
        <f>INDEX(检修、备用和必开!C:C,MATCH(统调负荷!$C2483,检修、备用和必开!$A:$A,0))</f>
        <v/>
      </c>
      <c r="X2483" s="80">
        <f>INDEX(检修、备用和必开!D:D,MATCH(统调负荷!$C2483,检修、备用和必开!$A:$A,0))</f>
        <v/>
      </c>
      <c r="Y2483" s="80">
        <f>INDEX(检修、备用和必开!E:E,MATCH(统调负荷!$C2483,检修、备用和必开!$A:$A,0))</f>
        <v/>
      </c>
      <c r="Z2483" s="80">
        <f>INDEX(检修、备用和必开!F:F,MATCH(统调负荷!$C2483,检修、备用和必开!$A:$A,0))</f>
        <v/>
      </c>
      <c r="AA2483" s="80">
        <f>94492.4-V2483-Z2483</f>
        <v/>
      </c>
      <c r="AB2483" s="80" t="n">
        <v>253.17</v>
      </c>
      <c r="AC2483" s="80" t="n">
        <v>285.69</v>
      </c>
      <c r="AD2483" s="83">
        <f>C2483+D2483</f>
        <v/>
      </c>
      <c r="AE2483" s="82">
        <f>N2483-E2483</f>
        <v/>
      </c>
      <c r="AF2483" s="82">
        <f>O2483-F2483</f>
        <v/>
      </c>
      <c r="AG2483" s="82">
        <f>P2483-G2483</f>
        <v/>
      </c>
      <c r="AH2483" s="82">
        <f>Q2483-H2483</f>
        <v/>
      </c>
      <c r="AI2483" s="82">
        <f>R2483-I2483</f>
        <v/>
      </c>
      <c r="AJ2483" s="82">
        <f>S2483-J2483</f>
        <v/>
      </c>
      <c r="AK2483" s="80">
        <f>INDEX(检修、备用和必开!I:I,MATCH(统调负荷!$C2483,检修、备用和必开!$A:$A,0))</f>
        <v/>
      </c>
    </row>
    <row r="2484" ht="13.8" customHeight="1">
      <c r="A2484" s="80">
        <f>WEEKDAY(C2484,2)</f>
        <v/>
      </c>
      <c r="B2484" s="80">
        <f>HOUR(D2484)</f>
        <v/>
      </c>
      <c r="D2484" s="75" t="n"/>
      <c r="E2484" s="80" t="n"/>
      <c r="F2484" s="80" t="n"/>
      <c r="G2484" s="80" t="n"/>
      <c r="H2484" s="80" t="n"/>
      <c r="I2484" s="80" t="n"/>
      <c r="J2484" s="80" t="n"/>
      <c r="K2484" s="80">
        <f>F2484-Y2484</f>
        <v/>
      </c>
      <c r="L2484" s="82">
        <f>AA2484/(K2484+W2484)</f>
        <v/>
      </c>
      <c r="M2484" s="75" t="n">
        <v>0.8541666666666666</v>
      </c>
      <c r="N2484" s="80" t="n">
        <v>63063.7</v>
      </c>
      <c r="O2484" s="80" t="n">
        <v>11965.1</v>
      </c>
      <c r="P2484" s="80" t="n">
        <v>15989.7</v>
      </c>
      <c r="Q2484" s="80" t="n">
        <v>27810.1</v>
      </c>
      <c r="R2484" s="80" t="n">
        <v>8646.690000000001</v>
      </c>
      <c r="S2484" s="80" t="n">
        <v>-1347.89</v>
      </c>
      <c r="T2484" s="80">
        <f>O2484-Y2484</f>
        <v/>
      </c>
      <c r="U2484" s="82">
        <f>AA2484/(T2484+X2484)</f>
        <v/>
      </c>
      <c r="V2484" s="80">
        <f>INDEX(检修、备用和必开!B:B,MATCH(统调负荷!$C2484,检修、备用和必开!$A:$A,0))</f>
        <v/>
      </c>
      <c r="W2484" s="80">
        <f>INDEX(检修、备用和必开!C:C,MATCH(统调负荷!$C2484,检修、备用和必开!$A:$A,0))</f>
        <v/>
      </c>
      <c r="X2484" s="80">
        <f>INDEX(检修、备用和必开!D:D,MATCH(统调负荷!$C2484,检修、备用和必开!$A:$A,0))</f>
        <v/>
      </c>
      <c r="Y2484" s="80">
        <f>INDEX(检修、备用和必开!E:E,MATCH(统调负荷!$C2484,检修、备用和必开!$A:$A,0))</f>
        <v/>
      </c>
      <c r="Z2484" s="80">
        <f>INDEX(检修、备用和必开!F:F,MATCH(统调负荷!$C2484,检修、备用和必开!$A:$A,0))</f>
        <v/>
      </c>
      <c r="AA2484" s="80">
        <f>94492.4-V2484-Z2484</f>
        <v/>
      </c>
      <c r="AB2484" s="80" t="n">
        <v>258.13</v>
      </c>
      <c r="AC2484" s="80" t="n">
        <v>281.29</v>
      </c>
      <c r="AD2484" s="83">
        <f>C2484+D2484</f>
        <v/>
      </c>
      <c r="AE2484" s="82">
        <f>N2484-E2484</f>
        <v/>
      </c>
      <c r="AF2484" s="82">
        <f>O2484-F2484</f>
        <v/>
      </c>
      <c r="AG2484" s="82">
        <f>P2484-G2484</f>
        <v/>
      </c>
      <c r="AH2484" s="82">
        <f>Q2484-H2484</f>
        <v/>
      </c>
      <c r="AI2484" s="82">
        <f>R2484-I2484</f>
        <v/>
      </c>
      <c r="AJ2484" s="82">
        <f>S2484-J2484</f>
        <v/>
      </c>
      <c r="AK2484" s="80">
        <f>INDEX(检修、备用和必开!I:I,MATCH(统调负荷!$C2484,检修、备用和必开!$A:$A,0))</f>
        <v/>
      </c>
    </row>
    <row r="2485" ht="13.8" customHeight="1">
      <c r="A2485" s="80">
        <f>WEEKDAY(C2485,2)</f>
        <v/>
      </c>
      <c r="B2485" s="80">
        <f>HOUR(D2485)</f>
        <v/>
      </c>
      <c r="D2485" s="75" t="n"/>
      <c r="E2485" s="80" t="n"/>
      <c r="F2485" s="80" t="n"/>
      <c r="G2485" s="80" t="n"/>
      <c r="H2485" s="80" t="n"/>
      <c r="I2485" s="80" t="n"/>
      <c r="J2485" s="80" t="n"/>
      <c r="K2485" s="80">
        <f>F2485-Y2485</f>
        <v/>
      </c>
      <c r="L2485" s="82">
        <f>AA2485/(K2485+W2485)</f>
        <v/>
      </c>
      <c r="M2485" s="75" t="n">
        <v>0.8645833333333334</v>
      </c>
      <c r="N2485" s="80" t="n">
        <v>62522.4</v>
      </c>
      <c r="O2485" s="80" t="n">
        <v>12464.24</v>
      </c>
      <c r="P2485" s="80" t="n">
        <v>16006.1</v>
      </c>
      <c r="Q2485" s="80" t="n">
        <v>26782.5</v>
      </c>
      <c r="R2485" s="80" t="n">
        <v>8593.84</v>
      </c>
      <c r="S2485" s="80" t="n">
        <v>-1324.28</v>
      </c>
      <c r="T2485" s="80">
        <f>O2485-Y2485</f>
        <v/>
      </c>
      <c r="U2485" s="82">
        <f>AA2485/(T2485+X2485)</f>
        <v/>
      </c>
      <c r="V2485" s="80">
        <f>INDEX(检修、备用和必开!B:B,MATCH(统调负荷!$C2485,检修、备用和必开!$A:$A,0))</f>
        <v/>
      </c>
      <c r="W2485" s="80">
        <f>INDEX(检修、备用和必开!C:C,MATCH(统调负荷!$C2485,检修、备用和必开!$A:$A,0))</f>
        <v/>
      </c>
      <c r="X2485" s="80">
        <f>INDEX(检修、备用和必开!D:D,MATCH(统调负荷!$C2485,检修、备用和必开!$A:$A,0))</f>
        <v/>
      </c>
      <c r="Y2485" s="80">
        <f>INDEX(检修、备用和必开!E:E,MATCH(统调负荷!$C2485,检修、备用和必开!$A:$A,0))</f>
        <v/>
      </c>
      <c r="Z2485" s="80">
        <f>INDEX(检修、备用和必开!F:F,MATCH(统调负荷!$C2485,检修、备用和必开!$A:$A,0))</f>
        <v/>
      </c>
      <c r="AA2485" s="80">
        <f>94492.4-V2485-Z2485</f>
        <v/>
      </c>
      <c r="AB2485" s="80" t="n">
        <v>238.27</v>
      </c>
      <c r="AC2485" s="80" t="n">
        <v>283.97</v>
      </c>
      <c r="AD2485" s="83">
        <f>C2485+D2485</f>
        <v/>
      </c>
      <c r="AE2485" s="82">
        <f>N2485-E2485</f>
        <v/>
      </c>
      <c r="AF2485" s="82">
        <f>O2485-F2485</f>
        <v/>
      </c>
      <c r="AG2485" s="82">
        <f>P2485-G2485</f>
        <v/>
      </c>
      <c r="AH2485" s="82">
        <f>Q2485-H2485</f>
        <v/>
      </c>
      <c r="AI2485" s="82">
        <f>R2485-I2485</f>
        <v/>
      </c>
      <c r="AJ2485" s="82">
        <f>S2485-J2485</f>
        <v/>
      </c>
      <c r="AK2485" s="80">
        <f>INDEX(检修、备用和必开!I:I,MATCH(统调负荷!$C2485,检修、备用和必开!$A:$A,0))</f>
        <v/>
      </c>
    </row>
    <row r="2486" ht="13.8" customHeight="1">
      <c r="A2486" s="80">
        <f>WEEKDAY(C2486,2)</f>
        <v/>
      </c>
      <c r="B2486" s="80">
        <f>HOUR(D2486)</f>
        <v/>
      </c>
      <c r="D2486" s="75" t="n"/>
      <c r="E2486" s="80" t="n"/>
      <c r="F2486" s="80" t="n"/>
      <c r="G2486" s="80" t="n"/>
      <c r="H2486" s="80" t="n"/>
      <c r="I2486" s="80" t="n"/>
      <c r="J2486" s="80" t="n"/>
      <c r="K2486" s="80">
        <f>F2486-Y2486</f>
        <v/>
      </c>
      <c r="L2486" s="82">
        <f>AA2486/(K2486+W2486)</f>
        <v/>
      </c>
      <c r="M2486" s="75" t="n">
        <v>0.875</v>
      </c>
      <c r="N2486" s="80" t="n">
        <v>62258.2</v>
      </c>
      <c r="O2486" s="80" t="n">
        <v>12280.37</v>
      </c>
      <c r="P2486" s="80" t="n">
        <v>16140.5</v>
      </c>
      <c r="Q2486" s="80" t="n">
        <v>26652.3</v>
      </c>
      <c r="R2486" s="80" t="n">
        <v>8592.93</v>
      </c>
      <c r="S2486" s="80" t="n">
        <v>-1407.9</v>
      </c>
      <c r="T2486" s="80">
        <f>O2486-Y2486</f>
        <v/>
      </c>
      <c r="U2486" s="82">
        <f>AA2486/(T2486+X2486)</f>
        <v/>
      </c>
      <c r="V2486" s="80">
        <f>INDEX(检修、备用和必开!B:B,MATCH(统调负荷!$C2486,检修、备用和必开!$A:$A,0))</f>
        <v/>
      </c>
      <c r="W2486" s="80">
        <f>INDEX(检修、备用和必开!C:C,MATCH(统调负荷!$C2486,检修、备用和必开!$A:$A,0))</f>
        <v/>
      </c>
      <c r="X2486" s="80">
        <f>INDEX(检修、备用和必开!D:D,MATCH(统调负荷!$C2486,检修、备用和必开!$A:$A,0))</f>
        <v/>
      </c>
      <c r="Y2486" s="80">
        <f>INDEX(检修、备用和必开!E:E,MATCH(统调负荷!$C2486,检修、备用和必开!$A:$A,0))</f>
        <v/>
      </c>
      <c r="Z2486" s="80">
        <f>INDEX(检修、备用和必开!F:F,MATCH(统调负荷!$C2486,检修、备用和必开!$A:$A,0))</f>
        <v/>
      </c>
      <c r="AA2486" s="80">
        <f>94492.4-V2486-Z2486</f>
        <v/>
      </c>
      <c r="AB2486" s="80" t="n">
        <v>198.56</v>
      </c>
      <c r="AC2486" s="80" t="n">
        <v>0</v>
      </c>
      <c r="AD2486" s="83">
        <f>C2486+D2486</f>
        <v/>
      </c>
      <c r="AE2486" s="82">
        <f>N2486-E2486</f>
        <v/>
      </c>
      <c r="AF2486" s="82">
        <f>O2486-F2486</f>
        <v/>
      </c>
      <c r="AG2486" s="82">
        <f>P2486-G2486</f>
        <v/>
      </c>
      <c r="AH2486" s="82">
        <f>Q2486-H2486</f>
        <v/>
      </c>
      <c r="AI2486" s="82">
        <f>R2486-I2486</f>
        <v/>
      </c>
      <c r="AJ2486" s="82">
        <f>S2486-J2486</f>
        <v/>
      </c>
      <c r="AK2486" s="80">
        <f>INDEX(检修、备用和必开!I:I,MATCH(统调负荷!$C2486,检修、备用和必开!$A:$A,0))</f>
        <v/>
      </c>
    </row>
    <row r="2487" ht="13.8" customHeight="1">
      <c r="A2487" s="80">
        <f>WEEKDAY(C2487,2)</f>
        <v/>
      </c>
      <c r="B2487" s="80">
        <f>HOUR(D2487)</f>
        <v/>
      </c>
      <c r="D2487" s="75" t="n"/>
      <c r="E2487" s="80" t="n"/>
      <c r="F2487" s="80" t="n"/>
      <c r="G2487" s="80" t="n"/>
      <c r="H2487" s="80" t="n"/>
      <c r="I2487" s="80" t="n"/>
      <c r="J2487" s="80" t="n"/>
      <c r="K2487" s="80">
        <f>F2487-Y2487</f>
        <v/>
      </c>
      <c r="L2487" s="82">
        <f>AA2487/(K2487+W2487)</f>
        <v/>
      </c>
      <c r="M2487" s="75" t="n">
        <v>0.8854166666666666</v>
      </c>
      <c r="N2487" s="80" t="n">
        <v>62149.1</v>
      </c>
      <c r="O2487" s="80" t="n">
        <v>13950.62</v>
      </c>
      <c r="P2487" s="80" t="n">
        <v>15351</v>
      </c>
      <c r="Q2487" s="80" t="n">
        <v>25696.5</v>
      </c>
      <c r="R2487" s="80" t="n">
        <v>8540.25</v>
      </c>
      <c r="S2487" s="80" t="n">
        <v>-1389.27</v>
      </c>
      <c r="T2487" s="80">
        <f>O2487-Y2487</f>
        <v/>
      </c>
      <c r="U2487" s="82">
        <f>AA2487/(T2487+X2487)</f>
        <v/>
      </c>
      <c r="V2487" s="80">
        <f>INDEX(检修、备用和必开!B:B,MATCH(统调负荷!$C2487,检修、备用和必开!$A:$A,0))</f>
        <v/>
      </c>
      <c r="W2487" s="80">
        <f>INDEX(检修、备用和必开!C:C,MATCH(统调负荷!$C2487,检修、备用和必开!$A:$A,0))</f>
        <v/>
      </c>
      <c r="X2487" s="80">
        <f>INDEX(检修、备用和必开!D:D,MATCH(统调负荷!$C2487,检修、备用和必开!$A:$A,0))</f>
        <v/>
      </c>
      <c r="Y2487" s="80">
        <f>INDEX(检修、备用和必开!E:E,MATCH(统调负荷!$C2487,检修、备用和必开!$A:$A,0))</f>
        <v/>
      </c>
      <c r="Z2487" s="80">
        <f>INDEX(检修、备用和必开!F:F,MATCH(统调负荷!$C2487,检修、备用和必开!$A:$A,0))</f>
        <v/>
      </c>
      <c r="AA2487" s="80">
        <f>94492.4-V2487-Z2487</f>
        <v/>
      </c>
      <c r="AB2487" s="80" t="n">
        <v>274.01</v>
      </c>
      <c r="AC2487" s="80" t="n">
        <v>293.94</v>
      </c>
      <c r="AD2487" s="83">
        <f>C2487+D2487</f>
        <v/>
      </c>
      <c r="AE2487" s="82">
        <f>N2487-E2487</f>
        <v/>
      </c>
      <c r="AF2487" s="82">
        <f>O2487-F2487</f>
        <v/>
      </c>
      <c r="AG2487" s="82">
        <f>P2487-G2487</f>
        <v/>
      </c>
      <c r="AH2487" s="82">
        <f>Q2487-H2487</f>
        <v/>
      </c>
      <c r="AI2487" s="82">
        <f>R2487-I2487</f>
        <v/>
      </c>
      <c r="AJ2487" s="82">
        <f>S2487-J2487</f>
        <v/>
      </c>
      <c r="AK2487" s="80">
        <f>INDEX(检修、备用和必开!I:I,MATCH(统调负荷!$C2487,检修、备用和必开!$A:$A,0))</f>
        <v/>
      </c>
    </row>
    <row r="2488" ht="13.8" customHeight="1">
      <c r="A2488" s="80">
        <f>WEEKDAY(C2488,2)</f>
        <v/>
      </c>
      <c r="B2488" s="80">
        <f>HOUR(D2488)</f>
        <v/>
      </c>
      <c r="D2488" s="75" t="n"/>
      <c r="E2488" s="80" t="n"/>
      <c r="F2488" s="80" t="n"/>
      <c r="G2488" s="80" t="n"/>
      <c r="H2488" s="80" t="n"/>
      <c r="I2488" s="80" t="n"/>
      <c r="J2488" s="80" t="n"/>
      <c r="K2488" s="80">
        <f>F2488-Y2488</f>
        <v/>
      </c>
      <c r="L2488" s="82">
        <f>AA2488/(K2488+W2488)</f>
        <v/>
      </c>
      <c r="M2488" s="75" t="n">
        <v>0.8958333333333334</v>
      </c>
      <c r="N2488" s="80" t="n">
        <v>61667.1</v>
      </c>
      <c r="O2488" s="80" t="n">
        <v>14665.96</v>
      </c>
      <c r="P2488" s="80" t="n">
        <v>14203.3</v>
      </c>
      <c r="Q2488" s="80" t="n">
        <v>25691.3</v>
      </c>
      <c r="R2488" s="80" t="n">
        <v>8488.379999999999</v>
      </c>
      <c r="S2488" s="80" t="n">
        <v>-1381.84</v>
      </c>
      <c r="T2488" s="80">
        <f>O2488-Y2488</f>
        <v/>
      </c>
      <c r="U2488" s="82">
        <f>AA2488/(T2488+X2488)</f>
        <v/>
      </c>
      <c r="V2488" s="80">
        <f>INDEX(检修、备用和必开!B:B,MATCH(统调负荷!$C2488,检修、备用和必开!$A:$A,0))</f>
        <v/>
      </c>
      <c r="W2488" s="80">
        <f>INDEX(检修、备用和必开!C:C,MATCH(统调负荷!$C2488,检修、备用和必开!$A:$A,0))</f>
        <v/>
      </c>
      <c r="X2488" s="80">
        <f>INDEX(检修、备用和必开!D:D,MATCH(统调负荷!$C2488,检修、备用和必开!$A:$A,0))</f>
        <v/>
      </c>
      <c r="Y2488" s="80">
        <f>INDEX(检修、备用和必开!E:E,MATCH(统调负荷!$C2488,检修、备用和必开!$A:$A,0))</f>
        <v/>
      </c>
      <c r="Z2488" s="80">
        <f>INDEX(检修、备用和必开!F:F,MATCH(统调负荷!$C2488,检修、备用和必开!$A:$A,0))</f>
        <v/>
      </c>
      <c r="AA2488" s="80">
        <f>94492.4-V2488-Z2488</f>
        <v/>
      </c>
      <c r="AB2488" s="80" t="n">
        <v>297.84</v>
      </c>
      <c r="AC2488" s="80" t="n">
        <v>296.07</v>
      </c>
      <c r="AD2488" s="83">
        <f>C2488+D2488</f>
        <v/>
      </c>
      <c r="AE2488" s="82">
        <f>N2488-E2488</f>
        <v/>
      </c>
      <c r="AF2488" s="82">
        <f>O2488-F2488</f>
        <v/>
      </c>
      <c r="AG2488" s="82">
        <f>P2488-G2488</f>
        <v/>
      </c>
      <c r="AH2488" s="82">
        <f>Q2488-H2488</f>
        <v/>
      </c>
      <c r="AI2488" s="82">
        <f>R2488-I2488</f>
        <v/>
      </c>
      <c r="AJ2488" s="82">
        <f>S2488-J2488</f>
        <v/>
      </c>
      <c r="AK2488" s="80">
        <f>INDEX(检修、备用和必开!I:I,MATCH(统调负荷!$C2488,检修、备用和必开!$A:$A,0))</f>
        <v/>
      </c>
    </row>
    <row r="2489" ht="13.8" customHeight="1">
      <c r="A2489" s="80">
        <f>WEEKDAY(C2489,2)</f>
        <v/>
      </c>
      <c r="B2489" s="80">
        <f>HOUR(D2489)</f>
        <v/>
      </c>
      <c r="D2489" s="75" t="n"/>
      <c r="E2489" s="80" t="n"/>
      <c r="F2489" s="80" t="n"/>
      <c r="G2489" s="80" t="n"/>
      <c r="H2489" s="80" t="n"/>
      <c r="I2489" s="80" t="n"/>
      <c r="J2489" s="80" t="n"/>
      <c r="K2489" s="80">
        <f>F2489-Y2489</f>
        <v/>
      </c>
      <c r="L2489" s="82">
        <f>AA2489/(K2489+W2489)</f>
        <v/>
      </c>
      <c r="M2489" s="75" t="n">
        <v>0.90625</v>
      </c>
      <c r="N2489" s="80" t="n">
        <v>60834.3</v>
      </c>
      <c r="O2489" s="80" t="n">
        <v>14863.84</v>
      </c>
      <c r="P2489" s="80" t="n">
        <v>13703</v>
      </c>
      <c r="Q2489" s="80" t="n">
        <v>25149.3</v>
      </c>
      <c r="R2489" s="80" t="n">
        <v>8443.35</v>
      </c>
      <c r="S2489" s="80" t="n">
        <v>-1325.19</v>
      </c>
      <c r="T2489" s="80">
        <f>O2489-Y2489</f>
        <v/>
      </c>
      <c r="U2489" s="82">
        <f>AA2489/(T2489+X2489)</f>
        <v/>
      </c>
      <c r="V2489" s="80">
        <f>INDEX(检修、备用和必开!B:B,MATCH(统调负荷!$C2489,检修、备用和必开!$A:$A,0))</f>
        <v/>
      </c>
      <c r="W2489" s="80">
        <f>INDEX(检修、备用和必开!C:C,MATCH(统调负荷!$C2489,检修、备用和必开!$A:$A,0))</f>
        <v/>
      </c>
      <c r="X2489" s="80">
        <f>INDEX(检修、备用和必开!D:D,MATCH(统调负荷!$C2489,检修、备用和必开!$A:$A,0))</f>
        <v/>
      </c>
      <c r="Y2489" s="80">
        <f>INDEX(检修、备用和必开!E:E,MATCH(统调负荷!$C2489,检修、备用和必开!$A:$A,0))</f>
        <v/>
      </c>
      <c r="Z2489" s="80">
        <f>INDEX(检修、备用和必开!F:F,MATCH(统调负荷!$C2489,检修、备用和必开!$A:$A,0))</f>
        <v/>
      </c>
      <c r="AA2489" s="80">
        <f>94492.4-V2489-Z2489</f>
        <v/>
      </c>
      <c r="AB2489" s="80" t="n">
        <v>297.84</v>
      </c>
      <c r="AC2489" s="80" t="n">
        <v>294.88</v>
      </c>
      <c r="AD2489" s="83">
        <f>C2489+D2489</f>
        <v/>
      </c>
      <c r="AE2489" s="82">
        <f>N2489-E2489</f>
        <v/>
      </c>
      <c r="AF2489" s="82">
        <f>O2489-F2489</f>
        <v/>
      </c>
      <c r="AG2489" s="82">
        <f>P2489-G2489</f>
        <v/>
      </c>
      <c r="AH2489" s="82">
        <f>Q2489-H2489</f>
        <v/>
      </c>
      <c r="AI2489" s="82">
        <f>R2489-I2489</f>
        <v/>
      </c>
      <c r="AJ2489" s="82">
        <f>S2489-J2489</f>
        <v/>
      </c>
      <c r="AK2489" s="80">
        <f>INDEX(检修、备用和必开!I:I,MATCH(统调负荷!$C2489,检修、备用和必开!$A:$A,0))</f>
        <v/>
      </c>
    </row>
    <row r="2490" ht="13.8" customHeight="1">
      <c r="A2490" s="80">
        <f>WEEKDAY(C2490,2)</f>
        <v/>
      </c>
      <c r="B2490" s="80">
        <f>HOUR(D2490)</f>
        <v/>
      </c>
      <c r="D2490" s="75" t="n"/>
      <c r="E2490" s="80" t="n"/>
      <c r="F2490" s="80" t="n"/>
      <c r="G2490" s="80" t="n"/>
      <c r="H2490" s="80" t="n"/>
      <c r="I2490" s="80" t="n"/>
      <c r="J2490" s="80" t="n"/>
      <c r="K2490" s="80">
        <f>F2490-Y2490</f>
        <v/>
      </c>
      <c r="L2490" s="82">
        <f>AA2490/(K2490+W2490)</f>
        <v/>
      </c>
      <c r="M2490" s="75" t="n">
        <v>0.9166666666666666</v>
      </c>
      <c r="N2490" s="80" t="n">
        <v>59919.5</v>
      </c>
      <c r="O2490" s="80" t="n">
        <v>14738.46</v>
      </c>
      <c r="P2490" s="80" t="n">
        <v>13128</v>
      </c>
      <c r="Q2490" s="80" t="n">
        <v>25062.6</v>
      </c>
      <c r="R2490" s="80" t="n">
        <v>8412.75</v>
      </c>
      <c r="S2490" s="80" t="n">
        <v>-1422.31</v>
      </c>
      <c r="T2490" s="80">
        <f>O2490-Y2490</f>
        <v/>
      </c>
      <c r="U2490" s="82">
        <f>AA2490/(T2490+X2490)</f>
        <v/>
      </c>
      <c r="V2490" s="80">
        <f>INDEX(检修、备用和必开!B:B,MATCH(统调负荷!$C2490,检修、备用和必开!$A:$A,0))</f>
        <v/>
      </c>
      <c r="W2490" s="80">
        <f>INDEX(检修、备用和必开!C:C,MATCH(统调负荷!$C2490,检修、备用和必开!$A:$A,0))</f>
        <v/>
      </c>
      <c r="X2490" s="80">
        <f>INDEX(检修、备用和必开!D:D,MATCH(统调负荷!$C2490,检修、备用和必开!$A:$A,0))</f>
        <v/>
      </c>
      <c r="Y2490" s="80">
        <f>INDEX(检修、备用和必开!E:E,MATCH(统调负荷!$C2490,检修、备用和必开!$A:$A,0))</f>
        <v/>
      </c>
      <c r="Z2490" s="80">
        <f>INDEX(检修、备用和必开!F:F,MATCH(统调负荷!$C2490,检修、备用和必开!$A:$A,0))</f>
        <v/>
      </c>
      <c r="AA2490" s="80">
        <f>94492.4-V2490-Z2490</f>
        <v/>
      </c>
      <c r="AB2490" s="80" t="n">
        <v>307.77</v>
      </c>
      <c r="AC2490" s="80" t="n">
        <v>279.89</v>
      </c>
      <c r="AD2490" s="83">
        <f>C2490+D2490</f>
        <v/>
      </c>
      <c r="AE2490" s="82">
        <f>N2490-E2490</f>
        <v/>
      </c>
      <c r="AF2490" s="82">
        <f>O2490-F2490</f>
        <v/>
      </c>
      <c r="AG2490" s="82">
        <f>P2490-G2490</f>
        <v/>
      </c>
      <c r="AH2490" s="82">
        <f>Q2490-H2490</f>
        <v/>
      </c>
      <c r="AI2490" s="82">
        <f>R2490-I2490</f>
        <v/>
      </c>
      <c r="AJ2490" s="82">
        <f>S2490-J2490</f>
        <v/>
      </c>
      <c r="AK2490" s="80">
        <f>INDEX(检修、备用和必开!I:I,MATCH(统调负荷!$C2490,检修、备用和必开!$A:$A,0))</f>
        <v/>
      </c>
    </row>
    <row r="2491" ht="13.8" customHeight="1">
      <c r="A2491" s="80">
        <f>WEEKDAY(C2491,2)</f>
        <v/>
      </c>
      <c r="B2491" s="80">
        <f>HOUR(D2491)</f>
        <v/>
      </c>
      <c r="D2491" s="75" t="n"/>
      <c r="E2491" s="80" t="n"/>
      <c r="F2491" s="80" t="n"/>
      <c r="G2491" s="80" t="n"/>
      <c r="H2491" s="80" t="n"/>
      <c r="I2491" s="80" t="n"/>
      <c r="J2491" s="80" t="n"/>
      <c r="K2491" s="80">
        <f>F2491-Y2491</f>
        <v/>
      </c>
      <c r="L2491" s="82">
        <f>AA2491/(K2491+W2491)</f>
        <v/>
      </c>
      <c r="M2491" s="75" t="n">
        <v>0.9270833333333334</v>
      </c>
      <c r="N2491" s="80" t="n">
        <v>58338.2</v>
      </c>
      <c r="O2491" s="80" t="n">
        <v>15695.05</v>
      </c>
      <c r="P2491" s="80" t="n">
        <v>11988.6</v>
      </c>
      <c r="Q2491" s="80" t="n">
        <v>23693</v>
      </c>
      <c r="R2491" s="80" t="n">
        <v>8345.42</v>
      </c>
      <c r="S2491" s="80" t="n">
        <v>-1383.87</v>
      </c>
      <c r="T2491" s="80">
        <f>O2491-Y2491</f>
        <v/>
      </c>
      <c r="U2491" s="82">
        <f>AA2491/(T2491+X2491)</f>
        <v/>
      </c>
      <c r="V2491" s="80">
        <f>INDEX(检修、备用和必开!B:B,MATCH(统调负荷!$C2491,检修、备用和必开!$A:$A,0))</f>
        <v/>
      </c>
      <c r="W2491" s="80">
        <f>INDEX(检修、备用和必开!C:C,MATCH(统调负荷!$C2491,检修、备用和必开!$A:$A,0))</f>
        <v/>
      </c>
      <c r="X2491" s="80">
        <f>INDEX(检修、备用和必开!D:D,MATCH(统调负荷!$C2491,检修、备用和必开!$A:$A,0))</f>
        <v/>
      </c>
      <c r="Y2491" s="80">
        <f>INDEX(检修、备用和必开!E:E,MATCH(统调负荷!$C2491,检修、备用和必开!$A:$A,0))</f>
        <v/>
      </c>
      <c r="Z2491" s="80">
        <f>INDEX(检修、备用和必开!F:F,MATCH(统调负荷!$C2491,检修、备用和必开!$A:$A,0))</f>
        <v/>
      </c>
      <c r="AA2491" s="80">
        <f>94492.4-V2491-Z2491</f>
        <v/>
      </c>
      <c r="AB2491" s="80" t="n">
        <v>307.88</v>
      </c>
      <c r="AC2491" s="80" t="n">
        <v>505.44</v>
      </c>
      <c r="AD2491" s="83">
        <f>C2491+D2491</f>
        <v/>
      </c>
      <c r="AE2491" s="82">
        <f>N2491-E2491</f>
        <v/>
      </c>
      <c r="AF2491" s="82">
        <f>O2491-F2491</f>
        <v/>
      </c>
      <c r="AG2491" s="82">
        <f>P2491-G2491</f>
        <v/>
      </c>
      <c r="AH2491" s="82">
        <f>Q2491-H2491</f>
        <v/>
      </c>
      <c r="AI2491" s="82">
        <f>R2491-I2491</f>
        <v/>
      </c>
      <c r="AJ2491" s="82">
        <f>S2491-J2491</f>
        <v/>
      </c>
      <c r="AK2491" s="80">
        <f>INDEX(检修、备用和必开!I:I,MATCH(统调负荷!$C2491,检修、备用和必开!$A:$A,0))</f>
        <v/>
      </c>
    </row>
    <row r="2492" ht="13.8" customHeight="1">
      <c r="A2492" s="80">
        <f>WEEKDAY(C2492,2)</f>
        <v/>
      </c>
      <c r="B2492" s="80">
        <f>HOUR(D2492)</f>
        <v/>
      </c>
      <c r="D2492" s="75" t="n"/>
      <c r="E2492" s="80" t="n"/>
      <c r="F2492" s="80" t="n"/>
      <c r="G2492" s="80" t="n"/>
      <c r="H2492" s="80" t="n"/>
      <c r="I2492" s="80" t="n"/>
      <c r="J2492" s="80" t="n"/>
      <c r="K2492" s="80">
        <f>F2492-Y2492</f>
        <v/>
      </c>
      <c r="L2492" s="82">
        <f>AA2492/(K2492+W2492)</f>
        <v/>
      </c>
      <c r="M2492" s="75" t="n">
        <v>0.9375</v>
      </c>
      <c r="N2492" s="80" t="n">
        <v>57432.1</v>
      </c>
      <c r="O2492" s="80" t="n">
        <v>16606.36</v>
      </c>
      <c r="P2492" s="80" t="n">
        <v>12128</v>
      </c>
      <c r="Q2492" s="80" t="n">
        <v>21801.6</v>
      </c>
      <c r="R2492" s="80" t="n">
        <v>8353.85</v>
      </c>
      <c r="S2492" s="80" t="n">
        <v>-1457.71</v>
      </c>
      <c r="T2492" s="80">
        <f>O2492-Y2492</f>
        <v/>
      </c>
      <c r="U2492" s="82">
        <f>AA2492/(T2492+X2492)</f>
        <v/>
      </c>
      <c r="V2492" s="80">
        <f>INDEX(检修、备用和必开!B:B,MATCH(统调负荷!$C2492,检修、备用和必开!$A:$A,0))</f>
        <v/>
      </c>
      <c r="W2492" s="80">
        <f>INDEX(检修、备用和必开!C:C,MATCH(统调负荷!$C2492,检修、备用和必开!$A:$A,0))</f>
        <v/>
      </c>
      <c r="X2492" s="80">
        <f>INDEX(检修、备用和必开!D:D,MATCH(统调负荷!$C2492,检修、备用和必开!$A:$A,0))</f>
        <v/>
      </c>
      <c r="Y2492" s="80">
        <f>INDEX(检修、备用和必开!E:E,MATCH(统调负荷!$C2492,检修、备用和必开!$A:$A,0))</f>
        <v/>
      </c>
      <c r="Z2492" s="80">
        <f>INDEX(检修、备用和必开!F:F,MATCH(统调负荷!$C2492,检修、备用和必开!$A:$A,0))</f>
        <v/>
      </c>
      <c r="AA2492" s="80">
        <f>94492.4-V2492-Z2492</f>
        <v/>
      </c>
      <c r="AB2492" s="80" t="n">
        <v>317.7</v>
      </c>
      <c r="AC2492" s="80" t="n">
        <v>328.81</v>
      </c>
      <c r="AD2492" s="83">
        <f>C2492+D2492</f>
        <v/>
      </c>
      <c r="AE2492" s="82">
        <f>N2492-E2492</f>
        <v/>
      </c>
      <c r="AF2492" s="82">
        <f>O2492-F2492</f>
        <v/>
      </c>
      <c r="AG2492" s="82">
        <f>P2492-G2492</f>
        <v/>
      </c>
      <c r="AH2492" s="82">
        <f>Q2492-H2492</f>
        <v/>
      </c>
      <c r="AI2492" s="82">
        <f>R2492-I2492</f>
        <v/>
      </c>
      <c r="AJ2492" s="82">
        <f>S2492-J2492</f>
        <v/>
      </c>
      <c r="AK2492" s="80">
        <f>INDEX(检修、备用和必开!I:I,MATCH(统调负荷!$C2492,检修、备用和必开!$A:$A,0))</f>
        <v/>
      </c>
    </row>
    <row r="2493" ht="13.8" customHeight="1">
      <c r="A2493" s="80">
        <f>WEEKDAY(C2493,2)</f>
        <v/>
      </c>
      <c r="B2493" s="80">
        <f>HOUR(D2493)</f>
        <v/>
      </c>
      <c r="D2493" s="75" t="n"/>
      <c r="E2493" s="80" t="n"/>
      <c r="F2493" s="80" t="n"/>
      <c r="G2493" s="80" t="n"/>
      <c r="H2493" s="80" t="n"/>
      <c r="I2493" s="80" t="n"/>
      <c r="J2493" s="80" t="n"/>
      <c r="K2493" s="80">
        <f>F2493-Y2493</f>
        <v/>
      </c>
      <c r="L2493" s="82">
        <f>AA2493/(K2493+W2493)</f>
        <v/>
      </c>
      <c r="M2493" s="75" t="n">
        <v>0.9479166666666666</v>
      </c>
      <c r="N2493" s="80" t="n">
        <v>56298</v>
      </c>
      <c r="O2493" s="80" t="n">
        <v>16349.17</v>
      </c>
      <c r="P2493" s="80" t="n">
        <v>12164.2</v>
      </c>
      <c r="Q2493" s="80" t="n">
        <v>20762.5</v>
      </c>
      <c r="R2493" s="80" t="n">
        <v>8388.379999999999</v>
      </c>
      <c r="S2493" s="80" t="n">
        <v>-1366.25</v>
      </c>
      <c r="T2493" s="80">
        <f>O2493-Y2493</f>
        <v/>
      </c>
      <c r="U2493" s="82">
        <f>AA2493/(T2493+X2493)</f>
        <v/>
      </c>
      <c r="V2493" s="80">
        <f>INDEX(检修、备用和必开!B:B,MATCH(统调负荷!$C2493,检修、备用和必开!$A:$A,0))</f>
        <v/>
      </c>
      <c r="W2493" s="80">
        <f>INDEX(检修、备用和必开!C:C,MATCH(统调负荷!$C2493,检修、备用和必开!$A:$A,0))</f>
        <v/>
      </c>
      <c r="X2493" s="80">
        <f>INDEX(检修、备用和必开!D:D,MATCH(统调负荷!$C2493,检修、备用和必开!$A:$A,0))</f>
        <v/>
      </c>
      <c r="Y2493" s="80">
        <f>INDEX(检修、备用和必开!E:E,MATCH(统调负荷!$C2493,检修、备用和必开!$A:$A,0))</f>
        <v/>
      </c>
      <c r="Z2493" s="80">
        <f>INDEX(检修、备用和必开!F:F,MATCH(统调负荷!$C2493,检修、备用和必开!$A:$A,0))</f>
        <v/>
      </c>
      <c r="AA2493" s="80">
        <f>94492.4-V2493-Z2493</f>
        <v/>
      </c>
      <c r="AB2493" s="80" t="n">
        <v>314.72</v>
      </c>
      <c r="AC2493" s="80" t="n">
        <v>308.93</v>
      </c>
      <c r="AD2493" s="83">
        <f>C2493+D2493</f>
        <v/>
      </c>
      <c r="AE2493" s="82">
        <f>N2493-E2493</f>
        <v/>
      </c>
      <c r="AF2493" s="82">
        <f>O2493-F2493</f>
        <v/>
      </c>
      <c r="AG2493" s="82">
        <f>P2493-G2493</f>
        <v/>
      </c>
      <c r="AH2493" s="82">
        <f>Q2493-H2493</f>
        <v/>
      </c>
      <c r="AI2493" s="82">
        <f>R2493-I2493</f>
        <v/>
      </c>
      <c r="AJ2493" s="82">
        <f>S2493-J2493</f>
        <v/>
      </c>
      <c r="AK2493" s="80">
        <f>INDEX(检修、备用和必开!I:I,MATCH(统调负荷!$C2493,检修、备用和必开!$A:$A,0))</f>
        <v/>
      </c>
    </row>
    <row r="2494" ht="13.8" customHeight="1">
      <c r="A2494" s="80">
        <f>WEEKDAY(C2494,2)</f>
        <v/>
      </c>
      <c r="B2494" s="80">
        <f>HOUR(D2494)</f>
        <v/>
      </c>
      <c r="D2494" s="75" t="n"/>
      <c r="E2494" s="80" t="n"/>
      <c r="F2494" s="80" t="n"/>
      <c r="G2494" s="80" t="n"/>
      <c r="H2494" s="80" t="n"/>
      <c r="I2494" s="80" t="n"/>
      <c r="J2494" s="80" t="n"/>
      <c r="K2494" s="80">
        <f>F2494-Y2494</f>
        <v/>
      </c>
      <c r="L2494" s="82">
        <f>AA2494/(K2494+W2494)</f>
        <v/>
      </c>
      <c r="M2494" s="75" t="n">
        <v>0.9583333333333334</v>
      </c>
      <c r="N2494" s="80" t="n">
        <v>55067.9</v>
      </c>
      <c r="O2494" s="80" t="n">
        <v>15716.88</v>
      </c>
      <c r="P2494" s="80" t="n">
        <v>11934.9</v>
      </c>
      <c r="Q2494" s="80" t="n">
        <v>20626.8</v>
      </c>
      <c r="R2494" s="80" t="n">
        <v>8197.719999999999</v>
      </c>
      <c r="S2494" s="80" t="n">
        <v>-1408.4</v>
      </c>
      <c r="T2494" s="80">
        <f>O2494-Y2494</f>
        <v/>
      </c>
      <c r="U2494" s="82">
        <f>AA2494/(T2494+X2494)</f>
        <v/>
      </c>
      <c r="V2494" s="80">
        <f>INDEX(检修、备用和必开!B:B,MATCH(统调负荷!$C2494,检修、备用和必开!$A:$A,0))</f>
        <v/>
      </c>
      <c r="W2494" s="80">
        <f>INDEX(检修、备用和必开!C:C,MATCH(统调负荷!$C2494,检修、备用和必开!$A:$A,0))</f>
        <v/>
      </c>
      <c r="X2494" s="80">
        <f>INDEX(检修、备用和必开!D:D,MATCH(统调负荷!$C2494,检修、备用和必开!$A:$A,0))</f>
        <v/>
      </c>
      <c r="Y2494" s="80">
        <f>INDEX(检修、备用和必开!E:E,MATCH(统调负荷!$C2494,检修、备用和必开!$A:$A,0))</f>
        <v/>
      </c>
      <c r="Z2494" s="80">
        <f>INDEX(检修、备用和必开!F:F,MATCH(统调负荷!$C2494,检修、备用和必开!$A:$A,0))</f>
        <v/>
      </c>
      <c r="AA2494" s="80">
        <f>94492.4-V2494-Z2494</f>
        <v/>
      </c>
      <c r="AB2494" s="80" t="n">
        <v>307.88</v>
      </c>
      <c r="AC2494" s="80" t="n">
        <v>305.03</v>
      </c>
      <c r="AD2494" s="83">
        <f>C2494+D2494</f>
        <v/>
      </c>
      <c r="AE2494" s="82">
        <f>N2494-E2494</f>
        <v/>
      </c>
      <c r="AF2494" s="82">
        <f>O2494-F2494</f>
        <v/>
      </c>
      <c r="AG2494" s="82">
        <f>P2494-G2494</f>
        <v/>
      </c>
      <c r="AH2494" s="82">
        <f>Q2494-H2494</f>
        <v/>
      </c>
      <c r="AI2494" s="82">
        <f>R2494-I2494</f>
        <v/>
      </c>
      <c r="AJ2494" s="82">
        <f>S2494-J2494</f>
        <v/>
      </c>
      <c r="AK2494" s="80">
        <f>INDEX(检修、备用和必开!I:I,MATCH(统调负荷!$C2494,检修、备用和必开!$A:$A,0))</f>
        <v/>
      </c>
    </row>
    <row r="2495" ht="13.8" customHeight="1">
      <c r="A2495" s="80">
        <f>WEEKDAY(C2495,2)</f>
        <v/>
      </c>
      <c r="B2495" s="80">
        <f>HOUR(D2495)</f>
        <v/>
      </c>
      <c r="D2495" s="75" t="n"/>
      <c r="E2495" s="80" t="n"/>
      <c r="F2495" s="80" t="n"/>
      <c r="G2495" s="80" t="n"/>
      <c r="H2495" s="80" t="n"/>
      <c r="I2495" s="80" t="n"/>
      <c r="J2495" s="80" t="n"/>
      <c r="K2495" s="80">
        <f>F2495-Y2495</f>
        <v/>
      </c>
      <c r="L2495" s="82">
        <f>AA2495/(K2495+W2495)</f>
        <v/>
      </c>
      <c r="M2495" s="75" t="n">
        <v>0.96875</v>
      </c>
      <c r="N2495" s="80" t="n">
        <v>53381.5</v>
      </c>
      <c r="O2495" s="80" t="n">
        <v>14888.05</v>
      </c>
      <c r="P2495" s="80" t="n">
        <v>11753.6</v>
      </c>
      <c r="Q2495" s="80" t="n">
        <v>20004.3</v>
      </c>
      <c r="R2495" s="80" t="n">
        <v>8141.02</v>
      </c>
      <c r="S2495" s="80" t="n">
        <v>-1405.47</v>
      </c>
      <c r="T2495" s="80">
        <f>O2495-Y2495</f>
        <v/>
      </c>
      <c r="U2495" s="82">
        <f>AA2495/(T2495+X2495)</f>
        <v/>
      </c>
      <c r="V2495" s="80">
        <f>INDEX(检修、备用和必开!B:B,MATCH(统调负荷!$C2495,检修、备用和必开!$A:$A,0))</f>
        <v/>
      </c>
      <c r="W2495" s="80">
        <f>INDEX(检修、备用和必开!C:C,MATCH(统调负荷!$C2495,检修、备用和必开!$A:$A,0))</f>
        <v/>
      </c>
      <c r="X2495" s="80">
        <f>INDEX(检修、备用和必开!D:D,MATCH(统调负荷!$C2495,检修、备用和必开!$A:$A,0))</f>
        <v/>
      </c>
      <c r="Y2495" s="80">
        <f>INDEX(检修、备用和必开!E:E,MATCH(统调负荷!$C2495,检修、备用和必开!$A:$A,0))</f>
        <v/>
      </c>
      <c r="Z2495" s="80">
        <f>INDEX(检修、备用和必开!F:F,MATCH(统调负荷!$C2495,检修、备用和必开!$A:$A,0))</f>
        <v/>
      </c>
      <c r="AA2495" s="80">
        <f>94492.4-V2495-Z2495</f>
        <v/>
      </c>
      <c r="AB2495" s="80" t="n">
        <v>317.7</v>
      </c>
      <c r="AC2495" s="80" t="n">
        <v>304.88</v>
      </c>
      <c r="AD2495" s="83">
        <f>C2495+D2495</f>
        <v/>
      </c>
      <c r="AE2495" s="82">
        <f>N2495-E2495</f>
        <v/>
      </c>
      <c r="AF2495" s="82">
        <f>O2495-F2495</f>
        <v/>
      </c>
      <c r="AG2495" s="82">
        <f>P2495-G2495</f>
        <v/>
      </c>
      <c r="AH2495" s="82">
        <f>Q2495-H2495</f>
        <v/>
      </c>
      <c r="AI2495" s="82">
        <f>R2495-I2495</f>
        <v/>
      </c>
      <c r="AJ2495" s="82">
        <f>S2495-J2495</f>
        <v/>
      </c>
      <c r="AK2495" s="80">
        <f>INDEX(检修、备用和必开!I:I,MATCH(统调负荷!$C2495,检修、备用和必开!$A:$A,0))</f>
        <v/>
      </c>
    </row>
    <row r="2496" ht="13.8" customHeight="1">
      <c r="A2496" s="80">
        <f>WEEKDAY(C2496,2)</f>
        <v/>
      </c>
      <c r="B2496" s="80">
        <f>HOUR(D2496)</f>
        <v/>
      </c>
      <c r="D2496" s="75" t="n"/>
      <c r="E2496" s="80" t="n"/>
      <c r="F2496" s="80" t="n"/>
      <c r="G2496" s="80" t="n"/>
      <c r="H2496" s="80" t="n"/>
      <c r="I2496" s="80" t="n"/>
      <c r="J2496" s="80" t="n"/>
      <c r="K2496" s="80">
        <f>F2496-Y2496</f>
        <v/>
      </c>
      <c r="L2496" s="82">
        <f>AA2496/(K2496+W2496)</f>
        <v/>
      </c>
      <c r="M2496" s="75" t="n">
        <v>0.9791666666666666</v>
      </c>
      <c r="N2496" s="80" t="n">
        <v>51885</v>
      </c>
      <c r="O2496" s="80" t="n">
        <v>14935.02</v>
      </c>
      <c r="P2496" s="80" t="n">
        <v>11981.2</v>
      </c>
      <c r="Q2496" s="80" t="n">
        <v>18300</v>
      </c>
      <c r="R2496" s="80" t="n">
        <v>8017.16</v>
      </c>
      <c r="S2496" s="80" t="n">
        <v>-1348.38</v>
      </c>
      <c r="T2496" s="80">
        <f>O2496-Y2496</f>
        <v/>
      </c>
      <c r="U2496" s="82">
        <f>AA2496/(T2496+X2496)</f>
        <v/>
      </c>
      <c r="V2496" s="80">
        <f>INDEX(检修、备用和必开!B:B,MATCH(统调负荷!$C2496,检修、备用和必开!$A:$A,0))</f>
        <v/>
      </c>
      <c r="W2496" s="80">
        <f>INDEX(检修、备用和必开!C:C,MATCH(统调负荷!$C2496,检修、备用和必开!$A:$A,0))</f>
        <v/>
      </c>
      <c r="X2496" s="80">
        <f>INDEX(检修、备用和必开!D:D,MATCH(统调负荷!$C2496,检修、备用和必开!$A:$A,0))</f>
        <v/>
      </c>
      <c r="Y2496" s="80">
        <f>INDEX(检修、备用和必开!E:E,MATCH(统调负荷!$C2496,检修、备用和必开!$A:$A,0))</f>
        <v/>
      </c>
      <c r="Z2496" s="80">
        <f>INDEX(检修、备用和必开!F:F,MATCH(统调负荷!$C2496,检修、备用和必开!$A:$A,0))</f>
        <v/>
      </c>
      <c r="AA2496" s="80">
        <f>94492.4-V2496-Z2496</f>
        <v/>
      </c>
      <c r="AB2496" s="80" t="n">
        <v>317.7</v>
      </c>
      <c r="AC2496" s="80" t="n">
        <v>281.89</v>
      </c>
      <c r="AD2496" s="83">
        <f>C2496+D2496</f>
        <v/>
      </c>
      <c r="AE2496" s="82">
        <f>N2496-E2496</f>
        <v/>
      </c>
      <c r="AF2496" s="82">
        <f>O2496-F2496</f>
        <v/>
      </c>
      <c r="AG2496" s="82">
        <f>P2496-G2496</f>
        <v/>
      </c>
      <c r="AH2496" s="82">
        <f>Q2496-H2496</f>
        <v/>
      </c>
      <c r="AI2496" s="82">
        <f>R2496-I2496</f>
        <v/>
      </c>
      <c r="AJ2496" s="82">
        <f>S2496-J2496</f>
        <v/>
      </c>
      <c r="AK2496" s="80">
        <f>INDEX(检修、备用和必开!I:I,MATCH(统调负荷!$C2496,检修、备用和必开!$A:$A,0))</f>
        <v/>
      </c>
    </row>
    <row r="2497" ht="13.8" customHeight="1">
      <c r="A2497" s="80">
        <f>WEEKDAY(C2497,2)</f>
        <v/>
      </c>
      <c r="B2497" s="80">
        <f>HOUR(D2497)</f>
        <v/>
      </c>
      <c r="D2497" s="75" t="n"/>
      <c r="E2497" s="80" t="n"/>
      <c r="F2497" s="80" t="n"/>
      <c r="G2497" s="80" t="n"/>
      <c r="H2497" s="80" t="n"/>
      <c r="I2497" s="80" t="n"/>
      <c r="J2497" s="80" t="n"/>
      <c r="K2497" s="80">
        <f>F2497-Y2497</f>
        <v/>
      </c>
      <c r="L2497" s="82">
        <f>AA2497/(K2497+W2497)</f>
        <v/>
      </c>
      <c r="M2497" s="75" t="n">
        <v>0.9895833333333334</v>
      </c>
      <c r="N2497" s="80" t="n">
        <v>50616.2</v>
      </c>
      <c r="O2497" s="80" t="n">
        <v>15099.56</v>
      </c>
      <c r="P2497" s="80" t="n">
        <v>11765.7</v>
      </c>
      <c r="Q2497" s="80" t="n">
        <v>17245.3</v>
      </c>
      <c r="R2497" s="80" t="n">
        <v>7922.2</v>
      </c>
      <c r="S2497" s="80" t="n">
        <v>-1416.56</v>
      </c>
      <c r="T2497" s="80">
        <f>O2497-Y2497</f>
        <v/>
      </c>
      <c r="U2497" s="82">
        <f>AA2497/(T2497+X2497)</f>
        <v/>
      </c>
      <c r="V2497" s="80">
        <f>INDEX(检修、备用和必开!B:B,MATCH(统调负荷!$C2497,检修、备用和必开!$A:$A,0))</f>
        <v/>
      </c>
      <c r="W2497" s="80">
        <f>INDEX(检修、备用和必开!C:C,MATCH(统调负荷!$C2497,检修、备用和必开!$A:$A,0))</f>
        <v/>
      </c>
      <c r="X2497" s="80">
        <f>INDEX(检修、备用和必开!D:D,MATCH(统调负荷!$C2497,检修、备用和必开!$A:$A,0))</f>
        <v/>
      </c>
      <c r="Y2497" s="80">
        <f>INDEX(检修、备用和必开!E:E,MATCH(统调负荷!$C2497,检修、备用和必开!$A:$A,0))</f>
        <v/>
      </c>
      <c r="Z2497" s="80">
        <f>INDEX(检修、备用和必开!F:F,MATCH(统调负荷!$C2497,检修、备用和必开!$A:$A,0))</f>
        <v/>
      </c>
      <c r="AA2497" s="80">
        <f>94492.4-V2497-Z2497</f>
        <v/>
      </c>
      <c r="AB2497" s="80" t="n">
        <v>317.7</v>
      </c>
      <c r="AC2497" s="80" t="n">
        <v>298.92</v>
      </c>
      <c r="AD2497" s="83">
        <f>C2497+D2497</f>
        <v/>
      </c>
      <c r="AE2497" s="82">
        <f>N2497-E2497</f>
        <v/>
      </c>
      <c r="AF2497" s="82">
        <f>O2497-F2497</f>
        <v/>
      </c>
      <c r="AG2497" s="82">
        <f>P2497-G2497</f>
        <v/>
      </c>
      <c r="AH2497" s="82">
        <f>Q2497-H2497</f>
        <v/>
      </c>
      <c r="AI2497" s="82">
        <f>R2497-I2497</f>
        <v/>
      </c>
      <c r="AJ2497" s="82">
        <f>S2497-J2497</f>
        <v/>
      </c>
      <c r="AK2497" s="80">
        <f>INDEX(检修、备用和必开!I:I,MATCH(统调负荷!$C2497,检修、备用和必开!$A:$A,0))</f>
        <v/>
      </c>
    </row>
    <row r="2498" ht="13.8" customHeight="1">
      <c r="A2498" s="80">
        <f>WEEKDAY(C2498,2)</f>
        <v/>
      </c>
      <c r="B2498" s="80">
        <f>HOUR(D2498)</f>
        <v/>
      </c>
      <c r="D2498" s="75" t="n"/>
      <c r="E2498" s="80" t="n"/>
      <c r="F2498" s="80" t="n"/>
      <c r="G2498" s="80" t="n"/>
      <c r="H2498" s="80" t="n"/>
      <c r="I2498" s="80" t="n"/>
      <c r="J2498" s="80" t="n"/>
      <c r="K2498" s="80">
        <f>F2498-Y2498</f>
        <v/>
      </c>
      <c r="L2498" s="82">
        <f>AA2498/(K2498+W2498)</f>
        <v/>
      </c>
      <c r="M2498" s="75" t="n">
        <v>0</v>
      </c>
      <c r="N2498" s="80" t="n">
        <v>50043.7</v>
      </c>
      <c r="O2498" s="80" t="n">
        <v>16589.71</v>
      </c>
      <c r="P2498" s="80" t="n">
        <v>9446.32</v>
      </c>
      <c r="Q2498" s="80" t="n">
        <v>17299.6</v>
      </c>
      <c r="R2498" s="80" t="n">
        <v>7888.09</v>
      </c>
      <c r="S2498" s="80" t="n">
        <v>-1180.02</v>
      </c>
      <c r="T2498" s="80">
        <f>O2498-Y2498</f>
        <v/>
      </c>
      <c r="U2498" s="82">
        <f>AA2498/(T2498+X2498)</f>
        <v/>
      </c>
      <c r="V2498" s="80">
        <f>INDEX(检修、备用和必开!B:B,MATCH(统调负荷!$C2498,检修、备用和必开!$A:$A,0))</f>
        <v/>
      </c>
      <c r="W2498" s="80">
        <f>INDEX(检修、备用和必开!C:C,MATCH(统调负荷!$C2498,检修、备用和必开!$A:$A,0))</f>
        <v/>
      </c>
      <c r="X2498" s="80">
        <f>INDEX(检修、备用和必开!D:D,MATCH(统调负荷!$C2498,检修、备用和必开!$A:$A,0))</f>
        <v/>
      </c>
      <c r="Y2498" s="80">
        <f>INDEX(检修、备用和必开!E:E,MATCH(统调负荷!$C2498,检修、备用和必开!$A:$A,0))</f>
        <v/>
      </c>
      <c r="Z2498" s="80">
        <f>INDEX(检修、备用和必开!F:F,MATCH(统调负荷!$C2498,检修、备用和必开!$A:$A,0))</f>
        <v/>
      </c>
      <c r="AA2498" s="80">
        <f>94492.4-V2498-Z2498</f>
        <v/>
      </c>
      <c r="AB2498" s="80" t="n">
        <v>347.48</v>
      </c>
      <c r="AC2498" s="80" t="n">
        <v>323.88</v>
      </c>
      <c r="AD2498" s="83">
        <f>C2498+D2498</f>
        <v/>
      </c>
      <c r="AE2498" s="82">
        <f>N2498-E2498</f>
        <v/>
      </c>
      <c r="AF2498" s="82">
        <f>O2498-F2498</f>
        <v/>
      </c>
      <c r="AG2498" s="82">
        <f>P2498-G2498</f>
        <v/>
      </c>
      <c r="AH2498" s="82">
        <f>Q2498-H2498</f>
        <v/>
      </c>
      <c r="AI2498" s="82">
        <f>R2498-I2498</f>
        <v/>
      </c>
      <c r="AJ2498" s="82">
        <f>S2498-J2498</f>
        <v/>
      </c>
      <c r="AK2498" s="80">
        <f>INDEX(检修、备用和必开!I:I,MATCH(统调负荷!$C2498,检修、备用和必开!$A:$A,0))</f>
        <v/>
      </c>
    </row>
    <row r="2499" ht="13.8" customHeight="1">
      <c r="A2499" s="80">
        <f>WEEKDAY(C2499,2)</f>
        <v/>
      </c>
      <c r="B2499" s="80">
        <f>HOUR(D2499)</f>
        <v/>
      </c>
      <c r="D2499" s="75" t="n"/>
      <c r="E2499" s="80" t="n"/>
      <c r="F2499" s="80" t="n"/>
      <c r="G2499" s="80" t="n"/>
      <c r="H2499" s="80" t="n"/>
      <c r="I2499" s="80" t="n"/>
      <c r="J2499" s="80" t="n"/>
      <c r="K2499" s="80">
        <f>F2499-Y2499</f>
        <v/>
      </c>
      <c r="L2499" s="82">
        <f>AA2499/(K2499+W2499)</f>
        <v/>
      </c>
      <c r="M2499" s="75" t="n">
        <v>0.01041666666666667</v>
      </c>
      <c r="N2499" s="80" t="n">
        <v>53134.6</v>
      </c>
      <c r="O2499" s="80" t="n">
        <v>19323.67</v>
      </c>
      <c r="P2499" s="80" t="n">
        <v>9722.01</v>
      </c>
      <c r="Q2499" s="80" t="n">
        <v>17564.1</v>
      </c>
      <c r="R2499" s="80" t="n">
        <v>7699.81</v>
      </c>
      <c r="S2499" s="80" t="n">
        <v>-1174.99</v>
      </c>
      <c r="T2499" s="80">
        <f>O2499-Y2499</f>
        <v/>
      </c>
      <c r="U2499" s="82">
        <f>AA2499/(T2499+X2499)</f>
        <v/>
      </c>
      <c r="V2499" s="80">
        <f>INDEX(检修、备用和必开!B:B,MATCH(统调负荷!$C2499,检修、备用和必开!$A:$A,0))</f>
        <v/>
      </c>
      <c r="W2499" s="80">
        <f>INDEX(检修、备用和必开!C:C,MATCH(统调负荷!$C2499,检修、备用和必开!$A:$A,0))</f>
        <v/>
      </c>
      <c r="X2499" s="80">
        <f>INDEX(检修、备用和必开!D:D,MATCH(统调负荷!$C2499,检修、备用和必开!$A:$A,0))</f>
        <v/>
      </c>
      <c r="Y2499" s="80">
        <f>INDEX(检修、备用和必开!E:E,MATCH(统调负荷!$C2499,检修、备用和必开!$A:$A,0))</f>
        <v/>
      </c>
      <c r="Z2499" s="80">
        <f>INDEX(检修、备用和必开!F:F,MATCH(统调负荷!$C2499,检修、备用和必开!$A:$A,0))</f>
        <v/>
      </c>
      <c r="AA2499" s="80">
        <f>94492.4-V2499-Z2499</f>
        <v/>
      </c>
      <c r="AB2499" s="80" t="n">
        <v>397.12</v>
      </c>
      <c r="AC2499" s="80" t="n">
        <v>996.4</v>
      </c>
      <c r="AD2499" s="83">
        <f>C2499+D2499</f>
        <v/>
      </c>
      <c r="AE2499" s="82">
        <f>N2499-E2499</f>
        <v/>
      </c>
      <c r="AF2499" s="82">
        <f>O2499-F2499</f>
        <v/>
      </c>
      <c r="AG2499" s="82">
        <f>P2499-G2499</f>
        <v/>
      </c>
      <c r="AH2499" s="82">
        <f>Q2499-H2499</f>
        <v/>
      </c>
      <c r="AI2499" s="82">
        <f>R2499-I2499</f>
        <v/>
      </c>
      <c r="AJ2499" s="82">
        <f>S2499-J2499</f>
        <v/>
      </c>
      <c r="AK2499" s="80">
        <f>INDEX(检修、备用和必开!I:I,MATCH(统调负荷!$C2499,检修、备用和必开!$A:$A,0))</f>
        <v/>
      </c>
    </row>
    <row r="2500" ht="13.8" customHeight="1">
      <c r="A2500" s="80">
        <f>WEEKDAY(C2500,2)</f>
        <v/>
      </c>
      <c r="B2500" s="80">
        <f>HOUR(D2500)</f>
        <v/>
      </c>
      <c r="D2500" s="75" t="n"/>
      <c r="E2500" s="80" t="n"/>
      <c r="F2500" s="80" t="n"/>
      <c r="G2500" s="80" t="n"/>
      <c r="H2500" s="80" t="n"/>
      <c r="I2500" s="80" t="n"/>
      <c r="J2500" s="80" t="n"/>
      <c r="K2500" s="80">
        <f>F2500-Y2500</f>
        <v/>
      </c>
      <c r="L2500" s="82">
        <f>AA2500/(K2500+W2500)</f>
        <v/>
      </c>
      <c r="M2500" s="75" t="n">
        <v>0.02083333333333333</v>
      </c>
      <c r="N2500" s="80" t="n">
        <v>52840.1</v>
      </c>
      <c r="O2500" s="80" t="n">
        <v>17234.3</v>
      </c>
      <c r="P2500" s="80" t="n">
        <v>10226.5</v>
      </c>
      <c r="Q2500" s="80" t="n">
        <v>18786.4</v>
      </c>
      <c r="R2500" s="80" t="n">
        <v>7759.21</v>
      </c>
      <c r="S2500" s="80" t="n">
        <v>-1166.31</v>
      </c>
      <c r="T2500" s="80">
        <f>O2500-Y2500</f>
        <v/>
      </c>
      <c r="U2500" s="82">
        <f>AA2500/(T2500+X2500)</f>
        <v/>
      </c>
      <c r="V2500" s="80">
        <f>INDEX(检修、备用和必开!B:B,MATCH(统调负荷!$C2500,检修、备用和必开!$A:$A,0))</f>
        <v/>
      </c>
      <c r="W2500" s="80">
        <f>INDEX(检修、备用和必开!C:C,MATCH(统调负荷!$C2500,检修、备用和必开!$A:$A,0))</f>
        <v/>
      </c>
      <c r="X2500" s="80">
        <f>INDEX(检修、备用和必开!D:D,MATCH(统调负荷!$C2500,检修、备用和必开!$A:$A,0))</f>
        <v/>
      </c>
      <c r="Y2500" s="80">
        <f>INDEX(检修、备用和必开!E:E,MATCH(统调负荷!$C2500,检修、备用和必开!$A:$A,0))</f>
        <v/>
      </c>
      <c r="Z2500" s="80">
        <f>INDEX(检修、备用和必开!F:F,MATCH(统调负荷!$C2500,检修、备用和必开!$A:$A,0))</f>
        <v/>
      </c>
      <c r="AA2500" s="80">
        <f>94492.4-V2500-Z2500</f>
        <v/>
      </c>
      <c r="AB2500" s="80" t="n">
        <v>367.34</v>
      </c>
      <c r="AC2500" s="80" t="n">
        <v>149.94</v>
      </c>
      <c r="AD2500" s="83">
        <f>C2500+D2500</f>
        <v/>
      </c>
      <c r="AE2500" s="82">
        <f>N2500-E2500</f>
        <v/>
      </c>
      <c r="AF2500" s="82">
        <f>O2500-F2500</f>
        <v/>
      </c>
      <c r="AG2500" s="82">
        <f>P2500-G2500</f>
        <v/>
      </c>
      <c r="AH2500" s="82">
        <f>Q2500-H2500</f>
        <v/>
      </c>
      <c r="AI2500" s="82">
        <f>R2500-I2500</f>
        <v/>
      </c>
      <c r="AJ2500" s="82">
        <f>S2500-J2500</f>
        <v/>
      </c>
      <c r="AK2500" s="80">
        <f>INDEX(检修、备用和必开!I:I,MATCH(统调负荷!$C2500,检修、备用和必开!$A:$A,0))</f>
        <v/>
      </c>
    </row>
    <row r="2501" ht="13.8" customHeight="1">
      <c r="A2501" s="80">
        <f>WEEKDAY(C2501,2)</f>
        <v/>
      </c>
      <c r="B2501" s="80">
        <f>HOUR(D2501)</f>
        <v/>
      </c>
      <c r="D2501" s="75" t="n"/>
      <c r="E2501" s="80" t="n"/>
      <c r="F2501" s="80" t="n"/>
      <c r="G2501" s="80" t="n"/>
      <c r="H2501" s="80" t="n"/>
      <c r="I2501" s="80" t="n"/>
      <c r="J2501" s="80" t="n"/>
      <c r="K2501" s="80">
        <f>F2501-Y2501</f>
        <v/>
      </c>
      <c r="L2501" s="82">
        <f>AA2501/(K2501+W2501)</f>
        <v/>
      </c>
      <c r="M2501" s="75" t="n">
        <v>0.03125</v>
      </c>
      <c r="N2501" s="80" t="n">
        <v>51286.4</v>
      </c>
      <c r="O2501" s="80" t="n">
        <v>14787.46</v>
      </c>
      <c r="P2501" s="80" t="n">
        <v>10460</v>
      </c>
      <c r="Q2501" s="80" t="n">
        <v>19453.3</v>
      </c>
      <c r="R2501" s="80" t="n">
        <v>7768.43</v>
      </c>
      <c r="S2501" s="80" t="n">
        <v>-1182.79</v>
      </c>
      <c r="T2501" s="80">
        <f>O2501-Y2501</f>
        <v/>
      </c>
      <c r="U2501" s="82">
        <f>AA2501/(T2501+X2501)</f>
        <v/>
      </c>
      <c r="V2501" s="80">
        <f>INDEX(检修、备用和必开!B:B,MATCH(统调负荷!$C2501,检修、备用和必开!$A:$A,0))</f>
        <v/>
      </c>
      <c r="W2501" s="80">
        <f>INDEX(检修、备用和必开!C:C,MATCH(统调负荷!$C2501,检修、备用和必开!$A:$A,0))</f>
        <v/>
      </c>
      <c r="X2501" s="80">
        <f>INDEX(检修、备用和必开!D:D,MATCH(统调负荷!$C2501,检修、备用和必开!$A:$A,0))</f>
        <v/>
      </c>
      <c r="Y2501" s="80">
        <f>INDEX(检修、备用和必开!E:E,MATCH(统调负荷!$C2501,检修、备用和必开!$A:$A,0))</f>
        <v/>
      </c>
      <c r="Z2501" s="80">
        <f>INDEX(检修、备用和必开!F:F,MATCH(统调负荷!$C2501,检修、备用和必开!$A:$A,0))</f>
        <v/>
      </c>
      <c r="AA2501" s="80">
        <f>94492.4-V2501-Z2501</f>
        <v/>
      </c>
      <c r="AB2501" s="80" t="n">
        <v>317.81</v>
      </c>
      <c r="AC2501" s="80" t="n">
        <v>0</v>
      </c>
      <c r="AD2501" s="83">
        <f>C2501+D2501</f>
        <v/>
      </c>
      <c r="AE2501" s="82">
        <f>N2501-E2501</f>
        <v/>
      </c>
      <c r="AF2501" s="82">
        <f>O2501-F2501</f>
        <v/>
      </c>
      <c r="AG2501" s="82">
        <f>P2501-G2501</f>
        <v/>
      </c>
      <c r="AH2501" s="82">
        <f>Q2501-H2501</f>
        <v/>
      </c>
      <c r="AI2501" s="82">
        <f>R2501-I2501</f>
        <v/>
      </c>
      <c r="AJ2501" s="82">
        <f>S2501-J2501</f>
        <v/>
      </c>
      <c r="AK2501" s="80">
        <f>INDEX(检修、备用和必开!I:I,MATCH(统调负荷!$C2501,检修、备用和必开!$A:$A,0))</f>
        <v/>
      </c>
    </row>
    <row r="2502" ht="13.8" customHeight="1">
      <c r="A2502" s="80">
        <f>WEEKDAY(C2502,2)</f>
        <v/>
      </c>
      <c r="B2502" s="80">
        <f>HOUR(D2502)</f>
        <v/>
      </c>
      <c r="D2502" s="75" t="n"/>
      <c r="E2502" s="80" t="n"/>
      <c r="F2502" s="80" t="n"/>
      <c r="G2502" s="80" t="n"/>
      <c r="H2502" s="80" t="n"/>
      <c r="I2502" s="80" t="n"/>
      <c r="J2502" s="80" t="n"/>
      <c r="K2502" s="80">
        <f>F2502-Y2502</f>
        <v/>
      </c>
      <c r="L2502" s="82">
        <f>AA2502/(K2502+W2502)</f>
        <v/>
      </c>
      <c r="M2502" s="75" t="n">
        <v>0.04166666666666666</v>
      </c>
      <c r="N2502" s="80" t="n">
        <v>49569.1</v>
      </c>
      <c r="O2502" s="80" t="n">
        <v>13893.75</v>
      </c>
      <c r="P2502" s="80" t="n">
        <v>9286.610000000001</v>
      </c>
      <c r="Q2502" s="80" t="n">
        <v>19731.7</v>
      </c>
      <c r="R2502" s="80" t="n">
        <v>7787.61</v>
      </c>
      <c r="S2502" s="80" t="n">
        <v>-1130.57</v>
      </c>
      <c r="T2502" s="80">
        <f>O2502-Y2502</f>
        <v/>
      </c>
      <c r="U2502" s="82">
        <f>AA2502/(T2502+X2502)</f>
        <v/>
      </c>
      <c r="V2502" s="80">
        <f>INDEX(检修、备用和必开!B:B,MATCH(统调负荷!$C2502,检修、备用和必开!$A:$A,0))</f>
        <v/>
      </c>
      <c r="W2502" s="80">
        <f>INDEX(检修、备用和必开!C:C,MATCH(统调负荷!$C2502,检修、备用和必开!$A:$A,0))</f>
        <v/>
      </c>
      <c r="X2502" s="80">
        <f>INDEX(检修、备用和必开!D:D,MATCH(统调负荷!$C2502,检修、备用和必开!$A:$A,0))</f>
        <v/>
      </c>
      <c r="Y2502" s="80">
        <f>INDEX(检修、备用和必开!E:E,MATCH(统调负荷!$C2502,检修、备用和必开!$A:$A,0))</f>
        <v/>
      </c>
      <c r="Z2502" s="80">
        <f>INDEX(检修、备用和必开!F:F,MATCH(统调负荷!$C2502,检修、备用和必开!$A:$A,0))</f>
        <v/>
      </c>
      <c r="AA2502" s="80">
        <f>94492.4-V2502-Z2502</f>
        <v/>
      </c>
      <c r="AB2502" s="80" t="n">
        <v>327.62</v>
      </c>
      <c r="AC2502" s="80" t="n">
        <v>299.04</v>
      </c>
      <c r="AD2502" s="83">
        <f>C2502+D2502</f>
        <v/>
      </c>
      <c r="AE2502" s="82">
        <f>N2502-E2502</f>
        <v/>
      </c>
      <c r="AF2502" s="82">
        <f>O2502-F2502</f>
        <v/>
      </c>
      <c r="AG2502" s="82">
        <f>P2502-G2502</f>
        <v/>
      </c>
      <c r="AH2502" s="82">
        <f>Q2502-H2502</f>
        <v/>
      </c>
      <c r="AI2502" s="82">
        <f>R2502-I2502</f>
        <v/>
      </c>
      <c r="AJ2502" s="82">
        <f>S2502-J2502</f>
        <v/>
      </c>
      <c r="AK2502" s="80">
        <f>INDEX(检修、备用和必开!I:I,MATCH(统调负荷!$C2502,检修、备用和必开!$A:$A,0))</f>
        <v/>
      </c>
    </row>
    <row r="2503" ht="13.8" customHeight="1">
      <c r="A2503" s="80">
        <f>WEEKDAY(C2503,2)</f>
        <v/>
      </c>
      <c r="B2503" s="80">
        <f>HOUR(D2503)</f>
        <v/>
      </c>
      <c r="D2503" s="75" t="n"/>
      <c r="E2503" s="80" t="n"/>
      <c r="F2503" s="80" t="n"/>
      <c r="G2503" s="80" t="n"/>
      <c r="H2503" s="80" t="n"/>
      <c r="I2503" s="80" t="n"/>
      <c r="J2503" s="80" t="n"/>
      <c r="K2503" s="80">
        <f>F2503-Y2503</f>
        <v/>
      </c>
      <c r="L2503" s="82">
        <f>AA2503/(K2503+W2503)</f>
        <v/>
      </c>
      <c r="M2503" s="75" t="n">
        <v>0.05208333333333334</v>
      </c>
      <c r="N2503" s="80" t="n">
        <v>48133.8</v>
      </c>
      <c r="O2503" s="80" t="n">
        <v>13644.12</v>
      </c>
      <c r="P2503" s="80" t="n">
        <v>8120.31</v>
      </c>
      <c r="Q2503" s="80" t="n">
        <v>19719</v>
      </c>
      <c r="R2503" s="80" t="n">
        <v>7799.86</v>
      </c>
      <c r="S2503" s="80" t="n">
        <v>-1149.49</v>
      </c>
      <c r="T2503" s="80">
        <f>O2503-Y2503</f>
        <v/>
      </c>
      <c r="U2503" s="82">
        <f>AA2503/(T2503+X2503)</f>
        <v/>
      </c>
      <c r="V2503" s="80">
        <f>INDEX(检修、备用和必开!B:B,MATCH(统调负荷!$C2503,检修、备用和必开!$A:$A,0))</f>
        <v/>
      </c>
      <c r="W2503" s="80">
        <f>INDEX(检修、备用和必开!C:C,MATCH(统调负荷!$C2503,检修、备用和必开!$A:$A,0))</f>
        <v/>
      </c>
      <c r="X2503" s="80">
        <f>INDEX(检修、备用和必开!D:D,MATCH(统调负荷!$C2503,检修、备用和必开!$A:$A,0))</f>
        <v/>
      </c>
      <c r="Y2503" s="80">
        <f>INDEX(检修、备用和必开!E:E,MATCH(统调负荷!$C2503,检修、备用和必开!$A:$A,0))</f>
        <v/>
      </c>
      <c r="Z2503" s="80">
        <f>INDEX(检修、备用和必开!F:F,MATCH(统调负荷!$C2503,检修、备用和必开!$A:$A,0))</f>
        <v/>
      </c>
      <c r="AA2503" s="80">
        <f>94492.4-V2503-Z2503</f>
        <v/>
      </c>
      <c r="AB2503" s="80" t="n">
        <v>317.7</v>
      </c>
      <c r="AC2503" s="80" t="n">
        <v>290</v>
      </c>
      <c r="AD2503" s="83">
        <f>C2503+D2503</f>
        <v/>
      </c>
      <c r="AE2503" s="82">
        <f>N2503-E2503</f>
        <v/>
      </c>
      <c r="AF2503" s="82">
        <f>O2503-F2503</f>
        <v/>
      </c>
      <c r="AG2503" s="82">
        <f>P2503-G2503</f>
        <v/>
      </c>
      <c r="AH2503" s="82">
        <f>Q2503-H2503</f>
        <v/>
      </c>
      <c r="AI2503" s="82">
        <f>R2503-I2503</f>
        <v/>
      </c>
      <c r="AJ2503" s="82">
        <f>S2503-J2503</f>
        <v/>
      </c>
      <c r="AK2503" s="80">
        <f>INDEX(检修、备用和必开!I:I,MATCH(统调负荷!$C2503,检修、备用和必开!$A:$A,0))</f>
        <v/>
      </c>
    </row>
    <row r="2504" ht="13.8" customHeight="1">
      <c r="A2504" s="80">
        <f>WEEKDAY(C2504,2)</f>
        <v/>
      </c>
      <c r="B2504" s="80">
        <f>HOUR(D2504)</f>
        <v/>
      </c>
      <c r="D2504" s="75" t="n"/>
      <c r="E2504" s="80" t="n"/>
      <c r="F2504" s="80" t="n"/>
      <c r="G2504" s="80" t="n"/>
      <c r="H2504" s="80" t="n"/>
      <c r="I2504" s="80" t="n"/>
      <c r="J2504" s="80" t="n"/>
      <c r="K2504" s="80">
        <f>F2504-Y2504</f>
        <v/>
      </c>
      <c r="L2504" s="82">
        <f>AA2504/(K2504+W2504)</f>
        <v/>
      </c>
      <c r="M2504" s="75" t="n">
        <v>0.0625</v>
      </c>
      <c r="N2504" s="80" t="n">
        <v>46999.9</v>
      </c>
      <c r="O2504" s="80" t="n">
        <v>13627.48</v>
      </c>
      <c r="P2504" s="80" t="n">
        <v>7280.75</v>
      </c>
      <c r="Q2504" s="80" t="n">
        <v>19424.7</v>
      </c>
      <c r="R2504" s="80" t="n">
        <v>7802.79</v>
      </c>
      <c r="S2504" s="80" t="n">
        <v>-1135.82</v>
      </c>
      <c r="T2504" s="80">
        <f>O2504-Y2504</f>
        <v/>
      </c>
      <c r="U2504" s="82">
        <f>AA2504/(T2504+X2504)</f>
        <v/>
      </c>
      <c r="V2504" s="80">
        <f>INDEX(检修、备用和必开!B:B,MATCH(统调负荷!$C2504,检修、备用和必开!$A:$A,0))</f>
        <v/>
      </c>
      <c r="W2504" s="80">
        <f>INDEX(检修、备用和必开!C:C,MATCH(统调负荷!$C2504,检修、备用和必开!$A:$A,0))</f>
        <v/>
      </c>
      <c r="X2504" s="80">
        <f>INDEX(检修、备用和必开!D:D,MATCH(统调负荷!$C2504,检修、备用和必开!$A:$A,0))</f>
        <v/>
      </c>
      <c r="Y2504" s="80">
        <f>INDEX(检修、备用和必开!E:E,MATCH(统调负荷!$C2504,检修、备用和必开!$A:$A,0))</f>
        <v/>
      </c>
      <c r="Z2504" s="80">
        <f>INDEX(检修、备用和必开!F:F,MATCH(统调负荷!$C2504,检修、备用和必开!$A:$A,0))</f>
        <v/>
      </c>
      <c r="AA2504" s="80">
        <f>94492.4-V2504-Z2504</f>
        <v/>
      </c>
      <c r="AB2504" s="80" t="n">
        <v>302.91</v>
      </c>
      <c r="AC2504" s="80" t="n">
        <v>276</v>
      </c>
      <c r="AD2504" s="83">
        <f>C2504+D2504</f>
        <v/>
      </c>
      <c r="AE2504" s="82">
        <f>N2504-E2504</f>
        <v/>
      </c>
      <c r="AF2504" s="82">
        <f>O2504-F2504</f>
        <v/>
      </c>
      <c r="AG2504" s="82">
        <f>P2504-G2504</f>
        <v/>
      </c>
      <c r="AH2504" s="82">
        <f>Q2504-H2504</f>
        <v/>
      </c>
      <c r="AI2504" s="82">
        <f>R2504-I2504</f>
        <v/>
      </c>
      <c r="AJ2504" s="82">
        <f>S2504-J2504</f>
        <v/>
      </c>
      <c r="AK2504" s="80">
        <f>INDEX(检修、备用和必开!I:I,MATCH(统调负荷!$C2504,检修、备用和必开!$A:$A,0))</f>
        <v/>
      </c>
    </row>
    <row r="2505" ht="13.8" customHeight="1">
      <c r="A2505" s="80">
        <f>WEEKDAY(C2505,2)</f>
        <v/>
      </c>
      <c r="B2505" s="80">
        <f>HOUR(D2505)</f>
        <v/>
      </c>
      <c r="D2505" s="75" t="n"/>
      <c r="E2505" s="80" t="n"/>
      <c r="F2505" s="80" t="n"/>
      <c r="G2505" s="80" t="n"/>
      <c r="H2505" s="80" t="n"/>
      <c r="I2505" s="80" t="n"/>
      <c r="J2505" s="80" t="n"/>
      <c r="K2505" s="80">
        <f>F2505-Y2505</f>
        <v/>
      </c>
      <c r="L2505" s="82">
        <f>AA2505/(K2505+W2505)</f>
        <v/>
      </c>
      <c r="M2505" s="75" t="n">
        <v>0.07291666666666667</v>
      </c>
      <c r="N2505" s="80" t="n">
        <v>45757.2</v>
      </c>
      <c r="O2505" s="80" t="n">
        <v>13247.1</v>
      </c>
      <c r="P2505" s="80" t="n">
        <v>7381.9</v>
      </c>
      <c r="Q2505" s="80" t="n">
        <v>18412.3</v>
      </c>
      <c r="R2505" s="80" t="n">
        <v>7779.31</v>
      </c>
      <c r="S2505" s="80" t="n">
        <v>-1063.41</v>
      </c>
      <c r="T2505" s="80">
        <f>O2505-Y2505</f>
        <v/>
      </c>
      <c r="U2505" s="82">
        <f>AA2505/(T2505+X2505)</f>
        <v/>
      </c>
      <c r="V2505" s="80">
        <f>INDEX(检修、备用和必开!B:B,MATCH(统调负荷!$C2505,检修、备用和必开!$A:$A,0))</f>
        <v/>
      </c>
      <c r="W2505" s="80">
        <f>INDEX(检修、备用和必开!C:C,MATCH(统调负荷!$C2505,检修、备用和必开!$A:$A,0))</f>
        <v/>
      </c>
      <c r="X2505" s="80">
        <f>INDEX(检修、备用和必开!D:D,MATCH(统调负荷!$C2505,检修、备用和必开!$A:$A,0))</f>
        <v/>
      </c>
      <c r="Y2505" s="80">
        <f>INDEX(检修、备用和必开!E:E,MATCH(统调负荷!$C2505,检修、备用和必开!$A:$A,0))</f>
        <v/>
      </c>
      <c r="Z2505" s="80">
        <f>INDEX(检修、备用和必开!F:F,MATCH(统调负荷!$C2505,检修、备用和必开!$A:$A,0))</f>
        <v/>
      </c>
      <c r="AA2505" s="80">
        <f>94492.4-V2505-Z2505</f>
        <v/>
      </c>
      <c r="AB2505" s="80" t="n">
        <v>297.97</v>
      </c>
      <c r="AC2505" s="80" t="n">
        <v>260</v>
      </c>
      <c r="AD2505" s="83">
        <f>C2505+D2505</f>
        <v/>
      </c>
      <c r="AE2505" s="82">
        <f>N2505-E2505</f>
        <v/>
      </c>
      <c r="AF2505" s="82">
        <f>O2505-F2505</f>
        <v/>
      </c>
      <c r="AG2505" s="82">
        <f>P2505-G2505</f>
        <v/>
      </c>
      <c r="AH2505" s="82">
        <f>Q2505-H2505</f>
        <v/>
      </c>
      <c r="AI2505" s="82">
        <f>R2505-I2505</f>
        <v/>
      </c>
      <c r="AJ2505" s="82">
        <f>S2505-J2505</f>
        <v/>
      </c>
      <c r="AK2505" s="80">
        <f>INDEX(检修、备用和必开!I:I,MATCH(统调负荷!$C2505,检修、备用和必开!$A:$A,0))</f>
        <v/>
      </c>
    </row>
    <row r="2506" ht="13.8" customHeight="1">
      <c r="A2506" s="80">
        <f>WEEKDAY(C2506,2)</f>
        <v/>
      </c>
      <c r="B2506" s="80">
        <f>HOUR(D2506)</f>
        <v/>
      </c>
      <c r="D2506" s="75" t="n"/>
      <c r="E2506" s="80" t="n"/>
      <c r="F2506" s="80" t="n"/>
      <c r="G2506" s="80" t="n"/>
      <c r="H2506" s="80" t="n"/>
      <c r="I2506" s="80" t="n"/>
      <c r="J2506" s="80" t="n"/>
      <c r="K2506" s="80">
        <f>F2506-Y2506</f>
        <v/>
      </c>
      <c r="L2506" s="82">
        <f>AA2506/(K2506+W2506)</f>
        <v/>
      </c>
      <c r="M2506" s="75" t="n">
        <v>0.08333333333333333</v>
      </c>
      <c r="N2506" s="80" t="n">
        <v>44930.4</v>
      </c>
      <c r="O2506" s="80" t="n">
        <v>13135.23</v>
      </c>
      <c r="P2506" s="80" t="n">
        <v>7460.5</v>
      </c>
      <c r="Q2506" s="80" t="n">
        <v>17532.6</v>
      </c>
      <c r="R2506" s="80" t="n">
        <v>7782.86</v>
      </c>
      <c r="S2506" s="80" t="n">
        <v>-980.79</v>
      </c>
      <c r="T2506" s="80">
        <f>O2506-Y2506</f>
        <v/>
      </c>
      <c r="U2506" s="82">
        <f>AA2506/(T2506+X2506)</f>
        <v/>
      </c>
      <c r="V2506" s="80">
        <f>INDEX(检修、备用和必开!B:B,MATCH(统调负荷!$C2506,检修、备用和必开!$A:$A,0))</f>
        <v/>
      </c>
      <c r="W2506" s="80">
        <f>INDEX(检修、备用和必开!C:C,MATCH(统调负荷!$C2506,检修、备用和必开!$A:$A,0))</f>
        <v/>
      </c>
      <c r="X2506" s="80">
        <f>INDEX(检修、备用和必开!D:D,MATCH(统调负荷!$C2506,检修、备用和必开!$A:$A,0))</f>
        <v/>
      </c>
      <c r="Y2506" s="80">
        <f>INDEX(检修、备用和必开!E:E,MATCH(统调负荷!$C2506,检修、备用和必开!$A:$A,0))</f>
        <v/>
      </c>
      <c r="Z2506" s="80">
        <f>INDEX(检修、备用和必开!F:F,MATCH(统调负荷!$C2506,检修、备用和必开!$A:$A,0))</f>
        <v/>
      </c>
      <c r="AA2506" s="80">
        <f>94492.4-V2506-Z2506</f>
        <v/>
      </c>
      <c r="AB2506" s="80" t="n">
        <v>300.97</v>
      </c>
      <c r="AC2506" s="80" t="n">
        <v>260</v>
      </c>
      <c r="AD2506" s="83">
        <f>C2506+D2506</f>
        <v/>
      </c>
      <c r="AE2506" s="82">
        <f>N2506-E2506</f>
        <v/>
      </c>
      <c r="AF2506" s="82">
        <f>O2506-F2506</f>
        <v/>
      </c>
      <c r="AG2506" s="82">
        <f>P2506-G2506</f>
        <v/>
      </c>
      <c r="AH2506" s="82">
        <f>Q2506-H2506</f>
        <v/>
      </c>
      <c r="AI2506" s="82">
        <f>R2506-I2506</f>
        <v/>
      </c>
      <c r="AJ2506" s="82">
        <f>S2506-J2506</f>
        <v/>
      </c>
      <c r="AK2506" s="80">
        <f>INDEX(检修、备用和必开!I:I,MATCH(统调负荷!$C2506,检修、备用和必开!$A:$A,0))</f>
        <v/>
      </c>
    </row>
    <row r="2507" ht="13.8" customHeight="1">
      <c r="A2507" s="80">
        <f>WEEKDAY(C2507,2)</f>
        <v/>
      </c>
      <c r="B2507" s="80">
        <f>HOUR(D2507)</f>
        <v/>
      </c>
      <c r="D2507" s="75" t="n"/>
      <c r="E2507" s="80" t="n"/>
      <c r="F2507" s="80" t="n"/>
      <c r="G2507" s="80" t="n"/>
      <c r="H2507" s="80" t="n"/>
      <c r="I2507" s="80" t="n"/>
      <c r="J2507" s="80" t="n"/>
      <c r="K2507" s="80">
        <f>F2507-Y2507</f>
        <v/>
      </c>
      <c r="L2507" s="82">
        <f>AA2507/(K2507+W2507)</f>
        <v/>
      </c>
      <c r="M2507" s="75" t="n">
        <v>0.09375</v>
      </c>
      <c r="N2507" s="80" t="n">
        <v>44009.8</v>
      </c>
      <c r="O2507" s="80" t="n">
        <v>12450.39</v>
      </c>
      <c r="P2507" s="80" t="n">
        <v>7512.92</v>
      </c>
      <c r="Q2507" s="80" t="n">
        <v>17420.8</v>
      </c>
      <c r="R2507" s="80" t="n">
        <v>7616.6</v>
      </c>
      <c r="S2507" s="80" t="n">
        <v>-990.91</v>
      </c>
      <c r="T2507" s="80">
        <f>O2507-Y2507</f>
        <v/>
      </c>
      <c r="U2507" s="82">
        <f>AA2507/(T2507+X2507)</f>
        <v/>
      </c>
      <c r="V2507" s="80">
        <f>INDEX(检修、备用和必开!B:B,MATCH(统调负荷!$C2507,检修、备用和必开!$A:$A,0))</f>
        <v/>
      </c>
      <c r="W2507" s="80">
        <f>INDEX(检修、备用和必开!C:C,MATCH(统调负荷!$C2507,检修、备用和必开!$A:$A,0))</f>
        <v/>
      </c>
      <c r="X2507" s="80">
        <f>INDEX(检修、备用和必开!D:D,MATCH(统调负荷!$C2507,检修、备用和必开!$A:$A,0))</f>
        <v/>
      </c>
      <c r="Y2507" s="80">
        <f>INDEX(检修、备用和必开!E:E,MATCH(统调负荷!$C2507,检修、备用和必开!$A:$A,0))</f>
        <v/>
      </c>
      <c r="Z2507" s="80">
        <f>INDEX(检修、备用和必开!F:F,MATCH(统调负荷!$C2507,检修、备用和必开!$A:$A,0))</f>
        <v/>
      </c>
      <c r="AA2507" s="80">
        <f>94492.4-V2507-Z2507</f>
        <v/>
      </c>
      <c r="AB2507" s="80" t="n">
        <v>297.97</v>
      </c>
      <c r="AC2507" s="80" t="n">
        <v>0</v>
      </c>
      <c r="AD2507" s="83">
        <f>C2507+D2507</f>
        <v/>
      </c>
      <c r="AE2507" s="82">
        <f>N2507-E2507</f>
        <v/>
      </c>
      <c r="AF2507" s="82">
        <f>O2507-F2507</f>
        <v/>
      </c>
      <c r="AG2507" s="82">
        <f>P2507-G2507</f>
        <v/>
      </c>
      <c r="AH2507" s="82">
        <f>Q2507-H2507</f>
        <v/>
      </c>
      <c r="AI2507" s="82">
        <f>R2507-I2507</f>
        <v/>
      </c>
      <c r="AJ2507" s="82">
        <f>S2507-J2507</f>
        <v/>
      </c>
      <c r="AK2507" s="80">
        <f>INDEX(检修、备用和必开!I:I,MATCH(统调负荷!$C2507,检修、备用和必开!$A:$A,0))</f>
        <v/>
      </c>
    </row>
    <row r="2508" ht="13.8" customHeight="1">
      <c r="A2508" s="80">
        <f>WEEKDAY(C2508,2)</f>
        <v/>
      </c>
      <c r="B2508" s="80">
        <f>HOUR(D2508)</f>
        <v/>
      </c>
      <c r="D2508" s="75" t="n"/>
      <c r="E2508" s="80" t="n"/>
      <c r="F2508" s="80" t="n"/>
      <c r="G2508" s="80" t="n"/>
      <c r="H2508" s="80" t="n"/>
      <c r="I2508" s="80" t="n"/>
      <c r="J2508" s="80" t="n"/>
      <c r="K2508" s="80">
        <f>F2508-Y2508</f>
        <v/>
      </c>
      <c r="L2508" s="82">
        <f>AA2508/(K2508+W2508)</f>
        <v/>
      </c>
      <c r="M2508" s="75" t="n">
        <v>0.1041666666666667</v>
      </c>
      <c r="N2508" s="80" t="n">
        <v>43388.7</v>
      </c>
      <c r="O2508" s="80" t="n">
        <v>12154.64</v>
      </c>
      <c r="P2508" s="80" t="n">
        <v>7481.67</v>
      </c>
      <c r="Q2508" s="80" t="n">
        <v>17190.1</v>
      </c>
      <c r="R2508" s="80" t="n">
        <v>7559.63</v>
      </c>
      <c r="S2508" s="80" t="n">
        <v>-997.34</v>
      </c>
      <c r="T2508" s="80">
        <f>O2508-Y2508</f>
        <v/>
      </c>
      <c r="U2508" s="82">
        <f>AA2508/(T2508+X2508)</f>
        <v/>
      </c>
      <c r="V2508" s="80">
        <f>INDEX(检修、备用和必开!B:B,MATCH(统调负荷!$C2508,检修、备用和必开!$A:$A,0))</f>
        <v/>
      </c>
      <c r="W2508" s="80">
        <f>INDEX(检修、备用和必开!C:C,MATCH(统调负荷!$C2508,检修、备用和必开!$A:$A,0))</f>
        <v/>
      </c>
      <c r="X2508" s="80">
        <f>INDEX(检修、备用和必开!D:D,MATCH(统调负荷!$C2508,检修、备用和必开!$A:$A,0))</f>
        <v/>
      </c>
      <c r="Y2508" s="80">
        <f>INDEX(检修、备用和必开!E:E,MATCH(统调负荷!$C2508,检修、备用和必开!$A:$A,0))</f>
        <v/>
      </c>
      <c r="Z2508" s="80">
        <f>INDEX(检修、备用和必开!F:F,MATCH(统调负荷!$C2508,检修、备用和必开!$A:$A,0))</f>
        <v/>
      </c>
      <c r="AA2508" s="80">
        <f>94492.4-V2508-Z2508</f>
        <v/>
      </c>
      <c r="AB2508" s="80" t="n">
        <v>292.99</v>
      </c>
      <c r="AC2508" s="80" t="n">
        <v>0</v>
      </c>
      <c r="AD2508" s="83">
        <f>C2508+D2508</f>
        <v/>
      </c>
      <c r="AE2508" s="82">
        <f>N2508-E2508</f>
        <v/>
      </c>
      <c r="AF2508" s="82">
        <f>O2508-F2508</f>
        <v/>
      </c>
      <c r="AG2508" s="82">
        <f>P2508-G2508</f>
        <v/>
      </c>
      <c r="AH2508" s="82">
        <f>Q2508-H2508</f>
        <v/>
      </c>
      <c r="AI2508" s="82">
        <f>R2508-I2508</f>
        <v/>
      </c>
      <c r="AJ2508" s="82">
        <f>S2508-J2508</f>
        <v/>
      </c>
      <c r="AK2508" s="80">
        <f>INDEX(检修、备用和必开!I:I,MATCH(统调负荷!$C2508,检修、备用和必开!$A:$A,0))</f>
        <v/>
      </c>
    </row>
    <row r="2509" ht="13.8" customHeight="1">
      <c r="A2509" s="80">
        <f>WEEKDAY(C2509,2)</f>
        <v/>
      </c>
      <c r="B2509" s="80">
        <f>HOUR(D2509)</f>
        <v/>
      </c>
      <c r="D2509" s="75" t="n"/>
      <c r="E2509" s="80" t="n"/>
      <c r="F2509" s="80" t="n"/>
      <c r="G2509" s="80" t="n"/>
      <c r="H2509" s="80" t="n"/>
      <c r="I2509" s="80" t="n"/>
      <c r="J2509" s="80" t="n"/>
      <c r="K2509" s="80">
        <f>F2509-Y2509</f>
        <v/>
      </c>
      <c r="L2509" s="82">
        <f>AA2509/(K2509+W2509)</f>
        <v/>
      </c>
      <c r="M2509" s="75" t="n">
        <v>0.1145833333333333</v>
      </c>
      <c r="N2509" s="80" t="n">
        <v>42787.1</v>
      </c>
      <c r="O2509" s="80" t="n">
        <v>11723.5</v>
      </c>
      <c r="P2509" s="80" t="n">
        <v>7702.1</v>
      </c>
      <c r="Q2509" s="80" t="n">
        <v>16873.2</v>
      </c>
      <c r="R2509" s="80" t="n">
        <v>7484.05</v>
      </c>
      <c r="S2509" s="80" t="n">
        <v>-995.75</v>
      </c>
      <c r="T2509" s="80">
        <f>O2509-Y2509</f>
        <v/>
      </c>
      <c r="U2509" s="82">
        <f>AA2509/(T2509+X2509)</f>
        <v/>
      </c>
      <c r="V2509" s="80">
        <f>INDEX(检修、备用和必开!B:B,MATCH(统调负荷!$C2509,检修、备用和必开!$A:$A,0))</f>
        <v/>
      </c>
      <c r="W2509" s="80">
        <f>INDEX(检修、备用和必开!C:C,MATCH(统调负荷!$C2509,检修、备用和必开!$A:$A,0))</f>
        <v/>
      </c>
      <c r="X2509" s="80">
        <f>INDEX(检修、备用和必开!D:D,MATCH(统调负荷!$C2509,检修、备用和必开!$A:$A,0))</f>
        <v/>
      </c>
      <c r="Y2509" s="80">
        <f>INDEX(检修、备用和必开!E:E,MATCH(统调负荷!$C2509,检修、备用和必开!$A:$A,0))</f>
        <v/>
      </c>
      <c r="Z2509" s="80">
        <f>INDEX(检修、备用和必开!F:F,MATCH(统调负荷!$C2509,检修、备用和必开!$A:$A,0))</f>
        <v/>
      </c>
      <c r="AA2509" s="80">
        <f>94492.4-V2509-Z2509</f>
        <v/>
      </c>
      <c r="AB2509" s="80" t="n">
        <v>279.97</v>
      </c>
      <c r="AC2509" s="80" t="n">
        <v>0</v>
      </c>
      <c r="AD2509" s="83">
        <f>C2509+D2509</f>
        <v/>
      </c>
      <c r="AE2509" s="82">
        <f>N2509-E2509</f>
        <v/>
      </c>
      <c r="AF2509" s="82">
        <f>O2509-F2509</f>
        <v/>
      </c>
      <c r="AG2509" s="82">
        <f>P2509-G2509</f>
        <v/>
      </c>
      <c r="AH2509" s="82">
        <f>Q2509-H2509</f>
        <v/>
      </c>
      <c r="AI2509" s="82">
        <f>R2509-I2509</f>
        <v/>
      </c>
      <c r="AJ2509" s="82">
        <f>S2509-J2509</f>
        <v/>
      </c>
      <c r="AK2509" s="80">
        <f>INDEX(检修、备用和必开!I:I,MATCH(统调负荷!$C2509,检修、备用和必开!$A:$A,0))</f>
        <v/>
      </c>
    </row>
    <row r="2510" ht="13.8" customHeight="1">
      <c r="A2510" s="80">
        <f>WEEKDAY(C2510,2)</f>
        <v/>
      </c>
      <c r="B2510" s="80">
        <f>HOUR(D2510)</f>
        <v/>
      </c>
      <c r="D2510" s="75" t="n"/>
      <c r="E2510" s="80" t="n"/>
      <c r="F2510" s="80" t="n"/>
      <c r="G2510" s="80" t="n"/>
      <c r="H2510" s="80" t="n"/>
      <c r="I2510" s="80" t="n"/>
      <c r="J2510" s="80" t="n"/>
      <c r="K2510" s="80">
        <f>F2510-Y2510</f>
        <v/>
      </c>
      <c r="L2510" s="82">
        <f>AA2510/(K2510+W2510)</f>
        <v/>
      </c>
      <c r="M2510" s="75" t="n">
        <v>0.125</v>
      </c>
      <c r="N2510" s="80" t="n">
        <v>41953.6</v>
      </c>
      <c r="O2510" s="80" t="n">
        <v>12103.79</v>
      </c>
      <c r="P2510" s="80" t="n">
        <v>6566.07</v>
      </c>
      <c r="Q2510" s="80" t="n">
        <v>16845.8</v>
      </c>
      <c r="R2510" s="80" t="n">
        <v>7439.88</v>
      </c>
      <c r="S2510" s="80" t="n">
        <v>-1001.94</v>
      </c>
      <c r="T2510" s="80">
        <f>O2510-Y2510</f>
        <v/>
      </c>
      <c r="U2510" s="82">
        <f>AA2510/(T2510+X2510)</f>
        <v/>
      </c>
      <c r="V2510" s="80">
        <f>INDEX(检修、备用和必开!B:B,MATCH(统调负荷!$C2510,检修、备用和必开!$A:$A,0))</f>
        <v/>
      </c>
      <c r="W2510" s="80">
        <f>INDEX(检修、备用和必开!C:C,MATCH(统调负荷!$C2510,检修、备用和必开!$A:$A,0))</f>
        <v/>
      </c>
      <c r="X2510" s="80">
        <f>INDEX(检修、备用和必开!D:D,MATCH(统调负荷!$C2510,检修、备用和必开!$A:$A,0))</f>
        <v/>
      </c>
      <c r="Y2510" s="80">
        <f>INDEX(检修、备用和必开!E:E,MATCH(统调负荷!$C2510,检修、备用和必开!$A:$A,0))</f>
        <v/>
      </c>
      <c r="Z2510" s="80">
        <f>INDEX(检修、备用和必开!F:F,MATCH(统调负荷!$C2510,检修、备用和必开!$A:$A,0))</f>
        <v/>
      </c>
      <c r="AA2510" s="80">
        <f>94492.4-V2510-Z2510</f>
        <v/>
      </c>
      <c r="AB2510" s="80" t="n">
        <v>279.97</v>
      </c>
      <c r="AC2510" s="80" t="n">
        <v>255.01</v>
      </c>
      <c r="AD2510" s="83">
        <f>C2510+D2510</f>
        <v/>
      </c>
      <c r="AE2510" s="82">
        <f>N2510-E2510</f>
        <v/>
      </c>
      <c r="AF2510" s="82">
        <f>O2510-F2510</f>
        <v/>
      </c>
      <c r="AG2510" s="82">
        <f>P2510-G2510</f>
        <v/>
      </c>
      <c r="AH2510" s="82">
        <f>Q2510-H2510</f>
        <v/>
      </c>
      <c r="AI2510" s="82">
        <f>R2510-I2510</f>
        <v/>
      </c>
      <c r="AJ2510" s="82">
        <f>S2510-J2510</f>
        <v/>
      </c>
      <c r="AK2510" s="80">
        <f>INDEX(检修、备用和必开!I:I,MATCH(统调负荷!$C2510,检修、备用和必开!$A:$A,0))</f>
        <v/>
      </c>
    </row>
    <row r="2511" ht="13.8" customHeight="1">
      <c r="A2511" s="80">
        <f>WEEKDAY(C2511,2)</f>
        <v/>
      </c>
      <c r="B2511" s="80">
        <f>HOUR(D2511)</f>
        <v/>
      </c>
      <c r="D2511" s="75" t="n"/>
      <c r="E2511" s="80" t="n"/>
      <c r="F2511" s="80" t="n"/>
      <c r="G2511" s="80" t="n"/>
      <c r="H2511" s="80" t="n"/>
      <c r="I2511" s="80" t="n"/>
      <c r="J2511" s="80" t="n"/>
      <c r="K2511" s="80">
        <f>F2511-Y2511</f>
        <v/>
      </c>
      <c r="L2511" s="82">
        <f>AA2511/(K2511+W2511)</f>
        <v/>
      </c>
      <c r="M2511" s="75" t="n">
        <v>0.1354166666666667</v>
      </c>
      <c r="N2511" s="80" t="n">
        <v>41443</v>
      </c>
      <c r="O2511" s="80" t="n">
        <v>11344.04</v>
      </c>
      <c r="P2511" s="80" t="n">
        <v>6795.12</v>
      </c>
      <c r="Q2511" s="80" t="n">
        <v>16726.3</v>
      </c>
      <c r="R2511" s="80" t="n">
        <v>7565.79</v>
      </c>
      <c r="S2511" s="80" t="n">
        <v>-988.25</v>
      </c>
      <c r="T2511" s="80">
        <f>O2511-Y2511</f>
        <v/>
      </c>
      <c r="U2511" s="82">
        <f>AA2511/(T2511+X2511)</f>
        <v/>
      </c>
      <c r="V2511" s="80">
        <f>INDEX(检修、备用和必开!B:B,MATCH(统调负荷!$C2511,检修、备用和必开!$A:$A,0))</f>
        <v/>
      </c>
      <c r="W2511" s="80">
        <f>INDEX(检修、备用和必开!C:C,MATCH(统调负荷!$C2511,检修、备用和必开!$A:$A,0))</f>
        <v/>
      </c>
      <c r="X2511" s="80">
        <f>INDEX(检修、备用和必开!D:D,MATCH(统调负荷!$C2511,检修、备用和必开!$A:$A,0))</f>
        <v/>
      </c>
      <c r="Y2511" s="80">
        <f>INDEX(检修、备用和必开!E:E,MATCH(统调负荷!$C2511,检修、备用和必开!$A:$A,0))</f>
        <v/>
      </c>
      <c r="Z2511" s="80">
        <f>INDEX(检修、备用和必开!F:F,MATCH(统调负荷!$C2511,检修、备用和必开!$A:$A,0))</f>
        <v/>
      </c>
      <c r="AA2511" s="80">
        <f>94492.4-V2511-Z2511</f>
        <v/>
      </c>
      <c r="AB2511" s="80" t="n">
        <v>273.02</v>
      </c>
      <c r="AC2511" s="80" t="n">
        <v>0</v>
      </c>
      <c r="AD2511" s="83">
        <f>C2511+D2511</f>
        <v/>
      </c>
      <c r="AE2511" s="82">
        <f>N2511-E2511</f>
        <v/>
      </c>
      <c r="AF2511" s="82">
        <f>O2511-F2511</f>
        <v/>
      </c>
      <c r="AG2511" s="82">
        <f>P2511-G2511</f>
        <v/>
      </c>
      <c r="AH2511" s="82">
        <f>Q2511-H2511</f>
        <v/>
      </c>
      <c r="AI2511" s="82">
        <f>R2511-I2511</f>
        <v/>
      </c>
      <c r="AJ2511" s="82">
        <f>S2511-J2511</f>
        <v/>
      </c>
      <c r="AK2511" s="80">
        <f>INDEX(检修、备用和必开!I:I,MATCH(统调负荷!$C2511,检修、备用和必开!$A:$A,0))</f>
        <v/>
      </c>
    </row>
    <row r="2512" ht="13.8" customHeight="1">
      <c r="A2512" s="80">
        <f>WEEKDAY(C2512,2)</f>
        <v/>
      </c>
      <c r="B2512" s="80">
        <f>HOUR(D2512)</f>
        <v/>
      </c>
      <c r="D2512" s="75" t="n"/>
      <c r="E2512" s="80" t="n"/>
      <c r="F2512" s="80" t="n"/>
      <c r="G2512" s="80" t="n"/>
      <c r="H2512" s="80" t="n"/>
      <c r="I2512" s="80" t="n"/>
      <c r="J2512" s="80" t="n"/>
      <c r="K2512" s="80">
        <f>F2512-Y2512</f>
        <v/>
      </c>
      <c r="L2512" s="82">
        <f>AA2512/(K2512+W2512)</f>
        <v/>
      </c>
      <c r="M2512" s="75" t="n">
        <v>0.1458333333333333</v>
      </c>
      <c r="N2512" s="80" t="n">
        <v>40995.7</v>
      </c>
      <c r="O2512" s="80" t="n">
        <v>11444.77</v>
      </c>
      <c r="P2512" s="80" t="n">
        <v>6227.26</v>
      </c>
      <c r="Q2512" s="80" t="n">
        <v>16699</v>
      </c>
      <c r="R2512" s="80" t="n">
        <v>7633.24</v>
      </c>
      <c r="S2512" s="80" t="n">
        <v>-1008.57</v>
      </c>
      <c r="T2512" s="80">
        <f>O2512-Y2512</f>
        <v/>
      </c>
      <c r="U2512" s="82">
        <f>AA2512/(T2512+X2512)</f>
        <v/>
      </c>
      <c r="V2512" s="80">
        <f>INDEX(检修、备用和必开!B:B,MATCH(统调负荷!$C2512,检修、备用和必开!$A:$A,0))</f>
        <v/>
      </c>
      <c r="W2512" s="80">
        <f>INDEX(检修、备用和必开!C:C,MATCH(统调负荷!$C2512,检修、备用和必开!$A:$A,0))</f>
        <v/>
      </c>
      <c r="X2512" s="80">
        <f>INDEX(检修、备用和必开!D:D,MATCH(统调负荷!$C2512,检修、备用和必开!$A:$A,0))</f>
        <v/>
      </c>
      <c r="Y2512" s="80">
        <f>INDEX(检修、备用和必开!E:E,MATCH(统调负荷!$C2512,检修、备用和必开!$A:$A,0))</f>
        <v/>
      </c>
      <c r="Z2512" s="80">
        <f>INDEX(检修、备用和必开!F:F,MATCH(统调负荷!$C2512,检修、备用和必开!$A:$A,0))</f>
        <v/>
      </c>
      <c r="AA2512" s="80">
        <f>94492.4-V2512-Z2512</f>
        <v/>
      </c>
      <c r="AB2512" s="80" t="n">
        <v>275.01</v>
      </c>
      <c r="AC2512" s="80" t="n">
        <v>216</v>
      </c>
      <c r="AD2512" s="83">
        <f>C2512+D2512</f>
        <v/>
      </c>
      <c r="AE2512" s="82">
        <f>N2512-E2512</f>
        <v/>
      </c>
      <c r="AF2512" s="82">
        <f>O2512-F2512</f>
        <v/>
      </c>
      <c r="AG2512" s="82">
        <f>P2512-G2512</f>
        <v/>
      </c>
      <c r="AH2512" s="82">
        <f>Q2512-H2512</f>
        <v/>
      </c>
      <c r="AI2512" s="82">
        <f>R2512-I2512</f>
        <v/>
      </c>
      <c r="AJ2512" s="82">
        <f>S2512-J2512</f>
        <v/>
      </c>
      <c r="AK2512" s="80">
        <f>INDEX(检修、备用和必开!I:I,MATCH(统调负荷!$C2512,检修、备用和必开!$A:$A,0))</f>
        <v/>
      </c>
    </row>
    <row r="2513" ht="13.8" customHeight="1">
      <c r="A2513" s="80">
        <f>WEEKDAY(C2513,2)</f>
        <v/>
      </c>
      <c r="B2513" s="80">
        <f>HOUR(D2513)</f>
        <v/>
      </c>
      <c r="D2513" s="75" t="n"/>
      <c r="E2513" s="80" t="n"/>
      <c r="F2513" s="80" t="n"/>
      <c r="G2513" s="80" t="n"/>
      <c r="H2513" s="80" t="n"/>
      <c r="I2513" s="80" t="n"/>
      <c r="J2513" s="80" t="n"/>
      <c r="K2513" s="80">
        <f>F2513-Y2513</f>
        <v/>
      </c>
      <c r="L2513" s="82">
        <f>AA2513/(K2513+W2513)</f>
        <v/>
      </c>
      <c r="M2513" s="75" t="n">
        <v>0.15625</v>
      </c>
      <c r="N2513" s="80" t="n">
        <v>40534.8</v>
      </c>
      <c r="O2513" s="80" t="n">
        <v>11020.87</v>
      </c>
      <c r="P2513" s="80" t="n">
        <v>6697.12</v>
      </c>
      <c r="Q2513" s="80" t="n">
        <v>16161</v>
      </c>
      <c r="R2513" s="80" t="n">
        <v>7652.54</v>
      </c>
      <c r="S2513" s="80" t="n">
        <v>-996.73</v>
      </c>
      <c r="T2513" s="80">
        <f>O2513-Y2513</f>
        <v/>
      </c>
      <c r="U2513" s="82">
        <f>AA2513/(T2513+X2513)</f>
        <v/>
      </c>
      <c r="V2513" s="80">
        <f>INDEX(检修、备用和必开!B:B,MATCH(统调负荷!$C2513,检修、备用和必开!$A:$A,0))</f>
        <v/>
      </c>
      <c r="W2513" s="80">
        <f>INDEX(检修、备用和必开!C:C,MATCH(统调负荷!$C2513,检修、备用和必开!$A:$A,0))</f>
        <v/>
      </c>
      <c r="X2513" s="80">
        <f>INDEX(检修、备用和必开!D:D,MATCH(统调负荷!$C2513,检修、备用和必开!$A:$A,0))</f>
        <v/>
      </c>
      <c r="Y2513" s="80">
        <f>INDEX(检修、备用和必开!E:E,MATCH(统调负荷!$C2513,检修、备用和必开!$A:$A,0))</f>
        <v/>
      </c>
      <c r="Z2513" s="80">
        <f>INDEX(检修、备用和必开!F:F,MATCH(统调负荷!$C2513,检修、备用和必开!$A:$A,0))</f>
        <v/>
      </c>
      <c r="AA2513" s="80">
        <f>94492.4-V2513-Z2513</f>
        <v/>
      </c>
      <c r="AB2513" s="80" t="n">
        <v>275.01</v>
      </c>
      <c r="AC2513" s="80" t="n">
        <v>180</v>
      </c>
      <c r="AD2513" s="83">
        <f>C2513+D2513</f>
        <v/>
      </c>
      <c r="AE2513" s="82">
        <f>N2513-E2513</f>
        <v/>
      </c>
      <c r="AF2513" s="82">
        <f>O2513-F2513</f>
        <v/>
      </c>
      <c r="AG2513" s="82">
        <f>P2513-G2513</f>
        <v/>
      </c>
      <c r="AH2513" s="82">
        <f>Q2513-H2513</f>
        <v/>
      </c>
      <c r="AI2513" s="82">
        <f>R2513-I2513</f>
        <v/>
      </c>
      <c r="AJ2513" s="82">
        <f>S2513-J2513</f>
        <v/>
      </c>
      <c r="AK2513" s="80">
        <f>INDEX(检修、备用和必开!I:I,MATCH(统调负荷!$C2513,检修、备用和必开!$A:$A,0))</f>
        <v/>
      </c>
    </row>
    <row r="2514" ht="13.8" customHeight="1">
      <c r="A2514" s="80">
        <f>WEEKDAY(C2514,2)</f>
        <v/>
      </c>
      <c r="B2514" s="80">
        <f>HOUR(D2514)</f>
        <v/>
      </c>
      <c r="D2514" s="75" t="n"/>
      <c r="E2514" s="80" t="n"/>
      <c r="F2514" s="80" t="n"/>
      <c r="G2514" s="80" t="n"/>
      <c r="H2514" s="80" t="n"/>
      <c r="I2514" s="80" t="n"/>
      <c r="J2514" s="80" t="n"/>
      <c r="K2514" s="80">
        <f>F2514-Y2514</f>
        <v/>
      </c>
      <c r="L2514" s="82">
        <f>AA2514/(K2514+W2514)</f>
        <v/>
      </c>
      <c r="M2514" s="75" t="n">
        <v>0.1666666666666667</v>
      </c>
      <c r="N2514" s="80" t="n">
        <v>40024.6</v>
      </c>
      <c r="O2514" s="80" t="n">
        <v>11312.64</v>
      </c>
      <c r="P2514" s="80" t="n">
        <v>6464.54</v>
      </c>
      <c r="Q2514" s="80" t="n">
        <v>15609.8</v>
      </c>
      <c r="R2514" s="80" t="n">
        <v>7638.76</v>
      </c>
      <c r="S2514" s="80" t="n">
        <v>-1001.14</v>
      </c>
      <c r="T2514" s="80">
        <f>O2514-Y2514</f>
        <v/>
      </c>
      <c r="U2514" s="82">
        <f>AA2514/(T2514+X2514)</f>
        <v/>
      </c>
      <c r="V2514" s="80">
        <f>INDEX(检修、备用和必开!B:B,MATCH(统调负荷!$C2514,检修、备用和必开!$A:$A,0))</f>
        <v/>
      </c>
      <c r="W2514" s="80">
        <f>INDEX(检修、备用和必开!C:C,MATCH(统调负荷!$C2514,检修、备用和必开!$A:$A,0))</f>
        <v/>
      </c>
      <c r="X2514" s="80">
        <f>INDEX(检修、备用和必开!D:D,MATCH(统调负荷!$C2514,检修、备用和必开!$A:$A,0))</f>
        <v/>
      </c>
      <c r="Y2514" s="80">
        <f>INDEX(检修、备用和必开!E:E,MATCH(统调负荷!$C2514,检修、备用和必开!$A:$A,0))</f>
        <v/>
      </c>
      <c r="Z2514" s="80">
        <f>INDEX(检修、备用和必开!F:F,MATCH(统调负荷!$C2514,检修、备用和必开!$A:$A,0))</f>
        <v/>
      </c>
      <c r="AA2514" s="80">
        <f>94492.4-V2514-Z2514</f>
        <v/>
      </c>
      <c r="AB2514" s="80" t="n">
        <v>253.17</v>
      </c>
      <c r="AC2514" s="80" t="n">
        <v>0</v>
      </c>
      <c r="AD2514" s="83">
        <f>C2514+D2514</f>
        <v/>
      </c>
      <c r="AE2514" s="82">
        <f>N2514-E2514</f>
        <v/>
      </c>
      <c r="AF2514" s="82">
        <f>O2514-F2514</f>
        <v/>
      </c>
      <c r="AG2514" s="82">
        <f>P2514-G2514</f>
        <v/>
      </c>
      <c r="AH2514" s="82">
        <f>Q2514-H2514</f>
        <v/>
      </c>
      <c r="AI2514" s="82">
        <f>R2514-I2514</f>
        <v/>
      </c>
      <c r="AJ2514" s="82">
        <f>S2514-J2514</f>
        <v/>
      </c>
      <c r="AK2514" s="80">
        <f>INDEX(检修、备用和必开!I:I,MATCH(统调负荷!$C2514,检修、备用和必开!$A:$A,0))</f>
        <v/>
      </c>
    </row>
    <row r="2515" ht="13.8" customHeight="1">
      <c r="A2515" s="80">
        <f>WEEKDAY(C2515,2)</f>
        <v/>
      </c>
      <c r="B2515" s="80">
        <f>HOUR(D2515)</f>
        <v/>
      </c>
      <c r="D2515" s="75" t="n"/>
      <c r="E2515" s="80" t="n"/>
      <c r="F2515" s="80" t="n"/>
      <c r="G2515" s="80" t="n"/>
      <c r="H2515" s="80" t="n"/>
      <c r="I2515" s="80" t="n"/>
      <c r="J2515" s="80" t="n"/>
      <c r="K2515" s="80">
        <f>F2515-Y2515</f>
        <v/>
      </c>
      <c r="L2515" s="82">
        <f>AA2515/(K2515+W2515)</f>
        <v/>
      </c>
      <c r="M2515" s="75" t="n">
        <v>0.1770833333333333</v>
      </c>
      <c r="N2515" s="80" t="n">
        <v>39709.7</v>
      </c>
      <c r="O2515" s="80" t="n">
        <v>11346.92</v>
      </c>
      <c r="P2515" s="80" t="n">
        <v>6926.08</v>
      </c>
      <c r="Q2515" s="80" t="n">
        <v>14822.2</v>
      </c>
      <c r="R2515" s="80" t="n">
        <v>7608.63</v>
      </c>
      <c r="S2515" s="80" t="n">
        <v>-994.13</v>
      </c>
      <c r="T2515" s="80">
        <f>O2515-Y2515</f>
        <v/>
      </c>
      <c r="U2515" s="82">
        <f>AA2515/(T2515+X2515)</f>
        <v/>
      </c>
      <c r="V2515" s="80">
        <f>INDEX(检修、备用和必开!B:B,MATCH(统调负荷!$C2515,检修、备用和必开!$A:$A,0))</f>
        <v/>
      </c>
      <c r="W2515" s="80">
        <f>INDEX(检修、备用和必开!C:C,MATCH(统调负荷!$C2515,检修、备用和必开!$A:$A,0))</f>
        <v/>
      </c>
      <c r="X2515" s="80">
        <f>INDEX(检修、备用和必开!D:D,MATCH(统调负荷!$C2515,检修、备用和必开!$A:$A,0))</f>
        <v/>
      </c>
      <c r="Y2515" s="80">
        <f>INDEX(检修、备用和必开!E:E,MATCH(统调负荷!$C2515,检修、备用和必开!$A:$A,0))</f>
        <v/>
      </c>
      <c r="Z2515" s="80">
        <f>INDEX(检修、备用和必开!F:F,MATCH(统调负荷!$C2515,检修、备用和必开!$A:$A,0))</f>
        <v/>
      </c>
      <c r="AA2515" s="80">
        <f>94492.4-V2515-Z2515</f>
        <v/>
      </c>
      <c r="AB2515" s="80" t="n">
        <v>238.27</v>
      </c>
      <c r="AC2515" s="80" t="n">
        <v>278</v>
      </c>
      <c r="AD2515" s="83">
        <f>C2515+D2515</f>
        <v/>
      </c>
      <c r="AE2515" s="82">
        <f>N2515-E2515</f>
        <v/>
      </c>
      <c r="AF2515" s="82">
        <f>O2515-F2515</f>
        <v/>
      </c>
      <c r="AG2515" s="82">
        <f>P2515-G2515</f>
        <v/>
      </c>
      <c r="AH2515" s="82">
        <f>Q2515-H2515</f>
        <v/>
      </c>
      <c r="AI2515" s="82">
        <f>R2515-I2515</f>
        <v/>
      </c>
      <c r="AJ2515" s="82">
        <f>S2515-J2515</f>
        <v/>
      </c>
      <c r="AK2515" s="80">
        <f>INDEX(检修、备用和必开!I:I,MATCH(统调负荷!$C2515,检修、备用和必开!$A:$A,0))</f>
        <v/>
      </c>
    </row>
    <row r="2516" ht="13.8" customHeight="1">
      <c r="A2516" s="80">
        <f>WEEKDAY(C2516,2)</f>
        <v/>
      </c>
      <c r="B2516" s="80">
        <f>HOUR(D2516)</f>
        <v/>
      </c>
      <c r="D2516" s="75" t="n"/>
      <c r="E2516" s="80" t="n"/>
      <c r="F2516" s="80" t="n"/>
      <c r="G2516" s="80" t="n"/>
      <c r="H2516" s="80" t="n"/>
      <c r="I2516" s="80" t="n"/>
      <c r="J2516" s="80" t="n"/>
      <c r="K2516" s="80">
        <f>F2516-Y2516</f>
        <v/>
      </c>
      <c r="L2516" s="82">
        <f>AA2516/(K2516+W2516)</f>
        <v/>
      </c>
      <c r="M2516" s="75" t="n">
        <v>0.1875</v>
      </c>
      <c r="N2516" s="80" t="n">
        <v>39499.5</v>
      </c>
      <c r="O2516" s="80" t="n">
        <v>11308.11</v>
      </c>
      <c r="P2516" s="80" t="n">
        <v>6847.35</v>
      </c>
      <c r="Q2516" s="80" t="n">
        <v>14716.6</v>
      </c>
      <c r="R2516" s="80" t="n">
        <v>7631.87</v>
      </c>
      <c r="S2516" s="80" t="n">
        <v>-1004.43</v>
      </c>
      <c r="T2516" s="80">
        <f>O2516-Y2516</f>
        <v/>
      </c>
      <c r="U2516" s="82">
        <f>AA2516/(T2516+X2516)</f>
        <v/>
      </c>
      <c r="V2516" s="80">
        <f>INDEX(检修、备用和必开!B:B,MATCH(统调负荷!$C2516,检修、备用和必开!$A:$A,0))</f>
        <v/>
      </c>
      <c r="W2516" s="80">
        <f>INDEX(检修、备用和必开!C:C,MATCH(统调负荷!$C2516,检修、备用和必开!$A:$A,0))</f>
        <v/>
      </c>
      <c r="X2516" s="80">
        <f>INDEX(检修、备用和必开!D:D,MATCH(统调负荷!$C2516,检修、备用和必开!$A:$A,0))</f>
        <v/>
      </c>
      <c r="Y2516" s="80">
        <f>INDEX(检修、备用和必开!E:E,MATCH(统调负荷!$C2516,检修、备用和必开!$A:$A,0))</f>
        <v/>
      </c>
      <c r="Z2516" s="80">
        <f>INDEX(检修、备用和必开!F:F,MATCH(统调负荷!$C2516,检修、备用和必开!$A:$A,0))</f>
        <v/>
      </c>
      <c r="AA2516" s="80">
        <f>94492.4-V2516-Z2516</f>
        <v/>
      </c>
      <c r="AB2516" s="80" t="n">
        <v>178.7</v>
      </c>
      <c r="AC2516" s="80" t="n">
        <v>0</v>
      </c>
      <c r="AD2516" s="83">
        <f>C2516+D2516</f>
        <v/>
      </c>
      <c r="AE2516" s="82">
        <f>N2516-E2516</f>
        <v/>
      </c>
      <c r="AF2516" s="82">
        <f>O2516-F2516</f>
        <v/>
      </c>
      <c r="AG2516" s="82">
        <f>P2516-G2516</f>
        <v/>
      </c>
      <c r="AH2516" s="82">
        <f>Q2516-H2516</f>
        <v/>
      </c>
      <c r="AI2516" s="82">
        <f>R2516-I2516</f>
        <v/>
      </c>
      <c r="AJ2516" s="82">
        <f>S2516-J2516</f>
        <v/>
      </c>
      <c r="AK2516" s="80">
        <f>INDEX(检修、备用和必开!I:I,MATCH(统调负荷!$C2516,检修、备用和必开!$A:$A,0))</f>
        <v/>
      </c>
    </row>
    <row r="2517" ht="13.8" customHeight="1">
      <c r="A2517" s="80">
        <f>WEEKDAY(C2517,2)</f>
        <v/>
      </c>
      <c r="B2517" s="80">
        <f>HOUR(D2517)</f>
        <v/>
      </c>
      <c r="D2517" s="75" t="n"/>
      <c r="E2517" s="80" t="n"/>
      <c r="F2517" s="80" t="n"/>
      <c r="G2517" s="80" t="n"/>
      <c r="H2517" s="80" t="n"/>
      <c r="I2517" s="80" t="n"/>
      <c r="J2517" s="80" t="n"/>
      <c r="K2517" s="80">
        <f>F2517-Y2517</f>
        <v/>
      </c>
      <c r="L2517" s="82">
        <f>AA2517/(K2517+W2517)</f>
        <v/>
      </c>
      <c r="M2517" s="75" t="n">
        <v>0.1979166666666667</v>
      </c>
      <c r="N2517" s="80" t="n">
        <v>39095.4</v>
      </c>
      <c r="O2517" s="80" t="n">
        <v>10927.04</v>
      </c>
      <c r="P2517" s="80" t="n">
        <v>6862.16</v>
      </c>
      <c r="Q2517" s="80" t="n">
        <v>14648.9</v>
      </c>
      <c r="R2517" s="80" t="n">
        <v>7655.94</v>
      </c>
      <c r="S2517" s="80" t="n">
        <v>-998.64</v>
      </c>
      <c r="T2517" s="80">
        <f>O2517-Y2517</f>
        <v/>
      </c>
      <c r="U2517" s="82">
        <f>AA2517/(T2517+X2517)</f>
        <v/>
      </c>
      <c r="V2517" s="80">
        <f>INDEX(检修、备用和必开!B:B,MATCH(统调负荷!$C2517,检修、备用和必开!$A:$A,0))</f>
        <v/>
      </c>
      <c r="W2517" s="80">
        <f>INDEX(检修、备用和必开!C:C,MATCH(统调负荷!$C2517,检修、备用和必开!$A:$A,0))</f>
        <v/>
      </c>
      <c r="X2517" s="80">
        <f>INDEX(检修、备用和必开!D:D,MATCH(统调负荷!$C2517,检修、备用和必开!$A:$A,0))</f>
        <v/>
      </c>
      <c r="Y2517" s="80">
        <f>INDEX(检修、备用和必开!E:E,MATCH(统调负荷!$C2517,检修、备用和必开!$A:$A,0))</f>
        <v/>
      </c>
      <c r="Z2517" s="80">
        <f>INDEX(检修、备用和必开!F:F,MATCH(统调负荷!$C2517,检修、备用和必开!$A:$A,0))</f>
        <v/>
      </c>
      <c r="AA2517" s="80">
        <f>94492.4-V2517-Z2517</f>
        <v/>
      </c>
      <c r="AB2517" s="80" t="n">
        <v>49.64</v>
      </c>
      <c r="AC2517" s="80" t="n">
        <v>0</v>
      </c>
      <c r="AD2517" s="83">
        <f>C2517+D2517</f>
        <v/>
      </c>
      <c r="AE2517" s="82">
        <f>N2517-E2517</f>
        <v/>
      </c>
      <c r="AF2517" s="82">
        <f>O2517-F2517</f>
        <v/>
      </c>
      <c r="AG2517" s="82">
        <f>P2517-G2517</f>
        <v/>
      </c>
      <c r="AH2517" s="82">
        <f>Q2517-H2517</f>
        <v/>
      </c>
      <c r="AI2517" s="82">
        <f>R2517-I2517</f>
        <v/>
      </c>
      <c r="AJ2517" s="82">
        <f>S2517-J2517</f>
        <v/>
      </c>
      <c r="AK2517" s="80">
        <f>INDEX(检修、备用和必开!I:I,MATCH(统调负荷!$C2517,检修、备用和必开!$A:$A,0))</f>
        <v/>
      </c>
    </row>
    <row r="2518" ht="13.8" customHeight="1">
      <c r="A2518" s="80">
        <f>WEEKDAY(C2518,2)</f>
        <v/>
      </c>
      <c r="B2518" s="80">
        <f>HOUR(D2518)</f>
        <v/>
      </c>
      <c r="D2518" s="75" t="n"/>
      <c r="E2518" s="80" t="n"/>
      <c r="F2518" s="80" t="n"/>
      <c r="G2518" s="80" t="n"/>
      <c r="H2518" s="80" t="n"/>
      <c r="I2518" s="80" t="n"/>
      <c r="J2518" s="80" t="n"/>
      <c r="K2518" s="80">
        <f>F2518-Y2518</f>
        <v/>
      </c>
      <c r="L2518" s="82">
        <f>AA2518/(K2518+W2518)</f>
        <v/>
      </c>
      <c r="M2518" s="75" t="n">
        <v>0.2083333333333333</v>
      </c>
      <c r="N2518" s="80" t="n">
        <v>39152.8</v>
      </c>
      <c r="O2518" s="80" t="n">
        <v>10939.48</v>
      </c>
      <c r="P2518" s="80" t="n">
        <v>6299.49</v>
      </c>
      <c r="Q2518" s="80" t="n">
        <v>15221.2</v>
      </c>
      <c r="R2518" s="80" t="n">
        <v>7685.24</v>
      </c>
      <c r="S2518" s="80" t="n">
        <v>-992.61</v>
      </c>
      <c r="T2518" s="80">
        <f>O2518-Y2518</f>
        <v/>
      </c>
      <c r="U2518" s="82">
        <f>AA2518/(T2518+X2518)</f>
        <v/>
      </c>
      <c r="V2518" s="80">
        <f>INDEX(检修、备用和必开!B:B,MATCH(统调负荷!$C2518,检修、备用和必开!$A:$A,0))</f>
        <v/>
      </c>
      <c r="W2518" s="80">
        <f>INDEX(检修、备用和必开!C:C,MATCH(统调负荷!$C2518,检修、备用和必开!$A:$A,0))</f>
        <v/>
      </c>
      <c r="X2518" s="80">
        <f>INDEX(检修、备用和必开!D:D,MATCH(统调负荷!$C2518,检修、备用和必开!$A:$A,0))</f>
        <v/>
      </c>
      <c r="Y2518" s="80">
        <f>INDEX(检修、备用和必开!E:E,MATCH(统调负荷!$C2518,检修、备用和必开!$A:$A,0))</f>
        <v/>
      </c>
      <c r="Z2518" s="80">
        <f>INDEX(检修、备用和必开!F:F,MATCH(统调负荷!$C2518,检修、备用和必开!$A:$A,0))</f>
        <v/>
      </c>
      <c r="AA2518" s="80">
        <f>94492.4-V2518-Z2518</f>
        <v/>
      </c>
      <c r="AB2518" s="80" t="n">
        <v>0</v>
      </c>
      <c r="AC2518" s="80" t="n">
        <v>0</v>
      </c>
      <c r="AD2518" s="83">
        <f>C2518+D2518</f>
        <v/>
      </c>
      <c r="AE2518" s="82">
        <f>N2518-E2518</f>
        <v/>
      </c>
      <c r="AF2518" s="82">
        <f>O2518-F2518</f>
        <v/>
      </c>
      <c r="AG2518" s="82">
        <f>P2518-G2518</f>
        <v/>
      </c>
      <c r="AH2518" s="82">
        <f>Q2518-H2518</f>
        <v/>
      </c>
      <c r="AI2518" s="82">
        <f>R2518-I2518</f>
        <v/>
      </c>
      <c r="AJ2518" s="82">
        <f>S2518-J2518</f>
        <v/>
      </c>
      <c r="AK2518" s="80">
        <f>INDEX(检修、备用和必开!I:I,MATCH(统调负荷!$C2518,检修、备用和必开!$A:$A,0))</f>
        <v/>
      </c>
    </row>
    <row r="2519" ht="13.8" customHeight="1">
      <c r="A2519" s="80">
        <f>WEEKDAY(C2519,2)</f>
        <v/>
      </c>
      <c r="B2519" s="80">
        <f>HOUR(D2519)</f>
        <v/>
      </c>
      <c r="D2519" s="75" t="n"/>
      <c r="E2519" s="80" t="n"/>
      <c r="F2519" s="80" t="n"/>
      <c r="G2519" s="80" t="n"/>
      <c r="H2519" s="80" t="n"/>
      <c r="I2519" s="80" t="n"/>
      <c r="J2519" s="80" t="n"/>
      <c r="K2519" s="80">
        <f>F2519-Y2519</f>
        <v/>
      </c>
      <c r="L2519" s="82">
        <f>AA2519/(K2519+W2519)</f>
        <v/>
      </c>
      <c r="M2519" s="75" t="n">
        <v>0.21875</v>
      </c>
      <c r="N2519" s="80" t="n">
        <v>39216.2</v>
      </c>
      <c r="O2519" s="80" t="n">
        <v>11037.85</v>
      </c>
      <c r="P2519" s="80" t="n">
        <v>6427.1</v>
      </c>
      <c r="Q2519" s="80" t="n">
        <v>15232.4</v>
      </c>
      <c r="R2519" s="80" t="n">
        <v>7585.21</v>
      </c>
      <c r="S2519" s="80" t="n">
        <v>-1066.36</v>
      </c>
      <c r="T2519" s="80">
        <f>O2519-Y2519</f>
        <v/>
      </c>
      <c r="U2519" s="82">
        <f>AA2519/(T2519+X2519)</f>
        <v/>
      </c>
      <c r="V2519" s="80">
        <f>INDEX(检修、备用和必开!B:B,MATCH(统调负荷!$C2519,检修、备用和必开!$A:$A,0))</f>
        <v/>
      </c>
      <c r="W2519" s="80">
        <f>INDEX(检修、备用和必开!C:C,MATCH(统调负荷!$C2519,检修、备用和必开!$A:$A,0))</f>
        <v/>
      </c>
      <c r="X2519" s="80">
        <f>INDEX(检修、备用和必开!D:D,MATCH(统调负荷!$C2519,检修、备用和必开!$A:$A,0))</f>
        <v/>
      </c>
      <c r="Y2519" s="80">
        <f>INDEX(检修、备用和必开!E:E,MATCH(统调负荷!$C2519,检修、备用和必开!$A:$A,0))</f>
        <v/>
      </c>
      <c r="Z2519" s="80">
        <f>INDEX(检修、备用和必开!F:F,MATCH(统调负荷!$C2519,检修、备用和必开!$A:$A,0))</f>
        <v/>
      </c>
      <c r="AA2519" s="80">
        <f>94492.4-V2519-Z2519</f>
        <v/>
      </c>
      <c r="AB2519" s="80" t="n">
        <v>178.7</v>
      </c>
      <c r="AC2519" s="80" t="n">
        <v>165</v>
      </c>
      <c r="AD2519" s="83">
        <f>C2519+D2519</f>
        <v/>
      </c>
      <c r="AE2519" s="82">
        <f>N2519-E2519</f>
        <v/>
      </c>
      <c r="AF2519" s="82">
        <f>O2519-F2519</f>
        <v/>
      </c>
      <c r="AG2519" s="82">
        <f>P2519-G2519</f>
        <v/>
      </c>
      <c r="AH2519" s="82">
        <f>Q2519-H2519</f>
        <v/>
      </c>
      <c r="AI2519" s="82">
        <f>R2519-I2519</f>
        <v/>
      </c>
      <c r="AJ2519" s="82">
        <f>S2519-J2519</f>
        <v/>
      </c>
      <c r="AK2519" s="80">
        <f>INDEX(检修、备用和必开!I:I,MATCH(统调负荷!$C2519,检修、备用和必开!$A:$A,0))</f>
        <v/>
      </c>
    </row>
    <row r="2520" ht="13.8" customHeight="1">
      <c r="A2520" s="80">
        <f>WEEKDAY(C2520,2)</f>
        <v/>
      </c>
      <c r="B2520" s="80">
        <f>HOUR(D2520)</f>
        <v/>
      </c>
      <c r="D2520" s="75" t="n"/>
      <c r="E2520" s="80" t="n"/>
      <c r="F2520" s="80" t="n"/>
      <c r="G2520" s="80" t="n"/>
      <c r="H2520" s="80" t="n"/>
      <c r="I2520" s="80" t="n"/>
      <c r="J2520" s="80" t="n"/>
      <c r="K2520" s="80">
        <f>F2520-Y2520</f>
        <v/>
      </c>
      <c r="L2520" s="82">
        <f>AA2520/(K2520+W2520)</f>
        <v/>
      </c>
      <c r="M2520" s="75" t="n">
        <v>0.2291666666666667</v>
      </c>
      <c r="N2520" s="80" t="n">
        <v>39264.3</v>
      </c>
      <c r="O2520" s="80" t="n">
        <v>10921.47</v>
      </c>
      <c r="P2520" s="80" t="n">
        <v>6644.38</v>
      </c>
      <c r="Q2520" s="80" t="n">
        <v>15261.7</v>
      </c>
      <c r="R2520" s="80" t="n">
        <v>7561.07</v>
      </c>
      <c r="S2520" s="80" t="n">
        <v>-1124.32</v>
      </c>
      <c r="T2520" s="80">
        <f>O2520-Y2520</f>
        <v/>
      </c>
      <c r="U2520" s="82">
        <f>AA2520/(T2520+X2520)</f>
        <v/>
      </c>
      <c r="V2520" s="80">
        <f>INDEX(检修、备用和必开!B:B,MATCH(统调负荷!$C2520,检修、备用和必开!$A:$A,0))</f>
        <v/>
      </c>
      <c r="W2520" s="80">
        <f>INDEX(检修、备用和必开!C:C,MATCH(统调负荷!$C2520,检修、备用和必开!$A:$A,0))</f>
        <v/>
      </c>
      <c r="X2520" s="80">
        <f>INDEX(检修、备用和必开!D:D,MATCH(统调负荷!$C2520,检修、备用和必开!$A:$A,0))</f>
        <v/>
      </c>
      <c r="Y2520" s="80">
        <f>INDEX(检修、备用和必开!E:E,MATCH(统调负荷!$C2520,检修、备用和必开!$A:$A,0))</f>
        <v/>
      </c>
      <c r="Z2520" s="80">
        <f>INDEX(检修、备用和必开!F:F,MATCH(统调负荷!$C2520,检修、备用和必开!$A:$A,0))</f>
        <v/>
      </c>
      <c r="AA2520" s="80">
        <f>94492.4-V2520-Z2520</f>
        <v/>
      </c>
      <c r="AB2520" s="80" t="n">
        <v>178.7</v>
      </c>
      <c r="AC2520" s="80" t="n">
        <v>0</v>
      </c>
      <c r="AD2520" s="83">
        <f>C2520+D2520</f>
        <v/>
      </c>
      <c r="AE2520" s="82">
        <f>N2520-E2520</f>
        <v/>
      </c>
      <c r="AF2520" s="82">
        <f>O2520-F2520</f>
        <v/>
      </c>
      <c r="AG2520" s="82">
        <f>P2520-G2520</f>
        <v/>
      </c>
      <c r="AH2520" s="82">
        <f>Q2520-H2520</f>
        <v/>
      </c>
      <c r="AI2520" s="82">
        <f>R2520-I2520</f>
        <v/>
      </c>
      <c r="AJ2520" s="82">
        <f>S2520-J2520</f>
        <v/>
      </c>
      <c r="AK2520" s="80">
        <f>INDEX(检修、备用和必开!I:I,MATCH(统调负荷!$C2520,检修、备用和必开!$A:$A,0))</f>
        <v/>
      </c>
    </row>
    <row r="2521" ht="13.8" customHeight="1">
      <c r="A2521" s="80">
        <f>WEEKDAY(C2521,2)</f>
        <v/>
      </c>
      <c r="B2521" s="80">
        <f>HOUR(D2521)</f>
        <v/>
      </c>
      <c r="D2521" s="75" t="n"/>
      <c r="E2521" s="80" t="n"/>
      <c r="F2521" s="80" t="n"/>
      <c r="G2521" s="80" t="n"/>
      <c r="H2521" s="80" t="n"/>
      <c r="I2521" s="80" t="n"/>
      <c r="J2521" s="80" t="n"/>
      <c r="K2521" s="80">
        <f>F2521-Y2521</f>
        <v/>
      </c>
      <c r="L2521" s="82">
        <f>AA2521/(K2521+W2521)</f>
        <v/>
      </c>
      <c r="M2521" s="75" t="n">
        <v>0.2395833333333333</v>
      </c>
      <c r="N2521" s="80" t="n">
        <v>39592.1</v>
      </c>
      <c r="O2521" s="80" t="n">
        <v>10903.27</v>
      </c>
      <c r="P2521" s="80" t="n">
        <v>6780.5</v>
      </c>
      <c r="Q2521" s="80" t="n">
        <v>15463.2</v>
      </c>
      <c r="R2521" s="80" t="n">
        <v>7571.98</v>
      </c>
      <c r="S2521" s="80" t="n">
        <v>-1126.85</v>
      </c>
      <c r="T2521" s="80">
        <f>O2521-Y2521</f>
        <v/>
      </c>
      <c r="U2521" s="82">
        <f>AA2521/(T2521+X2521)</f>
        <v/>
      </c>
      <c r="V2521" s="80">
        <f>INDEX(检修、备用和必开!B:B,MATCH(统调负荷!$C2521,检修、备用和必开!$A:$A,0))</f>
        <v/>
      </c>
      <c r="W2521" s="80">
        <f>INDEX(检修、备用和必开!C:C,MATCH(统调负荷!$C2521,检修、备用和必开!$A:$A,0))</f>
        <v/>
      </c>
      <c r="X2521" s="80">
        <f>INDEX(检修、备用和必开!D:D,MATCH(统调负荷!$C2521,检修、备用和必开!$A:$A,0))</f>
        <v/>
      </c>
      <c r="Y2521" s="80">
        <f>INDEX(检修、备用和必开!E:E,MATCH(统调负荷!$C2521,检修、备用和必开!$A:$A,0))</f>
        <v/>
      </c>
      <c r="Z2521" s="80">
        <f>INDEX(检修、备用和必开!F:F,MATCH(统调负荷!$C2521,检修、备用和必开!$A:$A,0))</f>
        <v/>
      </c>
      <c r="AA2521" s="80">
        <f>94492.4-V2521-Z2521</f>
        <v/>
      </c>
      <c r="AB2521" s="80" t="n">
        <v>238.27</v>
      </c>
      <c r="AC2521" s="80" t="n">
        <v>0</v>
      </c>
      <c r="AD2521" s="83">
        <f>C2521+D2521</f>
        <v/>
      </c>
      <c r="AE2521" s="82">
        <f>N2521-E2521</f>
        <v/>
      </c>
      <c r="AF2521" s="82">
        <f>O2521-F2521</f>
        <v/>
      </c>
      <c r="AG2521" s="82">
        <f>P2521-G2521</f>
        <v/>
      </c>
      <c r="AH2521" s="82">
        <f>Q2521-H2521</f>
        <v/>
      </c>
      <c r="AI2521" s="82">
        <f>R2521-I2521</f>
        <v/>
      </c>
      <c r="AJ2521" s="82">
        <f>S2521-J2521</f>
        <v/>
      </c>
      <c r="AK2521" s="80">
        <f>INDEX(检修、备用和必开!I:I,MATCH(统调负荷!$C2521,检修、备用和必开!$A:$A,0))</f>
        <v/>
      </c>
    </row>
    <row r="2522" ht="13.8" customHeight="1">
      <c r="A2522" s="80">
        <f>WEEKDAY(C2522,2)</f>
        <v/>
      </c>
      <c r="B2522" s="80">
        <f>HOUR(D2522)</f>
        <v/>
      </c>
      <c r="D2522" s="75" t="n"/>
      <c r="E2522" s="80" t="n"/>
      <c r="F2522" s="80" t="n"/>
      <c r="G2522" s="80" t="n"/>
      <c r="H2522" s="80" t="n"/>
      <c r="I2522" s="80" t="n"/>
      <c r="J2522" s="80" t="n"/>
      <c r="K2522" s="80">
        <f>F2522-Y2522</f>
        <v/>
      </c>
      <c r="L2522" s="82">
        <f>AA2522/(K2522+W2522)</f>
        <v/>
      </c>
      <c r="M2522" s="75" t="n">
        <v>0.25</v>
      </c>
      <c r="N2522" s="80" t="n">
        <v>39929.2</v>
      </c>
      <c r="O2522" s="80" t="n">
        <v>10717.09</v>
      </c>
      <c r="P2522" s="80" t="n">
        <v>6631.16</v>
      </c>
      <c r="Q2522" s="80" t="n">
        <v>16223</v>
      </c>
      <c r="R2522" s="80" t="n">
        <v>7505.04</v>
      </c>
      <c r="S2522" s="80" t="n">
        <v>-1147.09</v>
      </c>
      <c r="T2522" s="80">
        <f>O2522-Y2522</f>
        <v/>
      </c>
      <c r="U2522" s="82">
        <f>AA2522/(T2522+X2522)</f>
        <v/>
      </c>
      <c r="V2522" s="80">
        <f>INDEX(检修、备用和必开!B:B,MATCH(统调负荷!$C2522,检修、备用和必开!$A:$A,0))</f>
        <v/>
      </c>
      <c r="W2522" s="80">
        <f>INDEX(检修、备用和必开!C:C,MATCH(统调负荷!$C2522,检修、备用和必开!$A:$A,0))</f>
        <v/>
      </c>
      <c r="X2522" s="80">
        <f>INDEX(检修、备用和必开!D:D,MATCH(统调负荷!$C2522,检修、备用和必开!$A:$A,0))</f>
        <v/>
      </c>
      <c r="Y2522" s="80">
        <f>INDEX(检修、备用和必开!E:E,MATCH(统调负荷!$C2522,检修、备用和必开!$A:$A,0))</f>
        <v/>
      </c>
      <c r="Z2522" s="80">
        <f>INDEX(检修、备用和必开!F:F,MATCH(统调负荷!$C2522,检修、备用和必开!$A:$A,0))</f>
        <v/>
      </c>
      <c r="AA2522" s="80">
        <f>94492.4-V2522-Z2522</f>
        <v/>
      </c>
      <c r="AB2522" s="80" t="n">
        <v>275.01</v>
      </c>
      <c r="AC2522" s="80" t="n">
        <v>0</v>
      </c>
      <c r="AD2522" s="83">
        <f>C2522+D2522</f>
        <v/>
      </c>
      <c r="AE2522" s="82">
        <f>N2522-E2522</f>
        <v/>
      </c>
      <c r="AF2522" s="82">
        <f>O2522-F2522</f>
        <v/>
      </c>
      <c r="AG2522" s="82">
        <f>P2522-G2522</f>
        <v/>
      </c>
      <c r="AH2522" s="82">
        <f>Q2522-H2522</f>
        <v/>
      </c>
      <c r="AI2522" s="82">
        <f>R2522-I2522</f>
        <v/>
      </c>
      <c r="AJ2522" s="82">
        <f>S2522-J2522</f>
        <v/>
      </c>
      <c r="AK2522" s="80">
        <f>INDEX(检修、备用和必开!I:I,MATCH(统调负荷!$C2522,检修、备用和必开!$A:$A,0))</f>
        <v/>
      </c>
    </row>
    <row r="2523" ht="13.8" customHeight="1">
      <c r="A2523" s="80">
        <f>WEEKDAY(C2523,2)</f>
        <v/>
      </c>
      <c r="B2523" s="80">
        <f>HOUR(D2523)</f>
        <v/>
      </c>
      <c r="D2523" s="75" t="n"/>
      <c r="E2523" s="80" t="n"/>
      <c r="F2523" s="80" t="n"/>
      <c r="G2523" s="80" t="n"/>
      <c r="H2523" s="80" t="n"/>
      <c r="I2523" s="80" t="n"/>
      <c r="J2523" s="80" t="n"/>
      <c r="K2523" s="80">
        <f>F2523-Y2523</f>
        <v/>
      </c>
      <c r="L2523" s="82">
        <f>AA2523/(K2523+W2523)</f>
        <v/>
      </c>
      <c r="M2523" s="75" t="n">
        <v>0.2604166666666667</v>
      </c>
      <c r="N2523" s="80" t="n">
        <v>40766.2</v>
      </c>
      <c r="O2523" s="80" t="n">
        <v>11174.78</v>
      </c>
      <c r="P2523" s="80" t="n">
        <v>6343.22</v>
      </c>
      <c r="Q2523" s="80" t="n">
        <v>16799</v>
      </c>
      <c r="R2523" s="80" t="n">
        <v>7485.47</v>
      </c>
      <c r="S2523" s="80" t="n">
        <v>-1036.27</v>
      </c>
      <c r="T2523" s="80">
        <f>O2523-Y2523</f>
        <v/>
      </c>
      <c r="U2523" s="82">
        <f>AA2523/(T2523+X2523)</f>
        <v/>
      </c>
      <c r="V2523" s="80">
        <f>INDEX(检修、备用和必开!B:B,MATCH(统调负荷!$C2523,检修、备用和必开!$A:$A,0))</f>
        <v/>
      </c>
      <c r="W2523" s="80">
        <f>INDEX(检修、备用和必开!C:C,MATCH(统调负荷!$C2523,检修、备用和必开!$A:$A,0))</f>
        <v/>
      </c>
      <c r="X2523" s="80">
        <f>INDEX(检修、备用和必开!D:D,MATCH(统调负荷!$C2523,检修、备用和必开!$A:$A,0))</f>
        <v/>
      </c>
      <c r="Y2523" s="80">
        <f>INDEX(检修、备用和必开!E:E,MATCH(统调负荷!$C2523,检修、备用和必开!$A:$A,0))</f>
        <v/>
      </c>
      <c r="Z2523" s="80">
        <f>INDEX(检修、备用和必开!F:F,MATCH(统调负荷!$C2523,检修、备用和必开!$A:$A,0))</f>
        <v/>
      </c>
      <c r="AA2523" s="80">
        <f>94492.4-V2523-Z2523</f>
        <v/>
      </c>
      <c r="AB2523" s="80" t="n">
        <v>238.27</v>
      </c>
      <c r="AC2523" s="80" t="n">
        <v>0</v>
      </c>
      <c r="AD2523" s="83">
        <f>C2523+D2523</f>
        <v/>
      </c>
      <c r="AE2523" s="82">
        <f>N2523-E2523</f>
        <v/>
      </c>
      <c r="AF2523" s="82">
        <f>O2523-F2523</f>
        <v/>
      </c>
      <c r="AG2523" s="82">
        <f>P2523-G2523</f>
        <v/>
      </c>
      <c r="AH2523" s="82">
        <f>Q2523-H2523</f>
        <v/>
      </c>
      <c r="AI2523" s="82">
        <f>R2523-I2523</f>
        <v/>
      </c>
      <c r="AJ2523" s="82">
        <f>S2523-J2523</f>
        <v/>
      </c>
      <c r="AK2523" s="80">
        <f>INDEX(检修、备用和必开!I:I,MATCH(统调负荷!$C2523,检修、备用和必开!$A:$A,0))</f>
        <v/>
      </c>
    </row>
    <row r="2524" ht="13.8" customHeight="1">
      <c r="A2524" s="80">
        <f>WEEKDAY(C2524,2)</f>
        <v/>
      </c>
      <c r="B2524" s="80">
        <f>HOUR(D2524)</f>
        <v/>
      </c>
      <c r="D2524" s="75" t="n"/>
      <c r="E2524" s="80" t="n"/>
      <c r="F2524" s="80" t="n"/>
      <c r="G2524" s="80" t="n"/>
      <c r="H2524" s="80" t="n"/>
      <c r="I2524" s="80" t="n"/>
      <c r="J2524" s="80" t="n"/>
      <c r="K2524" s="80">
        <f>F2524-Y2524</f>
        <v/>
      </c>
      <c r="L2524" s="82">
        <f>AA2524/(K2524+W2524)</f>
        <v/>
      </c>
      <c r="M2524" s="75" t="n">
        <v>0.2708333333333333</v>
      </c>
      <c r="N2524" s="80" t="n">
        <v>41471.1</v>
      </c>
      <c r="O2524" s="80" t="n">
        <v>10824.95</v>
      </c>
      <c r="P2524" s="80" t="n">
        <v>6528.3</v>
      </c>
      <c r="Q2524" s="80" t="n">
        <v>17757.3</v>
      </c>
      <c r="R2524" s="80" t="n">
        <v>7516.14</v>
      </c>
      <c r="S2524" s="80" t="n">
        <v>-1155.59</v>
      </c>
      <c r="T2524" s="80">
        <f>O2524-Y2524</f>
        <v/>
      </c>
      <c r="U2524" s="82">
        <f>AA2524/(T2524+X2524)</f>
        <v/>
      </c>
      <c r="V2524" s="80">
        <f>INDEX(检修、备用和必开!B:B,MATCH(统调负荷!$C2524,检修、备用和必开!$A:$A,0))</f>
        <v/>
      </c>
      <c r="W2524" s="80">
        <f>INDEX(检修、备用和必开!C:C,MATCH(统调负荷!$C2524,检修、备用和必开!$A:$A,0))</f>
        <v/>
      </c>
      <c r="X2524" s="80">
        <f>INDEX(检修、备用和必开!D:D,MATCH(统调负荷!$C2524,检修、备用和必开!$A:$A,0))</f>
        <v/>
      </c>
      <c r="Y2524" s="80">
        <f>INDEX(检修、备用和必开!E:E,MATCH(统调负荷!$C2524,检修、备用和必开!$A:$A,0))</f>
        <v/>
      </c>
      <c r="Z2524" s="80">
        <f>INDEX(检修、备用和必开!F:F,MATCH(统调负荷!$C2524,检修、备用和必开!$A:$A,0))</f>
        <v/>
      </c>
      <c r="AA2524" s="80">
        <f>94492.4-V2524-Z2524</f>
        <v/>
      </c>
      <c r="AB2524" s="80" t="n">
        <v>253.17</v>
      </c>
      <c r="AC2524" s="80" t="n">
        <v>164.47</v>
      </c>
      <c r="AD2524" s="83">
        <f>C2524+D2524</f>
        <v/>
      </c>
      <c r="AE2524" s="82">
        <f>N2524-E2524</f>
        <v/>
      </c>
      <c r="AF2524" s="82">
        <f>O2524-F2524</f>
        <v/>
      </c>
      <c r="AG2524" s="82">
        <f>P2524-G2524</f>
        <v/>
      </c>
      <c r="AH2524" s="82">
        <f>Q2524-H2524</f>
        <v/>
      </c>
      <c r="AI2524" s="82">
        <f>R2524-I2524</f>
        <v/>
      </c>
      <c r="AJ2524" s="82">
        <f>S2524-J2524</f>
        <v/>
      </c>
      <c r="AK2524" s="80">
        <f>INDEX(检修、备用和必开!I:I,MATCH(统调负荷!$C2524,检修、备用和必开!$A:$A,0))</f>
        <v/>
      </c>
    </row>
    <row r="2525" ht="13.8" customHeight="1">
      <c r="A2525" s="80">
        <f>WEEKDAY(C2525,2)</f>
        <v/>
      </c>
      <c r="B2525" s="80">
        <f>HOUR(D2525)</f>
        <v/>
      </c>
      <c r="D2525" s="75" t="n"/>
      <c r="E2525" s="80" t="n"/>
      <c r="F2525" s="80" t="n"/>
      <c r="G2525" s="80" t="n"/>
      <c r="H2525" s="80" t="n"/>
      <c r="I2525" s="80" t="n"/>
      <c r="J2525" s="80" t="n"/>
      <c r="K2525" s="80">
        <f>F2525-Y2525</f>
        <v/>
      </c>
      <c r="L2525" s="82">
        <f>AA2525/(K2525+W2525)</f>
        <v/>
      </c>
      <c r="M2525" s="75" t="n">
        <v>0.28125</v>
      </c>
      <c r="N2525" s="80" t="n">
        <v>42073.4</v>
      </c>
      <c r="O2525" s="80" t="n">
        <v>11121.29</v>
      </c>
      <c r="P2525" s="80" t="n">
        <v>6377.52</v>
      </c>
      <c r="Q2525" s="80" t="n">
        <v>18344.8</v>
      </c>
      <c r="R2525" s="80" t="n">
        <v>7401.45</v>
      </c>
      <c r="S2525" s="80" t="n">
        <v>-1171.66</v>
      </c>
      <c r="T2525" s="80">
        <f>O2525-Y2525</f>
        <v/>
      </c>
      <c r="U2525" s="82">
        <f>AA2525/(T2525+X2525)</f>
        <v/>
      </c>
      <c r="V2525" s="80">
        <f>INDEX(检修、备用和必开!B:B,MATCH(统调负荷!$C2525,检修、备用和必开!$A:$A,0))</f>
        <v/>
      </c>
      <c r="W2525" s="80">
        <f>INDEX(检修、备用和必开!C:C,MATCH(统调负荷!$C2525,检修、备用和必开!$A:$A,0))</f>
        <v/>
      </c>
      <c r="X2525" s="80">
        <f>INDEX(检修、备用和必开!D:D,MATCH(统调负荷!$C2525,检修、备用和必开!$A:$A,0))</f>
        <v/>
      </c>
      <c r="Y2525" s="80">
        <f>INDEX(检修、备用和必开!E:E,MATCH(统调负荷!$C2525,检修、备用和必开!$A:$A,0))</f>
        <v/>
      </c>
      <c r="Z2525" s="80">
        <f>INDEX(检修、备用和必开!F:F,MATCH(统调负荷!$C2525,检修、备用和必开!$A:$A,0))</f>
        <v/>
      </c>
      <c r="AA2525" s="80">
        <f>94492.4-V2525-Z2525</f>
        <v/>
      </c>
      <c r="AB2525" s="80" t="n">
        <v>258.13</v>
      </c>
      <c r="AC2525" s="80" t="n">
        <v>0</v>
      </c>
      <c r="AD2525" s="83">
        <f>C2525+D2525</f>
        <v/>
      </c>
      <c r="AE2525" s="82">
        <f>N2525-E2525</f>
        <v/>
      </c>
      <c r="AF2525" s="82">
        <f>O2525-F2525</f>
        <v/>
      </c>
      <c r="AG2525" s="82">
        <f>P2525-G2525</f>
        <v/>
      </c>
      <c r="AH2525" s="82">
        <f>Q2525-H2525</f>
        <v/>
      </c>
      <c r="AI2525" s="82">
        <f>R2525-I2525</f>
        <v/>
      </c>
      <c r="AJ2525" s="82">
        <f>S2525-J2525</f>
        <v/>
      </c>
      <c r="AK2525" s="80">
        <f>INDEX(检修、备用和必开!I:I,MATCH(统调负荷!$C2525,检修、备用和必开!$A:$A,0))</f>
        <v/>
      </c>
    </row>
    <row r="2526" ht="13.8" customHeight="1">
      <c r="A2526" s="80">
        <f>WEEKDAY(C2526,2)</f>
        <v/>
      </c>
      <c r="B2526" s="80">
        <f>HOUR(D2526)</f>
        <v/>
      </c>
      <c r="D2526" s="75" t="n"/>
      <c r="E2526" s="80" t="n"/>
      <c r="F2526" s="80" t="n"/>
      <c r="G2526" s="80" t="n"/>
      <c r="H2526" s="80" t="n"/>
      <c r="I2526" s="80" t="n"/>
      <c r="J2526" s="80" t="n"/>
      <c r="K2526" s="80">
        <f>F2526-Y2526</f>
        <v/>
      </c>
      <c r="L2526" s="82">
        <f>AA2526/(K2526+W2526)</f>
        <v/>
      </c>
      <c r="M2526" s="75" t="n">
        <v>0.2916666666666667</v>
      </c>
      <c r="N2526" s="80" t="n">
        <v>42925</v>
      </c>
      <c r="O2526" s="80" t="n">
        <v>11621.11</v>
      </c>
      <c r="P2526" s="80" t="n">
        <v>6630.2</v>
      </c>
      <c r="Q2526" s="80" t="n">
        <v>18469.9</v>
      </c>
      <c r="R2526" s="80" t="n">
        <v>7372.89</v>
      </c>
      <c r="S2526" s="80" t="n">
        <v>-1169.1</v>
      </c>
      <c r="T2526" s="80">
        <f>O2526-Y2526</f>
        <v/>
      </c>
      <c r="U2526" s="82">
        <f>AA2526/(T2526+X2526)</f>
        <v/>
      </c>
      <c r="V2526" s="80">
        <f>INDEX(检修、备用和必开!B:B,MATCH(统调负荷!$C2526,检修、备用和必开!$A:$A,0))</f>
        <v/>
      </c>
      <c r="W2526" s="80">
        <f>INDEX(检修、备用和必开!C:C,MATCH(统调负荷!$C2526,检修、备用和必开!$A:$A,0))</f>
        <v/>
      </c>
      <c r="X2526" s="80">
        <f>INDEX(检修、备用和必开!D:D,MATCH(统调负荷!$C2526,检修、备用和必开!$A:$A,0))</f>
        <v/>
      </c>
      <c r="Y2526" s="80">
        <f>INDEX(检修、备用和必开!E:E,MATCH(统调负荷!$C2526,检修、备用和必开!$A:$A,0))</f>
        <v/>
      </c>
      <c r="Z2526" s="80">
        <f>INDEX(检修、备用和必开!F:F,MATCH(统调负荷!$C2526,检修、备用和必开!$A:$A,0))</f>
        <v/>
      </c>
      <c r="AA2526" s="80">
        <f>94492.4-V2526-Z2526</f>
        <v/>
      </c>
      <c r="AB2526" s="80" t="n">
        <v>276</v>
      </c>
      <c r="AC2526" s="80" t="n">
        <v>0</v>
      </c>
      <c r="AD2526" s="83">
        <f>C2526+D2526</f>
        <v/>
      </c>
      <c r="AE2526" s="82">
        <f>N2526-E2526</f>
        <v/>
      </c>
      <c r="AF2526" s="82">
        <f>O2526-F2526</f>
        <v/>
      </c>
      <c r="AG2526" s="82">
        <f>P2526-G2526</f>
        <v/>
      </c>
      <c r="AH2526" s="82">
        <f>Q2526-H2526</f>
        <v/>
      </c>
      <c r="AI2526" s="82">
        <f>R2526-I2526</f>
        <v/>
      </c>
      <c r="AJ2526" s="82">
        <f>S2526-J2526</f>
        <v/>
      </c>
      <c r="AK2526" s="80">
        <f>INDEX(检修、备用和必开!I:I,MATCH(统调负荷!$C2526,检修、备用和必开!$A:$A,0))</f>
        <v/>
      </c>
    </row>
    <row r="2527" ht="13.8" customHeight="1">
      <c r="A2527" s="80">
        <f>WEEKDAY(C2527,2)</f>
        <v/>
      </c>
      <c r="B2527" s="80">
        <f>HOUR(D2527)</f>
        <v/>
      </c>
      <c r="D2527" s="75" t="n"/>
      <c r="E2527" s="80" t="n"/>
      <c r="F2527" s="80" t="n"/>
      <c r="G2527" s="80" t="n"/>
      <c r="H2527" s="80" t="n"/>
      <c r="I2527" s="80" t="n"/>
      <c r="J2527" s="80" t="n"/>
      <c r="K2527" s="80">
        <f>F2527-Y2527</f>
        <v/>
      </c>
      <c r="L2527" s="82">
        <f>AA2527/(K2527+W2527)</f>
        <v/>
      </c>
      <c r="M2527" s="75" t="n">
        <v>0.3020833333333333</v>
      </c>
      <c r="N2527" s="80" t="n">
        <v>44415.4</v>
      </c>
      <c r="O2527" s="80" t="n">
        <v>12646.63</v>
      </c>
      <c r="P2527" s="80" t="n">
        <v>6359.79</v>
      </c>
      <c r="Q2527" s="80" t="n">
        <v>19148.7</v>
      </c>
      <c r="R2527" s="80" t="n">
        <v>7403.12</v>
      </c>
      <c r="S2527" s="80" t="n">
        <v>-1142.84</v>
      </c>
      <c r="T2527" s="80">
        <f>O2527-Y2527</f>
        <v/>
      </c>
      <c r="U2527" s="82">
        <f>AA2527/(T2527+X2527)</f>
        <v/>
      </c>
      <c r="V2527" s="80">
        <f>INDEX(检修、备用和必开!B:B,MATCH(统调负荷!$C2527,检修、备用和必开!$A:$A,0))</f>
        <v/>
      </c>
      <c r="W2527" s="80">
        <f>INDEX(检修、备用和必开!C:C,MATCH(统调负荷!$C2527,检修、备用和必开!$A:$A,0))</f>
        <v/>
      </c>
      <c r="X2527" s="80">
        <f>INDEX(检修、备用和必开!D:D,MATCH(统调负荷!$C2527,检修、备用和必开!$A:$A,0))</f>
        <v/>
      </c>
      <c r="Y2527" s="80">
        <f>INDEX(检修、备用和必开!E:E,MATCH(统调负荷!$C2527,检修、备用和必开!$A:$A,0))</f>
        <v/>
      </c>
      <c r="Z2527" s="80">
        <f>INDEX(检修、备用和必开!F:F,MATCH(统调负荷!$C2527,检修、备用和必开!$A:$A,0))</f>
        <v/>
      </c>
      <c r="AA2527" s="80">
        <f>94492.4-V2527-Z2527</f>
        <v/>
      </c>
      <c r="AB2527" s="80" t="n">
        <v>282.95</v>
      </c>
      <c r="AC2527" s="80" t="n">
        <v>254.19</v>
      </c>
      <c r="AD2527" s="83">
        <f>C2527+D2527</f>
        <v/>
      </c>
      <c r="AE2527" s="82">
        <f>N2527-E2527</f>
        <v/>
      </c>
      <c r="AF2527" s="82">
        <f>O2527-F2527</f>
        <v/>
      </c>
      <c r="AG2527" s="82">
        <f>P2527-G2527</f>
        <v/>
      </c>
      <c r="AH2527" s="82">
        <f>Q2527-H2527</f>
        <v/>
      </c>
      <c r="AI2527" s="82">
        <f>R2527-I2527</f>
        <v/>
      </c>
      <c r="AJ2527" s="82">
        <f>S2527-J2527</f>
        <v/>
      </c>
      <c r="AK2527" s="80">
        <f>INDEX(检修、备用和必开!I:I,MATCH(统调负荷!$C2527,检修、备用和必开!$A:$A,0))</f>
        <v/>
      </c>
    </row>
    <row r="2528" ht="13.8" customHeight="1">
      <c r="A2528" s="80">
        <f>WEEKDAY(C2528,2)</f>
        <v/>
      </c>
      <c r="B2528" s="80">
        <f>HOUR(D2528)</f>
        <v/>
      </c>
      <c r="D2528" s="75" t="n"/>
      <c r="E2528" s="80" t="n"/>
      <c r="F2528" s="80" t="n"/>
      <c r="G2528" s="80" t="n"/>
      <c r="H2528" s="80" t="n"/>
      <c r="I2528" s="80" t="n"/>
      <c r="J2528" s="80" t="n"/>
      <c r="K2528" s="80">
        <f>F2528-Y2528</f>
        <v/>
      </c>
      <c r="L2528" s="82">
        <f>AA2528/(K2528+W2528)</f>
        <v/>
      </c>
      <c r="M2528" s="75" t="n">
        <v>0.3125</v>
      </c>
      <c r="N2528" s="80" t="n">
        <v>45791.6</v>
      </c>
      <c r="O2528" s="80" t="n">
        <v>13211.04</v>
      </c>
      <c r="P2528" s="80" t="n">
        <v>7096.92</v>
      </c>
      <c r="Q2528" s="80" t="n">
        <v>19138.5</v>
      </c>
      <c r="R2528" s="80" t="n">
        <v>7500.92</v>
      </c>
      <c r="S2528" s="80" t="n">
        <v>-1155.78</v>
      </c>
      <c r="T2528" s="80">
        <f>O2528-Y2528</f>
        <v/>
      </c>
      <c r="U2528" s="82">
        <f>AA2528/(T2528+X2528)</f>
        <v/>
      </c>
      <c r="V2528" s="80">
        <f>INDEX(检修、备用和必开!B:B,MATCH(统调负荷!$C2528,检修、备用和必开!$A:$A,0))</f>
        <v/>
      </c>
      <c r="W2528" s="80">
        <f>INDEX(检修、备用和必开!C:C,MATCH(统调负荷!$C2528,检修、备用和必开!$A:$A,0))</f>
        <v/>
      </c>
      <c r="X2528" s="80">
        <f>INDEX(检修、备用和必开!D:D,MATCH(统调负荷!$C2528,检修、备用和必开!$A:$A,0))</f>
        <v/>
      </c>
      <c r="Y2528" s="80">
        <f>INDEX(检修、备用和必开!E:E,MATCH(统调负荷!$C2528,检修、备用和必开!$A:$A,0))</f>
        <v/>
      </c>
      <c r="Z2528" s="80">
        <f>INDEX(检修、备用和必开!F:F,MATCH(统调负荷!$C2528,检修、备用和必开!$A:$A,0))</f>
        <v/>
      </c>
      <c r="AA2528" s="80">
        <f>94492.4-V2528-Z2528</f>
        <v/>
      </c>
      <c r="AB2528" s="80" t="n">
        <v>293.01</v>
      </c>
      <c r="AC2528" s="80" t="n">
        <v>0</v>
      </c>
      <c r="AD2528" s="83">
        <f>C2528+D2528</f>
        <v/>
      </c>
      <c r="AE2528" s="82">
        <f>N2528-E2528</f>
        <v/>
      </c>
      <c r="AF2528" s="82">
        <f>O2528-F2528</f>
        <v/>
      </c>
      <c r="AG2528" s="82">
        <f>P2528-G2528</f>
        <v/>
      </c>
      <c r="AH2528" s="82">
        <f>Q2528-H2528</f>
        <v/>
      </c>
      <c r="AI2528" s="82">
        <f>R2528-I2528</f>
        <v/>
      </c>
      <c r="AJ2528" s="82">
        <f>S2528-J2528</f>
        <v/>
      </c>
      <c r="AK2528" s="80">
        <f>INDEX(检修、备用和必开!I:I,MATCH(统调负荷!$C2528,检修、备用和必开!$A:$A,0))</f>
        <v/>
      </c>
    </row>
    <row r="2529" ht="13.8" customHeight="1">
      <c r="A2529" s="80">
        <f>WEEKDAY(C2529,2)</f>
        <v/>
      </c>
      <c r="B2529" s="80">
        <f>HOUR(D2529)</f>
        <v/>
      </c>
      <c r="D2529" s="75" t="n"/>
      <c r="E2529" s="80" t="n"/>
      <c r="F2529" s="80" t="n"/>
      <c r="G2529" s="80" t="n"/>
      <c r="H2529" s="80" t="n"/>
      <c r="I2529" s="80" t="n"/>
      <c r="J2529" s="80" t="n"/>
      <c r="K2529" s="80">
        <f>F2529-Y2529</f>
        <v/>
      </c>
      <c r="L2529" s="82">
        <f>AA2529/(K2529+W2529)</f>
        <v/>
      </c>
      <c r="M2529" s="75" t="n">
        <v>0.3229166666666667</v>
      </c>
      <c r="N2529" s="80" t="n">
        <v>45781.5</v>
      </c>
      <c r="O2529" s="80" t="n">
        <v>13113.04</v>
      </c>
      <c r="P2529" s="80" t="n">
        <v>6956.26</v>
      </c>
      <c r="Q2529" s="80" t="n">
        <v>19062.2</v>
      </c>
      <c r="R2529" s="80" t="n">
        <v>7806.51</v>
      </c>
      <c r="S2529" s="80" t="n">
        <v>-1156.51</v>
      </c>
      <c r="T2529" s="80">
        <f>O2529-Y2529</f>
        <v/>
      </c>
      <c r="U2529" s="82">
        <f>AA2529/(T2529+X2529)</f>
        <v/>
      </c>
      <c r="V2529" s="80">
        <f>INDEX(检修、备用和必开!B:B,MATCH(统调负荷!$C2529,检修、备用和必开!$A:$A,0))</f>
        <v/>
      </c>
      <c r="W2529" s="80">
        <f>INDEX(检修、备用和必开!C:C,MATCH(统调负荷!$C2529,检修、备用和必开!$A:$A,0))</f>
        <v/>
      </c>
      <c r="X2529" s="80">
        <f>INDEX(检修、备用和必开!D:D,MATCH(统调负荷!$C2529,检修、备用和必开!$A:$A,0))</f>
        <v/>
      </c>
      <c r="Y2529" s="80">
        <f>INDEX(检修、备用和必开!E:E,MATCH(统调负荷!$C2529,检修、备用和必开!$A:$A,0))</f>
        <v/>
      </c>
      <c r="Z2529" s="80">
        <f>INDEX(检修、备用和必开!F:F,MATCH(统调负荷!$C2529,检修、备用和必开!$A:$A,0))</f>
        <v/>
      </c>
      <c r="AA2529" s="80">
        <f>94492.4-V2529-Z2529</f>
        <v/>
      </c>
      <c r="AB2529" s="80" t="n">
        <v>297.84</v>
      </c>
      <c r="AC2529" s="80" t="n">
        <v>294.21</v>
      </c>
      <c r="AD2529" s="83">
        <f>C2529+D2529</f>
        <v/>
      </c>
      <c r="AE2529" s="82">
        <f>N2529-E2529</f>
        <v/>
      </c>
      <c r="AF2529" s="82">
        <f>O2529-F2529</f>
        <v/>
      </c>
      <c r="AG2529" s="82">
        <f>P2529-G2529</f>
        <v/>
      </c>
      <c r="AH2529" s="82">
        <f>Q2529-H2529</f>
        <v/>
      </c>
      <c r="AI2529" s="82">
        <f>R2529-I2529</f>
        <v/>
      </c>
      <c r="AJ2529" s="82">
        <f>S2529-J2529</f>
        <v/>
      </c>
      <c r="AK2529" s="80">
        <f>INDEX(检修、备用和必开!I:I,MATCH(统调负荷!$C2529,检修、备用和必开!$A:$A,0))</f>
        <v/>
      </c>
    </row>
    <row r="2530" ht="13.8" customHeight="1">
      <c r="A2530" s="80">
        <f>WEEKDAY(C2530,2)</f>
        <v/>
      </c>
      <c r="B2530" s="80">
        <f>HOUR(D2530)</f>
        <v/>
      </c>
      <c r="D2530" s="75" t="n"/>
      <c r="E2530" s="80" t="n"/>
      <c r="F2530" s="80" t="n"/>
      <c r="G2530" s="80" t="n"/>
      <c r="H2530" s="80" t="n"/>
      <c r="I2530" s="80" t="n"/>
      <c r="J2530" s="80" t="n"/>
      <c r="K2530" s="80">
        <f>F2530-Y2530</f>
        <v/>
      </c>
      <c r="L2530" s="82">
        <f>AA2530/(K2530+W2530)</f>
        <v/>
      </c>
      <c r="M2530" s="75" t="n">
        <v>0.3333333333333333</v>
      </c>
      <c r="N2530" s="80" t="n">
        <v>45780.9</v>
      </c>
      <c r="O2530" s="80" t="n">
        <v>12113.66</v>
      </c>
      <c r="P2530" s="80" t="n">
        <v>7853.65</v>
      </c>
      <c r="Q2530" s="80" t="n">
        <v>18931.4</v>
      </c>
      <c r="R2530" s="80" t="n">
        <v>8215.139999999999</v>
      </c>
      <c r="S2530" s="80" t="n">
        <v>-1332.95</v>
      </c>
      <c r="T2530" s="80">
        <f>O2530-Y2530</f>
        <v/>
      </c>
      <c r="U2530" s="82">
        <f>AA2530/(T2530+X2530)</f>
        <v/>
      </c>
      <c r="V2530" s="80">
        <f>INDEX(检修、备用和必开!B:B,MATCH(统调负荷!$C2530,检修、备用和必开!$A:$A,0))</f>
        <v/>
      </c>
      <c r="W2530" s="80">
        <f>INDEX(检修、备用和必开!C:C,MATCH(统调负荷!$C2530,检修、备用和必开!$A:$A,0))</f>
        <v/>
      </c>
      <c r="X2530" s="80">
        <f>INDEX(检修、备用和必开!D:D,MATCH(统调负荷!$C2530,检修、备用和必开!$A:$A,0))</f>
        <v/>
      </c>
      <c r="Y2530" s="80">
        <f>INDEX(检修、备用和必开!E:E,MATCH(统调负荷!$C2530,检修、备用和必开!$A:$A,0))</f>
        <v/>
      </c>
      <c r="Z2530" s="80">
        <f>INDEX(检修、备用和必开!F:F,MATCH(统调负荷!$C2530,检修、备用和必开!$A:$A,0))</f>
        <v/>
      </c>
      <c r="AA2530" s="80">
        <f>94492.4-V2530-Z2530</f>
        <v/>
      </c>
      <c r="AB2530" s="80" t="n">
        <v>297.97</v>
      </c>
      <c r="AC2530" s="80" t="n">
        <v>99.68000000000001</v>
      </c>
      <c r="AD2530" s="83">
        <f>C2530+D2530</f>
        <v/>
      </c>
      <c r="AE2530" s="82">
        <f>N2530-E2530</f>
        <v/>
      </c>
      <c r="AF2530" s="82">
        <f>O2530-F2530</f>
        <v/>
      </c>
      <c r="AG2530" s="82">
        <f>P2530-G2530</f>
        <v/>
      </c>
      <c r="AH2530" s="82">
        <f>Q2530-H2530</f>
        <v/>
      </c>
      <c r="AI2530" s="82">
        <f>R2530-I2530</f>
        <v/>
      </c>
      <c r="AJ2530" s="82">
        <f>S2530-J2530</f>
        <v/>
      </c>
      <c r="AK2530" s="80">
        <f>INDEX(检修、备用和必开!I:I,MATCH(统调负荷!$C2530,检修、备用和必开!$A:$A,0))</f>
        <v/>
      </c>
    </row>
    <row r="2531" ht="13.8" customHeight="1">
      <c r="A2531" s="80">
        <f>WEEKDAY(C2531,2)</f>
        <v/>
      </c>
      <c r="B2531" s="80">
        <f>HOUR(D2531)</f>
        <v/>
      </c>
      <c r="D2531" s="75" t="n"/>
      <c r="E2531" s="80" t="n"/>
      <c r="F2531" s="80" t="n"/>
      <c r="G2531" s="80" t="n"/>
      <c r="H2531" s="80" t="n"/>
      <c r="I2531" s="80" t="n"/>
      <c r="J2531" s="80" t="n"/>
      <c r="K2531" s="80">
        <f>F2531-Y2531</f>
        <v/>
      </c>
      <c r="L2531" s="82">
        <f>AA2531/(K2531+W2531)</f>
        <v/>
      </c>
      <c r="M2531" s="75" t="n">
        <v>0.34375</v>
      </c>
      <c r="N2531" s="80" t="n">
        <v>44954.9</v>
      </c>
      <c r="O2531" s="80" t="n">
        <v>11052.31</v>
      </c>
      <c r="P2531" s="80" t="n">
        <v>7530.17</v>
      </c>
      <c r="Q2531" s="80" t="n">
        <v>18889.8</v>
      </c>
      <c r="R2531" s="80" t="n">
        <v>8837.41</v>
      </c>
      <c r="S2531" s="80" t="n">
        <v>-1354.79</v>
      </c>
      <c r="T2531" s="80">
        <f>O2531-Y2531</f>
        <v/>
      </c>
      <c r="U2531" s="82">
        <f>AA2531/(T2531+X2531)</f>
        <v/>
      </c>
      <c r="V2531" s="80">
        <f>INDEX(检修、备用和必开!B:B,MATCH(统调负荷!$C2531,检修、备用和必开!$A:$A,0))</f>
        <v/>
      </c>
      <c r="W2531" s="80">
        <f>INDEX(检修、备用和必开!C:C,MATCH(统调负荷!$C2531,检修、备用和必开!$A:$A,0))</f>
        <v/>
      </c>
      <c r="X2531" s="80">
        <f>INDEX(检修、备用和必开!D:D,MATCH(统调负荷!$C2531,检修、备用和必开!$A:$A,0))</f>
        <v/>
      </c>
      <c r="Y2531" s="80">
        <f>INDEX(检修、备用和必开!E:E,MATCH(统调负荷!$C2531,检修、备用和必开!$A:$A,0))</f>
        <v/>
      </c>
      <c r="Z2531" s="80">
        <f>INDEX(检修、备用和必开!F:F,MATCH(统调负荷!$C2531,检修、备用和必开!$A:$A,0))</f>
        <v/>
      </c>
      <c r="AA2531" s="80">
        <f>94492.4-V2531-Z2531</f>
        <v/>
      </c>
      <c r="AB2531" s="80" t="n">
        <v>297.84</v>
      </c>
      <c r="AC2531" s="80" t="n">
        <v>149.52</v>
      </c>
      <c r="AD2531" s="83">
        <f>C2531+D2531</f>
        <v/>
      </c>
      <c r="AE2531" s="82">
        <f>N2531-E2531</f>
        <v/>
      </c>
      <c r="AF2531" s="82">
        <f>O2531-F2531</f>
        <v/>
      </c>
      <c r="AG2531" s="82">
        <f>P2531-G2531</f>
        <v/>
      </c>
      <c r="AH2531" s="82">
        <f>Q2531-H2531</f>
        <v/>
      </c>
      <c r="AI2531" s="82">
        <f>R2531-I2531</f>
        <v/>
      </c>
      <c r="AJ2531" s="82">
        <f>S2531-J2531</f>
        <v/>
      </c>
      <c r="AK2531" s="80">
        <f>INDEX(检修、备用和必开!I:I,MATCH(统调负荷!$C2531,检修、备用和必开!$A:$A,0))</f>
        <v/>
      </c>
    </row>
    <row r="2532" ht="13.8" customHeight="1">
      <c r="A2532" s="80">
        <f>WEEKDAY(C2532,2)</f>
        <v/>
      </c>
      <c r="B2532" s="80">
        <f>HOUR(D2532)</f>
        <v/>
      </c>
      <c r="D2532" s="75" t="n"/>
      <c r="E2532" s="80" t="n"/>
      <c r="F2532" s="80" t="n"/>
      <c r="G2532" s="80" t="n"/>
      <c r="H2532" s="80" t="n"/>
      <c r="I2532" s="80" t="n"/>
      <c r="J2532" s="80" t="n"/>
      <c r="K2532" s="80">
        <f>F2532-Y2532</f>
        <v/>
      </c>
      <c r="L2532" s="82">
        <f>AA2532/(K2532+W2532)</f>
        <v/>
      </c>
      <c r="M2532" s="75" t="n">
        <v>0.3541666666666667</v>
      </c>
      <c r="N2532" s="80" t="n">
        <v>44703.4</v>
      </c>
      <c r="O2532" s="80" t="n">
        <v>10614.09</v>
      </c>
      <c r="P2532" s="80" t="n">
        <v>7464.36</v>
      </c>
      <c r="Q2532" s="80" t="n">
        <v>18455.6</v>
      </c>
      <c r="R2532" s="80" t="n">
        <v>9583.76</v>
      </c>
      <c r="S2532" s="80" t="n">
        <v>-1414.41</v>
      </c>
      <c r="T2532" s="80">
        <f>O2532-Y2532</f>
        <v/>
      </c>
      <c r="U2532" s="82">
        <f>AA2532/(T2532+X2532)</f>
        <v/>
      </c>
      <c r="V2532" s="80">
        <f>INDEX(检修、备用和必开!B:B,MATCH(统调负荷!$C2532,检修、备用和必开!$A:$A,0))</f>
        <v/>
      </c>
      <c r="W2532" s="80">
        <f>INDEX(检修、备用和必开!C:C,MATCH(统调负荷!$C2532,检修、备用和必开!$A:$A,0))</f>
        <v/>
      </c>
      <c r="X2532" s="80">
        <f>INDEX(检修、备用和必开!D:D,MATCH(统调负荷!$C2532,检修、备用和必开!$A:$A,0))</f>
        <v/>
      </c>
      <c r="Y2532" s="80">
        <f>INDEX(检修、备用和必开!E:E,MATCH(统调负荷!$C2532,检修、备用和必开!$A:$A,0))</f>
        <v/>
      </c>
      <c r="Z2532" s="80">
        <f>INDEX(检修、备用和必开!F:F,MATCH(统调负荷!$C2532,检修、备用和必开!$A:$A,0))</f>
        <v/>
      </c>
      <c r="AA2532" s="80">
        <f>94492.4-V2532-Z2532</f>
        <v/>
      </c>
      <c r="AB2532" s="80" t="n">
        <v>292.88</v>
      </c>
      <c r="AC2532" s="80" t="n">
        <v>0</v>
      </c>
      <c r="AD2532" s="83">
        <f>C2532+D2532</f>
        <v/>
      </c>
      <c r="AE2532" s="82">
        <f>N2532-E2532</f>
        <v/>
      </c>
      <c r="AF2532" s="82">
        <f>O2532-F2532</f>
        <v/>
      </c>
      <c r="AG2532" s="82">
        <f>P2532-G2532</f>
        <v/>
      </c>
      <c r="AH2532" s="82">
        <f>Q2532-H2532</f>
        <v/>
      </c>
      <c r="AI2532" s="82">
        <f>R2532-I2532</f>
        <v/>
      </c>
      <c r="AJ2532" s="82">
        <f>S2532-J2532</f>
        <v/>
      </c>
      <c r="AK2532" s="80">
        <f>INDEX(检修、备用和必开!I:I,MATCH(统调负荷!$C2532,检修、备用和必开!$A:$A,0))</f>
        <v/>
      </c>
    </row>
    <row r="2533" ht="13.8" customHeight="1">
      <c r="A2533" s="80">
        <f>WEEKDAY(C2533,2)</f>
        <v/>
      </c>
      <c r="B2533" s="80">
        <f>HOUR(D2533)</f>
        <v/>
      </c>
      <c r="D2533" s="75" t="n"/>
      <c r="E2533" s="80" t="n"/>
      <c r="F2533" s="80" t="n"/>
      <c r="G2533" s="80" t="n"/>
      <c r="H2533" s="80" t="n"/>
      <c r="I2533" s="80" t="n"/>
      <c r="J2533" s="80" t="n"/>
      <c r="K2533" s="80">
        <f>F2533-Y2533</f>
        <v/>
      </c>
      <c r="L2533" s="82">
        <f>AA2533/(K2533+W2533)</f>
        <v/>
      </c>
      <c r="M2533" s="75" t="n">
        <v>0.3645833333333333</v>
      </c>
      <c r="N2533" s="80" t="n">
        <v>43612.4</v>
      </c>
      <c r="O2533" s="80" t="n">
        <v>9692.73</v>
      </c>
      <c r="P2533" s="80" t="n">
        <v>8076.69</v>
      </c>
      <c r="Q2533" s="80" t="n">
        <v>17009.6</v>
      </c>
      <c r="R2533" s="80" t="n">
        <v>10238.1</v>
      </c>
      <c r="S2533" s="80" t="n">
        <v>-1404.72</v>
      </c>
      <c r="T2533" s="80">
        <f>O2533-Y2533</f>
        <v/>
      </c>
      <c r="U2533" s="82">
        <f>AA2533/(T2533+X2533)</f>
        <v/>
      </c>
      <c r="V2533" s="80">
        <f>INDEX(检修、备用和必开!B:B,MATCH(统调负荷!$C2533,检修、备用和必开!$A:$A,0))</f>
        <v/>
      </c>
      <c r="W2533" s="80">
        <f>INDEX(检修、备用和必开!C:C,MATCH(统调负荷!$C2533,检修、备用和必开!$A:$A,0))</f>
        <v/>
      </c>
      <c r="X2533" s="80">
        <f>INDEX(检修、备用和必开!D:D,MATCH(统调负荷!$C2533,检修、备用和必开!$A:$A,0))</f>
        <v/>
      </c>
      <c r="Y2533" s="80">
        <f>INDEX(检修、备用和必开!E:E,MATCH(统调负荷!$C2533,检修、备用和必开!$A:$A,0))</f>
        <v/>
      </c>
      <c r="Z2533" s="80">
        <f>INDEX(检修、备用和必开!F:F,MATCH(统调负荷!$C2533,检修、备用和必开!$A:$A,0))</f>
        <v/>
      </c>
      <c r="AA2533" s="80">
        <f>94492.4-V2533-Z2533</f>
        <v/>
      </c>
      <c r="AB2533" s="80" t="n">
        <v>282.95</v>
      </c>
      <c r="AC2533" s="80" t="n">
        <v>0</v>
      </c>
      <c r="AD2533" s="83">
        <f>C2533+D2533</f>
        <v/>
      </c>
      <c r="AE2533" s="82">
        <f>N2533-E2533</f>
        <v/>
      </c>
      <c r="AF2533" s="82">
        <f>O2533-F2533</f>
        <v/>
      </c>
      <c r="AG2533" s="82">
        <f>P2533-G2533</f>
        <v/>
      </c>
      <c r="AH2533" s="82">
        <f>Q2533-H2533</f>
        <v/>
      </c>
      <c r="AI2533" s="82">
        <f>R2533-I2533</f>
        <v/>
      </c>
      <c r="AJ2533" s="82">
        <f>S2533-J2533</f>
        <v/>
      </c>
      <c r="AK2533" s="80">
        <f>INDEX(检修、备用和必开!I:I,MATCH(统调负荷!$C2533,检修、备用和必开!$A:$A,0))</f>
        <v/>
      </c>
    </row>
    <row r="2534" ht="13.8" customHeight="1">
      <c r="A2534" s="80">
        <f>WEEKDAY(C2534,2)</f>
        <v/>
      </c>
      <c r="B2534" s="80">
        <f>HOUR(D2534)</f>
        <v/>
      </c>
      <c r="D2534" s="75" t="n"/>
      <c r="E2534" s="80" t="n"/>
      <c r="F2534" s="80" t="n"/>
      <c r="G2534" s="80" t="n"/>
      <c r="H2534" s="80" t="n"/>
      <c r="I2534" s="80" t="n"/>
      <c r="J2534" s="80" t="n"/>
      <c r="K2534" s="80">
        <f>F2534-Y2534</f>
        <v/>
      </c>
      <c r="L2534" s="82">
        <f>AA2534/(K2534+W2534)</f>
        <v/>
      </c>
      <c r="M2534" s="75" t="n">
        <v>0.375</v>
      </c>
      <c r="N2534" s="80" t="n">
        <v>43234.7</v>
      </c>
      <c r="O2534" s="80" t="n">
        <v>9386.620000000001</v>
      </c>
      <c r="P2534" s="80" t="n">
        <v>7604.12</v>
      </c>
      <c r="Q2534" s="80" t="n">
        <v>16569.2</v>
      </c>
      <c r="R2534" s="80" t="n">
        <v>11097.6</v>
      </c>
      <c r="S2534" s="80" t="n">
        <v>-1422.84</v>
      </c>
      <c r="T2534" s="80">
        <f>O2534-Y2534</f>
        <v/>
      </c>
      <c r="U2534" s="82">
        <f>AA2534/(T2534+X2534)</f>
        <v/>
      </c>
      <c r="V2534" s="80">
        <f>INDEX(检修、备用和必开!B:B,MATCH(统调负荷!$C2534,检修、备用和必开!$A:$A,0))</f>
        <v/>
      </c>
      <c r="W2534" s="80">
        <f>INDEX(检修、备用和必开!C:C,MATCH(统调负荷!$C2534,检修、备用和必开!$A:$A,0))</f>
        <v/>
      </c>
      <c r="X2534" s="80">
        <f>INDEX(检修、备用和必开!D:D,MATCH(统调负荷!$C2534,检修、备用和必开!$A:$A,0))</f>
        <v/>
      </c>
      <c r="Y2534" s="80">
        <f>INDEX(检修、备用和必开!E:E,MATCH(统调负荷!$C2534,检修、备用和必开!$A:$A,0))</f>
        <v/>
      </c>
      <c r="Z2534" s="80">
        <f>INDEX(检修、备用和必开!F:F,MATCH(统调负荷!$C2534,检修、备用和必开!$A:$A,0))</f>
        <v/>
      </c>
      <c r="AA2534" s="80">
        <f>94492.4-V2534-Z2534</f>
        <v/>
      </c>
      <c r="AB2534" s="80" t="n">
        <v>282.95</v>
      </c>
      <c r="AC2534" s="80" t="n">
        <v>294.21</v>
      </c>
      <c r="AD2534" s="83">
        <f>C2534+D2534</f>
        <v/>
      </c>
      <c r="AE2534" s="82">
        <f>N2534-E2534</f>
        <v/>
      </c>
      <c r="AF2534" s="82">
        <f>O2534-F2534</f>
        <v/>
      </c>
      <c r="AG2534" s="82">
        <f>P2534-G2534</f>
        <v/>
      </c>
      <c r="AH2534" s="82">
        <f>Q2534-H2534</f>
        <v/>
      </c>
      <c r="AI2534" s="82">
        <f>R2534-I2534</f>
        <v/>
      </c>
      <c r="AJ2534" s="82">
        <f>S2534-J2534</f>
        <v/>
      </c>
      <c r="AK2534" s="80">
        <f>INDEX(检修、备用和必开!I:I,MATCH(统调负荷!$C2534,检修、备用和必开!$A:$A,0))</f>
        <v/>
      </c>
    </row>
    <row r="2535" ht="13.8" customHeight="1">
      <c r="A2535" s="80">
        <f>WEEKDAY(C2535,2)</f>
        <v/>
      </c>
      <c r="B2535" s="80">
        <f>HOUR(D2535)</f>
        <v/>
      </c>
      <c r="D2535" s="75" t="n"/>
      <c r="E2535" s="80" t="n"/>
      <c r="F2535" s="80" t="n"/>
      <c r="G2535" s="80" t="n"/>
      <c r="H2535" s="80" t="n"/>
      <c r="I2535" s="80" t="n"/>
      <c r="J2535" s="80" t="n"/>
      <c r="K2535" s="80">
        <f>F2535-Y2535</f>
        <v/>
      </c>
      <c r="L2535" s="82">
        <f>AA2535/(K2535+W2535)</f>
        <v/>
      </c>
      <c r="M2535" s="75" t="n">
        <v>0.3854166666666667</v>
      </c>
      <c r="N2535" s="80" t="n">
        <v>42784.5</v>
      </c>
      <c r="O2535" s="80" t="n">
        <v>9211.049999999999</v>
      </c>
      <c r="P2535" s="80" t="n">
        <v>8819.299999999999</v>
      </c>
      <c r="Q2535" s="80" t="n">
        <v>14311.1</v>
      </c>
      <c r="R2535" s="80" t="n">
        <v>11755.4</v>
      </c>
      <c r="S2535" s="80" t="n">
        <v>-1312.35</v>
      </c>
      <c r="T2535" s="80">
        <f>O2535-Y2535</f>
        <v/>
      </c>
      <c r="U2535" s="82">
        <f>AA2535/(T2535+X2535)</f>
        <v/>
      </c>
      <c r="V2535" s="80">
        <f>INDEX(检修、备用和必开!B:B,MATCH(统调负荷!$C2535,检修、备用和必开!$A:$A,0))</f>
        <v/>
      </c>
      <c r="W2535" s="80">
        <f>INDEX(检修、备用和必开!C:C,MATCH(统调负荷!$C2535,检修、备用和必开!$A:$A,0))</f>
        <v/>
      </c>
      <c r="X2535" s="80">
        <f>INDEX(检修、备用和必开!D:D,MATCH(统调负荷!$C2535,检修、备用和必开!$A:$A,0))</f>
        <v/>
      </c>
      <c r="Y2535" s="80">
        <f>INDEX(检修、备用和必开!E:E,MATCH(统调负荷!$C2535,检修、备用和必开!$A:$A,0))</f>
        <v/>
      </c>
      <c r="Z2535" s="80">
        <f>INDEX(检修、备用和必开!F:F,MATCH(统调负荷!$C2535,检修、备用和必开!$A:$A,0))</f>
        <v/>
      </c>
      <c r="AA2535" s="80">
        <f>94492.4-V2535-Z2535</f>
        <v/>
      </c>
      <c r="AB2535" s="80" t="n">
        <v>275.01</v>
      </c>
      <c r="AC2535" s="80" t="n">
        <v>0</v>
      </c>
      <c r="AD2535" s="83">
        <f>C2535+D2535</f>
        <v/>
      </c>
      <c r="AE2535" s="82">
        <f>N2535-E2535</f>
        <v/>
      </c>
      <c r="AF2535" s="82">
        <f>O2535-F2535</f>
        <v/>
      </c>
      <c r="AG2535" s="82">
        <f>P2535-G2535</f>
        <v/>
      </c>
      <c r="AH2535" s="82">
        <f>Q2535-H2535</f>
        <v/>
      </c>
      <c r="AI2535" s="82">
        <f>R2535-I2535</f>
        <v/>
      </c>
      <c r="AJ2535" s="82">
        <f>S2535-J2535</f>
        <v/>
      </c>
      <c r="AK2535" s="80">
        <f>INDEX(检修、备用和必开!I:I,MATCH(统调负荷!$C2535,检修、备用和必开!$A:$A,0))</f>
        <v/>
      </c>
    </row>
    <row r="2536" ht="13.8" customHeight="1">
      <c r="A2536" s="80">
        <f>WEEKDAY(C2536,2)</f>
        <v/>
      </c>
      <c r="B2536" s="80">
        <f>HOUR(D2536)</f>
        <v/>
      </c>
      <c r="D2536" s="75" t="n"/>
      <c r="E2536" s="80" t="n"/>
      <c r="F2536" s="80" t="n"/>
      <c r="G2536" s="80" t="n"/>
      <c r="H2536" s="80" t="n"/>
      <c r="I2536" s="80" t="n"/>
      <c r="J2536" s="80" t="n"/>
      <c r="K2536" s="80">
        <f>F2536-Y2536</f>
        <v/>
      </c>
      <c r="L2536" s="82">
        <f>AA2536/(K2536+W2536)</f>
        <v/>
      </c>
      <c r="M2536" s="75" t="n">
        <v>0.3958333333333333</v>
      </c>
      <c r="N2536" s="80" t="n">
        <v>42525.6</v>
      </c>
      <c r="O2536" s="80" t="n">
        <v>9222.389999999999</v>
      </c>
      <c r="P2536" s="80" t="n">
        <v>8218</v>
      </c>
      <c r="Q2536" s="80" t="n">
        <v>14923</v>
      </c>
      <c r="R2536" s="80" t="n">
        <v>11645.9</v>
      </c>
      <c r="S2536" s="80" t="n">
        <v>-1483.69</v>
      </c>
      <c r="T2536" s="80">
        <f>O2536-Y2536</f>
        <v/>
      </c>
      <c r="U2536" s="82">
        <f>AA2536/(T2536+X2536)</f>
        <v/>
      </c>
      <c r="V2536" s="80">
        <f>INDEX(检修、备用和必开!B:B,MATCH(统调负荷!$C2536,检修、备用和必开!$A:$A,0))</f>
        <v/>
      </c>
      <c r="W2536" s="80">
        <f>INDEX(检修、备用和必开!C:C,MATCH(统调负荷!$C2536,检修、备用和必开!$A:$A,0))</f>
        <v/>
      </c>
      <c r="X2536" s="80">
        <f>INDEX(检修、备用和必开!D:D,MATCH(统调负荷!$C2536,检修、备用和必开!$A:$A,0))</f>
        <v/>
      </c>
      <c r="Y2536" s="80">
        <f>INDEX(检修、备用和必开!E:E,MATCH(统调负荷!$C2536,检修、备用和必开!$A:$A,0))</f>
        <v/>
      </c>
      <c r="Z2536" s="80">
        <f>INDEX(检修、备用和必开!F:F,MATCH(统调负荷!$C2536,检修、备用和必开!$A:$A,0))</f>
        <v/>
      </c>
      <c r="AA2536" s="80">
        <f>94492.4-V2536-Z2536</f>
        <v/>
      </c>
      <c r="AB2536" s="80" t="n">
        <v>280.96</v>
      </c>
      <c r="AC2536" s="80" t="n">
        <v>309.12</v>
      </c>
      <c r="AD2536" s="83">
        <f>C2536+D2536</f>
        <v/>
      </c>
      <c r="AE2536" s="82">
        <f>N2536-E2536</f>
        <v/>
      </c>
      <c r="AF2536" s="82">
        <f>O2536-F2536</f>
        <v/>
      </c>
      <c r="AG2536" s="82">
        <f>P2536-G2536</f>
        <v/>
      </c>
      <c r="AH2536" s="82">
        <f>Q2536-H2536</f>
        <v/>
      </c>
      <c r="AI2536" s="82">
        <f>R2536-I2536</f>
        <v/>
      </c>
      <c r="AJ2536" s="82">
        <f>S2536-J2536</f>
        <v/>
      </c>
      <c r="AK2536" s="80">
        <f>INDEX(检修、备用和必开!I:I,MATCH(统调负荷!$C2536,检修、备用和必开!$A:$A,0))</f>
        <v/>
      </c>
    </row>
    <row r="2537" ht="13.8" customHeight="1">
      <c r="A2537" s="80">
        <f>WEEKDAY(C2537,2)</f>
        <v/>
      </c>
      <c r="B2537" s="80">
        <f>HOUR(D2537)</f>
        <v/>
      </c>
      <c r="D2537" s="75" t="n"/>
      <c r="E2537" s="80" t="n"/>
      <c r="F2537" s="80" t="n"/>
      <c r="G2537" s="80" t="n"/>
      <c r="H2537" s="80" t="n"/>
      <c r="I2537" s="80" t="n"/>
      <c r="J2537" s="80" t="n"/>
      <c r="K2537" s="80">
        <f>F2537-Y2537</f>
        <v/>
      </c>
      <c r="L2537" s="82">
        <f>AA2537/(K2537+W2537)</f>
        <v/>
      </c>
      <c r="M2537" s="75" t="n">
        <v>0.40625</v>
      </c>
      <c r="N2537" s="80" t="n">
        <v>41460.9</v>
      </c>
      <c r="O2537" s="80" t="n">
        <v>9153.690000000001</v>
      </c>
      <c r="P2537" s="80" t="n">
        <v>7575.01</v>
      </c>
      <c r="Q2537" s="80" t="n">
        <v>14171.3</v>
      </c>
      <c r="R2537" s="80" t="n">
        <v>12086.5</v>
      </c>
      <c r="S2537" s="80" t="n">
        <v>-1525.6</v>
      </c>
      <c r="T2537" s="80">
        <f>O2537-Y2537</f>
        <v/>
      </c>
      <c r="U2537" s="82">
        <f>AA2537/(T2537+X2537)</f>
        <v/>
      </c>
      <c r="V2537" s="80">
        <f>INDEX(检修、备用和必开!B:B,MATCH(统调负荷!$C2537,检修、备用和必开!$A:$A,0))</f>
        <v/>
      </c>
      <c r="W2537" s="80">
        <f>INDEX(检修、备用和必开!C:C,MATCH(统调负荷!$C2537,检修、备用和必开!$A:$A,0))</f>
        <v/>
      </c>
      <c r="X2537" s="80">
        <f>INDEX(检修、备用和必开!D:D,MATCH(统调负荷!$C2537,检修、备用和必开!$A:$A,0))</f>
        <v/>
      </c>
      <c r="Y2537" s="80">
        <f>INDEX(检修、备用和必开!E:E,MATCH(统调负荷!$C2537,检修、备用和必开!$A:$A,0))</f>
        <v/>
      </c>
      <c r="Z2537" s="80">
        <f>INDEX(检修、备用和必开!F:F,MATCH(统调负荷!$C2537,检修、备用和必开!$A:$A,0))</f>
        <v/>
      </c>
      <c r="AA2537" s="80">
        <f>94492.4-V2537-Z2537</f>
        <v/>
      </c>
      <c r="AB2537" s="80" t="n">
        <v>280.96</v>
      </c>
      <c r="AC2537" s="80" t="n">
        <v>0</v>
      </c>
      <c r="AD2537" s="83">
        <f>C2537+D2537</f>
        <v/>
      </c>
      <c r="AE2537" s="82">
        <f>N2537-E2537</f>
        <v/>
      </c>
      <c r="AF2537" s="82">
        <f>O2537-F2537</f>
        <v/>
      </c>
      <c r="AG2537" s="82">
        <f>P2537-G2537</f>
        <v/>
      </c>
      <c r="AH2537" s="82">
        <f>Q2537-H2537</f>
        <v/>
      </c>
      <c r="AI2537" s="82">
        <f>R2537-I2537</f>
        <v/>
      </c>
      <c r="AJ2537" s="82">
        <f>S2537-J2537</f>
        <v/>
      </c>
      <c r="AK2537" s="80">
        <f>INDEX(检修、备用和必开!I:I,MATCH(统调负荷!$C2537,检修、备用和必开!$A:$A,0))</f>
        <v/>
      </c>
    </row>
    <row r="2538" ht="13.8" customHeight="1">
      <c r="A2538" s="80">
        <f>WEEKDAY(C2538,2)</f>
        <v/>
      </c>
      <c r="B2538" s="80">
        <f>HOUR(D2538)</f>
        <v/>
      </c>
      <c r="D2538" s="75" t="n"/>
      <c r="E2538" s="80" t="n"/>
      <c r="F2538" s="80" t="n"/>
      <c r="G2538" s="80" t="n"/>
      <c r="H2538" s="80" t="n"/>
      <c r="I2538" s="80" t="n"/>
      <c r="J2538" s="80" t="n"/>
      <c r="K2538" s="80">
        <f>F2538-Y2538</f>
        <v/>
      </c>
      <c r="L2538" s="82">
        <f>AA2538/(K2538+W2538)</f>
        <v/>
      </c>
      <c r="M2538" s="75" t="n">
        <v>0.4166666666666667</v>
      </c>
      <c r="N2538" s="80" t="n">
        <v>40943.9</v>
      </c>
      <c r="O2538" s="80" t="n">
        <v>8765.549999999999</v>
      </c>
      <c r="P2538" s="80" t="n">
        <v>7318.63</v>
      </c>
      <c r="Q2538" s="80" t="n">
        <v>13705.9</v>
      </c>
      <c r="R2538" s="80" t="n">
        <v>12591.1</v>
      </c>
      <c r="S2538" s="80" t="n">
        <v>-1437.28</v>
      </c>
      <c r="T2538" s="80">
        <f>O2538-Y2538</f>
        <v/>
      </c>
      <c r="U2538" s="82">
        <f>AA2538/(T2538+X2538)</f>
        <v/>
      </c>
      <c r="V2538" s="80">
        <f>INDEX(检修、备用和必开!B:B,MATCH(统调负荷!$C2538,检修、备用和必开!$A:$A,0))</f>
        <v/>
      </c>
      <c r="W2538" s="80">
        <f>INDEX(检修、备用和必开!C:C,MATCH(统调负荷!$C2538,检修、备用和必开!$A:$A,0))</f>
        <v/>
      </c>
      <c r="X2538" s="80">
        <f>INDEX(检修、备用和必开!D:D,MATCH(统调负荷!$C2538,检修、备用和必开!$A:$A,0))</f>
        <v/>
      </c>
      <c r="Y2538" s="80">
        <f>INDEX(检修、备用和必开!E:E,MATCH(统调负荷!$C2538,检修、备用和必开!$A:$A,0))</f>
        <v/>
      </c>
      <c r="Z2538" s="80">
        <f>INDEX(检修、备用和必开!F:F,MATCH(统调负荷!$C2538,检修、备用和必开!$A:$A,0))</f>
        <v/>
      </c>
      <c r="AA2538" s="80">
        <f>94492.4-V2538-Z2538</f>
        <v/>
      </c>
      <c r="AB2538" s="80" t="n">
        <v>292.88</v>
      </c>
      <c r="AC2538" s="80" t="n">
        <v>0</v>
      </c>
      <c r="AD2538" s="83">
        <f>C2538+D2538</f>
        <v/>
      </c>
      <c r="AE2538" s="82">
        <f>N2538-E2538</f>
        <v/>
      </c>
      <c r="AF2538" s="82">
        <f>O2538-F2538</f>
        <v/>
      </c>
      <c r="AG2538" s="82">
        <f>P2538-G2538</f>
        <v/>
      </c>
      <c r="AH2538" s="82">
        <f>Q2538-H2538</f>
        <v/>
      </c>
      <c r="AI2538" s="82">
        <f>R2538-I2538</f>
        <v/>
      </c>
      <c r="AJ2538" s="82">
        <f>S2538-J2538</f>
        <v/>
      </c>
      <c r="AK2538" s="80">
        <f>INDEX(检修、备用和必开!I:I,MATCH(统调负荷!$C2538,检修、备用和必开!$A:$A,0))</f>
        <v/>
      </c>
    </row>
    <row r="2539" ht="13.8" customHeight="1">
      <c r="A2539" s="80">
        <f>WEEKDAY(C2539,2)</f>
        <v/>
      </c>
      <c r="B2539" s="80">
        <f>HOUR(D2539)</f>
        <v/>
      </c>
      <c r="D2539" s="75" t="n"/>
      <c r="E2539" s="80" t="n"/>
      <c r="F2539" s="80" t="n"/>
      <c r="G2539" s="80" t="n"/>
      <c r="H2539" s="80" t="n"/>
      <c r="I2539" s="80" t="n"/>
      <c r="J2539" s="80" t="n"/>
      <c r="K2539" s="80">
        <f>F2539-Y2539</f>
        <v/>
      </c>
      <c r="L2539" s="82">
        <f>AA2539/(K2539+W2539)</f>
        <v/>
      </c>
      <c r="M2539" s="75" t="n">
        <v>0.4270833333333333</v>
      </c>
      <c r="N2539" s="80" t="n">
        <v>39970</v>
      </c>
      <c r="O2539" s="80" t="n">
        <v>8493.75</v>
      </c>
      <c r="P2539" s="80" t="n">
        <v>7432.79</v>
      </c>
      <c r="Q2539" s="80" t="n">
        <v>12522.5</v>
      </c>
      <c r="R2539" s="80" t="n">
        <v>12990.1</v>
      </c>
      <c r="S2539" s="80" t="n">
        <v>-1469.14</v>
      </c>
      <c r="T2539" s="80">
        <f>O2539-Y2539</f>
        <v/>
      </c>
      <c r="U2539" s="82">
        <f>AA2539/(T2539+X2539)</f>
        <v/>
      </c>
      <c r="V2539" s="80">
        <f>INDEX(检修、备用和必开!B:B,MATCH(统调负荷!$C2539,检修、备用和必开!$A:$A,0))</f>
        <v/>
      </c>
      <c r="W2539" s="80">
        <f>INDEX(检修、备用和必开!C:C,MATCH(统调负荷!$C2539,检修、备用和必开!$A:$A,0))</f>
        <v/>
      </c>
      <c r="X2539" s="80">
        <f>INDEX(检修、备用和必开!D:D,MATCH(统调负荷!$C2539,检修、备用和必开!$A:$A,0))</f>
        <v/>
      </c>
      <c r="Y2539" s="80">
        <f>INDEX(检修、备用和必开!E:E,MATCH(统调负荷!$C2539,检修、备用和必开!$A:$A,0))</f>
        <v/>
      </c>
      <c r="Z2539" s="80">
        <f>INDEX(检修、备用和必开!F:F,MATCH(统调负荷!$C2539,检修、备用和必开!$A:$A,0))</f>
        <v/>
      </c>
      <c r="AA2539" s="80">
        <f>94492.4-V2539-Z2539</f>
        <v/>
      </c>
      <c r="AB2539" s="80" t="n">
        <v>275.01</v>
      </c>
      <c r="AC2539" s="80" t="n">
        <v>0</v>
      </c>
      <c r="AD2539" s="83">
        <f>C2539+D2539</f>
        <v/>
      </c>
      <c r="AE2539" s="82">
        <f>N2539-E2539</f>
        <v/>
      </c>
      <c r="AF2539" s="82">
        <f>O2539-F2539</f>
        <v/>
      </c>
      <c r="AG2539" s="82">
        <f>P2539-G2539</f>
        <v/>
      </c>
      <c r="AH2539" s="82">
        <f>Q2539-H2539</f>
        <v/>
      </c>
      <c r="AI2539" s="82">
        <f>R2539-I2539</f>
        <v/>
      </c>
      <c r="AJ2539" s="82">
        <f>S2539-J2539</f>
        <v/>
      </c>
      <c r="AK2539" s="80">
        <f>INDEX(检修、备用和必开!I:I,MATCH(统调负荷!$C2539,检修、备用和必开!$A:$A,0))</f>
        <v/>
      </c>
    </row>
    <row r="2540" ht="13.8" customHeight="1">
      <c r="A2540" s="80">
        <f>WEEKDAY(C2540,2)</f>
        <v/>
      </c>
      <c r="B2540" s="80">
        <f>HOUR(D2540)</f>
        <v/>
      </c>
      <c r="D2540" s="75" t="n"/>
      <c r="E2540" s="80" t="n"/>
      <c r="F2540" s="80" t="n"/>
      <c r="G2540" s="80" t="n"/>
      <c r="H2540" s="80" t="n"/>
      <c r="I2540" s="80" t="n"/>
      <c r="J2540" s="80" t="n"/>
      <c r="K2540" s="80">
        <f>F2540-Y2540</f>
        <v/>
      </c>
      <c r="L2540" s="82">
        <f>AA2540/(K2540+W2540)</f>
        <v/>
      </c>
      <c r="M2540" s="75" t="n">
        <v>0.4375</v>
      </c>
      <c r="N2540" s="80" t="n">
        <v>39507.6</v>
      </c>
      <c r="O2540" s="80" t="n">
        <v>8574.059999999999</v>
      </c>
      <c r="P2540" s="80" t="n">
        <v>7452.02</v>
      </c>
      <c r="Q2540" s="80" t="n">
        <v>11508.7</v>
      </c>
      <c r="R2540" s="80" t="n">
        <v>13476.1</v>
      </c>
      <c r="S2540" s="80" t="n">
        <v>-1503.28</v>
      </c>
      <c r="T2540" s="80">
        <f>O2540-Y2540</f>
        <v/>
      </c>
      <c r="U2540" s="82">
        <f>AA2540/(T2540+X2540)</f>
        <v/>
      </c>
      <c r="V2540" s="80">
        <f>INDEX(检修、备用和必开!B:B,MATCH(统调负荷!$C2540,检修、备用和必开!$A:$A,0))</f>
        <v/>
      </c>
      <c r="W2540" s="80">
        <f>INDEX(检修、备用和必开!C:C,MATCH(统调负荷!$C2540,检修、备用和必开!$A:$A,0))</f>
        <v/>
      </c>
      <c r="X2540" s="80">
        <f>INDEX(检修、备用和必开!D:D,MATCH(统调负荷!$C2540,检修、备用和必开!$A:$A,0))</f>
        <v/>
      </c>
      <c r="Y2540" s="80">
        <f>INDEX(检修、备用和必开!E:E,MATCH(统调负荷!$C2540,检修、备用和必开!$A:$A,0))</f>
        <v/>
      </c>
      <c r="Z2540" s="80">
        <f>INDEX(检修、备用和必开!F:F,MATCH(统调负荷!$C2540,检修、备用和必开!$A:$A,0))</f>
        <v/>
      </c>
      <c r="AA2540" s="80">
        <f>94492.4-V2540-Z2540</f>
        <v/>
      </c>
      <c r="AB2540" s="80" t="n">
        <v>280.96</v>
      </c>
      <c r="AC2540" s="80" t="n">
        <v>0</v>
      </c>
      <c r="AD2540" s="83">
        <f>C2540+D2540</f>
        <v/>
      </c>
      <c r="AE2540" s="82">
        <f>N2540-E2540</f>
        <v/>
      </c>
      <c r="AF2540" s="82">
        <f>O2540-F2540</f>
        <v/>
      </c>
      <c r="AG2540" s="82">
        <f>P2540-G2540</f>
        <v/>
      </c>
      <c r="AH2540" s="82">
        <f>Q2540-H2540</f>
        <v/>
      </c>
      <c r="AI2540" s="82">
        <f>R2540-I2540</f>
        <v/>
      </c>
      <c r="AJ2540" s="82">
        <f>S2540-J2540</f>
        <v/>
      </c>
      <c r="AK2540" s="80">
        <f>INDEX(检修、备用和必开!I:I,MATCH(统调负荷!$C2540,检修、备用和必开!$A:$A,0))</f>
        <v/>
      </c>
    </row>
    <row r="2541" ht="13.8" customHeight="1">
      <c r="A2541" s="80">
        <f>WEEKDAY(C2541,2)</f>
        <v/>
      </c>
      <c r="B2541" s="80">
        <f>HOUR(D2541)</f>
        <v/>
      </c>
      <c r="D2541" s="75" t="n"/>
      <c r="E2541" s="80" t="n"/>
      <c r="F2541" s="80" t="n"/>
      <c r="G2541" s="80" t="n"/>
      <c r="H2541" s="80" t="n"/>
      <c r="I2541" s="80" t="n"/>
      <c r="J2541" s="80" t="n"/>
      <c r="K2541" s="80">
        <f>F2541-Y2541</f>
        <v/>
      </c>
      <c r="L2541" s="82">
        <f>AA2541/(K2541+W2541)</f>
        <v/>
      </c>
      <c r="M2541" s="75" t="n">
        <v>0.4479166666666667</v>
      </c>
      <c r="N2541" s="80" t="n">
        <v>39034.7</v>
      </c>
      <c r="O2541" s="80" t="n">
        <v>9021.48</v>
      </c>
      <c r="P2541" s="80" t="n">
        <v>5936.42</v>
      </c>
      <c r="Q2541" s="80" t="n">
        <v>11807</v>
      </c>
      <c r="R2541" s="80" t="n">
        <v>13849.7</v>
      </c>
      <c r="S2541" s="80" t="n">
        <v>-1579.9</v>
      </c>
      <c r="T2541" s="80">
        <f>O2541-Y2541</f>
        <v/>
      </c>
      <c r="U2541" s="82">
        <f>AA2541/(T2541+X2541)</f>
        <v/>
      </c>
      <c r="V2541" s="80">
        <f>INDEX(检修、备用和必开!B:B,MATCH(统调负荷!$C2541,检修、备用和必开!$A:$A,0))</f>
        <v/>
      </c>
      <c r="W2541" s="80">
        <f>INDEX(检修、备用和必开!C:C,MATCH(统调负荷!$C2541,检修、备用和必开!$A:$A,0))</f>
        <v/>
      </c>
      <c r="X2541" s="80">
        <f>INDEX(检修、备用和必开!D:D,MATCH(统调负荷!$C2541,检修、备用和必开!$A:$A,0))</f>
        <v/>
      </c>
      <c r="Y2541" s="80">
        <f>INDEX(检修、备用和必开!E:E,MATCH(统调负荷!$C2541,检修、备用和必开!$A:$A,0))</f>
        <v/>
      </c>
      <c r="Z2541" s="80">
        <f>INDEX(检修、备用和必开!F:F,MATCH(统调负荷!$C2541,检修、备用和必开!$A:$A,0))</f>
        <v/>
      </c>
      <c r="AA2541" s="80">
        <f>94492.4-V2541-Z2541</f>
        <v/>
      </c>
      <c r="AB2541" s="80" t="n">
        <v>238.27</v>
      </c>
      <c r="AC2541" s="80" t="n">
        <v>0.03</v>
      </c>
      <c r="AD2541" s="83">
        <f>C2541+D2541</f>
        <v/>
      </c>
      <c r="AE2541" s="82">
        <f>N2541-E2541</f>
        <v/>
      </c>
      <c r="AF2541" s="82">
        <f>O2541-F2541</f>
        <v/>
      </c>
      <c r="AG2541" s="82">
        <f>P2541-G2541</f>
        <v/>
      </c>
      <c r="AH2541" s="82">
        <f>Q2541-H2541</f>
        <v/>
      </c>
      <c r="AI2541" s="82">
        <f>R2541-I2541</f>
        <v/>
      </c>
      <c r="AJ2541" s="82">
        <f>S2541-J2541</f>
        <v/>
      </c>
      <c r="AK2541" s="80">
        <f>INDEX(检修、备用和必开!I:I,MATCH(统调负荷!$C2541,检修、备用和必开!$A:$A,0))</f>
        <v/>
      </c>
    </row>
    <row r="2542" ht="13.8" customHeight="1">
      <c r="A2542" s="80">
        <f>WEEKDAY(C2542,2)</f>
        <v/>
      </c>
      <c r="B2542" s="80">
        <f>HOUR(D2542)</f>
        <v/>
      </c>
      <c r="D2542" s="75" t="n"/>
      <c r="E2542" s="80" t="n"/>
      <c r="F2542" s="80" t="n"/>
      <c r="G2542" s="80" t="n"/>
      <c r="H2542" s="80" t="n"/>
      <c r="I2542" s="80" t="n"/>
      <c r="J2542" s="80" t="n"/>
      <c r="K2542" s="80">
        <f>F2542-Y2542</f>
        <v/>
      </c>
      <c r="L2542" s="82">
        <f>AA2542/(K2542+W2542)</f>
        <v/>
      </c>
      <c r="M2542" s="75" t="n">
        <v>0.4583333333333333</v>
      </c>
      <c r="N2542" s="80" t="n">
        <v>39240.7</v>
      </c>
      <c r="O2542" s="80" t="n">
        <v>8903.110000000001</v>
      </c>
      <c r="P2542" s="80" t="n">
        <v>5899.34</v>
      </c>
      <c r="Q2542" s="80" t="n">
        <v>11937.8</v>
      </c>
      <c r="R2542" s="80" t="n">
        <v>14092.4</v>
      </c>
      <c r="S2542" s="80" t="n">
        <v>-1591.95</v>
      </c>
      <c r="T2542" s="80">
        <f>O2542-Y2542</f>
        <v/>
      </c>
      <c r="U2542" s="82">
        <f>AA2542/(T2542+X2542)</f>
        <v/>
      </c>
      <c r="V2542" s="80">
        <f>INDEX(检修、备用和必开!B:B,MATCH(统调负荷!$C2542,检修、备用和必开!$A:$A,0))</f>
        <v/>
      </c>
      <c r="W2542" s="80">
        <f>INDEX(检修、备用和必开!C:C,MATCH(统调负荷!$C2542,检修、备用和必开!$A:$A,0))</f>
        <v/>
      </c>
      <c r="X2542" s="80">
        <f>INDEX(检修、备用和必开!D:D,MATCH(统调负荷!$C2542,检修、备用和必开!$A:$A,0))</f>
        <v/>
      </c>
      <c r="Y2542" s="80">
        <f>INDEX(检修、备用和必开!E:E,MATCH(统调负荷!$C2542,检修、备用和必开!$A:$A,0))</f>
        <v/>
      </c>
      <c r="Z2542" s="80">
        <f>INDEX(检修、备用和必开!F:F,MATCH(统调负荷!$C2542,检修、备用和必开!$A:$A,0))</f>
        <v/>
      </c>
      <c r="AA2542" s="80">
        <f>94492.4-V2542-Z2542</f>
        <v/>
      </c>
      <c r="AB2542" s="80" t="n">
        <v>238.27</v>
      </c>
      <c r="AC2542" s="80" t="n">
        <v>0</v>
      </c>
      <c r="AD2542" s="83">
        <f>C2542+D2542</f>
        <v/>
      </c>
      <c r="AE2542" s="82">
        <f>N2542-E2542</f>
        <v/>
      </c>
      <c r="AF2542" s="82">
        <f>O2542-F2542</f>
        <v/>
      </c>
      <c r="AG2542" s="82">
        <f>P2542-G2542</f>
        <v/>
      </c>
      <c r="AH2542" s="82">
        <f>Q2542-H2542</f>
        <v/>
      </c>
      <c r="AI2542" s="82">
        <f>R2542-I2542</f>
        <v/>
      </c>
      <c r="AJ2542" s="82">
        <f>S2542-J2542</f>
        <v/>
      </c>
      <c r="AK2542" s="80">
        <f>INDEX(检修、备用和必开!I:I,MATCH(统调负荷!$C2542,检修、备用和必开!$A:$A,0))</f>
        <v/>
      </c>
    </row>
    <row r="2543" ht="13.8" customHeight="1">
      <c r="A2543" s="80">
        <f>WEEKDAY(C2543,2)</f>
        <v/>
      </c>
      <c r="B2543" s="80">
        <f>HOUR(D2543)</f>
        <v/>
      </c>
      <c r="D2543" s="75" t="n"/>
      <c r="E2543" s="80" t="n"/>
      <c r="F2543" s="80" t="n"/>
      <c r="G2543" s="80" t="n"/>
      <c r="H2543" s="80" t="n"/>
      <c r="I2543" s="80" t="n"/>
      <c r="J2543" s="80" t="n"/>
      <c r="K2543" s="80">
        <f>F2543-Y2543</f>
        <v/>
      </c>
      <c r="L2543" s="82">
        <f>AA2543/(K2543+W2543)</f>
        <v/>
      </c>
      <c r="M2543" s="75" t="n">
        <v>0.46875</v>
      </c>
      <c r="N2543" s="80" t="n">
        <v>39140.5</v>
      </c>
      <c r="O2543" s="80" t="n">
        <v>8454.610000000001</v>
      </c>
      <c r="P2543" s="80" t="n">
        <v>7295.81</v>
      </c>
      <c r="Q2543" s="80" t="n">
        <v>10687.1</v>
      </c>
      <c r="R2543" s="80" t="n">
        <v>14247.2</v>
      </c>
      <c r="S2543" s="80" t="n">
        <v>-1544.22</v>
      </c>
      <c r="T2543" s="80">
        <f>O2543-Y2543</f>
        <v/>
      </c>
      <c r="U2543" s="82">
        <f>AA2543/(T2543+X2543)</f>
        <v/>
      </c>
      <c r="V2543" s="80">
        <f>INDEX(检修、备用和必开!B:B,MATCH(统调负荷!$C2543,检修、备用和必开!$A:$A,0))</f>
        <v/>
      </c>
      <c r="W2543" s="80">
        <f>INDEX(检修、备用和必开!C:C,MATCH(统调负荷!$C2543,检修、备用和必开!$A:$A,0))</f>
        <v/>
      </c>
      <c r="X2543" s="80">
        <f>INDEX(检修、备用和必开!D:D,MATCH(统调负荷!$C2543,检修、备用和必开!$A:$A,0))</f>
        <v/>
      </c>
      <c r="Y2543" s="80">
        <f>INDEX(检修、备用和必开!E:E,MATCH(统调负荷!$C2543,检修、备用和必开!$A:$A,0))</f>
        <v/>
      </c>
      <c r="Z2543" s="80">
        <f>INDEX(检修、备用和必开!F:F,MATCH(统调负荷!$C2543,检修、备用和必开!$A:$A,0))</f>
        <v/>
      </c>
      <c r="AA2543" s="80">
        <f>94492.4-V2543-Z2543</f>
        <v/>
      </c>
      <c r="AB2543" s="80" t="n">
        <v>238.27</v>
      </c>
      <c r="AC2543" s="80" t="n">
        <v>279.56</v>
      </c>
      <c r="AD2543" s="83">
        <f>C2543+D2543</f>
        <v/>
      </c>
      <c r="AE2543" s="82">
        <f>N2543-E2543</f>
        <v/>
      </c>
      <c r="AF2543" s="82">
        <f>O2543-F2543</f>
        <v/>
      </c>
      <c r="AG2543" s="82">
        <f>P2543-G2543</f>
        <v/>
      </c>
      <c r="AH2543" s="82">
        <f>Q2543-H2543</f>
        <v/>
      </c>
      <c r="AI2543" s="82">
        <f>R2543-I2543</f>
        <v/>
      </c>
      <c r="AJ2543" s="82">
        <f>S2543-J2543</f>
        <v/>
      </c>
      <c r="AK2543" s="80">
        <f>INDEX(检修、备用和必开!I:I,MATCH(统调负荷!$C2543,检修、备用和必开!$A:$A,0))</f>
        <v/>
      </c>
    </row>
    <row r="2544" ht="13.8" customHeight="1">
      <c r="A2544" s="80">
        <f>WEEKDAY(C2544,2)</f>
        <v/>
      </c>
      <c r="B2544" s="80">
        <f>HOUR(D2544)</f>
        <v/>
      </c>
      <c r="D2544" s="75" t="n"/>
      <c r="E2544" s="80" t="n"/>
      <c r="F2544" s="80" t="n"/>
      <c r="G2544" s="80" t="n"/>
      <c r="H2544" s="80" t="n"/>
      <c r="I2544" s="80" t="n"/>
      <c r="J2544" s="80" t="n"/>
      <c r="K2544" s="80">
        <f>F2544-Y2544</f>
        <v/>
      </c>
      <c r="L2544" s="82">
        <f>AA2544/(K2544+W2544)</f>
        <v/>
      </c>
      <c r="M2544" s="75" t="n">
        <v>0.4791666666666667</v>
      </c>
      <c r="N2544" s="80" t="n">
        <v>39406.1</v>
      </c>
      <c r="O2544" s="80" t="n">
        <v>9074.379999999999</v>
      </c>
      <c r="P2544" s="80" t="n">
        <v>6863.08</v>
      </c>
      <c r="Q2544" s="80" t="n">
        <v>10546.3</v>
      </c>
      <c r="R2544" s="80" t="n">
        <v>14484</v>
      </c>
      <c r="S2544" s="80" t="n">
        <v>-1561.66</v>
      </c>
      <c r="T2544" s="80">
        <f>O2544-Y2544</f>
        <v/>
      </c>
      <c r="U2544" s="82">
        <f>AA2544/(T2544+X2544)</f>
        <v/>
      </c>
      <c r="V2544" s="80">
        <f>INDEX(检修、备用和必开!B:B,MATCH(统调负荷!$C2544,检修、备用和必开!$A:$A,0))</f>
        <v/>
      </c>
      <c r="W2544" s="80">
        <f>INDEX(检修、备用和必开!C:C,MATCH(统调负荷!$C2544,检修、备用和必开!$A:$A,0))</f>
        <v/>
      </c>
      <c r="X2544" s="80">
        <f>INDEX(检修、备用和必开!D:D,MATCH(统调负荷!$C2544,检修、备用和必开!$A:$A,0))</f>
        <v/>
      </c>
      <c r="Y2544" s="80">
        <f>INDEX(检修、备用和必开!E:E,MATCH(统调负荷!$C2544,检修、备用和必开!$A:$A,0))</f>
        <v/>
      </c>
      <c r="Z2544" s="80">
        <f>INDEX(检修、备用和必开!F:F,MATCH(统调负荷!$C2544,检修、备用和必开!$A:$A,0))</f>
        <v/>
      </c>
      <c r="AA2544" s="80">
        <f>94492.4-V2544-Z2544</f>
        <v/>
      </c>
      <c r="AB2544" s="80" t="n">
        <v>178.7</v>
      </c>
      <c r="AC2544" s="80" t="n">
        <v>180</v>
      </c>
      <c r="AD2544" s="83">
        <f>C2544+D2544</f>
        <v/>
      </c>
      <c r="AE2544" s="82">
        <f>N2544-E2544</f>
        <v/>
      </c>
      <c r="AF2544" s="82">
        <f>O2544-F2544</f>
        <v/>
      </c>
      <c r="AG2544" s="82">
        <f>P2544-G2544</f>
        <v/>
      </c>
      <c r="AH2544" s="82">
        <f>Q2544-H2544</f>
        <v/>
      </c>
      <c r="AI2544" s="82">
        <f>R2544-I2544</f>
        <v/>
      </c>
      <c r="AJ2544" s="82">
        <f>S2544-J2544</f>
        <v/>
      </c>
      <c r="AK2544" s="80">
        <f>INDEX(检修、备用和必开!I:I,MATCH(统调负荷!$C2544,检修、备用和必开!$A:$A,0))</f>
        <v/>
      </c>
    </row>
    <row r="2545" ht="13.8" customHeight="1">
      <c r="A2545" s="80">
        <f>WEEKDAY(C2545,2)</f>
        <v/>
      </c>
      <c r="B2545" s="80">
        <f>HOUR(D2545)</f>
        <v/>
      </c>
      <c r="D2545" s="75" t="n"/>
      <c r="E2545" s="80" t="n"/>
      <c r="F2545" s="80" t="n"/>
      <c r="G2545" s="80" t="n"/>
      <c r="H2545" s="80" t="n"/>
      <c r="I2545" s="80" t="n"/>
      <c r="J2545" s="80" t="n"/>
      <c r="K2545" s="80">
        <f>F2545-Y2545</f>
        <v/>
      </c>
      <c r="L2545" s="82">
        <f>AA2545/(K2545+W2545)</f>
        <v/>
      </c>
      <c r="M2545" s="75" t="n">
        <v>0.4895833333333333</v>
      </c>
      <c r="N2545" s="80" t="n">
        <v>38894.4</v>
      </c>
      <c r="O2545" s="80" t="n">
        <v>8920.66</v>
      </c>
      <c r="P2545" s="80" t="n">
        <v>6583.27</v>
      </c>
      <c r="Q2545" s="80" t="n">
        <v>10317.9</v>
      </c>
      <c r="R2545" s="80" t="n">
        <v>14601.8</v>
      </c>
      <c r="S2545" s="80" t="n">
        <v>-1529.23</v>
      </c>
      <c r="T2545" s="80">
        <f>O2545-Y2545</f>
        <v/>
      </c>
      <c r="U2545" s="82">
        <f>AA2545/(T2545+X2545)</f>
        <v/>
      </c>
      <c r="V2545" s="80">
        <f>INDEX(检修、备用和必开!B:B,MATCH(统调负荷!$C2545,检修、备用和必开!$A:$A,0))</f>
        <v/>
      </c>
      <c r="W2545" s="80">
        <f>INDEX(检修、备用和必开!C:C,MATCH(统调负荷!$C2545,检修、备用和必开!$A:$A,0))</f>
        <v/>
      </c>
      <c r="X2545" s="80">
        <f>INDEX(检修、备用和必开!D:D,MATCH(统调负荷!$C2545,检修、备用和必开!$A:$A,0))</f>
        <v/>
      </c>
      <c r="Y2545" s="80">
        <f>INDEX(检修、备用和必开!E:E,MATCH(统调负荷!$C2545,检修、备用和必开!$A:$A,0))</f>
        <v/>
      </c>
      <c r="Z2545" s="80">
        <f>INDEX(检修、备用和必开!F:F,MATCH(统调负荷!$C2545,检修、备用和必开!$A:$A,0))</f>
        <v/>
      </c>
      <c r="AA2545" s="80">
        <f>94492.4-V2545-Z2545</f>
        <v/>
      </c>
      <c r="AB2545" s="80" t="n">
        <v>178.7</v>
      </c>
      <c r="AC2545" s="80" t="n">
        <v>0</v>
      </c>
      <c r="AD2545" s="83">
        <f>C2545+D2545</f>
        <v/>
      </c>
      <c r="AE2545" s="82">
        <f>N2545-E2545</f>
        <v/>
      </c>
      <c r="AF2545" s="82">
        <f>O2545-F2545</f>
        <v/>
      </c>
      <c r="AG2545" s="82">
        <f>P2545-G2545</f>
        <v/>
      </c>
      <c r="AH2545" s="82">
        <f>Q2545-H2545</f>
        <v/>
      </c>
      <c r="AI2545" s="82">
        <f>R2545-I2545</f>
        <v/>
      </c>
      <c r="AJ2545" s="82">
        <f>S2545-J2545</f>
        <v/>
      </c>
      <c r="AK2545" s="80">
        <f>INDEX(检修、备用和必开!I:I,MATCH(统调负荷!$C2545,检修、备用和必开!$A:$A,0))</f>
        <v/>
      </c>
    </row>
    <row r="2546" ht="13.8" customHeight="1">
      <c r="A2546" s="80">
        <f>WEEKDAY(C2546,2)</f>
        <v/>
      </c>
      <c r="B2546" s="80">
        <f>HOUR(D2546)</f>
        <v/>
      </c>
      <c r="D2546" s="75" t="n"/>
      <c r="E2546" s="80" t="n"/>
      <c r="F2546" s="80" t="n"/>
      <c r="G2546" s="80" t="n"/>
      <c r="H2546" s="80" t="n"/>
      <c r="I2546" s="80" t="n"/>
      <c r="J2546" s="80" t="n"/>
      <c r="K2546" s="80">
        <f>F2546-Y2546</f>
        <v/>
      </c>
      <c r="L2546" s="82">
        <f>AA2546/(K2546+W2546)</f>
        <v/>
      </c>
      <c r="M2546" s="75" t="n">
        <v>0.5</v>
      </c>
      <c r="N2546" s="80" t="n">
        <v>38390.7</v>
      </c>
      <c r="O2546" s="80" t="n">
        <v>8862.639999999999</v>
      </c>
      <c r="P2546" s="80" t="n">
        <v>6241.17</v>
      </c>
      <c r="Q2546" s="80" t="n">
        <v>10356.2</v>
      </c>
      <c r="R2546" s="80" t="n">
        <v>14542.1</v>
      </c>
      <c r="S2546" s="80" t="n">
        <v>-1611.41</v>
      </c>
      <c r="T2546" s="80">
        <f>O2546-Y2546</f>
        <v/>
      </c>
      <c r="U2546" s="82">
        <f>AA2546/(T2546+X2546)</f>
        <v/>
      </c>
      <c r="V2546" s="80">
        <f>INDEX(检修、备用和必开!B:B,MATCH(统调负荷!$C2546,检修、备用和必开!$A:$A,0))</f>
        <v/>
      </c>
      <c r="W2546" s="80">
        <f>INDEX(检修、备用和必开!C:C,MATCH(统调负荷!$C2546,检修、备用和必开!$A:$A,0))</f>
        <v/>
      </c>
      <c r="X2546" s="80">
        <f>INDEX(检修、备用和必开!D:D,MATCH(统调负荷!$C2546,检修、备用和必开!$A:$A,0))</f>
        <v/>
      </c>
      <c r="Y2546" s="80">
        <f>INDEX(检修、备用和必开!E:E,MATCH(统调负荷!$C2546,检修、备用和必开!$A:$A,0))</f>
        <v/>
      </c>
      <c r="Z2546" s="80">
        <f>INDEX(检修、备用和必开!F:F,MATCH(统调负荷!$C2546,检修、备用和必开!$A:$A,0))</f>
        <v/>
      </c>
      <c r="AA2546" s="80">
        <f>94492.4-V2546-Z2546</f>
        <v/>
      </c>
      <c r="AB2546" s="80" t="n">
        <v>280.96</v>
      </c>
      <c r="AC2546" s="80" t="n">
        <v>289.52</v>
      </c>
      <c r="AD2546" s="83">
        <f>C2546+D2546</f>
        <v/>
      </c>
      <c r="AE2546" s="82">
        <f>N2546-E2546</f>
        <v/>
      </c>
      <c r="AF2546" s="82">
        <f>O2546-F2546</f>
        <v/>
      </c>
      <c r="AG2546" s="82">
        <f>P2546-G2546</f>
        <v/>
      </c>
      <c r="AH2546" s="82">
        <f>Q2546-H2546</f>
        <v/>
      </c>
      <c r="AI2546" s="82">
        <f>R2546-I2546</f>
        <v/>
      </c>
      <c r="AJ2546" s="82">
        <f>S2546-J2546</f>
        <v/>
      </c>
      <c r="AK2546" s="80">
        <f>INDEX(检修、备用和必开!I:I,MATCH(统调负荷!$C2546,检修、备用和必开!$A:$A,0))</f>
        <v/>
      </c>
    </row>
    <row r="2547" ht="13.8" customHeight="1">
      <c r="A2547" s="80">
        <f>WEEKDAY(C2547,2)</f>
        <v/>
      </c>
      <c r="B2547" s="80">
        <f>HOUR(D2547)</f>
        <v/>
      </c>
      <c r="D2547" s="75" t="n"/>
      <c r="E2547" s="80" t="n"/>
      <c r="F2547" s="80" t="n"/>
      <c r="G2547" s="80" t="n"/>
      <c r="H2547" s="80" t="n"/>
      <c r="I2547" s="80" t="n"/>
      <c r="J2547" s="80" t="n"/>
      <c r="K2547" s="80">
        <f>F2547-Y2547</f>
        <v/>
      </c>
      <c r="L2547" s="82">
        <f>AA2547/(K2547+W2547)</f>
        <v/>
      </c>
      <c r="M2547" s="75" t="n">
        <v>0.5104166666666666</v>
      </c>
      <c r="N2547" s="80" t="n">
        <v>38792.3</v>
      </c>
      <c r="O2547" s="80" t="n">
        <v>9150.66</v>
      </c>
      <c r="P2547" s="80" t="n">
        <v>6277.42</v>
      </c>
      <c r="Q2547" s="80" t="n">
        <v>10427.4</v>
      </c>
      <c r="R2547" s="80" t="n">
        <v>14495</v>
      </c>
      <c r="S2547" s="80" t="n">
        <v>-1558.18</v>
      </c>
      <c r="T2547" s="80">
        <f>O2547-Y2547</f>
        <v/>
      </c>
      <c r="U2547" s="82">
        <f>AA2547/(T2547+X2547)</f>
        <v/>
      </c>
      <c r="V2547" s="80">
        <f>INDEX(检修、备用和必开!B:B,MATCH(统调负荷!$C2547,检修、备用和必开!$A:$A,0))</f>
        <v/>
      </c>
      <c r="W2547" s="80">
        <f>INDEX(检修、备用和必开!C:C,MATCH(统调负荷!$C2547,检修、备用和必开!$A:$A,0))</f>
        <v/>
      </c>
      <c r="X2547" s="80">
        <f>INDEX(检修、备用和必开!D:D,MATCH(统调负荷!$C2547,检修、备用和必开!$A:$A,0))</f>
        <v/>
      </c>
      <c r="Y2547" s="80">
        <f>INDEX(检修、备用和必开!E:E,MATCH(统调负荷!$C2547,检修、备用和必开!$A:$A,0))</f>
        <v/>
      </c>
      <c r="Z2547" s="80">
        <f>INDEX(检修、备用和必开!F:F,MATCH(统调负荷!$C2547,检修、备用和必开!$A:$A,0))</f>
        <v/>
      </c>
      <c r="AA2547" s="80">
        <f>94492.4-V2547-Z2547</f>
        <v/>
      </c>
      <c r="AB2547" s="80" t="n">
        <v>292.99</v>
      </c>
      <c r="AC2547" s="80" t="n">
        <v>274.58</v>
      </c>
      <c r="AD2547" s="83">
        <f>C2547+D2547</f>
        <v/>
      </c>
      <c r="AE2547" s="82">
        <f>N2547-E2547</f>
        <v/>
      </c>
      <c r="AF2547" s="82">
        <f>O2547-F2547</f>
        <v/>
      </c>
      <c r="AG2547" s="82">
        <f>P2547-G2547</f>
        <v/>
      </c>
      <c r="AH2547" s="82">
        <f>Q2547-H2547</f>
        <v/>
      </c>
      <c r="AI2547" s="82">
        <f>R2547-I2547</f>
        <v/>
      </c>
      <c r="AJ2547" s="82">
        <f>S2547-J2547</f>
        <v/>
      </c>
      <c r="AK2547" s="80">
        <f>INDEX(检修、备用和必开!I:I,MATCH(统调负荷!$C2547,检修、备用和必开!$A:$A,0))</f>
        <v/>
      </c>
    </row>
    <row r="2548" ht="13.8" customHeight="1">
      <c r="A2548" s="80">
        <f>WEEKDAY(C2548,2)</f>
        <v/>
      </c>
      <c r="B2548" s="80">
        <f>HOUR(D2548)</f>
        <v/>
      </c>
      <c r="D2548" s="75" t="n"/>
      <c r="E2548" s="80" t="n"/>
      <c r="F2548" s="80" t="n"/>
      <c r="G2548" s="80" t="n"/>
      <c r="H2548" s="80" t="n"/>
      <c r="I2548" s="80" t="n"/>
      <c r="J2548" s="80" t="n"/>
      <c r="K2548" s="80">
        <f>F2548-Y2548</f>
        <v/>
      </c>
      <c r="L2548" s="82">
        <f>AA2548/(K2548+W2548)</f>
        <v/>
      </c>
      <c r="M2548" s="75" t="n">
        <v>0.5208333333333334</v>
      </c>
      <c r="N2548" s="80" t="n">
        <v>38395.1</v>
      </c>
      <c r="O2548" s="80" t="n">
        <v>8673.17</v>
      </c>
      <c r="P2548" s="80" t="n">
        <v>6291.29</v>
      </c>
      <c r="Q2548" s="80" t="n">
        <v>10498.5</v>
      </c>
      <c r="R2548" s="80" t="n">
        <v>14440</v>
      </c>
      <c r="S2548" s="80" t="n">
        <v>-1507.86</v>
      </c>
      <c r="T2548" s="80">
        <f>O2548-Y2548</f>
        <v/>
      </c>
      <c r="U2548" s="82">
        <f>AA2548/(T2548+X2548)</f>
        <v/>
      </c>
      <c r="V2548" s="80">
        <f>INDEX(检修、备用和必开!B:B,MATCH(统调负荷!$C2548,检修、备用和必开!$A:$A,0))</f>
        <v/>
      </c>
      <c r="W2548" s="80">
        <f>INDEX(检修、备用和必开!C:C,MATCH(统调负荷!$C2548,检修、备用和必开!$A:$A,0))</f>
        <v/>
      </c>
      <c r="X2548" s="80">
        <f>INDEX(检修、备用和必开!D:D,MATCH(统调负荷!$C2548,检修、备用和必开!$A:$A,0))</f>
        <v/>
      </c>
      <c r="Y2548" s="80">
        <f>INDEX(检修、备用和必开!E:E,MATCH(统调负荷!$C2548,检修、备用和必开!$A:$A,0))</f>
        <v/>
      </c>
      <c r="Z2548" s="80">
        <f>INDEX(检修、备用和必开!F:F,MATCH(统调负荷!$C2548,检修、备用和必开!$A:$A,0))</f>
        <v/>
      </c>
      <c r="AA2548" s="80">
        <f>94492.4-V2548-Z2548</f>
        <v/>
      </c>
      <c r="AB2548" s="80" t="n">
        <v>238.27</v>
      </c>
      <c r="AC2548" s="80" t="n">
        <v>0</v>
      </c>
      <c r="AD2548" s="83">
        <f>C2548+D2548</f>
        <v/>
      </c>
      <c r="AE2548" s="82">
        <f>N2548-E2548</f>
        <v/>
      </c>
      <c r="AF2548" s="82">
        <f>O2548-F2548</f>
        <v/>
      </c>
      <c r="AG2548" s="82">
        <f>P2548-G2548</f>
        <v/>
      </c>
      <c r="AH2548" s="82">
        <f>Q2548-H2548</f>
        <v/>
      </c>
      <c r="AI2548" s="82">
        <f>R2548-I2548</f>
        <v/>
      </c>
      <c r="AJ2548" s="82">
        <f>S2548-J2548</f>
        <v/>
      </c>
      <c r="AK2548" s="80">
        <f>INDEX(检修、备用和必开!I:I,MATCH(统调负荷!$C2548,检修、备用和必开!$A:$A,0))</f>
        <v/>
      </c>
    </row>
    <row r="2549" ht="13.8" customHeight="1">
      <c r="A2549" s="80">
        <f>WEEKDAY(C2549,2)</f>
        <v/>
      </c>
      <c r="B2549" s="80">
        <f>HOUR(D2549)</f>
        <v/>
      </c>
      <c r="D2549" s="75" t="n"/>
      <c r="E2549" s="80" t="n"/>
      <c r="F2549" s="80" t="n"/>
      <c r="G2549" s="80" t="n"/>
      <c r="H2549" s="80" t="n"/>
      <c r="I2549" s="80" t="n"/>
      <c r="J2549" s="80" t="n"/>
      <c r="K2549" s="80">
        <f>F2549-Y2549</f>
        <v/>
      </c>
      <c r="L2549" s="82">
        <f>AA2549/(K2549+W2549)</f>
        <v/>
      </c>
      <c r="M2549" s="75" t="n">
        <v>0.53125</v>
      </c>
      <c r="N2549" s="80" t="n">
        <v>37798.6</v>
      </c>
      <c r="O2549" s="80" t="n">
        <v>8640.01</v>
      </c>
      <c r="P2549" s="80" t="n">
        <v>6117.23</v>
      </c>
      <c r="Q2549" s="80" t="n">
        <v>10082.2</v>
      </c>
      <c r="R2549" s="80" t="n">
        <v>14544.4</v>
      </c>
      <c r="S2549" s="80" t="n">
        <v>-1585.24</v>
      </c>
      <c r="T2549" s="80">
        <f>O2549-Y2549</f>
        <v/>
      </c>
      <c r="U2549" s="82">
        <f>AA2549/(T2549+X2549)</f>
        <v/>
      </c>
      <c r="V2549" s="80">
        <f>INDEX(检修、备用和必开!B:B,MATCH(统调负荷!$C2549,检修、备用和必开!$A:$A,0))</f>
        <v/>
      </c>
      <c r="W2549" s="80">
        <f>INDEX(检修、备用和必开!C:C,MATCH(统调负荷!$C2549,检修、备用和必开!$A:$A,0))</f>
        <v/>
      </c>
      <c r="X2549" s="80">
        <f>INDEX(检修、备用和必开!D:D,MATCH(统调负荷!$C2549,检修、备用和必开!$A:$A,0))</f>
        <v/>
      </c>
      <c r="Y2549" s="80">
        <f>INDEX(检修、备用和必开!E:E,MATCH(统调负荷!$C2549,检修、备用和必开!$A:$A,0))</f>
        <v/>
      </c>
      <c r="Z2549" s="80">
        <f>INDEX(检修、备用和必开!F:F,MATCH(统调负荷!$C2549,检修、备用和必开!$A:$A,0))</f>
        <v/>
      </c>
      <c r="AA2549" s="80">
        <f>94492.4-V2549-Z2549</f>
        <v/>
      </c>
      <c r="AB2549" s="80" t="n">
        <v>275.01</v>
      </c>
      <c r="AC2549" s="80" t="n">
        <v>310</v>
      </c>
      <c r="AD2549" s="83">
        <f>C2549+D2549</f>
        <v/>
      </c>
      <c r="AE2549" s="82">
        <f>N2549-E2549</f>
        <v/>
      </c>
      <c r="AF2549" s="82">
        <f>O2549-F2549</f>
        <v/>
      </c>
      <c r="AG2549" s="82">
        <f>P2549-G2549</f>
        <v/>
      </c>
      <c r="AH2549" s="82">
        <f>Q2549-H2549</f>
        <v/>
      </c>
      <c r="AI2549" s="82">
        <f>R2549-I2549</f>
        <v/>
      </c>
      <c r="AJ2549" s="82">
        <f>S2549-J2549</f>
        <v/>
      </c>
      <c r="AK2549" s="80">
        <f>INDEX(检修、备用和必开!I:I,MATCH(统调负荷!$C2549,检修、备用和必开!$A:$A,0))</f>
        <v/>
      </c>
    </row>
    <row r="2550" ht="13.8" customHeight="1">
      <c r="A2550" s="80">
        <f>WEEKDAY(C2550,2)</f>
        <v/>
      </c>
      <c r="B2550" s="80">
        <f>HOUR(D2550)</f>
        <v/>
      </c>
      <c r="D2550" s="75" t="n"/>
      <c r="E2550" s="80" t="n"/>
      <c r="F2550" s="80" t="n"/>
      <c r="G2550" s="80" t="n"/>
      <c r="H2550" s="80" t="n"/>
      <c r="I2550" s="80" t="n"/>
      <c r="J2550" s="80" t="n"/>
      <c r="K2550" s="80">
        <f>F2550-Y2550</f>
        <v/>
      </c>
      <c r="L2550" s="82">
        <f>AA2550/(K2550+W2550)</f>
        <v/>
      </c>
      <c r="M2550" s="75" t="n">
        <v>0.5416666666666666</v>
      </c>
      <c r="N2550" s="80" t="n">
        <v>37553.2</v>
      </c>
      <c r="O2550" s="80" t="n">
        <v>8942.91</v>
      </c>
      <c r="P2550" s="80" t="n">
        <v>6143.13</v>
      </c>
      <c r="Q2550" s="80" t="n">
        <v>9708.67</v>
      </c>
      <c r="R2550" s="80" t="n">
        <v>14366.2</v>
      </c>
      <c r="S2550" s="80" t="n">
        <v>-1607.71</v>
      </c>
      <c r="T2550" s="80">
        <f>O2550-Y2550</f>
        <v/>
      </c>
      <c r="U2550" s="82">
        <f>AA2550/(T2550+X2550)</f>
        <v/>
      </c>
      <c r="V2550" s="80">
        <f>INDEX(检修、备用和必开!B:B,MATCH(统调负荷!$C2550,检修、备用和必开!$A:$A,0))</f>
        <v/>
      </c>
      <c r="W2550" s="80">
        <f>INDEX(检修、备用和必开!C:C,MATCH(统调负荷!$C2550,检修、备用和必开!$A:$A,0))</f>
        <v/>
      </c>
      <c r="X2550" s="80">
        <f>INDEX(检修、备用和必开!D:D,MATCH(统调负荷!$C2550,检修、备用和必开!$A:$A,0))</f>
        <v/>
      </c>
      <c r="Y2550" s="80">
        <f>INDEX(检修、备用和必开!E:E,MATCH(统调负荷!$C2550,检修、备用和必开!$A:$A,0))</f>
        <v/>
      </c>
      <c r="Z2550" s="80">
        <f>INDEX(检修、备用和必开!F:F,MATCH(统调负荷!$C2550,检修、备用和必开!$A:$A,0))</f>
        <v/>
      </c>
      <c r="AA2550" s="80">
        <f>94492.4-V2550-Z2550</f>
        <v/>
      </c>
      <c r="AB2550" s="80" t="n">
        <v>178.7</v>
      </c>
      <c r="AC2550" s="80" t="n">
        <v>0</v>
      </c>
      <c r="AD2550" s="83">
        <f>C2550+D2550</f>
        <v/>
      </c>
      <c r="AE2550" s="82">
        <f>N2550-E2550</f>
        <v/>
      </c>
      <c r="AF2550" s="82">
        <f>O2550-F2550</f>
        <v/>
      </c>
      <c r="AG2550" s="82">
        <f>P2550-G2550</f>
        <v/>
      </c>
      <c r="AH2550" s="82">
        <f>Q2550-H2550</f>
        <v/>
      </c>
      <c r="AI2550" s="82">
        <f>R2550-I2550</f>
        <v/>
      </c>
      <c r="AJ2550" s="82">
        <f>S2550-J2550</f>
        <v/>
      </c>
      <c r="AK2550" s="80">
        <f>INDEX(检修、备用和必开!I:I,MATCH(统调负荷!$C2550,检修、备用和必开!$A:$A,0))</f>
        <v/>
      </c>
    </row>
    <row r="2551" ht="13.8" customHeight="1">
      <c r="A2551" s="80">
        <f>WEEKDAY(C2551,2)</f>
        <v/>
      </c>
      <c r="B2551" s="80">
        <f>HOUR(D2551)</f>
        <v/>
      </c>
      <c r="D2551" s="75" t="n"/>
      <c r="E2551" s="80" t="n"/>
      <c r="F2551" s="80" t="n"/>
      <c r="G2551" s="80" t="n"/>
      <c r="H2551" s="80" t="n"/>
      <c r="I2551" s="80" t="n"/>
      <c r="J2551" s="80" t="n"/>
      <c r="K2551" s="80">
        <f>F2551-Y2551</f>
        <v/>
      </c>
      <c r="L2551" s="82">
        <f>AA2551/(K2551+W2551)</f>
        <v/>
      </c>
      <c r="M2551" s="75" t="n">
        <v>0.5520833333333334</v>
      </c>
      <c r="N2551" s="80" t="n">
        <v>37259.4</v>
      </c>
      <c r="O2551" s="80" t="n">
        <v>9025.49</v>
      </c>
      <c r="P2551" s="80" t="n">
        <v>5494.31</v>
      </c>
      <c r="Q2551" s="80" t="n">
        <v>10155.2</v>
      </c>
      <c r="R2551" s="80" t="n">
        <v>14120.5</v>
      </c>
      <c r="S2551" s="80" t="n">
        <v>-1536.1</v>
      </c>
      <c r="T2551" s="80">
        <f>O2551-Y2551</f>
        <v/>
      </c>
      <c r="U2551" s="82">
        <f>AA2551/(T2551+X2551)</f>
        <v/>
      </c>
      <c r="V2551" s="80">
        <f>INDEX(检修、备用和必开!B:B,MATCH(统调负荷!$C2551,检修、备用和必开!$A:$A,0))</f>
        <v/>
      </c>
      <c r="W2551" s="80">
        <f>INDEX(检修、备用和必开!C:C,MATCH(统调负荷!$C2551,检修、备用和必开!$A:$A,0))</f>
        <v/>
      </c>
      <c r="X2551" s="80">
        <f>INDEX(检修、备用和必开!D:D,MATCH(统调负荷!$C2551,检修、备用和必开!$A:$A,0))</f>
        <v/>
      </c>
      <c r="Y2551" s="80">
        <f>INDEX(检修、备用和必开!E:E,MATCH(统调负荷!$C2551,检修、备用和必开!$A:$A,0))</f>
        <v/>
      </c>
      <c r="Z2551" s="80">
        <f>INDEX(检修、备用和必开!F:F,MATCH(统调负荷!$C2551,检修、备用和必开!$A:$A,0))</f>
        <v/>
      </c>
      <c r="AA2551" s="80">
        <f>94492.4-V2551-Z2551</f>
        <v/>
      </c>
      <c r="AB2551" s="80" t="n">
        <v>49.64</v>
      </c>
      <c r="AC2551" s="80" t="n">
        <v>0</v>
      </c>
      <c r="AD2551" s="83">
        <f>C2551+D2551</f>
        <v/>
      </c>
      <c r="AE2551" s="82">
        <f>N2551-E2551</f>
        <v/>
      </c>
      <c r="AF2551" s="82">
        <f>O2551-F2551</f>
        <v/>
      </c>
      <c r="AG2551" s="82">
        <f>P2551-G2551</f>
        <v/>
      </c>
      <c r="AH2551" s="82">
        <f>Q2551-H2551</f>
        <v/>
      </c>
      <c r="AI2551" s="82">
        <f>R2551-I2551</f>
        <v/>
      </c>
      <c r="AJ2551" s="82">
        <f>S2551-J2551</f>
        <v/>
      </c>
      <c r="AK2551" s="80">
        <f>INDEX(检修、备用和必开!I:I,MATCH(统调负荷!$C2551,检修、备用和必开!$A:$A,0))</f>
        <v/>
      </c>
    </row>
    <row r="2552" ht="13.8" customHeight="1">
      <c r="A2552" s="80">
        <f>WEEKDAY(C2552,2)</f>
        <v/>
      </c>
      <c r="B2552" s="80">
        <f>HOUR(D2552)</f>
        <v/>
      </c>
      <c r="D2552" s="75" t="n"/>
      <c r="E2552" s="80" t="n"/>
      <c r="F2552" s="80" t="n"/>
      <c r="G2552" s="80" t="n"/>
      <c r="H2552" s="80" t="n"/>
      <c r="I2552" s="80" t="n"/>
      <c r="J2552" s="80" t="n"/>
      <c r="K2552" s="80">
        <f>F2552-Y2552</f>
        <v/>
      </c>
      <c r="L2552" s="82">
        <f>AA2552/(K2552+W2552)</f>
        <v/>
      </c>
      <c r="M2552" s="75" t="n">
        <v>0.5625</v>
      </c>
      <c r="N2552" s="80" t="n">
        <v>36835.2</v>
      </c>
      <c r="O2552" s="80" t="n">
        <v>9265.280000000001</v>
      </c>
      <c r="P2552" s="80" t="n">
        <v>5359.2</v>
      </c>
      <c r="Q2552" s="80" t="n">
        <v>9733.780000000001</v>
      </c>
      <c r="R2552" s="80" t="n">
        <v>13980.5</v>
      </c>
      <c r="S2552" s="80" t="n">
        <v>-1503.56</v>
      </c>
      <c r="T2552" s="80">
        <f>O2552-Y2552</f>
        <v/>
      </c>
      <c r="U2552" s="82">
        <f>AA2552/(T2552+X2552)</f>
        <v/>
      </c>
      <c r="V2552" s="80">
        <f>INDEX(检修、备用和必开!B:B,MATCH(统调负荷!$C2552,检修、备用和必开!$A:$A,0))</f>
        <v/>
      </c>
      <c r="W2552" s="80">
        <f>INDEX(检修、备用和必开!C:C,MATCH(统调负荷!$C2552,检修、备用和必开!$A:$A,0))</f>
        <v/>
      </c>
      <c r="X2552" s="80">
        <f>INDEX(检修、备用和必开!D:D,MATCH(统调负荷!$C2552,检修、备用和必开!$A:$A,0))</f>
        <v/>
      </c>
      <c r="Y2552" s="80">
        <f>INDEX(检修、备用和必开!E:E,MATCH(统调负荷!$C2552,检修、备用和必开!$A:$A,0))</f>
        <v/>
      </c>
      <c r="Z2552" s="80">
        <f>INDEX(检修、备用和必开!F:F,MATCH(统调负荷!$C2552,检修、备用和必开!$A:$A,0))</f>
        <v/>
      </c>
      <c r="AA2552" s="80">
        <f>94492.4-V2552-Z2552</f>
        <v/>
      </c>
      <c r="AB2552" s="80" t="n">
        <v>178.7</v>
      </c>
      <c r="AC2552" s="80" t="n">
        <v>0</v>
      </c>
      <c r="AD2552" s="83">
        <f>C2552+D2552</f>
        <v/>
      </c>
      <c r="AE2552" s="82">
        <f>N2552-E2552</f>
        <v/>
      </c>
      <c r="AF2552" s="82">
        <f>O2552-F2552</f>
        <v/>
      </c>
      <c r="AG2552" s="82">
        <f>P2552-G2552</f>
        <v/>
      </c>
      <c r="AH2552" s="82">
        <f>Q2552-H2552</f>
        <v/>
      </c>
      <c r="AI2552" s="82">
        <f>R2552-I2552</f>
        <v/>
      </c>
      <c r="AJ2552" s="82">
        <f>S2552-J2552</f>
        <v/>
      </c>
      <c r="AK2552" s="80">
        <f>INDEX(检修、备用和必开!I:I,MATCH(统调负荷!$C2552,检修、备用和必开!$A:$A,0))</f>
        <v/>
      </c>
    </row>
    <row r="2553" ht="13.8" customHeight="1">
      <c r="A2553" s="80">
        <f>WEEKDAY(C2553,2)</f>
        <v/>
      </c>
      <c r="B2553" s="80">
        <f>HOUR(D2553)</f>
        <v/>
      </c>
      <c r="D2553" s="75" t="n"/>
      <c r="E2553" s="80" t="n"/>
      <c r="F2553" s="80" t="n"/>
      <c r="G2553" s="80" t="n"/>
      <c r="H2553" s="80" t="n"/>
      <c r="I2553" s="80" t="n"/>
      <c r="J2553" s="80" t="n"/>
      <c r="K2553" s="80">
        <f>F2553-Y2553</f>
        <v/>
      </c>
      <c r="L2553" s="82">
        <f>AA2553/(K2553+W2553)</f>
        <v/>
      </c>
      <c r="M2553" s="75" t="n">
        <v>0.5729166666666666</v>
      </c>
      <c r="N2553" s="80" t="n">
        <v>36737.3</v>
      </c>
      <c r="O2553" s="80" t="n">
        <v>9545.629999999999</v>
      </c>
      <c r="P2553" s="80" t="n">
        <v>5453.55</v>
      </c>
      <c r="Q2553" s="80" t="n">
        <v>9372.98</v>
      </c>
      <c r="R2553" s="80" t="n">
        <v>13894.4</v>
      </c>
      <c r="S2553" s="80" t="n">
        <v>-1529.26</v>
      </c>
      <c r="T2553" s="80">
        <f>O2553-Y2553</f>
        <v/>
      </c>
      <c r="U2553" s="82">
        <f>AA2553/(T2553+X2553)</f>
        <v/>
      </c>
      <c r="V2553" s="80">
        <f>INDEX(检修、备用和必开!B:B,MATCH(统调负荷!$C2553,检修、备用和必开!$A:$A,0))</f>
        <v/>
      </c>
      <c r="W2553" s="80">
        <f>INDEX(检修、备用和必开!C:C,MATCH(统调负荷!$C2553,检修、备用和必开!$A:$A,0))</f>
        <v/>
      </c>
      <c r="X2553" s="80">
        <f>INDEX(检修、备用和必开!D:D,MATCH(统调负荷!$C2553,检修、备用和必开!$A:$A,0))</f>
        <v/>
      </c>
      <c r="Y2553" s="80">
        <f>INDEX(检修、备用和必开!E:E,MATCH(统调负荷!$C2553,检修、备用和必开!$A:$A,0))</f>
        <v/>
      </c>
      <c r="Z2553" s="80">
        <f>INDEX(检修、备用和必开!F:F,MATCH(统调负荷!$C2553,检修、备用和必开!$A:$A,0))</f>
        <v/>
      </c>
      <c r="AA2553" s="80">
        <f>94492.4-V2553-Z2553</f>
        <v/>
      </c>
      <c r="AB2553" s="80" t="n">
        <v>178.7</v>
      </c>
      <c r="AC2553" s="80" t="n">
        <v>289.65</v>
      </c>
      <c r="AD2553" s="83">
        <f>C2553+D2553</f>
        <v/>
      </c>
      <c r="AE2553" s="82">
        <f>N2553-E2553</f>
        <v/>
      </c>
      <c r="AF2553" s="82">
        <f>O2553-F2553</f>
        <v/>
      </c>
      <c r="AG2553" s="82">
        <f>P2553-G2553</f>
        <v/>
      </c>
      <c r="AH2553" s="82">
        <f>Q2553-H2553</f>
        <v/>
      </c>
      <c r="AI2553" s="82">
        <f>R2553-I2553</f>
        <v/>
      </c>
      <c r="AJ2553" s="82">
        <f>S2553-J2553</f>
        <v/>
      </c>
      <c r="AK2553" s="80">
        <f>INDEX(检修、备用和必开!I:I,MATCH(统调负荷!$C2553,检修、备用和必开!$A:$A,0))</f>
        <v/>
      </c>
    </row>
    <row r="2554" ht="13.8" customHeight="1">
      <c r="A2554" s="80">
        <f>WEEKDAY(C2554,2)</f>
        <v/>
      </c>
      <c r="B2554" s="80">
        <f>HOUR(D2554)</f>
        <v/>
      </c>
      <c r="D2554" s="75" t="n"/>
      <c r="E2554" s="80" t="n"/>
      <c r="F2554" s="80" t="n"/>
      <c r="G2554" s="80" t="n"/>
      <c r="H2554" s="80" t="n"/>
      <c r="I2554" s="80" t="n"/>
      <c r="J2554" s="80" t="n"/>
      <c r="K2554" s="80">
        <f>F2554-Y2554</f>
        <v/>
      </c>
      <c r="L2554" s="82">
        <f>AA2554/(K2554+W2554)</f>
        <v/>
      </c>
      <c r="M2554" s="75" t="n">
        <v>0.5833333333333334</v>
      </c>
      <c r="N2554" s="80" t="n">
        <v>36187.1</v>
      </c>
      <c r="O2554" s="80" t="n">
        <v>9570.02</v>
      </c>
      <c r="P2554" s="80" t="n">
        <v>6066.68</v>
      </c>
      <c r="Q2554" s="80" t="n">
        <v>8536.52</v>
      </c>
      <c r="R2554" s="80" t="n">
        <v>13613</v>
      </c>
      <c r="S2554" s="80" t="n">
        <v>-1599.12</v>
      </c>
      <c r="T2554" s="80">
        <f>O2554-Y2554</f>
        <v/>
      </c>
      <c r="U2554" s="82">
        <f>AA2554/(T2554+X2554)</f>
        <v/>
      </c>
      <c r="V2554" s="80">
        <f>INDEX(检修、备用和必开!B:B,MATCH(统调负荷!$C2554,检修、备用和必开!$A:$A,0))</f>
        <v/>
      </c>
      <c r="W2554" s="80">
        <f>INDEX(检修、备用和必开!C:C,MATCH(统调负荷!$C2554,检修、备用和必开!$A:$A,0))</f>
        <v/>
      </c>
      <c r="X2554" s="80">
        <f>INDEX(检修、备用和必开!D:D,MATCH(统调负荷!$C2554,检修、备用和必开!$A:$A,0))</f>
        <v/>
      </c>
      <c r="Y2554" s="80">
        <f>INDEX(检修、备用和必开!E:E,MATCH(统调负荷!$C2554,检修、备用和必开!$A:$A,0))</f>
        <v/>
      </c>
      <c r="Z2554" s="80">
        <f>INDEX(检修、备用和必开!F:F,MATCH(统调负荷!$C2554,检修、备用和必开!$A:$A,0))</f>
        <v/>
      </c>
      <c r="AA2554" s="80">
        <f>94492.4-V2554-Z2554</f>
        <v/>
      </c>
      <c r="AB2554" s="80" t="n">
        <v>0</v>
      </c>
      <c r="AC2554" s="80" t="n">
        <v>294.62</v>
      </c>
      <c r="AD2554" s="83">
        <f>C2554+D2554</f>
        <v/>
      </c>
      <c r="AE2554" s="82">
        <f>N2554-E2554</f>
        <v/>
      </c>
      <c r="AF2554" s="82">
        <f>O2554-F2554</f>
        <v/>
      </c>
      <c r="AG2554" s="82">
        <f>P2554-G2554</f>
        <v/>
      </c>
      <c r="AH2554" s="82">
        <f>Q2554-H2554</f>
        <v/>
      </c>
      <c r="AI2554" s="82">
        <f>R2554-I2554</f>
        <v/>
      </c>
      <c r="AJ2554" s="82">
        <f>S2554-J2554</f>
        <v/>
      </c>
      <c r="AK2554" s="80">
        <f>INDEX(检修、备用和必开!I:I,MATCH(统调负荷!$C2554,检修、备用和必开!$A:$A,0))</f>
        <v/>
      </c>
    </row>
    <row r="2555" ht="13.8" customHeight="1">
      <c r="A2555" s="80">
        <f>WEEKDAY(C2555,2)</f>
        <v/>
      </c>
      <c r="B2555" s="80">
        <f>HOUR(D2555)</f>
        <v/>
      </c>
      <c r="D2555" s="75" t="n"/>
      <c r="E2555" s="80" t="n"/>
      <c r="F2555" s="80" t="n"/>
      <c r="G2555" s="80" t="n"/>
      <c r="H2555" s="80" t="n"/>
      <c r="I2555" s="80" t="n"/>
      <c r="J2555" s="80" t="n"/>
      <c r="K2555" s="80">
        <f>F2555-Y2555</f>
        <v/>
      </c>
      <c r="L2555" s="82">
        <f>AA2555/(K2555+W2555)</f>
        <v/>
      </c>
      <c r="M2555" s="75" t="n">
        <v>0.59375</v>
      </c>
      <c r="N2555" s="80" t="n">
        <v>35738.3</v>
      </c>
      <c r="O2555" s="80" t="n">
        <v>10018.13</v>
      </c>
      <c r="P2555" s="80" t="n">
        <v>5506.66</v>
      </c>
      <c r="Q2555" s="80" t="n">
        <v>8439.08</v>
      </c>
      <c r="R2555" s="80" t="n">
        <v>13273.7</v>
      </c>
      <c r="S2555" s="80" t="n">
        <v>-1499.27</v>
      </c>
      <c r="T2555" s="80">
        <f>O2555-Y2555</f>
        <v/>
      </c>
      <c r="U2555" s="82">
        <f>AA2555/(T2555+X2555)</f>
        <v/>
      </c>
      <c r="V2555" s="80">
        <f>INDEX(检修、备用和必开!B:B,MATCH(统调负荷!$C2555,检修、备用和必开!$A:$A,0))</f>
        <v/>
      </c>
      <c r="W2555" s="80">
        <f>INDEX(检修、备用和必开!C:C,MATCH(统调负荷!$C2555,检修、备用和必开!$A:$A,0))</f>
        <v/>
      </c>
      <c r="X2555" s="80">
        <f>INDEX(检修、备用和必开!D:D,MATCH(统调负荷!$C2555,检修、备用和必开!$A:$A,0))</f>
        <v/>
      </c>
      <c r="Y2555" s="80">
        <f>INDEX(检修、备用和必开!E:E,MATCH(统调负荷!$C2555,检修、备用和必开!$A:$A,0))</f>
        <v/>
      </c>
      <c r="Z2555" s="80">
        <f>INDEX(检修、备用和必开!F:F,MATCH(统调负荷!$C2555,检修、备用和必开!$A:$A,0))</f>
        <v/>
      </c>
      <c r="AA2555" s="80">
        <f>94492.4-V2555-Z2555</f>
        <v/>
      </c>
      <c r="AB2555" s="80" t="n">
        <v>178.7</v>
      </c>
      <c r="AC2555" s="80" t="n">
        <v>0</v>
      </c>
      <c r="AD2555" s="83">
        <f>C2555+D2555</f>
        <v/>
      </c>
      <c r="AE2555" s="82">
        <f>N2555-E2555</f>
        <v/>
      </c>
      <c r="AF2555" s="82">
        <f>O2555-F2555</f>
        <v/>
      </c>
      <c r="AG2555" s="82">
        <f>P2555-G2555</f>
        <v/>
      </c>
      <c r="AH2555" s="82">
        <f>Q2555-H2555</f>
        <v/>
      </c>
      <c r="AI2555" s="82">
        <f>R2555-I2555</f>
        <v/>
      </c>
      <c r="AJ2555" s="82">
        <f>S2555-J2555</f>
        <v/>
      </c>
      <c r="AK2555" s="80">
        <f>INDEX(检修、备用和必开!I:I,MATCH(统调负荷!$C2555,检修、备用和必开!$A:$A,0))</f>
        <v/>
      </c>
    </row>
    <row r="2556" ht="13.8" customHeight="1">
      <c r="A2556" s="80">
        <f>WEEKDAY(C2556,2)</f>
        <v/>
      </c>
      <c r="B2556" s="80">
        <f>HOUR(D2556)</f>
        <v/>
      </c>
      <c r="D2556" s="75" t="n"/>
      <c r="E2556" s="80" t="n"/>
      <c r="F2556" s="80" t="n"/>
      <c r="G2556" s="80" t="n"/>
      <c r="H2556" s="80" t="n"/>
      <c r="I2556" s="80" t="n"/>
      <c r="J2556" s="80" t="n"/>
      <c r="K2556" s="80">
        <f>F2556-Y2556</f>
        <v/>
      </c>
      <c r="L2556" s="82">
        <f>AA2556/(K2556+W2556)</f>
        <v/>
      </c>
      <c r="M2556" s="75" t="n">
        <v>0.6041666666666666</v>
      </c>
      <c r="N2556" s="80" t="n">
        <v>35825.4</v>
      </c>
      <c r="O2556" s="80" t="n">
        <v>10233.89</v>
      </c>
      <c r="P2556" s="80" t="n">
        <v>6027.26</v>
      </c>
      <c r="Q2556" s="80" t="n">
        <v>8084.95</v>
      </c>
      <c r="R2556" s="80" t="n">
        <v>12991.2</v>
      </c>
      <c r="S2556" s="80" t="n">
        <v>-1511.9</v>
      </c>
      <c r="T2556" s="80">
        <f>O2556-Y2556</f>
        <v/>
      </c>
      <c r="U2556" s="82">
        <f>AA2556/(T2556+X2556)</f>
        <v/>
      </c>
      <c r="V2556" s="80">
        <f>INDEX(检修、备用和必开!B:B,MATCH(统调负荷!$C2556,检修、备用和必开!$A:$A,0))</f>
        <v/>
      </c>
      <c r="W2556" s="80">
        <f>INDEX(检修、备用和必开!C:C,MATCH(统调负荷!$C2556,检修、备用和必开!$A:$A,0))</f>
        <v/>
      </c>
      <c r="X2556" s="80">
        <f>INDEX(检修、备用和必开!D:D,MATCH(统调负荷!$C2556,检修、备用和必开!$A:$A,0))</f>
        <v/>
      </c>
      <c r="Y2556" s="80">
        <f>INDEX(检修、备用和必开!E:E,MATCH(统调负荷!$C2556,检修、备用和必开!$A:$A,0))</f>
        <v/>
      </c>
      <c r="Z2556" s="80">
        <f>INDEX(检修、备用和必开!F:F,MATCH(统调负荷!$C2556,检修、备用和必开!$A:$A,0))</f>
        <v/>
      </c>
      <c r="AA2556" s="80">
        <f>94492.4-V2556-Z2556</f>
        <v/>
      </c>
      <c r="AB2556" s="80" t="n">
        <v>237.09</v>
      </c>
      <c r="AC2556" s="80" t="n">
        <v>279.56</v>
      </c>
      <c r="AD2556" s="83">
        <f>C2556+D2556</f>
        <v/>
      </c>
      <c r="AE2556" s="82">
        <f>N2556-E2556</f>
        <v/>
      </c>
      <c r="AF2556" s="82">
        <f>O2556-F2556</f>
        <v/>
      </c>
      <c r="AG2556" s="82">
        <f>P2556-G2556</f>
        <v/>
      </c>
      <c r="AH2556" s="82">
        <f>Q2556-H2556</f>
        <v/>
      </c>
      <c r="AI2556" s="82">
        <f>R2556-I2556</f>
        <v/>
      </c>
      <c r="AJ2556" s="82">
        <f>S2556-J2556</f>
        <v/>
      </c>
      <c r="AK2556" s="80">
        <f>INDEX(检修、备用和必开!I:I,MATCH(统调负荷!$C2556,检修、备用和必开!$A:$A,0))</f>
        <v/>
      </c>
    </row>
    <row r="2557" ht="13.8" customHeight="1">
      <c r="A2557" s="80">
        <f>WEEKDAY(C2557,2)</f>
        <v/>
      </c>
      <c r="B2557" s="80">
        <f>HOUR(D2557)</f>
        <v/>
      </c>
      <c r="D2557" s="75" t="n"/>
      <c r="E2557" s="80" t="n"/>
      <c r="F2557" s="80" t="n"/>
      <c r="G2557" s="80" t="n"/>
      <c r="H2557" s="80" t="n"/>
      <c r="I2557" s="80" t="n"/>
      <c r="J2557" s="80" t="n"/>
      <c r="K2557" s="80">
        <f>F2557-Y2557</f>
        <v/>
      </c>
      <c r="L2557" s="82">
        <f>AA2557/(K2557+W2557)</f>
        <v/>
      </c>
      <c r="M2557" s="75" t="n">
        <v>0.6145833333333334</v>
      </c>
      <c r="N2557" s="80" t="n">
        <v>36054.9</v>
      </c>
      <c r="O2557" s="80" t="n">
        <v>10294.43</v>
      </c>
      <c r="P2557" s="80" t="n">
        <v>6006.83</v>
      </c>
      <c r="Q2557" s="80" t="n">
        <v>8681.49</v>
      </c>
      <c r="R2557" s="80" t="n">
        <v>12645.2</v>
      </c>
      <c r="S2557" s="80" t="n">
        <v>-1573.05</v>
      </c>
      <c r="T2557" s="80">
        <f>O2557-Y2557</f>
        <v/>
      </c>
      <c r="U2557" s="82">
        <f>AA2557/(T2557+X2557)</f>
        <v/>
      </c>
      <c r="V2557" s="80">
        <f>INDEX(检修、备用和必开!B:B,MATCH(统调负荷!$C2557,检修、备用和必开!$A:$A,0))</f>
        <v/>
      </c>
      <c r="W2557" s="80">
        <f>INDEX(检修、备用和必开!C:C,MATCH(统调负荷!$C2557,检修、备用和必开!$A:$A,0))</f>
        <v/>
      </c>
      <c r="X2557" s="80">
        <f>INDEX(检修、备用和必开!D:D,MATCH(统调负荷!$C2557,检修、备用和必开!$A:$A,0))</f>
        <v/>
      </c>
      <c r="Y2557" s="80">
        <f>INDEX(检修、备用和必开!E:E,MATCH(统调负荷!$C2557,检修、备用和必开!$A:$A,0))</f>
        <v/>
      </c>
      <c r="Z2557" s="80">
        <f>INDEX(检修、备用和必开!F:F,MATCH(统调负荷!$C2557,检修、备用和必开!$A:$A,0))</f>
        <v/>
      </c>
      <c r="AA2557" s="80">
        <f>94492.4-V2557-Z2557</f>
        <v/>
      </c>
      <c r="AB2557" s="80" t="n">
        <v>0</v>
      </c>
      <c r="AC2557" s="80" t="n">
        <v>0</v>
      </c>
      <c r="AD2557" s="83">
        <f>C2557+D2557</f>
        <v/>
      </c>
      <c r="AE2557" s="82">
        <f>N2557-E2557</f>
        <v/>
      </c>
      <c r="AF2557" s="82">
        <f>O2557-F2557</f>
        <v/>
      </c>
      <c r="AG2557" s="82">
        <f>P2557-G2557</f>
        <v/>
      </c>
      <c r="AH2557" s="82">
        <f>Q2557-H2557</f>
        <v/>
      </c>
      <c r="AI2557" s="82">
        <f>R2557-I2557</f>
        <v/>
      </c>
      <c r="AJ2557" s="82">
        <f>S2557-J2557</f>
        <v/>
      </c>
      <c r="AK2557" s="80">
        <f>INDEX(检修、备用和必开!I:I,MATCH(统调负荷!$C2557,检修、备用和必开!$A:$A,0))</f>
        <v/>
      </c>
    </row>
    <row r="2558" ht="13.8" customHeight="1">
      <c r="A2558" s="80">
        <f>WEEKDAY(C2558,2)</f>
        <v/>
      </c>
      <c r="B2558" s="80">
        <f>HOUR(D2558)</f>
        <v/>
      </c>
      <c r="D2558" s="75" t="n"/>
      <c r="E2558" s="80" t="n"/>
      <c r="F2558" s="80" t="n"/>
      <c r="G2558" s="80" t="n"/>
      <c r="H2558" s="80" t="n"/>
      <c r="I2558" s="80" t="n"/>
      <c r="J2558" s="80" t="n"/>
      <c r="K2558" s="80">
        <f>F2558-Y2558</f>
        <v/>
      </c>
      <c r="L2558" s="82">
        <f>AA2558/(K2558+W2558)</f>
        <v/>
      </c>
      <c r="M2558" s="75" t="n">
        <v>0.625</v>
      </c>
      <c r="N2558" s="80" t="n">
        <v>36524.5</v>
      </c>
      <c r="O2558" s="80" t="n">
        <v>10278.16</v>
      </c>
      <c r="P2558" s="80" t="n">
        <v>5963.87</v>
      </c>
      <c r="Q2558" s="80" t="n">
        <v>9662.75</v>
      </c>
      <c r="R2558" s="80" t="n">
        <v>12259.7</v>
      </c>
      <c r="S2558" s="80" t="n">
        <v>-1639.98</v>
      </c>
      <c r="T2558" s="80">
        <f>O2558-Y2558</f>
        <v/>
      </c>
      <c r="U2558" s="82">
        <f>AA2558/(T2558+X2558)</f>
        <v/>
      </c>
      <c r="V2558" s="80">
        <f>INDEX(检修、备用和必开!B:B,MATCH(统调负荷!$C2558,检修、备用和必开!$A:$A,0))</f>
        <v/>
      </c>
      <c r="W2558" s="80">
        <f>INDEX(检修、备用和必开!C:C,MATCH(统调负荷!$C2558,检修、备用和必开!$A:$A,0))</f>
        <v/>
      </c>
      <c r="X2558" s="80">
        <f>INDEX(检修、备用和必开!D:D,MATCH(统调负荷!$C2558,检修、备用和必开!$A:$A,0))</f>
        <v/>
      </c>
      <c r="Y2558" s="80">
        <f>INDEX(检修、备用和必开!E:E,MATCH(统调负荷!$C2558,检修、备用和必开!$A:$A,0))</f>
        <v/>
      </c>
      <c r="Z2558" s="80">
        <f>INDEX(检修、备用和必开!F:F,MATCH(统调负荷!$C2558,检修、备用和必开!$A:$A,0))</f>
        <v/>
      </c>
      <c r="AA2558" s="80">
        <f>94492.4-V2558-Z2558</f>
        <v/>
      </c>
      <c r="AB2558" s="80" t="n">
        <v>254.75</v>
      </c>
      <c r="AC2558" s="80" t="n">
        <v>309.78</v>
      </c>
      <c r="AD2558" s="83">
        <f>C2558+D2558</f>
        <v/>
      </c>
      <c r="AE2558" s="82">
        <f>N2558-E2558</f>
        <v/>
      </c>
      <c r="AF2558" s="82">
        <f>O2558-F2558</f>
        <v/>
      </c>
      <c r="AG2558" s="82">
        <f>P2558-G2558</f>
        <v/>
      </c>
      <c r="AH2558" s="82">
        <f>Q2558-H2558</f>
        <v/>
      </c>
      <c r="AI2558" s="82">
        <f>R2558-I2558</f>
        <v/>
      </c>
      <c r="AJ2558" s="82">
        <f>S2558-J2558</f>
        <v/>
      </c>
      <c r="AK2558" s="80">
        <f>INDEX(检修、备用和必开!I:I,MATCH(统调负荷!$C2558,检修、备用和必开!$A:$A,0))</f>
        <v/>
      </c>
    </row>
    <row r="2559" ht="13.8" customHeight="1">
      <c r="A2559" s="80">
        <f>WEEKDAY(C2559,2)</f>
        <v/>
      </c>
      <c r="B2559" s="80">
        <f>HOUR(D2559)</f>
        <v/>
      </c>
      <c r="D2559" s="75" t="n"/>
      <c r="E2559" s="80" t="n"/>
      <c r="F2559" s="80" t="n"/>
      <c r="G2559" s="80" t="n"/>
      <c r="H2559" s="80" t="n"/>
      <c r="I2559" s="80" t="n"/>
      <c r="J2559" s="80" t="n"/>
      <c r="K2559" s="80">
        <f>F2559-Y2559</f>
        <v/>
      </c>
      <c r="L2559" s="82">
        <f>AA2559/(K2559+W2559)</f>
        <v/>
      </c>
      <c r="M2559" s="75" t="n">
        <v>0.6354166666666666</v>
      </c>
      <c r="N2559" s="80" t="n">
        <v>37296.9</v>
      </c>
      <c r="O2559" s="80" t="n">
        <v>10803.93</v>
      </c>
      <c r="P2559" s="80" t="n">
        <v>7170.5</v>
      </c>
      <c r="Q2559" s="80" t="n">
        <v>9215.98</v>
      </c>
      <c r="R2559" s="80" t="n">
        <v>11607.4</v>
      </c>
      <c r="S2559" s="80" t="n">
        <v>-1500.91</v>
      </c>
      <c r="T2559" s="80">
        <f>O2559-Y2559</f>
        <v/>
      </c>
      <c r="U2559" s="82">
        <f>AA2559/(T2559+X2559)</f>
        <v/>
      </c>
      <c r="V2559" s="80">
        <f>INDEX(检修、备用和必开!B:B,MATCH(统调负荷!$C2559,检修、备用和必开!$A:$A,0))</f>
        <v/>
      </c>
      <c r="W2559" s="80">
        <f>INDEX(检修、备用和必开!C:C,MATCH(统调负荷!$C2559,检修、备用和必开!$A:$A,0))</f>
        <v/>
      </c>
      <c r="X2559" s="80">
        <f>INDEX(检修、备用和必开!D:D,MATCH(统调负荷!$C2559,检修、备用和必开!$A:$A,0))</f>
        <v/>
      </c>
      <c r="Y2559" s="80">
        <f>INDEX(检修、备用和必开!E:E,MATCH(统调负荷!$C2559,检修、备用和必开!$A:$A,0))</f>
        <v/>
      </c>
      <c r="Z2559" s="80">
        <f>INDEX(检修、备用和必开!F:F,MATCH(统调负荷!$C2559,检修、备用和必开!$A:$A,0))</f>
        <v/>
      </c>
      <c r="AA2559" s="80">
        <f>94492.4-V2559-Z2559</f>
        <v/>
      </c>
      <c r="AB2559" s="80" t="n">
        <v>0</v>
      </c>
      <c r="AC2559" s="80" t="n">
        <v>254.68</v>
      </c>
      <c r="AD2559" s="83">
        <f>C2559+D2559</f>
        <v/>
      </c>
      <c r="AE2559" s="82">
        <f>N2559-E2559</f>
        <v/>
      </c>
      <c r="AF2559" s="82">
        <f>O2559-F2559</f>
        <v/>
      </c>
      <c r="AG2559" s="82">
        <f>P2559-G2559</f>
        <v/>
      </c>
      <c r="AH2559" s="82">
        <f>Q2559-H2559</f>
        <v/>
      </c>
      <c r="AI2559" s="82">
        <f>R2559-I2559</f>
        <v/>
      </c>
      <c r="AJ2559" s="82">
        <f>S2559-J2559</f>
        <v/>
      </c>
      <c r="AK2559" s="80">
        <f>INDEX(检修、备用和必开!I:I,MATCH(统调负荷!$C2559,检修、备用和必开!$A:$A,0))</f>
        <v/>
      </c>
    </row>
    <row r="2560" ht="13.8" customHeight="1">
      <c r="A2560" s="80">
        <f>WEEKDAY(C2560,2)</f>
        <v/>
      </c>
      <c r="B2560" s="80">
        <f>HOUR(D2560)</f>
        <v/>
      </c>
      <c r="D2560" s="75" t="n"/>
      <c r="E2560" s="80" t="n"/>
      <c r="F2560" s="80" t="n"/>
      <c r="G2560" s="80" t="n"/>
      <c r="H2560" s="80" t="n"/>
      <c r="I2560" s="80" t="n"/>
      <c r="J2560" s="80" t="n"/>
      <c r="K2560" s="80">
        <f>F2560-Y2560</f>
        <v/>
      </c>
      <c r="L2560" s="82">
        <f>AA2560/(K2560+W2560)</f>
        <v/>
      </c>
      <c r="M2560" s="75" t="n">
        <v>0.6458333333333334</v>
      </c>
      <c r="N2560" s="80" t="n">
        <v>38199.2</v>
      </c>
      <c r="O2560" s="80" t="n">
        <v>10945.49</v>
      </c>
      <c r="P2560" s="80" t="n">
        <v>7791.28</v>
      </c>
      <c r="Q2560" s="80" t="n">
        <v>9835.08</v>
      </c>
      <c r="R2560" s="80" t="n">
        <v>11185.5</v>
      </c>
      <c r="S2560" s="80" t="n">
        <v>-1558.15</v>
      </c>
      <c r="T2560" s="80">
        <f>O2560-Y2560</f>
        <v/>
      </c>
      <c r="U2560" s="82">
        <f>AA2560/(T2560+X2560)</f>
        <v/>
      </c>
      <c r="V2560" s="80">
        <f>INDEX(检修、备用和必开!B:B,MATCH(统调负荷!$C2560,检修、备用和必开!$A:$A,0))</f>
        <v/>
      </c>
      <c r="W2560" s="80">
        <f>INDEX(检修、备用和必开!C:C,MATCH(统调负荷!$C2560,检修、备用和必开!$A:$A,0))</f>
        <v/>
      </c>
      <c r="X2560" s="80">
        <f>INDEX(检修、备用和必开!D:D,MATCH(统调负荷!$C2560,检修、备用和必开!$A:$A,0))</f>
        <v/>
      </c>
      <c r="Y2560" s="80">
        <f>INDEX(检修、备用和必开!E:E,MATCH(统调负荷!$C2560,检修、备用和必开!$A:$A,0))</f>
        <v/>
      </c>
      <c r="Z2560" s="80">
        <f>INDEX(检修、备用和必开!F:F,MATCH(统调负荷!$C2560,检修、备用和必开!$A:$A,0))</f>
        <v/>
      </c>
      <c r="AA2560" s="80">
        <f>94492.4-V2560-Z2560</f>
        <v/>
      </c>
      <c r="AB2560" s="80" t="n">
        <v>221.4</v>
      </c>
      <c r="AC2560" s="80" t="n">
        <v>219.82</v>
      </c>
      <c r="AD2560" s="83">
        <f>C2560+D2560</f>
        <v/>
      </c>
      <c r="AE2560" s="82">
        <f>N2560-E2560</f>
        <v/>
      </c>
      <c r="AF2560" s="82">
        <f>O2560-F2560</f>
        <v/>
      </c>
      <c r="AG2560" s="82">
        <f>P2560-G2560</f>
        <v/>
      </c>
      <c r="AH2560" s="82">
        <f>Q2560-H2560</f>
        <v/>
      </c>
      <c r="AI2560" s="82">
        <f>R2560-I2560</f>
        <v/>
      </c>
      <c r="AJ2560" s="82">
        <f>S2560-J2560</f>
        <v/>
      </c>
      <c r="AK2560" s="80">
        <f>INDEX(检修、备用和必开!I:I,MATCH(统调负荷!$C2560,检修、备用和必开!$A:$A,0))</f>
        <v/>
      </c>
    </row>
    <row r="2561" ht="13.8" customHeight="1">
      <c r="A2561" s="80">
        <f>WEEKDAY(C2561,2)</f>
        <v/>
      </c>
      <c r="B2561" s="80">
        <f>HOUR(D2561)</f>
        <v/>
      </c>
      <c r="D2561" s="75" t="n"/>
      <c r="E2561" s="80" t="n"/>
      <c r="F2561" s="80" t="n"/>
      <c r="G2561" s="80" t="n"/>
      <c r="H2561" s="80" t="n"/>
      <c r="I2561" s="80" t="n"/>
      <c r="J2561" s="80" t="n"/>
      <c r="K2561" s="80">
        <f>F2561-Y2561</f>
        <v/>
      </c>
      <c r="L2561" s="82">
        <f>AA2561/(K2561+W2561)</f>
        <v/>
      </c>
      <c r="M2561" s="75" t="n">
        <v>0.65625</v>
      </c>
      <c r="N2561" s="80" t="n">
        <v>39251.5</v>
      </c>
      <c r="O2561" s="80" t="n">
        <v>11510.46</v>
      </c>
      <c r="P2561" s="80" t="n">
        <v>8307.09</v>
      </c>
      <c r="Q2561" s="80" t="n">
        <v>10543.2</v>
      </c>
      <c r="R2561" s="80" t="n">
        <v>10428.9</v>
      </c>
      <c r="S2561" s="80" t="n">
        <v>-1538.15</v>
      </c>
      <c r="T2561" s="80">
        <f>O2561-Y2561</f>
        <v/>
      </c>
      <c r="U2561" s="82">
        <f>AA2561/(T2561+X2561)</f>
        <v/>
      </c>
      <c r="V2561" s="80">
        <f>INDEX(检修、备用和必开!B:B,MATCH(统调负荷!$C2561,检修、备用和必开!$A:$A,0))</f>
        <v/>
      </c>
      <c r="W2561" s="80">
        <f>INDEX(检修、备用和必开!C:C,MATCH(统调负荷!$C2561,检修、备用和必开!$A:$A,0))</f>
        <v/>
      </c>
      <c r="X2561" s="80">
        <f>INDEX(检修、备用和必开!D:D,MATCH(统调负荷!$C2561,检修、备用和必开!$A:$A,0))</f>
        <v/>
      </c>
      <c r="Y2561" s="80">
        <f>INDEX(检修、备用和必开!E:E,MATCH(统调负荷!$C2561,检修、备用和必开!$A:$A,0))</f>
        <v/>
      </c>
      <c r="Z2561" s="80">
        <f>INDEX(检修、备用和必开!F:F,MATCH(统调负荷!$C2561,检修、备用和必开!$A:$A,0))</f>
        <v/>
      </c>
      <c r="AA2561" s="80">
        <f>94492.4-V2561-Z2561</f>
        <v/>
      </c>
      <c r="AB2561" s="80" t="n">
        <v>180</v>
      </c>
      <c r="AC2561" s="80" t="n">
        <v>299.47</v>
      </c>
      <c r="AD2561" s="83">
        <f>C2561+D2561</f>
        <v/>
      </c>
      <c r="AE2561" s="82">
        <f>N2561-E2561</f>
        <v/>
      </c>
      <c r="AF2561" s="82">
        <f>O2561-F2561</f>
        <v/>
      </c>
      <c r="AG2561" s="82">
        <f>P2561-G2561</f>
        <v/>
      </c>
      <c r="AH2561" s="82">
        <f>Q2561-H2561</f>
        <v/>
      </c>
      <c r="AI2561" s="82">
        <f>R2561-I2561</f>
        <v/>
      </c>
      <c r="AJ2561" s="82">
        <f>S2561-J2561</f>
        <v/>
      </c>
      <c r="AK2561" s="80">
        <f>INDEX(检修、备用和必开!I:I,MATCH(统调负荷!$C2561,检修、备用和必开!$A:$A,0))</f>
        <v/>
      </c>
    </row>
    <row r="2562" ht="13.8" customHeight="1">
      <c r="A2562" s="80">
        <f>WEEKDAY(C2562,2)</f>
        <v/>
      </c>
      <c r="B2562" s="80">
        <f>HOUR(D2562)</f>
        <v/>
      </c>
      <c r="D2562" s="75" t="n"/>
      <c r="E2562" s="80" t="n"/>
      <c r="F2562" s="80" t="n"/>
      <c r="G2562" s="80" t="n"/>
      <c r="H2562" s="80" t="n"/>
      <c r="I2562" s="80" t="n"/>
      <c r="J2562" s="80" t="n"/>
      <c r="K2562" s="80">
        <f>F2562-Y2562</f>
        <v/>
      </c>
      <c r="L2562" s="82">
        <f>AA2562/(K2562+W2562)</f>
        <v/>
      </c>
      <c r="M2562" s="75" t="n">
        <v>0.6666666666666666</v>
      </c>
      <c r="N2562" s="80" t="n">
        <v>40887.2</v>
      </c>
      <c r="O2562" s="80" t="n">
        <v>11533.64</v>
      </c>
      <c r="P2562" s="80" t="n">
        <v>10058.6</v>
      </c>
      <c r="Q2562" s="80" t="n">
        <v>11038.1</v>
      </c>
      <c r="R2562" s="80" t="n">
        <v>9835.68</v>
      </c>
      <c r="S2562" s="80" t="n">
        <v>-1578.82</v>
      </c>
      <c r="T2562" s="80">
        <f>O2562-Y2562</f>
        <v/>
      </c>
      <c r="U2562" s="82">
        <f>AA2562/(T2562+X2562)</f>
        <v/>
      </c>
      <c r="V2562" s="80">
        <f>INDEX(检修、备用和必开!B:B,MATCH(统调负荷!$C2562,检修、备用和必开!$A:$A,0))</f>
        <v/>
      </c>
      <c r="W2562" s="80">
        <f>INDEX(检修、备用和必开!C:C,MATCH(统调负荷!$C2562,检修、备用和必开!$A:$A,0))</f>
        <v/>
      </c>
      <c r="X2562" s="80">
        <f>INDEX(检修、备用和必开!D:D,MATCH(统调负荷!$C2562,检修、备用和必开!$A:$A,0))</f>
        <v/>
      </c>
      <c r="Y2562" s="80">
        <f>INDEX(检修、备用和必开!E:E,MATCH(统调负荷!$C2562,检修、备用和必开!$A:$A,0))</f>
        <v/>
      </c>
      <c r="Z2562" s="80">
        <f>INDEX(检修、备用和必开!F:F,MATCH(统调负荷!$C2562,检修、备用和必开!$A:$A,0))</f>
        <v/>
      </c>
      <c r="AA2562" s="80">
        <f>94492.4-V2562-Z2562</f>
        <v/>
      </c>
      <c r="AB2562" s="80" t="n">
        <v>0</v>
      </c>
      <c r="AC2562" s="80" t="n">
        <v>218</v>
      </c>
      <c r="AD2562" s="83">
        <f>C2562+D2562</f>
        <v/>
      </c>
      <c r="AE2562" s="82">
        <f>N2562-E2562</f>
        <v/>
      </c>
      <c r="AF2562" s="82">
        <f>O2562-F2562</f>
        <v/>
      </c>
      <c r="AG2562" s="82">
        <f>P2562-G2562</f>
        <v/>
      </c>
      <c r="AH2562" s="82">
        <f>Q2562-H2562</f>
        <v/>
      </c>
      <c r="AI2562" s="82">
        <f>R2562-I2562</f>
        <v/>
      </c>
      <c r="AJ2562" s="82">
        <f>S2562-J2562</f>
        <v/>
      </c>
      <c r="AK2562" s="80">
        <f>INDEX(检修、备用和必开!I:I,MATCH(统调负荷!$C2562,检修、备用和必开!$A:$A,0))</f>
        <v/>
      </c>
    </row>
    <row r="2563" ht="13.8" customHeight="1">
      <c r="A2563" s="80">
        <f>WEEKDAY(C2563,2)</f>
        <v/>
      </c>
      <c r="B2563" s="80">
        <f>HOUR(D2563)</f>
        <v/>
      </c>
      <c r="D2563" s="75" t="n"/>
      <c r="E2563" s="80" t="n"/>
      <c r="F2563" s="80" t="n"/>
      <c r="G2563" s="80" t="n"/>
      <c r="H2563" s="80" t="n"/>
      <c r="I2563" s="80" t="n"/>
      <c r="J2563" s="80" t="n"/>
      <c r="K2563" s="80">
        <f>F2563-Y2563</f>
        <v/>
      </c>
      <c r="L2563" s="82">
        <f>AA2563/(K2563+W2563)</f>
        <v/>
      </c>
      <c r="M2563" s="75" t="n">
        <v>0.6770833333333334</v>
      </c>
      <c r="N2563" s="80" t="n">
        <v>42211.1</v>
      </c>
      <c r="O2563" s="80" t="n">
        <v>12045.33</v>
      </c>
      <c r="P2563" s="80" t="n">
        <v>10626</v>
      </c>
      <c r="Q2563" s="80" t="n">
        <v>11859.3</v>
      </c>
      <c r="R2563" s="80" t="n">
        <v>9207.49</v>
      </c>
      <c r="S2563" s="80" t="n">
        <v>-1527.02</v>
      </c>
      <c r="T2563" s="80">
        <f>O2563-Y2563</f>
        <v/>
      </c>
      <c r="U2563" s="82">
        <f>AA2563/(T2563+X2563)</f>
        <v/>
      </c>
      <c r="V2563" s="80">
        <f>INDEX(检修、备用和必开!B:B,MATCH(统调负荷!$C2563,检修、备用和必开!$A:$A,0))</f>
        <v/>
      </c>
      <c r="W2563" s="80">
        <f>INDEX(检修、备用和必开!C:C,MATCH(统调负荷!$C2563,检修、备用和必开!$A:$A,0))</f>
        <v/>
      </c>
      <c r="X2563" s="80">
        <f>INDEX(检修、备用和必开!D:D,MATCH(统调负荷!$C2563,检修、备用和必开!$A:$A,0))</f>
        <v/>
      </c>
      <c r="Y2563" s="80">
        <f>INDEX(检修、备用和必开!E:E,MATCH(统调负荷!$C2563,检修、备用和必开!$A:$A,0))</f>
        <v/>
      </c>
      <c r="Z2563" s="80">
        <f>INDEX(检修、备用和必开!F:F,MATCH(统调负荷!$C2563,检修、备用和必开!$A:$A,0))</f>
        <v/>
      </c>
      <c r="AA2563" s="80">
        <f>94492.4-V2563-Z2563</f>
        <v/>
      </c>
      <c r="AB2563" s="80" t="n">
        <v>0</v>
      </c>
      <c r="AC2563" s="80" t="n">
        <v>0</v>
      </c>
      <c r="AD2563" s="83">
        <f>C2563+D2563</f>
        <v/>
      </c>
      <c r="AE2563" s="82">
        <f>N2563-E2563</f>
        <v/>
      </c>
      <c r="AF2563" s="82">
        <f>O2563-F2563</f>
        <v/>
      </c>
      <c r="AG2563" s="82">
        <f>P2563-G2563</f>
        <v/>
      </c>
      <c r="AH2563" s="82">
        <f>Q2563-H2563</f>
        <v/>
      </c>
      <c r="AI2563" s="82">
        <f>R2563-I2563</f>
        <v/>
      </c>
      <c r="AJ2563" s="82">
        <f>S2563-J2563</f>
        <v/>
      </c>
      <c r="AK2563" s="80">
        <f>INDEX(检修、备用和必开!I:I,MATCH(统调负荷!$C2563,检修、备用和必开!$A:$A,0))</f>
        <v/>
      </c>
    </row>
    <row r="2564" ht="13.8" customHeight="1">
      <c r="A2564" s="80">
        <f>WEEKDAY(C2564,2)</f>
        <v/>
      </c>
      <c r="B2564" s="80">
        <f>HOUR(D2564)</f>
        <v/>
      </c>
      <c r="D2564" s="75" t="n"/>
      <c r="E2564" s="80" t="n"/>
      <c r="F2564" s="80" t="n"/>
      <c r="G2564" s="80" t="n"/>
      <c r="H2564" s="80" t="n"/>
      <c r="I2564" s="80" t="n"/>
      <c r="J2564" s="80" t="n"/>
      <c r="K2564" s="80">
        <f>F2564-Y2564</f>
        <v/>
      </c>
      <c r="L2564" s="82">
        <f>AA2564/(K2564+W2564)</f>
        <v/>
      </c>
      <c r="M2564" s="75" t="n">
        <v>0.6875</v>
      </c>
      <c r="N2564" s="80" t="n">
        <v>43959.4</v>
      </c>
      <c r="O2564" s="80" t="n">
        <v>12964.24</v>
      </c>
      <c r="P2564" s="80" t="n">
        <v>11244.1</v>
      </c>
      <c r="Q2564" s="80" t="n">
        <v>12697.3</v>
      </c>
      <c r="R2564" s="80" t="n">
        <v>8607.209999999999</v>
      </c>
      <c r="S2564" s="80" t="n">
        <v>-1553.45</v>
      </c>
      <c r="T2564" s="80">
        <f>O2564-Y2564</f>
        <v/>
      </c>
      <c r="U2564" s="82">
        <f>AA2564/(T2564+X2564)</f>
        <v/>
      </c>
      <c r="V2564" s="80">
        <f>INDEX(检修、备用和必开!B:B,MATCH(统调负荷!$C2564,检修、备用和必开!$A:$A,0))</f>
        <v/>
      </c>
      <c r="W2564" s="80">
        <f>INDEX(检修、备用和必开!C:C,MATCH(统调负荷!$C2564,检修、备用和必开!$A:$A,0))</f>
        <v/>
      </c>
      <c r="X2564" s="80">
        <f>INDEX(检修、备用和必开!D:D,MATCH(统调负荷!$C2564,检修、备用和必开!$A:$A,0))</f>
        <v/>
      </c>
      <c r="Y2564" s="80">
        <f>INDEX(检修、备用和必开!E:E,MATCH(统调负荷!$C2564,检修、备用和必开!$A:$A,0))</f>
        <v/>
      </c>
      <c r="Z2564" s="80">
        <f>INDEX(检修、备用和必开!F:F,MATCH(统调负荷!$C2564,检修、备用和必开!$A:$A,0))</f>
        <v/>
      </c>
      <c r="AA2564" s="80">
        <f>94492.4-V2564-Z2564</f>
        <v/>
      </c>
      <c r="AB2564" s="80" t="n">
        <v>0</v>
      </c>
      <c r="AC2564" s="80" t="n">
        <v>310.35</v>
      </c>
      <c r="AD2564" s="83">
        <f>C2564+D2564</f>
        <v/>
      </c>
      <c r="AE2564" s="82">
        <f>N2564-E2564</f>
        <v/>
      </c>
      <c r="AF2564" s="82">
        <f>O2564-F2564</f>
        <v/>
      </c>
      <c r="AG2564" s="82">
        <f>P2564-G2564</f>
        <v/>
      </c>
      <c r="AH2564" s="82">
        <f>Q2564-H2564</f>
        <v/>
      </c>
      <c r="AI2564" s="82">
        <f>R2564-I2564</f>
        <v/>
      </c>
      <c r="AJ2564" s="82">
        <f>S2564-J2564</f>
        <v/>
      </c>
      <c r="AK2564" s="80">
        <f>INDEX(检修、备用和必开!I:I,MATCH(统调负荷!$C2564,检修、备用和必开!$A:$A,0))</f>
        <v/>
      </c>
    </row>
    <row r="2565" ht="13.8" customHeight="1">
      <c r="A2565" s="80">
        <f>WEEKDAY(C2565,2)</f>
        <v/>
      </c>
      <c r="B2565" s="80">
        <f>HOUR(D2565)</f>
        <v/>
      </c>
      <c r="D2565" s="75" t="n"/>
      <c r="E2565" s="80" t="n"/>
      <c r="F2565" s="80" t="n"/>
      <c r="G2565" s="80" t="n"/>
      <c r="H2565" s="80" t="n"/>
      <c r="I2565" s="80" t="n"/>
      <c r="J2565" s="80" t="n"/>
      <c r="K2565" s="80">
        <f>F2565-Y2565</f>
        <v/>
      </c>
      <c r="L2565" s="82">
        <f>AA2565/(K2565+W2565)</f>
        <v/>
      </c>
      <c r="M2565" s="75" t="n">
        <v>0.6979166666666666</v>
      </c>
      <c r="N2565" s="80" t="n">
        <v>45762.7</v>
      </c>
      <c r="O2565" s="80" t="n">
        <v>14448.65</v>
      </c>
      <c r="P2565" s="80" t="n">
        <v>10905.8</v>
      </c>
      <c r="Q2565" s="80" t="n">
        <v>14006.6</v>
      </c>
      <c r="R2565" s="80" t="n">
        <v>7947.47</v>
      </c>
      <c r="S2565" s="80" t="n">
        <v>-1545.82</v>
      </c>
      <c r="T2565" s="80">
        <f>O2565-Y2565</f>
        <v/>
      </c>
      <c r="U2565" s="82">
        <f>AA2565/(T2565+X2565)</f>
        <v/>
      </c>
      <c r="V2565" s="80">
        <f>INDEX(检修、备用和必开!B:B,MATCH(统调负荷!$C2565,检修、备用和必开!$A:$A,0))</f>
        <v/>
      </c>
      <c r="W2565" s="80">
        <f>INDEX(检修、备用和必开!C:C,MATCH(统调负荷!$C2565,检修、备用和必开!$A:$A,0))</f>
        <v/>
      </c>
      <c r="X2565" s="80">
        <f>INDEX(检修、备用和必开!D:D,MATCH(统调负荷!$C2565,检修、备用和必开!$A:$A,0))</f>
        <v/>
      </c>
      <c r="Y2565" s="80">
        <f>INDEX(检修、备用和必开!E:E,MATCH(统调负荷!$C2565,检修、备用和必开!$A:$A,0))</f>
        <v/>
      </c>
      <c r="Z2565" s="80">
        <f>INDEX(检修、备用和必开!F:F,MATCH(统调负荷!$C2565,检修、备用和必开!$A:$A,0))</f>
        <v/>
      </c>
      <c r="AA2565" s="80">
        <f>94492.4-V2565-Z2565</f>
        <v/>
      </c>
      <c r="AB2565" s="80" t="n">
        <v>310.35</v>
      </c>
      <c r="AC2565" s="80" t="n">
        <v>330.55</v>
      </c>
      <c r="AD2565" s="83">
        <f>C2565+D2565</f>
        <v/>
      </c>
      <c r="AE2565" s="82">
        <f>N2565-E2565</f>
        <v/>
      </c>
      <c r="AF2565" s="82">
        <f>O2565-F2565</f>
        <v/>
      </c>
      <c r="AG2565" s="82">
        <f>P2565-G2565</f>
        <v/>
      </c>
      <c r="AH2565" s="82">
        <f>Q2565-H2565</f>
        <v/>
      </c>
      <c r="AI2565" s="82">
        <f>R2565-I2565</f>
        <v/>
      </c>
      <c r="AJ2565" s="82">
        <f>S2565-J2565</f>
        <v/>
      </c>
      <c r="AK2565" s="80">
        <f>INDEX(检修、备用和必开!I:I,MATCH(统调负荷!$C2565,检修、备用和必开!$A:$A,0))</f>
        <v/>
      </c>
    </row>
    <row r="2566" ht="13.8" customHeight="1">
      <c r="A2566" s="80">
        <f>WEEKDAY(C2566,2)</f>
        <v/>
      </c>
      <c r="B2566" s="80">
        <f>HOUR(D2566)</f>
        <v/>
      </c>
      <c r="D2566" s="75" t="n"/>
      <c r="E2566" s="80" t="n"/>
      <c r="F2566" s="80" t="n"/>
      <c r="G2566" s="80" t="n"/>
      <c r="H2566" s="80" t="n"/>
      <c r="I2566" s="80" t="n"/>
      <c r="J2566" s="80" t="n"/>
      <c r="K2566" s="80">
        <f>F2566-Y2566</f>
        <v/>
      </c>
      <c r="L2566" s="82">
        <f>AA2566/(K2566+W2566)</f>
        <v/>
      </c>
      <c r="M2566" s="75" t="n">
        <v>0.7083333333333334</v>
      </c>
      <c r="N2566" s="80" t="n">
        <v>47758.9</v>
      </c>
      <c r="O2566" s="80" t="n">
        <v>15290.42</v>
      </c>
      <c r="P2566" s="80" t="n">
        <v>11198.2</v>
      </c>
      <c r="Q2566" s="80" t="n">
        <v>15537.8</v>
      </c>
      <c r="R2566" s="80" t="n">
        <v>7412.07</v>
      </c>
      <c r="S2566" s="80" t="n">
        <v>-1679.59</v>
      </c>
      <c r="T2566" s="80">
        <f>O2566-Y2566</f>
        <v/>
      </c>
      <c r="U2566" s="82">
        <f>AA2566/(T2566+X2566)</f>
        <v/>
      </c>
      <c r="V2566" s="80">
        <f>INDEX(检修、备用和必开!B:B,MATCH(统调负荷!$C2566,检修、备用和必开!$A:$A,0))</f>
        <v/>
      </c>
      <c r="W2566" s="80">
        <f>INDEX(检修、备用和必开!C:C,MATCH(统调负荷!$C2566,检修、备用和必开!$A:$A,0))</f>
        <v/>
      </c>
      <c r="X2566" s="80">
        <f>INDEX(检修、备用和必开!D:D,MATCH(统调负荷!$C2566,检修、备用和必开!$A:$A,0))</f>
        <v/>
      </c>
      <c r="Y2566" s="80">
        <f>INDEX(检修、备用和必开!E:E,MATCH(统调负荷!$C2566,检修、备用和必开!$A:$A,0))</f>
        <v/>
      </c>
      <c r="Z2566" s="80">
        <f>INDEX(检修、备用和必开!F:F,MATCH(统调负荷!$C2566,检修、备用和必开!$A:$A,0))</f>
        <v/>
      </c>
      <c r="AA2566" s="80">
        <f>94492.4-V2566-Z2566</f>
        <v/>
      </c>
      <c r="AB2566" s="80" t="n">
        <v>300.11</v>
      </c>
      <c r="AC2566" s="80" t="n">
        <v>320</v>
      </c>
      <c r="AD2566" s="83">
        <f>C2566+D2566</f>
        <v/>
      </c>
      <c r="AE2566" s="82">
        <f>N2566-E2566</f>
        <v/>
      </c>
      <c r="AF2566" s="82">
        <f>O2566-F2566</f>
        <v/>
      </c>
      <c r="AG2566" s="82">
        <f>P2566-G2566</f>
        <v/>
      </c>
      <c r="AH2566" s="82">
        <f>Q2566-H2566</f>
        <v/>
      </c>
      <c r="AI2566" s="82">
        <f>R2566-I2566</f>
        <v/>
      </c>
      <c r="AJ2566" s="82">
        <f>S2566-J2566</f>
        <v/>
      </c>
      <c r="AK2566" s="80">
        <f>INDEX(检修、备用和必开!I:I,MATCH(统调负荷!$C2566,检修、备用和必开!$A:$A,0))</f>
        <v/>
      </c>
    </row>
    <row r="2567" ht="13.8" customHeight="1">
      <c r="A2567" s="80">
        <f>WEEKDAY(C2567,2)</f>
        <v/>
      </c>
      <c r="B2567" s="80">
        <f>HOUR(D2567)</f>
        <v/>
      </c>
      <c r="D2567" s="75" t="n"/>
      <c r="E2567" s="80" t="n"/>
      <c r="F2567" s="80" t="n"/>
      <c r="G2567" s="80" t="n"/>
      <c r="H2567" s="80" t="n"/>
      <c r="I2567" s="80" t="n"/>
      <c r="J2567" s="80" t="n"/>
      <c r="K2567" s="80">
        <f>F2567-Y2567</f>
        <v/>
      </c>
      <c r="L2567" s="82">
        <f>AA2567/(K2567+W2567)</f>
        <v/>
      </c>
      <c r="M2567" s="75" t="n">
        <v>0.71875</v>
      </c>
      <c r="N2567" s="80" t="n">
        <v>49692</v>
      </c>
      <c r="O2567" s="80" t="n">
        <v>15150.55</v>
      </c>
      <c r="P2567" s="80" t="n">
        <v>11978.6</v>
      </c>
      <c r="Q2567" s="80" t="n">
        <v>17268.3</v>
      </c>
      <c r="R2567" s="80" t="n">
        <v>6941.82</v>
      </c>
      <c r="S2567" s="80" t="n">
        <v>-1647.27</v>
      </c>
      <c r="T2567" s="80">
        <f>O2567-Y2567</f>
        <v/>
      </c>
      <c r="U2567" s="82">
        <f>AA2567/(T2567+X2567)</f>
        <v/>
      </c>
      <c r="V2567" s="80">
        <f>INDEX(检修、备用和必开!B:B,MATCH(统调负荷!$C2567,检修、备用和必开!$A:$A,0))</f>
        <v/>
      </c>
      <c r="W2567" s="80">
        <f>INDEX(检修、备用和必开!C:C,MATCH(统调负荷!$C2567,检修、备用和必开!$A:$A,0))</f>
        <v/>
      </c>
      <c r="X2567" s="80">
        <f>INDEX(检修、备用和必开!D:D,MATCH(统调负荷!$C2567,检修、备用和必开!$A:$A,0))</f>
        <v/>
      </c>
      <c r="Y2567" s="80">
        <f>INDEX(检修、备用和必开!E:E,MATCH(统调负荷!$C2567,检修、备用和必开!$A:$A,0))</f>
        <v/>
      </c>
      <c r="Z2567" s="80">
        <f>INDEX(检修、备用和必开!F:F,MATCH(统调负荷!$C2567,检修、备用和必开!$A:$A,0))</f>
        <v/>
      </c>
      <c r="AA2567" s="80">
        <f>94492.4-V2567-Z2567</f>
        <v/>
      </c>
      <c r="AB2567" s="80" t="n">
        <v>305.11</v>
      </c>
      <c r="AC2567" s="80" t="n">
        <v>280</v>
      </c>
      <c r="AD2567" s="83">
        <f>C2567+D2567</f>
        <v/>
      </c>
      <c r="AE2567" s="82">
        <f>N2567-E2567</f>
        <v/>
      </c>
      <c r="AF2567" s="82">
        <f>O2567-F2567</f>
        <v/>
      </c>
      <c r="AG2567" s="82">
        <f>P2567-G2567</f>
        <v/>
      </c>
      <c r="AH2567" s="82">
        <f>Q2567-H2567</f>
        <v/>
      </c>
      <c r="AI2567" s="82">
        <f>R2567-I2567</f>
        <v/>
      </c>
      <c r="AJ2567" s="82">
        <f>S2567-J2567</f>
        <v/>
      </c>
      <c r="AK2567" s="80">
        <f>INDEX(检修、备用和必开!I:I,MATCH(统调负荷!$C2567,检修、备用和必开!$A:$A,0))</f>
        <v/>
      </c>
    </row>
    <row r="2568" ht="13.8" customHeight="1">
      <c r="A2568" s="80">
        <f>WEEKDAY(C2568,2)</f>
        <v/>
      </c>
      <c r="B2568" s="80">
        <f>HOUR(D2568)</f>
        <v/>
      </c>
      <c r="D2568" s="75" t="n"/>
      <c r="E2568" s="80" t="n"/>
      <c r="F2568" s="80" t="n"/>
      <c r="G2568" s="80" t="n"/>
      <c r="H2568" s="80" t="n"/>
      <c r="I2568" s="80" t="n"/>
      <c r="J2568" s="80" t="n"/>
      <c r="K2568" s="80">
        <f>F2568-Y2568</f>
        <v/>
      </c>
      <c r="L2568" s="82">
        <f>AA2568/(K2568+W2568)</f>
        <v/>
      </c>
      <c r="M2568" s="75" t="n">
        <v>0.7291666666666666</v>
      </c>
      <c r="N2568" s="80" t="n">
        <v>51749.4</v>
      </c>
      <c r="O2568" s="80" t="n">
        <v>16668.6</v>
      </c>
      <c r="P2568" s="80" t="n">
        <v>12077.8</v>
      </c>
      <c r="Q2568" s="80" t="n">
        <v>18094.2</v>
      </c>
      <c r="R2568" s="80" t="n">
        <v>6592.18</v>
      </c>
      <c r="S2568" s="80" t="n">
        <v>-1683.38</v>
      </c>
      <c r="T2568" s="80">
        <f>O2568-Y2568</f>
        <v/>
      </c>
      <c r="U2568" s="82">
        <f>AA2568/(T2568+X2568)</f>
        <v/>
      </c>
      <c r="V2568" s="80">
        <f>INDEX(检修、备用和必开!B:B,MATCH(统调负荷!$C2568,检修、备用和必开!$A:$A,0))</f>
        <v/>
      </c>
      <c r="W2568" s="80">
        <f>INDEX(检修、备用和必开!C:C,MATCH(统调负荷!$C2568,检修、备用和必开!$A:$A,0))</f>
        <v/>
      </c>
      <c r="X2568" s="80">
        <f>INDEX(检修、备用和必开!D:D,MATCH(统调负荷!$C2568,检修、备用和必开!$A:$A,0))</f>
        <v/>
      </c>
      <c r="Y2568" s="80">
        <f>INDEX(检修、备用和必开!E:E,MATCH(统调负荷!$C2568,检修、备用和必开!$A:$A,0))</f>
        <v/>
      </c>
      <c r="Z2568" s="80">
        <f>INDEX(检修、备用和必开!F:F,MATCH(统调负荷!$C2568,检修、备用和必开!$A:$A,0))</f>
        <v/>
      </c>
      <c r="AA2568" s="80">
        <f>94492.4-V2568-Z2568</f>
        <v/>
      </c>
      <c r="AB2568" s="80" t="n">
        <v>330</v>
      </c>
      <c r="AC2568" s="80" t="n">
        <v>419</v>
      </c>
      <c r="AD2568" s="83">
        <f>C2568+D2568</f>
        <v/>
      </c>
      <c r="AE2568" s="82">
        <f>N2568-E2568</f>
        <v/>
      </c>
      <c r="AF2568" s="82">
        <f>O2568-F2568</f>
        <v/>
      </c>
      <c r="AG2568" s="82">
        <f>P2568-G2568</f>
        <v/>
      </c>
      <c r="AH2568" s="82">
        <f>Q2568-H2568</f>
        <v/>
      </c>
      <c r="AI2568" s="82">
        <f>R2568-I2568</f>
        <v/>
      </c>
      <c r="AJ2568" s="82">
        <f>S2568-J2568</f>
        <v/>
      </c>
      <c r="AK2568" s="80">
        <f>INDEX(检修、备用和必开!I:I,MATCH(统调负荷!$C2568,检修、备用和必开!$A:$A,0))</f>
        <v/>
      </c>
    </row>
    <row r="2569" ht="13.8" customHeight="1">
      <c r="A2569" s="80">
        <f>WEEKDAY(C2569,2)</f>
        <v/>
      </c>
      <c r="B2569" s="80">
        <f>HOUR(D2569)</f>
        <v/>
      </c>
      <c r="D2569" s="75" t="n"/>
      <c r="E2569" s="80" t="n"/>
      <c r="F2569" s="80" t="n"/>
      <c r="G2569" s="80" t="n"/>
      <c r="H2569" s="80" t="n"/>
      <c r="I2569" s="80" t="n"/>
      <c r="J2569" s="80" t="n"/>
      <c r="K2569" s="80">
        <f>F2569-Y2569</f>
        <v/>
      </c>
      <c r="L2569" s="82">
        <f>AA2569/(K2569+W2569)</f>
        <v/>
      </c>
      <c r="M2569" s="75" t="n">
        <v>0.7395833333333334</v>
      </c>
      <c r="N2569" s="80" t="n">
        <v>53624.3</v>
      </c>
      <c r="O2569" s="80" t="n">
        <v>18346.92</v>
      </c>
      <c r="P2569" s="80" t="n">
        <v>12283.3</v>
      </c>
      <c r="Q2569" s="80" t="n">
        <v>18317.6</v>
      </c>
      <c r="R2569" s="80" t="n">
        <v>6293.96</v>
      </c>
      <c r="S2569" s="80" t="n">
        <v>-1617.48</v>
      </c>
      <c r="T2569" s="80">
        <f>O2569-Y2569</f>
        <v/>
      </c>
      <c r="U2569" s="82">
        <f>AA2569/(T2569+X2569)</f>
        <v/>
      </c>
      <c r="V2569" s="80">
        <f>INDEX(检修、备用和必开!B:B,MATCH(统调负荷!$C2569,检修、备用和必开!$A:$A,0))</f>
        <v/>
      </c>
      <c r="W2569" s="80">
        <f>INDEX(检修、备用和必开!C:C,MATCH(统调负荷!$C2569,检修、备用和必开!$A:$A,0))</f>
        <v/>
      </c>
      <c r="X2569" s="80">
        <f>INDEX(检修、备用和必开!D:D,MATCH(统调负荷!$C2569,检修、备用和必开!$A:$A,0))</f>
        <v/>
      </c>
      <c r="Y2569" s="80">
        <f>INDEX(检修、备用和必开!E:E,MATCH(统调负荷!$C2569,检修、备用和必开!$A:$A,0))</f>
        <v/>
      </c>
      <c r="Z2569" s="80">
        <f>INDEX(检修、备用和必开!F:F,MATCH(统调负荷!$C2569,检修、备用和必开!$A:$A,0))</f>
        <v/>
      </c>
      <c r="AA2569" s="80">
        <f>94492.4-V2569-Z2569</f>
        <v/>
      </c>
      <c r="AB2569" s="80" t="n">
        <v>360</v>
      </c>
      <c r="AC2569" s="80" t="n">
        <v>1000</v>
      </c>
      <c r="AD2569" s="83">
        <f>C2569+D2569</f>
        <v/>
      </c>
      <c r="AE2569" s="82">
        <f>N2569-E2569</f>
        <v/>
      </c>
      <c r="AF2569" s="82">
        <f>O2569-F2569</f>
        <v/>
      </c>
      <c r="AG2569" s="82">
        <f>P2569-G2569</f>
        <v/>
      </c>
      <c r="AH2569" s="82">
        <f>Q2569-H2569</f>
        <v/>
      </c>
      <c r="AI2569" s="82">
        <f>R2569-I2569</f>
        <v/>
      </c>
      <c r="AJ2569" s="82">
        <f>S2569-J2569</f>
        <v/>
      </c>
      <c r="AK2569" s="80">
        <f>INDEX(检修、备用和必开!I:I,MATCH(统调负荷!$C2569,检修、备用和必开!$A:$A,0))</f>
        <v/>
      </c>
    </row>
    <row r="2570" ht="13.8" customHeight="1">
      <c r="A2570" s="80">
        <f>WEEKDAY(C2570,2)</f>
        <v/>
      </c>
      <c r="B2570" s="80">
        <f>HOUR(D2570)</f>
        <v/>
      </c>
      <c r="D2570" s="75" t="n"/>
      <c r="E2570" s="80" t="n"/>
      <c r="F2570" s="80" t="n"/>
      <c r="G2570" s="80" t="n"/>
      <c r="H2570" s="80" t="n"/>
      <c r="I2570" s="80" t="n"/>
      <c r="J2570" s="80" t="n"/>
      <c r="K2570" s="80">
        <f>F2570-Y2570</f>
        <v/>
      </c>
      <c r="L2570" s="82">
        <f>AA2570/(K2570+W2570)</f>
        <v/>
      </c>
      <c r="M2570" s="75" t="n">
        <v>0.75</v>
      </c>
      <c r="N2570" s="80" t="n">
        <v>55653.8</v>
      </c>
      <c r="O2570" s="80" t="n">
        <v>19616.93</v>
      </c>
      <c r="P2570" s="80" t="n">
        <v>13276.6</v>
      </c>
      <c r="Q2570" s="80" t="n">
        <v>18354.2</v>
      </c>
      <c r="R2570" s="80" t="n">
        <v>6075.53</v>
      </c>
      <c r="S2570" s="80" t="n">
        <v>-1669.46</v>
      </c>
      <c r="T2570" s="80">
        <f>O2570-Y2570</f>
        <v/>
      </c>
      <c r="U2570" s="82">
        <f>AA2570/(T2570+X2570)</f>
        <v/>
      </c>
      <c r="V2570" s="80">
        <f>INDEX(检修、备用和必开!B:B,MATCH(统调负荷!$C2570,检修、备用和必开!$A:$A,0))</f>
        <v/>
      </c>
      <c r="W2570" s="80">
        <f>INDEX(检修、备用和必开!C:C,MATCH(统调负荷!$C2570,检修、备用和必开!$A:$A,0))</f>
        <v/>
      </c>
      <c r="X2570" s="80">
        <f>INDEX(检修、备用和必开!D:D,MATCH(统调负荷!$C2570,检修、备用和必开!$A:$A,0))</f>
        <v/>
      </c>
      <c r="Y2570" s="80">
        <f>INDEX(检修、备用和必开!E:E,MATCH(统调负荷!$C2570,检修、备用和必开!$A:$A,0))</f>
        <v/>
      </c>
      <c r="Z2570" s="80">
        <f>INDEX(检修、备用和必开!F:F,MATCH(统调负荷!$C2570,检修、备用和必开!$A:$A,0))</f>
        <v/>
      </c>
      <c r="AA2570" s="80">
        <f>94492.4-V2570-Z2570</f>
        <v/>
      </c>
      <c r="AB2570" s="80" t="n">
        <v>360</v>
      </c>
      <c r="AC2570" s="80" t="n">
        <v>390</v>
      </c>
      <c r="AD2570" s="83">
        <f>C2570+D2570</f>
        <v/>
      </c>
      <c r="AE2570" s="82">
        <f>N2570-E2570</f>
        <v/>
      </c>
      <c r="AF2570" s="82">
        <f>O2570-F2570</f>
        <v/>
      </c>
      <c r="AG2570" s="82">
        <f>P2570-G2570</f>
        <v/>
      </c>
      <c r="AH2570" s="82">
        <f>Q2570-H2570</f>
        <v/>
      </c>
      <c r="AI2570" s="82">
        <f>R2570-I2570</f>
        <v/>
      </c>
      <c r="AJ2570" s="82">
        <f>S2570-J2570</f>
        <v/>
      </c>
      <c r="AK2570" s="80">
        <f>INDEX(检修、备用和必开!I:I,MATCH(统调负荷!$C2570,检修、备用和必开!$A:$A,0))</f>
        <v/>
      </c>
    </row>
    <row r="2571" ht="13.8" customHeight="1">
      <c r="A2571" s="80">
        <f>WEEKDAY(C2571,2)</f>
        <v/>
      </c>
      <c r="B2571" s="80">
        <f>HOUR(D2571)</f>
        <v/>
      </c>
      <c r="D2571" s="75" t="n"/>
      <c r="E2571" s="80" t="n"/>
      <c r="F2571" s="80" t="n"/>
      <c r="G2571" s="80" t="n"/>
      <c r="H2571" s="80" t="n"/>
      <c r="I2571" s="80" t="n"/>
      <c r="J2571" s="80" t="n"/>
      <c r="K2571" s="80">
        <f>F2571-Y2571</f>
        <v/>
      </c>
      <c r="L2571" s="82">
        <f>AA2571/(K2571+W2571)</f>
        <v/>
      </c>
      <c r="M2571" s="75" t="n">
        <v>0.7604166666666666</v>
      </c>
      <c r="N2571" s="80" t="n">
        <v>57697.5</v>
      </c>
      <c r="O2571" s="80" t="n">
        <v>20751.59</v>
      </c>
      <c r="P2571" s="80" t="n">
        <v>13761.7</v>
      </c>
      <c r="Q2571" s="80" t="n">
        <v>18605.5</v>
      </c>
      <c r="R2571" s="80" t="n">
        <v>6078.59</v>
      </c>
      <c r="S2571" s="80" t="n">
        <v>-1499.88</v>
      </c>
      <c r="T2571" s="80">
        <f>O2571-Y2571</f>
        <v/>
      </c>
      <c r="U2571" s="82">
        <f>AA2571/(T2571+X2571)</f>
        <v/>
      </c>
      <c r="V2571" s="80">
        <f>INDEX(检修、备用和必开!B:B,MATCH(统调负荷!$C2571,检修、备用和必开!$A:$A,0))</f>
        <v/>
      </c>
      <c r="W2571" s="80">
        <f>INDEX(检修、备用和必开!C:C,MATCH(统调负荷!$C2571,检修、备用和必开!$A:$A,0))</f>
        <v/>
      </c>
      <c r="X2571" s="80">
        <f>INDEX(检修、备用和必开!D:D,MATCH(统调负荷!$C2571,检修、备用和必开!$A:$A,0))</f>
        <v/>
      </c>
      <c r="Y2571" s="80">
        <f>INDEX(检修、备用和必开!E:E,MATCH(统调负荷!$C2571,检修、备用和必开!$A:$A,0))</f>
        <v/>
      </c>
      <c r="Z2571" s="80">
        <f>INDEX(检修、备用和必开!F:F,MATCH(统调负荷!$C2571,检修、备用和必开!$A:$A,0))</f>
        <v/>
      </c>
      <c r="AA2571" s="80">
        <f>94492.4-V2571-Z2571</f>
        <v/>
      </c>
      <c r="AB2571" s="80" t="n">
        <v>370</v>
      </c>
      <c r="AC2571" s="80" t="n">
        <v>714</v>
      </c>
      <c r="AD2571" s="83">
        <f>C2571+D2571</f>
        <v/>
      </c>
      <c r="AE2571" s="82">
        <f>N2571-E2571</f>
        <v/>
      </c>
      <c r="AF2571" s="82">
        <f>O2571-F2571</f>
        <v/>
      </c>
      <c r="AG2571" s="82">
        <f>P2571-G2571</f>
        <v/>
      </c>
      <c r="AH2571" s="82">
        <f>Q2571-H2571</f>
        <v/>
      </c>
      <c r="AI2571" s="82">
        <f>R2571-I2571</f>
        <v/>
      </c>
      <c r="AJ2571" s="82">
        <f>S2571-J2571</f>
        <v/>
      </c>
      <c r="AK2571" s="80">
        <f>INDEX(检修、备用和必开!I:I,MATCH(统调负荷!$C2571,检修、备用和必开!$A:$A,0))</f>
        <v/>
      </c>
    </row>
    <row r="2572" ht="13.8" customHeight="1">
      <c r="A2572" s="80">
        <f>WEEKDAY(C2572,2)</f>
        <v/>
      </c>
      <c r="B2572" s="80">
        <f>HOUR(D2572)</f>
        <v/>
      </c>
      <c r="D2572" s="75" t="n"/>
      <c r="E2572" s="80" t="n"/>
      <c r="F2572" s="80" t="n"/>
      <c r="G2572" s="80" t="n"/>
      <c r="H2572" s="80" t="n"/>
      <c r="I2572" s="80" t="n"/>
      <c r="J2572" s="80" t="n"/>
      <c r="K2572" s="80">
        <f>F2572-Y2572</f>
        <v/>
      </c>
      <c r="L2572" s="82">
        <f>AA2572/(K2572+W2572)</f>
        <v/>
      </c>
      <c r="M2572" s="75" t="n">
        <v>0.7708333333333334</v>
      </c>
      <c r="N2572" s="80" t="n">
        <v>58726.4</v>
      </c>
      <c r="O2572" s="80" t="n">
        <v>21569.57</v>
      </c>
      <c r="P2572" s="80" t="n">
        <v>13950.9</v>
      </c>
      <c r="Q2572" s="80" t="n">
        <v>18607.3</v>
      </c>
      <c r="R2572" s="80" t="n">
        <v>6157.27</v>
      </c>
      <c r="S2572" s="80" t="n">
        <v>-1558.64</v>
      </c>
      <c r="T2572" s="80">
        <f>O2572-Y2572</f>
        <v/>
      </c>
      <c r="U2572" s="82">
        <f>AA2572/(T2572+X2572)</f>
        <v/>
      </c>
      <c r="V2572" s="80">
        <f>INDEX(检修、备用和必开!B:B,MATCH(统调负荷!$C2572,检修、备用和必开!$A:$A,0))</f>
        <v/>
      </c>
      <c r="W2572" s="80">
        <f>INDEX(检修、备用和必开!C:C,MATCH(统调负荷!$C2572,检修、备用和必开!$A:$A,0))</f>
        <v/>
      </c>
      <c r="X2572" s="80">
        <f>INDEX(检修、备用和必开!D:D,MATCH(统调负荷!$C2572,检修、备用和必开!$A:$A,0))</f>
        <v/>
      </c>
      <c r="Y2572" s="80">
        <f>INDEX(检修、备用和必开!E:E,MATCH(统调负荷!$C2572,检修、备用和必开!$A:$A,0))</f>
        <v/>
      </c>
      <c r="Z2572" s="80">
        <f>INDEX(检修、备用和必开!F:F,MATCH(统调负荷!$C2572,检修、备用和必开!$A:$A,0))</f>
        <v/>
      </c>
      <c r="AA2572" s="80">
        <f>94492.4-V2572-Z2572</f>
        <v/>
      </c>
      <c r="AB2572" s="80" t="n">
        <v>384.36</v>
      </c>
      <c r="AC2572" s="80" t="n">
        <v>999.6</v>
      </c>
      <c r="AD2572" s="83">
        <f>C2572+D2572</f>
        <v/>
      </c>
      <c r="AE2572" s="82">
        <f>N2572-E2572</f>
        <v/>
      </c>
      <c r="AF2572" s="82">
        <f>O2572-F2572</f>
        <v/>
      </c>
      <c r="AG2572" s="82">
        <f>P2572-G2572</f>
        <v/>
      </c>
      <c r="AH2572" s="82">
        <f>Q2572-H2572</f>
        <v/>
      </c>
      <c r="AI2572" s="82">
        <f>R2572-I2572</f>
        <v/>
      </c>
      <c r="AJ2572" s="82">
        <f>S2572-J2572</f>
        <v/>
      </c>
      <c r="AK2572" s="80">
        <f>INDEX(检修、备用和必开!I:I,MATCH(统调负荷!$C2572,检修、备用和必开!$A:$A,0))</f>
        <v/>
      </c>
    </row>
    <row r="2573" ht="13.8" customHeight="1">
      <c r="A2573" s="80">
        <f>WEEKDAY(C2573,2)</f>
        <v/>
      </c>
      <c r="B2573" s="80">
        <f>HOUR(D2573)</f>
        <v/>
      </c>
      <c r="D2573" s="75" t="n"/>
      <c r="E2573" s="80" t="n"/>
      <c r="F2573" s="80" t="n"/>
      <c r="G2573" s="80" t="n"/>
      <c r="H2573" s="80" t="n"/>
      <c r="I2573" s="80" t="n"/>
      <c r="J2573" s="80" t="n"/>
      <c r="K2573" s="80">
        <f>F2573-Y2573</f>
        <v/>
      </c>
      <c r="L2573" s="82">
        <f>AA2573/(K2573+W2573)</f>
        <v/>
      </c>
      <c r="M2573" s="75" t="n">
        <v>0.78125</v>
      </c>
      <c r="N2573" s="80" t="n">
        <v>58935.5</v>
      </c>
      <c r="O2573" s="80" t="n">
        <v>21699.67</v>
      </c>
      <c r="P2573" s="80" t="n">
        <v>14025.4</v>
      </c>
      <c r="Q2573" s="80" t="n">
        <v>18446.7</v>
      </c>
      <c r="R2573" s="80" t="n">
        <v>6298.33</v>
      </c>
      <c r="S2573" s="80" t="n">
        <v>-1534.6</v>
      </c>
      <c r="T2573" s="80">
        <f>O2573-Y2573</f>
        <v/>
      </c>
      <c r="U2573" s="82">
        <f>AA2573/(T2573+X2573)</f>
        <v/>
      </c>
      <c r="V2573" s="80">
        <f>INDEX(检修、备用和必开!B:B,MATCH(统调负荷!$C2573,检修、备用和必开!$A:$A,0))</f>
        <v/>
      </c>
      <c r="W2573" s="80">
        <f>INDEX(检修、备用和必开!C:C,MATCH(统调负荷!$C2573,检修、备用和必开!$A:$A,0))</f>
        <v/>
      </c>
      <c r="X2573" s="80">
        <f>INDEX(检修、备用和必开!D:D,MATCH(统调负荷!$C2573,检修、备用和必开!$A:$A,0))</f>
        <v/>
      </c>
      <c r="Y2573" s="80">
        <f>INDEX(检修、备用和必开!E:E,MATCH(统调负荷!$C2573,检修、备用和必开!$A:$A,0))</f>
        <v/>
      </c>
      <c r="Z2573" s="80">
        <f>INDEX(检修、备用和必开!F:F,MATCH(统调负荷!$C2573,检修、备用和必开!$A:$A,0))</f>
        <v/>
      </c>
      <c r="AA2573" s="80">
        <f>94492.4-V2573-Z2573</f>
        <v/>
      </c>
      <c r="AB2573" s="80" t="n">
        <v>435.79</v>
      </c>
      <c r="AC2573" s="80" t="n">
        <v>714</v>
      </c>
      <c r="AD2573" s="83">
        <f>C2573+D2573</f>
        <v/>
      </c>
      <c r="AE2573" s="82">
        <f>N2573-E2573</f>
        <v/>
      </c>
      <c r="AF2573" s="82">
        <f>O2573-F2573</f>
        <v/>
      </c>
      <c r="AG2573" s="82">
        <f>P2573-G2573</f>
        <v/>
      </c>
      <c r="AH2573" s="82">
        <f>Q2573-H2573</f>
        <v/>
      </c>
      <c r="AI2573" s="82">
        <f>R2573-I2573</f>
        <v/>
      </c>
      <c r="AJ2573" s="82">
        <f>S2573-J2573</f>
        <v/>
      </c>
      <c r="AK2573" s="80">
        <f>INDEX(检修、备用和必开!I:I,MATCH(统调负荷!$C2573,检修、备用和必开!$A:$A,0))</f>
        <v/>
      </c>
    </row>
    <row r="2574" ht="13.8" customHeight="1">
      <c r="A2574" s="80">
        <f>WEEKDAY(C2574,2)</f>
        <v/>
      </c>
      <c r="B2574" s="80">
        <f>HOUR(D2574)</f>
        <v/>
      </c>
      <c r="D2574" s="75" t="n"/>
      <c r="E2574" s="80" t="n"/>
      <c r="F2574" s="80" t="n"/>
      <c r="G2574" s="80" t="n"/>
      <c r="H2574" s="80" t="n"/>
      <c r="I2574" s="80" t="n"/>
      <c r="J2574" s="80" t="n"/>
      <c r="K2574" s="80">
        <f>F2574-Y2574</f>
        <v/>
      </c>
      <c r="L2574" s="82">
        <f>AA2574/(K2574+W2574)</f>
        <v/>
      </c>
      <c r="M2574" s="75" t="n">
        <v>0.7916666666666666</v>
      </c>
      <c r="N2574" s="80" t="n">
        <v>59038.5</v>
      </c>
      <c r="O2574" s="80" t="n">
        <v>21806.54</v>
      </c>
      <c r="P2574" s="80" t="n">
        <v>14278</v>
      </c>
      <c r="Q2574" s="80" t="n">
        <v>18187.6</v>
      </c>
      <c r="R2574" s="80" t="n">
        <v>6380.75</v>
      </c>
      <c r="S2574" s="80" t="n">
        <v>-1614.39</v>
      </c>
      <c r="T2574" s="80">
        <f>O2574-Y2574</f>
        <v/>
      </c>
      <c r="U2574" s="82">
        <f>AA2574/(T2574+X2574)</f>
        <v/>
      </c>
      <c r="V2574" s="80">
        <f>INDEX(检修、备用和必开!B:B,MATCH(统调负荷!$C2574,检修、备用和必开!$A:$A,0))</f>
        <v/>
      </c>
      <c r="W2574" s="80">
        <f>INDEX(检修、备用和必开!C:C,MATCH(统调负荷!$C2574,检修、备用和必开!$A:$A,0))</f>
        <v/>
      </c>
      <c r="X2574" s="80">
        <f>INDEX(检修、备用和必开!D:D,MATCH(统调负荷!$C2574,检修、备用和必开!$A:$A,0))</f>
        <v/>
      </c>
      <c r="Y2574" s="80">
        <f>INDEX(检修、备用和必开!E:E,MATCH(统调负荷!$C2574,检修、备用和必开!$A:$A,0))</f>
        <v/>
      </c>
      <c r="Z2574" s="80">
        <f>INDEX(检修、备用和必开!F:F,MATCH(统调负荷!$C2574,检修、备用和必开!$A:$A,0))</f>
        <v/>
      </c>
      <c r="AA2574" s="80">
        <f>94492.4-V2574-Z2574</f>
        <v/>
      </c>
      <c r="AB2574" s="80" t="n">
        <v>399.37</v>
      </c>
      <c r="AC2574" s="80" t="n">
        <v>554</v>
      </c>
      <c r="AD2574" s="83">
        <f>C2574+D2574</f>
        <v/>
      </c>
      <c r="AE2574" s="82">
        <f>N2574-E2574</f>
        <v/>
      </c>
      <c r="AF2574" s="82">
        <f>O2574-F2574</f>
        <v/>
      </c>
      <c r="AG2574" s="82">
        <f>P2574-G2574</f>
        <v/>
      </c>
      <c r="AH2574" s="82">
        <f>Q2574-H2574</f>
        <v/>
      </c>
      <c r="AI2574" s="82">
        <f>R2574-I2574</f>
        <v/>
      </c>
      <c r="AJ2574" s="82">
        <f>S2574-J2574</f>
        <v/>
      </c>
      <c r="AK2574" s="80">
        <f>INDEX(检修、备用和必开!I:I,MATCH(统调负荷!$C2574,检修、备用和必开!$A:$A,0))</f>
        <v/>
      </c>
    </row>
    <row r="2575" ht="13.8" customHeight="1">
      <c r="A2575" s="80">
        <f>WEEKDAY(C2575,2)</f>
        <v/>
      </c>
      <c r="B2575" s="80">
        <f>HOUR(D2575)</f>
        <v/>
      </c>
      <c r="D2575" s="75" t="n"/>
      <c r="E2575" s="80" t="n"/>
      <c r="F2575" s="80" t="n"/>
      <c r="G2575" s="80" t="n"/>
      <c r="H2575" s="80" t="n"/>
      <c r="I2575" s="80" t="n"/>
      <c r="J2575" s="80" t="n"/>
      <c r="K2575" s="80">
        <f>F2575-Y2575</f>
        <v/>
      </c>
      <c r="L2575" s="82">
        <f>AA2575/(K2575+W2575)</f>
        <v/>
      </c>
      <c r="M2575" s="75" t="n">
        <v>0.8020833333333334</v>
      </c>
      <c r="N2575" s="80" t="n">
        <v>59459.1</v>
      </c>
      <c r="O2575" s="80" t="n">
        <v>21234.9</v>
      </c>
      <c r="P2575" s="80" t="n">
        <v>14686.8</v>
      </c>
      <c r="Q2575" s="80" t="n">
        <v>18623.3</v>
      </c>
      <c r="R2575" s="80" t="n">
        <v>6578.63</v>
      </c>
      <c r="S2575" s="80" t="n">
        <v>-1664.53</v>
      </c>
      <c r="T2575" s="80">
        <f>O2575-Y2575</f>
        <v/>
      </c>
      <c r="U2575" s="82">
        <f>AA2575/(T2575+X2575)</f>
        <v/>
      </c>
      <c r="V2575" s="80">
        <f>INDEX(检修、备用和必开!B:B,MATCH(统调负荷!$C2575,检修、备用和必开!$A:$A,0))</f>
        <v/>
      </c>
      <c r="W2575" s="80">
        <f>INDEX(检修、备用和必开!C:C,MATCH(统调负荷!$C2575,检修、备用和必开!$A:$A,0))</f>
        <v/>
      </c>
      <c r="X2575" s="80">
        <f>INDEX(检修、备用和必开!D:D,MATCH(统调负荷!$C2575,检修、备用和必开!$A:$A,0))</f>
        <v/>
      </c>
      <c r="Y2575" s="80">
        <f>INDEX(检修、备用和必开!E:E,MATCH(统调负荷!$C2575,检修、备用和必开!$A:$A,0))</f>
        <v/>
      </c>
      <c r="Z2575" s="80">
        <f>INDEX(检修、备用和必开!F:F,MATCH(统调负荷!$C2575,检修、备用和必开!$A:$A,0))</f>
        <v/>
      </c>
      <c r="AA2575" s="80">
        <f>94492.4-V2575-Z2575</f>
        <v/>
      </c>
      <c r="AB2575" s="80" t="n">
        <v>399.37</v>
      </c>
      <c r="AC2575" s="80" t="n">
        <v>714</v>
      </c>
      <c r="AD2575" s="83">
        <f>C2575+D2575</f>
        <v/>
      </c>
      <c r="AE2575" s="82">
        <f>N2575-E2575</f>
        <v/>
      </c>
      <c r="AF2575" s="82">
        <f>O2575-F2575</f>
        <v/>
      </c>
      <c r="AG2575" s="82">
        <f>P2575-G2575</f>
        <v/>
      </c>
      <c r="AH2575" s="82">
        <f>Q2575-H2575</f>
        <v/>
      </c>
      <c r="AI2575" s="82">
        <f>R2575-I2575</f>
        <v/>
      </c>
      <c r="AJ2575" s="82">
        <f>S2575-J2575</f>
        <v/>
      </c>
      <c r="AK2575" s="80">
        <f>INDEX(检修、备用和必开!I:I,MATCH(统调负荷!$C2575,检修、备用和必开!$A:$A,0))</f>
        <v/>
      </c>
    </row>
    <row r="2576" ht="13.8" customHeight="1">
      <c r="A2576" s="80">
        <f>WEEKDAY(C2576,2)</f>
        <v/>
      </c>
      <c r="B2576" s="80">
        <f>HOUR(D2576)</f>
        <v/>
      </c>
      <c r="D2576" s="75" t="n"/>
      <c r="E2576" s="80" t="n"/>
      <c r="F2576" s="80" t="n"/>
      <c r="G2576" s="80" t="n"/>
      <c r="H2576" s="80" t="n"/>
      <c r="I2576" s="80" t="n"/>
      <c r="J2576" s="80" t="n"/>
      <c r="K2576" s="80">
        <f>F2576-Y2576</f>
        <v/>
      </c>
      <c r="L2576" s="82">
        <f>AA2576/(K2576+W2576)</f>
        <v/>
      </c>
      <c r="M2576" s="75" t="n">
        <v>0.8125</v>
      </c>
      <c r="N2576" s="80" t="n">
        <v>59399.9</v>
      </c>
      <c r="O2576" s="80" t="n">
        <v>20635.22</v>
      </c>
      <c r="P2576" s="80" t="n">
        <v>14997.5</v>
      </c>
      <c r="Q2576" s="80" t="n">
        <v>18802.4</v>
      </c>
      <c r="R2576" s="80" t="n">
        <v>6570.93</v>
      </c>
      <c r="S2576" s="80" t="n">
        <v>-1606.15</v>
      </c>
      <c r="T2576" s="80">
        <f>O2576-Y2576</f>
        <v/>
      </c>
      <c r="U2576" s="82">
        <f>AA2576/(T2576+X2576)</f>
        <v/>
      </c>
      <c r="V2576" s="80">
        <f>INDEX(检修、备用和必开!B:B,MATCH(统调负荷!$C2576,检修、备用和必开!$A:$A,0))</f>
        <v/>
      </c>
      <c r="W2576" s="80">
        <f>INDEX(检修、备用和必开!C:C,MATCH(统调负荷!$C2576,检修、备用和必开!$A:$A,0))</f>
        <v/>
      </c>
      <c r="X2576" s="80">
        <f>INDEX(检修、备用和必开!D:D,MATCH(统调负荷!$C2576,检修、备用和必开!$A:$A,0))</f>
        <v/>
      </c>
      <c r="Y2576" s="80">
        <f>INDEX(检修、备用和必开!E:E,MATCH(统调负荷!$C2576,检修、备用和必开!$A:$A,0))</f>
        <v/>
      </c>
      <c r="Z2576" s="80">
        <f>INDEX(检修、备用和必开!F:F,MATCH(统调负荷!$C2576,检修、备用和必开!$A:$A,0))</f>
        <v/>
      </c>
      <c r="AA2576" s="80">
        <f>94492.4-V2576-Z2576</f>
        <v/>
      </c>
      <c r="AB2576" s="80" t="n">
        <v>399.37</v>
      </c>
      <c r="AC2576" s="80" t="n">
        <v>500</v>
      </c>
      <c r="AD2576" s="83">
        <f>C2576+D2576</f>
        <v/>
      </c>
      <c r="AE2576" s="82">
        <f>N2576-E2576</f>
        <v/>
      </c>
      <c r="AF2576" s="82">
        <f>O2576-F2576</f>
        <v/>
      </c>
      <c r="AG2576" s="82">
        <f>P2576-G2576</f>
        <v/>
      </c>
      <c r="AH2576" s="82">
        <f>Q2576-H2576</f>
        <v/>
      </c>
      <c r="AI2576" s="82">
        <f>R2576-I2576</f>
        <v/>
      </c>
      <c r="AJ2576" s="82">
        <f>S2576-J2576</f>
        <v/>
      </c>
      <c r="AK2576" s="80">
        <f>INDEX(检修、备用和必开!I:I,MATCH(统调负荷!$C2576,检修、备用和必开!$A:$A,0))</f>
        <v/>
      </c>
    </row>
    <row r="2577" ht="13.8" customHeight="1">
      <c r="A2577" s="80">
        <f>WEEKDAY(C2577,2)</f>
        <v/>
      </c>
      <c r="B2577" s="80">
        <f>HOUR(D2577)</f>
        <v/>
      </c>
      <c r="D2577" s="75" t="n"/>
      <c r="E2577" s="80" t="n"/>
      <c r="F2577" s="80" t="n"/>
      <c r="G2577" s="80" t="n"/>
      <c r="H2577" s="80" t="n"/>
      <c r="I2577" s="80" t="n"/>
      <c r="J2577" s="80" t="n"/>
      <c r="K2577" s="80">
        <f>F2577-Y2577</f>
        <v/>
      </c>
      <c r="L2577" s="82">
        <f>AA2577/(K2577+W2577)</f>
        <v/>
      </c>
      <c r="M2577" s="75" t="n">
        <v>0.8229166666666666</v>
      </c>
      <c r="N2577" s="80" t="n">
        <v>59481.3</v>
      </c>
      <c r="O2577" s="80" t="n">
        <v>21056.43</v>
      </c>
      <c r="P2577" s="80" t="n">
        <v>14423.5</v>
      </c>
      <c r="Q2577" s="80" t="n">
        <v>19038.8</v>
      </c>
      <c r="R2577" s="80" t="n">
        <v>6673.75</v>
      </c>
      <c r="S2577" s="80" t="n">
        <v>-1711.18</v>
      </c>
      <c r="T2577" s="80">
        <f>O2577-Y2577</f>
        <v/>
      </c>
      <c r="U2577" s="82">
        <f>AA2577/(T2577+X2577)</f>
        <v/>
      </c>
      <c r="V2577" s="80">
        <f>INDEX(检修、备用和必开!B:B,MATCH(统调负荷!$C2577,检修、备用和必开!$A:$A,0))</f>
        <v/>
      </c>
      <c r="W2577" s="80">
        <f>INDEX(检修、备用和必开!C:C,MATCH(统调负荷!$C2577,检修、备用和必开!$A:$A,0))</f>
        <v/>
      </c>
      <c r="X2577" s="80">
        <f>INDEX(检修、备用和必开!D:D,MATCH(统调负荷!$C2577,检修、备用和必开!$A:$A,0))</f>
        <v/>
      </c>
      <c r="Y2577" s="80">
        <f>INDEX(检修、备用和必开!E:E,MATCH(统调负荷!$C2577,检修、备用和必开!$A:$A,0))</f>
        <v/>
      </c>
      <c r="Z2577" s="80">
        <f>INDEX(检修、备用和必开!F:F,MATCH(统调负荷!$C2577,检修、备用和必开!$A:$A,0))</f>
        <v/>
      </c>
      <c r="AA2577" s="80">
        <f>94492.4-V2577-Z2577</f>
        <v/>
      </c>
      <c r="AB2577" s="80" t="n">
        <v>384.36</v>
      </c>
      <c r="AC2577" s="80" t="n">
        <v>455</v>
      </c>
      <c r="AD2577" s="83">
        <f>C2577+D2577</f>
        <v/>
      </c>
      <c r="AE2577" s="82">
        <f>N2577-E2577</f>
        <v/>
      </c>
      <c r="AF2577" s="82">
        <f>O2577-F2577</f>
        <v/>
      </c>
      <c r="AG2577" s="82">
        <f>P2577-G2577</f>
        <v/>
      </c>
      <c r="AH2577" s="82">
        <f>Q2577-H2577</f>
        <v/>
      </c>
      <c r="AI2577" s="82">
        <f>R2577-I2577</f>
        <v/>
      </c>
      <c r="AJ2577" s="82">
        <f>S2577-J2577</f>
        <v/>
      </c>
      <c r="AK2577" s="80">
        <f>INDEX(检修、备用和必开!I:I,MATCH(统调负荷!$C2577,检修、备用和必开!$A:$A,0))</f>
        <v/>
      </c>
    </row>
    <row r="2578" ht="13.8" customHeight="1">
      <c r="A2578" s="80">
        <f>WEEKDAY(C2578,2)</f>
        <v/>
      </c>
      <c r="B2578" s="80">
        <f>HOUR(D2578)</f>
        <v/>
      </c>
      <c r="D2578" s="75" t="n"/>
      <c r="E2578" s="80" t="n"/>
      <c r="F2578" s="80" t="n"/>
      <c r="G2578" s="80" t="n"/>
      <c r="H2578" s="80" t="n"/>
      <c r="I2578" s="80" t="n"/>
      <c r="J2578" s="80" t="n"/>
      <c r="K2578" s="80">
        <f>F2578-Y2578</f>
        <v/>
      </c>
      <c r="L2578" s="82">
        <f>AA2578/(K2578+W2578)</f>
        <v/>
      </c>
      <c r="M2578" s="75" t="n">
        <v>0.8333333333333334</v>
      </c>
      <c r="N2578" s="80" t="n">
        <v>59292.9</v>
      </c>
      <c r="O2578" s="80" t="n">
        <v>20563.44</v>
      </c>
      <c r="P2578" s="80" t="n">
        <v>14403.3</v>
      </c>
      <c r="Q2578" s="80" t="n">
        <v>19309.1</v>
      </c>
      <c r="R2578" s="80" t="n">
        <v>6651.69</v>
      </c>
      <c r="S2578" s="80" t="n">
        <v>-1634.63</v>
      </c>
      <c r="T2578" s="80">
        <f>O2578-Y2578</f>
        <v/>
      </c>
      <c r="U2578" s="82">
        <f>AA2578/(T2578+X2578)</f>
        <v/>
      </c>
      <c r="V2578" s="80">
        <f>INDEX(检修、备用和必开!B:B,MATCH(统调负荷!$C2578,检修、备用和必开!$A:$A,0))</f>
        <v/>
      </c>
      <c r="W2578" s="80">
        <f>INDEX(检修、备用和必开!C:C,MATCH(统调负荷!$C2578,检修、备用和必开!$A:$A,0))</f>
        <v/>
      </c>
      <c r="X2578" s="80">
        <f>INDEX(检修、备用和必开!D:D,MATCH(统调负荷!$C2578,检修、备用和必开!$A:$A,0))</f>
        <v/>
      </c>
      <c r="Y2578" s="80">
        <f>INDEX(检修、备用和必开!E:E,MATCH(统调负荷!$C2578,检修、备用和必开!$A:$A,0))</f>
        <v/>
      </c>
      <c r="Z2578" s="80">
        <f>INDEX(检修、备用和必开!F:F,MATCH(统调负荷!$C2578,检修、备用和必开!$A:$A,0))</f>
        <v/>
      </c>
      <c r="AA2578" s="80">
        <f>94492.4-V2578-Z2578</f>
        <v/>
      </c>
      <c r="AB2578" s="80" t="n">
        <v>370</v>
      </c>
      <c r="AC2578" s="80" t="n">
        <v>393.47</v>
      </c>
      <c r="AD2578" s="83">
        <f>C2578+D2578</f>
        <v/>
      </c>
      <c r="AE2578" s="82">
        <f>N2578-E2578</f>
        <v/>
      </c>
      <c r="AF2578" s="82">
        <f>O2578-F2578</f>
        <v/>
      </c>
      <c r="AG2578" s="82">
        <f>P2578-G2578</f>
        <v/>
      </c>
      <c r="AH2578" s="82">
        <f>Q2578-H2578</f>
        <v/>
      </c>
      <c r="AI2578" s="82">
        <f>R2578-I2578</f>
        <v/>
      </c>
      <c r="AJ2578" s="82">
        <f>S2578-J2578</f>
        <v/>
      </c>
      <c r="AK2578" s="80">
        <f>INDEX(检修、备用和必开!I:I,MATCH(统调负荷!$C2578,检修、备用和必开!$A:$A,0))</f>
        <v/>
      </c>
    </row>
    <row r="2579" ht="13.8" customHeight="1">
      <c r="A2579" s="80">
        <f>WEEKDAY(C2579,2)</f>
        <v/>
      </c>
      <c r="B2579" s="80">
        <f>HOUR(D2579)</f>
        <v/>
      </c>
      <c r="D2579" s="75" t="n"/>
      <c r="E2579" s="80" t="n"/>
      <c r="F2579" s="80" t="n"/>
      <c r="G2579" s="80" t="n"/>
      <c r="H2579" s="80" t="n"/>
      <c r="I2579" s="80" t="n"/>
      <c r="J2579" s="80" t="n"/>
      <c r="K2579" s="80">
        <f>F2579-Y2579</f>
        <v/>
      </c>
      <c r="L2579" s="82">
        <f>AA2579/(K2579+W2579)</f>
        <v/>
      </c>
      <c r="M2579" s="75" t="n">
        <v>0.84375</v>
      </c>
      <c r="N2579" s="80" t="n">
        <v>59253</v>
      </c>
      <c r="O2579" s="80" t="n">
        <v>20933.64</v>
      </c>
      <c r="P2579" s="80" t="n">
        <v>13938.7</v>
      </c>
      <c r="Q2579" s="80" t="n">
        <v>19417.8</v>
      </c>
      <c r="R2579" s="80" t="n">
        <v>6590.18</v>
      </c>
      <c r="S2579" s="80" t="n">
        <v>-1627.32</v>
      </c>
      <c r="T2579" s="80">
        <f>O2579-Y2579</f>
        <v/>
      </c>
      <c r="U2579" s="82">
        <f>AA2579/(T2579+X2579)</f>
        <v/>
      </c>
      <c r="V2579" s="80">
        <f>INDEX(检修、备用和必开!B:B,MATCH(统调负荷!$C2579,检修、备用和必开!$A:$A,0))</f>
        <v/>
      </c>
      <c r="W2579" s="80">
        <f>INDEX(检修、备用和必开!C:C,MATCH(统调负荷!$C2579,检修、备用和必开!$A:$A,0))</f>
        <v/>
      </c>
      <c r="X2579" s="80">
        <f>INDEX(检修、备用和必开!D:D,MATCH(统调负荷!$C2579,检修、备用和必开!$A:$A,0))</f>
        <v/>
      </c>
      <c r="Y2579" s="80">
        <f>INDEX(检修、备用和必开!E:E,MATCH(统调负荷!$C2579,检修、备用和必开!$A:$A,0))</f>
        <v/>
      </c>
      <c r="Z2579" s="80">
        <f>INDEX(检修、备用和必开!F:F,MATCH(统调负荷!$C2579,检修、备用和必开!$A:$A,0))</f>
        <v/>
      </c>
      <c r="AA2579" s="80">
        <f>94492.4-V2579-Z2579</f>
        <v/>
      </c>
      <c r="AB2579" s="80" t="n">
        <v>365.55</v>
      </c>
      <c r="AC2579" s="80" t="n">
        <v>422.51</v>
      </c>
      <c r="AD2579" s="83">
        <f>C2579+D2579</f>
        <v/>
      </c>
      <c r="AE2579" s="82">
        <f>N2579-E2579</f>
        <v/>
      </c>
      <c r="AF2579" s="82">
        <f>O2579-F2579</f>
        <v/>
      </c>
      <c r="AG2579" s="82">
        <f>P2579-G2579</f>
        <v/>
      </c>
      <c r="AH2579" s="82">
        <f>Q2579-H2579</f>
        <v/>
      </c>
      <c r="AI2579" s="82">
        <f>R2579-I2579</f>
        <v/>
      </c>
      <c r="AJ2579" s="82">
        <f>S2579-J2579</f>
        <v/>
      </c>
      <c r="AK2579" s="80">
        <f>INDEX(检修、备用和必开!I:I,MATCH(统调负荷!$C2579,检修、备用和必开!$A:$A,0))</f>
        <v/>
      </c>
    </row>
    <row r="2580" ht="13.8" customHeight="1">
      <c r="A2580" s="80">
        <f>WEEKDAY(C2580,2)</f>
        <v/>
      </c>
      <c r="B2580" s="80">
        <f>HOUR(D2580)</f>
        <v/>
      </c>
      <c r="D2580" s="75" t="n"/>
      <c r="E2580" s="80" t="n"/>
      <c r="F2580" s="80" t="n"/>
      <c r="G2580" s="80" t="n"/>
      <c r="H2580" s="80" t="n"/>
      <c r="I2580" s="80" t="n"/>
      <c r="J2580" s="80" t="n"/>
      <c r="K2580" s="80">
        <f>F2580-Y2580</f>
        <v/>
      </c>
      <c r="L2580" s="82">
        <f>AA2580/(K2580+W2580)</f>
        <v/>
      </c>
      <c r="M2580" s="75" t="n">
        <v>0.8541666666666666</v>
      </c>
      <c r="N2580" s="80" t="n">
        <v>59390.1</v>
      </c>
      <c r="O2580" s="80" t="n">
        <v>20992.75</v>
      </c>
      <c r="P2580" s="80" t="n">
        <v>13910.6</v>
      </c>
      <c r="Q2580" s="80" t="n">
        <v>19491.1</v>
      </c>
      <c r="R2580" s="80" t="n">
        <v>6615.91</v>
      </c>
      <c r="S2580" s="80" t="n">
        <v>-1620.26</v>
      </c>
      <c r="T2580" s="80">
        <f>O2580-Y2580</f>
        <v/>
      </c>
      <c r="U2580" s="82">
        <f>AA2580/(T2580+X2580)</f>
        <v/>
      </c>
      <c r="V2580" s="80">
        <f>INDEX(检修、备用和必开!B:B,MATCH(统调负荷!$C2580,检修、备用和必开!$A:$A,0))</f>
        <v/>
      </c>
      <c r="W2580" s="80">
        <f>INDEX(检修、备用和必开!C:C,MATCH(统调负荷!$C2580,检修、备用和必开!$A:$A,0))</f>
        <v/>
      </c>
      <c r="X2580" s="80">
        <f>INDEX(检修、备用和必开!D:D,MATCH(统调负荷!$C2580,检修、备用和必开!$A:$A,0))</f>
        <v/>
      </c>
      <c r="Y2580" s="80">
        <f>INDEX(检修、备用和必开!E:E,MATCH(统调负荷!$C2580,检修、备用和必开!$A:$A,0))</f>
        <v/>
      </c>
      <c r="Z2580" s="80">
        <f>INDEX(检修、备用和必开!F:F,MATCH(统调负荷!$C2580,检修、备用和必开!$A:$A,0))</f>
        <v/>
      </c>
      <c r="AA2580" s="80">
        <f>94492.4-V2580-Z2580</f>
        <v/>
      </c>
      <c r="AB2580" s="80" t="n">
        <v>360</v>
      </c>
      <c r="AC2580" s="80" t="n">
        <v>466.51</v>
      </c>
      <c r="AD2580" s="83">
        <f>C2580+D2580</f>
        <v/>
      </c>
      <c r="AE2580" s="82">
        <f>N2580-E2580</f>
        <v/>
      </c>
      <c r="AF2580" s="82">
        <f>O2580-F2580</f>
        <v/>
      </c>
      <c r="AG2580" s="82">
        <f>P2580-G2580</f>
        <v/>
      </c>
      <c r="AH2580" s="82">
        <f>Q2580-H2580</f>
        <v/>
      </c>
      <c r="AI2580" s="82">
        <f>R2580-I2580</f>
        <v/>
      </c>
      <c r="AJ2580" s="82">
        <f>S2580-J2580</f>
        <v/>
      </c>
      <c r="AK2580" s="80">
        <f>INDEX(检修、备用和必开!I:I,MATCH(统调负荷!$C2580,检修、备用和必开!$A:$A,0))</f>
        <v/>
      </c>
    </row>
    <row r="2581" ht="13.8" customHeight="1">
      <c r="A2581" s="80">
        <f>WEEKDAY(C2581,2)</f>
        <v/>
      </c>
      <c r="B2581" s="80">
        <f>HOUR(D2581)</f>
        <v/>
      </c>
      <c r="D2581" s="75" t="n"/>
      <c r="E2581" s="80" t="n"/>
      <c r="F2581" s="80" t="n"/>
      <c r="G2581" s="80" t="n"/>
      <c r="H2581" s="80" t="n"/>
      <c r="I2581" s="80" t="n"/>
      <c r="J2581" s="80" t="n"/>
      <c r="K2581" s="80">
        <f>F2581-Y2581</f>
        <v/>
      </c>
      <c r="L2581" s="82">
        <f>AA2581/(K2581+W2581)</f>
        <v/>
      </c>
      <c r="M2581" s="75" t="n">
        <v>0.8645833333333334</v>
      </c>
      <c r="N2581" s="80" t="n">
        <v>59363.1</v>
      </c>
      <c r="O2581" s="80" t="n">
        <v>20920.57</v>
      </c>
      <c r="P2581" s="80" t="n">
        <v>13620.9</v>
      </c>
      <c r="Q2581" s="80" t="n">
        <v>19811.6</v>
      </c>
      <c r="R2581" s="80" t="n">
        <v>6626.32</v>
      </c>
      <c r="S2581" s="80" t="n">
        <v>-1616.29</v>
      </c>
      <c r="T2581" s="80">
        <f>O2581-Y2581</f>
        <v/>
      </c>
      <c r="U2581" s="82">
        <f>AA2581/(T2581+X2581)</f>
        <v/>
      </c>
      <c r="V2581" s="80">
        <f>INDEX(检修、备用和必开!B:B,MATCH(统调负荷!$C2581,检修、备用和必开!$A:$A,0))</f>
        <v/>
      </c>
      <c r="W2581" s="80">
        <f>INDEX(检修、备用和必开!C:C,MATCH(统调负荷!$C2581,检修、备用和必开!$A:$A,0))</f>
        <v/>
      </c>
      <c r="X2581" s="80">
        <f>INDEX(检修、备用和必开!D:D,MATCH(统调负荷!$C2581,检修、备用和必开!$A:$A,0))</f>
        <v/>
      </c>
      <c r="Y2581" s="80">
        <f>INDEX(检修、备用和必开!E:E,MATCH(统调负荷!$C2581,检修、备用和必开!$A:$A,0))</f>
        <v/>
      </c>
      <c r="Z2581" s="80">
        <f>INDEX(检修、备用和必开!F:F,MATCH(统调负荷!$C2581,检修、备用和必开!$A:$A,0))</f>
        <v/>
      </c>
      <c r="AA2581" s="80">
        <f>94492.4-V2581-Z2581</f>
        <v/>
      </c>
      <c r="AB2581" s="80" t="n">
        <v>370</v>
      </c>
      <c r="AC2581" s="80" t="n">
        <v>413.5</v>
      </c>
      <c r="AD2581" s="83">
        <f>C2581+D2581</f>
        <v/>
      </c>
      <c r="AE2581" s="82">
        <f>N2581-E2581</f>
        <v/>
      </c>
      <c r="AF2581" s="82">
        <f>O2581-F2581</f>
        <v/>
      </c>
      <c r="AG2581" s="82">
        <f>P2581-G2581</f>
        <v/>
      </c>
      <c r="AH2581" s="82">
        <f>Q2581-H2581</f>
        <v/>
      </c>
      <c r="AI2581" s="82">
        <f>R2581-I2581</f>
        <v/>
      </c>
      <c r="AJ2581" s="82">
        <f>S2581-J2581</f>
        <v/>
      </c>
      <c r="AK2581" s="80">
        <f>INDEX(检修、备用和必开!I:I,MATCH(统调负荷!$C2581,检修、备用和必开!$A:$A,0))</f>
        <v/>
      </c>
    </row>
    <row r="2582" ht="13.8" customHeight="1">
      <c r="A2582" s="80">
        <f>WEEKDAY(C2582,2)</f>
        <v/>
      </c>
      <c r="B2582" s="80">
        <f>HOUR(D2582)</f>
        <v/>
      </c>
      <c r="D2582" s="75" t="n"/>
      <c r="E2582" s="80" t="n"/>
      <c r="F2582" s="80" t="n"/>
      <c r="G2582" s="80" t="n"/>
      <c r="H2582" s="80" t="n"/>
      <c r="I2582" s="80" t="n"/>
      <c r="J2582" s="80" t="n"/>
      <c r="K2582" s="80">
        <f>F2582-Y2582</f>
        <v/>
      </c>
      <c r="L2582" s="82">
        <f>AA2582/(K2582+W2582)</f>
        <v/>
      </c>
      <c r="M2582" s="75" t="n">
        <v>0.875</v>
      </c>
      <c r="N2582" s="80" t="n">
        <v>59471.6</v>
      </c>
      <c r="O2582" s="80" t="n">
        <v>21017.39</v>
      </c>
      <c r="P2582" s="80" t="n">
        <v>13143.6</v>
      </c>
      <c r="Q2582" s="80" t="n">
        <v>20268.3</v>
      </c>
      <c r="R2582" s="80" t="n">
        <v>6628.59</v>
      </c>
      <c r="S2582" s="80" t="n">
        <v>-1586.28</v>
      </c>
      <c r="T2582" s="80">
        <f>O2582-Y2582</f>
        <v/>
      </c>
      <c r="U2582" s="82">
        <f>AA2582/(T2582+X2582)</f>
        <v/>
      </c>
      <c r="V2582" s="80">
        <f>INDEX(检修、备用和必开!B:B,MATCH(统调负荷!$C2582,检修、备用和必开!$A:$A,0))</f>
        <v/>
      </c>
      <c r="W2582" s="80">
        <f>INDEX(检修、备用和必开!C:C,MATCH(统调负荷!$C2582,检修、备用和必开!$A:$A,0))</f>
        <v/>
      </c>
      <c r="X2582" s="80">
        <f>INDEX(检修、备用和必开!D:D,MATCH(统调负荷!$C2582,检修、备用和必开!$A:$A,0))</f>
        <v/>
      </c>
      <c r="Y2582" s="80">
        <f>INDEX(检修、备用和必开!E:E,MATCH(统调负荷!$C2582,检修、备用和必开!$A:$A,0))</f>
        <v/>
      </c>
      <c r="Z2582" s="80">
        <f>INDEX(检修、备用和必开!F:F,MATCH(统调负荷!$C2582,检修、备用和必开!$A:$A,0))</f>
        <v/>
      </c>
      <c r="AA2582" s="80">
        <f>94492.4-V2582-Z2582</f>
        <v/>
      </c>
      <c r="AB2582" s="80" t="n">
        <v>375</v>
      </c>
      <c r="AC2582" s="80" t="n">
        <v>411.4</v>
      </c>
      <c r="AD2582" s="83">
        <f>C2582+D2582</f>
        <v/>
      </c>
      <c r="AE2582" s="82">
        <f>N2582-E2582</f>
        <v/>
      </c>
      <c r="AF2582" s="82">
        <f>O2582-F2582</f>
        <v/>
      </c>
      <c r="AG2582" s="82">
        <f>P2582-G2582</f>
        <v/>
      </c>
      <c r="AH2582" s="82">
        <f>Q2582-H2582</f>
        <v/>
      </c>
      <c r="AI2582" s="82">
        <f>R2582-I2582</f>
        <v/>
      </c>
      <c r="AJ2582" s="82">
        <f>S2582-J2582</f>
        <v/>
      </c>
      <c r="AK2582" s="80">
        <f>INDEX(检修、备用和必开!I:I,MATCH(统调负荷!$C2582,检修、备用和必开!$A:$A,0))</f>
        <v/>
      </c>
    </row>
    <row r="2583" ht="13.8" customHeight="1">
      <c r="A2583" s="80">
        <f>WEEKDAY(C2583,2)</f>
        <v/>
      </c>
      <c r="B2583" s="80">
        <f>HOUR(D2583)</f>
        <v/>
      </c>
      <c r="D2583" s="75" t="n"/>
      <c r="E2583" s="80" t="n"/>
      <c r="F2583" s="80" t="n"/>
      <c r="G2583" s="80" t="n"/>
      <c r="H2583" s="80" t="n"/>
      <c r="I2583" s="80" t="n"/>
      <c r="J2583" s="80" t="n"/>
      <c r="K2583" s="80">
        <f>F2583-Y2583</f>
        <v/>
      </c>
      <c r="L2583" s="82">
        <f>AA2583/(K2583+W2583)</f>
        <v/>
      </c>
      <c r="M2583" s="75" t="n">
        <v>0.8854166666666666</v>
      </c>
      <c r="N2583" s="80" t="n">
        <v>59136.3</v>
      </c>
      <c r="O2583" s="80" t="n">
        <v>20709.31</v>
      </c>
      <c r="P2583" s="80" t="n">
        <v>12754.7</v>
      </c>
      <c r="Q2583" s="80" t="n">
        <v>20678.2</v>
      </c>
      <c r="R2583" s="80" t="n">
        <v>6611.4</v>
      </c>
      <c r="S2583" s="80" t="n">
        <v>-1617.31</v>
      </c>
      <c r="T2583" s="80">
        <f>O2583-Y2583</f>
        <v/>
      </c>
      <c r="U2583" s="82">
        <f>AA2583/(T2583+X2583)</f>
        <v/>
      </c>
      <c r="V2583" s="80">
        <f>INDEX(检修、备用和必开!B:B,MATCH(统调负荷!$C2583,检修、备用和必开!$A:$A,0))</f>
        <v/>
      </c>
      <c r="W2583" s="80">
        <f>INDEX(检修、备用和必开!C:C,MATCH(统调负荷!$C2583,检修、备用和必开!$A:$A,0))</f>
        <v/>
      </c>
      <c r="X2583" s="80">
        <f>INDEX(检修、备用和必开!D:D,MATCH(统调负荷!$C2583,检修、备用和必开!$A:$A,0))</f>
        <v/>
      </c>
      <c r="Y2583" s="80">
        <f>INDEX(检修、备用和必开!E:E,MATCH(统调负荷!$C2583,检修、备用和必开!$A:$A,0))</f>
        <v/>
      </c>
      <c r="Z2583" s="80">
        <f>INDEX(检修、备用和必开!F:F,MATCH(统调负荷!$C2583,检修、备用和必开!$A:$A,0))</f>
        <v/>
      </c>
      <c r="AA2583" s="80">
        <f>94492.4-V2583-Z2583</f>
        <v/>
      </c>
      <c r="AB2583" s="80" t="n">
        <v>370</v>
      </c>
      <c r="AC2583" s="80" t="n">
        <v>380</v>
      </c>
      <c r="AD2583" s="83">
        <f>C2583+D2583</f>
        <v/>
      </c>
      <c r="AE2583" s="82">
        <f>N2583-E2583</f>
        <v/>
      </c>
      <c r="AF2583" s="82">
        <f>O2583-F2583</f>
        <v/>
      </c>
      <c r="AG2583" s="82">
        <f>P2583-G2583</f>
        <v/>
      </c>
      <c r="AH2583" s="82">
        <f>Q2583-H2583</f>
        <v/>
      </c>
      <c r="AI2583" s="82">
        <f>R2583-I2583</f>
        <v/>
      </c>
      <c r="AJ2583" s="82">
        <f>S2583-J2583</f>
        <v/>
      </c>
      <c r="AK2583" s="80">
        <f>INDEX(检修、备用和必开!I:I,MATCH(统调负荷!$C2583,检修、备用和必开!$A:$A,0))</f>
        <v/>
      </c>
    </row>
    <row r="2584" ht="13.8" customHeight="1">
      <c r="A2584" s="80">
        <f>WEEKDAY(C2584,2)</f>
        <v/>
      </c>
      <c r="B2584" s="80">
        <f>HOUR(D2584)</f>
        <v/>
      </c>
      <c r="D2584" s="75" t="n"/>
      <c r="E2584" s="80" t="n"/>
      <c r="F2584" s="80" t="n"/>
      <c r="G2584" s="80" t="n"/>
      <c r="H2584" s="80" t="n"/>
      <c r="I2584" s="80" t="n"/>
      <c r="J2584" s="80" t="n"/>
      <c r="K2584" s="80">
        <f>F2584-Y2584</f>
        <v/>
      </c>
      <c r="L2584" s="82">
        <f>AA2584/(K2584+W2584)</f>
        <v/>
      </c>
      <c r="M2584" s="75" t="n">
        <v>0.8958333333333334</v>
      </c>
      <c r="N2584" s="80" t="n">
        <v>58790.2</v>
      </c>
      <c r="O2584" s="80" t="n">
        <v>20316.14</v>
      </c>
      <c r="P2584" s="80" t="n">
        <v>12659.3</v>
      </c>
      <c r="Q2584" s="80" t="n">
        <v>20762</v>
      </c>
      <c r="R2584" s="80" t="n">
        <v>6642.69</v>
      </c>
      <c r="S2584" s="80" t="n">
        <v>-1589.93</v>
      </c>
      <c r="T2584" s="80">
        <f>O2584-Y2584</f>
        <v/>
      </c>
      <c r="U2584" s="82">
        <f>AA2584/(T2584+X2584)</f>
        <v/>
      </c>
      <c r="V2584" s="80">
        <f>INDEX(检修、备用和必开!B:B,MATCH(统调负荷!$C2584,检修、备用和必开!$A:$A,0))</f>
        <v/>
      </c>
      <c r="W2584" s="80">
        <f>INDEX(检修、备用和必开!C:C,MATCH(统调负荷!$C2584,检修、备用和必开!$A:$A,0))</f>
        <v/>
      </c>
      <c r="X2584" s="80">
        <f>INDEX(检修、备用和必开!D:D,MATCH(统调负荷!$C2584,检修、备用和必开!$A:$A,0))</f>
        <v/>
      </c>
      <c r="Y2584" s="80">
        <f>INDEX(检修、备用和必开!E:E,MATCH(统调负荷!$C2584,检修、备用和必开!$A:$A,0))</f>
        <v/>
      </c>
      <c r="Z2584" s="80">
        <f>INDEX(检修、备用和必开!F:F,MATCH(统调负荷!$C2584,检修、备用和必开!$A:$A,0))</f>
        <v/>
      </c>
      <c r="AA2584" s="80">
        <f>94492.4-V2584-Z2584</f>
        <v/>
      </c>
      <c r="AB2584" s="80" t="n">
        <v>380</v>
      </c>
      <c r="AC2584" s="80" t="n">
        <v>373.5</v>
      </c>
      <c r="AD2584" s="83">
        <f>C2584+D2584</f>
        <v/>
      </c>
      <c r="AE2584" s="82">
        <f>N2584-E2584</f>
        <v/>
      </c>
      <c r="AF2584" s="82">
        <f>O2584-F2584</f>
        <v/>
      </c>
      <c r="AG2584" s="82">
        <f>P2584-G2584</f>
        <v/>
      </c>
      <c r="AH2584" s="82">
        <f>Q2584-H2584</f>
        <v/>
      </c>
      <c r="AI2584" s="82">
        <f>R2584-I2584</f>
        <v/>
      </c>
      <c r="AJ2584" s="82">
        <f>S2584-J2584</f>
        <v/>
      </c>
      <c r="AK2584" s="80">
        <f>INDEX(检修、备用和必开!I:I,MATCH(统调负荷!$C2584,检修、备用和必开!$A:$A,0))</f>
        <v/>
      </c>
    </row>
    <row r="2585" ht="13.8" customHeight="1">
      <c r="A2585" s="80">
        <f>WEEKDAY(C2585,2)</f>
        <v/>
      </c>
      <c r="B2585" s="80">
        <f>HOUR(D2585)</f>
        <v/>
      </c>
      <c r="D2585" s="75" t="n"/>
      <c r="E2585" s="80" t="n"/>
      <c r="F2585" s="80" t="n"/>
      <c r="G2585" s="80" t="n"/>
      <c r="H2585" s="80" t="n"/>
      <c r="I2585" s="80" t="n"/>
      <c r="J2585" s="80" t="n"/>
      <c r="K2585" s="80">
        <f>F2585-Y2585</f>
        <v/>
      </c>
      <c r="L2585" s="82">
        <f>AA2585/(K2585+W2585)</f>
        <v/>
      </c>
      <c r="M2585" s="75" t="n">
        <v>0.90625</v>
      </c>
      <c r="N2585" s="80" t="n">
        <v>58224.1</v>
      </c>
      <c r="O2585" s="80" t="n">
        <v>20040.88</v>
      </c>
      <c r="P2585" s="80" t="n">
        <v>12720.8</v>
      </c>
      <c r="Q2585" s="80" t="n">
        <v>20529.8</v>
      </c>
      <c r="R2585" s="80" t="n">
        <v>6629.39</v>
      </c>
      <c r="S2585" s="80" t="n">
        <v>-1696.77</v>
      </c>
      <c r="T2585" s="80">
        <f>O2585-Y2585</f>
        <v/>
      </c>
      <c r="U2585" s="82">
        <f>AA2585/(T2585+X2585)</f>
        <v/>
      </c>
      <c r="V2585" s="80">
        <f>INDEX(检修、备用和必开!B:B,MATCH(统调负荷!$C2585,检修、备用和必开!$A:$A,0))</f>
        <v/>
      </c>
      <c r="W2585" s="80">
        <f>INDEX(检修、备用和必开!C:C,MATCH(统调负荷!$C2585,检修、备用和必开!$A:$A,0))</f>
        <v/>
      </c>
      <c r="X2585" s="80">
        <f>INDEX(检修、备用和必开!D:D,MATCH(统调负荷!$C2585,检修、备用和必开!$A:$A,0))</f>
        <v/>
      </c>
      <c r="Y2585" s="80">
        <f>INDEX(检修、备用和必开!E:E,MATCH(统调负荷!$C2585,检修、备用和必开!$A:$A,0))</f>
        <v/>
      </c>
      <c r="Z2585" s="80">
        <f>INDEX(检修、备用和必开!F:F,MATCH(统调负荷!$C2585,检修、备用和必开!$A:$A,0))</f>
        <v/>
      </c>
      <c r="AA2585" s="80">
        <f>94492.4-V2585-Z2585</f>
        <v/>
      </c>
      <c r="AB2585" s="80" t="n">
        <v>360.55</v>
      </c>
      <c r="AC2585" s="80" t="n">
        <v>358.5</v>
      </c>
      <c r="AD2585" s="83">
        <f>C2585+D2585</f>
        <v/>
      </c>
      <c r="AE2585" s="82">
        <f>N2585-E2585</f>
        <v/>
      </c>
      <c r="AF2585" s="82">
        <f>O2585-F2585</f>
        <v/>
      </c>
      <c r="AG2585" s="82">
        <f>P2585-G2585</f>
        <v/>
      </c>
      <c r="AH2585" s="82">
        <f>Q2585-H2585</f>
        <v/>
      </c>
      <c r="AI2585" s="82">
        <f>R2585-I2585</f>
        <v/>
      </c>
      <c r="AJ2585" s="82">
        <f>S2585-J2585</f>
        <v/>
      </c>
      <c r="AK2585" s="80">
        <f>INDEX(检修、备用和必开!I:I,MATCH(统调负荷!$C2585,检修、备用和必开!$A:$A,0))</f>
        <v/>
      </c>
    </row>
    <row r="2586" ht="13.8" customHeight="1">
      <c r="A2586" s="80">
        <f>WEEKDAY(C2586,2)</f>
        <v/>
      </c>
      <c r="B2586" s="80">
        <f>HOUR(D2586)</f>
        <v/>
      </c>
      <c r="D2586" s="75" t="n"/>
      <c r="E2586" s="80" t="n"/>
      <c r="F2586" s="80" t="n"/>
      <c r="G2586" s="80" t="n"/>
      <c r="H2586" s="80" t="n"/>
      <c r="I2586" s="80" t="n"/>
      <c r="J2586" s="80" t="n"/>
      <c r="K2586" s="80">
        <f>F2586-Y2586</f>
        <v/>
      </c>
      <c r="L2586" s="82">
        <f>AA2586/(K2586+W2586)</f>
        <v/>
      </c>
      <c r="M2586" s="75" t="n">
        <v>0.9166666666666666</v>
      </c>
      <c r="N2586" s="80" t="n">
        <v>57549.3</v>
      </c>
      <c r="O2586" s="80" t="n">
        <v>20966.02</v>
      </c>
      <c r="P2586" s="80" t="n">
        <v>11067.8</v>
      </c>
      <c r="Q2586" s="80" t="n">
        <v>20569.5</v>
      </c>
      <c r="R2586" s="80" t="n">
        <v>6506.88</v>
      </c>
      <c r="S2586" s="80" t="n">
        <v>-1560.9</v>
      </c>
      <c r="T2586" s="80">
        <f>O2586-Y2586</f>
        <v/>
      </c>
      <c r="U2586" s="82">
        <f>AA2586/(T2586+X2586)</f>
        <v/>
      </c>
      <c r="V2586" s="80">
        <f>INDEX(检修、备用和必开!B:B,MATCH(统调负荷!$C2586,检修、备用和必开!$A:$A,0))</f>
        <v/>
      </c>
      <c r="W2586" s="80">
        <f>INDEX(检修、备用和必开!C:C,MATCH(统调负荷!$C2586,检修、备用和必开!$A:$A,0))</f>
        <v/>
      </c>
      <c r="X2586" s="80">
        <f>INDEX(检修、备用和必开!D:D,MATCH(统调负荷!$C2586,检修、备用和必开!$A:$A,0))</f>
        <v/>
      </c>
      <c r="Y2586" s="80">
        <f>INDEX(检修、备用和必开!E:E,MATCH(统调负荷!$C2586,检修、备用和必开!$A:$A,0))</f>
        <v/>
      </c>
      <c r="Z2586" s="80">
        <f>INDEX(检修、备用和必开!F:F,MATCH(统调负荷!$C2586,检修、备用和必开!$A:$A,0))</f>
        <v/>
      </c>
      <c r="AA2586" s="80">
        <f>94492.4-V2586-Z2586</f>
        <v/>
      </c>
      <c r="AB2586" s="80" t="n">
        <v>360</v>
      </c>
      <c r="AC2586" s="80" t="n">
        <v>440</v>
      </c>
      <c r="AD2586" s="83">
        <f>C2586+D2586</f>
        <v/>
      </c>
      <c r="AE2586" s="82">
        <f>N2586-E2586</f>
        <v/>
      </c>
      <c r="AF2586" s="82">
        <f>O2586-F2586</f>
        <v/>
      </c>
      <c r="AG2586" s="82">
        <f>P2586-G2586</f>
        <v/>
      </c>
      <c r="AH2586" s="82">
        <f>Q2586-H2586</f>
        <v/>
      </c>
      <c r="AI2586" s="82">
        <f>R2586-I2586</f>
        <v/>
      </c>
      <c r="AJ2586" s="82">
        <f>S2586-J2586</f>
        <v/>
      </c>
      <c r="AK2586" s="80">
        <f>INDEX(检修、备用和必开!I:I,MATCH(统调负荷!$C2586,检修、备用和必开!$A:$A,0))</f>
        <v/>
      </c>
    </row>
    <row r="2587" ht="13.8" customHeight="1">
      <c r="A2587" s="80">
        <f>WEEKDAY(C2587,2)</f>
        <v/>
      </c>
      <c r="B2587" s="80">
        <f>HOUR(D2587)</f>
        <v/>
      </c>
      <c r="D2587" s="75" t="n"/>
      <c r="E2587" s="80" t="n"/>
      <c r="F2587" s="80" t="n"/>
      <c r="G2587" s="80" t="n"/>
      <c r="H2587" s="80" t="n"/>
      <c r="I2587" s="80" t="n"/>
      <c r="J2587" s="80" t="n"/>
      <c r="K2587" s="80">
        <f>F2587-Y2587</f>
        <v/>
      </c>
      <c r="L2587" s="82">
        <f>AA2587/(K2587+W2587)</f>
        <v/>
      </c>
      <c r="M2587" s="75" t="n">
        <v>0.9270833333333334</v>
      </c>
      <c r="N2587" s="80" t="n">
        <v>56423.9</v>
      </c>
      <c r="O2587" s="80" t="n">
        <v>21145.92</v>
      </c>
      <c r="P2587" s="80" t="n">
        <v>10120.9</v>
      </c>
      <c r="Q2587" s="80" t="n">
        <v>20226.6</v>
      </c>
      <c r="R2587" s="80" t="n">
        <v>6519.24</v>
      </c>
      <c r="S2587" s="80" t="n">
        <v>-1588.76</v>
      </c>
      <c r="T2587" s="80">
        <f>O2587-Y2587</f>
        <v/>
      </c>
      <c r="U2587" s="82">
        <f>AA2587/(T2587+X2587)</f>
        <v/>
      </c>
      <c r="V2587" s="80">
        <f>INDEX(检修、备用和必开!B:B,MATCH(统调负荷!$C2587,检修、备用和必开!$A:$A,0))</f>
        <v/>
      </c>
      <c r="W2587" s="80">
        <f>INDEX(检修、备用和必开!C:C,MATCH(统调负荷!$C2587,检修、备用和必开!$A:$A,0))</f>
        <v/>
      </c>
      <c r="X2587" s="80">
        <f>INDEX(检修、备用和必开!D:D,MATCH(统调负荷!$C2587,检修、备用和必开!$A:$A,0))</f>
        <v/>
      </c>
      <c r="Y2587" s="80">
        <f>INDEX(检修、备用和必开!E:E,MATCH(统调负荷!$C2587,检修、备用和必开!$A:$A,0))</f>
        <v/>
      </c>
      <c r="Z2587" s="80">
        <f>INDEX(检修、备用和必开!F:F,MATCH(统调负荷!$C2587,检修、备用和必开!$A:$A,0))</f>
        <v/>
      </c>
      <c r="AA2587" s="80">
        <f>94492.4-V2587-Z2587</f>
        <v/>
      </c>
      <c r="AB2587" s="80" t="n">
        <v>370</v>
      </c>
      <c r="AC2587" s="80" t="n">
        <v>380</v>
      </c>
      <c r="AD2587" s="83">
        <f>C2587+D2587</f>
        <v/>
      </c>
      <c r="AE2587" s="82">
        <f>N2587-E2587</f>
        <v/>
      </c>
      <c r="AF2587" s="82">
        <f>O2587-F2587</f>
        <v/>
      </c>
      <c r="AG2587" s="82">
        <f>P2587-G2587</f>
        <v/>
      </c>
      <c r="AH2587" s="82">
        <f>Q2587-H2587</f>
        <v/>
      </c>
      <c r="AI2587" s="82">
        <f>R2587-I2587</f>
        <v/>
      </c>
      <c r="AJ2587" s="82">
        <f>S2587-J2587</f>
        <v/>
      </c>
      <c r="AK2587" s="80">
        <f>INDEX(检修、备用和必开!I:I,MATCH(统调负荷!$C2587,检修、备用和必开!$A:$A,0))</f>
        <v/>
      </c>
    </row>
    <row r="2588" ht="13.8" customHeight="1">
      <c r="A2588" s="80">
        <f>WEEKDAY(C2588,2)</f>
        <v/>
      </c>
      <c r="B2588" s="80">
        <f>HOUR(D2588)</f>
        <v/>
      </c>
      <c r="D2588" s="75" t="n"/>
      <c r="E2588" s="80" t="n"/>
      <c r="F2588" s="80" t="n"/>
      <c r="G2588" s="80" t="n"/>
      <c r="H2588" s="80" t="n"/>
      <c r="I2588" s="80" t="n"/>
      <c r="J2588" s="80" t="n"/>
      <c r="K2588" s="80">
        <f>F2588-Y2588</f>
        <v/>
      </c>
      <c r="L2588" s="82">
        <f>AA2588/(K2588+W2588)</f>
        <v/>
      </c>
      <c r="M2588" s="75" t="n">
        <v>0.9375</v>
      </c>
      <c r="N2588" s="80" t="n">
        <v>55282.6</v>
      </c>
      <c r="O2588" s="80" t="n">
        <v>21304.63</v>
      </c>
      <c r="P2588" s="80" t="n">
        <v>9598.33</v>
      </c>
      <c r="Q2588" s="80" t="n">
        <v>19426.4</v>
      </c>
      <c r="R2588" s="80" t="n">
        <v>6551.8</v>
      </c>
      <c r="S2588" s="80" t="n">
        <v>-1598.56</v>
      </c>
      <c r="T2588" s="80">
        <f>O2588-Y2588</f>
        <v/>
      </c>
      <c r="U2588" s="82">
        <f>AA2588/(T2588+X2588)</f>
        <v/>
      </c>
      <c r="V2588" s="80">
        <f>INDEX(检修、备用和必开!B:B,MATCH(统调负荷!$C2588,检修、备用和必开!$A:$A,0))</f>
        <v/>
      </c>
      <c r="W2588" s="80">
        <f>INDEX(检修、备用和必开!C:C,MATCH(统调负荷!$C2588,检修、备用和必开!$A:$A,0))</f>
        <v/>
      </c>
      <c r="X2588" s="80">
        <f>INDEX(检修、备用和必开!D:D,MATCH(统调负荷!$C2588,检修、备用和必开!$A:$A,0))</f>
        <v/>
      </c>
      <c r="Y2588" s="80">
        <f>INDEX(检修、备用和必开!E:E,MATCH(统调负荷!$C2588,检修、备用和必开!$A:$A,0))</f>
        <v/>
      </c>
      <c r="Z2588" s="80">
        <f>INDEX(检修、备用和必开!F:F,MATCH(统调负荷!$C2588,检修、备用和必开!$A:$A,0))</f>
        <v/>
      </c>
      <c r="AA2588" s="80">
        <f>94492.4-V2588-Z2588</f>
        <v/>
      </c>
      <c r="AB2588" s="80" t="n">
        <v>367.34</v>
      </c>
      <c r="AC2588" s="80" t="n">
        <v>360</v>
      </c>
      <c r="AD2588" s="83">
        <f>C2588+D2588</f>
        <v/>
      </c>
      <c r="AE2588" s="82">
        <f>N2588-E2588</f>
        <v/>
      </c>
      <c r="AF2588" s="82">
        <f>O2588-F2588</f>
        <v/>
      </c>
      <c r="AG2588" s="82">
        <f>P2588-G2588</f>
        <v/>
      </c>
      <c r="AH2588" s="82">
        <f>Q2588-H2588</f>
        <v/>
      </c>
      <c r="AI2588" s="82">
        <f>R2588-I2588</f>
        <v/>
      </c>
      <c r="AJ2588" s="82">
        <f>S2588-J2588</f>
        <v/>
      </c>
      <c r="AK2588" s="80">
        <f>INDEX(检修、备用和必开!I:I,MATCH(统调负荷!$C2588,检修、备用和必开!$A:$A,0))</f>
        <v/>
      </c>
    </row>
    <row r="2589" ht="13.8" customHeight="1">
      <c r="A2589" s="80">
        <f>WEEKDAY(C2589,2)</f>
        <v/>
      </c>
      <c r="B2589" s="80">
        <f>HOUR(D2589)</f>
        <v/>
      </c>
      <c r="D2589" s="75" t="n"/>
      <c r="E2589" s="80" t="n"/>
      <c r="F2589" s="80" t="n"/>
      <c r="G2589" s="80" t="n"/>
      <c r="H2589" s="80" t="n"/>
      <c r="I2589" s="80" t="n"/>
      <c r="J2589" s="80" t="n"/>
      <c r="K2589" s="80">
        <f>F2589-Y2589</f>
        <v/>
      </c>
      <c r="L2589" s="82">
        <f>AA2589/(K2589+W2589)</f>
        <v/>
      </c>
      <c r="M2589" s="75" t="n">
        <v>0.9479166666666666</v>
      </c>
      <c r="N2589" s="80" t="n">
        <v>54432.1</v>
      </c>
      <c r="O2589" s="80" t="n">
        <v>20923.93</v>
      </c>
      <c r="P2589" s="80" t="n">
        <v>9869.780000000001</v>
      </c>
      <c r="Q2589" s="80" t="n">
        <v>18644.6</v>
      </c>
      <c r="R2589" s="80" t="n">
        <v>6577.92</v>
      </c>
      <c r="S2589" s="80" t="n">
        <v>-1584.13</v>
      </c>
      <c r="T2589" s="80">
        <f>O2589-Y2589</f>
        <v/>
      </c>
      <c r="U2589" s="82">
        <f>AA2589/(T2589+X2589)</f>
        <v/>
      </c>
      <c r="V2589" s="80">
        <f>INDEX(检修、备用和必开!B:B,MATCH(统调负荷!$C2589,检修、备用和必开!$A:$A,0))</f>
        <v/>
      </c>
      <c r="W2589" s="80">
        <f>INDEX(检修、备用和必开!C:C,MATCH(统调负荷!$C2589,检修、备用和必开!$A:$A,0))</f>
        <v/>
      </c>
      <c r="X2589" s="80">
        <f>INDEX(检修、备用和必开!D:D,MATCH(统调负荷!$C2589,检修、备用和必开!$A:$A,0))</f>
        <v/>
      </c>
      <c r="Y2589" s="80">
        <f>INDEX(检修、备用和必开!E:E,MATCH(统调负荷!$C2589,检修、备用和必开!$A:$A,0))</f>
        <v/>
      </c>
      <c r="Z2589" s="80">
        <f>INDEX(检修、备用和必开!F:F,MATCH(统调负荷!$C2589,检修、备用和必开!$A:$A,0))</f>
        <v/>
      </c>
      <c r="AA2589" s="80">
        <f>94492.4-V2589-Z2589</f>
        <v/>
      </c>
      <c r="AB2589" s="80" t="n">
        <v>347.48</v>
      </c>
      <c r="AC2589" s="80" t="n">
        <v>350</v>
      </c>
      <c r="AD2589" s="83">
        <f>C2589+D2589</f>
        <v/>
      </c>
      <c r="AE2589" s="82">
        <f>N2589-E2589</f>
        <v/>
      </c>
      <c r="AF2589" s="82">
        <f>O2589-F2589</f>
        <v/>
      </c>
      <c r="AG2589" s="82">
        <f>P2589-G2589</f>
        <v/>
      </c>
      <c r="AH2589" s="82">
        <f>Q2589-H2589</f>
        <v/>
      </c>
      <c r="AI2589" s="82">
        <f>R2589-I2589</f>
        <v/>
      </c>
      <c r="AJ2589" s="82">
        <f>S2589-J2589</f>
        <v/>
      </c>
      <c r="AK2589" s="80">
        <f>INDEX(检修、备用和必开!I:I,MATCH(统调负荷!$C2589,检修、备用和必开!$A:$A,0))</f>
        <v/>
      </c>
    </row>
    <row r="2590" ht="13.8" customHeight="1">
      <c r="A2590" s="80">
        <f>WEEKDAY(C2590,2)</f>
        <v/>
      </c>
      <c r="B2590" s="80">
        <f>HOUR(D2590)</f>
        <v/>
      </c>
      <c r="D2590" s="75" t="n"/>
      <c r="E2590" s="80" t="n"/>
      <c r="F2590" s="80" t="n"/>
      <c r="G2590" s="80" t="n"/>
      <c r="H2590" s="80" t="n"/>
      <c r="I2590" s="80" t="n"/>
      <c r="J2590" s="80" t="n"/>
      <c r="K2590" s="80">
        <f>F2590-Y2590</f>
        <v/>
      </c>
      <c r="L2590" s="82">
        <f>AA2590/(K2590+W2590)</f>
        <v/>
      </c>
      <c r="M2590" s="75" t="n">
        <v>0.9583333333333334</v>
      </c>
      <c r="N2590" s="80" t="n">
        <v>53077.7</v>
      </c>
      <c r="O2590" s="80" t="n">
        <v>20365.98</v>
      </c>
      <c r="P2590" s="80" t="n">
        <v>9841.58</v>
      </c>
      <c r="Q2590" s="80" t="n">
        <v>17928.2</v>
      </c>
      <c r="R2590" s="80" t="n">
        <v>6426.08</v>
      </c>
      <c r="S2590" s="80" t="n">
        <v>-1484.14</v>
      </c>
      <c r="T2590" s="80">
        <f>O2590-Y2590</f>
        <v/>
      </c>
      <c r="U2590" s="82">
        <f>AA2590/(T2590+X2590)</f>
        <v/>
      </c>
      <c r="V2590" s="80">
        <f>INDEX(检修、备用和必开!B:B,MATCH(统调负荷!$C2590,检修、备用和必开!$A:$A,0))</f>
        <v/>
      </c>
      <c r="W2590" s="80">
        <f>INDEX(检修、备用和必开!C:C,MATCH(统调负荷!$C2590,检修、备用和必开!$A:$A,0))</f>
        <v/>
      </c>
      <c r="X2590" s="80">
        <f>INDEX(检修、备用和必开!D:D,MATCH(统调负荷!$C2590,检修、备用和必开!$A:$A,0))</f>
        <v/>
      </c>
      <c r="Y2590" s="80">
        <f>INDEX(检修、备用和必开!E:E,MATCH(统调负荷!$C2590,检修、备用和必开!$A:$A,0))</f>
        <v/>
      </c>
      <c r="Z2590" s="80">
        <f>INDEX(检修、备用和必开!F:F,MATCH(统调负荷!$C2590,检修、备用和必开!$A:$A,0))</f>
        <v/>
      </c>
      <c r="AA2590" s="80">
        <f>94492.4-V2590-Z2590</f>
        <v/>
      </c>
      <c r="AB2590" s="80" t="n">
        <v>317.7</v>
      </c>
      <c r="AC2590" s="80" t="n">
        <v>370</v>
      </c>
      <c r="AD2590" s="83">
        <f>C2590+D2590</f>
        <v/>
      </c>
      <c r="AE2590" s="82">
        <f>N2590-E2590</f>
        <v/>
      </c>
      <c r="AF2590" s="82">
        <f>O2590-F2590</f>
        <v/>
      </c>
      <c r="AG2590" s="82">
        <f>P2590-G2590</f>
        <v/>
      </c>
      <c r="AH2590" s="82">
        <f>Q2590-H2590</f>
        <v/>
      </c>
      <c r="AI2590" s="82">
        <f>R2590-I2590</f>
        <v/>
      </c>
      <c r="AJ2590" s="82">
        <f>S2590-J2590</f>
        <v/>
      </c>
      <c r="AK2590" s="80">
        <f>INDEX(检修、备用和必开!I:I,MATCH(统调负荷!$C2590,检修、备用和必开!$A:$A,0))</f>
        <v/>
      </c>
    </row>
    <row r="2591" ht="13.8" customHeight="1">
      <c r="A2591" s="80">
        <f>WEEKDAY(C2591,2)</f>
        <v/>
      </c>
      <c r="B2591" s="80">
        <f>HOUR(D2591)</f>
        <v/>
      </c>
      <c r="D2591" s="75" t="n"/>
      <c r="E2591" s="80" t="n"/>
      <c r="F2591" s="80" t="n"/>
      <c r="G2591" s="80" t="n"/>
      <c r="H2591" s="80" t="n"/>
      <c r="I2591" s="80" t="n"/>
      <c r="J2591" s="80" t="n"/>
      <c r="K2591" s="80">
        <f>F2591-Y2591</f>
        <v/>
      </c>
      <c r="L2591" s="82">
        <f>AA2591/(K2591+W2591)</f>
        <v/>
      </c>
      <c r="M2591" s="75" t="n">
        <v>0.96875</v>
      </c>
      <c r="N2591" s="80" t="n">
        <v>51858.8</v>
      </c>
      <c r="O2591" s="80" t="n">
        <v>19703.02</v>
      </c>
      <c r="P2591" s="80" t="n">
        <v>9716.809999999999</v>
      </c>
      <c r="Q2591" s="80" t="n">
        <v>17522.1</v>
      </c>
      <c r="R2591" s="80" t="n">
        <v>6436.26</v>
      </c>
      <c r="S2591" s="80" t="n">
        <v>-1519.39</v>
      </c>
      <c r="T2591" s="80">
        <f>O2591-Y2591</f>
        <v/>
      </c>
      <c r="U2591" s="82">
        <f>AA2591/(T2591+X2591)</f>
        <v/>
      </c>
      <c r="V2591" s="80">
        <f>INDEX(检修、备用和必开!B:B,MATCH(统调负荷!$C2591,检修、备用和必开!$A:$A,0))</f>
        <v/>
      </c>
      <c r="W2591" s="80">
        <f>INDEX(检修、备用和必开!C:C,MATCH(统调负荷!$C2591,检修、备用和必开!$A:$A,0))</f>
        <v/>
      </c>
      <c r="X2591" s="80">
        <f>INDEX(检修、备用和必开!D:D,MATCH(统调负荷!$C2591,检修、备用和必开!$A:$A,0))</f>
        <v/>
      </c>
      <c r="Y2591" s="80">
        <f>INDEX(检修、备用和必开!E:E,MATCH(统调负荷!$C2591,检修、备用和必开!$A:$A,0))</f>
        <v/>
      </c>
      <c r="Z2591" s="80">
        <f>INDEX(检修、备用和必开!F:F,MATCH(统调负荷!$C2591,检修、备用和必开!$A:$A,0))</f>
        <v/>
      </c>
      <c r="AA2591" s="80">
        <f>94492.4-V2591-Z2591</f>
        <v/>
      </c>
      <c r="AB2591" s="80" t="n">
        <v>317.83</v>
      </c>
      <c r="AC2591" s="80" t="n">
        <v>350</v>
      </c>
      <c r="AD2591" s="83">
        <f>C2591+D2591</f>
        <v/>
      </c>
      <c r="AE2591" s="82">
        <f>N2591-E2591</f>
        <v/>
      </c>
      <c r="AF2591" s="82">
        <f>O2591-F2591</f>
        <v/>
      </c>
      <c r="AG2591" s="82">
        <f>P2591-G2591</f>
        <v/>
      </c>
      <c r="AH2591" s="82">
        <f>Q2591-H2591</f>
        <v/>
      </c>
      <c r="AI2591" s="82">
        <f>R2591-I2591</f>
        <v/>
      </c>
      <c r="AJ2591" s="82">
        <f>S2591-J2591</f>
        <v/>
      </c>
      <c r="AK2591" s="80">
        <f>INDEX(检修、备用和必开!I:I,MATCH(统调负荷!$C2591,检修、备用和必开!$A:$A,0))</f>
        <v/>
      </c>
    </row>
    <row r="2592" ht="13.8" customHeight="1">
      <c r="A2592" s="80">
        <f>WEEKDAY(C2592,2)</f>
        <v/>
      </c>
      <c r="B2592" s="80">
        <f>HOUR(D2592)</f>
        <v/>
      </c>
      <c r="D2592" s="75" t="n"/>
      <c r="E2592" s="80" t="n"/>
      <c r="F2592" s="80" t="n"/>
      <c r="G2592" s="80" t="n"/>
      <c r="H2592" s="80" t="n"/>
      <c r="I2592" s="80" t="n"/>
      <c r="J2592" s="80" t="n"/>
      <c r="K2592" s="80">
        <f>F2592-Y2592</f>
        <v/>
      </c>
      <c r="L2592" s="82">
        <f>AA2592/(K2592+W2592)</f>
        <v/>
      </c>
      <c r="M2592" s="75" t="n">
        <v>0.9791666666666666</v>
      </c>
      <c r="N2592" s="80" t="n">
        <v>50346.9</v>
      </c>
      <c r="O2592" s="80" t="n">
        <v>18190.96</v>
      </c>
      <c r="P2592" s="80" t="n">
        <v>10197.7</v>
      </c>
      <c r="Q2592" s="80" t="n">
        <v>17031.8</v>
      </c>
      <c r="R2592" s="80" t="n">
        <v>6480.16</v>
      </c>
      <c r="S2592" s="80" t="n">
        <v>-1553.72</v>
      </c>
      <c r="T2592" s="80">
        <f>O2592-Y2592</f>
        <v/>
      </c>
      <c r="U2592" s="82">
        <f>AA2592/(T2592+X2592)</f>
        <v/>
      </c>
      <c r="V2592" s="80">
        <f>INDEX(检修、备用和必开!B:B,MATCH(统调负荷!$C2592,检修、备用和必开!$A:$A,0))</f>
        <v/>
      </c>
      <c r="W2592" s="80">
        <f>INDEX(检修、备用和必开!C:C,MATCH(统调负荷!$C2592,检修、备用和必开!$A:$A,0))</f>
        <v/>
      </c>
      <c r="X2592" s="80">
        <f>INDEX(检修、备用和必开!D:D,MATCH(统调负荷!$C2592,检修、备用和必开!$A:$A,0))</f>
        <v/>
      </c>
      <c r="Y2592" s="80">
        <f>INDEX(检修、备用和必开!E:E,MATCH(统调负荷!$C2592,检修、备用和必开!$A:$A,0))</f>
        <v/>
      </c>
      <c r="Z2592" s="80">
        <f>INDEX(检修、备用和必开!F:F,MATCH(统调负荷!$C2592,检修、备用和必开!$A:$A,0))</f>
        <v/>
      </c>
      <c r="AA2592" s="80">
        <f>94492.4-V2592-Z2592</f>
        <v/>
      </c>
      <c r="AB2592" s="80" t="n">
        <v>307.89</v>
      </c>
      <c r="AC2592" s="80" t="n">
        <v>315.13</v>
      </c>
      <c r="AD2592" s="83">
        <f>C2592+D2592</f>
        <v/>
      </c>
      <c r="AE2592" s="82">
        <f>N2592-E2592</f>
        <v/>
      </c>
      <c r="AF2592" s="82">
        <f>O2592-F2592</f>
        <v/>
      </c>
      <c r="AG2592" s="82">
        <f>P2592-G2592</f>
        <v/>
      </c>
      <c r="AH2592" s="82">
        <f>Q2592-H2592</f>
        <v/>
      </c>
      <c r="AI2592" s="82">
        <f>R2592-I2592</f>
        <v/>
      </c>
      <c r="AJ2592" s="82">
        <f>S2592-J2592</f>
        <v/>
      </c>
      <c r="AK2592" s="80">
        <f>INDEX(检修、备用和必开!I:I,MATCH(统调负荷!$C2592,检修、备用和必开!$A:$A,0))</f>
        <v/>
      </c>
    </row>
    <row r="2593" ht="13.8" customHeight="1">
      <c r="A2593" s="80">
        <f>WEEKDAY(C2593,2)</f>
        <v/>
      </c>
      <c r="B2593" s="80">
        <f>HOUR(D2593)</f>
        <v/>
      </c>
      <c r="D2593" s="75" t="n"/>
      <c r="E2593" s="80" t="n"/>
      <c r="F2593" s="80" t="n"/>
      <c r="G2593" s="80" t="n"/>
      <c r="H2593" s="80" t="n"/>
      <c r="I2593" s="80" t="n"/>
      <c r="J2593" s="80" t="n"/>
      <c r="K2593" s="80">
        <f>F2593-Y2593</f>
        <v/>
      </c>
      <c r="L2593" s="82">
        <f>AA2593/(K2593+W2593)</f>
        <v/>
      </c>
      <c r="M2593" s="75" t="n">
        <v>0.9895833333333334</v>
      </c>
      <c r="N2593" s="80" t="n">
        <v>48878</v>
      </c>
      <c r="O2593" s="80" t="n">
        <v>17150.63</v>
      </c>
      <c r="P2593" s="80" t="n">
        <v>9964.360000000001</v>
      </c>
      <c r="Q2593" s="80" t="n">
        <v>16842.2</v>
      </c>
      <c r="R2593" s="80" t="n">
        <v>6476.25</v>
      </c>
      <c r="S2593" s="80" t="n">
        <v>-1555.44</v>
      </c>
      <c r="T2593" s="80">
        <f>O2593-Y2593</f>
        <v/>
      </c>
      <c r="U2593" s="82">
        <f>AA2593/(T2593+X2593)</f>
        <v/>
      </c>
      <c r="V2593" s="80">
        <f>INDEX(检修、备用和必开!B:B,MATCH(统调负荷!$C2593,检修、备用和必开!$A:$A,0))</f>
        <v/>
      </c>
      <c r="W2593" s="80">
        <f>INDEX(检修、备用和必开!C:C,MATCH(统调负荷!$C2593,检修、备用和必开!$A:$A,0))</f>
        <v/>
      </c>
      <c r="X2593" s="80">
        <f>INDEX(检修、备用和必开!D:D,MATCH(统调负荷!$C2593,检修、备用和必开!$A:$A,0))</f>
        <v/>
      </c>
      <c r="Y2593" s="80">
        <f>INDEX(检修、备用和必开!E:E,MATCH(统调负荷!$C2593,检修、备用和必开!$A:$A,0))</f>
        <v/>
      </c>
      <c r="Z2593" s="80">
        <f>INDEX(检修、备用和必开!F:F,MATCH(统调负荷!$C2593,检修、备用和必开!$A:$A,0))</f>
        <v/>
      </c>
      <c r="AA2593" s="80">
        <f>94492.4-V2593-Z2593</f>
        <v/>
      </c>
      <c r="AB2593" s="80" t="n">
        <v>297.97</v>
      </c>
      <c r="AC2593" s="80" t="n">
        <v>290.27</v>
      </c>
      <c r="AD2593" s="83">
        <f>C2593+D2593</f>
        <v/>
      </c>
      <c r="AE2593" s="82">
        <f>N2593-E2593</f>
        <v/>
      </c>
      <c r="AF2593" s="82">
        <f>O2593-F2593</f>
        <v/>
      </c>
      <c r="AG2593" s="82">
        <f>P2593-G2593</f>
        <v/>
      </c>
      <c r="AH2593" s="82">
        <f>Q2593-H2593</f>
        <v/>
      </c>
      <c r="AI2593" s="82">
        <f>R2593-I2593</f>
        <v/>
      </c>
      <c r="AJ2593" s="82">
        <f>S2593-J2593</f>
        <v/>
      </c>
      <c r="AK2593" s="80">
        <f>INDEX(检修、备用和必开!I:I,MATCH(统调负荷!$C2593,检修、备用和必开!$A:$A,0))</f>
        <v/>
      </c>
    </row>
    <row r="2594" ht="13.8" customHeight="1">
      <c r="A2594" s="80">
        <f>WEEKDAY(C2594,2)</f>
        <v/>
      </c>
      <c r="B2594" s="80">
        <f>HOUR(D2594)</f>
        <v/>
      </c>
      <c r="D2594" s="75" t="n"/>
      <c r="E2594" s="80" t="n"/>
      <c r="F2594" s="80" t="n"/>
      <c r="G2594" s="80" t="n"/>
      <c r="H2594" s="80" t="n"/>
      <c r="I2594" s="80" t="n"/>
      <c r="J2594" s="80" t="n"/>
      <c r="K2594" s="80">
        <f>F2594-Y2594</f>
        <v/>
      </c>
      <c r="L2594" s="82">
        <f>AA2594/(K2594+W2594)</f>
        <v/>
      </c>
      <c r="M2594" s="75" t="n">
        <v>0</v>
      </c>
      <c r="N2594" s="80" t="n">
        <v>47868.2</v>
      </c>
      <c r="O2594" s="80" t="n">
        <v>16338.29</v>
      </c>
      <c r="P2594" s="80" t="n">
        <v>9493.48</v>
      </c>
      <c r="Q2594" s="80" t="n">
        <v>17169.8</v>
      </c>
      <c r="R2594" s="80" t="n">
        <v>6522.77</v>
      </c>
      <c r="S2594" s="80" t="n">
        <v>-1656.14</v>
      </c>
      <c r="T2594" s="80">
        <f>O2594-Y2594</f>
        <v/>
      </c>
      <c r="U2594" s="82">
        <f>AA2594/(T2594+X2594)</f>
        <v/>
      </c>
      <c r="V2594" s="80">
        <f>INDEX(检修、备用和必开!B:B,MATCH(统调负荷!$C2594,检修、备用和必开!$A:$A,0))</f>
        <v/>
      </c>
      <c r="W2594" s="80">
        <f>INDEX(检修、备用和必开!C:C,MATCH(统调负荷!$C2594,检修、备用和必开!$A:$A,0))</f>
        <v/>
      </c>
      <c r="X2594" s="80">
        <f>INDEX(检修、备用和必开!D:D,MATCH(统调负荷!$C2594,检修、备用和必开!$A:$A,0))</f>
        <v/>
      </c>
      <c r="Y2594" s="80">
        <f>INDEX(检修、备用和必开!E:E,MATCH(统调负荷!$C2594,检修、备用和必开!$A:$A,0))</f>
        <v/>
      </c>
      <c r="Z2594" s="80">
        <f>INDEX(检修、备用和必开!F:F,MATCH(统调负荷!$C2594,检修、备用和必开!$A:$A,0))</f>
        <v/>
      </c>
      <c r="AA2594" s="80">
        <f>94492.4-V2594-Z2594</f>
        <v/>
      </c>
      <c r="AB2594" s="80" t="n">
        <v>297.84</v>
      </c>
      <c r="AC2594" s="80" t="n">
        <v>285</v>
      </c>
      <c r="AD2594" s="83">
        <f>C2594+D2594</f>
        <v/>
      </c>
      <c r="AE2594" s="82">
        <f>N2594-E2594</f>
        <v/>
      </c>
      <c r="AF2594" s="82">
        <f>O2594-F2594</f>
        <v/>
      </c>
      <c r="AG2594" s="82">
        <f>P2594-G2594</f>
        <v/>
      </c>
      <c r="AH2594" s="82">
        <f>Q2594-H2594</f>
        <v/>
      </c>
      <c r="AI2594" s="82">
        <f>R2594-I2594</f>
        <v/>
      </c>
      <c r="AJ2594" s="82">
        <f>S2594-J2594</f>
        <v/>
      </c>
      <c r="AK2594" s="80">
        <f>INDEX(检修、备用和必开!I:I,MATCH(统调负荷!$C2594,检修、备用和必开!$A:$A,0))</f>
        <v/>
      </c>
    </row>
    <row r="2595" ht="13.8" customHeight="1">
      <c r="A2595" s="80">
        <f>WEEKDAY(C2595,2)</f>
        <v/>
      </c>
      <c r="B2595" s="80">
        <f>HOUR(D2595)</f>
        <v/>
      </c>
      <c r="D2595" s="75" t="n"/>
      <c r="E2595" s="80" t="n"/>
      <c r="F2595" s="80" t="n"/>
      <c r="G2595" s="80" t="n"/>
      <c r="H2595" s="80" t="n"/>
      <c r="I2595" s="80" t="n"/>
      <c r="J2595" s="80" t="n"/>
      <c r="K2595" s="80">
        <f>F2595-Y2595</f>
        <v/>
      </c>
      <c r="L2595" s="82">
        <f>AA2595/(K2595+W2595)</f>
        <v/>
      </c>
      <c r="M2595" s="75" t="n">
        <v>0.01041666666666667</v>
      </c>
      <c r="N2595" s="80" t="n">
        <v>50645.8</v>
      </c>
      <c r="O2595" s="80" t="n">
        <v>18497.98</v>
      </c>
      <c r="P2595" s="80" t="n">
        <v>10379.3</v>
      </c>
      <c r="Q2595" s="80" t="n">
        <v>16845.9</v>
      </c>
      <c r="R2595" s="80" t="n">
        <v>6546.35</v>
      </c>
      <c r="S2595" s="80" t="n">
        <v>-1623.73</v>
      </c>
      <c r="T2595" s="80">
        <f>O2595-Y2595</f>
        <v/>
      </c>
      <c r="U2595" s="82">
        <f>AA2595/(T2595+X2595)</f>
        <v/>
      </c>
      <c r="V2595" s="80">
        <f>INDEX(检修、备用和必开!B:B,MATCH(统调负荷!$C2595,检修、备用和必开!$A:$A,0))</f>
        <v/>
      </c>
      <c r="W2595" s="80">
        <f>INDEX(检修、备用和必开!C:C,MATCH(统调负荷!$C2595,检修、备用和必开!$A:$A,0))</f>
        <v/>
      </c>
      <c r="X2595" s="80">
        <f>INDEX(检修、备用和必开!D:D,MATCH(统调负荷!$C2595,检修、备用和必开!$A:$A,0))</f>
        <v/>
      </c>
      <c r="Y2595" s="80">
        <f>INDEX(检修、备用和必开!E:E,MATCH(统调负荷!$C2595,检修、备用和必开!$A:$A,0))</f>
        <v/>
      </c>
      <c r="Z2595" s="80">
        <f>INDEX(检修、备用和必开!F:F,MATCH(统调负荷!$C2595,检修、备用和必开!$A:$A,0))</f>
        <v/>
      </c>
      <c r="AA2595" s="80">
        <f>94492.4-V2595-Z2595</f>
        <v/>
      </c>
      <c r="AB2595" s="80" t="n">
        <v>367.34</v>
      </c>
      <c r="AC2595" s="80" t="n">
        <v>714</v>
      </c>
      <c r="AD2595" s="83">
        <f>C2595+D2595</f>
        <v/>
      </c>
      <c r="AE2595" s="82">
        <f>N2595-E2595</f>
        <v/>
      </c>
      <c r="AF2595" s="82">
        <f>O2595-F2595</f>
        <v/>
      </c>
      <c r="AG2595" s="82">
        <f>P2595-G2595</f>
        <v/>
      </c>
      <c r="AH2595" s="82">
        <f>Q2595-H2595</f>
        <v/>
      </c>
      <c r="AI2595" s="82">
        <f>R2595-I2595</f>
        <v/>
      </c>
      <c r="AJ2595" s="82">
        <f>S2595-J2595</f>
        <v/>
      </c>
      <c r="AK2595" s="80">
        <f>INDEX(检修、备用和必开!I:I,MATCH(统调负荷!$C2595,检修、备用和必开!$A:$A,0))</f>
        <v/>
      </c>
    </row>
    <row r="2596" ht="13.8" customHeight="1">
      <c r="A2596" s="80">
        <f>WEEKDAY(C2596,2)</f>
        <v/>
      </c>
      <c r="B2596" s="80">
        <f>HOUR(D2596)</f>
        <v/>
      </c>
      <c r="D2596" s="75" t="n"/>
      <c r="E2596" s="80" t="n"/>
      <c r="F2596" s="80" t="n"/>
      <c r="G2596" s="80" t="n"/>
      <c r="H2596" s="80" t="n"/>
      <c r="I2596" s="80" t="n"/>
      <c r="J2596" s="80" t="n"/>
      <c r="K2596" s="80">
        <f>F2596-Y2596</f>
        <v/>
      </c>
      <c r="L2596" s="82">
        <f>AA2596/(K2596+W2596)</f>
        <v/>
      </c>
      <c r="M2596" s="75" t="n">
        <v>0.02083333333333333</v>
      </c>
      <c r="N2596" s="80" t="n">
        <v>49934.6</v>
      </c>
      <c r="O2596" s="80" t="n">
        <v>17815.95</v>
      </c>
      <c r="P2596" s="80" t="n">
        <v>10362.4</v>
      </c>
      <c r="Q2596" s="80" t="n">
        <v>16876.9</v>
      </c>
      <c r="R2596" s="80" t="n">
        <v>6544.32</v>
      </c>
      <c r="S2596" s="80" t="n">
        <v>-1664.97</v>
      </c>
      <c r="T2596" s="80">
        <f>O2596-Y2596</f>
        <v/>
      </c>
      <c r="U2596" s="82">
        <f>AA2596/(T2596+X2596)</f>
        <v/>
      </c>
      <c r="V2596" s="80">
        <f>INDEX(检修、备用和必开!B:B,MATCH(统调负荷!$C2596,检修、备用和必开!$A:$A,0))</f>
        <v/>
      </c>
      <c r="W2596" s="80">
        <f>INDEX(检修、备用和必开!C:C,MATCH(统调负荷!$C2596,检修、备用和必开!$A:$A,0))</f>
        <v/>
      </c>
      <c r="X2596" s="80">
        <f>INDEX(检修、备用和必开!D:D,MATCH(统调负荷!$C2596,检修、备用和必开!$A:$A,0))</f>
        <v/>
      </c>
      <c r="Y2596" s="80">
        <f>INDEX(检修、备用和必开!E:E,MATCH(统调负荷!$C2596,检修、备用和必开!$A:$A,0))</f>
        <v/>
      </c>
      <c r="Z2596" s="80">
        <f>INDEX(检修、备用和必开!F:F,MATCH(统调负荷!$C2596,检修、备用和必开!$A:$A,0))</f>
        <v/>
      </c>
      <c r="AA2596" s="80">
        <f>94492.4-V2596-Z2596</f>
        <v/>
      </c>
      <c r="AB2596" s="80" t="n">
        <v>372.3</v>
      </c>
      <c r="AC2596" s="80" t="n">
        <v>320</v>
      </c>
      <c r="AD2596" s="83">
        <f>C2596+D2596</f>
        <v/>
      </c>
      <c r="AE2596" s="82">
        <f>N2596-E2596</f>
        <v/>
      </c>
      <c r="AF2596" s="82">
        <f>O2596-F2596</f>
        <v/>
      </c>
      <c r="AG2596" s="82">
        <f>P2596-G2596</f>
        <v/>
      </c>
      <c r="AH2596" s="82">
        <f>Q2596-H2596</f>
        <v/>
      </c>
      <c r="AI2596" s="82">
        <f>R2596-I2596</f>
        <v/>
      </c>
      <c r="AJ2596" s="82">
        <f>S2596-J2596</f>
        <v/>
      </c>
      <c r="AK2596" s="80">
        <f>INDEX(检修、备用和必开!I:I,MATCH(统调负荷!$C2596,检修、备用和必开!$A:$A,0))</f>
        <v/>
      </c>
    </row>
    <row r="2597" ht="13.8" customHeight="1">
      <c r="A2597" s="80">
        <f>WEEKDAY(C2597,2)</f>
        <v/>
      </c>
      <c r="B2597" s="80">
        <f>HOUR(D2597)</f>
        <v/>
      </c>
      <c r="D2597" s="75" t="n"/>
      <c r="E2597" s="80" t="n"/>
      <c r="F2597" s="80" t="n"/>
      <c r="G2597" s="80" t="n"/>
      <c r="H2597" s="80" t="n"/>
      <c r="I2597" s="80" t="n"/>
      <c r="J2597" s="80" t="n"/>
      <c r="K2597" s="80">
        <f>F2597-Y2597</f>
        <v/>
      </c>
      <c r="L2597" s="82">
        <f>AA2597/(K2597+W2597)</f>
        <v/>
      </c>
      <c r="M2597" s="75" t="n">
        <v>0.03125</v>
      </c>
      <c r="N2597" s="80" t="n">
        <v>48361.8</v>
      </c>
      <c r="O2597" s="80" t="n">
        <v>16353.87</v>
      </c>
      <c r="P2597" s="80" t="n">
        <v>10379.7</v>
      </c>
      <c r="Q2597" s="80" t="n">
        <v>16738.2</v>
      </c>
      <c r="R2597" s="80" t="n">
        <v>6496.69</v>
      </c>
      <c r="S2597" s="80" t="n">
        <v>-1606.66</v>
      </c>
      <c r="T2597" s="80">
        <f>O2597-Y2597</f>
        <v/>
      </c>
      <c r="U2597" s="82">
        <f>AA2597/(T2597+X2597)</f>
        <v/>
      </c>
      <c r="V2597" s="80">
        <f>INDEX(检修、备用和必开!B:B,MATCH(统调负荷!$C2597,检修、备用和必开!$A:$A,0))</f>
        <v/>
      </c>
      <c r="W2597" s="80">
        <f>INDEX(检修、备用和必开!C:C,MATCH(统调负荷!$C2597,检修、备用和必开!$A:$A,0))</f>
        <v/>
      </c>
      <c r="X2597" s="80">
        <f>INDEX(检修、备用和必开!D:D,MATCH(统调负荷!$C2597,检修、备用和必开!$A:$A,0))</f>
        <v/>
      </c>
      <c r="Y2597" s="80">
        <f>INDEX(检修、备用和必开!E:E,MATCH(统调负荷!$C2597,检修、备用和必开!$A:$A,0))</f>
        <v/>
      </c>
      <c r="Z2597" s="80">
        <f>INDEX(检修、备用和必开!F:F,MATCH(统调负荷!$C2597,检修、备用和必开!$A:$A,0))</f>
        <v/>
      </c>
      <c r="AA2597" s="80">
        <f>94492.4-V2597-Z2597</f>
        <v/>
      </c>
      <c r="AB2597" s="80" t="n">
        <v>347.48</v>
      </c>
      <c r="AC2597" s="80" t="n">
        <v>315.15</v>
      </c>
      <c r="AD2597" s="83">
        <f>C2597+D2597</f>
        <v/>
      </c>
      <c r="AE2597" s="82">
        <f>N2597-E2597</f>
        <v/>
      </c>
      <c r="AF2597" s="82">
        <f>O2597-F2597</f>
        <v/>
      </c>
      <c r="AG2597" s="82">
        <f>P2597-G2597</f>
        <v/>
      </c>
      <c r="AH2597" s="82">
        <f>Q2597-H2597</f>
        <v/>
      </c>
      <c r="AI2597" s="82">
        <f>R2597-I2597</f>
        <v/>
      </c>
      <c r="AJ2597" s="82">
        <f>S2597-J2597</f>
        <v/>
      </c>
      <c r="AK2597" s="80">
        <f>INDEX(检修、备用和必开!I:I,MATCH(统调负荷!$C2597,检修、备用和必开!$A:$A,0))</f>
        <v/>
      </c>
    </row>
    <row r="2598" ht="13.8" customHeight="1">
      <c r="A2598" s="80">
        <f>WEEKDAY(C2598,2)</f>
        <v/>
      </c>
      <c r="B2598" s="80">
        <f>HOUR(D2598)</f>
        <v/>
      </c>
      <c r="D2598" s="75" t="n"/>
      <c r="E2598" s="80" t="n"/>
      <c r="F2598" s="80" t="n"/>
      <c r="G2598" s="80" t="n"/>
      <c r="H2598" s="80" t="n"/>
      <c r="I2598" s="80" t="n"/>
      <c r="J2598" s="80" t="n"/>
      <c r="K2598" s="80">
        <f>F2598-Y2598</f>
        <v/>
      </c>
      <c r="L2598" s="82">
        <f>AA2598/(K2598+W2598)</f>
        <v/>
      </c>
      <c r="M2598" s="75" t="n">
        <v>0.04166666666666666</v>
      </c>
      <c r="N2598" s="80" t="n">
        <v>46949.2</v>
      </c>
      <c r="O2598" s="80" t="n">
        <v>16287.43</v>
      </c>
      <c r="P2598" s="80" t="n">
        <v>9988.620000000001</v>
      </c>
      <c r="Q2598" s="80" t="n">
        <v>15778.1</v>
      </c>
      <c r="R2598" s="80" t="n">
        <v>6481.4</v>
      </c>
      <c r="S2598" s="80" t="n">
        <v>-1586.35</v>
      </c>
      <c r="T2598" s="80">
        <f>O2598-Y2598</f>
        <v/>
      </c>
      <c r="U2598" s="82">
        <f>AA2598/(T2598+X2598)</f>
        <v/>
      </c>
      <c r="V2598" s="80">
        <f>INDEX(检修、备用和必开!B:B,MATCH(统调负荷!$C2598,检修、备用和必开!$A:$A,0))</f>
        <v/>
      </c>
      <c r="W2598" s="80">
        <f>INDEX(检修、备用和必开!C:C,MATCH(统调负荷!$C2598,检修、备用和必开!$A:$A,0))</f>
        <v/>
      </c>
      <c r="X2598" s="80">
        <f>INDEX(检修、备用和必开!D:D,MATCH(统调负荷!$C2598,检修、备用和必开!$A:$A,0))</f>
        <v/>
      </c>
      <c r="Y2598" s="80">
        <f>INDEX(检修、备用和必开!E:E,MATCH(统调负荷!$C2598,检修、备用和必开!$A:$A,0))</f>
        <v/>
      </c>
      <c r="Z2598" s="80">
        <f>INDEX(检修、备用和必开!F:F,MATCH(统调负荷!$C2598,检修、备用和必开!$A:$A,0))</f>
        <v/>
      </c>
      <c r="AA2598" s="80">
        <f>94492.4-V2598-Z2598</f>
        <v/>
      </c>
      <c r="AB2598" s="80" t="n">
        <v>347.48</v>
      </c>
      <c r="AC2598" s="80" t="n">
        <v>310.11</v>
      </c>
      <c r="AD2598" s="83">
        <f>C2598+D2598</f>
        <v/>
      </c>
      <c r="AE2598" s="82">
        <f>N2598-E2598</f>
        <v/>
      </c>
      <c r="AF2598" s="82">
        <f>O2598-F2598</f>
        <v/>
      </c>
      <c r="AG2598" s="82">
        <f>P2598-G2598</f>
        <v/>
      </c>
      <c r="AH2598" s="82">
        <f>Q2598-H2598</f>
        <v/>
      </c>
      <c r="AI2598" s="82">
        <f>R2598-I2598</f>
        <v/>
      </c>
      <c r="AJ2598" s="82">
        <f>S2598-J2598</f>
        <v/>
      </c>
      <c r="AK2598" s="80">
        <f>INDEX(检修、备用和必开!I:I,MATCH(统调负荷!$C2598,检修、备用和必开!$A:$A,0))</f>
        <v/>
      </c>
    </row>
    <row r="2599" ht="13.8" customHeight="1">
      <c r="A2599" s="80">
        <f>WEEKDAY(C2599,2)</f>
        <v/>
      </c>
      <c r="B2599" s="80">
        <f>HOUR(D2599)</f>
        <v/>
      </c>
      <c r="D2599" s="75" t="n"/>
      <c r="E2599" s="80" t="n"/>
      <c r="F2599" s="80" t="n"/>
      <c r="G2599" s="80" t="n"/>
      <c r="H2599" s="80" t="n"/>
      <c r="I2599" s="80" t="n"/>
      <c r="J2599" s="80" t="n"/>
      <c r="K2599" s="80">
        <f>F2599-Y2599</f>
        <v/>
      </c>
      <c r="L2599" s="82">
        <f>AA2599/(K2599+W2599)</f>
        <v/>
      </c>
      <c r="M2599" s="75" t="n">
        <v>0.05208333333333334</v>
      </c>
      <c r="N2599" s="80" t="n">
        <v>45630.2</v>
      </c>
      <c r="O2599" s="80" t="n">
        <v>16514.33</v>
      </c>
      <c r="P2599" s="80" t="n">
        <v>9009.469999999999</v>
      </c>
      <c r="Q2599" s="80" t="n">
        <v>15161</v>
      </c>
      <c r="R2599" s="80" t="n">
        <v>6469.98</v>
      </c>
      <c r="S2599" s="80" t="n">
        <v>-1524.58</v>
      </c>
      <c r="T2599" s="80">
        <f>O2599-Y2599</f>
        <v/>
      </c>
      <c r="U2599" s="82">
        <f>AA2599/(T2599+X2599)</f>
        <v/>
      </c>
      <c r="V2599" s="80">
        <f>INDEX(检修、备用和必开!B:B,MATCH(统调负荷!$C2599,检修、备用和必开!$A:$A,0))</f>
        <v/>
      </c>
      <c r="W2599" s="80">
        <f>INDEX(检修、备用和必开!C:C,MATCH(统调负荷!$C2599,检修、备用和必开!$A:$A,0))</f>
        <v/>
      </c>
      <c r="X2599" s="80">
        <f>INDEX(检修、备用和必开!D:D,MATCH(统调负荷!$C2599,检修、备用和必开!$A:$A,0))</f>
        <v/>
      </c>
      <c r="Y2599" s="80">
        <f>INDEX(检修、备用和必开!E:E,MATCH(统调负荷!$C2599,检修、备用和必开!$A:$A,0))</f>
        <v/>
      </c>
      <c r="Z2599" s="80">
        <f>INDEX(检修、备用和必开!F:F,MATCH(统调负荷!$C2599,检修、备用和必开!$A:$A,0))</f>
        <v/>
      </c>
      <c r="AA2599" s="80">
        <f>94492.4-V2599-Z2599</f>
        <v/>
      </c>
      <c r="AB2599" s="80" t="n">
        <v>337.55</v>
      </c>
      <c r="AC2599" s="80" t="n">
        <v>320</v>
      </c>
      <c r="AD2599" s="83">
        <f>C2599+D2599</f>
        <v/>
      </c>
      <c r="AE2599" s="82">
        <f>N2599-E2599</f>
        <v/>
      </c>
      <c r="AF2599" s="82">
        <f>O2599-F2599</f>
        <v/>
      </c>
      <c r="AG2599" s="82">
        <f>P2599-G2599</f>
        <v/>
      </c>
      <c r="AH2599" s="82">
        <f>Q2599-H2599</f>
        <v/>
      </c>
      <c r="AI2599" s="82">
        <f>R2599-I2599</f>
        <v/>
      </c>
      <c r="AJ2599" s="82">
        <f>S2599-J2599</f>
        <v/>
      </c>
      <c r="AK2599" s="80">
        <f>INDEX(检修、备用和必开!I:I,MATCH(统调负荷!$C2599,检修、备用和必开!$A:$A,0))</f>
        <v/>
      </c>
    </row>
    <row r="2600" ht="13.8" customHeight="1">
      <c r="A2600" s="80">
        <f>WEEKDAY(C2600,2)</f>
        <v/>
      </c>
      <c r="B2600" s="80">
        <f>HOUR(D2600)</f>
        <v/>
      </c>
      <c r="D2600" s="75" t="n"/>
      <c r="E2600" s="80" t="n"/>
      <c r="F2600" s="80" t="n"/>
      <c r="G2600" s="80" t="n"/>
      <c r="H2600" s="80" t="n"/>
      <c r="I2600" s="80" t="n"/>
      <c r="J2600" s="80" t="n"/>
      <c r="K2600" s="80">
        <f>F2600-Y2600</f>
        <v/>
      </c>
      <c r="L2600" s="82">
        <f>AA2600/(K2600+W2600)</f>
        <v/>
      </c>
      <c r="M2600" s="75" t="n">
        <v>0.0625</v>
      </c>
      <c r="N2600" s="80" t="n">
        <v>44484.5</v>
      </c>
      <c r="O2600" s="80" t="n">
        <v>16540.2</v>
      </c>
      <c r="P2600" s="80" t="n">
        <v>8497.09</v>
      </c>
      <c r="Q2600" s="80" t="n">
        <v>14426.5</v>
      </c>
      <c r="R2600" s="80" t="n">
        <v>6393.53</v>
      </c>
      <c r="S2600" s="80" t="n">
        <v>-1372.82</v>
      </c>
      <c r="T2600" s="80">
        <f>O2600-Y2600</f>
        <v/>
      </c>
      <c r="U2600" s="82">
        <f>AA2600/(T2600+X2600)</f>
        <v/>
      </c>
      <c r="V2600" s="80">
        <f>INDEX(检修、备用和必开!B:B,MATCH(统调负荷!$C2600,检修、备用和必开!$A:$A,0))</f>
        <v/>
      </c>
      <c r="W2600" s="80">
        <f>INDEX(检修、备用和必开!C:C,MATCH(统调负荷!$C2600,检修、备用和必开!$A:$A,0))</f>
        <v/>
      </c>
      <c r="X2600" s="80">
        <f>INDEX(检修、备用和必开!D:D,MATCH(统调负荷!$C2600,检修、备用和必开!$A:$A,0))</f>
        <v/>
      </c>
      <c r="Y2600" s="80">
        <f>INDEX(检修、备用和必开!E:E,MATCH(统调负荷!$C2600,检修、备用和必开!$A:$A,0))</f>
        <v/>
      </c>
      <c r="Z2600" s="80">
        <f>INDEX(检修、备用和必开!F:F,MATCH(统调负荷!$C2600,检修、备用和必开!$A:$A,0))</f>
        <v/>
      </c>
      <c r="AA2600" s="80">
        <f>94492.4-V2600-Z2600</f>
        <v/>
      </c>
      <c r="AB2600" s="80" t="n">
        <v>337.55</v>
      </c>
      <c r="AC2600" s="80" t="n">
        <v>320</v>
      </c>
      <c r="AD2600" s="83">
        <f>C2600+D2600</f>
        <v/>
      </c>
      <c r="AE2600" s="82">
        <f>N2600-E2600</f>
        <v/>
      </c>
      <c r="AF2600" s="82">
        <f>O2600-F2600</f>
        <v/>
      </c>
      <c r="AG2600" s="82">
        <f>P2600-G2600</f>
        <v/>
      </c>
      <c r="AH2600" s="82">
        <f>Q2600-H2600</f>
        <v/>
      </c>
      <c r="AI2600" s="82">
        <f>R2600-I2600</f>
        <v/>
      </c>
      <c r="AJ2600" s="82">
        <f>S2600-J2600</f>
        <v/>
      </c>
      <c r="AK2600" s="80">
        <f>INDEX(检修、备用和必开!I:I,MATCH(统调负荷!$C2600,检修、备用和必开!$A:$A,0))</f>
        <v/>
      </c>
    </row>
    <row r="2601" ht="13.8" customHeight="1">
      <c r="A2601" s="80">
        <f>WEEKDAY(C2601,2)</f>
        <v/>
      </c>
      <c r="B2601" s="80">
        <f>HOUR(D2601)</f>
        <v/>
      </c>
      <c r="D2601" s="75" t="n"/>
      <c r="E2601" s="80" t="n"/>
      <c r="F2601" s="80" t="n"/>
      <c r="G2601" s="80" t="n"/>
      <c r="H2601" s="80" t="n"/>
      <c r="I2601" s="80" t="n"/>
      <c r="J2601" s="80" t="n"/>
      <c r="K2601" s="80">
        <f>F2601-Y2601</f>
        <v/>
      </c>
      <c r="L2601" s="82">
        <f>AA2601/(K2601+W2601)</f>
        <v/>
      </c>
      <c r="M2601" s="75" t="n">
        <v>0.07291666666666667</v>
      </c>
      <c r="N2601" s="80" t="n">
        <v>43298.5</v>
      </c>
      <c r="O2601" s="80" t="n">
        <v>15783.8</v>
      </c>
      <c r="P2601" s="80" t="n">
        <v>8173.77</v>
      </c>
      <c r="Q2601" s="80" t="n">
        <v>14247.2</v>
      </c>
      <c r="R2601" s="80" t="n">
        <v>6400.36</v>
      </c>
      <c r="S2601" s="80" t="n">
        <v>-1306.63</v>
      </c>
      <c r="T2601" s="80">
        <f>O2601-Y2601</f>
        <v/>
      </c>
      <c r="U2601" s="82">
        <f>AA2601/(T2601+X2601)</f>
        <v/>
      </c>
      <c r="V2601" s="80">
        <f>INDEX(检修、备用和必开!B:B,MATCH(统调负荷!$C2601,检修、备用和必开!$A:$A,0))</f>
        <v/>
      </c>
      <c r="W2601" s="80">
        <f>INDEX(检修、备用和必开!C:C,MATCH(统调负荷!$C2601,检修、备用和必开!$A:$A,0))</f>
        <v/>
      </c>
      <c r="X2601" s="80">
        <f>INDEX(检修、备用和必开!D:D,MATCH(统调负荷!$C2601,检修、备用和必开!$A:$A,0))</f>
        <v/>
      </c>
      <c r="Y2601" s="80">
        <f>INDEX(检修、备用和必开!E:E,MATCH(统调负荷!$C2601,检修、备用和必开!$A:$A,0))</f>
        <v/>
      </c>
      <c r="Z2601" s="80">
        <f>INDEX(检修、备用和必开!F:F,MATCH(统调负荷!$C2601,检修、备用和必开!$A:$A,0))</f>
        <v/>
      </c>
      <c r="AA2601" s="80">
        <f>94492.4-V2601-Z2601</f>
        <v/>
      </c>
      <c r="AB2601" s="80" t="n">
        <v>327.62</v>
      </c>
      <c r="AC2601" s="80" t="n">
        <v>305.11</v>
      </c>
      <c r="AD2601" s="83">
        <f>C2601+D2601</f>
        <v/>
      </c>
      <c r="AE2601" s="82">
        <f>N2601-E2601</f>
        <v/>
      </c>
      <c r="AF2601" s="82">
        <f>O2601-F2601</f>
        <v/>
      </c>
      <c r="AG2601" s="82">
        <f>P2601-G2601</f>
        <v/>
      </c>
      <c r="AH2601" s="82">
        <f>Q2601-H2601</f>
        <v/>
      </c>
      <c r="AI2601" s="82">
        <f>R2601-I2601</f>
        <v/>
      </c>
      <c r="AJ2601" s="82">
        <f>S2601-J2601</f>
        <v/>
      </c>
      <c r="AK2601" s="80">
        <f>INDEX(检修、备用和必开!I:I,MATCH(统调负荷!$C2601,检修、备用和必开!$A:$A,0))</f>
        <v/>
      </c>
    </row>
    <row r="2602" ht="13.8" customHeight="1">
      <c r="A2602" s="80">
        <f>WEEKDAY(C2602,2)</f>
        <v/>
      </c>
      <c r="B2602" s="80">
        <f>HOUR(D2602)</f>
        <v/>
      </c>
      <c r="D2602" s="75" t="n"/>
      <c r="E2602" s="80" t="n"/>
      <c r="F2602" s="80" t="n"/>
      <c r="G2602" s="80" t="n"/>
      <c r="H2602" s="80" t="n"/>
      <c r="I2602" s="80" t="n"/>
      <c r="J2602" s="80" t="n"/>
      <c r="K2602" s="80">
        <f>F2602-Y2602</f>
        <v/>
      </c>
      <c r="L2602" s="82">
        <f>AA2602/(K2602+W2602)</f>
        <v/>
      </c>
      <c r="M2602" s="75" t="n">
        <v>0.08333333333333333</v>
      </c>
      <c r="N2602" s="80" t="n">
        <v>42338</v>
      </c>
      <c r="O2602" s="80" t="n">
        <v>15676.94</v>
      </c>
      <c r="P2602" s="80" t="n">
        <v>7630.01</v>
      </c>
      <c r="Q2602" s="80" t="n">
        <v>13966.5</v>
      </c>
      <c r="R2602" s="80" t="n">
        <v>6323</v>
      </c>
      <c r="S2602" s="80" t="n">
        <v>-1258.45</v>
      </c>
      <c r="T2602" s="80">
        <f>O2602-Y2602</f>
        <v/>
      </c>
      <c r="U2602" s="82">
        <f>AA2602/(T2602+X2602)</f>
        <v/>
      </c>
      <c r="V2602" s="80">
        <f>INDEX(检修、备用和必开!B:B,MATCH(统调负荷!$C2602,检修、备用和必开!$A:$A,0))</f>
        <v/>
      </c>
      <c r="W2602" s="80">
        <f>INDEX(检修、备用和必开!C:C,MATCH(统调负荷!$C2602,检修、备用和必开!$A:$A,0))</f>
        <v/>
      </c>
      <c r="X2602" s="80">
        <f>INDEX(检修、备用和必开!D:D,MATCH(统调负荷!$C2602,检修、备用和必开!$A:$A,0))</f>
        <v/>
      </c>
      <c r="Y2602" s="80">
        <f>INDEX(检修、备用和必开!E:E,MATCH(统调负荷!$C2602,检修、备用和必开!$A:$A,0))</f>
        <v/>
      </c>
      <c r="Z2602" s="80">
        <f>INDEX(检修、备用和必开!F:F,MATCH(统调负荷!$C2602,检修、备用和必开!$A:$A,0))</f>
        <v/>
      </c>
      <c r="AA2602" s="80">
        <f>94492.4-V2602-Z2602</f>
        <v/>
      </c>
      <c r="AB2602" s="80" t="n">
        <v>348.03</v>
      </c>
      <c r="AC2602" s="80" t="n">
        <v>305.11</v>
      </c>
      <c r="AD2602" s="83">
        <f>C2602+D2602</f>
        <v/>
      </c>
      <c r="AE2602" s="82">
        <f>N2602-E2602</f>
        <v/>
      </c>
      <c r="AF2602" s="82">
        <f>O2602-F2602</f>
        <v/>
      </c>
      <c r="AG2602" s="82">
        <f>P2602-G2602</f>
        <v/>
      </c>
      <c r="AH2602" s="82">
        <f>Q2602-H2602</f>
        <v/>
      </c>
      <c r="AI2602" s="82">
        <f>R2602-I2602</f>
        <v/>
      </c>
      <c r="AJ2602" s="82">
        <f>S2602-J2602</f>
        <v/>
      </c>
      <c r="AK2602" s="80">
        <f>INDEX(检修、备用和必开!I:I,MATCH(统调负荷!$C2602,检修、备用和必开!$A:$A,0))</f>
        <v/>
      </c>
    </row>
    <row r="2603" ht="13.8" customHeight="1">
      <c r="A2603" s="80">
        <f>WEEKDAY(C2603,2)</f>
        <v/>
      </c>
      <c r="B2603" s="80">
        <f>HOUR(D2603)</f>
        <v/>
      </c>
      <c r="D2603" s="75" t="n"/>
      <c r="E2603" s="80" t="n"/>
      <c r="F2603" s="80" t="n"/>
      <c r="G2603" s="80" t="n"/>
      <c r="H2603" s="80" t="n"/>
      <c r="I2603" s="80" t="n"/>
      <c r="J2603" s="80" t="n"/>
      <c r="K2603" s="80">
        <f>F2603-Y2603</f>
        <v/>
      </c>
      <c r="L2603" s="82">
        <f>AA2603/(K2603+W2603)</f>
        <v/>
      </c>
      <c r="M2603" s="75" t="n">
        <v>0.09375</v>
      </c>
      <c r="N2603" s="80" t="n">
        <v>41448.1</v>
      </c>
      <c r="O2603" s="80" t="n">
        <v>15344.96</v>
      </c>
      <c r="P2603" s="80" t="n">
        <v>7494.24</v>
      </c>
      <c r="Q2603" s="80" t="n">
        <v>13557.2</v>
      </c>
      <c r="R2603" s="80" t="n">
        <v>6341.36</v>
      </c>
      <c r="S2603" s="80" t="n">
        <v>-1289.66</v>
      </c>
      <c r="T2603" s="80">
        <f>O2603-Y2603</f>
        <v/>
      </c>
      <c r="U2603" s="82">
        <f>AA2603/(T2603+X2603)</f>
        <v/>
      </c>
      <c r="V2603" s="80">
        <f>INDEX(检修、备用和必开!B:B,MATCH(统调负荷!$C2603,检修、备用和必开!$A:$A,0))</f>
        <v/>
      </c>
      <c r="W2603" s="80">
        <f>INDEX(检修、备用和必开!C:C,MATCH(统调负荷!$C2603,检修、备用和必开!$A:$A,0))</f>
        <v/>
      </c>
      <c r="X2603" s="80">
        <f>INDEX(检修、备用和必开!D:D,MATCH(统调负荷!$C2603,检修、备用和必开!$A:$A,0))</f>
        <v/>
      </c>
      <c r="Y2603" s="80">
        <f>INDEX(检修、备用和必开!E:E,MATCH(统调负荷!$C2603,检修、备用和必开!$A:$A,0))</f>
        <v/>
      </c>
      <c r="Z2603" s="80">
        <f>INDEX(检修、备用和必开!F:F,MATCH(统调负荷!$C2603,检修、备用和必开!$A:$A,0))</f>
        <v/>
      </c>
      <c r="AA2603" s="80">
        <f>94492.4-V2603-Z2603</f>
        <v/>
      </c>
      <c r="AB2603" s="80" t="n">
        <v>337.55</v>
      </c>
      <c r="AC2603" s="80" t="n">
        <v>300.15</v>
      </c>
      <c r="AD2603" s="83">
        <f>C2603+D2603</f>
        <v/>
      </c>
      <c r="AE2603" s="82">
        <f>N2603-E2603</f>
        <v/>
      </c>
      <c r="AF2603" s="82">
        <f>O2603-F2603</f>
        <v/>
      </c>
      <c r="AG2603" s="82">
        <f>P2603-G2603</f>
        <v/>
      </c>
      <c r="AH2603" s="82">
        <f>Q2603-H2603</f>
        <v/>
      </c>
      <c r="AI2603" s="82">
        <f>R2603-I2603</f>
        <v/>
      </c>
      <c r="AJ2603" s="82">
        <f>S2603-J2603</f>
        <v/>
      </c>
      <c r="AK2603" s="80">
        <f>INDEX(检修、备用和必开!I:I,MATCH(统调负荷!$C2603,检修、备用和必开!$A:$A,0))</f>
        <v/>
      </c>
    </row>
    <row r="2604" ht="13.8" customHeight="1">
      <c r="A2604" s="80">
        <f>WEEKDAY(C2604,2)</f>
        <v/>
      </c>
      <c r="B2604" s="80">
        <f>HOUR(D2604)</f>
        <v/>
      </c>
      <c r="D2604" s="75" t="n"/>
      <c r="E2604" s="80" t="n"/>
      <c r="F2604" s="80" t="n"/>
      <c r="G2604" s="80" t="n"/>
      <c r="H2604" s="80" t="n"/>
      <c r="I2604" s="80" t="n"/>
      <c r="J2604" s="80" t="n"/>
      <c r="K2604" s="80">
        <f>F2604-Y2604</f>
        <v/>
      </c>
      <c r="L2604" s="82">
        <f>AA2604/(K2604+W2604)</f>
        <v/>
      </c>
      <c r="M2604" s="75" t="n">
        <v>0.1041666666666667</v>
      </c>
      <c r="N2604" s="80" t="n">
        <v>40624.7</v>
      </c>
      <c r="O2604" s="80" t="n">
        <v>14938.18</v>
      </c>
      <c r="P2604" s="80" t="n">
        <v>7200.17</v>
      </c>
      <c r="Q2604" s="80" t="n">
        <v>13506.6</v>
      </c>
      <c r="R2604" s="80" t="n">
        <v>6311.38</v>
      </c>
      <c r="S2604" s="80" t="n">
        <v>-1331.63</v>
      </c>
      <c r="T2604" s="80">
        <f>O2604-Y2604</f>
        <v/>
      </c>
      <c r="U2604" s="82">
        <f>AA2604/(T2604+X2604)</f>
        <v/>
      </c>
      <c r="V2604" s="80">
        <f>INDEX(检修、备用和必开!B:B,MATCH(统调负荷!$C2604,检修、备用和必开!$A:$A,0))</f>
        <v/>
      </c>
      <c r="W2604" s="80">
        <f>INDEX(检修、备用和必开!C:C,MATCH(统调负荷!$C2604,检修、备用和必开!$A:$A,0))</f>
        <v/>
      </c>
      <c r="X2604" s="80">
        <f>INDEX(检修、备用和必开!D:D,MATCH(统调负荷!$C2604,检修、备用和必开!$A:$A,0))</f>
        <v/>
      </c>
      <c r="Y2604" s="80">
        <f>INDEX(检修、备用和必开!E:E,MATCH(统调负荷!$C2604,检修、备用和必开!$A:$A,0))</f>
        <v/>
      </c>
      <c r="Z2604" s="80">
        <f>INDEX(检修、备用和必开!F:F,MATCH(统调负荷!$C2604,检修、备用和必开!$A:$A,0))</f>
        <v/>
      </c>
      <c r="AA2604" s="80">
        <f>94492.4-V2604-Z2604</f>
        <v/>
      </c>
      <c r="AB2604" s="80" t="n">
        <v>327.62</v>
      </c>
      <c r="AC2604" s="80" t="n">
        <v>295.15</v>
      </c>
      <c r="AD2604" s="83">
        <f>C2604+D2604</f>
        <v/>
      </c>
      <c r="AE2604" s="82">
        <f>N2604-E2604</f>
        <v/>
      </c>
      <c r="AF2604" s="82">
        <f>O2604-F2604</f>
        <v/>
      </c>
      <c r="AG2604" s="82">
        <f>P2604-G2604</f>
        <v/>
      </c>
      <c r="AH2604" s="82">
        <f>Q2604-H2604</f>
        <v/>
      </c>
      <c r="AI2604" s="82">
        <f>R2604-I2604</f>
        <v/>
      </c>
      <c r="AJ2604" s="82">
        <f>S2604-J2604</f>
        <v/>
      </c>
      <c r="AK2604" s="80">
        <f>INDEX(检修、备用和必开!I:I,MATCH(统调负荷!$C2604,检修、备用和必开!$A:$A,0))</f>
        <v/>
      </c>
    </row>
    <row r="2605" ht="13.8" customHeight="1">
      <c r="A2605" s="80">
        <f>WEEKDAY(C2605,2)</f>
        <v/>
      </c>
      <c r="B2605" s="80">
        <f>HOUR(D2605)</f>
        <v/>
      </c>
      <c r="D2605" s="75" t="n"/>
      <c r="E2605" s="80" t="n"/>
      <c r="F2605" s="80" t="n"/>
      <c r="G2605" s="80" t="n"/>
      <c r="H2605" s="80" t="n"/>
      <c r="I2605" s="80" t="n"/>
      <c r="J2605" s="80" t="n"/>
      <c r="K2605" s="80">
        <f>F2605-Y2605</f>
        <v/>
      </c>
      <c r="L2605" s="82">
        <f>AA2605/(K2605+W2605)</f>
        <v/>
      </c>
      <c r="M2605" s="75" t="n">
        <v>0.1145833333333333</v>
      </c>
      <c r="N2605" s="80" t="n">
        <v>39930.8</v>
      </c>
      <c r="O2605" s="80" t="n">
        <v>14444.6</v>
      </c>
      <c r="P2605" s="80" t="n">
        <v>7343.54</v>
      </c>
      <c r="Q2605" s="80" t="n">
        <v>13219.8</v>
      </c>
      <c r="R2605" s="80" t="n">
        <v>6292.7</v>
      </c>
      <c r="S2605" s="80" t="n">
        <v>-1369.84</v>
      </c>
      <c r="T2605" s="80">
        <f>O2605-Y2605</f>
        <v/>
      </c>
      <c r="U2605" s="82">
        <f>AA2605/(T2605+X2605)</f>
        <v/>
      </c>
      <c r="V2605" s="80">
        <f>INDEX(检修、备用和必开!B:B,MATCH(统调负荷!$C2605,检修、备用和必开!$A:$A,0))</f>
        <v/>
      </c>
      <c r="W2605" s="80">
        <f>INDEX(检修、备用和必开!C:C,MATCH(统调负荷!$C2605,检修、备用和必开!$A:$A,0))</f>
        <v/>
      </c>
      <c r="X2605" s="80">
        <f>INDEX(检修、备用和必开!D:D,MATCH(统调负荷!$C2605,检修、备用和必开!$A:$A,0))</f>
        <v/>
      </c>
      <c r="Y2605" s="80">
        <f>INDEX(检修、备用和必开!E:E,MATCH(统调负荷!$C2605,检修、备用和必开!$A:$A,0))</f>
        <v/>
      </c>
      <c r="Z2605" s="80">
        <f>INDEX(检修、备用和必开!F:F,MATCH(统调负荷!$C2605,检修、备用和必开!$A:$A,0))</f>
        <v/>
      </c>
      <c r="AA2605" s="80">
        <f>94492.4-V2605-Z2605</f>
        <v/>
      </c>
      <c r="AB2605" s="80" t="n">
        <v>314.72</v>
      </c>
      <c r="AC2605" s="80" t="n">
        <v>300.15</v>
      </c>
      <c r="AD2605" s="83">
        <f>C2605+D2605</f>
        <v/>
      </c>
      <c r="AE2605" s="82">
        <f>N2605-E2605</f>
        <v/>
      </c>
      <c r="AF2605" s="82">
        <f>O2605-F2605</f>
        <v/>
      </c>
      <c r="AG2605" s="82">
        <f>P2605-G2605</f>
        <v/>
      </c>
      <c r="AH2605" s="82">
        <f>Q2605-H2605</f>
        <v/>
      </c>
      <c r="AI2605" s="82">
        <f>R2605-I2605</f>
        <v/>
      </c>
      <c r="AJ2605" s="82">
        <f>S2605-J2605</f>
        <v/>
      </c>
      <c r="AK2605" s="80">
        <f>INDEX(检修、备用和必开!I:I,MATCH(统调负荷!$C2605,检修、备用和必开!$A:$A,0))</f>
        <v/>
      </c>
    </row>
    <row r="2606" ht="13.8" customHeight="1">
      <c r="A2606" s="80">
        <f>WEEKDAY(C2606,2)</f>
        <v/>
      </c>
      <c r="B2606" s="80">
        <f>HOUR(D2606)</f>
        <v/>
      </c>
      <c r="D2606" s="75" t="n"/>
      <c r="E2606" s="80" t="n"/>
      <c r="F2606" s="80" t="n"/>
      <c r="G2606" s="80" t="n"/>
      <c r="H2606" s="80" t="n"/>
      <c r="I2606" s="80" t="n"/>
      <c r="J2606" s="80" t="n"/>
      <c r="K2606" s="80">
        <f>F2606-Y2606</f>
        <v/>
      </c>
      <c r="L2606" s="82">
        <f>AA2606/(K2606+W2606)</f>
        <v/>
      </c>
      <c r="M2606" s="75" t="n">
        <v>0.125</v>
      </c>
      <c r="N2606" s="80" t="n">
        <v>39181.1</v>
      </c>
      <c r="O2606" s="80" t="n">
        <v>14170.98</v>
      </c>
      <c r="P2606" s="80" t="n">
        <v>7297.51</v>
      </c>
      <c r="Q2606" s="80" t="n">
        <v>12715.5</v>
      </c>
      <c r="R2606" s="80" t="n">
        <v>6344.94</v>
      </c>
      <c r="S2606" s="80" t="n">
        <v>-1347.83</v>
      </c>
      <c r="T2606" s="80">
        <f>O2606-Y2606</f>
        <v/>
      </c>
      <c r="U2606" s="82">
        <f>AA2606/(T2606+X2606)</f>
        <v/>
      </c>
      <c r="V2606" s="80">
        <f>INDEX(检修、备用和必开!B:B,MATCH(统调负荷!$C2606,检修、备用和必开!$A:$A,0))</f>
        <v/>
      </c>
      <c r="W2606" s="80">
        <f>INDEX(检修、备用和必开!C:C,MATCH(统调负荷!$C2606,检修、备用和必开!$A:$A,0))</f>
        <v/>
      </c>
      <c r="X2606" s="80">
        <f>INDEX(检修、备用和必开!D:D,MATCH(统调负荷!$C2606,检修、备用和必开!$A:$A,0))</f>
        <v/>
      </c>
      <c r="Y2606" s="80">
        <f>INDEX(检修、备用和必开!E:E,MATCH(统调负荷!$C2606,检修、备用和必开!$A:$A,0))</f>
        <v/>
      </c>
      <c r="Z2606" s="80">
        <f>INDEX(检修、备用和必开!F:F,MATCH(统调负荷!$C2606,检修、备用和必开!$A:$A,0))</f>
        <v/>
      </c>
      <c r="AA2606" s="80">
        <f>94492.4-V2606-Z2606</f>
        <v/>
      </c>
      <c r="AB2606" s="80" t="n">
        <v>312.73</v>
      </c>
      <c r="AC2606" s="80" t="n">
        <v>285</v>
      </c>
      <c r="AD2606" s="83">
        <f>C2606+D2606</f>
        <v/>
      </c>
      <c r="AE2606" s="82">
        <f>N2606-E2606</f>
        <v/>
      </c>
      <c r="AF2606" s="82">
        <f>O2606-F2606</f>
        <v/>
      </c>
      <c r="AG2606" s="82">
        <f>P2606-G2606</f>
        <v/>
      </c>
      <c r="AH2606" s="82">
        <f>Q2606-H2606</f>
        <v/>
      </c>
      <c r="AI2606" s="82">
        <f>R2606-I2606</f>
        <v/>
      </c>
      <c r="AJ2606" s="82">
        <f>S2606-J2606</f>
        <v/>
      </c>
      <c r="AK2606" s="80">
        <f>INDEX(检修、备用和必开!I:I,MATCH(统调负荷!$C2606,检修、备用和必开!$A:$A,0))</f>
        <v/>
      </c>
    </row>
    <row r="2607" ht="13.8" customHeight="1">
      <c r="A2607" s="80">
        <f>WEEKDAY(C2607,2)</f>
        <v/>
      </c>
      <c r="B2607" s="80">
        <f>HOUR(D2607)</f>
        <v/>
      </c>
      <c r="D2607" s="75" t="n"/>
      <c r="E2607" s="80" t="n"/>
      <c r="F2607" s="80" t="n"/>
      <c r="G2607" s="80" t="n"/>
      <c r="H2607" s="80" t="n"/>
      <c r="I2607" s="80" t="n"/>
      <c r="J2607" s="80" t="n"/>
      <c r="K2607" s="80">
        <f>F2607-Y2607</f>
        <v/>
      </c>
      <c r="L2607" s="82">
        <f>AA2607/(K2607+W2607)</f>
        <v/>
      </c>
      <c r="M2607" s="75" t="n">
        <v>0.1354166666666667</v>
      </c>
      <c r="N2607" s="80" t="n">
        <v>38541.7</v>
      </c>
      <c r="O2607" s="80" t="n">
        <v>13957.9</v>
      </c>
      <c r="P2607" s="80" t="n">
        <v>7398.22</v>
      </c>
      <c r="Q2607" s="80" t="n">
        <v>12160.3</v>
      </c>
      <c r="R2607" s="80" t="n">
        <v>6344.19</v>
      </c>
      <c r="S2607" s="80" t="n">
        <v>-1318.91</v>
      </c>
      <c r="T2607" s="80">
        <f>O2607-Y2607</f>
        <v/>
      </c>
      <c r="U2607" s="82">
        <f>AA2607/(T2607+X2607)</f>
        <v/>
      </c>
      <c r="V2607" s="80">
        <f>INDEX(检修、备用和必开!B:B,MATCH(统调负荷!$C2607,检修、备用和必开!$A:$A,0))</f>
        <v/>
      </c>
      <c r="W2607" s="80">
        <f>INDEX(检修、备用和必开!C:C,MATCH(统调负荷!$C2607,检修、备用和必开!$A:$A,0))</f>
        <v/>
      </c>
      <c r="X2607" s="80">
        <f>INDEX(检修、备用和必开!D:D,MATCH(统调负荷!$C2607,检修、备用和必开!$A:$A,0))</f>
        <v/>
      </c>
      <c r="Y2607" s="80">
        <f>INDEX(检修、备用和必开!E:E,MATCH(统调负荷!$C2607,检修、备用和必开!$A:$A,0))</f>
        <v/>
      </c>
      <c r="Z2607" s="80">
        <f>INDEX(检修、备用和必开!F:F,MATCH(统调负荷!$C2607,检修、备用和必开!$A:$A,0))</f>
        <v/>
      </c>
      <c r="AA2607" s="80">
        <f>94492.4-V2607-Z2607</f>
        <v/>
      </c>
      <c r="AB2607" s="80" t="n">
        <v>307.77</v>
      </c>
      <c r="AC2607" s="80" t="n">
        <v>298.68</v>
      </c>
      <c r="AD2607" s="83">
        <f>C2607+D2607</f>
        <v/>
      </c>
      <c r="AE2607" s="82">
        <f>N2607-E2607</f>
        <v/>
      </c>
      <c r="AF2607" s="82">
        <f>O2607-F2607</f>
        <v/>
      </c>
      <c r="AG2607" s="82">
        <f>P2607-G2607</f>
        <v/>
      </c>
      <c r="AH2607" s="82">
        <f>Q2607-H2607</f>
        <v/>
      </c>
      <c r="AI2607" s="82">
        <f>R2607-I2607</f>
        <v/>
      </c>
      <c r="AJ2607" s="82">
        <f>S2607-J2607</f>
        <v/>
      </c>
      <c r="AK2607" s="80">
        <f>INDEX(检修、备用和必开!I:I,MATCH(统调负荷!$C2607,检修、备用和必开!$A:$A,0))</f>
        <v/>
      </c>
    </row>
    <row r="2608" ht="13.8" customHeight="1">
      <c r="A2608" s="80">
        <f>WEEKDAY(C2608,2)</f>
        <v/>
      </c>
      <c r="B2608" s="80">
        <f>HOUR(D2608)</f>
        <v/>
      </c>
      <c r="D2608" s="75" t="n"/>
      <c r="E2608" s="80" t="n"/>
      <c r="F2608" s="80" t="n"/>
      <c r="G2608" s="80" t="n"/>
      <c r="H2608" s="80" t="n"/>
      <c r="I2608" s="80" t="n"/>
      <c r="J2608" s="80" t="n"/>
      <c r="K2608" s="80">
        <f>F2608-Y2608</f>
        <v/>
      </c>
      <c r="L2608" s="82">
        <f>AA2608/(K2608+W2608)</f>
        <v/>
      </c>
      <c r="M2608" s="75" t="n">
        <v>0.1458333333333333</v>
      </c>
      <c r="N2608" s="80" t="n">
        <v>38107.8</v>
      </c>
      <c r="O2608" s="80" t="n">
        <v>14104.52</v>
      </c>
      <c r="P2608" s="80" t="n">
        <v>7891.44</v>
      </c>
      <c r="Q2608" s="80" t="n">
        <v>11083.6</v>
      </c>
      <c r="R2608" s="80" t="n">
        <v>6320.51</v>
      </c>
      <c r="S2608" s="80" t="n">
        <v>-1292.27</v>
      </c>
      <c r="T2608" s="80">
        <f>O2608-Y2608</f>
        <v/>
      </c>
      <c r="U2608" s="82">
        <f>AA2608/(T2608+X2608)</f>
        <v/>
      </c>
      <c r="V2608" s="80">
        <f>INDEX(检修、备用和必开!B:B,MATCH(统调负荷!$C2608,检修、备用和必开!$A:$A,0))</f>
        <v/>
      </c>
      <c r="W2608" s="80">
        <f>INDEX(检修、备用和必开!C:C,MATCH(统调负荷!$C2608,检修、备用和必开!$A:$A,0))</f>
        <v/>
      </c>
      <c r="X2608" s="80">
        <f>INDEX(检修、备用和必开!D:D,MATCH(统调负荷!$C2608,检修、备用和必开!$A:$A,0))</f>
        <v/>
      </c>
      <c r="Y2608" s="80">
        <f>INDEX(检修、备用和必开!E:E,MATCH(统调负荷!$C2608,检修、备用和必开!$A:$A,0))</f>
        <v/>
      </c>
      <c r="Z2608" s="80">
        <f>INDEX(检修、备用和必开!F:F,MATCH(统调负荷!$C2608,检修、备用和必开!$A:$A,0))</f>
        <v/>
      </c>
      <c r="AA2608" s="80">
        <f>94492.4-V2608-Z2608</f>
        <v/>
      </c>
      <c r="AB2608" s="80" t="n">
        <v>307.88</v>
      </c>
      <c r="AC2608" s="80" t="n">
        <v>283</v>
      </c>
      <c r="AD2608" s="83">
        <f>C2608+D2608</f>
        <v/>
      </c>
      <c r="AE2608" s="82">
        <f>N2608-E2608</f>
        <v/>
      </c>
      <c r="AF2608" s="82">
        <f>O2608-F2608</f>
        <v/>
      </c>
      <c r="AG2608" s="82">
        <f>P2608-G2608</f>
        <v/>
      </c>
      <c r="AH2608" s="82">
        <f>Q2608-H2608</f>
        <v/>
      </c>
      <c r="AI2608" s="82">
        <f>R2608-I2608</f>
        <v/>
      </c>
      <c r="AJ2608" s="82">
        <f>S2608-J2608</f>
        <v/>
      </c>
      <c r="AK2608" s="80">
        <f>INDEX(检修、备用和必开!I:I,MATCH(统调负荷!$C2608,检修、备用和必开!$A:$A,0))</f>
        <v/>
      </c>
    </row>
    <row r="2609" ht="13.8" customHeight="1">
      <c r="A2609" s="80">
        <f>WEEKDAY(C2609,2)</f>
        <v/>
      </c>
      <c r="B2609" s="80">
        <f>HOUR(D2609)</f>
        <v/>
      </c>
      <c r="D2609" s="75" t="n"/>
      <c r="E2609" s="80" t="n"/>
      <c r="F2609" s="80" t="n"/>
      <c r="G2609" s="80" t="n"/>
      <c r="H2609" s="80" t="n"/>
      <c r="I2609" s="80" t="n"/>
      <c r="J2609" s="80" t="n"/>
      <c r="K2609" s="80">
        <f>F2609-Y2609</f>
        <v/>
      </c>
      <c r="L2609" s="82">
        <f>AA2609/(K2609+W2609)</f>
        <v/>
      </c>
      <c r="M2609" s="75" t="n">
        <v>0.15625</v>
      </c>
      <c r="N2609" s="80" t="n">
        <v>37576.8</v>
      </c>
      <c r="O2609" s="80" t="n">
        <v>13716.05</v>
      </c>
      <c r="P2609" s="80" t="n">
        <v>7065.17</v>
      </c>
      <c r="Q2609" s="80" t="n">
        <v>11732.5</v>
      </c>
      <c r="R2609" s="80" t="n">
        <v>6337.84</v>
      </c>
      <c r="S2609" s="80" t="n">
        <v>-1274.76</v>
      </c>
      <c r="T2609" s="80">
        <f>O2609-Y2609</f>
        <v/>
      </c>
      <c r="U2609" s="82">
        <f>AA2609/(T2609+X2609)</f>
        <v/>
      </c>
      <c r="V2609" s="80">
        <f>INDEX(检修、备用和必开!B:B,MATCH(统调负荷!$C2609,检修、备用和必开!$A:$A,0))</f>
        <v/>
      </c>
      <c r="W2609" s="80">
        <f>INDEX(检修、备用和必开!C:C,MATCH(统调负荷!$C2609,检修、备用和必开!$A:$A,0))</f>
        <v/>
      </c>
      <c r="X2609" s="80">
        <f>INDEX(检修、备用和必开!D:D,MATCH(统调负荷!$C2609,检修、备用和必开!$A:$A,0))</f>
        <v/>
      </c>
      <c r="Y2609" s="80">
        <f>INDEX(检修、备用和必开!E:E,MATCH(统调负荷!$C2609,检修、备用和必开!$A:$A,0))</f>
        <v/>
      </c>
      <c r="Z2609" s="80">
        <f>INDEX(检修、备用和必开!F:F,MATCH(统调负荷!$C2609,检修、备用和必开!$A:$A,0))</f>
        <v/>
      </c>
      <c r="AA2609" s="80">
        <f>94492.4-V2609-Z2609</f>
        <v/>
      </c>
      <c r="AB2609" s="80" t="n">
        <v>307.88</v>
      </c>
      <c r="AC2609" s="80" t="n">
        <v>255.01</v>
      </c>
      <c r="AD2609" s="83">
        <f>C2609+D2609</f>
        <v/>
      </c>
      <c r="AE2609" s="82">
        <f>N2609-E2609</f>
        <v/>
      </c>
      <c r="AF2609" s="82">
        <f>O2609-F2609</f>
        <v/>
      </c>
      <c r="AG2609" s="82">
        <f>P2609-G2609</f>
        <v/>
      </c>
      <c r="AH2609" s="82">
        <f>Q2609-H2609</f>
        <v/>
      </c>
      <c r="AI2609" s="82">
        <f>R2609-I2609</f>
        <v/>
      </c>
      <c r="AJ2609" s="82">
        <f>S2609-J2609</f>
        <v/>
      </c>
      <c r="AK2609" s="80">
        <f>INDEX(检修、备用和必开!I:I,MATCH(统调负荷!$C2609,检修、备用和必开!$A:$A,0))</f>
        <v/>
      </c>
    </row>
    <row r="2610" ht="13.8" customHeight="1">
      <c r="A2610" s="80">
        <f>WEEKDAY(C2610,2)</f>
        <v/>
      </c>
      <c r="B2610" s="80">
        <f>HOUR(D2610)</f>
        <v/>
      </c>
      <c r="D2610" s="75" t="n"/>
      <c r="E2610" s="80" t="n"/>
      <c r="F2610" s="80" t="n"/>
      <c r="G2610" s="80" t="n"/>
      <c r="H2610" s="80" t="n"/>
      <c r="I2610" s="80" t="n"/>
      <c r="J2610" s="80" t="n"/>
      <c r="K2610" s="80">
        <f>F2610-Y2610</f>
        <v/>
      </c>
      <c r="L2610" s="82">
        <f>AA2610/(K2610+W2610)</f>
        <v/>
      </c>
      <c r="M2610" s="75" t="n">
        <v>0.1666666666666667</v>
      </c>
      <c r="N2610" s="80" t="n">
        <v>37224.5</v>
      </c>
      <c r="O2610" s="80" t="n">
        <v>13855.66</v>
      </c>
      <c r="P2610" s="80" t="n">
        <v>6065.48</v>
      </c>
      <c r="Q2610" s="80" t="n">
        <v>12324.4</v>
      </c>
      <c r="R2610" s="80" t="n">
        <v>6289.78</v>
      </c>
      <c r="S2610" s="80" t="n">
        <v>-1310.82</v>
      </c>
      <c r="T2610" s="80">
        <f>O2610-Y2610</f>
        <v/>
      </c>
      <c r="U2610" s="82">
        <f>AA2610/(T2610+X2610)</f>
        <v/>
      </c>
      <c r="V2610" s="80">
        <f>INDEX(检修、备用和必开!B:B,MATCH(统调负荷!$C2610,检修、备用和必开!$A:$A,0))</f>
        <v/>
      </c>
      <c r="W2610" s="80">
        <f>INDEX(检修、备用和必开!C:C,MATCH(统调负荷!$C2610,检修、备用和必开!$A:$A,0))</f>
        <v/>
      </c>
      <c r="X2610" s="80">
        <f>INDEX(检修、备用和必开!D:D,MATCH(统调负荷!$C2610,检修、备用和必开!$A:$A,0))</f>
        <v/>
      </c>
      <c r="Y2610" s="80">
        <f>INDEX(检修、备用和必开!E:E,MATCH(统调负荷!$C2610,检修、备用和必开!$A:$A,0))</f>
        <v/>
      </c>
      <c r="Z2610" s="80">
        <f>INDEX(检修、备用和必开!F:F,MATCH(统调负荷!$C2610,检修、备用和必开!$A:$A,0))</f>
        <v/>
      </c>
      <c r="AA2610" s="80">
        <f>94492.4-V2610-Z2610</f>
        <v/>
      </c>
      <c r="AB2610" s="80" t="n">
        <v>318.24</v>
      </c>
      <c r="AC2610" s="80" t="n">
        <v>120</v>
      </c>
      <c r="AD2610" s="83">
        <f>C2610+D2610</f>
        <v/>
      </c>
      <c r="AE2610" s="82">
        <f>N2610-E2610</f>
        <v/>
      </c>
      <c r="AF2610" s="82">
        <f>O2610-F2610</f>
        <v/>
      </c>
      <c r="AG2610" s="82">
        <f>P2610-G2610</f>
        <v/>
      </c>
      <c r="AH2610" s="82">
        <f>Q2610-H2610</f>
        <v/>
      </c>
      <c r="AI2610" s="82">
        <f>R2610-I2610</f>
        <v/>
      </c>
      <c r="AJ2610" s="82">
        <f>S2610-J2610</f>
        <v/>
      </c>
      <c r="AK2610" s="80">
        <f>INDEX(检修、备用和必开!I:I,MATCH(统调负荷!$C2610,检修、备用和必开!$A:$A,0))</f>
        <v/>
      </c>
    </row>
    <row r="2611" ht="13.8" customHeight="1">
      <c r="A2611" s="80">
        <f>WEEKDAY(C2611,2)</f>
        <v/>
      </c>
      <c r="B2611" s="80">
        <f>HOUR(D2611)</f>
        <v/>
      </c>
      <c r="D2611" s="75" t="n"/>
      <c r="E2611" s="80" t="n"/>
      <c r="F2611" s="80" t="n"/>
      <c r="G2611" s="80" t="n"/>
      <c r="H2611" s="80" t="n"/>
      <c r="I2611" s="80" t="n"/>
      <c r="J2611" s="80" t="n"/>
      <c r="K2611" s="80">
        <f>F2611-Y2611</f>
        <v/>
      </c>
      <c r="L2611" s="82">
        <f>AA2611/(K2611+W2611)</f>
        <v/>
      </c>
      <c r="M2611" s="75" t="n">
        <v>0.1770833333333333</v>
      </c>
      <c r="N2611" s="80" t="n">
        <v>37094.6</v>
      </c>
      <c r="O2611" s="80" t="n">
        <v>13335.13</v>
      </c>
      <c r="P2611" s="80" t="n">
        <v>6441.04</v>
      </c>
      <c r="Q2611" s="80" t="n">
        <v>12372.5</v>
      </c>
      <c r="R2611" s="80" t="n">
        <v>6280.6</v>
      </c>
      <c r="S2611" s="80" t="n">
        <v>-1334.67</v>
      </c>
      <c r="T2611" s="80">
        <f>O2611-Y2611</f>
        <v/>
      </c>
      <c r="U2611" s="82">
        <f>AA2611/(T2611+X2611)</f>
        <v/>
      </c>
      <c r="V2611" s="80">
        <f>INDEX(检修、备用和必开!B:B,MATCH(统调负荷!$C2611,检修、备用和必开!$A:$A,0))</f>
        <v/>
      </c>
      <c r="W2611" s="80">
        <f>INDEX(检修、备用和必开!C:C,MATCH(统调负荷!$C2611,检修、备用和必开!$A:$A,0))</f>
        <v/>
      </c>
      <c r="X2611" s="80">
        <f>INDEX(检修、备用和必开!D:D,MATCH(统调负荷!$C2611,检修、备用和必开!$A:$A,0))</f>
        <v/>
      </c>
      <c r="Y2611" s="80">
        <f>INDEX(检修、备用和必开!E:E,MATCH(统调负荷!$C2611,检修、备用和必开!$A:$A,0))</f>
        <v/>
      </c>
      <c r="Z2611" s="80">
        <f>INDEX(检修、备用和必开!F:F,MATCH(统调负荷!$C2611,检修、备用和必开!$A:$A,0))</f>
        <v/>
      </c>
      <c r="AA2611" s="80">
        <f>94492.4-V2611-Z2611</f>
        <v/>
      </c>
      <c r="AB2611" s="80" t="n">
        <v>314.72</v>
      </c>
      <c r="AC2611" s="80" t="n">
        <v>120</v>
      </c>
      <c r="AD2611" s="83">
        <f>C2611+D2611</f>
        <v/>
      </c>
      <c r="AE2611" s="82">
        <f>N2611-E2611</f>
        <v/>
      </c>
      <c r="AF2611" s="82">
        <f>O2611-F2611</f>
        <v/>
      </c>
      <c r="AG2611" s="82">
        <f>P2611-G2611</f>
        <v/>
      </c>
      <c r="AH2611" s="82">
        <f>Q2611-H2611</f>
        <v/>
      </c>
      <c r="AI2611" s="82">
        <f>R2611-I2611</f>
        <v/>
      </c>
      <c r="AJ2611" s="82">
        <f>S2611-J2611</f>
        <v/>
      </c>
      <c r="AK2611" s="80">
        <f>INDEX(检修、备用和必开!I:I,MATCH(统调负荷!$C2611,检修、备用和必开!$A:$A,0))</f>
        <v/>
      </c>
    </row>
    <row r="2612" ht="13.8" customHeight="1">
      <c r="A2612" s="80">
        <f>WEEKDAY(C2612,2)</f>
        <v/>
      </c>
      <c r="B2612" s="80">
        <f>HOUR(D2612)</f>
        <v/>
      </c>
      <c r="D2612" s="75" t="n"/>
      <c r="E2612" s="80" t="n"/>
      <c r="F2612" s="80" t="n"/>
      <c r="G2612" s="80" t="n"/>
      <c r="H2612" s="80" t="n"/>
      <c r="I2612" s="80" t="n"/>
      <c r="J2612" s="80" t="n"/>
      <c r="K2612" s="80">
        <f>F2612-Y2612</f>
        <v/>
      </c>
      <c r="L2612" s="82">
        <f>AA2612/(K2612+W2612)</f>
        <v/>
      </c>
      <c r="M2612" s="75" t="n">
        <v>0.1875</v>
      </c>
      <c r="N2612" s="80" t="n">
        <v>36758.9</v>
      </c>
      <c r="O2612" s="80" t="n">
        <v>13031.78</v>
      </c>
      <c r="P2612" s="80" t="n">
        <v>6363.79</v>
      </c>
      <c r="Q2612" s="80" t="n">
        <v>12433.4</v>
      </c>
      <c r="R2612" s="80" t="n">
        <v>6257.35</v>
      </c>
      <c r="S2612" s="80" t="n">
        <v>-1327.42</v>
      </c>
      <c r="T2612" s="80">
        <f>O2612-Y2612</f>
        <v/>
      </c>
      <c r="U2612" s="82">
        <f>AA2612/(T2612+X2612)</f>
        <v/>
      </c>
      <c r="V2612" s="80">
        <f>INDEX(检修、备用和必开!B:B,MATCH(统调负荷!$C2612,检修、备用和必开!$A:$A,0))</f>
        <v/>
      </c>
      <c r="W2612" s="80">
        <f>INDEX(检修、备用和必开!C:C,MATCH(统调负荷!$C2612,检修、备用和必开!$A:$A,0))</f>
        <v/>
      </c>
      <c r="X2612" s="80">
        <f>INDEX(检修、备用和必开!D:D,MATCH(统调负荷!$C2612,检修、备用和必开!$A:$A,0))</f>
        <v/>
      </c>
      <c r="Y2612" s="80">
        <f>INDEX(检修、备用和必开!E:E,MATCH(统调负荷!$C2612,检修、备用和必开!$A:$A,0))</f>
        <v/>
      </c>
      <c r="Z2612" s="80">
        <f>INDEX(检修、备用和必开!F:F,MATCH(统调负荷!$C2612,检修、备用和必开!$A:$A,0))</f>
        <v/>
      </c>
      <c r="AA2612" s="80">
        <f>94492.4-V2612-Z2612</f>
        <v/>
      </c>
      <c r="AB2612" s="80" t="n">
        <v>307.89</v>
      </c>
      <c r="AC2612" s="80" t="n">
        <v>210</v>
      </c>
      <c r="AD2612" s="83">
        <f>C2612+D2612</f>
        <v/>
      </c>
      <c r="AE2612" s="82">
        <f>N2612-E2612</f>
        <v/>
      </c>
      <c r="AF2612" s="82">
        <f>O2612-F2612</f>
        <v/>
      </c>
      <c r="AG2612" s="82">
        <f>P2612-G2612</f>
        <v/>
      </c>
      <c r="AH2612" s="82">
        <f>Q2612-H2612</f>
        <v/>
      </c>
      <c r="AI2612" s="82">
        <f>R2612-I2612</f>
        <v/>
      </c>
      <c r="AJ2612" s="82">
        <f>S2612-J2612</f>
        <v/>
      </c>
      <c r="AK2612" s="80">
        <f>INDEX(检修、备用和必开!I:I,MATCH(统调负荷!$C2612,检修、备用和必开!$A:$A,0))</f>
        <v/>
      </c>
    </row>
    <row r="2613" ht="13.8" customHeight="1">
      <c r="A2613" s="80">
        <f>WEEKDAY(C2613,2)</f>
        <v/>
      </c>
      <c r="B2613" s="80">
        <f>HOUR(D2613)</f>
        <v/>
      </c>
      <c r="D2613" s="75" t="n"/>
      <c r="E2613" s="80" t="n"/>
      <c r="F2613" s="80" t="n"/>
      <c r="G2613" s="80" t="n"/>
      <c r="H2613" s="80" t="n"/>
      <c r="I2613" s="80" t="n"/>
      <c r="J2613" s="80" t="n"/>
      <c r="K2613" s="80">
        <f>F2613-Y2613</f>
        <v/>
      </c>
      <c r="L2613" s="82">
        <f>AA2613/(K2613+W2613)</f>
        <v/>
      </c>
      <c r="M2613" s="75" t="n">
        <v>0.1979166666666667</v>
      </c>
      <c r="N2613" s="80" t="n">
        <v>36591.2</v>
      </c>
      <c r="O2613" s="80" t="n">
        <v>12821.79</v>
      </c>
      <c r="P2613" s="80" t="n">
        <v>6355.18</v>
      </c>
      <c r="Q2613" s="80" t="n">
        <v>12474.1</v>
      </c>
      <c r="R2613" s="80" t="n">
        <v>6285.72</v>
      </c>
      <c r="S2613" s="80" t="n">
        <v>-1345.59</v>
      </c>
      <c r="T2613" s="80">
        <f>O2613-Y2613</f>
        <v/>
      </c>
      <c r="U2613" s="82">
        <f>AA2613/(T2613+X2613)</f>
        <v/>
      </c>
      <c r="V2613" s="80">
        <f>INDEX(检修、备用和必开!B:B,MATCH(统调负荷!$C2613,检修、备用和必开!$A:$A,0))</f>
        <v/>
      </c>
      <c r="W2613" s="80">
        <f>INDEX(检修、备用和必开!C:C,MATCH(统调负荷!$C2613,检修、备用和必开!$A:$A,0))</f>
        <v/>
      </c>
      <c r="X2613" s="80">
        <f>INDEX(检修、备用和必开!D:D,MATCH(统调负荷!$C2613,检修、备用和必开!$A:$A,0))</f>
        <v/>
      </c>
      <c r="Y2613" s="80">
        <f>INDEX(检修、备用和必开!E:E,MATCH(统调负荷!$C2613,检修、备用和必开!$A:$A,0))</f>
        <v/>
      </c>
      <c r="Z2613" s="80">
        <f>INDEX(检修、备用和必开!F:F,MATCH(统调负荷!$C2613,检修、备用和必开!$A:$A,0))</f>
        <v/>
      </c>
      <c r="AA2613" s="80">
        <f>94492.4-V2613-Z2613</f>
        <v/>
      </c>
      <c r="AB2613" s="80" t="n">
        <v>302.95</v>
      </c>
      <c r="AC2613" s="80" t="n">
        <v>0</v>
      </c>
      <c r="AD2613" s="83">
        <f>C2613+D2613</f>
        <v/>
      </c>
      <c r="AE2613" s="82">
        <f>N2613-E2613</f>
        <v/>
      </c>
      <c r="AF2613" s="82">
        <f>O2613-F2613</f>
        <v/>
      </c>
      <c r="AG2613" s="82">
        <f>P2613-G2613</f>
        <v/>
      </c>
      <c r="AH2613" s="82">
        <f>Q2613-H2613</f>
        <v/>
      </c>
      <c r="AI2613" s="82">
        <f>R2613-I2613</f>
        <v/>
      </c>
      <c r="AJ2613" s="82">
        <f>S2613-J2613</f>
        <v/>
      </c>
      <c r="AK2613" s="80">
        <f>INDEX(检修、备用和必开!I:I,MATCH(统调负荷!$C2613,检修、备用和必开!$A:$A,0))</f>
        <v/>
      </c>
    </row>
    <row r="2614" ht="13.8" customHeight="1">
      <c r="A2614" s="80">
        <f>WEEKDAY(C2614,2)</f>
        <v/>
      </c>
      <c r="B2614" s="80">
        <f>HOUR(D2614)</f>
        <v/>
      </c>
      <c r="D2614" s="75" t="n"/>
      <c r="E2614" s="80" t="n"/>
      <c r="F2614" s="80" t="n"/>
      <c r="G2614" s="80" t="n"/>
      <c r="H2614" s="80" t="n"/>
      <c r="I2614" s="80" t="n"/>
      <c r="J2614" s="80" t="n"/>
      <c r="K2614" s="80">
        <f>F2614-Y2614</f>
        <v/>
      </c>
      <c r="L2614" s="82">
        <f>AA2614/(K2614+W2614)</f>
        <v/>
      </c>
      <c r="M2614" s="75" t="n">
        <v>0.2083333333333333</v>
      </c>
      <c r="N2614" s="80" t="n">
        <v>36448.4</v>
      </c>
      <c r="O2614" s="80" t="n">
        <v>12794.47</v>
      </c>
      <c r="P2614" s="80" t="n">
        <v>6427.52</v>
      </c>
      <c r="Q2614" s="80" t="n">
        <v>12254.6</v>
      </c>
      <c r="R2614" s="80" t="n">
        <v>6342.31</v>
      </c>
      <c r="S2614" s="80" t="n">
        <v>-1370.5</v>
      </c>
      <c r="T2614" s="80">
        <f>O2614-Y2614</f>
        <v/>
      </c>
      <c r="U2614" s="82">
        <f>AA2614/(T2614+X2614)</f>
        <v/>
      </c>
      <c r="V2614" s="80">
        <f>INDEX(检修、备用和必开!B:B,MATCH(统调负荷!$C2614,检修、备用和必开!$A:$A,0))</f>
        <v/>
      </c>
      <c r="W2614" s="80">
        <f>INDEX(检修、备用和必开!C:C,MATCH(统调负荷!$C2614,检修、备用和必开!$A:$A,0))</f>
        <v/>
      </c>
      <c r="X2614" s="80">
        <f>INDEX(检修、备用和必开!D:D,MATCH(统调负荷!$C2614,检修、备用和必开!$A:$A,0))</f>
        <v/>
      </c>
      <c r="Y2614" s="80">
        <f>INDEX(检修、备用和必开!E:E,MATCH(统调负荷!$C2614,检修、备用和必开!$A:$A,0))</f>
        <v/>
      </c>
      <c r="Z2614" s="80">
        <f>INDEX(检修、备用和必开!F:F,MATCH(统调负荷!$C2614,检修、备用和必开!$A:$A,0))</f>
        <v/>
      </c>
      <c r="AA2614" s="80">
        <f>94492.4-V2614-Z2614</f>
        <v/>
      </c>
      <c r="AB2614" s="80" t="n">
        <v>302.91</v>
      </c>
      <c r="AC2614" s="80" t="n">
        <v>1</v>
      </c>
      <c r="AD2614" s="83">
        <f>C2614+D2614</f>
        <v/>
      </c>
      <c r="AE2614" s="82">
        <f>N2614-E2614</f>
        <v/>
      </c>
      <c r="AF2614" s="82">
        <f>O2614-F2614</f>
        <v/>
      </c>
      <c r="AG2614" s="82">
        <f>P2614-G2614</f>
        <v/>
      </c>
      <c r="AH2614" s="82">
        <f>Q2614-H2614</f>
        <v/>
      </c>
      <c r="AI2614" s="82">
        <f>R2614-I2614</f>
        <v/>
      </c>
      <c r="AJ2614" s="82">
        <f>S2614-J2614</f>
        <v/>
      </c>
      <c r="AK2614" s="80">
        <f>INDEX(检修、备用和必开!I:I,MATCH(统调负荷!$C2614,检修、备用和必开!$A:$A,0))</f>
        <v/>
      </c>
    </row>
    <row r="2615" ht="13.8" customHeight="1">
      <c r="A2615" s="80">
        <f>WEEKDAY(C2615,2)</f>
        <v/>
      </c>
      <c r="B2615" s="80">
        <f>HOUR(D2615)</f>
        <v/>
      </c>
      <c r="D2615" s="75" t="n"/>
      <c r="E2615" s="80" t="n"/>
      <c r="F2615" s="80" t="n"/>
      <c r="G2615" s="80" t="n"/>
      <c r="H2615" s="80" t="n"/>
      <c r="I2615" s="80" t="n"/>
      <c r="J2615" s="80" t="n"/>
      <c r="K2615" s="80">
        <f>F2615-Y2615</f>
        <v/>
      </c>
      <c r="L2615" s="82">
        <f>AA2615/(K2615+W2615)</f>
        <v/>
      </c>
      <c r="M2615" s="75" t="n">
        <v>0.21875</v>
      </c>
      <c r="N2615" s="80" t="n">
        <v>36661.6</v>
      </c>
      <c r="O2615" s="80" t="n">
        <v>12929.48</v>
      </c>
      <c r="P2615" s="80" t="n">
        <v>6175.52</v>
      </c>
      <c r="Q2615" s="80" t="n">
        <v>12560.2</v>
      </c>
      <c r="R2615" s="80" t="n">
        <v>6393.47</v>
      </c>
      <c r="S2615" s="80" t="n">
        <v>-1397.07</v>
      </c>
      <c r="T2615" s="80">
        <f>O2615-Y2615</f>
        <v/>
      </c>
      <c r="U2615" s="82">
        <f>AA2615/(T2615+X2615)</f>
        <v/>
      </c>
      <c r="V2615" s="80">
        <f>INDEX(检修、备用和必开!B:B,MATCH(统调负荷!$C2615,检修、备用和必开!$A:$A,0))</f>
        <v/>
      </c>
      <c r="W2615" s="80">
        <f>INDEX(检修、备用和必开!C:C,MATCH(统调负荷!$C2615,检修、备用和必开!$A:$A,0))</f>
        <v/>
      </c>
      <c r="X2615" s="80">
        <f>INDEX(检修、备用和必开!D:D,MATCH(统调负荷!$C2615,检修、备用和必开!$A:$A,0))</f>
        <v/>
      </c>
      <c r="Y2615" s="80">
        <f>INDEX(检修、备用和必开!E:E,MATCH(统调负荷!$C2615,检修、备用和必开!$A:$A,0))</f>
        <v/>
      </c>
      <c r="Z2615" s="80">
        <f>INDEX(检修、备用和必开!F:F,MATCH(统调负荷!$C2615,检修、备用和必开!$A:$A,0))</f>
        <v/>
      </c>
      <c r="AA2615" s="80">
        <f>94492.4-V2615-Z2615</f>
        <v/>
      </c>
      <c r="AB2615" s="80" t="n">
        <v>302.91</v>
      </c>
      <c r="AC2615" s="80" t="n">
        <v>0</v>
      </c>
      <c r="AD2615" s="83">
        <f>C2615+D2615</f>
        <v/>
      </c>
      <c r="AE2615" s="82">
        <f>N2615-E2615</f>
        <v/>
      </c>
      <c r="AF2615" s="82">
        <f>O2615-F2615</f>
        <v/>
      </c>
      <c r="AG2615" s="82">
        <f>P2615-G2615</f>
        <v/>
      </c>
      <c r="AH2615" s="82">
        <f>Q2615-H2615</f>
        <v/>
      </c>
      <c r="AI2615" s="82">
        <f>R2615-I2615</f>
        <v/>
      </c>
      <c r="AJ2615" s="82">
        <f>S2615-J2615</f>
        <v/>
      </c>
      <c r="AK2615" s="80">
        <f>INDEX(检修、备用和必开!I:I,MATCH(统调负荷!$C2615,检修、备用和必开!$A:$A,0))</f>
        <v/>
      </c>
    </row>
    <row r="2616" ht="13.8" customHeight="1">
      <c r="A2616" s="80">
        <f>WEEKDAY(C2616,2)</f>
        <v/>
      </c>
      <c r="B2616" s="80">
        <f>HOUR(D2616)</f>
        <v/>
      </c>
      <c r="D2616" s="75" t="n"/>
      <c r="E2616" s="80" t="n"/>
      <c r="F2616" s="80" t="n"/>
      <c r="G2616" s="80" t="n"/>
      <c r="H2616" s="80" t="n"/>
      <c r="I2616" s="80" t="n"/>
      <c r="J2616" s="80" t="n"/>
      <c r="K2616" s="80">
        <f>F2616-Y2616</f>
        <v/>
      </c>
      <c r="L2616" s="82">
        <f>AA2616/(K2616+W2616)</f>
        <v/>
      </c>
      <c r="M2616" s="75" t="n">
        <v>0.2291666666666667</v>
      </c>
      <c r="N2616" s="80" t="n">
        <v>36604.8</v>
      </c>
      <c r="O2616" s="80" t="n">
        <v>13070.68</v>
      </c>
      <c r="P2616" s="80" t="n">
        <v>5537.16</v>
      </c>
      <c r="Q2616" s="80" t="n">
        <v>12876.9</v>
      </c>
      <c r="R2616" s="80" t="n">
        <v>6417.63</v>
      </c>
      <c r="S2616" s="80" t="n">
        <v>-1297.57</v>
      </c>
      <c r="T2616" s="80">
        <f>O2616-Y2616</f>
        <v/>
      </c>
      <c r="U2616" s="82">
        <f>AA2616/(T2616+X2616)</f>
        <v/>
      </c>
      <c r="V2616" s="80">
        <f>INDEX(检修、备用和必开!B:B,MATCH(统调负荷!$C2616,检修、备用和必开!$A:$A,0))</f>
        <v/>
      </c>
      <c r="W2616" s="80">
        <f>INDEX(检修、备用和必开!C:C,MATCH(统调负荷!$C2616,检修、备用和必开!$A:$A,0))</f>
        <v/>
      </c>
      <c r="X2616" s="80">
        <f>INDEX(检修、备用和必开!D:D,MATCH(统调负荷!$C2616,检修、备用和必开!$A:$A,0))</f>
        <v/>
      </c>
      <c r="Y2616" s="80">
        <f>INDEX(检修、备用和必开!E:E,MATCH(统调负荷!$C2616,检修、备用和必开!$A:$A,0))</f>
        <v/>
      </c>
      <c r="Z2616" s="80">
        <f>INDEX(检修、备用和必开!F:F,MATCH(统调负荷!$C2616,检修、备用和必开!$A:$A,0))</f>
        <v/>
      </c>
      <c r="AA2616" s="80">
        <f>94492.4-V2616-Z2616</f>
        <v/>
      </c>
      <c r="AB2616" s="80" t="n">
        <v>307.77</v>
      </c>
      <c r="AC2616" s="80" t="n">
        <v>0</v>
      </c>
      <c r="AD2616" s="83">
        <f>C2616+D2616</f>
        <v/>
      </c>
      <c r="AE2616" s="82">
        <f>N2616-E2616</f>
        <v/>
      </c>
      <c r="AF2616" s="82">
        <f>O2616-F2616</f>
        <v/>
      </c>
      <c r="AG2616" s="82">
        <f>P2616-G2616</f>
        <v/>
      </c>
      <c r="AH2616" s="82">
        <f>Q2616-H2616</f>
        <v/>
      </c>
      <c r="AI2616" s="82">
        <f>R2616-I2616</f>
        <v/>
      </c>
      <c r="AJ2616" s="82">
        <f>S2616-J2616</f>
        <v/>
      </c>
      <c r="AK2616" s="80">
        <f>INDEX(检修、备用和必开!I:I,MATCH(统调负荷!$C2616,检修、备用和必开!$A:$A,0))</f>
        <v/>
      </c>
    </row>
    <row r="2617" ht="13.8" customHeight="1">
      <c r="A2617" s="80">
        <f>WEEKDAY(C2617,2)</f>
        <v/>
      </c>
      <c r="B2617" s="80">
        <f>HOUR(D2617)</f>
        <v/>
      </c>
      <c r="D2617" s="75" t="n"/>
      <c r="E2617" s="80" t="n"/>
      <c r="F2617" s="80" t="n"/>
      <c r="G2617" s="80" t="n"/>
      <c r="H2617" s="80" t="n"/>
      <c r="I2617" s="80" t="n"/>
      <c r="J2617" s="80" t="n"/>
      <c r="K2617" s="80">
        <f>F2617-Y2617</f>
        <v/>
      </c>
      <c r="L2617" s="82">
        <f>AA2617/(K2617+W2617)</f>
        <v/>
      </c>
      <c r="M2617" s="75" t="n">
        <v>0.2395833333333333</v>
      </c>
      <c r="N2617" s="80" t="n">
        <v>36995.2</v>
      </c>
      <c r="O2617" s="80" t="n">
        <v>13087.45</v>
      </c>
      <c r="P2617" s="80" t="n">
        <v>5858.1</v>
      </c>
      <c r="Q2617" s="80" t="n">
        <v>12990.8</v>
      </c>
      <c r="R2617" s="80" t="n">
        <v>6428.75</v>
      </c>
      <c r="S2617" s="80" t="n">
        <v>-1369.9</v>
      </c>
      <c r="T2617" s="80">
        <f>O2617-Y2617</f>
        <v/>
      </c>
      <c r="U2617" s="82">
        <f>AA2617/(T2617+X2617)</f>
        <v/>
      </c>
      <c r="V2617" s="80">
        <f>INDEX(检修、备用和必开!B:B,MATCH(统调负荷!$C2617,检修、备用和必开!$A:$A,0))</f>
        <v/>
      </c>
      <c r="W2617" s="80">
        <f>INDEX(检修、备用和必开!C:C,MATCH(统调负荷!$C2617,检修、备用和必开!$A:$A,0))</f>
        <v/>
      </c>
      <c r="X2617" s="80">
        <f>INDEX(检修、备用和必开!D:D,MATCH(统调负荷!$C2617,检修、备用和必开!$A:$A,0))</f>
        <v/>
      </c>
      <c r="Y2617" s="80">
        <f>INDEX(检修、备用和必开!E:E,MATCH(统调负荷!$C2617,检修、备用和必开!$A:$A,0))</f>
        <v/>
      </c>
      <c r="Z2617" s="80">
        <f>INDEX(检修、备用和必开!F:F,MATCH(统调负荷!$C2617,检修、备用和必开!$A:$A,0))</f>
        <v/>
      </c>
      <c r="AA2617" s="80">
        <f>94492.4-V2617-Z2617</f>
        <v/>
      </c>
      <c r="AB2617" s="80" t="n">
        <v>312.73</v>
      </c>
      <c r="AC2617" s="80" t="n">
        <v>0</v>
      </c>
      <c r="AD2617" s="83">
        <f>C2617+D2617</f>
        <v/>
      </c>
      <c r="AE2617" s="82">
        <f>N2617-E2617</f>
        <v/>
      </c>
      <c r="AF2617" s="82">
        <f>O2617-F2617</f>
        <v/>
      </c>
      <c r="AG2617" s="82">
        <f>P2617-G2617</f>
        <v/>
      </c>
      <c r="AH2617" s="82">
        <f>Q2617-H2617</f>
        <v/>
      </c>
      <c r="AI2617" s="82">
        <f>R2617-I2617</f>
        <v/>
      </c>
      <c r="AJ2617" s="82">
        <f>S2617-J2617</f>
        <v/>
      </c>
      <c r="AK2617" s="80">
        <f>INDEX(检修、备用和必开!I:I,MATCH(统调负荷!$C2617,检修、备用和必开!$A:$A,0))</f>
        <v/>
      </c>
    </row>
    <row r="2618" ht="13.8" customHeight="1">
      <c r="A2618" s="80">
        <f>WEEKDAY(C2618,2)</f>
        <v/>
      </c>
      <c r="B2618" s="80">
        <f>HOUR(D2618)</f>
        <v/>
      </c>
      <c r="D2618" s="75" t="n"/>
      <c r="E2618" s="80" t="n"/>
      <c r="F2618" s="80" t="n"/>
      <c r="G2618" s="80" t="n"/>
      <c r="H2618" s="80" t="n"/>
      <c r="I2618" s="80" t="n"/>
      <c r="J2618" s="80" t="n"/>
      <c r="K2618" s="80">
        <f>F2618-Y2618</f>
        <v/>
      </c>
      <c r="L2618" s="82">
        <f>AA2618/(K2618+W2618)</f>
        <v/>
      </c>
      <c r="M2618" s="75" t="n">
        <v>0.25</v>
      </c>
      <c r="N2618" s="80" t="n">
        <v>37221</v>
      </c>
      <c r="O2618" s="80" t="n">
        <v>13590.83</v>
      </c>
      <c r="P2618" s="80" t="n">
        <v>5622.38</v>
      </c>
      <c r="Q2618" s="80" t="n">
        <v>13043.3</v>
      </c>
      <c r="R2618" s="80" t="n">
        <v>6383.98</v>
      </c>
      <c r="S2618" s="80" t="n">
        <v>-1419.49</v>
      </c>
      <c r="T2618" s="80">
        <f>O2618-Y2618</f>
        <v/>
      </c>
      <c r="U2618" s="82">
        <f>AA2618/(T2618+X2618)</f>
        <v/>
      </c>
      <c r="V2618" s="80">
        <f>INDEX(检修、备用和必开!B:B,MATCH(统调负荷!$C2618,检修、备用和必开!$A:$A,0))</f>
        <v/>
      </c>
      <c r="W2618" s="80">
        <f>INDEX(检修、备用和必开!C:C,MATCH(统调负荷!$C2618,检修、备用和必开!$A:$A,0))</f>
        <v/>
      </c>
      <c r="X2618" s="80">
        <f>INDEX(检修、备用和必开!D:D,MATCH(统调负荷!$C2618,检修、备用和必开!$A:$A,0))</f>
        <v/>
      </c>
      <c r="Y2618" s="80">
        <f>INDEX(检修、备用和必开!E:E,MATCH(统调负荷!$C2618,检修、备用和必开!$A:$A,0))</f>
        <v/>
      </c>
      <c r="Z2618" s="80">
        <f>INDEX(检修、备用和必开!F:F,MATCH(统调负荷!$C2618,检修、备用和必开!$A:$A,0))</f>
        <v/>
      </c>
      <c r="AA2618" s="80">
        <f>94492.4-V2618-Z2618</f>
        <v/>
      </c>
      <c r="AB2618" s="80" t="n">
        <v>312.73</v>
      </c>
      <c r="AC2618" s="80" t="n">
        <v>0</v>
      </c>
      <c r="AD2618" s="83">
        <f>C2618+D2618</f>
        <v/>
      </c>
      <c r="AE2618" s="82">
        <f>N2618-E2618</f>
        <v/>
      </c>
      <c r="AF2618" s="82">
        <f>O2618-F2618</f>
        <v/>
      </c>
      <c r="AG2618" s="82">
        <f>P2618-G2618</f>
        <v/>
      </c>
      <c r="AH2618" s="82">
        <f>Q2618-H2618</f>
        <v/>
      </c>
      <c r="AI2618" s="82">
        <f>R2618-I2618</f>
        <v/>
      </c>
      <c r="AJ2618" s="82">
        <f>S2618-J2618</f>
        <v/>
      </c>
      <c r="AK2618" s="80">
        <f>INDEX(检修、备用和必开!I:I,MATCH(统调负荷!$C2618,检修、备用和必开!$A:$A,0))</f>
        <v/>
      </c>
    </row>
    <row r="2619" ht="13.8" customHeight="1">
      <c r="A2619" s="80">
        <f>WEEKDAY(C2619,2)</f>
        <v/>
      </c>
      <c r="B2619" s="80">
        <f>HOUR(D2619)</f>
        <v/>
      </c>
      <c r="D2619" s="75" t="n"/>
      <c r="E2619" s="80" t="n"/>
      <c r="F2619" s="80" t="n"/>
      <c r="G2619" s="80" t="n"/>
      <c r="H2619" s="80" t="n"/>
      <c r="I2619" s="80" t="n"/>
      <c r="J2619" s="80" t="n"/>
      <c r="K2619" s="80">
        <f>F2619-Y2619</f>
        <v/>
      </c>
      <c r="L2619" s="82">
        <f>AA2619/(K2619+W2619)</f>
        <v/>
      </c>
      <c r="M2619" s="75" t="n">
        <v>0.2604166666666667</v>
      </c>
      <c r="N2619" s="80" t="n">
        <v>37957.5</v>
      </c>
      <c r="O2619" s="80" t="n">
        <v>13521.37</v>
      </c>
      <c r="P2619" s="80" t="n">
        <v>5670.96</v>
      </c>
      <c r="Q2619" s="80" t="n">
        <v>13813.8</v>
      </c>
      <c r="R2619" s="80" t="n">
        <v>6414.02</v>
      </c>
      <c r="S2619" s="80" t="n">
        <v>-1462.65</v>
      </c>
      <c r="T2619" s="80">
        <f>O2619-Y2619</f>
        <v/>
      </c>
      <c r="U2619" s="82">
        <f>AA2619/(T2619+X2619)</f>
        <v/>
      </c>
      <c r="V2619" s="80">
        <f>INDEX(检修、备用和必开!B:B,MATCH(统调负荷!$C2619,检修、备用和必开!$A:$A,0))</f>
        <v/>
      </c>
      <c r="W2619" s="80">
        <f>INDEX(检修、备用和必开!C:C,MATCH(统调负荷!$C2619,检修、备用和必开!$A:$A,0))</f>
        <v/>
      </c>
      <c r="X2619" s="80">
        <f>INDEX(检修、备用和必开!D:D,MATCH(统调负荷!$C2619,检修、备用和必开!$A:$A,0))</f>
        <v/>
      </c>
      <c r="Y2619" s="80">
        <f>INDEX(检修、备用和必开!E:E,MATCH(统调负荷!$C2619,检修、备用和必开!$A:$A,0))</f>
        <v/>
      </c>
      <c r="Z2619" s="80">
        <f>INDEX(检修、备用和必开!F:F,MATCH(统调负荷!$C2619,检修、备用和必开!$A:$A,0))</f>
        <v/>
      </c>
      <c r="AA2619" s="80">
        <f>94492.4-V2619-Z2619</f>
        <v/>
      </c>
      <c r="AB2619" s="80" t="n">
        <v>302.93</v>
      </c>
      <c r="AC2619" s="80" t="n">
        <v>209.33</v>
      </c>
      <c r="AD2619" s="83">
        <f>C2619+D2619</f>
        <v/>
      </c>
      <c r="AE2619" s="82">
        <f>N2619-E2619</f>
        <v/>
      </c>
      <c r="AF2619" s="82">
        <f>O2619-F2619</f>
        <v/>
      </c>
      <c r="AG2619" s="82">
        <f>P2619-G2619</f>
        <v/>
      </c>
      <c r="AH2619" s="82">
        <f>Q2619-H2619</f>
        <v/>
      </c>
      <c r="AI2619" s="82">
        <f>R2619-I2619</f>
        <v/>
      </c>
      <c r="AJ2619" s="82">
        <f>S2619-J2619</f>
        <v/>
      </c>
      <c r="AK2619" s="80">
        <f>INDEX(检修、备用和必开!I:I,MATCH(统调负荷!$C2619,检修、备用和必开!$A:$A,0))</f>
        <v/>
      </c>
    </row>
    <row r="2620" ht="13.8" customHeight="1">
      <c r="A2620" s="80">
        <f>WEEKDAY(C2620,2)</f>
        <v/>
      </c>
      <c r="B2620" s="80">
        <f>HOUR(D2620)</f>
        <v/>
      </c>
      <c r="D2620" s="75" t="n"/>
      <c r="E2620" s="80" t="n"/>
      <c r="F2620" s="80" t="n"/>
      <c r="G2620" s="80" t="n"/>
      <c r="H2620" s="80" t="n"/>
      <c r="I2620" s="80" t="n"/>
      <c r="J2620" s="80" t="n"/>
      <c r="K2620" s="80">
        <f>F2620-Y2620</f>
        <v/>
      </c>
      <c r="L2620" s="82">
        <f>AA2620/(K2620+W2620)</f>
        <v/>
      </c>
      <c r="M2620" s="75" t="n">
        <v>0.2708333333333333</v>
      </c>
      <c r="N2620" s="80" t="n">
        <v>38384.3</v>
      </c>
      <c r="O2620" s="80" t="n">
        <v>14023.5</v>
      </c>
      <c r="P2620" s="80" t="n">
        <v>5916.38</v>
      </c>
      <c r="Q2620" s="80" t="n">
        <v>13544.2</v>
      </c>
      <c r="R2620" s="80" t="n">
        <v>6465.36</v>
      </c>
      <c r="S2620" s="80" t="n">
        <v>-1565.14</v>
      </c>
      <c r="T2620" s="80">
        <f>O2620-Y2620</f>
        <v/>
      </c>
      <c r="U2620" s="82">
        <f>AA2620/(T2620+X2620)</f>
        <v/>
      </c>
      <c r="V2620" s="80">
        <f>INDEX(检修、备用和必开!B:B,MATCH(统调负荷!$C2620,检修、备用和必开!$A:$A,0))</f>
        <v/>
      </c>
      <c r="W2620" s="80">
        <f>INDEX(检修、备用和必开!C:C,MATCH(统调负荷!$C2620,检修、备用和必开!$A:$A,0))</f>
        <v/>
      </c>
      <c r="X2620" s="80">
        <f>INDEX(检修、备用和必开!D:D,MATCH(统调负荷!$C2620,检修、备用和必开!$A:$A,0))</f>
        <v/>
      </c>
      <c r="Y2620" s="80">
        <f>INDEX(检修、备用和必开!E:E,MATCH(统调负荷!$C2620,检修、备用和必开!$A:$A,0))</f>
        <v/>
      </c>
      <c r="Z2620" s="80">
        <f>INDEX(检修、备用和必开!F:F,MATCH(统调负荷!$C2620,检修、备用和必开!$A:$A,0))</f>
        <v/>
      </c>
      <c r="AA2620" s="80">
        <f>94492.4-V2620-Z2620</f>
        <v/>
      </c>
      <c r="AB2620" s="80" t="n">
        <v>307.88</v>
      </c>
      <c r="AC2620" s="80" t="n">
        <v>249.2</v>
      </c>
      <c r="AD2620" s="83">
        <f>C2620+D2620</f>
        <v/>
      </c>
      <c r="AE2620" s="82">
        <f>N2620-E2620</f>
        <v/>
      </c>
      <c r="AF2620" s="82">
        <f>O2620-F2620</f>
        <v/>
      </c>
      <c r="AG2620" s="82">
        <f>P2620-G2620</f>
        <v/>
      </c>
      <c r="AH2620" s="82">
        <f>Q2620-H2620</f>
        <v/>
      </c>
      <c r="AI2620" s="82">
        <f>R2620-I2620</f>
        <v/>
      </c>
      <c r="AJ2620" s="82">
        <f>S2620-J2620</f>
        <v/>
      </c>
      <c r="AK2620" s="80">
        <f>INDEX(检修、备用和必开!I:I,MATCH(统调负荷!$C2620,检修、备用和必开!$A:$A,0))</f>
        <v/>
      </c>
    </row>
    <row r="2621" ht="13.8" customHeight="1">
      <c r="A2621" s="80">
        <f>WEEKDAY(C2621,2)</f>
        <v/>
      </c>
      <c r="B2621" s="80">
        <f>HOUR(D2621)</f>
        <v/>
      </c>
      <c r="D2621" s="75" t="n"/>
      <c r="E2621" s="80" t="n"/>
      <c r="F2621" s="80" t="n"/>
      <c r="G2621" s="80" t="n"/>
      <c r="H2621" s="80" t="n"/>
      <c r="I2621" s="80" t="n"/>
      <c r="J2621" s="80" t="n"/>
      <c r="K2621" s="80">
        <f>F2621-Y2621</f>
        <v/>
      </c>
      <c r="L2621" s="82">
        <f>AA2621/(K2621+W2621)</f>
        <v/>
      </c>
      <c r="M2621" s="75" t="n">
        <v>0.28125</v>
      </c>
      <c r="N2621" s="80" t="n">
        <v>38982.6</v>
      </c>
      <c r="O2621" s="80" t="n">
        <v>14170.15</v>
      </c>
      <c r="P2621" s="80" t="n">
        <v>5578.94</v>
      </c>
      <c r="Q2621" s="80" t="n">
        <v>14287.9</v>
      </c>
      <c r="R2621" s="80" t="n">
        <v>6519.94</v>
      </c>
      <c r="S2621" s="80" t="n">
        <v>-1574.33</v>
      </c>
      <c r="T2621" s="80">
        <f>O2621-Y2621</f>
        <v/>
      </c>
      <c r="U2621" s="82">
        <f>AA2621/(T2621+X2621)</f>
        <v/>
      </c>
      <c r="V2621" s="80">
        <f>INDEX(检修、备用和必开!B:B,MATCH(统调负荷!$C2621,检修、备用和必开!$A:$A,0))</f>
        <v/>
      </c>
      <c r="W2621" s="80">
        <f>INDEX(检修、备用和必开!C:C,MATCH(统调负荷!$C2621,检修、备用和必开!$A:$A,0))</f>
        <v/>
      </c>
      <c r="X2621" s="80">
        <f>INDEX(检修、备用和必开!D:D,MATCH(统调负荷!$C2621,检修、备用和必开!$A:$A,0))</f>
        <v/>
      </c>
      <c r="Y2621" s="80">
        <f>INDEX(检修、备用和必开!E:E,MATCH(统调负荷!$C2621,检修、备用和必开!$A:$A,0))</f>
        <v/>
      </c>
      <c r="Z2621" s="80">
        <f>INDEX(检修、备用和必开!F:F,MATCH(统调负荷!$C2621,检修、备用和必开!$A:$A,0))</f>
        <v/>
      </c>
      <c r="AA2621" s="80">
        <f>94492.4-V2621-Z2621</f>
        <v/>
      </c>
      <c r="AB2621" s="80" t="n">
        <v>307.77</v>
      </c>
      <c r="AC2621" s="80" t="n">
        <v>282.1</v>
      </c>
      <c r="AD2621" s="83">
        <f>C2621+D2621</f>
        <v/>
      </c>
      <c r="AE2621" s="82">
        <f>N2621-E2621</f>
        <v/>
      </c>
      <c r="AF2621" s="82">
        <f>O2621-F2621</f>
        <v/>
      </c>
      <c r="AG2621" s="82">
        <f>P2621-G2621</f>
        <v/>
      </c>
      <c r="AH2621" s="82">
        <f>Q2621-H2621</f>
        <v/>
      </c>
      <c r="AI2621" s="82">
        <f>R2621-I2621</f>
        <v/>
      </c>
      <c r="AJ2621" s="82">
        <f>S2621-J2621</f>
        <v/>
      </c>
      <c r="AK2621" s="80">
        <f>INDEX(检修、备用和必开!I:I,MATCH(统调负荷!$C2621,检修、备用和必开!$A:$A,0))</f>
        <v/>
      </c>
    </row>
    <row r="2622" ht="13.8" customHeight="1">
      <c r="A2622" s="80">
        <f>WEEKDAY(C2622,2)</f>
        <v/>
      </c>
      <c r="B2622" s="80">
        <f>HOUR(D2622)</f>
        <v/>
      </c>
      <c r="D2622" s="75" t="n"/>
      <c r="E2622" s="80" t="n"/>
      <c r="F2622" s="80" t="n"/>
      <c r="G2622" s="80" t="n"/>
      <c r="H2622" s="80" t="n"/>
      <c r="I2622" s="80" t="n"/>
      <c r="J2622" s="80" t="n"/>
      <c r="K2622" s="80">
        <f>F2622-Y2622</f>
        <v/>
      </c>
      <c r="L2622" s="82">
        <f>AA2622/(K2622+W2622)</f>
        <v/>
      </c>
      <c r="M2622" s="75" t="n">
        <v>0.2916666666666667</v>
      </c>
      <c r="N2622" s="80" t="n">
        <v>39879.6</v>
      </c>
      <c r="O2622" s="80" t="n">
        <v>14585.99</v>
      </c>
      <c r="P2622" s="80" t="n">
        <v>5737.79</v>
      </c>
      <c r="Q2622" s="80" t="n">
        <v>14700.1</v>
      </c>
      <c r="R2622" s="80" t="n">
        <v>6539.87</v>
      </c>
      <c r="S2622" s="80" t="n">
        <v>-1684.15</v>
      </c>
      <c r="T2622" s="80">
        <f>O2622-Y2622</f>
        <v/>
      </c>
      <c r="U2622" s="82">
        <f>AA2622/(T2622+X2622)</f>
        <v/>
      </c>
      <c r="V2622" s="80">
        <f>INDEX(检修、备用和必开!B:B,MATCH(统调负荷!$C2622,检修、备用和必开!$A:$A,0))</f>
        <v/>
      </c>
      <c r="W2622" s="80">
        <f>INDEX(检修、备用和必开!C:C,MATCH(统调负荷!$C2622,检修、备用和必开!$A:$A,0))</f>
        <v/>
      </c>
      <c r="X2622" s="80">
        <f>INDEX(检修、备用和必开!D:D,MATCH(统调负荷!$C2622,检修、备用和必开!$A:$A,0))</f>
        <v/>
      </c>
      <c r="Y2622" s="80">
        <f>INDEX(检修、备用和必开!E:E,MATCH(统调负荷!$C2622,检修、备用和必开!$A:$A,0))</f>
        <v/>
      </c>
      <c r="Z2622" s="80">
        <f>INDEX(检修、备用和必开!F:F,MATCH(统调负荷!$C2622,检修、备用和必开!$A:$A,0))</f>
        <v/>
      </c>
      <c r="AA2622" s="80">
        <f>94492.4-V2622-Z2622</f>
        <v/>
      </c>
      <c r="AB2622" s="80" t="n">
        <v>307.88</v>
      </c>
      <c r="AC2622" s="80" t="n">
        <v>294.19</v>
      </c>
      <c r="AD2622" s="83">
        <f>C2622+D2622</f>
        <v/>
      </c>
      <c r="AE2622" s="82">
        <f>N2622-E2622</f>
        <v/>
      </c>
      <c r="AF2622" s="82">
        <f>O2622-F2622</f>
        <v/>
      </c>
      <c r="AG2622" s="82">
        <f>P2622-G2622</f>
        <v/>
      </c>
      <c r="AH2622" s="82">
        <f>Q2622-H2622</f>
        <v/>
      </c>
      <c r="AI2622" s="82">
        <f>R2622-I2622</f>
        <v/>
      </c>
      <c r="AJ2622" s="82">
        <f>S2622-J2622</f>
        <v/>
      </c>
      <c r="AK2622" s="80">
        <f>INDEX(检修、备用和必开!I:I,MATCH(统调负荷!$C2622,检修、备用和必开!$A:$A,0))</f>
        <v/>
      </c>
    </row>
    <row r="2623" ht="13.8" customHeight="1">
      <c r="A2623" s="80">
        <f>WEEKDAY(C2623,2)</f>
        <v/>
      </c>
      <c r="B2623" s="80">
        <f>HOUR(D2623)</f>
        <v/>
      </c>
      <c r="D2623" s="75" t="n"/>
      <c r="E2623" s="80" t="n"/>
      <c r="F2623" s="80" t="n"/>
      <c r="G2623" s="80" t="n"/>
      <c r="H2623" s="80" t="n"/>
      <c r="I2623" s="80" t="n"/>
      <c r="J2623" s="80" t="n"/>
      <c r="K2623" s="80">
        <f>F2623-Y2623</f>
        <v/>
      </c>
      <c r="L2623" s="82">
        <f>AA2623/(K2623+W2623)</f>
        <v/>
      </c>
      <c r="M2623" s="75" t="n">
        <v>0.3020833333333333</v>
      </c>
      <c r="N2623" s="80" t="n">
        <v>41299.8</v>
      </c>
      <c r="O2623" s="80" t="n">
        <v>15552.97</v>
      </c>
      <c r="P2623" s="80" t="n">
        <v>6234.26</v>
      </c>
      <c r="Q2623" s="80" t="n">
        <v>14530.1</v>
      </c>
      <c r="R2623" s="80" t="n">
        <v>6626.51</v>
      </c>
      <c r="S2623" s="80" t="n">
        <v>-1644.04</v>
      </c>
      <c r="T2623" s="80">
        <f>O2623-Y2623</f>
        <v/>
      </c>
      <c r="U2623" s="82">
        <f>AA2623/(T2623+X2623)</f>
        <v/>
      </c>
      <c r="V2623" s="80">
        <f>INDEX(检修、备用和必开!B:B,MATCH(统调负荷!$C2623,检修、备用和必开!$A:$A,0))</f>
        <v/>
      </c>
      <c r="W2623" s="80">
        <f>INDEX(检修、备用和必开!C:C,MATCH(统调负荷!$C2623,检修、备用和必开!$A:$A,0))</f>
        <v/>
      </c>
      <c r="X2623" s="80">
        <f>INDEX(检修、备用和必开!D:D,MATCH(统调负荷!$C2623,检修、备用和必开!$A:$A,0))</f>
        <v/>
      </c>
      <c r="Y2623" s="80">
        <f>INDEX(检修、备用和必开!E:E,MATCH(统调负荷!$C2623,检修、备用和必开!$A:$A,0))</f>
        <v/>
      </c>
      <c r="Z2623" s="80">
        <f>INDEX(检修、备用和必开!F:F,MATCH(统调负荷!$C2623,检修、备用和必开!$A:$A,0))</f>
        <v/>
      </c>
      <c r="AA2623" s="80">
        <f>94492.4-V2623-Z2623</f>
        <v/>
      </c>
      <c r="AB2623" s="80" t="n">
        <v>317.7</v>
      </c>
      <c r="AC2623" s="80" t="n">
        <v>315.99</v>
      </c>
      <c r="AD2623" s="83">
        <f>C2623+D2623</f>
        <v/>
      </c>
      <c r="AE2623" s="82">
        <f>N2623-E2623</f>
        <v/>
      </c>
      <c r="AF2623" s="82">
        <f>O2623-F2623</f>
        <v/>
      </c>
      <c r="AG2623" s="82">
        <f>P2623-G2623</f>
        <v/>
      </c>
      <c r="AH2623" s="82">
        <f>Q2623-H2623</f>
        <v/>
      </c>
      <c r="AI2623" s="82">
        <f>R2623-I2623</f>
        <v/>
      </c>
      <c r="AJ2623" s="82">
        <f>S2623-J2623</f>
        <v/>
      </c>
      <c r="AK2623" s="80">
        <f>INDEX(检修、备用和必开!I:I,MATCH(统调负荷!$C2623,检修、备用和必开!$A:$A,0))</f>
        <v/>
      </c>
    </row>
    <row r="2624" ht="13.8" customHeight="1">
      <c r="A2624" s="80">
        <f>WEEKDAY(C2624,2)</f>
        <v/>
      </c>
      <c r="B2624" s="80">
        <f>HOUR(D2624)</f>
        <v/>
      </c>
      <c r="D2624" s="75" t="n"/>
      <c r="E2624" s="80" t="n"/>
      <c r="F2624" s="80" t="n"/>
      <c r="G2624" s="80" t="n"/>
      <c r="H2624" s="80" t="n"/>
      <c r="I2624" s="80" t="n"/>
      <c r="J2624" s="80" t="n"/>
      <c r="K2624" s="80">
        <f>F2624-Y2624</f>
        <v/>
      </c>
      <c r="L2624" s="82">
        <f>AA2624/(K2624+W2624)</f>
        <v/>
      </c>
      <c r="M2624" s="75" t="n">
        <v>0.3125</v>
      </c>
      <c r="N2624" s="80" t="n">
        <v>42491</v>
      </c>
      <c r="O2624" s="80" t="n">
        <v>17054.5</v>
      </c>
      <c r="P2624" s="80" t="n">
        <v>5723.58</v>
      </c>
      <c r="Q2624" s="80" t="n">
        <v>14626.7</v>
      </c>
      <c r="R2624" s="80" t="n">
        <v>6725.18</v>
      </c>
      <c r="S2624" s="80" t="n">
        <v>-1638.96</v>
      </c>
      <c r="T2624" s="80">
        <f>O2624-Y2624</f>
        <v/>
      </c>
      <c r="U2624" s="82">
        <f>AA2624/(T2624+X2624)</f>
        <v/>
      </c>
      <c r="V2624" s="80">
        <f>INDEX(检修、备用和必开!B:B,MATCH(统调负荷!$C2624,检修、备用和必开!$A:$A,0))</f>
        <v/>
      </c>
      <c r="W2624" s="80">
        <f>INDEX(检修、备用和必开!C:C,MATCH(统调负荷!$C2624,检修、备用和必开!$A:$A,0))</f>
        <v/>
      </c>
      <c r="X2624" s="80">
        <f>INDEX(检修、备用和必开!D:D,MATCH(统调负荷!$C2624,检修、备用和必开!$A:$A,0))</f>
        <v/>
      </c>
      <c r="Y2624" s="80">
        <f>INDEX(检修、备用和必开!E:E,MATCH(统调负荷!$C2624,检修、备用和必开!$A:$A,0))</f>
        <v/>
      </c>
      <c r="Z2624" s="80">
        <f>INDEX(检修、备用和必开!F:F,MATCH(统调负荷!$C2624,检修、备用和必开!$A:$A,0))</f>
        <v/>
      </c>
      <c r="AA2624" s="80">
        <f>94492.4-V2624-Z2624</f>
        <v/>
      </c>
      <c r="AB2624" s="80" t="n">
        <v>347.48</v>
      </c>
      <c r="AC2624" s="80" t="n">
        <v>358.7</v>
      </c>
      <c r="AD2624" s="83">
        <f>C2624+D2624</f>
        <v/>
      </c>
      <c r="AE2624" s="82">
        <f>N2624-E2624</f>
        <v/>
      </c>
      <c r="AF2624" s="82">
        <f>O2624-F2624</f>
        <v/>
      </c>
      <c r="AG2624" s="82">
        <f>P2624-G2624</f>
        <v/>
      </c>
      <c r="AH2624" s="82">
        <f>Q2624-H2624</f>
        <v/>
      </c>
      <c r="AI2624" s="82">
        <f>R2624-I2624</f>
        <v/>
      </c>
      <c r="AJ2624" s="82">
        <f>S2624-J2624</f>
        <v/>
      </c>
      <c r="AK2624" s="80">
        <f>INDEX(检修、备用和必开!I:I,MATCH(统调负荷!$C2624,检修、备用和必开!$A:$A,0))</f>
        <v/>
      </c>
    </row>
    <row r="2625" ht="13.8" customHeight="1">
      <c r="A2625" s="80">
        <f>WEEKDAY(C2625,2)</f>
        <v/>
      </c>
      <c r="B2625" s="80">
        <f>HOUR(D2625)</f>
        <v/>
      </c>
      <c r="D2625" s="75" t="n"/>
      <c r="E2625" s="80" t="n"/>
      <c r="F2625" s="80" t="n"/>
      <c r="G2625" s="80" t="n"/>
      <c r="H2625" s="80" t="n"/>
      <c r="I2625" s="80" t="n"/>
      <c r="J2625" s="80" t="n"/>
      <c r="K2625" s="80">
        <f>F2625-Y2625</f>
        <v/>
      </c>
      <c r="L2625" s="82">
        <f>AA2625/(K2625+W2625)</f>
        <v/>
      </c>
      <c r="M2625" s="75" t="n">
        <v>0.3229166666666667</v>
      </c>
      <c r="N2625" s="80" t="n">
        <v>42752.9</v>
      </c>
      <c r="O2625" s="80" t="n">
        <v>17326.64</v>
      </c>
      <c r="P2625" s="80" t="n">
        <v>5475.16</v>
      </c>
      <c r="Q2625" s="80" t="n">
        <v>14658.9</v>
      </c>
      <c r="R2625" s="80" t="n">
        <v>6973.61</v>
      </c>
      <c r="S2625" s="80" t="n">
        <v>-1681.41</v>
      </c>
      <c r="T2625" s="80">
        <f>O2625-Y2625</f>
        <v/>
      </c>
      <c r="U2625" s="82">
        <f>AA2625/(T2625+X2625)</f>
        <v/>
      </c>
      <c r="V2625" s="80">
        <f>INDEX(检修、备用和必开!B:B,MATCH(统调负荷!$C2625,检修、备用和必开!$A:$A,0))</f>
        <v/>
      </c>
      <c r="W2625" s="80">
        <f>INDEX(检修、备用和必开!C:C,MATCH(统调负荷!$C2625,检修、备用和必开!$A:$A,0))</f>
        <v/>
      </c>
      <c r="X2625" s="80">
        <f>INDEX(检修、备用和必开!D:D,MATCH(统调负荷!$C2625,检修、备用和必开!$A:$A,0))</f>
        <v/>
      </c>
      <c r="Y2625" s="80">
        <f>INDEX(检修、备用和必开!E:E,MATCH(统调负荷!$C2625,检修、备用和必开!$A:$A,0))</f>
        <v/>
      </c>
      <c r="Z2625" s="80">
        <f>INDEX(检修、备用和必开!F:F,MATCH(统调负荷!$C2625,检修、备用和必开!$A:$A,0))</f>
        <v/>
      </c>
      <c r="AA2625" s="80">
        <f>94492.4-V2625-Z2625</f>
        <v/>
      </c>
      <c r="AB2625" s="80" t="n">
        <v>347.48</v>
      </c>
      <c r="AC2625" s="80" t="n">
        <v>315.86</v>
      </c>
      <c r="AD2625" s="83">
        <f>C2625+D2625</f>
        <v/>
      </c>
      <c r="AE2625" s="82">
        <f>N2625-E2625</f>
        <v/>
      </c>
      <c r="AF2625" s="82">
        <f>O2625-F2625</f>
        <v/>
      </c>
      <c r="AG2625" s="82">
        <f>P2625-G2625</f>
        <v/>
      </c>
      <c r="AH2625" s="82">
        <f>Q2625-H2625</f>
        <v/>
      </c>
      <c r="AI2625" s="82">
        <f>R2625-I2625</f>
        <v/>
      </c>
      <c r="AJ2625" s="82">
        <f>S2625-J2625</f>
        <v/>
      </c>
      <c r="AK2625" s="80">
        <f>INDEX(检修、备用和必开!I:I,MATCH(统调负荷!$C2625,检修、备用和必开!$A:$A,0))</f>
        <v/>
      </c>
    </row>
    <row r="2626" ht="13.8" customHeight="1">
      <c r="A2626" s="80">
        <f>WEEKDAY(C2626,2)</f>
        <v/>
      </c>
      <c r="B2626" s="80">
        <f>HOUR(D2626)</f>
        <v/>
      </c>
      <c r="D2626" s="75" t="n"/>
      <c r="E2626" s="80" t="n"/>
      <c r="F2626" s="80" t="n"/>
      <c r="G2626" s="80" t="n"/>
      <c r="H2626" s="80" t="n"/>
      <c r="I2626" s="80" t="n"/>
      <c r="J2626" s="80" t="n"/>
      <c r="K2626" s="80">
        <f>F2626-Y2626</f>
        <v/>
      </c>
      <c r="L2626" s="82">
        <f>AA2626/(K2626+W2626)</f>
        <v/>
      </c>
      <c r="M2626" s="75" t="n">
        <v>0.3333333333333333</v>
      </c>
      <c r="N2626" s="80" t="n">
        <v>42778.9</v>
      </c>
      <c r="O2626" s="80" t="n">
        <v>16885.15</v>
      </c>
      <c r="P2626" s="80" t="n">
        <v>5429.93</v>
      </c>
      <c r="Q2626" s="80" t="n">
        <v>14931.2</v>
      </c>
      <c r="R2626" s="80" t="n">
        <v>7336.76</v>
      </c>
      <c r="S2626" s="80" t="n">
        <v>-1804.14</v>
      </c>
      <c r="T2626" s="80">
        <f>O2626-Y2626</f>
        <v/>
      </c>
      <c r="U2626" s="82">
        <f>AA2626/(T2626+X2626)</f>
        <v/>
      </c>
      <c r="V2626" s="80">
        <f>INDEX(检修、备用和必开!B:B,MATCH(统调负荷!$C2626,检修、备用和必开!$A:$A,0))</f>
        <v/>
      </c>
      <c r="W2626" s="80">
        <f>INDEX(检修、备用和必开!C:C,MATCH(统调负荷!$C2626,检修、备用和必开!$A:$A,0))</f>
        <v/>
      </c>
      <c r="X2626" s="80">
        <f>INDEX(检修、备用和必开!D:D,MATCH(统调负荷!$C2626,检修、备用和必开!$A:$A,0))</f>
        <v/>
      </c>
      <c r="Y2626" s="80">
        <f>INDEX(检修、备用和必开!E:E,MATCH(统调负荷!$C2626,检修、备用和必开!$A:$A,0))</f>
        <v/>
      </c>
      <c r="Z2626" s="80">
        <f>INDEX(检修、备用和必开!F:F,MATCH(统调负荷!$C2626,检修、备用和必开!$A:$A,0))</f>
        <v/>
      </c>
      <c r="AA2626" s="80">
        <f>94492.4-V2626-Z2626</f>
        <v/>
      </c>
      <c r="AB2626" s="80" t="n">
        <v>327.62</v>
      </c>
      <c r="AC2626" s="80" t="n">
        <v>329.49</v>
      </c>
      <c r="AD2626" s="83">
        <f>C2626+D2626</f>
        <v/>
      </c>
      <c r="AE2626" s="82">
        <f>N2626-E2626</f>
        <v/>
      </c>
      <c r="AF2626" s="82">
        <f>O2626-F2626</f>
        <v/>
      </c>
      <c r="AG2626" s="82">
        <f>P2626-G2626</f>
        <v/>
      </c>
      <c r="AH2626" s="82">
        <f>Q2626-H2626</f>
        <v/>
      </c>
      <c r="AI2626" s="82">
        <f>R2626-I2626</f>
        <v/>
      </c>
      <c r="AJ2626" s="82">
        <f>S2626-J2626</f>
        <v/>
      </c>
      <c r="AK2626" s="80">
        <f>INDEX(检修、备用和必开!I:I,MATCH(统调负荷!$C2626,检修、备用和必开!$A:$A,0))</f>
        <v/>
      </c>
    </row>
    <row r="2627" ht="13.8" customHeight="1">
      <c r="A2627" s="80">
        <f>WEEKDAY(C2627,2)</f>
        <v/>
      </c>
      <c r="B2627" s="80">
        <f>HOUR(D2627)</f>
        <v/>
      </c>
      <c r="D2627" s="75" t="n"/>
      <c r="E2627" s="80" t="n"/>
      <c r="F2627" s="80" t="n"/>
      <c r="G2627" s="80" t="n"/>
      <c r="H2627" s="80" t="n"/>
      <c r="I2627" s="80" t="n"/>
      <c r="J2627" s="80" t="n"/>
      <c r="K2627" s="80">
        <f>F2627-Y2627</f>
        <v/>
      </c>
      <c r="L2627" s="82">
        <f>AA2627/(K2627+W2627)</f>
        <v/>
      </c>
      <c r="M2627" s="75" t="n">
        <v>0.34375</v>
      </c>
      <c r="N2627" s="80" t="n">
        <v>42301.3</v>
      </c>
      <c r="O2627" s="80" t="n">
        <v>16418.6</v>
      </c>
      <c r="P2627" s="80" t="n">
        <v>4985.49</v>
      </c>
      <c r="Q2627" s="80" t="n">
        <v>15015.9</v>
      </c>
      <c r="R2627" s="80" t="n">
        <v>7729.87</v>
      </c>
      <c r="S2627" s="80" t="n">
        <v>-1848.56</v>
      </c>
      <c r="T2627" s="80">
        <f>O2627-Y2627</f>
        <v/>
      </c>
      <c r="U2627" s="82">
        <f>AA2627/(T2627+X2627)</f>
        <v/>
      </c>
      <c r="V2627" s="80">
        <f>INDEX(检修、备用和必开!B:B,MATCH(统调负荷!$C2627,检修、备用和必开!$A:$A,0))</f>
        <v/>
      </c>
      <c r="W2627" s="80">
        <f>INDEX(检修、备用和必开!C:C,MATCH(统调负荷!$C2627,检修、备用和必开!$A:$A,0))</f>
        <v/>
      </c>
      <c r="X2627" s="80">
        <f>INDEX(检修、备用和必开!D:D,MATCH(统调负荷!$C2627,检修、备用和必开!$A:$A,0))</f>
        <v/>
      </c>
      <c r="Y2627" s="80">
        <f>INDEX(检修、备用和必开!E:E,MATCH(统调负荷!$C2627,检修、备用和必开!$A:$A,0))</f>
        <v/>
      </c>
      <c r="Z2627" s="80">
        <f>INDEX(检修、备用和必开!F:F,MATCH(统调负荷!$C2627,检修、备用和必开!$A:$A,0))</f>
        <v/>
      </c>
      <c r="AA2627" s="80">
        <f>94492.4-V2627-Z2627</f>
        <v/>
      </c>
      <c r="AB2627" s="80" t="n">
        <v>317.7</v>
      </c>
      <c r="AC2627" s="80" t="n">
        <v>348.74</v>
      </c>
      <c r="AD2627" s="83">
        <f>C2627+D2627</f>
        <v/>
      </c>
      <c r="AE2627" s="82">
        <f>N2627-E2627</f>
        <v/>
      </c>
      <c r="AF2627" s="82">
        <f>O2627-F2627</f>
        <v/>
      </c>
      <c r="AG2627" s="82">
        <f>P2627-G2627</f>
        <v/>
      </c>
      <c r="AH2627" s="82">
        <f>Q2627-H2627</f>
        <v/>
      </c>
      <c r="AI2627" s="82">
        <f>R2627-I2627</f>
        <v/>
      </c>
      <c r="AJ2627" s="82">
        <f>S2627-J2627</f>
        <v/>
      </c>
      <c r="AK2627" s="80">
        <f>INDEX(检修、备用和必开!I:I,MATCH(统调负荷!$C2627,检修、备用和必开!$A:$A,0))</f>
        <v/>
      </c>
    </row>
    <row r="2628" ht="13.8" customHeight="1">
      <c r="A2628" s="80">
        <f>WEEKDAY(C2628,2)</f>
        <v/>
      </c>
      <c r="B2628" s="80">
        <f>HOUR(D2628)</f>
        <v/>
      </c>
      <c r="D2628" s="75" t="n"/>
      <c r="E2628" s="80" t="n"/>
      <c r="F2628" s="80" t="n"/>
      <c r="G2628" s="80" t="n"/>
      <c r="H2628" s="80" t="n"/>
      <c r="I2628" s="80" t="n"/>
      <c r="J2628" s="80" t="n"/>
      <c r="K2628" s="80">
        <f>F2628-Y2628</f>
        <v/>
      </c>
      <c r="L2628" s="82">
        <f>AA2628/(K2628+W2628)</f>
        <v/>
      </c>
      <c r="M2628" s="75" t="n">
        <v>0.3541666666666667</v>
      </c>
      <c r="N2628" s="80" t="n">
        <v>41512.2</v>
      </c>
      <c r="O2628" s="80" t="n">
        <v>15258.26</v>
      </c>
      <c r="P2628" s="80" t="n">
        <v>5617.83</v>
      </c>
      <c r="Q2628" s="80" t="n">
        <v>14817.7</v>
      </c>
      <c r="R2628" s="80" t="n">
        <v>7768.99</v>
      </c>
      <c r="S2628" s="80" t="n">
        <v>-1950.58</v>
      </c>
      <c r="T2628" s="80">
        <f>O2628-Y2628</f>
        <v/>
      </c>
      <c r="U2628" s="82">
        <f>AA2628/(T2628+X2628)</f>
        <v/>
      </c>
      <c r="V2628" s="80">
        <f>INDEX(检修、备用和必开!B:B,MATCH(统调负荷!$C2628,检修、备用和必开!$A:$A,0))</f>
        <v/>
      </c>
      <c r="W2628" s="80">
        <f>INDEX(检修、备用和必开!C:C,MATCH(统调负荷!$C2628,检修、备用和必开!$A:$A,0))</f>
        <v/>
      </c>
      <c r="X2628" s="80">
        <f>INDEX(检修、备用和必开!D:D,MATCH(统调负荷!$C2628,检修、备用和必开!$A:$A,0))</f>
        <v/>
      </c>
      <c r="Y2628" s="80">
        <f>INDEX(检修、备用和必开!E:E,MATCH(统调负荷!$C2628,检修、备用和必开!$A:$A,0))</f>
        <v/>
      </c>
      <c r="Z2628" s="80">
        <f>INDEX(检修、备用和必开!F:F,MATCH(统调负荷!$C2628,检修、备用和必开!$A:$A,0))</f>
        <v/>
      </c>
      <c r="AA2628" s="80">
        <f>94492.4-V2628-Z2628</f>
        <v/>
      </c>
      <c r="AB2628" s="80" t="n">
        <v>312.84</v>
      </c>
      <c r="AC2628" s="80" t="n">
        <v>302.18</v>
      </c>
      <c r="AD2628" s="83">
        <f>C2628+D2628</f>
        <v/>
      </c>
      <c r="AE2628" s="82">
        <f>N2628-E2628</f>
        <v/>
      </c>
      <c r="AF2628" s="82">
        <f>O2628-F2628</f>
        <v/>
      </c>
      <c r="AG2628" s="82">
        <f>P2628-G2628</f>
        <v/>
      </c>
      <c r="AH2628" s="82">
        <f>Q2628-H2628</f>
        <v/>
      </c>
      <c r="AI2628" s="82">
        <f>R2628-I2628</f>
        <v/>
      </c>
      <c r="AJ2628" s="82">
        <f>S2628-J2628</f>
        <v/>
      </c>
      <c r="AK2628" s="80">
        <f>INDEX(检修、备用和必开!I:I,MATCH(统调负荷!$C2628,检修、备用和必开!$A:$A,0))</f>
        <v/>
      </c>
    </row>
    <row r="2629" ht="13.8" customHeight="1">
      <c r="A2629" s="80">
        <f>WEEKDAY(C2629,2)</f>
        <v/>
      </c>
      <c r="B2629" s="80">
        <f>HOUR(D2629)</f>
        <v/>
      </c>
      <c r="D2629" s="75" t="n"/>
      <c r="E2629" s="80" t="n"/>
      <c r="F2629" s="80" t="n"/>
      <c r="G2629" s="80" t="n"/>
      <c r="H2629" s="80" t="n"/>
      <c r="I2629" s="80" t="n"/>
      <c r="J2629" s="80" t="n"/>
      <c r="K2629" s="80">
        <f>F2629-Y2629</f>
        <v/>
      </c>
      <c r="L2629" s="82">
        <f>AA2629/(K2629+W2629)</f>
        <v/>
      </c>
      <c r="M2629" s="75" t="n">
        <v>0.3645833333333333</v>
      </c>
      <c r="N2629" s="80" t="n">
        <v>40892.7</v>
      </c>
      <c r="O2629" s="80" t="n">
        <v>14429.58</v>
      </c>
      <c r="P2629" s="80" t="n">
        <v>6083.27</v>
      </c>
      <c r="Q2629" s="80" t="n">
        <v>14479.7</v>
      </c>
      <c r="R2629" s="80" t="n">
        <v>7859.26</v>
      </c>
      <c r="S2629" s="80" t="n">
        <v>-1959.11</v>
      </c>
      <c r="T2629" s="80">
        <f>O2629-Y2629</f>
        <v/>
      </c>
      <c r="U2629" s="82">
        <f>AA2629/(T2629+X2629)</f>
        <v/>
      </c>
      <c r="V2629" s="80">
        <f>INDEX(检修、备用和必开!B:B,MATCH(统调负荷!$C2629,检修、备用和必开!$A:$A,0))</f>
        <v/>
      </c>
      <c r="W2629" s="80">
        <f>INDEX(检修、备用和必开!C:C,MATCH(统调负荷!$C2629,检修、备用和必开!$A:$A,0))</f>
        <v/>
      </c>
      <c r="X2629" s="80">
        <f>INDEX(检修、备用和必开!D:D,MATCH(统调负荷!$C2629,检修、备用和必开!$A:$A,0))</f>
        <v/>
      </c>
      <c r="Y2629" s="80">
        <f>INDEX(检修、备用和必开!E:E,MATCH(统调负荷!$C2629,检修、备用和必开!$A:$A,0))</f>
        <v/>
      </c>
      <c r="Z2629" s="80">
        <f>INDEX(检修、备用和必开!F:F,MATCH(统调负荷!$C2629,检修、备用和必开!$A:$A,0))</f>
        <v/>
      </c>
      <c r="AA2629" s="80">
        <f>94492.4-V2629-Z2629</f>
        <v/>
      </c>
      <c r="AB2629" s="80" t="n">
        <v>302.95</v>
      </c>
      <c r="AC2629" s="80" t="n">
        <v>49.82</v>
      </c>
      <c r="AD2629" s="83">
        <f>C2629+D2629</f>
        <v/>
      </c>
      <c r="AE2629" s="82">
        <f>N2629-E2629</f>
        <v/>
      </c>
      <c r="AF2629" s="82">
        <f>O2629-F2629</f>
        <v/>
      </c>
      <c r="AG2629" s="82">
        <f>P2629-G2629</f>
        <v/>
      </c>
      <c r="AH2629" s="82">
        <f>Q2629-H2629</f>
        <v/>
      </c>
      <c r="AI2629" s="82">
        <f>R2629-I2629</f>
        <v/>
      </c>
      <c r="AJ2629" s="82">
        <f>S2629-J2629</f>
        <v/>
      </c>
      <c r="AK2629" s="80">
        <f>INDEX(检修、备用和必开!I:I,MATCH(统调负荷!$C2629,检修、备用和必开!$A:$A,0))</f>
        <v/>
      </c>
    </row>
    <row r="2630" ht="13.8" customHeight="1">
      <c r="A2630" s="80">
        <f>WEEKDAY(C2630,2)</f>
        <v/>
      </c>
      <c r="B2630" s="80">
        <f>HOUR(D2630)</f>
        <v/>
      </c>
      <c r="D2630" s="75" t="n"/>
      <c r="E2630" s="80" t="n"/>
      <c r="F2630" s="80" t="n"/>
      <c r="G2630" s="80" t="n"/>
      <c r="H2630" s="80" t="n"/>
      <c r="I2630" s="80" t="n"/>
      <c r="J2630" s="80" t="n"/>
      <c r="K2630" s="80">
        <f>F2630-Y2630</f>
        <v/>
      </c>
      <c r="L2630" s="82">
        <f>AA2630/(K2630+W2630)</f>
        <v/>
      </c>
      <c r="M2630" s="75" t="n">
        <v>0.375</v>
      </c>
      <c r="N2630" s="80" t="n">
        <v>40674.5</v>
      </c>
      <c r="O2630" s="80" t="n">
        <v>14114.57</v>
      </c>
      <c r="P2630" s="80" t="n">
        <v>6028.18</v>
      </c>
      <c r="Q2630" s="80" t="n">
        <v>14169.4</v>
      </c>
      <c r="R2630" s="80" t="n">
        <v>8307.809999999999</v>
      </c>
      <c r="S2630" s="80" t="n">
        <v>-1945.46</v>
      </c>
      <c r="T2630" s="80">
        <f>O2630-Y2630</f>
        <v/>
      </c>
      <c r="U2630" s="82">
        <f>AA2630/(T2630+X2630)</f>
        <v/>
      </c>
      <c r="V2630" s="80">
        <f>INDEX(检修、备用和必开!B:B,MATCH(统调负荷!$C2630,检修、备用和必开!$A:$A,0))</f>
        <v/>
      </c>
      <c r="W2630" s="80">
        <f>INDEX(检修、备用和必开!C:C,MATCH(统调负荷!$C2630,检修、备用和必开!$A:$A,0))</f>
        <v/>
      </c>
      <c r="X2630" s="80">
        <f>INDEX(检修、备用和必开!D:D,MATCH(统调负荷!$C2630,检修、备用和必开!$A:$A,0))</f>
        <v/>
      </c>
      <c r="Y2630" s="80">
        <f>INDEX(检修、备用和必开!E:E,MATCH(统调负荷!$C2630,检修、备用和必开!$A:$A,0))</f>
        <v/>
      </c>
      <c r="Z2630" s="80">
        <f>INDEX(检修、备用和必开!F:F,MATCH(统调负荷!$C2630,检修、备用和必开!$A:$A,0))</f>
        <v/>
      </c>
      <c r="AA2630" s="80">
        <f>94492.4-V2630-Z2630</f>
        <v/>
      </c>
      <c r="AB2630" s="80" t="n">
        <v>307.88</v>
      </c>
      <c r="AC2630" s="80" t="n">
        <v>299.03</v>
      </c>
      <c r="AD2630" s="83">
        <f>C2630+D2630</f>
        <v/>
      </c>
      <c r="AE2630" s="82">
        <f>N2630-E2630</f>
        <v/>
      </c>
      <c r="AF2630" s="82">
        <f>O2630-F2630</f>
        <v/>
      </c>
      <c r="AG2630" s="82">
        <f>P2630-G2630</f>
        <v/>
      </c>
      <c r="AH2630" s="82">
        <f>Q2630-H2630</f>
        <v/>
      </c>
      <c r="AI2630" s="82">
        <f>R2630-I2630</f>
        <v/>
      </c>
      <c r="AJ2630" s="82">
        <f>S2630-J2630</f>
        <v/>
      </c>
      <c r="AK2630" s="80">
        <f>INDEX(检修、备用和必开!I:I,MATCH(统调负荷!$C2630,检修、备用和必开!$A:$A,0))</f>
        <v/>
      </c>
    </row>
    <row r="2631" ht="13.8" customHeight="1">
      <c r="A2631" s="80">
        <f>WEEKDAY(C2631,2)</f>
        <v/>
      </c>
      <c r="B2631" s="80">
        <f>HOUR(D2631)</f>
        <v/>
      </c>
      <c r="D2631" s="75" t="n"/>
      <c r="E2631" s="80" t="n"/>
      <c r="F2631" s="80" t="n"/>
      <c r="G2631" s="80" t="n"/>
      <c r="H2631" s="80" t="n"/>
      <c r="I2631" s="80" t="n"/>
      <c r="J2631" s="80" t="n"/>
      <c r="K2631" s="80">
        <f>F2631-Y2631</f>
        <v/>
      </c>
      <c r="L2631" s="82">
        <f>AA2631/(K2631+W2631)</f>
        <v/>
      </c>
      <c r="M2631" s="75" t="n">
        <v>0.3854166666666667</v>
      </c>
      <c r="N2631" s="80" t="n">
        <v>40159.2</v>
      </c>
      <c r="O2631" s="80" t="n">
        <v>13572.69</v>
      </c>
      <c r="P2631" s="80" t="n">
        <v>5647</v>
      </c>
      <c r="Q2631" s="80" t="n">
        <v>13995.8</v>
      </c>
      <c r="R2631" s="80" t="n">
        <v>8912.959999999999</v>
      </c>
      <c r="S2631" s="80" t="n">
        <v>-1969.25</v>
      </c>
      <c r="T2631" s="80">
        <f>O2631-Y2631</f>
        <v/>
      </c>
      <c r="U2631" s="82">
        <f>AA2631/(T2631+X2631)</f>
        <v/>
      </c>
      <c r="V2631" s="80">
        <f>INDEX(检修、备用和必开!B:B,MATCH(统调负荷!$C2631,检修、备用和必开!$A:$A,0))</f>
        <v/>
      </c>
      <c r="W2631" s="80">
        <f>INDEX(检修、备用和必开!C:C,MATCH(统调负荷!$C2631,检修、备用和必开!$A:$A,0))</f>
        <v/>
      </c>
      <c r="X2631" s="80">
        <f>INDEX(检修、备用和必开!D:D,MATCH(统调负荷!$C2631,检修、备用和必开!$A:$A,0))</f>
        <v/>
      </c>
      <c r="Y2631" s="80">
        <f>INDEX(检修、备用和必开!E:E,MATCH(统调负荷!$C2631,检修、备用和必开!$A:$A,0))</f>
        <v/>
      </c>
      <c r="Z2631" s="80">
        <f>INDEX(检修、备用和必开!F:F,MATCH(统调负荷!$C2631,检修、备用和必开!$A:$A,0))</f>
        <v/>
      </c>
      <c r="AA2631" s="80">
        <f>94492.4-V2631-Z2631</f>
        <v/>
      </c>
      <c r="AB2631" s="80" t="n">
        <v>307.77</v>
      </c>
      <c r="AC2631" s="80" t="n">
        <v>315.86</v>
      </c>
      <c r="AD2631" s="83">
        <f>C2631+D2631</f>
        <v/>
      </c>
      <c r="AE2631" s="82">
        <f>N2631-E2631</f>
        <v/>
      </c>
      <c r="AF2631" s="82">
        <f>O2631-F2631</f>
        <v/>
      </c>
      <c r="AG2631" s="82">
        <f>P2631-G2631</f>
        <v/>
      </c>
      <c r="AH2631" s="82">
        <f>Q2631-H2631</f>
        <v/>
      </c>
      <c r="AI2631" s="82">
        <f>R2631-I2631</f>
        <v/>
      </c>
      <c r="AJ2631" s="82">
        <f>S2631-J2631</f>
        <v/>
      </c>
      <c r="AK2631" s="80">
        <f>INDEX(检修、备用和必开!I:I,MATCH(统调负荷!$C2631,检修、备用和必开!$A:$A,0))</f>
        <v/>
      </c>
    </row>
    <row r="2632" ht="13.8" customHeight="1">
      <c r="A2632" s="80">
        <f>WEEKDAY(C2632,2)</f>
        <v/>
      </c>
      <c r="B2632" s="80">
        <f>HOUR(D2632)</f>
        <v/>
      </c>
      <c r="D2632" s="75" t="n"/>
      <c r="E2632" s="80" t="n"/>
      <c r="F2632" s="80" t="n"/>
      <c r="G2632" s="80" t="n"/>
      <c r="H2632" s="80" t="n"/>
      <c r="I2632" s="80" t="n"/>
      <c r="J2632" s="80" t="n"/>
      <c r="K2632" s="80">
        <f>F2632-Y2632</f>
        <v/>
      </c>
      <c r="L2632" s="82">
        <f>AA2632/(K2632+W2632)</f>
        <v/>
      </c>
      <c r="M2632" s="75" t="n">
        <v>0.3958333333333333</v>
      </c>
      <c r="N2632" s="80" t="n">
        <v>39828.2</v>
      </c>
      <c r="O2632" s="80" t="n">
        <v>13141.54</v>
      </c>
      <c r="P2632" s="80" t="n">
        <v>5579.09</v>
      </c>
      <c r="Q2632" s="80" t="n">
        <v>13848.3</v>
      </c>
      <c r="R2632" s="80" t="n">
        <v>9190.030000000001</v>
      </c>
      <c r="S2632" s="80" t="n">
        <v>-1930.76</v>
      </c>
      <c r="T2632" s="80">
        <f>O2632-Y2632</f>
        <v/>
      </c>
      <c r="U2632" s="82">
        <f>AA2632/(T2632+X2632)</f>
        <v/>
      </c>
      <c r="V2632" s="80">
        <f>INDEX(检修、备用和必开!B:B,MATCH(统调负荷!$C2632,检修、备用和必开!$A:$A,0))</f>
        <v/>
      </c>
      <c r="W2632" s="80">
        <f>INDEX(检修、备用和必开!C:C,MATCH(统调负荷!$C2632,检修、备用和必开!$A:$A,0))</f>
        <v/>
      </c>
      <c r="X2632" s="80">
        <f>INDEX(检修、备用和必开!D:D,MATCH(统调负荷!$C2632,检修、备用和必开!$A:$A,0))</f>
        <v/>
      </c>
      <c r="Y2632" s="80">
        <f>INDEX(检修、备用和必开!E:E,MATCH(统调负荷!$C2632,检修、备用和必开!$A:$A,0))</f>
        <v/>
      </c>
      <c r="Z2632" s="80">
        <f>INDEX(检修、备用和必开!F:F,MATCH(统调负荷!$C2632,检修、备用和必开!$A:$A,0))</f>
        <v/>
      </c>
      <c r="AA2632" s="80">
        <f>94492.4-V2632-Z2632</f>
        <v/>
      </c>
      <c r="AB2632" s="80" t="n">
        <v>317.7</v>
      </c>
      <c r="AC2632" s="80" t="n">
        <v>309.99</v>
      </c>
      <c r="AD2632" s="83">
        <f>C2632+D2632</f>
        <v/>
      </c>
      <c r="AE2632" s="82">
        <f>N2632-E2632</f>
        <v/>
      </c>
      <c r="AF2632" s="82">
        <f>O2632-F2632</f>
        <v/>
      </c>
      <c r="AG2632" s="82">
        <f>P2632-G2632</f>
        <v/>
      </c>
      <c r="AH2632" s="82">
        <f>Q2632-H2632</f>
        <v/>
      </c>
      <c r="AI2632" s="82">
        <f>R2632-I2632</f>
        <v/>
      </c>
      <c r="AJ2632" s="82">
        <f>S2632-J2632</f>
        <v/>
      </c>
      <c r="AK2632" s="80">
        <f>INDEX(检修、备用和必开!I:I,MATCH(统调负荷!$C2632,检修、备用和必开!$A:$A,0))</f>
        <v/>
      </c>
    </row>
    <row r="2633" ht="13.8" customHeight="1">
      <c r="A2633" s="80">
        <f>WEEKDAY(C2633,2)</f>
        <v/>
      </c>
      <c r="B2633" s="80">
        <f>HOUR(D2633)</f>
        <v/>
      </c>
      <c r="D2633" s="75" t="n"/>
      <c r="E2633" s="80" t="n"/>
      <c r="F2633" s="80" t="n"/>
      <c r="G2633" s="80" t="n"/>
      <c r="H2633" s="80" t="n"/>
      <c r="I2633" s="80" t="n"/>
      <c r="J2633" s="80" t="n"/>
      <c r="K2633" s="80">
        <f>F2633-Y2633</f>
        <v/>
      </c>
      <c r="L2633" s="82">
        <f>AA2633/(K2633+W2633)</f>
        <v/>
      </c>
      <c r="M2633" s="75" t="n">
        <v>0.40625</v>
      </c>
      <c r="N2633" s="80" t="n">
        <v>39116.2</v>
      </c>
      <c r="O2633" s="80" t="n">
        <v>12708.34</v>
      </c>
      <c r="P2633" s="80" t="n">
        <v>5630.65</v>
      </c>
      <c r="Q2633" s="80" t="n">
        <v>13240.1</v>
      </c>
      <c r="R2633" s="80" t="n">
        <v>9552.67</v>
      </c>
      <c r="S2633" s="80" t="n">
        <v>-2015.56</v>
      </c>
      <c r="T2633" s="80">
        <f>O2633-Y2633</f>
        <v/>
      </c>
      <c r="U2633" s="82">
        <f>AA2633/(T2633+X2633)</f>
        <v/>
      </c>
      <c r="V2633" s="80">
        <f>INDEX(检修、备用和必开!B:B,MATCH(统调负荷!$C2633,检修、备用和必开!$A:$A,0))</f>
        <v/>
      </c>
      <c r="W2633" s="80">
        <f>INDEX(检修、备用和必开!C:C,MATCH(统调负荷!$C2633,检修、备用和必开!$A:$A,0))</f>
        <v/>
      </c>
      <c r="X2633" s="80">
        <f>INDEX(检修、备用和必开!D:D,MATCH(统调负荷!$C2633,检修、备用和必开!$A:$A,0))</f>
        <v/>
      </c>
      <c r="Y2633" s="80">
        <f>INDEX(检修、备用和必开!E:E,MATCH(统调负荷!$C2633,检修、备用和必开!$A:$A,0))</f>
        <v/>
      </c>
      <c r="Z2633" s="80">
        <f>INDEX(检修、备用和必开!F:F,MATCH(统调负荷!$C2633,检修、备用和必开!$A:$A,0))</f>
        <v/>
      </c>
      <c r="AA2633" s="80">
        <f>94492.4-V2633-Z2633</f>
        <v/>
      </c>
      <c r="AB2633" s="80" t="n">
        <v>297.97</v>
      </c>
      <c r="AC2633" s="80" t="n">
        <v>280.98</v>
      </c>
      <c r="AD2633" s="83">
        <f>C2633+D2633</f>
        <v/>
      </c>
      <c r="AE2633" s="82">
        <f>N2633-E2633</f>
        <v/>
      </c>
      <c r="AF2633" s="82">
        <f>O2633-F2633</f>
        <v/>
      </c>
      <c r="AG2633" s="82">
        <f>P2633-G2633</f>
        <v/>
      </c>
      <c r="AH2633" s="82">
        <f>Q2633-H2633</f>
        <v/>
      </c>
      <c r="AI2633" s="82">
        <f>R2633-I2633</f>
        <v/>
      </c>
      <c r="AJ2633" s="82">
        <f>S2633-J2633</f>
        <v/>
      </c>
      <c r="AK2633" s="80">
        <f>INDEX(检修、备用和必开!I:I,MATCH(统调负荷!$C2633,检修、备用和必开!$A:$A,0))</f>
        <v/>
      </c>
    </row>
    <row r="2634" ht="13.8" customHeight="1">
      <c r="A2634" s="80">
        <f>WEEKDAY(C2634,2)</f>
        <v/>
      </c>
      <c r="B2634" s="80">
        <f>HOUR(D2634)</f>
        <v/>
      </c>
      <c r="D2634" s="75" t="n"/>
      <c r="E2634" s="80" t="n"/>
      <c r="F2634" s="80" t="n"/>
      <c r="G2634" s="80" t="n"/>
      <c r="H2634" s="80" t="n"/>
      <c r="I2634" s="80" t="n"/>
      <c r="J2634" s="80" t="n"/>
      <c r="K2634" s="80">
        <f>F2634-Y2634</f>
        <v/>
      </c>
      <c r="L2634" s="82">
        <f>AA2634/(K2634+W2634)</f>
        <v/>
      </c>
      <c r="M2634" s="75" t="n">
        <v>0.4166666666666667</v>
      </c>
      <c r="N2634" s="80" t="n">
        <v>38676.8</v>
      </c>
      <c r="O2634" s="80" t="n">
        <v>11866.71</v>
      </c>
      <c r="P2634" s="80" t="n">
        <v>5874.47</v>
      </c>
      <c r="Q2634" s="80" t="n">
        <v>13039.8</v>
      </c>
      <c r="R2634" s="80" t="n">
        <v>9897.07</v>
      </c>
      <c r="S2634" s="80" t="n">
        <v>-2001.25</v>
      </c>
      <c r="T2634" s="80">
        <f>O2634-Y2634</f>
        <v/>
      </c>
      <c r="U2634" s="82">
        <f>AA2634/(T2634+X2634)</f>
        <v/>
      </c>
      <c r="V2634" s="80">
        <f>INDEX(检修、备用和必开!B:B,MATCH(统调负荷!$C2634,检修、备用和必开!$A:$A,0))</f>
        <v/>
      </c>
      <c r="W2634" s="80">
        <f>INDEX(检修、备用和必开!C:C,MATCH(统调负荷!$C2634,检修、备用和必开!$A:$A,0))</f>
        <v/>
      </c>
      <c r="X2634" s="80">
        <f>INDEX(检修、备用和必开!D:D,MATCH(统调负荷!$C2634,检修、备用和必开!$A:$A,0))</f>
        <v/>
      </c>
      <c r="Y2634" s="80">
        <f>INDEX(检修、备用和必开!E:E,MATCH(统调负荷!$C2634,检修、备用和必开!$A:$A,0))</f>
        <v/>
      </c>
      <c r="Z2634" s="80">
        <f>INDEX(检修、备用和必开!F:F,MATCH(统调负荷!$C2634,检修、备用和必开!$A:$A,0))</f>
        <v/>
      </c>
      <c r="AA2634" s="80">
        <f>94492.4-V2634-Z2634</f>
        <v/>
      </c>
      <c r="AB2634" s="80" t="n">
        <v>297.99</v>
      </c>
      <c r="AC2634" s="80" t="n">
        <v>299.03</v>
      </c>
      <c r="AD2634" s="83">
        <f>C2634+D2634</f>
        <v/>
      </c>
      <c r="AE2634" s="82">
        <f>N2634-E2634</f>
        <v/>
      </c>
      <c r="AF2634" s="82">
        <f>O2634-F2634</f>
        <v/>
      </c>
      <c r="AG2634" s="82">
        <f>P2634-G2634</f>
        <v/>
      </c>
      <c r="AH2634" s="82">
        <f>Q2634-H2634</f>
        <v/>
      </c>
      <c r="AI2634" s="82">
        <f>R2634-I2634</f>
        <v/>
      </c>
      <c r="AJ2634" s="82">
        <f>S2634-J2634</f>
        <v/>
      </c>
      <c r="AK2634" s="80">
        <f>INDEX(检修、备用和必开!I:I,MATCH(统调负荷!$C2634,检修、备用和必开!$A:$A,0))</f>
        <v/>
      </c>
    </row>
    <row r="2635" ht="13.8" customHeight="1">
      <c r="A2635" s="80">
        <f>WEEKDAY(C2635,2)</f>
        <v/>
      </c>
      <c r="B2635" s="80">
        <f>HOUR(D2635)</f>
        <v/>
      </c>
      <c r="D2635" s="75" t="n"/>
      <c r="E2635" s="80" t="n"/>
      <c r="F2635" s="80" t="n"/>
      <c r="G2635" s="80" t="n"/>
      <c r="H2635" s="80" t="n"/>
      <c r="I2635" s="80" t="n"/>
      <c r="J2635" s="80" t="n"/>
      <c r="K2635" s="80">
        <f>F2635-Y2635</f>
        <v/>
      </c>
      <c r="L2635" s="82">
        <f>AA2635/(K2635+W2635)</f>
        <v/>
      </c>
      <c r="M2635" s="75" t="n">
        <v>0.4270833333333333</v>
      </c>
      <c r="N2635" s="80" t="n">
        <v>37716</v>
      </c>
      <c r="O2635" s="80" t="n">
        <v>11252.43</v>
      </c>
      <c r="P2635" s="80" t="n">
        <v>5968.64</v>
      </c>
      <c r="Q2635" s="80" t="n">
        <v>12488.9</v>
      </c>
      <c r="R2635" s="80" t="n">
        <v>10035.6</v>
      </c>
      <c r="S2635" s="80" t="n">
        <v>-2029.57</v>
      </c>
      <c r="T2635" s="80">
        <f>O2635-Y2635</f>
        <v/>
      </c>
      <c r="U2635" s="82">
        <f>AA2635/(T2635+X2635)</f>
        <v/>
      </c>
      <c r="V2635" s="80">
        <f>INDEX(检修、备用和必开!B:B,MATCH(统调负荷!$C2635,检修、备用和必开!$A:$A,0))</f>
        <v/>
      </c>
      <c r="W2635" s="80">
        <f>INDEX(检修、备用和必开!C:C,MATCH(统调负荷!$C2635,检修、备用和必开!$A:$A,0))</f>
        <v/>
      </c>
      <c r="X2635" s="80">
        <f>INDEX(检修、备用和必开!D:D,MATCH(统调负荷!$C2635,检修、备用和必开!$A:$A,0))</f>
        <v/>
      </c>
      <c r="Y2635" s="80">
        <f>INDEX(检修、备用和必开!E:E,MATCH(统调负荷!$C2635,检修、备用和必开!$A:$A,0))</f>
        <v/>
      </c>
      <c r="Z2635" s="80">
        <f>INDEX(检修、备用和必开!F:F,MATCH(统调负荷!$C2635,检修、备用和必开!$A:$A,0))</f>
        <v/>
      </c>
      <c r="AA2635" s="80">
        <f>94492.4-V2635-Z2635</f>
        <v/>
      </c>
      <c r="AB2635" s="80" t="n">
        <v>276.99</v>
      </c>
      <c r="AC2635" s="80" t="n">
        <v>294.23</v>
      </c>
      <c r="AD2635" s="83">
        <f>C2635+D2635</f>
        <v/>
      </c>
      <c r="AE2635" s="82">
        <f>N2635-E2635</f>
        <v/>
      </c>
      <c r="AF2635" s="82">
        <f>O2635-F2635</f>
        <v/>
      </c>
      <c r="AG2635" s="82">
        <f>P2635-G2635</f>
        <v/>
      </c>
      <c r="AH2635" s="82">
        <f>Q2635-H2635</f>
        <v/>
      </c>
      <c r="AI2635" s="82">
        <f>R2635-I2635</f>
        <v/>
      </c>
      <c r="AJ2635" s="82">
        <f>S2635-J2635</f>
        <v/>
      </c>
      <c r="AK2635" s="80">
        <f>INDEX(检修、备用和必开!I:I,MATCH(统调负荷!$C2635,检修、备用和必开!$A:$A,0))</f>
        <v/>
      </c>
    </row>
    <row r="2636" ht="13.8" customHeight="1">
      <c r="A2636" s="80">
        <f>WEEKDAY(C2636,2)</f>
        <v/>
      </c>
      <c r="B2636" s="80">
        <f>HOUR(D2636)</f>
        <v/>
      </c>
      <c r="D2636" s="75" t="n"/>
      <c r="E2636" s="80" t="n"/>
      <c r="F2636" s="80" t="n"/>
      <c r="G2636" s="80" t="n"/>
      <c r="H2636" s="80" t="n"/>
      <c r="I2636" s="80" t="n"/>
      <c r="J2636" s="80" t="n"/>
      <c r="K2636" s="80">
        <f>F2636-Y2636</f>
        <v/>
      </c>
      <c r="L2636" s="82">
        <f>AA2636/(K2636+W2636)</f>
        <v/>
      </c>
      <c r="M2636" s="75" t="n">
        <v>0.4375</v>
      </c>
      <c r="N2636" s="80" t="n">
        <v>37451.4</v>
      </c>
      <c r="O2636" s="80" t="n">
        <v>12175.17</v>
      </c>
      <c r="P2636" s="80" t="n">
        <v>5361.73</v>
      </c>
      <c r="Q2636" s="80" t="n">
        <v>11510.8</v>
      </c>
      <c r="R2636" s="80" t="n">
        <v>10390.5</v>
      </c>
      <c r="S2636" s="80" t="n">
        <v>-1986.8</v>
      </c>
      <c r="T2636" s="80">
        <f>O2636-Y2636</f>
        <v/>
      </c>
      <c r="U2636" s="82">
        <f>AA2636/(T2636+X2636)</f>
        <v/>
      </c>
      <c r="V2636" s="80">
        <f>INDEX(检修、备用和必开!B:B,MATCH(统调负荷!$C2636,检修、备用和必开!$A:$A,0))</f>
        <v/>
      </c>
      <c r="W2636" s="80">
        <f>INDEX(检修、备用和必开!C:C,MATCH(统调负荷!$C2636,检修、备用和必开!$A:$A,0))</f>
        <v/>
      </c>
      <c r="X2636" s="80">
        <f>INDEX(检修、备用和必开!D:D,MATCH(统调负荷!$C2636,检修、备用和必开!$A:$A,0))</f>
        <v/>
      </c>
      <c r="Y2636" s="80">
        <f>INDEX(检修、备用和必开!E:E,MATCH(统调负荷!$C2636,检修、备用和必开!$A:$A,0))</f>
        <v/>
      </c>
      <c r="Z2636" s="80">
        <f>INDEX(检修、备用和必开!F:F,MATCH(统调负荷!$C2636,检修、备用和必开!$A:$A,0))</f>
        <v/>
      </c>
      <c r="AA2636" s="80">
        <f>94492.4-V2636-Z2636</f>
        <v/>
      </c>
      <c r="AB2636" s="80" t="n">
        <v>277.98</v>
      </c>
      <c r="AC2636" s="80" t="n">
        <v>349.86</v>
      </c>
      <c r="AD2636" s="83">
        <f>C2636+D2636</f>
        <v/>
      </c>
      <c r="AE2636" s="82">
        <f>N2636-E2636</f>
        <v/>
      </c>
      <c r="AF2636" s="82">
        <f>O2636-F2636</f>
        <v/>
      </c>
      <c r="AG2636" s="82">
        <f>P2636-G2636</f>
        <v/>
      </c>
      <c r="AH2636" s="82">
        <f>Q2636-H2636</f>
        <v/>
      </c>
      <c r="AI2636" s="82">
        <f>R2636-I2636</f>
        <v/>
      </c>
      <c r="AJ2636" s="82">
        <f>S2636-J2636</f>
        <v/>
      </c>
      <c r="AK2636" s="80">
        <f>INDEX(检修、备用和必开!I:I,MATCH(统调负荷!$C2636,检修、备用和必开!$A:$A,0))</f>
        <v/>
      </c>
    </row>
    <row r="2637" ht="13.8" customHeight="1">
      <c r="A2637" s="80">
        <f>WEEKDAY(C2637,2)</f>
        <v/>
      </c>
      <c r="B2637" s="80">
        <f>HOUR(D2637)</f>
        <v/>
      </c>
      <c r="D2637" s="75" t="n"/>
      <c r="E2637" s="80" t="n"/>
      <c r="F2637" s="80" t="n"/>
      <c r="G2637" s="80" t="n"/>
      <c r="H2637" s="80" t="n"/>
      <c r="I2637" s="80" t="n"/>
      <c r="J2637" s="80" t="n"/>
      <c r="K2637" s="80">
        <f>F2637-Y2637</f>
        <v/>
      </c>
      <c r="L2637" s="82">
        <f>AA2637/(K2637+W2637)</f>
        <v/>
      </c>
      <c r="M2637" s="75" t="n">
        <v>0.4479166666666667</v>
      </c>
      <c r="N2637" s="80" t="n">
        <v>36769.7</v>
      </c>
      <c r="O2637" s="80" t="n">
        <v>11587.27</v>
      </c>
      <c r="P2637" s="80" t="n">
        <v>5281.67</v>
      </c>
      <c r="Q2637" s="80" t="n">
        <v>11265</v>
      </c>
      <c r="R2637" s="80" t="n">
        <v>10624.3</v>
      </c>
      <c r="S2637" s="80" t="n">
        <v>-1988.54</v>
      </c>
      <c r="T2637" s="80">
        <f>O2637-Y2637</f>
        <v/>
      </c>
      <c r="U2637" s="82">
        <f>AA2637/(T2637+X2637)</f>
        <v/>
      </c>
      <c r="V2637" s="80">
        <f>INDEX(检修、备用和必开!B:B,MATCH(统调负荷!$C2637,检修、备用和必开!$A:$A,0))</f>
        <v/>
      </c>
      <c r="W2637" s="80">
        <f>INDEX(检修、备用和必开!C:C,MATCH(统调负荷!$C2637,检修、备用和必开!$A:$A,0))</f>
        <v/>
      </c>
      <c r="X2637" s="80">
        <f>INDEX(检修、备用和必开!D:D,MATCH(统调负荷!$C2637,检修、备用和必开!$A:$A,0))</f>
        <v/>
      </c>
      <c r="Y2637" s="80">
        <f>INDEX(检修、备用和必开!E:E,MATCH(统调负荷!$C2637,检修、备用和必开!$A:$A,0))</f>
        <v/>
      </c>
      <c r="Z2637" s="80">
        <f>INDEX(检修、备用和必开!F:F,MATCH(统调负荷!$C2637,检修、备用和必开!$A:$A,0))</f>
        <v/>
      </c>
      <c r="AA2637" s="80">
        <f>94492.4-V2637-Z2637</f>
        <v/>
      </c>
      <c r="AB2637" s="80" t="n">
        <v>275.01</v>
      </c>
      <c r="AC2637" s="80" t="n">
        <v>284.89</v>
      </c>
      <c r="AD2637" s="83">
        <f>C2637+D2637</f>
        <v/>
      </c>
      <c r="AE2637" s="82">
        <f>N2637-E2637</f>
        <v/>
      </c>
      <c r="AF2637" s="82">
        <f>O2637-F2637</f>
        <v/>
      </c>
      <c r="AG2637" s="82">
        <f>P2637-G2637</f>
        <v/>
      </c>
      <c r="AH2637" s="82">
        <f>Q2637-H2637</f>
        <v/>
      </c>
      <c r="AI2637" s="82">
        <f>R2637-I2637</f>
        <v/>
      </c>
      <c r="AJ2637" s="82">
        <f>S2637-J2637</f>
        <v/>
      </c>
      <c r="AK2637" s="80">
        <f>INDEX(检修、备用和必开!I:I,MATCH(统调负荷!$C2637,检修、备用和必开!$A:$A,0))</f>
        <v/>
      </c>
    </row>
    <row r="2638" ht="13.8" customHeight="1">
      <c r="A2638" s="80">
        <f>WEEKDAY(C2638,2)</f>
        <v/>
      </c>
      <c r="B2638" s="80">
        <f>HOUR(D2638)</f>
        <v/>
      </c>
      <c r="D2638" s="75" t="n"/>
      <c r="E2638" s="80" t="n"/>
      <c r="F2638" s="80" t="n"/>
      <c r="G2638" s="80" t="n"/>
      <c r="H2638" s="80" t="n"/>
      <c r="I2638" s="80" t="n"/>
      <c r="J2638" s="80" t="n"/>
      <c r="K2638" s="80">
        <f>F2638-Y2638</f>
        <v/>
      </c>
      <c r="L2638" s="82">
        <f>AA2638/(K2638+W2638)</f>
        <v/>
      </c>
      <c r="M2638" s="75" t="n">
        <v>0.4583333333333333</v>
      </c>
      <c r="N2638" s="80" t="n">
        <v>36434.6</v>
      </c>
      <c r="O2638" s="80" t="n">
        <v>10989.2</v>
      </c>
      <c r="P2638" s="80" t="n">
        <v>5681.05</v>
      </c>
      <c r="Q2638" s="80" t="n">
        <v>10761.5</v>
      </c>
      <c r="R2638" s="80" t="n">
        <v>10991.5</v>
      </c>
      <c r="S2638" s="80" t="n">
        <v>-1988.65</v>
      </c>
      <c r="T2638" s="80">
        <f>O2638-Y2638</f>
        <v/>
      </c>
      <c r="U2638" s="82">
        <f>AA2638/(T2638+X2638)</f>
        <v/>
      </c>
      <c r="V2638" s="80">
        <f>INDEX(检修、备用和必开!B:B,MATCH(统调负荷!$C2638,检修、备用和必开!$A:$A,0))</f>
        <v/>
      </c>
      <c r="W2638" s="80">
        <f>INDEX(检修、备用和必开!C:C,MATCH(统调负荷!$C2638,检修、备用和必开!$A:$A,0))</f>
        <v/>
      </c>
      <c r="X2638" s="80">
        <f>INDEX(检修、备用和必开!D:D,MATCH(统调负荷!$C2638,检修、备用和必开!$A:$A,0))</f>
        <v/>
      </c>
      <c r="Y2638" s="80">
        <f>INDEX(检修、备用和必开!E:E,MATCH(统调负荷!$C2638,检修、备用和必开!$A:$A,0))</f>
        <v/>
      </c>
      <c r="Z2638" s="80">
        <f>INDEX(检修、备用和必开!F:F,MATCH(统调负荷!$C2638,检修、备用和必开!$A:$A,0))</f>
        <v/>
      </c>
      <c r="AA2638" s="80">
        <f>94492.4-V2638-Z2638</f>
        <v/>
      </c>
      <c r="AB2638" s="80" t="n">
        <v>224.37</v>
      </c>
      <c r="AC2638" s="80" t="n">
        <v>0</v>
      </c>
      <c r="AD2638" s="83">
        <f>C2638+D2638</f>
        <v/>
      </c>
      <c r="AE2638" s="82">
        <f>N2638-E2638</f>
        <v/>
      </c>
      <c r="AF2638" s="82">
        <f>O2638-F2638</f>
        <v/>
      </c>
      <c r="AG2638" s="82">
        <f>P2638-G2638</f>
        <v/>
      </c>
      <c r="AH2638" s="82">
        <f>Q2638-H2638</f>
        <v/>
      </c>
      <c r="AI2638" s="82">
        <f>R2638-I2638</f>
        <v/>
      </c>
      <c r="AJ2638" s="82">
        <f>S2638-J2638</f>
        <v/>
      </c>
      <c r="AK2638" s="80">
        <f>INDEX(检修、备用和必开!I:I,MATCH(统调负荷!$C2638,检修、备用和必开!$A:$A,0))</f>
        <v/>
      </c>
    </row>
    <row r="2639" ht="13.8" customHeight="1">
      <c r="A2639" s="80">
        <f>WEEKDAY(C2639,2)</f>
        <v/>
      </c>
      <c r="B2639" s="80">
        <f>HOUR(D2639)</f>
        <v/>
      </c>
      <c r="D2639" s="75" t="n"/>
      <c r="E2639" s="80" t="n"/>
      <c r="F2639" s="80" t="n"/>
      <c r="G2639" s="80" t="n"/>
      <c r="H2639" s="80" t="n"/>
      <c r="I2639" s="80" t="n"/>
      <c r="J2639" s="80" t="n"/>
      <c r="K2639" s="80">
        <f>F2639-Y2639</f>
        <v/>
      </c>
      <c r="L2639" s="82">
        <f>AA2639/(K2639+W2639)</f>
        <v/>
      </c>
      <c r="M2639" s="75" t="n">
        <v>0.46875</v>
      </c>
      <c r="N2639" s="80" t="n">
        <v>36377.9</v>
      </c>
      <c r="O2639" s="80" t="n">
        <v>10669.95</v>
      </c>
      <c r="P2639" s="80" t="n">
        <v>5228.66</v>
      </c>
      <c r="Q2639" s="80" t="n">
        <v>11674.4</v>
      </c>
      <c r="R2639" s="80" t="n">
        <v>10887</v>
      </c>
      <c r="S2639" s="80" t="n">
        <v>-2082.11</v>
      </c>
      <c r="T2639" s="80">
        <f>O2639-Y2639</f>
        <v/>
      </c>
      <c r="U2639" s="82">
        <f>AA2639/(T2639+X2639)</f>
        <v/>
      </c>
      <c r="V2639" s="80">
        <f>INDEX(检修、备用和必开!B:B,MATCH(统调负荷!$C2639,检修、备用和必开!$A:$A,0))</f>
        <v/>
      </c>
      <c r="W2639" s="80">
        <f>INDEX(检修、备用和必开!C:C,MATCH(统调负荷!$C2639,检修、备用和必开!$A:$A,0))</f>
        <v/>
      </c>
      <c r="X2639" s="80">
        <f>INDEX(检修、备用和必开!D:D,MATCH(统调负荷!$C2639,检修、备用和必开!$A:$A,0))</f>
        <v/>
      </c>
      <c r="Y2639" s="80">
        <f>INDEX(检修、备用和必开!E:E,MATCH(统调负荷!$C2639,检修、备用和必开!$A:$A,0))</f>
        <v/>
      </c>
      <c r="Z2639" s="80">
        <f>INDEX(检修、备用和必开!F:F,MATCH(统调负荷!$C2639,检修、备用和必开!$A:$A,0))</f>
        <v/>
      </c>
      <c r="AA2639" s="80">
        <f>94492.4-V2639-Z2639</f>
        <v/>
      </c>
      <c r="AB2639" s="80" t="n">
        <v>0</v>
      </c>
      <c r="AC2639" s="80" t="n">
        <v>0</v>
      </c>
      <c r="AD2639" s="83">
        <f>C2639+D2639</f>
        <v/>
      </c>
      <c r="AE2639" s="82">
        <f>N2639-E2639</f>
        <v/>
      </c>
      <c r="AF2639" s="82">
        <f>O2639-F2639</f>
        <v/>
      </c>
      <c r="AG2639" s="82">
        <f>P2639-G2639</f>
        <v/>
      </c>
      <c r="AH2639" s="82">
        <f>Q2639-H2639</f>
        <v/>
      </c>
      <c r="AI2639" s="82">
        <f>R2639-I2639</f>
        <v/>
      </c>
      <c r="AJ2639" s="82">
        <f>S2639-J2639</f>
        <v/>
      </c>
      <c r="AK2639" s="80">
        <f>INDEX(检修、备用和必开!I:I,MATCH(统调负荷!$C2639,检修、备用和必开!$A:$A,0))</f>
        <v/>
      </c>
    </row>
    <row r="2640" ht="13.8" customHeight="1">
      <c r="A2640" s="80">
        <f>WEEKDAY(C2640,2)</f>
        <v/>
      </c>
      <c r="B2640" s="80">
        <f>HOUR(D2640)</f>
        <v/>
      </c>
      <c r="D2640" s="75" t="n"/>
      <c r="E2640" s="80" t="n"/>
      <c r="F2640" s="80" t="n"/>
      <c r="G2640" s="80" t="n"/>
      <c r="H2640" s="80" t="n"/>
      <c r="I2640" s="80" t="n"/>
      <c r="J2640" s="80" t="n"/>
      <c r="K2640" s="80">
        <f>F2640-Y2640</f>
        <v/>
      </c>
      <c r="L2640" s="82">
        <f>AA2640/(K2640+W2640)</f>
        <v/>
      </c>
      <c r="M2640" s="75" t="n">
        <v>0.4791666666666667</v>
      </c>
      <c r="N2640" s="80" t="n">
        <v>36395.8</v>
      </c>
      <c r="O2640" s="80" t="n">
        <v>10383.9</v>
      </c>
      <c r="P2640" s="80" t="n">
        <v>5113.16</v>
      </c>
      <c r="Q2640" s="80" t="n">
        <v>11607.2</v>
      </c>
      <c r="R2640" s="80" t="n">
        <v>11339.3</v>
      </c>
      <c r="S2640" s="80" t="n">
        <v>-2047.76</v>
      </c>
      <c r="T2640" s="80">
        <f>O2640-Y2640</f>
        <v/>
      </c>
      <c r="U2640" s="82">
        <f>AA2640/(T2640+X2640)</f>
        <v/>
      </c>
      <c r="V2640" s="80">
        <f>INDEX(检修、备用和必开!B:B,MATCH(统调负荷!$C2640,检修、备用和必开!$A:$A,0))</f>
        <v/>
      </c>
      <c r="W2640" s="80">
        <f>INDEX(检修、备用和必开!C:C,MATCH(统调负荷!$C2640,检修、备用和必开!$A:$A,0))</f>
        <v/>
      </c>
      <c r="X2640" s="80">
        <f>INDEX(检修、备用和必开!D:D,MATCH(统调负荷!$C2640,检修、备用和必开!$A:$A,0))</f>
        <v/>
      </c>
      <c r="Y2640" s="80">
        <f>INDEX(检修、备用和必开!E:E,MATCH(统调负荷!$C2640,检修、备用和必开!$A:$A,0))</f>
        <v/>
      </c>
      <c r="Z2640" s="80">
        <f>INDEX(检修、备用和必开!F:F,MATCH(统调负荷!$C2640,检修、备用和必开!$A:$A,0))</f>
        <v/>
      </c>
      <c r="AA2640" s="80">
        <f>94492.4-V2640-Z2640</f>
        <v/>
      </c>
      <c r="AB2640" s="80" t="n">
        <v>218.42</v>
      </c>
      <c r="AC2640" s="80" t="n">
        <v>0</v>
      </c>
      <c r="AD2640" s="83">
        <f>C2640+D2640</f>
        <v/>
      </c>
      <c r="AE2640" s="82">
        <f>N2640-E2640</f>
        <v/>
      </c>
      <c r="AF2640" s="82">
        <f>O2640-F2640</f>
        <v/>
      </c>
      <c r="AG2640" s="82">
        <f>P2640-G2640</f>
        <v/>
      </c>
      <c r="AH2640" s="82">
        <f>Q2640-H2640</f>
        <v/>
      </c>
      <c r="AI2640" s="82">
        <f>R2640-I2640</f>
        <v/>
      </c>
      <c r="AJ2640" s="82">
        <f>S2640-J2640</f>
        <v/>
      </c>
      <c r="AK2640" s="80">
        <f>INDEX(检修、备用和必开!I:I,MATCH(统调负荷!$C2640,检修、备用和必开!$A:$A,0))</f>
        <v/>
      </c>
    </row>
    <row r="2641" ht="13.8" customHeight="1">
      <c r="A2641" s="80">
        <f>WEEKDAY(C2641,2)</f>
        <v/>
      </c>
      <c r="B2641" s="80">
        <f>HOUR(D2641)</f>
        <v/>
      </c>
      <c r="D2641" s="75" t="n"/>
      <c r="E2641" s="80" t="n"/>
      <c r="F2641" s="80" t="n"/>
      <c r="G2641" s="80" t="n"/>
      <c r="H2641" s="80" t="n"/>
      <c r="I2641" s="80" t="n"/>
      <c r="J2641" s="80" t="n"/>
      <c r="K2641" s="80">
        <f>F2641-Y2641</f>
        <v/>
      </c>
      <c r="L2641" s="82">
        <f>AA2641/(K2641+W2641)</f>
        <v/>
      </c>
      <c r="M2641" s="75" t="n">
        <v>0.4895833333333333</v>
      </c>
      <c r="N2641" s="80" t="n">
        <v>36054.2</v>
      </c>
      <c r="O2641" s="80" t="n">
        <v>9876.92</v>
      </c>
      <c r="P2641" s="80" t="n">
        <v>5813.44</v>
      </c>
      <c r="Q2641" s="80" t="n">
        <v>10826.5</v>
      </c>
      <c r="R2641" s="80" t="n">
        <v>11640.1</v>
      </c>
      <c r="S2641" s="80" t="n">
        <v>-2102.76</v>
      </c>
      <c r="T2641" s="80">
        <f>O2641-Y2641</f>
        <v/>
      </c>
      <c r="U2641" s="82">
        <f>AA2641/(T2641+X2641)</f>
        <v/>
      </c>
      <c r="V2641" s="80">
        <f>INDEX(检修、备用和必开!B:B,MATCH(统调负荷!$C2641,检修、备用和必开!$A:$A,0))</f>
        <v/>
      </c>
      <c r="W2641" s="80">
        <f>INDEX(检修、备用和必开!C:C,MATCH(统调负荷!$C2641,检修、备用和必开!$A:$A,0))</f>
        <v/>
      </c>
      <c r="X2641" s="80">
        <f>INDEX(检修、备用和必开!D:D,MATCH(统调负荷!$C2641,检修、备用和必开!$A:$A,0))</f>
        <v/>
      </c>
      <c r="Y2641" s="80">
        <f>INDEX(检修、备用和必开!E:E,MATCH(统调负荷!$C2641,检修、备用和必开!$A:$A,0))</f>
        <v/>
      </c>
      <c r="Z2641" s="80">
        <f>INDEX(检修、备用和必开!F:F,MATCH(统调负荷!$C2641,检修、备用和必开!$A:$A,0))</f>
        <v/>
      </c>
      <c r="AA2641" s="80">
        <f>94492.4-V2641-Z2641</f>
        <v/>
      </c>
      <c r="AB2641" s="80" t="n">
        <v>0</v>
      </c>
      <c r="AC2641" s="80" t="n">
        <v>0</v>
      </c>
      <c r="AD2641" s="83">
        <f>C2641+D2641</f>
        <v/>
      </c>
      <c r="AE2641" s="82">
        <f>N2641-E2641</f>
        <v/>
      </c>
      <c r="AF2641" s="82">
        <f>O2641-F2641</f>
        <v/>
      </c>
      <c r="AG2641" s="82">
        <f>P2641-G2641</f>
        <v/>
      </c>
      <c r="AH2641" s="82">
        <f>Q2641-H2641</f>
        <v/>
      </c>
      <c r="AI2641" s="82">
        <f>R2641-I2641</f>
        <v/>
      </c>
      <c r="AJ2641" s="82">
        <f>S2641-J2641</f>
        <v/>
      </c>
      <c r="AK2641" s="80">
        <f>INDEX(检修、备用和必开!I:I,MATCH(统调负荷!$C2641,检修、备用和必开!$A:$A,0))</f>
        <v/>
      </c>
    </row>
    <row r="2642" ht="13.8" customHeight="1">
      <c r="A2642" s="80">
        <f>WEEKDAY(C2642,2)</f>
        <v/>
      </c>
      <c r="B2642" s="80">
        <f>HOUR(D2642)</f>
        <v/>
      </c>
      <c r="D2642" s="75" t="n"/>
      <c r="E2642" s="80" t="n"/>
      <c r="F2642" s="80" t="n"/>
      <c r="G2642" s="80" t="n"/>
      <c r="H2642" s="80" t="n"/>
      <c r="I2642" s="80" t="n"/>
      <c r="J2642" s="80" t="n"/>
      <c r="K2642" s="80">
        <f>F2642-Y2642</f>
        <v/>
      </c>
      <c r="L2642" s="82">
        <f>AA2642/(K2642+W2642)</f>
        <v/>
      </c>
      <c r="M2642" s="75" t="n">
        <v>0.5</v>
      </c>
      <c r="N2642" s="80" t="n">
        <v>35798.3</v>
      </c>
      <c r="O2642" s="80" t="n">
        <v>10035.26</v>
      </c>
      <c r="P2642" s="80" t="n">
        <v>5338.03</v>
      </c>
      <c r="Q2642" s="80" t="n">
        <v>10866.9</v>
      </c>
      <c r="R2642" s="80" t="n">
        <v>11629.7</v>
      </c>
      <c r="S2642" s="80" t="n">
        <v>-2071.59</v>
      </c>
      <c r="T2642" s="80">
        <f>O2642-Y2642</f>
        <v/>
      </c>
      <c r="U2642" s="82">
        <f>AA2642/(T2642+X2642)</f>
        <v/>
      </c>
      <c r="V2642" s="80">
        <f>INDEX(检修、备用和必开!B:B,MATCH(统调负荷!$C2642,检修、备用和必开!$A:$A,0))</f>
        <v/>
      </c>
      <c r="W2642" s="80">
        <f>INDEX(检修、备用和必开!C:C,MATCH(统调负荷!$C2642,检修、备用和必开!$A:$A,0))</f>
        <v/>
      </c>
      <c r="X2642" s="80">
        <f>INDEX(检修、备用和必开!D:D,MATCH(统调负荷!$C2642,检修、备用和必开!$A:$A,0))</f>
        <v/>
      </c>
      <c r="Y2642" s="80">
        <f>INDEX(检修、备用和必开!E:E,MATCH(统调负荷!$C2642,检修、备用和必开!$A:$A,0))</f>
        <v/>
      </c>
      <c r="Z2642" s="80">
        <f>INDEX(检修、备用和必开!F:F,MATCH(统调负荷!$C2642,检修、备用和必开!$A:$A,0))</f>
        <v/>
      </c>
      <c r="AA2642" s="80">
        <f>94492.4-V2642-Z2642</f>
        <v/>
      </c>
      <c r="AB2642" s="80" t="n">
        <v>0</v>
      </c>
      <c r="AC2642" s="80" t="n">
        <v>0</v>
      </c>
      <c r="AD2642" s="83">
        <f>C2642+D2642</f>
        <v/>
      </c>
      <c r="AE2642" s="82">
        <f>N2642-E2642</f>
        <v/>
      </c>
      <c r="AF2642" s="82">
        <f>O2642-F2642</f>
        <v/>
      </c>
      <c r="AG2642" s="82">
        <f>P2642-G2642</f>
        <v/>
      </c>
      <c r="AH2642" s="82">
        <f>Q2642-H2642</f>
        <v/>
      </c>
      <c r="AI2642" s="82">
        <f>R2642-I2642</f>
        <v/>
      </c>
      <c r="AJ2642" s="82">
        <f>S2642-J2642</f>
        <v/>
      </c>
      <c r="AK2642" s="80">
        <f>INDEX(检修、备用和必开!I:I,MATCH(统调负荷!$C2642,检修、备用和必开!$A:$A,0))</f>
        <v/>
      </c>
    </row>
    <row r="2643" ht="13.8" customHeight="1">
      <c r="A2643" s="80">
        <f>WEEKDAY(C2643,2)</f>
        <v/>
      </c>
      <c r="B2643" s="80">
        <f>HOUR(D2643)</f>
        <v/>
      </c>
      <c r="D2643" s="75" t="n"/>
      <c r="E2643" s="80" t="n"/>
      <c r="F2643" s="80" t="n"/>
      <c r="G2643" s="80" t="n"/>
      <c r="H2643" s="80" t="n"/>
      <c r="I2643" s="80" t="n"/>
      <c r="J2643" s="80" t="n"/>
      <c r="K2643" s="80">
        <f>F2643-Y2643</f>
        <v/>
      </c>
      <c r="L2643" s="82">
        <f>AA2643/(K2643+W2643)</f>
        <v/>
      </c>
      <c r="M2643" s="75" t="n">
        <v>0.5104166666666666</v>
      </c>
      <c r="N2643" s="80" t="n">
        <v>36131.6</v>
      </c>
      <c r="O2643" s="80" t="n">
        <v>10022.8</v>
      </c>
      <c r="P2643" s="80" t="n">
        <v>5345.54</v>
      </c>
      <c r="Q2643" s="80" t="n">
        <v>11258.8</v>
      </c>
      <c r="R2643" s="80" t="n">
        <v>11535.2</v>
      </c>
      <c r="S2643" s="80" t="n">
        <v>-2030.74</v>
      </c>
      <c r="T2643" s="80">
        <f>O2643-Y2643</f>
        <v/>
      </c>
      <c r="U2643" s="82">
        <f>AA2643/(T2643+X2643)</f>
        <v/>
      </c>
      <c r="V2643" s="80">
        <f>INDEX(检修、备用和必开!B:B,MATCH(统调负荷!$C2643,检修、备用和必开!$A:$A,0))</f>
        <v/>
      </c>
      <c r="W2643" s="80">
        <f>INDEX(检修、备用和必开!C:C,MATCH(统调负荷!$C2643,检修、备用和必开!$A:$A,0))</f>
        <v/>
      </c>
      <c r="X2643" s="80">
        <f>INDEX(检修、备用和必开!D:D,MATCH(统调负荷!$C2643,检修、备用和必开!$A:$A,0))</f>
        <v/>
      </c>
      <c r="Y2643" s="80">
        <f>INDEX(检修、备用和必开!E:E,MATCH(统调负荷!$C2643,检修、备用和必开!$A:$A,0))</f>
        <v/>
      </c>
      <c r="Z2643" s="80">
        <f>INDEX(检修、备用和必开!F:F,MATCH(统调负荷!$C2643,检修、备用和必开!$A:$A,0))</f>
        <v/>
      </c>
      <c r="AA2643" s="80">
        <f>94492.4-V2643-Z2643</f>
        <v/>
      </c>
      <c r="AB2643" s="80" t="n">
        <v>273.02</v>
      </c>
      <c r="AC2643" s="80" t="n">
        <v>277</v>
      </c>
      <c r="AD2643" s="83">
        <f>C2643+D2643</f>
        <v/>
      </c>
      <c r="AE2643" s="82">
        <f>N2643-E2643</f>
        <v/>
      </c>
      <c r="AF2643" s="82">
        <f>O2643-F2643</f>
        <v/>
      </c>
      <c r="AG2643" s="82">
        <f>P2643-G2643</f>
        <v/>
      </c>
      <c r="AH2643" s="82">
        <f>Q2643-H2643</f>
        <v/>
      </c>
      <c r="AI2643" s="82">
        <f>R2643-I2643</f>
        <v/>
      </c>
      <c r="AJ2643" s="82">
        <f>S2643-J2643</f>
        <v/>
      </c>
      <c r="AK2643" s="80">
        <f>INDEX(检修、备用和必开!I:I,MATCH(统调负荷!$C2643,检修、备用和必开!$A:$A,0))</f>
        <v/>
      </c>
    </row>
    <row r="2644" ht="13.8" customHeight="1">
      <c r="A2644" s="80">
        <f>WEEKDAY(C2644,2)</f>
        <v/>
      </c>
      <c r="B2644" s="80">
        <f>HOUR(D2644)</f>
        <v/>
      </c>
      <c r="D2644" s="75" t="n"/>
      <c r="E2644" s="80" t="n"/>
      <c r="F2644" s="80" t="n"/>
      <c r="G2644" s="80" t="n"/>
      <c r="H2644" s="80" t="n"/>
      <c r="I2644" s="80" t="n"/>
      <c r="J2644" s="80" t="n"/>
      <c r="K2644" s="80">
        <f>F2644-Y2644</f>
        <v/>
      </c>
      <c r="L2644" s="82">
        <f>AA2644/(K2644+W2644)</f>
        <v/>
      </c>
      <c r="M2644" s="75" t="n">
        <v>0.5208333333333334</v>
      </c>
      <c r="N2644" s="80" t="n">
        <v>35401.1</v>
      </c>
      <c r="O2644" s="80" t="n">
        <v>9755</v>
      </c>
      <c r="P2644" s="80" t="n">
        <v>4909.81</v>
      </c>
      <c r="Q2644" s="80" t="n">
        <v>11394.4</v>
      </c>
      <c r="R2644" s="80" t="n">
        <v>11383.5</v>
      </c>
      <c r="S2644" s="80" t="n">
        <v>-2041.61</v>
      </c>
      <c r="T2644" s="80">
        <f>O2644-Y2644</f>
        <v/>
      </c>
      <c r="U2644" s="82">
        <f>AA2644/(T2644+X2644)</f>
        <v/>
      </c>
      <c r="V2644" s="80">
        <f>INDEX(检修、备用和必开!B:B,MATCH(统调负荷!$C2644,检修、备用和必开!$A:$A,0))</f>
        <v/>
      </c>
      <c r="W2644" s="80">
        <f>INDEX(检修、备用和必开!C:C,MATCH(统调负荷!$C2644,检修、备用和必开!$A:$A,0))</f>
        <v/>
      </c>
      <c r="X2644" s="80">
        <f>INDEX(检修、备用和必开!D:D,MATCH(统调负荷!$C2644,检修、备用和必开!$A:$A,0))</f>
        <v/>
      </c>
      <c r="Y2644" s="80">
        <f>INDEX(检修、备用和必开!E:E,MATCH(统调负荷!$C2644,检修、备用和必开!$A:$A,0))</f>
        <v/>
      </c>
      <c r="Z2644" s="80">
        <f>INDEX(检修、备用和必开!F:F,MATCH(统调负荷!$C2644,检修、备用和必开!$A:$A,0))</f>
        <v/>
      </c>
      <c r="AA2644" s="80">
        <f>94492.4-V2644-Z2644</f>
        <v/>
      </c>
      <c r="AB2644" s="80" t="n">
        <v>0</v>
      </c>
      <c r="AC2644" s="80" t="n">
        <v>259.61</v>
      </c>
      <c r="AD2644" s="83">
        <f>C2644+D2644</f>
        <v/>
      </c>
      <c r="AE2644" s="82">
        <f>N2644-E2644</f>
        <v/>
      </c>
      <c r="AF2644" s="82">
        <f>O2644-F2644</f>
        <v/>
      </c>
      <c r="AG2644" s="82">
        <f>P2644-G2644</f>
        <v/>
      </c>
      <c r="AH2644" s="82">
        <f>Q2644-H2644</f>
        <v/>
      </c>
      <c r="AI2644" s="82">
        <f>R2644-I2644</f>
        <v/>
      </c>
      <c r="AJ2644" s="82">
        <f>S2644-J2644</f>
        <v/>
      </c>
      <c r="AK2644" s="80">
        <f>INDEX(检修、备用和必开!I:I,MATCH(统调负荷!$C2644,检修、备用和必开!$A:$A,0))</f>
        <v/>
      </c>
    </row>
    <row r="2645" ht="13.8" customHeight="1">
      <c r="A2645" s="80">
        <f>WEEKDAY(C2645,2)</f>
        <v/>
      </c>
      <c r="B2645" s="80">
        <f>HOUR(D2645)</f>
        <v/>
      </c>
      <c r="D2645" s="75" t="n"/>
      <c r="E2645" s="80" t="n"/>
      <c r="F2645" s="80" t="n"/>
      <c r="G2645" s="80" t="n"/>
      <c r="H2645" s="80" t="n"/>
      <c r="I2645" s="80" t="n"/>
      <c r="J2645" s="80" t="n"/>
      <c r="K2645" s="80">
        <f>F2645-Y2645</f>
        <v/>
      </c>
      <c r="L2645" s="82">
        <f>AA2645/(K2645+W2645)</f>
        <v/>
      </c>
      <c r="M2645" s="75" t="n">
        <v>0.53125</v>
      </c>
      <c r="N2645" s="80" t="n">
        <v>35124.3</v>
      </c>
      <c r="O2645" s="80" t="n">
        <v>9881.299999999999</v>
      </c>
      <c r="P2645" s="80" t="n">
        <v>4817.23</v>
      </c>
      <c r="Q2645" s="80" t="n">
        <v>11119.6</v>
      </c>
      <c r="R2645" s="80" t="n">
        <v>11357.5</v>
      </c>
      <c r="S2645" s="80" t="n">
        <v>-2051.33</v>
      </c>
      <c r="T2645" s="80">
        <f>O2645-Y2645</f>
        <v/>
      </c>
      <c r="U2645" s="82">
        <f>AA2645/(T2645+X2645)</f>
        <v/>
      </c>
      <c r="V2645" s="80">
        <f>INDEX(检修、备用和必开!B:B,MATCH(统调负荷!$C2645,检修、备用和必开!$A:$A,0))</f>
        <v/>
      </c>
      <c r="W2645" s="80">
        <f>INDEX(检修、备用和必开!C:C,MATCH(统调负荷!$C2645,检修、备用和必开!$A:$A,0))</f>
        <v/>
      </c>
      <c r="X2645" s="80">
        <f>INDEX(检修、备用和必开!D:D,MATCH(统调负荷!$C2645,检修、备用和必开!$A:$A,0))</f>
        <v/>
      </c>
      <c r="Y2645" s="80">
        <f>INDEX(检修、备用和必开!E:E,MATCH(统调负荷!$C2645,检修、备用和必开!$A:$A,0))</f>
        <v/>
      </c>
      <c r="Z2645" s="80">
        <f>INDEX(检修、备用和必开!F:F,MATCH(统调负荷!$C2645,检修、备用和必开!$A:$A,0))</f>
        <v/>
      </c>
      <c r="AA2645" s="80">
        <f>94492.4-V2645-Z2645</f>
        <v/>
      </c>
      <c r="AB2645" s="80" t="n">
        <v>0</v>
      </c>
      <c r="AC2645" s="80" t="n">
        <v>218</v>
      </c>
      <c r="AD2645" s="83">
        <f>C2645+D2645</f>
        <v/>
      </c>
      <c r="AE2645" s="82">
        <f>N2645-E2645</f>
        <v/>
      </c>
      <c r="AF2645" s="82">
        <f>O2645-F2645</f>
        <v/>
      </c>
      <c r="AG2645" s="82">
        <f>P2645-G2645</f>
        <v/>
      </c>
      <c r="AH2645" s="82">
        <f>Q2645-H2645</f>
        <v/>
      </c>
      <c r="AI2645" s="82">
        <f>R2645-I2645</f>
        <v/>
      </c>
      <c r="AJ2645" s="82">
        <f>S2645-J2645</f>
        <v/>
      </c>
      <c r="AK2645" s="80">
        <f>INDEX(检修、备用和必开!I:I,MATCH(统调负荷!$C2645,检修、备用和必开!$A:$A,0))</f>
        <v/>
      </c>
    </row>
    <row r="2646" ht="13.8" customHeight="1">
      <c r="A2646" s="80">
        <f>WEEKDAY(C2646,2)</f>
        <v/>
      </c>
      <c r="B2646" s="80">
        <f>HOUR(D2646)</f>
        <v/>
      </c>
      <c r="D2646" s="75" t="n"/>
      <c r="E2646" s="80" t="n"/>
      <c r="F2646" s="80" t="n"/>
      <c r="G2646" s="80" t="n"/>
      <c r="H2646" s="80" t="n"/>
      <c r="I2646" s="80" t="n"/>
      <c r="J2646" s="80" t="n"/>
      <c r="K2646" s="80">
        <f>F2646-Y2646</f>
        <v/>
      </c>
      <c r="L2646" s="82">
        <f>AA2646/(K2646+W2646)</f>
        <v/>
      </c>
      <c r="M2646" s="75" t="n">
        <v>0.5416666666666666</v>
      </c>
      <c r="N2646" s="80" t="n">
        <v>35188.5</v>
      </c>
      <c r="O2646" s="80" t="n">
        <v>9913.309999999999</v>
      </c>
      <c r="P2646" s="80" t="n">
        <v>4679.67</v>
      </c>
      <c r="Q2646" s="80" t="n">
        <v>11498.7</v>
      </c>
      <c r="R2646" s="80" t="n">
        <v>11212.2</v>
      </c>
      <c r="S2646" s="80" t="n">
        <v>-2115.38</v>
      </c>
      <c r="T2646" s="80">
        <f>O2646-Y2646</f>
        <v/>
      </c>
      <c r="U2646" s="82">
        <f>AA2646/(T2646+X2646)</f>
        <v/>
      </c>
      <c r="V2646" s="80">
        <f>INDEX(检修、备用和必开!B:B,MATCH(统调负荷!$C2646,检修、备用和必开!$A:$A,0))</f>
        <v/>
      </c>
      <c r="W2646" s="80">
        <f>INDEX(检修、备用和必开!C:C,MATCH(统调负荷!$C2646,检修、备用和必开!$A:$A,0))</f>
        <v/>
      </c>
      <c r="X2646" s="80">
        <f>INDEX(检修、备用和必开!D:D,MATCH(统调负荷!$C2646,检修、备用和必开!$A:$A,0))</f>
        <v/>
      </c>
      <c r="Y2646" s="80">
        <f>INDEX(检修、备用和必开!E:E,MATCH(统调负荷!$C2646,检修、备用和必开!$A:$A,0))</f>
        <v/>
      </c>
      <c r="Z2646" s="80">
        <f>INDEX(检修、备用和必开!F:F,MATCH(统调负荷!$C2646,检修、备用和必开!$A:$A,0))</f>
        <v/>
      </c>
      <c r="AA2646" s="80">
        <f>94492.4-V2646-Z2646</f>
        <v/>
      </c>
      <c r="AB2646" s="80" t="n">
        <v>0</v>
      </c>
      <c r="AC2646" s="80" t="n">
        <v>335</v>
      </c>
      <c r="AD2646" s="83">
        <f>C2646+D2646</f>
        <v/>
      </c>
      <c r="AE2646" s="82">
        <f>N2646-E2646</f>
        <v/>
      </c>
      <c r="AF2646" s="82">
        <f>O2646-F2646</f>
        <v/>
      </c>
      <c r="AG2646" s="82">
        <f>P2646-G2646</f>
        <v/>
      </c>
      <c r="AH2646" s="82">
        <f>Q2646-H2646</f>
        <v/>
      </c>
      <c r="AI2646" s="82">
        <f>R2646-I2646</f>
        <v/>
      </c>
      <c r="AJ2646" s="82">
        <f>S2646-J2646</f>
        <v/>
      </c>
      <c r="AK2646" s="80">
        <f>INDEX(检修、备用和必开!I:I,MATCH(统调负荷!$C2646,检修、备用和必开!$A:$A,0))</f>
        <v/>
      </c>
    </row>
    <row r="2647" ht="13.8" customHeight="1">
      <c r="A2647" s="80">
        <f>WEEKDAY(C2647,2)</f>
        <v/>
      </c>
      <c r="B2647" s="80">
        <f>HOUR(D2647)</f>
        <v/>
      </c>
      <c r="D2647" s="75" t="n"/>
      <c r="E2647" s="80" t="n"/>
      <c r="F2647" s="80" t="n"/>
      <c r="G2647" s="80" t="n"/>
      <c r="H2647" s="80" t="n"/>
      <c r="I2647" s="80" t="n"/>
      <c r="J2647" s="80" t="n"/>
      <c r="K2647" s="80">
        <f>F2647-Y2647</f>
        <v/>
      </c>
      <c r="L2647" s="82">
        <f>AA2647/(K2647+W2647)</f>
        <v/>
      </c>
      <c r="M2647" s="75" t="n">
        <v>0.5520833333333334</v>
      </c>
      <c r="N2647" s="80" t="n">
        <v>35309.7</v>
      </c>
      <c r="O2647" s="80" t="n">
        <v>9796.809999999999</v>
      </c>
      <c r="P2647" s="80" t="n">
        <v>5515.42</v>
      </c>
      <c r="Q2647" s="80" t="n">
        <v>10991.9</v>
      </c>
      <c r="R2647" s="80" t="n">
        <v>11057.9</v>
      </c>
      <c r="S2647" s="80" t="n">
        <v>-2052.33</v>
      </c>
      <c r="T2647" s="80">
        <f>O2647-Y2647</f>
        <v/>
      </c>
      <c r="U2647" s="82">
        <f>AA2647/(T2647+X2647)</f>
        <v/>
      </c>
      <c r="V2647" s="80">
        <f>INDEX(检修、备用和必开!B:B,MATCH(统调负荷!$C2647,检修、备用和必开!$A:$A,0))</f>
        <v/>
      </c>
      <c r="W2647" s="80">
        <f>INDEX(检修、备用和必开!C:C,MATCH(统调负荷!$C2647,检修、备用和必开!$A:$A,0))</f>
        <v/>
      </c>
      <c r="X2647" s="80">
        <f>INDEX(检修、备用和必开!D:D,MATCH(统调负荷!$C2647,检修、备用和必开!$A:$A,0))</f>
        <v/>
      </c>
      <c r="Y2647" s="80">
        <f>INDEX(检修、备用和必开!E:E,MATCH(统调负荷!$C2647,检修、备用和必开!$A:$A,0))</f>
        <v/>
      </c>
      <c r="Z2647" s="80">
        <f>INDEX(检修、备用和必开!F:F,MATCH(统调负荷!$C2647,检修、备用和必开!$A:$A,0))</f>
        <v/>
      </c>
      <c r="AA2647" s="80">
        <f>94492.4-V2647-Z2647</f>
        <v/>
      </c>
      <c r="AB2647" s="80" t="n">
        <v>0</v>
      </c>
      <c r="AC2647" s="80" t="n">
        <v>295.15</v>
      </c>
      <c r="AD2647" s="83">
        <f>C2647+D2647</f>
        <v/>
      </c>
      <c r="AE2647" s="82">
        <f>N2647-E2647</f>
        <v/>
      </c>
      <c r="AF2647" s="82">
        <f>O2647-F2647</f>
        <v/>
      </c>
      <c r="AG2647" s="82">
        <f>P2647-G2647</f>
        <v/>
      </c>
      <c r="AH2647" s="82">
        <f>Q2647-H2647</f>
        <v/>
      </c>
      <c r="AI2647" s="82">
        <f>R2647-I2647</f>
        <v/>
      </c>
      <c r="AJ2647" s="82">
        <f>S2647-J2647</f>
        <v/>
      </c>
      <c r="AK2647" s="80">
        <f>INDEX(检修、备用和必开!I:I,MATCH(统调负荷!$C2647,检修、备用和必开!$A:$A,0))</f>
        <v/>
      </c>
    </row>
    <row r="2648" ht="13.8" customHeight="1">
      <c r="A2648" s="80">
        <f>WEEKDAY(C2648,2)</f>
        <v/>
      </c>
      <c r="B2648" s="80">
        <f>HOUR(D2648)</f>
        <v/>
      </c>
      <c r="D2648" s="75" t="n"/>
      <c r="E2648" s="80" t="n"/>
      <c r="F2648" s="80" t="n"/>
      <c r="G2648" s="80" t="n"/>
      <c r="H2648" s="80" t="n"/>
      <c r="I2648" s="80" t="n"/>
      <c r="J2648" s="80" t="n"/>
      <c r="K2648" s="80">
        <f>F2648-Y2648</f>
        <v/>
      </c>
      <c r="L2648" s="82">
        <f>AA2648/(K2648+W2648)</f>
        <v/>
      </c>
      <c r="M2648" s="75" t="n">
        <v>0.5625</v>
      </c>
      <c r="N2648" s="80" t="n">
        <v>35176.4</v>
      </c>
      <c r="O2648" s="80" t="n">
        <v>10650.52</v>
      </c>
      <c r="P2648" s="80" t="n">
        <v>4950.76</v>
      </c>
      <c r="Q2648" s="80" t="n">
        <v>10578.4</v>
      </c>
      <c r="R2648" s="80" t="n">
        <v>10991.8</v>
      </c>
      <c r="S2648" s="80" t="n">
        <v>-1995.08</v>
      </c>
      <c r="T2648" s="80">
        <f>O2648-Y2648</f>
        <v/>
      </c>
      <c r="U2648" s="82">
        <f>AA2648/(T2648+X2648)</f>
        <v/>
      </c>
      <c r="V2648" s="80">
        <f>INDEX(检修、备用和必开!B:B,MATCH(统调负荷!$C2648,检修、备用和必开!$A:$A,0))</f>
        <v/>
      </c>
      <c r="W2648" s="80">
        <f>INDEX(检修、备用和必开!C:C,MATCH(统调负荷!$C2648,检修、备用和必开!$A:$A,0))</f>
        <v/>
      </c>
      <c r="X2648" s="80">
        <f>INDEX(检修、备用和必开!D:D,MATCH(统调负荷!$C2648,检修、备用和必开!$A:$A,0))</f>
        <v/>
      </c>
      <c r="Y2648" s="80">
        <f>INDEX(检修、备用和必开!E:E,MATCH(统调负荷!$C2648,检修、备用和必开!$A:$A,0))</f>
        <v/>
      </c>
      <c r="Z2648" s="80">
        <f>INDEX(检修、备用和必开!F:F,MATCH(统调负荷!$C2648,检修、备用和必开!$A:$A,0))</f>
        <v/>
      </c>
      <c r="AA2648" s="80">
        <f>94492.4-V2648-Z2648</f>
        <v/>
      </c>
      <c r="AB2648" s="80" t="n">
        <v>0</v>
      </c>
      <c r="AC2648" s="80" t="n">
        <v>289</v>
      </c>
      <c r="AD2648" s="83">
        <f>C2648+D2648</f>
        <v/>
      </c>
      <c r="AE2648" s="82">
        <f>N2648-E2648</f>
        <v/>
      </c>
      <c r="AF2648" s="82">
        <f>O2648-F2648</f>
        <v/>
      </c>
      <c r="AG2648" s="82">
        <f>P2648-G2648</f>
        <v/>
      </c>
      <c r="AH2648" s="82">
        <f>Q2648-H2648</f>
        <v/>
      </c>
      <c r="AI2648" s="82">
        <f>R2648-I2648</f>
        <v/>
      </c>
      <c r="AJ2648" s="82">
        <f>S2648-J2648</f>
        <v/>
      </c>
      <c r="AK2648" s="80">
        <f>INDEX(检修、备用和必开!I:I,MATCH(统调负荷!$C2648,检修、备用和必开!$A:$A,0))</f>
        <v/>
      </c>
    </row>
    <row r="2649" ht="13.8" customHeight="1">
      <c r="A2649" s="80">
        <f>WEEKDAY(C2649,2)</f>
        <v/>
      </c>
      <c r="B2649" s="80">
        <f>HOUR(D2649)</f>
        <v/>
      </c>
      <c r="D2649" s="75" t="n"/>
      <c r="E2649" s="80" t="n"/>
      <c r="F2649" s="80" t="n"/>
      <c r="G2649" s="80" t="n"/>
      <c r="H2649" s="80" t="n"/>
      <c r="I2649" s="80" t="n"/>
      <c r="J2649" s="80" t="n"/>
      <c r="K2649" s="80">
        <f>F2649-Y2649</f>
        <v/>
      </c>
      <c r="L2649" s="82">
        <f>AA2649/(K2649+W2649)</f>
        <v/>
      </c>
      <c r="M2649" s="75" t="n">
        <v>0.5729166666666666</v>
      </c>
      <c r="N2649" s="80" t="n">
        <v>35365.9</v>
      </c>
      <c r="O2649" s="80" t="n">
        <v>11175.13</v>
      </c>
      <c r="P2649" s="80" t="n">
        <v>4118.4</v>
      </c>
      <c r="Q2649" s="80" t="n">
        <v>11408.4</v>
      </c>
      <c r="R2649" s="80" t="n">
        <v>10693.1</v>
      </c>
      <c r="S2649" s="80" t="n">
        <v>-2029.13</v>
      </c>
      <c r="T2649" s="80">
        <f>O2649-Y2649</f>
        <v/>
      </c>
      <c r="U2649" s="82">
        <f>AA2649/(T2649+X2649)</f>
        <v/>
      </c>
      <c r="V2649" s="80">
        <f>INDEX(检修、备用和必开!B:B,MATCH(统调负荷!$C2649,检修、备用和必开!$A:$A,0))</f>
        <v/>
      </c>
      <c r="W2649" s="80">
        <f>INDEX(检修、备用和必开!C:C,MATCH(统调负荷!$C2649,检修、备用和必开!$A:$A,0))</f>
        <v/>
      </c>
      <c r="X2649" s="80">
        <f>INDEX(检修、备用和必开!D:D,MATCH(统调负荷!$C2649,检修、备用和必开!$A:$A,0))</f>
        <v/>
      </c>
      <c r="Y2649" s="80">
        <f>INDEX(检修、备用和必开!E:E,MATCH(统调负荷!$C2649,检修、备用和必开!$A:$A,0))</f>
        <v/>
      </c>
      <c r="Z2649" s="80">
        <f>INDEX(检修、备用和必开!F:F,MATCH(统调负荷!$C2649,检修、备用和必开!$A:$A,0))</f>
        <v/>
      </c>
      <c r="AA2649" s="80">
        <f>94492.4-V2649-Z2649</f>
        <v/>
      </c>
      <c r="AB2649" s="80" t="n">
        <v>0</v>
      </c>
      <c r="AC2649" s="80" t="n">
        <v>224</v>
      </c>
      <c r="AD2649" s="83">
        <f>C2649+D2649</f>
        <v/>
      </c>
      <c r="AE2649" s="82">
        <f>N2649-E2649</f>
        <v/>
      </c>
      <c r="AF2649" s="82">
        <f>O2649-F2649</f>
        <v/>
      </c>
      <c r="AG2649" s="82">
        <f>P2649-G2649</f>
        <v/>
      </c>
      <c r="AH2649" s="82">
        <f>Q2649-H2649</f>
        <v/>
      </c>
      <c r="AI2649" s="82">
        <f>R2649-I2649</f>
        <v/>
      </c>
      <c r="AJ2649" s="82">
        <f>S2649-J2649</f>
        <v/>
      </c>
      <c r="AK2649" s="80">
        <f>INDEX(检修、备用和必开!I:I,MATCH(统调负荷!$C2649,检修、备用和必开!$A:$A,0))</f>
        <v/>
      </c>
    </row>
    <row r="2650" ht="13.8" customHeight="1">
      <c r="A2650" s="80">
        <f>WEEKDAY(C2650,2)</f>
        <v/>
      </c>
      <c r="B2650" s="80">
        <f>HOUR(D2650)</f>
        <v/>
      </c>
      <c r="D2650" s="75" t="n"/>
      <c r="E2650" s="80" t="n"/>
      <c r="F2650" s="80" t="n"/>
      <c r="G2650" s="80" t="n"/>
      <c r="H2650" s="80" t="n"/>
      <c r="I2650" s="80" t="n"/>
      <c r="J2650" s="80" t="n"/>
      <c r="K2650" s="80">
        <f>F2650-Y2650</f>
        <v/>
      </c>
      <c r="L2650" s="82">
        <f>AA2650/(K2650+W2650)</f>
        <v/>
      </c>
      <c r="M2650" s="75" t="n">
        <v>0.5833333333333334</v>
      </c>
      <c r="N2650" s="80" t="n">
        <v>35295.3</v>
      </c>
      <c r="O2650" s="80" t="n">
        <v>10893.7</v>
      </c>
      <c r="P2650" s="80" t="n">
        <v>5172.23</v>
      </c>
      <c r="Q2650" s="80" t="n">
        <v>10679.5</v>
      </c>
      <c r="R2650" s="80" t="n">
        <v>10549.7</v>
      </c>
      <c r="S2650" s="80" t="n">
        <v>-1999.83</v>
      </c>
      <c r="T2650" s="80">
        <f>O2650-Y2650</f>
        <v/>
      </c>
      <c r="U2650" s="82">
        <f>AA2650/(T2650+X2650)</f>
        <v/>
      </c>
      <c r="V2650" s="80">
        <f>INDEX(检修、备用和必开!B:B,MATCH(统调负荷!$C2650,检修、备用和必开!$A:$A,0))</f>
        <v/>
      </c>
      <c r="W2650" s="80">
        <f>INDEX(检修、备用和必开!C:C,MATCH(统调负荷!$C2650,检修、备用和必开!$A:$A,0))</f>
        <v/>
      </c>
      <c r="X2650" s="80">
        <f>INDEX(检修、备用和必开!D:D,MATCH(统调负荷!$C2650,检修、备用和必开!$A:$A,0))</f>
        <v/>
      </c>
      <c r="Y2650" s="80">
        <f>INDEX(检修、备用和必开!E:E,MATCH(统调负荷!$C2650,检修、备用和必开!$A:$A,0))</f>
        <v/>
      </c>
      <c r="Z2650" s="80">
        <f>INDEX(检修、备用和必开!F:F,MATCH(统调负荷!$C2650,检修、备用和必开!$A:$A,0))</f>
        <v/>
      </c>
      <c r="AA2650" s="80">
        <f>94492.4-V2650-Z2650</f>
        <v/>
      </c>
      <c r="AB2650" s="80" t="n">
        <v>0</v>
      </c>
      <c r="AC2650" s="80" t="n">
        <v>0</v>
      </c>
      <c r="AD2650" s="83">
        <f>C2650+D2650</f>
        <v/>
      </c>
      <c r="AE2650" s="82">
        <f>N2650-E2650</f>
        <v/>
      </c>
      <c r="AF2650" s="82">
        <f>O2650-F2650</f>
        <v/>
      </c>
      <c r="AG2650" s="82">
        <f>P2650-G2650</f>
        <v/>
      </c>
      <c r="AH2650" s="82">
        <f>Q2650-H2650</f>
        <v/>
      </c>
      <c r="AI2650" s="82">
        <f>R2650-I2650</f>
        <v/>
      </c>
      <c r="AJ2650" s="82">
        <f>S2650-J2650</f>
        <v/>
      </c>
      <c r="AK2650" s="80">
        <f>INDEX(检修、备用和必开!I:I,MATCH(统调负荷!$C2650,检修、备用和必开!$A:$A,0))</f>
        <v/>
      </c>
    </row>
    <row r="2651" ht="13.8" customHeight="1">
      <c r="A2651" s="80">
        <f>WEEKDAY(C2651,2)</f>
        <v/>
      </c>
      <c r="B2651" s="80">
        <f>HOUR(D2651)</f>
        <v/>
      </c>
      <c r="D2651" s="75" t="n"/>
      <c r="E2651" s="80" t="n"/>
      <c r="F2651" s="80" t="n"/>
      <c r="G2651" s="80" t="n"/>
      <c r="H2651" s="80" t="n"/>
      <c r="I2651" s="80" t="n"/>
      <c r="J2651" s="80" t="n"/>
      <c r="K2651" s="80">
        <f>F2651-Y2651</f>
        <v/>
      </c>
      <c r="L2651" s="82">
        <f>AA2651/(K2651+W2651)</f>
        <v/>
      </c>
      <c r="M2651" s="75" t="n">
        <v>0.59375</v>
      </c>
      <c r="N2651" s="80" t="n">
        <v>35018.2</v>
      </c>
      <c r="O2651" s="80" t="n">
        <v>11486.96</v>
      </c>
      <c r="P2651" s="80" t="n">
        <v>5269.44</v>
      </c>
      <c r="Q2651" s="80" t="n">
        <v>9834.65</v>
      </c>
      <c r="R2651" s="80" t="n">
        <v>10394.4</v>
      </c>
      <c r="S2651" s="80" t="n">
        <v>-1967.25</v>
      </c>
      <c r="T2651" s="80">
        <f>O2651-Y2651</f>
        <v/>
      </c>
      <c r="U2651" s="82">
        <f>AA2651/(T2651+X2651)</f>
        <v/>
      </c>
      <c r="V2651" s="80">
        <f>INDEX(检修、备用和必开!B:B,MATCH(统调负荷!$C2651,检修、备用和必开!$A:$A,0))</f>
        <v/>
      </c>
      <c r="W2651" s="80">
        <f>INDEX(检修、备用和必开!C:C,MATCH(统调负荷!$C2651,检修、备用和必开!$A:$A,0))</f>
        <v/>
      </c>
      <c r="X2651" s="80">
        <f>INDEX(检修、备用和必开!D:D,MATCH(统调负荷!$C2651,检修、备用和必开!$A:$A,0))</f>
        <v/>
      </c>
      <c r="Y2651" s="80">
        <f>INDEX(检修、备用和必开!E:E,MATCH(统调负荷!$C2651,检修、备用和必开!$A:$A,0))</f>
        <v/>
      </c>
      <c r="Z2651" s="80">
        <f>INDEX(检修、备用和必开!F:F,MATCH(统调负荷!$C2651,检修、备用和必开!$A:$A,0))</f>
        <v/>
      </c>
      <c r="AA2651" s="80">
        <f>94492.4-V2651-Z2651</f>
        <v/>
      </c>
      <c r="AB2651" s="80" t="n">
        <v>0</v>
      </c>
      <c r="AC2651" s="80" t="n">
        <v>251.79</v>
      </c>
      <c r="AD2651" s="83">
        <f>C2651+D2651</f>
        <v/>
      </c>
      <c r="AE2651" s="82">
        <f>N2651-E2651</f>
        <v/>
      </c>
      <c r="AF2651" s="82">
        <f>O2651-F2651</f>
        <v/>
      </c>
      <c r="AG2651" s="82">
        <f>P2651-G2651</f>
        <v/>
      </c>
      <c r="AH2651" s="82">
        <f>Q2651-H2651</f>
        <v/>
      </c>
      <c r="AI2651" s="82">
        <f>R2651-I2651</f>
        <v/>
      </c>
      <c r="AJ2651" s="82">
        <f>S2651-J2651</f>
        <v/>
      </c>
      <c r="AK2651" s="80">
        <f>INDEX(检修、备用和必开!I:I,MATCH(统调负荷!$C2651,检修、备用和必开!$A:$A,0))</f>
        <v/>
      </c>
    </row>
    <row r="2652" ht="13.8" customHeight="1">
      <c r="A2652" s="80">
        <f>WEEKDAY(C2652,2)</f>
        <v/>
      </c>
      <c r="B2652" s="80">
        <f>HOUR(D2652)</f>
        <v/>
      </c>
      <c r="D2652" s="75" t="n"/>
      <c r="E2652" s="80" t="n"/>
      <c r="F2652" s="80" t="n"/>
      <c r="G2652" s="80" t="n"/>
      <c r="H2652" s="80" t="n"/>
      <c r="I2652" s="80" t="n"/>
      <c r="J2652" s="80" t="n"/>
      <c r="K2652" s="80">
        <f>F2652-Y2652</f>
        <v/>
      </c>
      <c r="L2652" s="82">
        <f>AA2652/(K2652+W2652)</f>
        <v/>
      </c>
      <c r="M2652" s="75" t="n">
        <v>0.6041666666666666</v>
      </c>
      <c r="N2652" s="80" t="n">
        <v>35343.3</v>
      </c>
      <c r="O2652" s="80" t="n">
        <v>12348.7</v>
      </c>
      <c r="P2652" s="80" t="n">
        <v>5222.25</v>
      </c>
      <c r="Q2652" s="80" t="n">
        <v>9704.52</v>
      </c>
      <c r="R2652" s="80" t="n">
        <v>10032.5</v>
      </c>
      <c r="S2652" s="80" t="n">
        <v>-1964.67</v>
      </c>
      <c r="T2652" s="80">
        <f>O2652-Y2652</f>
        <v/>
      </c>
      <c r="U2652" s="82">
        <f>AA2652/(T2652+X2652)</f>
        <v/>
      </c>
      <c r="V2652" s="80">
        <f>INDEX(检修、备用和必开!B:B,MATCH(统调负荷!$C2652,检修、备用和必开!$A:$A,0))</f>
        <v/>
      </c>
      <c r="W2652" s="80">
        <f>INDEX(检修、备用和必开!C:C,MATCH(统调负荷!$C2652,检修、备用和必开!$A:$A,0))</f>
        <v/>
      </c>
      <c r="X2652" s="80">
        <f>INDEX(检修、备用和必开!D:D,MATCH(统调负荷!$C2652,检修、备用和必开!$A:$A,0))</f>
        <v/>
      </c>
      <c r="Y2652" s="80">
        <f>INDEX(检修、备用和必开!E:E,MATCH(统调负荷!$C2652,检修、备用和必开!$A:$A,0))</f>
        <v/>
      </c>
      <c r="Z2652" s="80">
        <f>INDEX(检修、备用和必开!F:F,MATCH(统调负荷!$C2652,检修、备用和必开!$A:$A,0))</f>
        <v/>
      </c>
      <c r="AA2652" s="80">
        <f>94492.4-V2652-Z2652</f>
        <v/>
      </c>
      <c r="AB2652" s="80" t="n">
        <v>0</v>
      </c>
      <c r="AC2652" s="80" t="n">
        <v>300.15</v>
      </c>
      <c r="AD2652" s="83">
        <f>C2652+D2652</f>
        <v/>
      </c>
      <c r="AE2652" s="82">
        <f>N2652-E2652</f>
        <v/>
      </c>
      <c r="AF2652" s="82">
        <f>O2652-F2652</f>
        <v/>
      </c>
      <c r="AG2652" s="82">
        <f>P2652-G2652</f>
        <v/>
      </c>
      <c r="AH2652" s="82">
        <f>Q2652-H2652</f>
        <v/>
      </c>
      <c r="AI2652" s="82">
        <f>R2652-I2652</f>
        <v/>
      </c>
      <c r="AJ2652" s="82">
        <f>S2652-J2652</f>
        <v/>
      </c>
      <c r="AK2652" s="80">
        <f>INDEX(检修、备用和必开!I:I,MATCH(统调负荷!$C2652,检修、备用和必开!$A:$A,0))</f>
        <v/>
      </c>
    </row>
    <row r="2653" ht="13.8" customHeight="1">
      <c r="A2653" s="80">
        <f>WEEKDAY(C2653,2)</f>
        <v/>
      </c>
      <c r="B2653" s="80">
        <f>HOUR(D2653)</f>
        <v/>
      </c>
      <c r="D2653" s="75" t="n"/>
      <c r="E2653" s="80" t="n"/>
      <c r="F2653" s="80" t="n"/>
      <c r="G2653" s="80" t="n"/>
      <c r="H2653" s="80" t="n"/>
      <c r="I2653" s="80" t="n"/>
      <c r="J2653" s="80" t="n"/>
      <c r="K2653" s="80">
        <f>F2653-Y2653</f>
        <v/>
      </c>
      <c r="L2653" s="82">
        <f>AA2653/(K2653+W2653)</f>
        <v/>
      </c>
      <c r="M2653" s="75" t="n">
        <v>0.6145833333333334</v>
      </c>
      <c r="N2653" s="80" t="n">
        <v>35665.5</v>
      </c>
      <c r="O2653" s="80" t="n">
        <v>12955.96</v>
      </c>
      <c r="P2653" s="80" t="n">
        <v>5900.47</v>
      </c>
      <c r="Q2653" s="80" t="n">
        <v>9063.209999999999</v>
      </c>
      <c r="R2653" s="80" t="n">
        <v>9783</v>
      </c>
      <c r="S2653" s="80" t="n">
        <v>-2037.14</v>
      </c>
      <c r="T2653" s="80">
        <f>O2653-Y2653</f>
        <v/>
      </c>
      <c r="U2653" s="82">
        <f>AA2653/(T2653+X2653)</f>
        <v/>
      </c>
      <c r="V2653" s="80">
        <f>INDEX(检修、备用和必开!B:B,MATCH(统调负荷!$C2653,检修、备用和必开!$A:$A,0))</f>
        <v/>
      </c>
      <c r="W2653" s="80">
        <f>INDEX(检修、备用和必开!C:C,MATCH(统调负荷!$C2653,检修、备用和必开!$A:$A,0))</f>
        <v/>
      </c>
      <c r="X2653" s="80">
        <f>INDEX(检修、备用和必开!D:D,MATCH(统调负荷!$C2653,检修、备用和必开!$A:$A,0))</f>
        <v/>
      </c>
      <c r="Y2653" s="80">
        <f>INDEX(检修、备用和必开!E:E,MATCH(统调负荷!$C2653,检修、备用和必开!$A:$A,0))</f>
        <v/>
      </c>
      <c r="Z2653" s="80">
        <f>INDEX(检修、备用和必开!F:F,MATCH(统调负荷!$C2653,检修、备用和必开!$A:$A,0))</f>
        <v/>
      </c>
      <c r="AA2653" s="80">
        <f>94492.4-V2653-Z2653</f>
        <v/>
      </c>
      <c r="AB2653" s="80" t="n">
        <v>0</v>
      </c>
      <c r="AC2653" s="80" t="n">
        <v>280</v>
      </c>
      <c r="AD2653" s="83">
        <f>C2653+D2653</f>
        <v/>
      </c>
      <c r="AE2653" s="82">
        <f>N2653-E2653</f>
        <v/>
      </c>
      <c r="AF2653" s="82">
        <f>O2653-F2653</f>
        <v/>
      </c>
      <c r="AG2653" s="82">
        <f>P2653-G2653</f>
        <v/>
      </c>
      <c r="AH2653" s="82">
        <f>Q2653-H2653</f>
        <v/>
      </c>
      <c r="AI2653" s="82">
        <f>R2653-I2653</f>
        <v/>
      </c>
      <c r="AJ2653" s="82">
        <f>S2653-J2653</f>
        <v/>
      </c>
      <c r="AK2653" s="80">
        <f>INDEX(检修、备用和必开!I:I,MATCH(统调负荷!$C2653,检修、备用和必开!$A:$A,0))</f>
        <v/>
      </c>
    </row>
    <row r="2654" ht="13.8" customHeight="1">
      <c r="A2654" s="80">
        <f>WEEKDAY(C2654,2)</f>
        <v/>
      </c>
      <c r="B2654" s="80">
        <f>HOUR(D2654)</f>
        <v/>
      </c>
      <c r="D2654" s="75" t="n"/>
      <c r="E2654" s="80" t="n"/>
      <c r="F2654" s="80" t="n"/>
      <c r="G2654" s="80" t="n"/>
      <c r="H2654" s="80" t="n"/>
      <c r="I2654" s="80" t="n"/>
      <c r="J2654" s="80" t="n"/>
      <c r="K2654" s="80">
        <f>F2654-Y2654</f>
        <v/>
      </c>
      <c r="L2654" s="82">
        <f>AA2654/(K2654+W2654)</f>
        <v/>
      </c>
      <c r="M2654" s="75" t="n">
        <v>0.625</v>
      </c>
      <c r="N2654" s="80" t="n">
        <v>36762.2</v>
      </c>
      <c r="O2654" s="80" t="n">
        <v>13513.23</v>
      </c>
      <c r="P2654" s="80" t="n">
        <v>4600.96</v>
      </c>
      <c r="Q2654" s="80" t="n">
        <v>10544.6</v>
      </c>
      <c r="R2654" s="80" t="n">
        <v>10080.6</v>
      </c>
      <c r="S2654" s="80" t="n">
        <v>-1977.19</v>
      </c>
      <c r="T2654" s="80">
        <f>O2654-Y2654</f>
        <v/>
      </c>
      <c r="U2654" s="82">
        <f>AA2654/(T2654+X2654)</f>
        <v/>
      </c>
      <c r="V2654" s="80">
        <f>INDEX(检修、备用和必开!B:B,MATCH(统调负荷!$C2654,检修、备用和必开!$A:$A,0))</f>
        <v/>
      </c>
      <c r="W2654" s="80">
        <f>INDEX(检修、备用和必开!C:C,MATCH(统调负荷!$C2654,检修、备用和必开!$A:$A,0))</f>
        <v/>
      </c>
      <c r="X2654" s="80">
        <f>INDEX(检修、备用和必开!D:D,MATCH(统调负荷!$C2654,检修、备用和必开!$A:$A,0))</f>
        <v/>
      </c>
      <c r="Y2654" s="80">
        <f>INDEX(检修、备用和必开!E:E,MATCH(统调负荷!$C2654,检修、备用和必开!$A:$A,0))</f>
        <v/>
      </c>
      <c r="Z2654" s="80">
        <f>INDEX(检修、备用和必开!F:F,MATCH(统调负荷!$C2654,检修、备用和必开!$A:$A,0))</f>
        <v/>
      </c>
      <c r="AA2654" s="80">
        <f>94492.4-V2654-Z2654</f>
        <v/>
      </c>
      <c r="AB2654" s="80" t="n">
        <v>0</v>
      </c>
      <c r="AC2654" s="80" t="n">
        <v>295.13</v>
      </c>
      <c r="AD2654" s="83">
        <f>C2654+D2654</f>
        <v/>
      </c>
      <c r="AE2654" s="82">
        <f>N2654-E2654</f>
        <v/>
      </c>
      <c r="AF2654" s="82">
        <f>O2654-F2654</f>
        <v/>
      </c>
      <c r="AG2654" s="82">
        <f>P2654-G2654</f>
        <v/>
      </c>
      <c r="AH2654" s="82">
        <f>Q2654-H2654</f>
        <v/>
      </c>
      <c r="AI2654" s="82">
        <f>R2654-I2654</f>
        <v/>
      </c>
      <c r="AJ2654" s="82">
        <f>S2654-J2654</f>
        <v/>
      </c>
      <c r="AK2654" s="80">
        <f>INDEX(检修、备用和必开!I:I,MATCH(统调负荷!$C2654,检修、备用和必开!$A:$A,0))</f>
        <v/>
      </c>
    </row>
    <row r="2655" ht="13.8" customHeight="1">
      <c r="A2655" s="80">
        <f>WEEKDAY(C2655,2)</f>
        <v/>
      </c>
      <c r="B2655" s="80">
        <f>HOUR(D2655)</f>
        <v/>
      </c>
      <c r="D2655" s="75" t="n"/>
      <c r="E2655" s="80" t="n"/>
      <c r="F2655" s="80" t="n"/>
      <c r="G2655" s="80" t="n"/>
      <c r="H2655" s="80" t="n"/>
      <c r="I2655" s="80" t="n"/>
      <c r="J2655" s="80" t="n"/>
      <c r="K2655" s="80">
        <f>F2655-Y2655</f>
        <v/>
      </c>
      <c r="L2655" s="82">
        <f>AA2655/(K2655+W2655)</f>
        <v/>
      </c>
      <c r="M2655" s="75" t="n">
        <v>0.6354166666666666</v>
      </c>
      <c r="N2655" s="80" t="n">
        <v>37784.3</v>
      </c>
      <c r="O2655" s="80" t="n">
        <v>13405.03</v>
      </c>
      <c r="P2655" s="80" t="n">
        <v>5642.34</v>
      </c>
      <c r="Q2655" s="80" t="n">
        <v>10287.9</v>
      </c>
      <c r="R2655" s="80" t="n">
        <v>10416.8</v>
      </c>
      <c r="S2655" s="80" t="n">
        <v>-1967.77</v>
      </c>
      <c r="T2655" s="80">
        <f>O2655-Y2655</f>
        <v/>
      </c>
      <c r="U2655" s="82">
        <f>AA2655/(T2655+X2655)</f>
        <v/>
      </c>
      <c r="V2655" s="80">
        <f>INDEX(检修、备用和必开!B:B,MATCH(统调负荷!$C2655,检修、备用和必开!$A:$A,0))</f>
        <v/>
      </c>
      <c r="W2655" s="80">
        <f>INDEX(检修、备用和必开!C:C,MATCH(统调负荷!$C2655,检修、备用和必开!$A:$A,0))</f>
        <v/>
      </c>
      <c r="X2655" s="80">
        <f>INDEX(检修、备用和必开!D:D,MATCH(统调负荷!$C2655,检修、备用和必开!$A:$A,0))</f>
        <v/>
      </c>
      <c r="Y2655" s="80">
        <f>INDEX(检修、备用和必开!E:E,MATCH(统调负荷!$C2655,检修、备用和必开!$A:$A,0))</f>
        <v/>
      </c>
      <c r="Z2655" s="80">
        <f>INDEX(检修、备用和必开!F:F,MATCH(统调负荷!$C2655,检修、备用和必开!$A:$A,0))</f>
        <v/>
      </c>
      <c r="AA2655" s="80">
        <f>94492.4-V2655-Z2655</f>
        <v/>
      </c>
      <c r="AB2655" s="80" t="n">
        <v>0</v>
      </c>
      <c r="AC2655" s="80" t="n">
        <v>300</v>
      </c>
      <c r="AD2655" s="83">
        <f>C2655+D2655</f>
        <v/>
      </c>
      <c r="AE2655" s="82">
        <f>N2655-E2655</f>
        <v/>
      </c>
      <c r="AF2655" s="82">
        <f>O2655-F2655</f>
        <v/>
      </c>
      <c r="AG2655" s="82">
        <f>P2655-G2655</f>
        <v/>
      </c>
      <c r="AH2655" s="82">
        <f>Q2655-H2655</f>
        <v/>
      </c>
      <c r="AI2655" s="82">
        <f>R2655-I2655</f>
        <v/>
      </c>
      <c r="AJ2655" s="82">
        <f>S2655-J2655</f>
        <v/>
      </c>
      <c r="AK2655" s="80">
        <f>INDEX(检修、备用和必开!I:I,MATCH(统调负荷!$C2655,检修、备用和必开!$A:$A,0))</f>
        <v/>
      </c>
    </row>
    <row r="2656" ht="13.8" customHeight="1">
      <c r="A2656" s="80">
        <f>WEEKDAY(C2656,2)</f>
        <v/>
      </c>
      <c r="B2656" s="80">
        <f>HOUR(D2656)</f>
        <v/>
      </c>
      <c r="D2656" s="75" t="n"/>
      <c r="E2656" s="80" t="n"/>
      <c r="F2656" s="80" t="n"/>
      <c r="G2656" s="80" t="n"/>
      <c r="H2656" s="80" t="n"/>
      <c r="I2656" s="80" t="n"/>
      <c r="J2656" s="80" t="n"/>
      <c r="K2656" s="80">
        <f>F2656-Y2656</f>
        <v/>
      </c>
      <c r="L2656" s="82">
        <f>AA2656/(K2656+W2656)</f>
        <v/>
      </c>
      <c r="M2656" s="75" t="n">
        <v>0.6458333333333334</v>
      </c>
      <c r="N2656" s="80" t="n">
        <v>38739.4</v>
      </c>
      <c r="O2656" s="80" t="n">
        <v>13842.2</v>
      </c>
      <c r="P2656" s="80" t="n">
        <v>6550.76</v>
      </c>
      <c r="Q2656" s="80" t="n">
        <v>10292</v>
      </c>
      <c r="R2656" s="80" t="n">
        <v>10051.4</v>
      </c>
      <c r="S2656" s="80" t="n">
        <v>-1996.96</v>
      </c>
      <c r="T2656" s="80">
        <f>O2656-Y2656</f>
        <v/>
      </c>
      <c r="U2656" s="82">
        <f>AA2656/(T2656+X2656)</f>
        <v/>
      </c>
      <c r="V2656" s="80">
        <f>INDEX(检修、备用和必开!B:B,MATCH(统调负荷!$C2656,检修、备用和必开!$A:$A,0))</f>
        <v/>
      </c>
      <c r="W2656" s="80">
        <f>INDEX(检修、备用和必开!C:C,MATCH(统调负荷!$C2656,检修、备用和必开!$A:$A,0))</f>
        <v/>
      </c>
      <c r="X2656" s="80">
        <f>INDEX(检修、备用和必开!D:D,MATCH(统调负荷!$C2656,检修、备用和必开!$A:$A,0))</f>
        <v/>
      </c>
      <c r="Y2656" s="80">
        <f>INDEX(检修、备用和必开!E:E,MATCH(统调负荷!$C2656,检修、备用和必开!$A:$A,0))</f>
        <v/>
      </c>
      <c r="Z2656" s="80">
        <f>INDEX(检修、备用和必开!F:F,MATCH(统调负荷!$C2656,检修、备用和必开!$A:$A,0))</f>
        <v/>
      </c>
      <c r="AA2656" s="80">
        <f>94492.4-V2656-Z2656</f>
        <v/>
      </c>
      <c r="AB2656" s="80" t="n">
        <v>255.01</v>
      </c>
      <c r="AC2656" s="80" t="n">
        <v>287.98</v>
      </c>
      <c r="AD2656" s="83">
        <f>C2656+D2656</f>
        <v/>
      </c>
      <c r="AE2656" s="82">
        <f>N2656-E2656</f>
        <v/>
      </c>
      <c r="AF2656" s="82">
        <f>O2656-F2656</f>
        <v/>
      </c>
      <c r="AG2656" s="82">
        <f>P2656-G2656</f>
        <v/>
      </c>
      <c r="AH2656" s="82">
        <f>Q2656-H2656</f>
        <v/>
      </c>
      <c r="AI2656" s="82">
        <f>R2656-I2656</f>
        <v/>
      </c>
      <c r="AJ2656" s="82">
        <f>S2656-J2656</f>
        <v/>
      </c>
      <c r="AK2656" s="80">
        <f>INDEX(检修、备用和必开!I:I,MATCH(统调负荷!$C2656,检修、备用和必开!$A:$A,0))</f>
        <v/>
      </c>
    </row>
    <row r="2657" ht="13.8" customHeight="1">
      <c r="A2657" s="80">
        <f>WEEKDAY(C2657,2)</f>
        <v/>
      </c>
      <c r="B2657" s="80">
        <f>HOUR(D2657)</f>
        <v/>
      </c>
      <c r="D2657" s="75" t="n"/>
      <c r="E2657" s="80" t="n"/>
      <c r="F2657" s="80" t="n"/>
      <c r="G2657" s="80" t="n"/>
      <c r="H2657" s="80" t="n"/>
      <c r="I2657" s="80" t="n"/>
      <c r="J2657" s="80" t="n"/>
      <c r="K2657" s="80">
        <f>F2657-Y2657</f>
        <v/>
      </c>
      <c r="L2657" s="82">
        <f>AA2657/(K2657+W2657)</f>
        <v/>
      </c>
      <c r="M2657" s="75" t="n">
        <v>0.65625</v>
      </c>
      <c r="N2657" s="80" t="n">
        <v>40151.5</v>
      </c>
      <c r="O2657" s="80" t="n">
        <v>13478.33</v>
      </c>
      <c r="P2657" s="80" t="n">
        <v>7866.63</v>
      </c>
      <c r="Q2657" s="80" t="n">
        <v>11179.9</v>
      </c>
      <c r="R2657" s="80" t="n">
        <v>9556.75</v>
      </c>
      <c r="S2657" s="80" t="n">
        <v>-1930.11</v>
      </c>
      <c r="T2657" s="80">
        <f>O2657-Y2657</f>
        <v/>
      </c>
      <c r="U2657" s="82">
        <f>AA2657/(T2657+X2657)</f>
        <v/>
      </c>
      <c r="V2657" s="80">
        <f>INDEX(检修、备用和必开!B:B,MATCH(统调负荷!$C2657,检修、备用和必开!$A:$A,0))</f>
        <v/>
      </c>
      <c r="W2657" s="80">
        <f>INDEX(检修、备用和必开!C:C,MATCH(统调负荷!$C2657,检修、备用和必开!$A:$A,0))</f>
        <v/>
      </c>
      <c r="X2657" s="80">
        <f>INDEX(检修、备用和必开!D:D,MATCH(统调负荷!$C2657,检修、备用和必开!$A:$A,0))</f>
        <v/>
      </c>
      <c r="Y2657" s="80">
        <f>INDEX(检修、备用和必开!E:E,MATCH(统调负荷!$C2657,检修、备用和必开!$A:$A,0))</f>
        <v/>
      </c>
      <c r="Z2657" s="80">
        <f>INDEX(检修、备用和必开!F:F,MATCH(统调负荷!$C2657,检修、备用和必开!$A:$A,0))</f>
        <v/>
      </c>
      <c r="AA2657" s="80">
        <f>94492.4-V2657-Z2657</f>
        <v/>
      </c>
      <c r="AB2657" s="80" t="n">
        <v>0</v>
      </c>
      <c r="AC2657" s="80" t="n">
        <v>300.11</v>
      </c>
      <c r="AD2657" s="83">
        <f>C2657+D2657</f>
        <v/>
      </c>
      <c r="AE2657" s="82">
        <f>N2657-E2657</f>
        <v/>
      </c>
      <c r="AF2657" s="82">
        <f>O2657-F2657</f>
        <v/>
      </c>
      <c r="AG2657" s="82">
        <f>P2657-G2657</f>
        <v/>
      </c>
      <c r="AH2657" s="82">
        <f>Q2657-H2657</f>
        <v/>
      </c>
      <c r="AI2657" s="82">
        <f>R2657-I2657</f>
        <v/>
      </c>
      <c r="AJ2657" s="82">
        <f>S2657-J2657</f>
        <v/>
      </c>
      <c r="AK2657" s="80">
        <f>INDEX(检修、备用和必开!I:I,MATCH(统调负荷!$C2657,检修、备用和必开!$A:$A,0))</f>
        <v/>
      </c>
    </row>
    <row r="2658" ht="13.8" customHeight="1">
      <c r="A2658" s="80">
        <f>WEEKDAY(C2658,2)</f>
        <v/>
      </c>
      <c r="B2658" s="80">
        <f>HOUR(D2658)</f>
        <v/>
      </c>
      <c r="D2658" s="75" t="n"/>
      <c r="E2658" s="80" t="n"/>
      <c r="F2658" s="80" t="n"/>
      <c r="G2658" s="80" t="n"/>
      <c r="H2658" s="80" t="n"/>
      <c r="I2658" s="80" t="n"/>
      <c r="J2658" s="80" t="n"/>
      <c r="K2658" s="80">
        <f>F2658-Y2658</f>
        <v/>
      </c>
      <c r="L2658" s="82">
        <f>AA2658/(K2658+W2658)</f>
        <v/>
      </c>
      <c r="M2658" s="75" t="n">
        <v>0.6666666666666666</v>
      </c>
      <c r="N2658" s="80" t="n">
        <v>41598.7</v>
      </c>
      <c r="O2658" s="80" t="n">
        <v>13563.39</v>
      </c>
      <c r="P2658" s="80" t="n">
        <v>9704.209999999999</v>
      </c>
      <c r="Q2658" s="80" t="n">
        <v>11331</v>
      </c>
      <c r="R2658" s="80" t="n">
        <v>9018.790000000001</v>
      </c>
      <c r="S2658" s="80" t="n">
        <v>-2018.69</v>
      </c>
      <c r="T2658" s="80">
        <f>O2658-Y2658</f>
        <v/>
      </c>
      <c r="U2658" s="82">
        <f>AA2658/(T2658+X2658)</f>
        <v/>
      </c>
      <c r="V2658" s="80">
        <f>INDEX(检修、备用和必开!B:B,MATCH(统调负荷!$C2658,检修、备用和必开!$A:$A,0))</f>
        <v/>
      </c>
      <c r="W2658" s="80">
        <f>INDEX(检修、备用和必开!C:C,MATCH(统调负荷!$C2658,检修、备用和必开!$A:$A,0))</f>
        <v/>
      </c>
      <c r="X2658" s="80">
        <f>INDEX(检修、备用和必开!D:D,MATCH(统调负荷!$C2658,检修、备用和必开!$A:$A,0))</f>
        <v/>
      </c>
      <c r="Y2658" s="80">
        <f>INDEX(检修、备用和必开!E:E,MATCH(统调负荷!$C2658,检修、备用和必开!$A:$A,0))</f>
        <v/>
      </c>
      <c r="Z2658" s="80">
        <f>INDEX(检修、备用和必开!F:F,MATCH(统调负荷!$C2658,检修、备用和必开!$A:$A,0))</f>
        <v/>
      </c>
      <c r="AA2658" s="80">
        <f>94492.4-V2658-Z2658</f>
        <v/>
      </c>
      <c r="AB2658" s="80" t="n">
        <v>0</v>
      </c>
      <c r="AC2658" s="80" t="n">
        <v>0</v>
      </c>
      <c r="AD2658" s="83">
        <f>C2658+D2658</f>
        <v/>
      </c>
      <c r="AE2658" s="82">
        <f>N2658-E2658</f>
        <v/>
      </c>
      <c r="AF2658" s="82">
        <f>O2658-F2658</f>
        <v/>
      </c>
      <c r="AG2658" s="82">
        <f>P2658-G2658</f>
        <v/>
      </c>
      <c r="AH2658" s="82">
        <f>Q2658-H2658</f>
        <v/>
      </c>
      <c r="AI2658" s="82">
        <f>R2658-I2658</f>
        <v/>
      </c>
      <c r="AJ2658" s="82">
        <f>S2658-J2658</f>
        <v/>
      </c>
      <c r="AK2658" s="80">
        <f>INDEX(检修、备用和必开!I:I,MATCH(统调负荷!$C2658,检修、备用和必开!$A:$A,0))</f>
        <v/>
      </c>
    </row>
    <row r="2659" ht="13.8" customHeight="1">
      <c r="A2659" s="80">
        <f>WEEKDAY(C2659,2)</f>
        <v/>
      </c>
      <c r="B2659" s="80">
        <f>HOUR(D2659)</f>
        <v/>
      </c>
      <c r="D2659" s="75" t="n"/>
      <c r="E2659" s="80" t="n"/>
      <c r="F2659" s="80" t="n"/>
      <c r="G2659" s="80" t="n"/>
      <c r="H2659" s="80" t="n"/>
      <c r="I2659" s="80" t="n"/>
      <c r="J2659" s="80" t="n"/>
      <c r="K2659" s="80">
        <f>F2659-Y2659</f>
        <v/>
      </c>
      <c r="L2659" s="82">
        <f>AA2659/(K2659+W2659)</f>
        <v/>
      </c>
      <c r="M2659" s="75" t="n">
        <v>0.6770833333333334</v>
      </c>
      <c r="N2659" s="80" t="n">
        <v>43083.6</v>
      </c>
      <c r="O2659" s="80" t="n">
        <v>14169.72</v>
      </c>
      <c r="P2659" s="80" t="n">
        <v>9989.110000000001</v>
      </c>
      <c r="Q2659" s="80" t="n">
        <v>12539.9</v>
      </c>
      <c r="R2659" s="80" t="n">
        <v>8385.48</v>
      </c>
      <c r="S2659" s="80" t="n">
        <v>-2000.61</v>
      </c>
      <c r="T2659" s="80">
        <f>O2659-Y2659</f>
        <v/>
      </c>
      <c r="U2659" s="82">
        <f>AA2659/(T2659+X2659)</f>
        <v/>
      </c>
      <c r="V2659" s="80">
        <f>INDEX(检修、备用和必开!B:B,MATCH(统调负荷!$C2659,检修、备用和必开!$A:$A,0))</f>
        <v/>
      </c>
      <c r="W2659" s="80">
        <f>INDEX(检修、备用和必开!C:C,MATCH(统调负荷!$C2659,检修、备用和必开!$A:$A,0))</f>
        <v/>
      </c>
      <c r="X2659" s="80">
        <f>INDEX(检修、备用和必开!D:D,MATCH(统调负荷!$C2659,检修、备用和必开!$A:$A,0))</f>
        <v/>
      </c>
      <c r="Y2659" s="80">
        <f>INDEX(检修、备用和必开!E:E,MATCH(统调负荷!$C2659,检修、备用和必开!$A:$A,0))</f>
        <v/>
      </c>
      <c r="Z2659" s="80">
        <f>INDEX(检修、备用和必开!F:F,MATCH(统调负荷!$C2659,检修、备用和必开!$A:$A,0))</f>
        <v/>
      </c>
      <c r="AA2659" s="80">
        <f>94492.4-V2659-Z2659</f>
        <v/>
      </c>
      <c r="AB2659" s="80" t="n">
        <v>220</v>
      </c>
      <c r="AC2659" s="80" t="n">
        <v>250</v>
      </c>
      <c r="AD2659" s="83">
        <f>C2659+D2659</f>
        <v/>
      </c>
      <c r="AE2659" s="82">
        <f>N2659-E2659</f>
        <v/>
      </c>
      <c r="AF2659" s="82">
        <f>O2659-F2659</f>
        <v/>
      </c>
      <c r="AG2659" s="82">
        <f>P2659-G2659</f>
        <v/>
      </c>
      <c r="AH2659" s="82">
        <f>Q2659-H2659</f>
        <v/>
      </c>
      <c r="AI2659" s="82">
        <f>R2659-I2659</f>
        <v/>
      </c>
      <c r="AJ2659" s="82">
        <f>S2659-J2659</f>
        <v/>
      </c>
      <c r="AK2659" s="80">
        <f>INDEX(检修、备用和必开!I:I,MATCH(统调负荷!$C2659,检修、备用和必开!$A:$A,0))</f>
        <v/>
      </c>
    </row>
    <row r="2660" ht="13.8" customHeight="1">
      <c r="A2660" s="80">
        <f>WEEKDAY(C2660,2)</f>
        <v/>
      </c>
      <c r="B2660" s="80">
        <f>HOUR(D2660)</f>
        <v/>
      </c>
      <c r="D2660" s="75" t="n"/>
      <c r="E2660" s="80" t="n"/>
      <c r="F2660" s="80" t="n"/>
      <c r="G2660" s="80" t="n"/>
      <c r="H2660" s="80" t="n"/>
      <c r="I2660" s="80" t="n"/>
      <c r="J2660" s="80" t="n"/>
      <c r="K2660" s="80">
        <f>F2660-Y2660</f>
        <v/>
      </c>
      <c r="L2660" s="82">
        <f>AA2660/(K2660+W2660)</f>
        <v/>
      </c>
      <c r="M2660" s="75" t="n">
        <v>0.6875</v>
      </c>
      <c r="N2660" s="80" t="n">
        <v>44889.2</v>
      </c>
      <c r="O2660" s="80" t="n">
        <v>15027.16</v>
      </c>
      <c r="P2660" s="80" t="n">
        <v>10209.4</v>
      </c>
      <c r="Q2660" s="80" t="n">
        <v>13934.9</v>
      </c>
      <c r="R2660" s="80" t="n">
        <v>7715.37</v>
      </c>
      <c r="S2660" s="80" t="n">
        <v>-1997.63</v>
      </c>
      <c r="T2660" s="80">
        <f>O2660-Y2660</f>
        <v/>
      </c>
      <c r="U2660" s="82">
        <f>AA2660/(T2660+X2660)</f>
        <v/>
      </c>
      <c r="V2660" s="80">
        <f>INDEX(检修、备用和必开!B:B,MATCH(统调负荷!$C2660,检修、备用和必开!$A:$A,0))</f>
        <v/>
      </c>
      <c r="W2660" s="80">
        <f>INDEX(检修、备用和必开!C:C,MATCH(统调负荷!$C2660,检修、备用和必开!$A:$A,0))</f>
        <v/>
      </c>
      <c r="X2660" s="80">
        <f>INDEX(检修、备用和必开!D:D,MATCH(统调负荷!$C2660,检修、备用和必开!$A:$A,0))</f>
        <v/>
      </c>
      <c r="Y2660" s="80">
        <f>INDEX(检修、备用和必开!E:E,MATCH(统调负荷!$C2660,检修、备用和必开!$A:$A,0))</f>
        <v/>
      </c>
      <c r="Z2660" s="80">
        <f>INDEX(检修、备用和必开!F:F,MATCH(统调负荷!$C2660,检修、备用和必开!$A:$A,0))</f>
        <v/>
      </c>
      <c r="AA2660" s="80">
        <f>94492.4-V2660-Z2660</f>
        <v/>
      </c>
      <c r="AB2660" s="80" t="n">
        <v>280</v>
      </c>
      <c r="AC2660" s="80" t="n">
        <v>289.56</v>
      </c>
      <c r="AD2660" s="83">
        <f>C2660+D2660</f>
        <v/>
      </c>
      <c r="AE2660" s="82">
        <f>N2660-E2660</f>
        <v/>
      </c>
      <c r="AF2660" s="82">
        <f>O2660-F2660</f>
        <v/>
      </c>
      <c r="AG2660" s="82">
        <f>P2660-G2660</f>
        <v/>
      </c>
      <c r="AH2660" s="82">
        <f>Q2660-H2660</f>
        <v/>
      </c>
      <c r="AI2660" s="82">
        <f>R2660-I2660</f>
        <v/>
      </c>
      <c r="AJ2660" s="82">
        <f>S2660-J2660</f>
        <v/>
      </c>
      <c r="AK2660" s="80">
        <f>INDEX(检修、备用和必开!I:I,MATCH(统调负荷!$C2660,检修、备用和必开!$A:$A,0))</f>
        <v/>
      </c>
    </row>
    <row r="2661" ht="13.8" customHeight="1">
      <c r="A2661" s="80">
        <f>WEEKDAY(C2661,2)</f>
        <v/>
      </c>
      <c r="B2661" s="80">
        <f>HOUR(D2661)</f>
        <v/>
      </c>
      <c r="D2661" s="75" t="n"/>
      <c r="E2661" s="80" t="n"/>
      <c r="F2661" s="80" t="n"/>
      <c r="G2661" s="80" t="n"/>
      <c r="H2661" s="80" t="n"/>
      <c r="I2661" s="80" t="n"/>
      <c r="J2661" s="80" t="n"/>
      <c r="K2661" s="80">
        <f>F2661-Y2661</f>
        <v/>
      </c>
      <c r="L2661" s="82">
        <f>AA2661/(K2661+W2661)</f>
        <v/>
      </c>
      <c r="M2661" s="75" t="n">
        <v>0.6979166666666666</v>
      </c>
      <c r="N2661" s="80" t="n">
        <v>46690</v>
      </c>
      <c r="O2661" s="80" t="n">
        <v>16290.09</v>
      </c>
      <c r="P2661" s="80" t="n">
        <v>11279.3</v>
      </c>
      <c r="Q2661" s="80" t="n">
        <v>14130.4</v>
      </c>
      <c r="R2661" s="80" t="n">
        <v>6955.93</v>
      </c>
      <c r="S2661" s="80" t="n">
        <v>-1965.72</v>
      </c>
      <c r="T2661" s="80">
        <f>O2661-Y2661</f>
        <v/>
      </c>
      <c r="U2661" s="82">
        <f>AA2661/(T2661+X2661)</f>
        <v/>
      </c>
      <c r="V2661" s="80">
        <f>INDEX(检修、备用和必开!B:B,MATCH(统调负荷!$C2661,检修、备用和必开!$A:$A,0))</f>
        <v/>
      </c>
      <c r="W2661" s="80">
        <f>INDEX(检修、备用和必开!C:C,MATCH(统调负荷!$C2661,检修、备用和必开!$A:$A,0))</f>
        <v/>
      </c>
      <c r="X2661" s="80">
        <f>INDEX(检修、备用和必开!D:D,MATCH(统调负荷!$C2661,检修、备用和必开!$A:$A,0))</f>
        <v/>
      </c>
      <c r="Y2661" s="80">
        <f>INDEX(检修、备用和必开!E:E,MATCH(统调负荷!$C2661,检修、备用和必开!$A:$A,0))</f>
        <v/>
      </c>
      <c r="Z2661" s="80">
        <f>INDEX(检修、备用和必开!F:F,MATCH(统调负荷!$C2661,检修、备用和必开!$A:$A,0))</f>
        <v/>
      </c>
      <c r="AA2661" s="80">
        <f>94492.4-V2661-Z2661</f>
        <v/>
      </c>
      <c r="AB2661" s="80" t="n">
        <v>303.15</v>
      </c>
      <c r="AC2661" s="80" t="n">
        <v>714</v>
      </c>
      <c r="AD2661" s="83">
        <f>C2661+D2661</f>
        <v/>
      </c>
      <c r="AE2661" s="82">
        <f>N2661-E2661</f>
        <v/>
      </c>
      <c r="AF2661" s="82">
        <f>O2661-F2661</f>
        <v/>
      </c>
      <c r="AG2661" s="82">
        <f>P2661-G2661</f>
        <v/>
      </c>
      <c r="AH2661" s="82">
        <f>Q2661-H2661</f>
        <v/>
      </c>
      <c r="AI2661" s="82">
        <f>R2661-I2661</f>
        <v/>
      </c>
      <c r="AJ2661" s="82">
        <f>S2661-J2661</f>
        <v/>
      </c>
      <c r="AK2661" s="80">
        <f>INDEX(检修、备用和必开!I:I,MATCH(统调负荷!$C2661,检修、备用和必开!$A:$A,0))</f>
        <v/>
      </c>
    </row>
    <row r="2662" ht="13.8" customHeight="1">
      <c r="A2662" s="80">
        <f>WEEKDAY(C2662,2)</f>
        <v/>
      </c>
      <c r="B2662" s="80">
        <f>HOUR(D2662)</f>
        <v/>
      </c>
      <c r="D2662" s="75" t="n"/>
      <c r="E2662" s="80" t="n"/>
      <c r="F2662" s="80" t="n"/>
      <c r="G2662" s="80" t="n"/>
      <c r="H2662" s="80" t="n"/>
      <c r="I2662" s="80" t="n"/>
      <c r="J2662" s="80" t="n"/>
      <c r="K2662" s="80">
        <f>F2662-Y2662</f>
        <v/>
      </c>
      <c r="L2662" s="82">
        <f>AA2662/(K2662+W2662)</f>
        <v/>
      </c>
      <c r="M2662" s="75" t="n">
        <v>0.7083333333333334</v>
      </c>
      <c r="N2662" s="80" t="n">
        <v>48567.2</v>
      </c>
      <c r="O2662" s="80" t="n">
        <v>17333.29</v>
      </c>
      <c r="P2662" s="80" t="n">
        <v>12105.7</v>
      </c>
      <c r="Q2662" s="80" t="n">
        <v>14853.5</v>
      </c>
      <c r="R2662" s="80" t="n">
        <v>6312.03</v>
      </c>
      <c r="S2662" s="80" t="n">
        <v>-2037.32</v>
      </c>
      <c r="T2662" s="80">
        <f>O2662-Y2662</f>
        <v/>
      </c>
      <c r="U2662" s="82">
        <f>AA2662/(T2662+X2662)</f>
        <v/>
      </c>
      <c r="V2662" s="80">
        <f>INDEX(检修、备用和必开!B:B,MATCH(统调负荷!$C2662,检修、备用和必开!$A:$A,0))</f>
        <v/>
      </c>
      <c r="W2662" s="80">
        <f>INDEX(检修、备用和必开!C:C,MATCH(统调负荷!$C2662,检修、备用和必开!$A:$A,0))</f>
        <v/>
      </c>
      <c r="X2662" s="80">
        <f>INDEX(检修、备用和必开!D:D,MATCH(统调负荷!$C2662,检修、备用和必开!$A:$A,0))</f>
        <v/>
      </c>
      <c r="Y2662" s="80">
        <f>INDEX(检修、备用和必开!E:E,MATCH(统调负荷!$C2662,检修、备用和必开!$A:$A,0))</f>
        <v/>
      </c>
      <c r="Z2662" s="80">
        <f>INDEX(检修、备用和必开!F:F,MATCH(统调负荷!$C2662,检修、备用和必开!$A:$A,0))</f>
        <v/>
      </c>
      <c r="AA2662" s="80">
        <f>94492.4-V2662-Z2662</f>
        <v/>
      </c>
      <c r="AB2662" s="80" t="n">
        <v>295.13</v>
      </c>
      <c r="AC2662" s="80" t="n">
        <v>340</v>
      </c>
      <c r="AD2662" s="83">
        <f>C2662+D2662</f>
        <v/>
      </c>
      <c r="AE2662" s="82">
        <f>N2662-E2662</f>
        <v/>
      </c>
      <c r="AF2662" s="82">
        <f>O2662-F2662</f>
        <v/>
      </c>
      <c r="AG2662" s="82">
        <f>P2662-G2662</f>
        <v/>
      </c>
      <c r="AH2662" s="82">
        <f>Q2662-H2662</f>
        <v/>
      </c>
      <c r="AI2662" s="82">
        <f>R2662-I2662</f>
        <v/>
      </c>
      <c r="AJ2662" s="82">
        <f>S2662-J2662</f>
        <v/>
      </c>
      <c r="AK2662" s="80">
        <f>INDEX(检修、备用和必开!I:I,MATCH(统调负荷!$C2662,检修、备用和必开!$A:$A,0))</f>
        <v/>
      </c>
    </row>
    <row r="2663" ht="13.8" customHeight="1">
      <c r="A2663" s="80">
        <f>WEEKDAY(C2663,2)</f>
        <v/>
      </c>
      <c r="B2663" s="80">
        <f>HOUR(D2663)</f>
        <v/>
      </c>
      <c r="D2663" s="75" t="n"/>
      <c r="E2663" s="80" t="n"/>
      <c r="F2663" s="80" t="n"/>
      <c r="G2663" s="80" t="n"/>
      <c r="H2663" s="80" t="n"/>
      <c r="I2663" s="80" t="n"/>
      <c r="J2663" s="80" t="n"/>
      <c r="K2663" s="80">
        <f>F2663-Y2663</f>
        <v/>
      </c>
      <c r="L2663" s="82">
        <f>AA2663/(K2663+W2663)</f>
        <v/>
      </c>
      <c r="M2663" s="75" t="n">
        <v>0.71875</v>
      </c>
      <c r="N2663" s="80" t="n">
        <v>50039</v>
      </c>
      <c r="O2663" s="80" t="n">
        <v>16992.56</v>
      </c>
      <c r="P2663" s="80" t="n">
        <v>14028.8</v>
      </c>
      <c r="Q2663" s="80" t="n">
        <v>15289.7</v>
      </c>
      <c r="R2663" s="80" t="n">
        <v>5790.46</v>
      </c>
      <c r="S2663" s="80" t="n">
        <v>-2062.52</v>
      </c>
      <c r="T2663" s="80">
        <f>O2663-Y2663</f>
        <v/>
      </c>
      <c r="U2663" s="82">
        <f>AA2663/(T2663+X2663)</f>
        <v/>
      </c>
      <c r="V2663" s="80">
        <f>INDEX(检修、备用和必开!B:B,MATCH(统调负荷!$C2663,检修、备用和必开!$A:$A,0))</f>
        <v/>
      </c>
      <c r="W2663" s="80">
        <f>INDEX(检修、备用和必开!C:C,MATCH(统调负荷!$C2663,检修、备用和必开!$A:$A,0))</f>
        <v/>
      </c>
      <c r="X2663" s="80">
        <f>INDEX(检修、备用和必开!D:D,MATCH(统调负荷!$C2663,检修、备用和必开!$A:$A,0))</f>
        <v/>
      </c>
      <c r="Y2663" s="80">
        <f>INDEX(检修、备用和必开!E:E,MATCH(统调负荷!$C2663,检修、备用和必开!$A:$A,0))</f>
        <v/>
      </c>
      <c r="Z2663" s="80">
        <f>INDEX(检修、备用和必开!F:F,MATCH(统调负荷!$C2663,检修、备用和必开!$A:$A,0))</f>
        <v/>
      </c>
      <c r="AA2663" s="80">
        <f>94492.4-V2663-Z2663</f>
        <v/>
      </c>
      <c r="AB2663" s="80" t="n">
        <v>285</v>
      </c>
      <c r="AC2663" s="80" t="n">
        <v>340</v>
      </c>
      <c r="AD2663" s="83">
        <f>C2663+D2663</f>
        <v/>
      </c>
      <c r="AE2663" s="82">
        <f>N2663-E2663</f>
        <v/>
      </c>
      <c r="AF2663" s="82">
        <f>O2663-F2663</f>
        <v/>
      </c>
      <c r="AG2663" s="82">
        <f>P2663-G2663</f>
        <v/>
      </c>
      <c r="AH2663" s="82">
        <f>Q2663-H2663</f>
        <v/>
      </c>
      <c r="AI2663" s="82">
        <f>R2663-I2663</f>
        <v/>
      </c>
      <c r="AJ2663" s="82">
        <f>S2663-J2663</f>
        <v/>
      </c>
      <c r="AK2663" s="80">
        <f>INDEX(检修、备用和必开!I:I,MATCH(统调负荷!$C2663,检修、备用和必开!$A:$A,0))</f>
        <v/>
      </c>
    </row>
    <row r="2664" ht="13.8" customHeight="1">
      <c r="A2664" s="80">
        <f>WEEKDAY(C2664,2)</f>
        <v/>
      </c>
      <c r="B2664" s="80">
        <f>HOUR(D2664)</f>
        <v/>
      </c>
      <c r="D2664" s="75" t="n"/>
      <c r="E2664" s="80" t="n"/>
      <c r="F2664" s="80" t="n"/>
      <c r="G2664" s="80" t="n"/>
      <c r="H2664" s="80" t="n"/>
      <c r="I2664" s="80" t="n"/>
      <c r="J2664" s="80" t="n"/>
      <c r="K2664" s="80">
        <f>F2664-Y2664</f>
        <v/>
      </c>
      <c r="L2664" s="82">
        <f>AA2664/(K2664+W2664)</f>
        <v/>
      </c>
      <c r="M2664" s="75" t="n">
        <v>0.7291666666666666</v>
      </c>
      <c r="N2664" s="80" t="n">
        <v>51291.1</v>
      </c>
      <c r="O2664" s="80" t="n">
        <v>17536.63</v>
      </c>
      <c r="P2664" s="80" t="n">
        <v>14783.9</v>
      </c>
      <c r="Q2664" s="80" t="n">
        <v>15583.8</v>
      </c>
      <c r="R2664" s="80" t="n">
        <v>5413.95</v>
      </c>
      <c r="S2664" s="80" t="n">
        <v>-2027.18</v>
      </c>
      <c r="T2664" s="80">
        <f>O2664-Y2664</f>
        <v/>
      </c>
      <c r="U2664" s="82">
        <f>AA2664/(T2664+X2664)</f>
        <v/>
      </c>
      <c r="V2664" s="80">
        <f>INDEX(检修、备用和必开!B:B,MATCH(统调负荷!$C2664,检修、备用和必开!$A:$A,0))</f>
        <v/>
      </c>
      <c r="W2664" s="80">
        <f>INDEX(检修、备用和必开!C:C,MATCH(统调负荷!$C2664,检修、备用和必开!$A:$A,0))</f>
        <v/>
      </c>
      <c r="X2664" s="80">
        <f>INDEX(检修、备用和必开!D:D,MATCH(统调负荷!$C2664,检修、备用和必开!$A:$A,0))</f>
        <v/>
      </c>
      <c r="Y2664" s="80">
        <f>INDEX(检修、备用和必开!E:E,MATCH(统调负荷!$C2664,检修、备用和必开!$A:$A,0))</f>
        <v/>
      </c>
      <c r="Z2664" s="80">
        <f>INDEX(检修、备用和必开!F:F,MATCH(统调负荷!$C2664,检修、备用和必开!$A:$A,0))</f>
        <v/>
      </c>
      <c r="AA2664" s="80">
        <f>94492.4-V2664-Z2664</f>
        <v/>
      </c>
      <c r="AB2664" s="80" t="n">
        <v>300</v>
      </c>
      <c r="AC2664" s="80" t="n">
        <v>325.58</v>
      </c>
      <c r="AD2664" s="83">
        <f>C2664+D2664</f>
        <v/>
      </c>
      <c r="AE2664" s="82">
        <f>N2664-E2664</f>
        <v/>
      </c>
      <c r="AF2664" s="82">
        <f>O2664-F2664</f>
        <v/>
      </c>
      <c r="AG2664" s="82">
        <f>P2664-G2664</f>
        <v/>
      </c>
      <c r="AH2664" s="82">
        <f>Q2664-H2664</f>
        <v/>
      </c>
      <c r="AI2664" s="82">
        <f>R2664-I2664</f>
        <v/>
      </c>
      <c r="AJ2664" s="82">
        <f>S2664-J2664</f>
        <v/>
      </c>
      <c r="AK2664" s="80">
        <f>INDEX(检修、备用和必开!I:I,MATCH(统调负荷!$C2664,检修、备用和必开!$A:$A,0))</f>
        <v/>
      </c>
    </row>
    <row r="2665" ht="13.8" customHeight="1">
      <c r="A2665" s="80">
        <f>WEEKDAY(C2665,2)</f>
        <v/>
      </c>
      <c r="B2665" s="80">
        <f>HOUR(D2665)</f>
        <v/>
      </c>
      <c r="D2665" s="75" t="n"/>
      <c r="E2665" s="80" t="n"/>
      <c r="F2665" s="80" t="n"/>
      <c r="G2665" s="80" t="n"/>
      <c r="H2665" s="80" t="n"/>
      <c r="I2665" s="80" t="n"/>
      <c r="J2665" s="80" t="n"/>
      <c r="K2665" s="80">
        <f>F2665-Y2665</f>
        <v/>
      </c>
      <c r="L2665" s="82">
        <f>AA2665/(K2665+W2665)</f>
        <v/>
      </c>
      <c r="M2665" s="75" t="n">
        <v>0.7395833333333334</v>
      </c>
      <c r="N2665" s="80" t="n">
        <v>52256.9</v>
      </c>
      <c r="O2665" s="80" t="n">
        <v>19360.42</v>
      </c>
      <c r="P2665" s="80" t="n">
        <v>14456.3</v>
      </c>
      <c r="Q2665" s="80" t="n">
        <v>15498.8</v>
      </c>
      <c r="R2665" s="80" t="n">
        <v>5066.76</v>
      </c>
      <c r="S2665" s="80" t="n">
        <v>-2125.38</v>
      </c>
      <c r="T2665" s="80">
        <f>O2665-Y2665</f>
        <v/>
      </c>
      <c r="U2665" s="82">
        <f>AA2665/(T2665+X2665)</f>
        <v/>
      </c>
      <c r="V2665" s="80">
        <f>INDEX(检修、备用和必开!B:B,MATCH(统调负荷!$C2665,检修、备用和必开!$A:$A,0))</f>
        <v/>
      </c>
      <c r="W2665" s="80">
        <f>INDEX(检修、备用和必开!C:C,MATCH(统调负荷!$C2665,检修、备用和必开!$A:$A,0))</f>
        <v/>
      </c>
      <c r="X2665" s="80">
        <f>INDEX(检修、备用和必开!D:D,MATCH(统调负荷!$C2665,检修、备用和必开!$A:$A,0))</f>
        <v/>
      </c>
      <c r="Y2665" s="80">
        <f>INDEX(检修、备用和必开!E:E,MATCH(统调负荷!$C2665,检修、备用和必开!$A:$A,0))</f>
        <v/>
      </c>
      <c r="Z2665" s="80">
        <f>INDEX(检修、备用和必开!F:F,MATCH(统调负荷!$C2665,检修、备用和必开!$A:$A,0))</f>
        <v/>
      </c>
      <c r="AA2665" s="80">
        <f>94492.4-V2665-Z2665</f>
        <v/>
      </c>
      <c r="AB2665" s="80" t="n">
        <v>326.8</v>
      </c>
      <c r="AC2665" s="80" t="n">
        <v>432.77</v>
      </c>
      <c r="AD2665" s="83">
        <f>C2665+D2665</f>
        <v/>
      </c>
      <c r="AE2665" s="82">
        <f>N2665-E2665</f>
        <v/>
      </c>
      <c r="AF2665" s="82">
        <f>O2665-F2665</f>
        <v/>
      </c>
      <c r="AG2665" s="82">
        <f>P2665-G2665</f>
        <v/>
      </c>
      <c r="AH2665" s="82">
        <f>Q2665-H2665</f>
        <v/>
      </c>
      <c r="AI2665" s="82">
        <f>R2665-I2665</f>
        <v/>
      </c>
      <c r="AJ2665" s="82">
        <f>S2665-J2665</f>
        <v/>
      </c>
      <c r="AK2665" s="80">
        <f>INDEX(检修、备用和必开!I:I,MATCH(统调负荷!$C2665,检修、备用和必开!$A:$A,0))</f>
        <v/>
      </c>
    </row>
    <row r="2666" ht="13.8" customHeight="1">
      <c r="A2666" s="80">
        <f>WEEKDAY(C2666,2)</f>
        <v/>
      </c>
      <c r="B2666" s="80">
        <f>HOUR(D2666)</f>
        <v/>
      </c>
      <c r="D2666" s="75" t="n"/>
      <c r="E2666" s="80" t="n"/>
      <c r="F2666" s="80" t="n"/>
      <c r="G2666" s="80" t="n"/>
      <c r="H2666" s="80" t="n"/>
      <c r="I2666" s="80" t="n"/>
      <c r="J2666" s="80" t="n"/>
      <c r="K2666" s="80">
        <f>F2666-Y2666</f>
        <v/>
      </c>
      <c r="L2666" s="82">
        <f>AA2666/(K2666+W2666)</f>
        <v/>
      </c>
      <c r="M2666" s="75" t="n">
        <v>0.75</v>
      </c>
      <c r="N2666" s="80" t="n">
        <v>53360.1</v>
      </c>
      <c r="O2666" s="80" t="n">
        <v>19805.02</v>
      </c>
      <c r="P2666" s="80" t="n">
        <v>15010.9</v>
      </c>
      <c r="Q2666" s="80" t="n">
        <v>15824.7</v>
      </c>
      <c r="R2666" s="80" t="n">
        <v>4905.78</v>
      </c>
      <c r="S2666" s="80" t="n">
        <v>-2186.3</v>
      </c>
      <c r="T2666" s="80">
        <f>O2666-Y2666</f>
        <v/>
      </c>
      <c r="U2666" s="82">
        <f>AA2666/(T2666+X2666)</f>
        <v/>
      </c>
      <c r="V2666" s="80">
        <f>INDEX(检修、备用和必开!B:B,MATCH(统调负荷!$C2666,检修、备用和必开!$A:$A,0))</f>
        <v/>
      </c>
      <c r="W2666" s="80">
        <f>INDEX(检修、备用和必开!C:C,MATCH(统调负荷!$C2666,检修、备用和必开!$A:$A,0))</f>
        <v/>
      </c>
      <c r="X2666" s="80">
        <f>INDEX(检修、备用和必开!D:D,MATCH(统调负荷!$C2666,检修、备用和必开!$A:$A,0))</f>
        <v/>
      </c>
      <c r="Y2666" s="80">
        <f>INDEX(检修、备用和必开!E:E,MATCH(统调负荷!$C2666,检修、备用和必开!$A:$A,0))</f>
        <v/>
      </c>
      <c r="Z2666" s="80">
        <f>INDEX(检修、备用和必开!F:F,MATCH(统调负荷!$C2666,检修、备用和必开!$A:$A,0))</f>
        <v/>
      </c>
      <c r="AA2666" s="80">
        <f>94492.4-V2666-Z2666</f>
        <v/>
      </c>
      <c r="AB2666" s="80" t="n">
        <v>327.93</v>
      </c>
      <c r="AC2666" s="80" t="n">
        <v>368.35</v>
      </c>
      <c r="AD2666" s="83">
        <f>C2666+D2666</f>
        <v/>
      </c>
      <c r="AE2666" s="82">
        <f>N2666-E2666</f>
        <v/>
      </c>
      <c r="AF2666" s="82">
        <f>O2666-F2666</f>
        <v/>
      </c>
      <c r="AG2666" s="82">
        <f>P2666-G2666</f>
        <v/>
      </c>
      <c r="AH2666" s="82">
        <f>Q2666-H2666</f>
        <v/>
      </c>
      <c r="AI2666" s="82">
        <f>R2666-I2666</f>
        <v/>
      </c>
      <c r="AJ2666" s="82">
        <f>S2666-J2666</f>
        <v/>
      </c>
      <c r="AK2666" s="80">
        <f>INDEX(检修、备用和必开!I:I,MATCH(统调负荷!$C2666,检修、备用和必开!$A:$A,0))</f>
        <v/>
      </c>
    </row>
    <row r="2667" ht="13.8" customHeight="1">
      <c r="A2667" s="80">
        <f>WEEKDAY(C2667,2)</f>
        <v/>
      </c>
      <c r="B2667" s="80">
        <f>HOUR(D2667)</f>
        <v/>
      </c>
      <c r="D2667" s="75" t="n"/>
      <c r="E2667" s="80" t="n"/>
      <c r="F2667" s="80" t="n"/>
      <c r="G2667" s="80" t="n"/>
      <c r="H2667" s="80" t="n"/>
      <c r="I2667" s="80" t="n"/>
      <c r="J2667" s="80" t="n"/>
      <c r="K2667" s="80">
        <f>F2667-Y2667</f>
        <v/>
      </c>
      <c r="L2667" s="82">
        <f>AA2667/(K2667+W2667)</f>
        <v/>
      </c>
      <c r="M2667" s="75" t="n">
        <v>0.7604166666666666</v>
      </c>
      <c r="N2667" s="80" t="n">
        <v>54117.6</v>
      </c>
      <c r="O2667" s="80" t="n">
        <v>20457.26</v>
      </c>
      <c r="P2667" s="80" t="n">
        <v>14867</v>
      </c>
      <c r="Q2667" s="80" t="n">
        <v>16147.5</v>
      </c>
      <c r="R2667" s="80" t="n">
        <v>4828.97</v>
      </c>
      <c r="S2667" s="80" t="n">
        <v>-2183.13</v>
      </c>
      <c r="T2667" s="80">
        <f>O2667-Y2667</f>
        <v/>
      </c>
      <c r="U2667" s="82">
        <f>AA2667/(T2667+X2667)</f>
        <v/>
      </c>
      <c r="V2667" s="80">
        <f>INDEX(检修、备用和必开!B:B,MATCH(统调负荷!$C2667,检修、备用和必开!$A:$A,0))</f>
        <v/>
      </c>
      <c r="W2667" s="80">
        <f>INDEX(检修、备用和必开!C:C,MATCH(统调负荷!$C2667,检修、备用和必开!$A:$A,0))</f>
        <v/>
      </c>
      <c r="X2667" s="80">
        <f>INDEX(检修、备用和必开!D:D,MATCH(统调负荷!$C2667,检修、备用和必开!$A:$A,0))</f>
        <v/>
      </c>
      <c r="Y2667" s="80">
        <f>INDEX(检修、备用和必开!E:E,MATCH(统调负荷!$C2667,检修、备用和必开!$A:$A,0))</f>
        <v/>
      </c>
      <c r="Z2667" s="80">
        <f>INDEX(检修、备用和必开!F:F,MATCH(统调负荷!$C2667,检修、备用和必开!$A:$A,0))</f>
        <v/>
      </c>
      <c r="AA2667" s="80">
        <f>94492.4-V2667-Z2667</f>
        <v/>
      </c>
      <c r="AB2667" s="80" t="n">
        <v>346.85</v>
      </c>
      <c r="AC2667" s="80" t="n">
        <v>324.9</v>
      </c>
      <c r="AD2667" s="83">
        <f>C2667+D2667</f>
        <v/>
      </c>
      <c r="AE2667" s="82">
        <f>N2667-E2667</f>
        <v/>
      </c>
      <c r="AF2667" s="82">
        <f>O2667-F2667</f>
        <v/>
      </c>
      <c r="AG2667" s="82">
        <f>P2667-G2667</f>
        <v/>
      </c>
      <c r="AH2667" s="82">
        <f>Q2667-H2667</f>
        <v/>
      </c>
      <c r="AI2667" s="82">
        <f>R2667-I2667</f>
        <v/>
      </c>
      <c r="AJ2667" s="82">
        <f>S2667-J2667</f>
        <v/>
      </c>
      <c r="AK2667" s="80">
        <f>INDEX(检修、备用和必开!I:I,MATCH(统调负荷!$C2667,检修、备用和必开!$A:$A,0))</f>
        <v/>
      </c>
    </row>
    <row r="2668" ht="13.8" customHeight="1">
      <c r="A2668" s="80">
        <f>WEEKDAY(C2668,2)</f>
        <v/>
      </c>
      <c r="B2668" s="80">
        <f>HOUR(D2668)</f>
        <v/>
      </c>
      <c r="D2668" s="75" t="n"/>
      <c r="E2668" s="80" t="n"/>
      <c r="F2668" s="80" t="n"/>
      <c r="G2668" s="80" t="n"/>
      <c r="H2668" s="80" t="n"/>
      <c r="I2668" s="80" t="n"/>
      <c r="J2668" s="80" t="n"/>
      <c r="K2668" s="80">
        <f>F2668-Y2668</f>
        <v/>
      </c>
      <c r="L2668" s="82">
        <f>AA2668/(K2668+W2668)</f>
        <v/>
      </c>
      <c r="M2668" s="75" t="n">
        <v>0.7708333333333334</v>
      </c>
      <c r="N2668" s="80" t="n">
        <v>54898.2</v>
      </c>
      <c r="O2668" s="80" t="n">
        <v>20099.39</v>
      </c>
      <c r="P2668" s="80" t="n">
        <v>14912.1</v>
      </c>
      <c r="Q2668" s="80" t="n">
        <v>17107.3</v>
      </c>
      <c r="R2668" s="80" t="n">
        <v>4933.24</v>
      </c>
      <c r="S2668" s="80" t="n">
        <v>-2153.83</v>
      </c>
      <c r="T2668" s="80">
        <f>O2668-Y2668</f>
        <v/>
      </c>
      <c r="U2668" s="82">
        <f>AA2668/(T2668+X2668)</f>
        <v/>
      </c>
      <c r="V2668" s="80">
        <f>INDEX(检修、备用和必开!B:B,MATCH(统调负荷!$C2668,检修、备用和必开!$A:$A,0))</f>
        <v/>
      </c>
      <c r="W2668" s="80">
        <f>INDEX(检修、备用和必开!C:C,MATCH(统调负荷!$C2668,检修、备用和必开!$A:$A,0))</f>
        <v/>
      </c>
      <c r="X2668" s="80">
        <f>INDEX(检修、备用和必开!D:D,MATCH(统调负荷!$C2668,检修、备用和必开!$A:$A,0))</f>
        <v/>
      </c>
      <c r="Y2668" s="80">
        <f>INDEX(检修、备用和必开!E:E,MATCH(统调负荷!$C2668,检修、备用和必开!$A:$A,0))</f>
        <v/>
      </c>
      <c r="Z2668" s="80">
        <f>INDEX(检修、备用和必开!F:F,MATCH(统调负荷!$C2668,检修、备用和必开!$A:$A,0))</f>
        <v/>
      </c>
      <c r="AA2668" s="80">
        <f>94492.4-V2668-Z2668</f>
        <v/>
      </c>
      <c r="AB2668" s="80" t="n">
        <v>352.71</v>
      </c>
      <c r="AC2668" s="80" t="n">
        <v>361.47</v>
      </c>
      <c r="AD2668" s="83">
        <f>C2668+D2668</f>
        <v/>
      </c>
      <c r="AE2668" s="82">
        <f>N2668-E2668</f>
        <v/>
      </c>
      <c r="AF2668" s="82">
        <f>O2668-F2668</f>
        <v/>
      </c>
      <c r="AG2668" s="82">
        <f>P2668-G2668</f>
        <v/>
      </c>
      <c r="AH2668" s="82">
        <f>Q2668-H2668</f>
        <v/>
      </c>
      <c r="AI2668" s="82">
        <f>R2668-I2668</f>
        <v/>
      </c>
      <c r="AJ2668" s="82">
        <f>S2668-J2668</f>
        <v/>
      </c>
      <c r="AK2668" s="80">
        <f>INDEX(检修、备用和必开!I:I,MATCH(统调负荷!$C2668,检修、备用和必开!$A:$A,0))</f>
        <v/>
      </c>
    </row>
    <row r="2669" ht="13.8" customHeight="1">
      <c r="A2669" s="80">
        <f>WEEKDAY(C2669,2)</f>
        <v/>
      </c>
      <c r="B2669" s="80">
        <f>HOUR(D2669)</f>
        <v/>
      </c>
      <c r="D2669" s="75" t="n"/>
      <c r="E2669" s="80" t="n"/>
      <c r="F2669" s="80" t="n"/>
      <c r="G2669" s="80" t="n"/>
      <c r="H2669" s="80" t="n"/>
      <c r="I2669" s="80" t="n"/>
      <c r="J2669" s="80" t="n"/>
      <c r="K2669" s="80">
        <f>F2669-Y2669</f>
        <v/>
      </c>
      <c r="L2669" s="82">
        <f>AA2669/(K2669+W2669)</f>
        <v/>
      </c>
      <c r="M2669" s="75" t="n">
        <v>0.78125</v>
      </c>
      <c r="N2669" s="80" t="n">
        <v>54963.5</v>
      </c>
      <c r="O2669" s="80" t="n">
        <v>20271.52</v>
      </c>
      <c r="P2669" s="80" t="n">
        <v>14361.7</v>
      </c>
      <c r="Q2669" s="80" t="n">
        <v>17555</v>
      </c>
      <c r="R2669" s="80" t="n">
        <v>4980.99</v>
      </c>
      <c r="S2669" s="80" t="n">
        <v>-2205.71</v>
      </c>
      <c r="T2669" s="80">
        <f>O2669-Y2669</f>
        <v/>
      </c>
      <c r="U2669" s="82">
        <f>AA2669/(T2669+X2669)</f>
        <v/>
      </c>
      <c r="V2669" s="80">
        <f>INDEX(检修、备用和必开!B:B,MATCH(统调负荷!$C2669,检修、备用和必开!$A:$A,0))</f>
        <v/>
      </c>
      <c r="W2669" s="80">
        <f>INDEX(检修、备用和必开!C:C,MATCH(统调负荷!$C2669,检修、备用和必开!$A:$A,0))</f>
        <v/>
      </c>
      <c r="X2669" s="80">
        <f>INDEX(检修、备用和必开!D:D,MATCH(统调负荷!$C2669,检修、备用和必开!$A:$A,0))</f>
        <v/>
      </c>
      <c r="Y2669" s="80">
        <f>INDEX(检修、备用和必开!E:E,MATCH(统调负荷!$C2669,检修、备用和必开!$A:$A,0))</f>
        <v/>
      </c>
      <c r="Z2669" s="80">
        <f>INDEX(检修、备用和必开!F:F,MATCH(统调负荷!$C2669,检修、备用和必开!$A:$A,0))</f>
        <v/>
      </c>
      <c r="AA2669" s="80">
        <f>94492.4-V2669-Z2669</f>
        <v/>
      </c>
      <c r="AB2669" s="80" t="n">
        <v>398.35</v>
      </c>
      <c r="AC2669" s="80" t="n">
        <v>380</v>
      </c>
      <c r="AD2669" s="83">
        <f>C2669+D2669</f>
        <v/>
      </c>
      <c r="AE2669" s="82">
        <f>N2669-E2669</f>
        <v/>
      </c>
      <c r="AF2669" s="82">
        <f>O2669-F2669</f>
        <v/>
      </c>
      <c r="AG2669" s="82">
        <f>P2669-G2669</f>
        <v/>
      </c>
      <c r="AH2669" s="82">
        <f>Q2669-H2669</f>
        <v/>
      </c>
      <c r="AI2669" s="82">
        <f>R2669-I2669</f>
        <v/>
      </c>
      <c r="AJ2669" s="82">
        <f>S2669-J2669</f>
        <v/>
      </c>
      <c r="AK2669" s="80">
        <f>INDEX(检修、备用和必开!I:I,MATCH(统调负荷!$C2669,检修、备用和必开!$A:$A,0))</f>
        <v/>
      </c>
    </row>
    <row r="2670" ht="13.8" customHeight="1">
      <c r="A2670" s="80">
        <f>WEEKDAY(C2670,2)</f>
        <v/>
      </c>
      <c r="B2670" s="80">
        <f>HOUR(D2670)</f>
        <v/>
      </c>
      <c r="D2670" s="75" t="n"/>
      <c r="E2670" s="80" t="n"/>
      <c r="F2670" s="80" t="n"/>
      <c r="G2670" s="80" t="n"/>
      <c r="H2670" s="80" t="n"/>
      <c r="I2670" s="80" t="n"/>
      <c r="J2670" s="80" t="n"/>
      <c r="K2670" s="80">
        <f>F2670-Y2670</f>
        <v/>
      </c>
      <c r="L2670" s="82">
        <f>AA2670/(K2670+W2670)</f>
        <v/>
      </c>
      <c r="M2670" s="75" t="n">
        <v>0.7916666666666666</v>
      </c>
      <c r="N2670" s="80" t="n">
        <v>55080.3</v>
      </c>
      <c r="O2670" s="80" t="n">
        <v>19629.55</v>
      </c>
      <c r="P2670" s="80" t="n">
        <v>14803.6</v>
      </c>
      <c r="Q2670" s="80" t="n">
        <v>17753.9</v>
      </c>
      <c r="R2670" s="80" t="n">
        <v>5024.52</v>
      </c>
      <c r="S2670" s="80" t="n">
        <v>-2131.27</v>
      </c>
      <c r="T2670" s="80">
        <f>O2670-Y2670</f>
        <v/>
      </c>
      <c r="U2670" s="82">
        <f>AA2670/(T2670+X2670)</f>
        <v/>
      </c>
      <c r="V2670" s="80">
        <f>INDEX(检修、备用和必开!B:B,MATCH(统调负荷!$C2670,检修、备用和必开!$A:$A,0))</f>
        <v/>
      </c>
      <c r="W2670" s="80">
        <f>INDEX(检修、备用和必开!C:C,MATCH(统调负荷!$C2670,检修、备用和必开!$A:$A,0))</f>
        <v/>
      </c>
      <c r="X2670" s="80">
        <f>INDEX(检修、备用和必开!D:D,MATCH(统调负荷!$C2670,检修、备用和必开!$A:$A,0))</f>
        <v/>
      </c>
      <c r="Y2670" s="80">
        <f>INDEX(检修、备用和必开!E:E,MATCH(统调负荷!$C2670,检修、备用和必开!$A:$A,0))</f>
        <v/>
      </c>
      <c r="Z2670" s="80">
        <f>INDEX(检修、备用和必开!F:F,MATCH(统调负荷!$C2670,检修、备用和必开!$A:$A,0))</f>
        <v/>
      </c>
      <c r="AA2670" s="80">
        <f>94492.4-V2670-Z2670</f>
        <v/>
      </c>
      <c r="AB2670" s="80" t="n">
        <v>388.17</v>
      </c>
      <c r="AC2670" s="80" t="n">
        <v>324.9</v>
      </c>
      <c r="AD2670" s="83">
        <f>C2670+D2670</f>
        <v/>
      </c>
      <c r="AE2670" s="82">
        <f>N2670-E2670</f>
        <v/>
      </c>
      <c r="AF2670" s="82">
        <f>O2670-F2670</f>
        <v/>
      </c>
      <c r="AG2670" s="82">
        <f>P2670-G2670</f>
        <v/>
      </c>
      <c r="AH2670" s="82">
        <f>Q2670-H2670</f>
        <v/>
      </c>
      <c r="AI2670" s="82">
        <f>R2670-I2670</f>
        <v/>
      </c>
      <c r="AJ2670" s="82">
        <f>S2670-J2670</f>
        <v/>
      </c>
      <c r="AK2670" s="80">
        <f>INDEX(检修、备用和必开!I:I,MATCH(统调负荷!$C2670,检修、备用和必开!$A:$A,0))</f>
        <v/>
      </c>
    </row>
    <row r="2671" ht="13.8" customHeight="1">
      <c r="A2671" s="80">
        <f>WEEKDAY(C2671,2)</f>
        <v/>
      </c>
      <c r="B2671" s="80">
        <f>HOUR(D2671)</f>
        <v/>
      </c>
      <c r="D2671" s="75" t="n"/>
      <c r="E2671" s="80" t="n"/>
      <c r="F2671" s="80" t="n"/>
      <c r="G2671" s="80" t="n"/>
      <c r="H2671" s="80" t="n"/>
      <c r="I2671" s="80" t="n"/>
      <c r="J2671" s="80" t="n"/>
      <c r="K2671" s="80">
        <f>F2671-Y2671</f>
        <v/>
      </c>
      <c r="L2671" s="82">
        <f>AA2671/(K2671+W2671)</f>
        <v/>
      </c>
      <c r="M2671" s="75" t="n">
        <v>0.8020833333333334</v>
      </c>
      <c r="N2671" s="80" t="n">
        <v>55152.4</v>
      </c>
      <c r="O2671" s="80" t="n">
        <v>19339.98</v>
      </c>
      <c r="P2671" s="80" t="n">
        <v>14671.3</v>
      </c>
      <c r="Q2671" s="80" t="n">
        <v>18090.5</v>
      </c>
      <c r="R2671" s="80" t="n">
        <v>5266.66</v>
      </c>
      <c r="S2671" s="80" t="n">
        <v>-2216.04</v>
      </c>
      <c r="T2671" s="80">
        <f>O2671-Y2671</f>
        <v/>
      </c>
      <c r="U2671" s="82">
        <f>AA2671/(T2671+X2671)</f>
        <v/>
      </c>
      <c r="V2671" s="80">
        <f>INDEX(检修、备用和必开!B:B,MATCH(统调负荷!$C2671,检修、备用和必开!$A:$A,0))</f>
        <v/>
      </c>
      <c r="W2671" s="80">
        <f>INDEX(检修、备用和必开!C:C,MATCH(统调负荷!$C2671,检修、备用和必开!$A:$A,0))</f>
        <v/>
      </c>
      <c r="X2671" s="80">
        <f>INDEX(检修、备用和必开!D:D,MATCH(统调负荷!$C2671,检修、备用和必开!$A:$A,0))</f>
        <v/>
      </c>
      <c r="Y2671" s="80">
        <f>INDEX(检修、备用和必开!E:E,MATCH(统调负荷!$C2671,检修、备用和必开!$A:$A,0))</f>
        <v/>
      </c>
      <c r="Z2671" s="80">
        <f>INDEX(检修、备用和必开!F:F,MATCH(统调负荷!$C2671,检修、备用和必开!$A:$A,0))</f>
        <v/>
      </c>
      <c r="AA2671" s="80">
        <f>94492.4-V2671-Z2671</f>
        <v/>
      </c>
      <c r="AB2671" s="80" t="n">
        <v>348.38</v>
      </c>
      <c r="AC2671" s="80" t="n">
        <v>365.47</v>
      </c>
      <c r="AD2671" s="83">
        <f>C2671+D2671</f>
        <v/>
      </c>
      <c r="AE2671" s="82">
        <f>N2671-E2671</f>
        <v/>
      </c>
      <c r="AF2671" s="82">
        <f>O2671-F2671</f>
        <v/>
      </c>
      <c r="AG2671" s="82">
        <f>P2671-G2671</f>
        <v/>
      </c>
      <c r="AH2671" s="82">
        <f>Q2671-H2671</f>
        <v/>
      </c>
      <c r="AI2671" s="82">
        <f>R2671-I2671</f>
        <v/>
      </c>
      <c r="AJ2671" s="82">
        <f>S2671-J2671</f>
        <v/>
      </c>
      <c r="AK2671" s="80">
        <f>INDEX(检修、备用和必开!I:I,MATCH(统调负荷!$C2671,检修、备用和必开!$A:$A,0))</f>
        <v/>
      </c>
    </row>
    <row r="2672" ht="13.8" customHeight="1">
      <c r="A2672" s="80">
        <f>WEEKDAY(C2672,2)</f>
        <v/>
      </c>
      <c r="B2672" s="80">
        <f>HOUR(D2672)</f>
        <v/>
      </c>
      <c r="D2672" s="75" t="n"/>
      <c r="E2672" s="80" t="n"/>
      <c r="F2672" s="80" t="n"/>
      <c r="G2672" s="80" t="n"/>
      <c r="H2672" s="80" t="n"/>
      <c r="I2672" s="80" t="n"/>
      <c r="J2672" s="80" t="n"/>
      <c r="K2672" s="80">
        <f>F2672-Y2672</f>
        <v/>
      </c>
      <c r="L2672" s="82">
        <f>AA2672/(K2672+W2672)</f>
        <v/>
      </c>
      <c r="M2672" s="75" t="n">
        <v>0.8125</v>
      </c>
      <c r="N2672" s="80" t="n">
        <v>55084.5</v>
      </c>
      <c r="O2672" s="80" t="n">
        <v>18849.21</v>
      </c>
      <c r="P2672" s="80" t="n">
        <v>15333.8</v>
      </c>
      <c r="Q2672" s="80" t="n">
        <v>17606.4</v>
      </c>
      <c r="R2672" s="80" t="n">
        <v>5377.16</v>
      </c>
      <c r="S2672" s="80" t="n">
        <v>-2082.07</v>
      </c>
      <c r="T2672" s="80">
        <f>O2672-Y2672</f>
        <v/>
      </c>
      <c r="U2672" s="82">
        <f>AA2672/(T2672+X2672)</f>
        <v/>
      </c>
      <c r="V2672" s="80">
        <f>INDEX(检修、备用和必开!B:B,MATCH(统调负荷!$C2672,检修、备用和必开!$A:$A,0))</f>
        <v/>
      </c>
      <c r="W2672" s="80">
        <f>INDEX(检修、备用和必开!C:C,MATCH(统调负荷!$C2672,检修、备用和必开!$A:$A,0))</f>
        <v/>
      </c>
      <c r="X2672" s="80">
        <f>INDEX(检修、备用和必开!D:D,MATCH(统调负荷!$C2672,检修、备用和必开!$A:$A,0))</f>
        <v/>
      </c>
      <c r="Y2672" s="80">
        <f>INDEX(检修、备用和必开!E:E,MATCH(统调负荷!$C2672,检修、备用和必开!$A:$A,0))</f>
        <v/>
      </c>
      <c r="Z2672" s="80">
        <f>INDEX(检修、备用和必开!F:F,MATCH(统调负荷!$C2672,检修、备用和必开!$A:$A,0))</f>
        <v/>
      </c>
      <c r="AA2672" s="80">
        <f>94492.4-V2672-Z2672</f>
        <v/>
      </c>
      <c r="AB2672" s="80" t="n">
        <v>360.09</v>
      </c>
      <c r="AC2672" s="80" t="n">
        <v>358.95</v>
      </c>
      <c r="AD2672" s="83">
        <f>C2672+D2672</f>
        <v/>
      </c>
      <c r="AE2672" s="82">
        <f>N2672-E2672</f>
        <v/>
      </c>
      <c r="AF2672" s="82">
        <f>O2672-F2672</f>
        <v/>
      </c>
      <c r="AG2672" s="82">
        <f>P2672-G2672</f>
        <v/>
      </c>
      <c r="AH2672" s="82">
        <f>Q2672-H2672</f>
        <v/>
      </c>
      <c r="AI2672" s="82">
        <f>R2672-I2672</f>
        <v/>
      </c>
      <c r="AJ2672" s="82">
        <f>S2672-J2672</f>
        <v/>
      </c>
      <c r="AK2672" s="80">
        <f>INDEX(检修、备用和必开!I:I,MATCH(统调负荷!$C2672,检修、备用和必开!$A:$A,0))</f>
        <v/>
      </c>
    </row>
    <row r="2673" ht="13.8" customHeight="1">
      <c r="A2673" s="80">
        <f>WEEKDAY(C2673,2)</f>
        <v/>
      </c>
      <c r="B2673" s="80">
        <f>HOUR(D2673)</f>
        <v/>
      </c>
      <c r="D2673" s="75" t="n"/>
      <c r="E2673" s="80" t="n"/>
      <c r="F2673" s="80" t="n"/>
      <c r="G2673" s="80" t="n"/>
      <c r="H2673" s="80" t="n"/>
      <c r="I2673" s="80" t="n"/>
      <c r="J2673" s="80" t="n"/>
      <c r="K2673" s="80">
        <f>F2673-Y2673</f>
        <v/>
      </c>
      <c r="L2673" s="82">
        <f>AA2673/(K2673+W2673)</f>
        <v/>
      </c>
      <c r="M2673" s="75" t="n">
        <v>0.8229166666666666</v>
      </c>
      <c r="N2673" s="80" t="n">
        <v>55445.6</v>
      </c>
      <c r="O2673" s="80" t="n">
        <v>19324.76</v>
      </c>
      <c r="P2673" s="80" t="n">
        <v>14856.6</v>
      </c>
      <c r="Q2673" s="80" t="n">
        <v>17971.6</v>
      </c>
      <c r="R2673" s="80" t="n">
        <v>5411.62</v>
      </c>
      <c r="S2673" s="80" t="n">
        <v>-2118.98</v>
      </c>
      <c r="T2673" s="80">
        <f>O2673-Y2673</f>
        <v/>
      </c>
      <c r="U2673" s="82">
        <f>AA2673/(T2673+X2673)</f>
        <v/>
      </c>
      <c r="V2673" s="80">
        <f>INDEX(检修、备用和必开!B:B,MATCH(统调负荷!$C2673,检修、备用和必开!$A:$A,0))</f>
        <v/>
      </c>
      <c r="W2673" s="80">
        <f>INDEX(检修、备用和必开!C:C,MATCH(统调负荷!$C2673,检修、备用和必开!$A:$A,0))</f>
        <v/>
      </c>
      <c r="X2673" s="80">
        <f>INDEX(检修、备用和必开!D:D,MATCH(统调负荷!$C2673,检修、备用和必开!$A:$A,0))</f>
        <v/>
      </c>
      <c r="Y2673" s="80">
        <f>INDEX(检修、备用和必开!E:E,MATCH(统调负荷!$C2673,检修、备用和必开!$A:$A,0))</f>
        <v/>
      </c>
      <c r="Z2673" s="80">
        <f>INDEX(检修、备用和必开!F:F,MATCH(统调负荷!$C2673,检修、备用和必开!$A:$A,0))</f>
        <v/>
      </c>
      <c r="AA2673" s="80">
        <f>94492.4-V2673-Z2673</f>
        <v/>
      </c>
      <c r="AB2673" s="80" t="n">
        <v>356.97</v>
      </c>
      <c r="AC2673" s="80" t="n">
        <v>348.95</v>
      </c>
      <c r="AD2673" s="83">
        <f>C2673+D2673</f>
        <v/>
      </c>
      <c r="AE2673" s="82">
        <f>N2673-E2673</f>
        <v/>
      </c>
      <c r="AF2673" s="82">
        <f>O2673-F2673</f>
        <v/>
      </c>
      <c r="AG2673" s="82">
        <f>P2673-G2673</f>
        <v/>
      </c>
      <c r="AH2673" s="82">
        <f>Q2673-H2673</f>
        <v/>
      </c>
      <c r="AI2673" s="82">
        <f>R2673-I2673</f>
        <v/>
      </c>
      <c r="AJ2673" s="82">
        <f>S2673-J2673</f>
        <v/>
      </c>
      <c r="AK2673" s="80">
        <f>INDEX(检修、备用和必开!I:I,MATCH(统调负荷!$C2673,检修、备用和必开!$A:$A,0))</f>
        <v/>
      </c>
    </row>
    <row r="2674" ht="13.8" customHeight="1">
      <c r="A2674" s="80">
        <f>WEEKDAY(C2674,2)</f>
        <v/>
      </c>
      <c r="B2674" s="80">
        <f>HOUR(D2674)</f>
        <v/>
      </c>
      <c r="D2674" s="75" t="n"/>
      <c r="E2674" s="80" t="n"/>
      <c r="F2674" s="80" t="n"/>
      <c r="G2674" s="80" t="n"/>
      <c r="H2674" s="80" t="n"/>
      <c r="I2674" s="80" t="n"/>
      <c r="J2674" s="80" t="n"/>
      <c r="K2674" s="80">
        <f>F2674-Y2674</f>
        <v/>
      </c>
      <c r="L2674" s="82">
        <f>AA2674/(K2674+W2674)</f>
        <v/>
      </c>
      <c r="M2674" s="75" t="n">
        <v>0.8333333333333334</v>
      </c>
      <c r="N2674" s="80" t="n">
        <v>55524.3</v>
      </c>
      <c r="O2674" s="80" t="n">
        <v>19660.44</v>
      </c>
      <c r="P2674" s="80" t="n">
        <v>14329.9</v>
      </c>
      <c r="Q2674" s="80" t="n">
        <v>18315.5</v>
      </c>
      <c r="R2674" s="80" t="n">
        <v>5369.06</v>
      </c>
      <c r="S2674" s="80" t="n">
        <v>-2150.6</v>
      </c>
      <c r="T2674" s="80">
        <f>O2674-Y2674</f>
        <v/>
      </c>
      <c r="U2674" s="82">
        <f>AA2674/(T2674+X2674)</f>
        <v/>
      </c>
      <c r="V2674" s="80">
        <f>INDEX(检修、备用和必开!B:B,MATCH(统调负荷!$C2674,检修、备用和必开!$A:$A,0))</f>
        <v/>
      </c>
      <c r="W2674" s="80">
        <f>INDEX(检修、备用和必开!C:C,MATCH(统调负荷!$C2674,检修、备用和必开!$A:$A,0))</f>
        <v/>
      </c>
      <c r="X2674" s="80">
        <f>INDEX(检修、备用和必开!D:D,MATCH(统调负荷!$C2674,检修、备用和必开!$A:$A,0))</f>
        <v/>
      </c>
      <c r="Y2674" s="80">
        <f>INDEX(检修、备用和必开!E:E,MATCH(统调负荷!$C2674,检修、备用和必开!$A:$A,0))</f>
        <v/>
      </c>
      <c r="Z2674" s="80">
        <f>INDEX(检修、备用和必开!F:F,MATCH(统调负荷!$C2674,检修、备用和必开!$A:$A,0))</f>
        <v/>
      </c>
      <c r="AA2674" s="80">
        <f>94492.4-V2674-Z2674</f>
        <v/>
      </c>
      <c r="AB2674" s="80" t="n">
        <v>336.56</v>
      </c>
      <c r="AC2674" s="80" t="n">
        <v>328.69</v>
      </c>
      <c r="AD2674" s="83">
        <f>C2674+D2674</f>
        <v/>
      </c>
      <c r="AE2674" s="82">
        <f>N2674-E2674</f>
        <v/>
      </c>
      <c r="AF2674" s="82">
        <f>O2674-F2674</f>
        <v/>
      </c>
      <c r="AG2674" s="82">
        <f>P2674-G2674</f>
        <v/>
      </c>
      <c r="AH2674" s="82">
        <f>Q2674-H2674</f>
        <v/>
      </c>
      <c r="AI2674" s="82">
        <f>R2674-I2674</f>
        <v/>
      </c>
      <c r="AJ2674" s="82">
        <f>S2674-J2674</f>
        <v/>
      </c>
      <c r="AK2674" s="80">
        <f>INDEX(检修、备用和必开!I:I,MATCH(统调负荷!$C2674,检修、备用和必开!$A:$A,0))</f>
        <v/>
      </c>
    </row>
    <row r="2675" ht="13.8" customHeight="1">
      <c r="A2675" s="80">
        <f>WEEKDAY(C2675,2)</f>
        <v/>
      </c>
      <c r="B2675" s="80">
        <f>HOUR(D2675)</f>
        <v/>
      </c>
      <c r="D2675" s="75" t="n"/>
      <c r="E2675" s="80" t="n"/>
      <c r="F2675" s="80" t="n"/>
      <c r="G2675" s="80" t="n"/>
      <c r="H2675" s="80" t="n"/>
      <c r="I2675" s="80" t="n"/>
      <c r="J2675" s="80" t="n"/>
      <c r="K2675" s="80">
        <f>F2675-Y2675</f>
        <v/>
      </c>
      <c r="L2675" s="82">
        <f>AA2675/(K2675+W2675)</f>
        <v/>
      </c>
      <c r="M2675" s="75" t="n">
        <v>0.84375</v>
      </c>
      <c r="N2675" s="80" t="n">
        <v>55919.9</v>
      </c>
      <c r="O2675" s="80" t="n">
        <v>20960.93</v>
      </c>
      <c r="P2675" s="80" t="n">
        <v>12821.8</v>
      </c>
      <c r="Q2675" s="80" t="n">
        <v>18943.7</v>
      </c>
      <c r="R2675" s="80" t="n">
        <v>5368.45</v>
      </c>
      <c r="S2675" s="80" t="n">
        <v>-2174.98</v>
      </c>
      <c r="T2675" s="80">
        <f>O2675-Y2675</f>
        <v/>
      </c>
      <c r="U2675" s="82">
        <f>AA2675/(T2675+X2675)</f>
        <v/>
      </c>
      <c r="V2675" s="80">
        <f>INDEX(检修、备用和必开!B:B,MATCH(统调负荷!$C2675,检修、备用和必开!$A:$A,0))</f>
        <v/>
      </c>
      <c r="W2675" s="80">
        <f>INDEX(检修、备用和必开!C:C,MATCH(统调负荷!$C2675,检修、备用和必开!$A:$A,0))</f>
        <v/>
      </c>
      <c r="X2675" s="80">
        <f>INDEX(检修、备用和必开!D:D,MATCH(统调负荷!$C2675,检修、备用和必开!$A:$A,0))</f>
        <v/>
      </c>
      <c r="Y2675" s="80">
        <f>INDEX(检修、备用和必开!E:E,MATCH(统调负荷!$C2675,检修、备用和必开!$A:$A,0))</f>
        <v/>
      </c>
      <c r="Z2675" s="80">
        <f>INDEX(检修、备用和必开!F:F,MATCH(统调负荷!$C2675,检修、备用和必开!$A:$A,0))</f>
        <v/>
      </c>
      <c r="AA2675" s="80">
        <f>94492.4-V2675-Z2675</f>
        <v/>
      </c>
      <c r="AB2675" s="80" t="n">
        <v>353.24</v>
      </c>
      <c r="AC2675" s="80" t="n">
        <v>463.47</v>
      </c>
      <c r="AD2675" s="83">
        <f>C2675+D2675</f>
        <v/>
      </c>
      <c r="AE2675" s="82">
        <f>N2675-E2675</f>
        <v/>
      </c>
      <c r="AF2675" s="82">
        <f>O2675-F2675</f>
        <v/>
      </c>
      <c r="AG2675" s="82">
        <f>P2675-G2675</f>
        <v/>
      </c>
      <c r="AH2675" s="82">
        <f>Q2675-H2675</f>
        <v/>
      </c>
      <c r="AI2675" s="82">
        <f>R2675-I2675</f>
        <v/>
      </c>
      <c r="AJ2675" s="82">
        <f>S2675-J2675</f>
        <v/>
      </c>
      <c r="AK2675" s="80">
        <f>INDEX(检修、备用和必开!I:I,MATCH(统调负荷!$C2675,检修、备用和必开!$A:$A,0))</f>
        <v/>
      </c>
    </row>
    <row r="2676" ht="13.8" customHeight="1">
      <c r="A2676" s="80">
        <f>WEEKDAY(C2676,2)</f>
        <v/>
      </c>
      <c r="B2676" s="80">
        <f>HOUR(D2676)</f>
        <v/>
      </c>
      <c r="D2676" s="75" t="n"/>
      <c r="E2676" s="80" t="n"/>
      <c r="F2676" s="80" t="n"/>
      <c r="G2676" s="80" t="n"/>
      <c r="H2676" s="80" t="n"/>
      <c r="I2676" s="80" t="n"/>
      <c r="J2676" s="80" t="n"/>
      <c r="K2676" s="80">
        <f>F2676-Y2676</f>
        <v/>
      </c>
      <c r="L2676" s="82">
        <f>AA2676/(K2676+W2676)</f>
        <v/>
      </c>
      <c r="M2676" s="75" t="n">
        <v>0.8541666666666666</v>
      </c>
      <c r="N2676" s="80" t="n">
        <v>55813.9</v>
      </c>
      <c r="O2676" s="80" t="n">
        <v>21587.98</v>
      </c>
      <c r="P2676" s="80" t="n">
        <v>12482.3</v>
      </c>
      <c r="Q2676" s="80" t="n">
        <v>18487.3</v>
      </c>
      <c r="R2676" s="80" t="n">
        <v>5428.39</v>
      </c>
      <c r="S2676" s="80" t="n">
        <v>-2172.07</v>
      </c>
      <c r="T2676" s="80">
        <f>O2676-Y2676</f>
        <v/>
      </c>
      <c r="U2676" s="82">
        <f>AA2676/(T2676+X2676)</f>
        <v/>
      </c>
      <c r="V2676" s="80">
        <f>INDEX(检修、备用和必开!B:B,MATCH(统调负荷!$C2676,检修、备用和必开!$A:$A,0))</f>
        <v/>
      </c>
      <c r="W2676" s="80">
        <f>INDEX(检修、备用和必开!C:C,MATCH(统调负荷!$C2676,检修、备用和必开!$A:$A,0))</f>
        <v/>
      </c>
      <c r="X2676" s="80">
        <f>INDEX(检修、备用和必开!D:D,MATCH(统调负荷!$C2676,检修、备用和必开!$A:$A,0))</f>
        <v/>
      </c>
      <c r="Y2676" s="80">
        <f>INDEX(检修、备用和必开!E:E,MATCH(统调负荷!$C2676,检修、备用和必开!$A:$A,0))</f>
        <v/>
      </c>
      <c r="Z2676" s="80">
        <f>INDEX(检修、备用和必开!F:F,MATCH(统调负荷!$C2676,检修、备用和必开!$A:$A,0))</f>
        <v/>
      </c>
      <c r="AA2676" s="80">
        <f>94492.4-V2676-Z2676</f>
        <v/>
      </c>
      <c r="AB2676" s="80" t="n">
        <v>344.12</v>
      </c>
      <c r="AC2676" s="80" t="n">
        <v>567.47</v>
      </c>
      <c r="AD2676" s="83">
        <f>C2676+D2676</f>
        <v/>
      </c>
      <c r="AE2676" s="82">
        <f>N2676-E2676</f>
        <v/>
      </c>
      <c r="AF2676" s="82">
        <f>O2676-F2676</f>
        <v/>
      </c>
      <c r="AG2676" s="82">
        <f>P2676-G2676</f>
        <v/>
      </c>
      <c r="AH2676" s="82">
        <f>Q2676-H2676</f>
        <v/>
      </c>
      <c r="AI2676" s="82">
        <f>R2676-I2676</f>
        <v/>
      </c>
      <c r="AJ2676" s="82">
        <f>S2676-J2676</f>
        <v/>
      </c>
      <c r="AK2676" s="80">
        <f>INDEX(检修、备用和必开!I:I,MATCH(统调负荷!$C2676,检修、备用和必开!$A:$A,0))</f>
        <v/>
      </c>
    </row>
    <row r="2677" ht="13.8" customHeight="1">
      <c r="A2677" s="80">
        <f>WEEKDAY(C2677,2)</f>
        <v/>
      </c>
      <c r="B2677" s="80">
        <f>HOUR(D2677)</f>
        <v/>
      </c>
      <c r="D2677" s="75" t="n"/>
      <c r="E2677" s="80" t="n"/>
      <c r="F2677" s="80" t="n"/>
      <c r="G2677" s="80" t="n"/>
      <c r="H2677" s="80" t="n"/>
      <c r="I2677" s="80" t="n"/>
      <c r="J2677" s="80" t="n"/>
      <c r="K2677" s="80">
        <f>F2677-Y2677</f>
        <v/>
      </c>
      <c r="L2677" s="82">
        <f>AA2677/(K2677+W2677)</f>
        <v/>
      </c>
      <c r="M2677" s="75" t="n">
        <v>0.8645833333333334</v>
      </c>
      <c r="N2677" s="80" t="n">
        <v>55837.4</v>
      </c>
      <c r="O2677" s="80" t="n">
        <v>21688.54</v>
      </c>
      <c r="P2677" s="80" t="n">
        <v>12209.7</v>
      </c>
      <c r="Q2677" s="80" t="n">
        <v>18520.7</v>
      </c>
      <c r="R2677" s="80" t="n">
        <v>5547.62</v>
      </c>
      <c r="S2677" s="80" t="n">
        <v>-2129.16</v>
      </c>
      <c r="T2677" s="80">
        <f>O2677-Y2677</f>
        <v/>
      </c>
      <c r="U2677" s="82">
        <f>AA2677/(T2677+X2677)</f>
        <v/>
      </c>
      <c r="V2677" s="80">
        <f>INDEX(检修、备用和必开!B:B,MATCH(统调负荷!$C2677,检修、备用和必开!$A:$A,0))</f>
        <v/>
      </c>
      <c r="W2677" s="80">
        <f>INDEX(检修、备用和必开!C:C,MATCH(统调负荷!$C2677,检修、备用和必开!$A:$A,0))</f>
        <v/>
      </c>
      <c r="X2677" s="80">
        <f>INDEX(检修、备用和必开!D:D,MATCH(统调负荷!$C2677,检修、备用和必开!$A:$A,0))</f>
        <v/>
      </c>
      <c r="Y2677" s="80">
        <f>INDEX(检修、备用和必开!E:E,MATCH(统调负荷!$C2677,检修、备用和必开!$A:$A,0))</f>
        <v/>
      </c>
      <c r="Z2677" s="80">
        <f>INDEX(检修、备用和必开!F:F,MATCH(统调负荷!$C2677,检修、备用和必开!$A:$A,0))</f>
        <v/>
      </c>
      <c r="AA2677" s="80">
        <f>94492.4-V2677-Z2677</f>
        <v/>
      </c>
      <c r="AB2677" s="80" t="n">
        <v>353.34</v>
      </c>
      <c r="AC2677" s="80" t="n">
        <v>393.47</v>
      </c>
      <c r="AD2677" s="83">
        <f>C2677+D2677</f>
        <v/>
      </c>
      <c r="AE2677" s="82">
        <f>N2677-E2677</f>
        <v/>
      </c>
      <c r="AF2677" s="82">
        <f>O2677-F2677</f>
        <v/>
      </c>
      <c r="AG2677" s="82">
        <f>P2677-G2677</f>
        <v/>
      </c>
      <c r="AH2677" s="82">
        <f>Q2677-H2677</f>
        <v/>
      </c>
      <c r="AI2677" s="82">
        <f>R2677-I2677</f>
        <v/>
      </c>
      <c r="AJ2677" s="82">
        <f>S2677-J2677</f>
        <v/>
      </c>
      <c r="AK2677" s="80">
        <f>INDEX(检修、备用和必开!I:I,MATCH(统调负荷!$C2677,检修、备用和必开!$A:$A,0))</f>
        <v/>
      </c>
    </row>
    <row r="2678" ht="13.8" customHeight="1">
      <c r="A2678" s="80">
        <f>WEEKDAY(C2678,2)</f>
        <v/>
      </c>
      <c r="B2678" s="80">
        <f>HOUR(D2678)</f>
        <v/>
      </c>
      <c r="D2678" s="75" t="n"/>
      <c r="E2678" s="80" t="n"/>
      <c r="F2678" s="80" t="n"/>
      <c r="G2678" s="80" t="n"/>
      <c r="H2678" s="80" t="n"/>
      <c r="I2678" s="80" t="n"/>
      <c r="J2678" s="80" t="n"/>
      <c r="K2678" s="80">
        <f>F2678-Y2678</f>
        <v/>
      </c>
      <c r="L2678" s="82">
        <f>AA2678/(K2678+W2678)</f>
        <v/>
      </c>
      <c r="M2678" s="75" t="n">
        <v>0.875</v>
      </c>
      <c r="N2678" s="80" t="n">
        <v>55953.1</v>
      </c>
      <c r="O2678" s="80" t="n">
        <v>22503.4</v>
      </c>
      <c r="P2678" s="80" t="n">
        <v>11746.1</v>
      </c>
      <c r="Q2678" s="80" t="n">
        <v>18198.4</v>
      </c>
      <c r="R2678" s="80" t="n">
        <v>5592.94</v>
      </c>
      <c r="S2678" s="80" t="n">
        <v>-2087.74</v>
      </c>
      <c r="T2678" s="80">
        <f>O2678-Y2678</f>
        <v/>
      </c>
      <c r="U2678" s="82">
        <f>AA2678/(T2678+X2678)</f>
        <v/>
      </c>
      <c r="V2678" s="80">
        <f>INDEX(检修、备用和必开!B:B,MATCH(统调负荷!$C2678,检修、备用和必开!$A:$A,0))</f>
        <v/>
      </c>
      <c r="W2678" s="80">
        <f>INDEX(检修、备用和必开!C:C,MATCH(统调负荷!$C2678,检修、备用和必开!$A:$A,0))</f>
        <v/>
      </c>
      <c r="X2678" s="80">
        <f>INDEX(检修、备用和必开!D:D,MATCH(统调负荷!$C2678,检修、备用和必开!$A:$A,0))</f>
        <v/>
      </c>
      <c r="Y2678" s="80">
        <f>INDEX(检修、备用和必开!E:E,MATCH(统调负荷!$C2678,检修、备用和必开!$A:$A,0))</f>
        <v/>
      </c>
      <c r="Z2678" s="80">
        <f>INDEX(检修、备用和必开!F:F,MATCH(统调负荷!$C2678,检修、备用和必开!$A:$A,0))</f>
        <v/>
      </c>
      <c r="AA2678" s="80">
        <f>94492.4-V2678-Z2678</f>
        <v/>
      </c>
      <c r="AB2678" s="80" t="n">
        <v>373.35</v>
      </c>
      <c r="AC2678" s="80" t="n">
        <v>473.47</v>
      </c>
      <c r="AD2678" s="83">
        <f>C2678+D2678</f>
        <v/>
      </c>
      <c r="AE2678" s="82">
        <f>N2678-E2678</f>
        <v/>
      </c>
      <c r="AF2678" s="82">
        <f>O2678-F2678</f>
        <v/>
      </c>
      <c r="AG2678" s="82">
        <f>P2678-G2678</f>
        <v/>
      </c>
      <c r="AH2678" s="82">
        <f>Q2678-H2678</f>
        <v/>
      </c>
      <c r="AI2678" s="82">
        <f>R2678-I2678</f>
        <v/>
      </c>
      <c r="AJ2678" s="82">
        <f>S2678-J2678</f>
        <v/>
      </c>
      <c r="AK2678" s="80">
        <f>INDEX(检修、备用和必开!I:I,MATCH(统调负荷!$C2678,检修、备用和必开!$A:$A,0))</f>
        <v/>
      </c>
    </row>
    <row r="2679" ht="13.8" customHeight="1">
      <c r="A2679" s="80">
        <f>WEEKDAY(C2679,2)</f>
        <v/>
      </c>
      <c r="B2679" s="80">
        <f>HOUR(D2679)</f>
        <v/>
      </c>
      <c r="D2679" s="75" t="n"/>
      <c r="E2679" s="80" t="n"/>
      <c r="F2679" s="80" t="n"/>
      <c r="G2679" s="80" t="n"/>
      <c r="H2679" s="80" t="n"/>
      <c r="I2679" s="80" t="n"/>
      <c r="J2679" s="80" t="n"/>
      <c r="K2679" s="80">
        <f>F2679-Y2679</f>
        <v/>
      </c>
      <c r="L2679" s="82">
        <f>AA2679/(K2679+W2679)</f>
        <v/>
      </c>
      <c r="M2679" s="75" t="n">
        <v>0.8854166666666666</v>
      </c>
      <c r="N2679" s="80" t="n">
        <v>55462.1</v>
      </c>
      <c r="O2679" s="80" t="n">
        <v>22197.92</v>
      </c>
      <c r="P2679" s="80" t="n">
        <v>11623.7</v>
      </c>
      <c r="Q2679" s="80" t="n">
        <v>18152.8</v>
      </c>
      <c r="R2679" s="80" t="n">
        <v>5624.26</v>
      </c>
      <c r="S2679" s="80" t="n">
        <v>-2136.58</v>
      </c>
      <c r="T2679" s="80">
        <f>O2679-Y2679</f>
        <v/>
      </c>
      <c r="U2679" s="82">
        <f>AA2679/(T2679+X2679)</f>
        <v/>
      </c>
      <c r="V2679" s="80">
        <f>INDEX(检修、备用和必开!B:B,MATCH(统调负荷!$C2679,检修、备用和必开!$A:$A,0))</f>
        <v/>
      </c>
      <c r="W2679" s="80">
        <f>INDEX(检修、备用和必开!C:C,MATCH(统调负荷!$C2679,检修、备用和必开!$A:$A,0))</f>
        <v/>
      </c>
      <c r="X2679" s="80">
        <f>INDEX(检修、备用和必开!D:D,MATCH(统调负荷!$C2679,检修、备用和必开!$A:$A,0))</f>
        <v/>
      </c>
      <c r="Y2679" s="80">
        <f>INDEX(检修、备用和必开!E:E,MATCH(统调负荷!$C2679,检修、备用和必开!$A:$A,0))</f>
        <v/>
      </c>
      <c r="Z2679" s="80">
        <f>INDEX(检修、备用和必开!F:F,MATCH(统调负荷!$C2679,检修、备用和必开!$A:$A,0))</f>
        <v/>
      </c>
      <c r="AA2679" s="80">
        <f>94492.4-V2679-Z2679</f>
        <v/>
      </c>
      <c r="AB2679" s="80" t="n">
        <v>373.35</v>
      </c>
      <c r="AC2679" s="80" t="n">
        <v>513.47</v>
      </c>
      <c r="AD2679" s="83">
        <f>C2679+D2679</f>
        <v/>
      </c>
      <c r="AE2679" s="82">
        <f>N2679-E2679</f>
        <v/>
      </c>
      <c r="AF2679" s="82">
        <f>O2679-F2679</f>
        <v/>
      </c>
      <c r="AG2679" s="82">
        <f>P2679-G2679</f>
        <v/>
      </c>
      <c r="AH2679" s="82">
        <f>Q2679-H2679</f>
        <v/>
      </c>
      <c r="AI2679" s="82">
        <f>R2679-I2679</f>
        <v/>
      </c>
      <c r="AJ2679" s="82">
        <f>S2679-J2679</f>
        <v/>
      </c>
      <c r="AK2679" s="80">
        <f>INDEX(检修、备用和必开!I:I,MATCH(统调负荷!$C2679,检修、备用和必开!$A:$A,0))</f>
        <v/>
      </c>
    </row>
    <row r="2680" ht="13.8" customHeight="1">
      <c r="A2680" s="80">
        <f>WEEKDAY(C2680,2)</f>
        <v/>
      </c>
      <c r="B2680" s="80">
        <f>HOUR(D2680)</f>
        <v/>
      </c>
      <c r="D2680" s="75" t="n"/>
      <c r="E2680" s="80" t="n"/>
      <c r="F2680" s="80" t="n"/>
      <c r="G2680" s="80" t="n"/>
      <c r="H2680" s="80" t="n"/>
      <c r="I2680" s="80" t="n"/>
      <c r="J2680" s="80" t="n"/>
      <c r="K2680" s="80">
        <f>F2680-Y2680</f>
        <v/>
      </c>
      <c r="L2680" s="82">
        <f>AA2680/(K2680+W2680)</f>
        <v/>
      </c>
      <c r="M2680" s="75" t="n">
        <v>0.8958333333333334</v>
      </c>
      <c r="N2680" s="80" t="n">
        <v>55359.2</v>
      </c>
      <c r="O2680" s="80" t="n">
        <v>21618.5</v>
      </c>
      <c r="P2680" s="80" t="n">
        <v>12087.8</v>
      </c>
      <c r="Q2680" s="80" t="n">
        <v>18148.5</v>
      </c>
      <c r="R2680" s="80" t="n">
        <v>5641.15</v>
      </c>
      <c r="S2680" s="80" t="n">
        <v>-2136.75</v>
      </c>
      <c r="T2680" s="80">
        <f>O2680-Y2680</f>
        <v/>
      </c>
      <c r="U2680" s="82">
        <f>AA2680/(T2680+X2680)</f>
        <v/>
      </c>
      <c r="V2680" s="80">
        <f>INDEX(检修、备用和必开!B:B,MATCH(统调负荷!$C2680,检修、备用和必开!$A:$A,0))</f>
        <v/>
      </c>
      <c r="W2680" s="80">
        <f>INDEX(检修、备用和必开!C:C,MATCH(统调负荷!$C2680,检修、备用和必开!$A:$A,0))</f>
        <v/>
      </c>
      <c r="X2680" s="80">
        <f>INDEX(检修、备用和必开!D:D,MATCH(统调负荷!$C2680,检修、备用和必开!$A:$A,0))</f>
        <v/>
      </c>
      <c r="Y2680" s="80">
        <f>INDEX(检修、备用和必开!E:E,MATCH(统调负荷!$C2680,检修、备用和必开!$A:$A,0))</f>
        <v/>
      </c>
      <c r="Z2680" s="80">
        <f>INDEX(检修、备用和必开!F:F,MATCH(统调负荷!$C2680,检修、备用和必开!$A:$A,0))</f>
        <v/>
      </c>
      <c r="AA2680" s="80">
        <f>94492.4-V2680-Z2680</f>
        <v/>
      </c>
      <c r="AB2680" s="80" t="n">
        <v>378.33</v>
      </c>
      <c r="AC2680" s="80" t="n">
        <v>463.47</v>
      </c>
      <c r="AD2680" s="83">
        <f>C2680+D2680</f>
        <v/>
      </c>
      <c r="AE2680" s="82">
        <f>N2680-E2680</f>
        <v/>
      </c>
      <c r="AF2680" s="82">
        <f>O2680-F2680</f>
        <v/>
      </c>
      <c r="AG2680" s="82">
        <f>P2680-G2680</f>
        <v/>
      </c>
      <c r="AH2680" s="82">
        <f>Q2680-H2680</f>
        <v/>
      </c>
      <c r="AI2680" s="82">
        <f>R2680-I2680</f>
        <v/>
      </c>
      <c r="AJ2680" s="82">
        <f>S2680-J2680</f>
        <v/>
      </c>
      <c r="AK2680" s="80">
        <f>INDEX(检修、备用和必开!I:I,MATCH(统调负荷!$C2680,检修、备用和必开!$A:$A,0))</f>
        <v/>
      </c>
    </row>
    <row r="2681" ht="13.8" customHeight="1">
      <c r="A2681" s="80">
        <f>WEEKDAY(C2681,2)</f>
        <v/>
      </c>
      <c r="B2681" s="80">
        <f>HOUR(D2681)</f>
        <v/>
      </c>
      <c r="D2681" s="75" t="n"/>
      <c r="E2681" s="80" t="n"/>
      <c r="F2681" s="80" t="n"/>
      <c r="G2681" s="80" t="n"/>
      <c r="H2681" s="80" t="n"/>
      <c r="I2681" s="80" t="n"/>
      <c r="J2681" s="80" t="n"/>
      <c r="K2681" s="80">
        <f>F2681-Y2681</f>
        <v/>
      </c>
      <c r="L2681" s="82">
        <f>AA2681/(K2681+W2681)</f>
        <v/>
      </c>
      <c r="M2681" s="75" t="n">
        <v>0.90625</v>
      </c>
      <c r="N2681" s="80" t="n">
        <v>54929.1</v>
      </c>
      <c r="O2681" s="80" t="n">
        <v>21132.45</v>
      </c>
      <c r="P2681" s="80" t="n">
        <v>11933</v>
      </c>
      <c r="Q2681" s="80" t="n">
        <v>18331.5</v>
      </c>
      <c r="R2681" s="80" t="n">
        <v>5696.65</v>
      </c>
      <c r="S2681" s="80" t="n">
        <v>-2164.5</v>
      </c>
      <c r="T2681" s="80">
        <f>O2681-Y2681</f>
        <v/>
      </c>
      <c r="U2681" s="82">
        <f>AA2681/(T2681+X2681)</f>
        <v/>
      </c>
      <c r="V2681" s="80">
        <f>INDEX(检修、备用和必开!B:B,MATCH(统调负荷!$C2681,检修、备用和必开!$A:$A,0))</f>
        <v/>
      </c>
      <c r="W2681" s="80">
        <f>INDEX(检修、备用和必开!C:C,MATCH(统调负荷!$C2681,检修、备用和必开!$A:$A,0))</f>
        <v/>
      </c>
      <c r="X2681" s="80">
        <f>INDEX(检修、备用和必开!D:D,MATCH(统调负荷!$C2681,检修、备用和必开!$A:$A,0))</f>
        <v/>
      </c>
      <c r="Y2681" s="80">
        <f>INDEX(检修、备用和必开!E:E,MATCH(统调负荷!$C2681,检修、备用和必开!$A:$A,0))</f>
        <v/>
      </c>
      <c r="Z2681" s="80">
        <f>INDEX(检修、备用和必开!F:F,MATCH(统调负荷!$C2681,检修、备用和必开!$A:$A,0))</f>
        <v/>
      </c>
      <c r="AA2681" s="80">
        <f>94492.4-V2681-Z2681</f>
        <v/>
      </c>
      <c r="AB2681" s="80" t="n">
        <v>372.53</v>
      </c>
      <c r="AC2681" s="80" t="n">
        <v>400</v>
      </c>
      <c r="AD2681" s="83">
        <f>C2681+D2681</f>
        <v/>
      </c>
      <c r="AE2681" s="82">
        <f>N2681-E2681</f>
        <v/>
      </c>
      <c r="AF2681" s="82">
        <f>O2681-F2681</f>
        <v/>
      </c>
      <c r="AG2681" s="82">
        <f>P2681-G2681</f>
        <v/>
      </c>
      <c r="AH2681" s="82">
        <f>Q2681-H2681</f>
        <v/>
      </c>
      <c r="AI2681" s="82">
        <f>R2681-I2681</f>
        <v/>
      </c>
      <c r="AJ2681" s="82">
        <f>S2681-J2681</f>
        <v/>
      </c>
      <c r="AK2681" s="80">
        <f>INDEX(检修、备用和必开!I:I,MATCH(统调负荷!$C2681,检修、备用和必开!$A:$A,0))</f>
        <v/>
      </c>
    </row>
    <row r="2682" ht="13.8" customHeight="1">
      <c r="A2682" s="80">
        <f>WEEKDAY(C2682,2)</f>
        <v/>
      </c>
      <c r="B2682" s="80">
        <f>HOUR(D2682)</f>
        <v/>
      </c>
      <c r="D2682" s="75" t="n"/>
      <c r="E2682" s="80" t="n"/>
      <c r="F2682" s="80" t="n"/>
      <c r="G2682" s="80" t="n"/>
      <c r="H2682" s="80" t="n"/>
      <c r="I2682" s="80" t="n"/>
      <c r="J2682" s="80" t="n"/>
      <c r="K2682" s="80">
        <f>F2682-Y2682</f>
        <v/>
      </c>
      <c r="L2682" s="82">
        <f>AA2682/(K2682+W2682)</f>
        <v/>
      </c>
      <c r="M2682" s="75" t="n">
        <v>0.9166666666666666</v>
      </c>
      <c r="N2682" s="80" t="n">
        <v>54425.3</v>
      </c>
      <c r="O2682" s="80" t="n">
        <v>21463.91</v>
      </c>
      <c r="P2682" s="80" t="n">
        <v>11027</v>
      </c>
      <c r="Q2682" s="80" t="n">
        <v>18405.5</v>
      </c>
      <c r="R2682" s="80" t="n">
        <v>5667.94</v>
      </c>
      <c r="S2682" s="80" t="n">
        <v>-2139.05</v>
      </c>
      <c r="T2682" s="80">
        <f>O2682-Y2682</f>
        <v/>
      </c>
      <c r="U2682" s="82">
        <f>AA2682/(T2682+X2682)</f>
        <v/>
      </c>
      <c r="V2682" s="80">
        <f>INDEX(检修、备用和必开!B:B,MATCH(统调负荷!$C2682,检修、备用和必开!$A:$A,0))</f>
        <v/>
      </c>
      <c r="W2682" s="80">
        <f>INDEX(检修、备用和必开!C:C,MATCH(统调负荷!$C2682,检修、备用和必开!$A:$A,0))</f>
        <v/>
      </c>
      <c r="X2682" s="80">
        <f>INDEX(检修、备用和必开!D:D,MATCH(统调负荷!$C2682,检修、备用和必开!$A:$A,0))</f>
        <v/>
      </c>
      <c r="Y2682" s="80">
        <f>INDEX(检修、备用和必开!E:E,MATCH(统调负荷!$C2682,检修、备用和必开!$A:$A,0))</f>
        <v/>
      </c>
      <c r="Z2682" s="80">
        <f>INDEX(检修、备用和必开!F:F,MATCH(统调负荷!$C2682,检修、备用和必开!$A:$A,0))</f>
        <v/>
      </c>
      <c r="AA2682" s="80">
        <f>94492.4-V2682-Z2682</f>
        <v/>
      </c>
      <c r="AB2682" s="80" t="n">
        <v>372.53</v>
      </c>
      <c r="AC2682" s="80" t="n">
        <v>801.4400000000001</v>
      </c>
      <c r="AD2682" s="83">
        <f>C2682+D2682</f>
        <v/>
      </c>
      <c r="AE2682" s="82">
        <f>N2682-E2682</f>
        <v/>
      </c>
      <c r="AF2682" s="82">
        <f>O2682-F2682</f>
        <v/>
      </c>
      <c r="AG2682" s="82">
        <f>P2682-G2682</f>
        <v/>
      </c>
      <c r="AH2682" s="82">
        <f>Q2682-H2682</f>
        <v/>
      </c>
      <c r="AI2682" s="82">
        <f>R2682-I2682</f>
        <v/>
      </c>
      <c r="AJ2682" s="82">
        <f>S2682-J2682</f>
        <v/>
      </c>
      <c r="AK2682" s="80">
        <f>INDEX(检修、备用和必开!I:I,MATCH(统调负荷!$C2682,检修、备用和必开!$A:$A,0))</f>
        <v/>
      </c>
    </row>
    <row r="2683" ht="13.8" customHeight="1">
      <c r="A2683" s="80">
        <f>WEEKDAY(C2683,2)</f>
        <v/>
      </c>
      <c r="B2683" s="80">
        <f>HOUR(D2683)</f>
        <v/>
      </c>
      <c r="D2683" s="75" t="n"/>
      <c r="E2683" s="80" t="n"/>
      <c r="F2683" s="80" t="n"/>
      <c r="G2683" s="80" t="n"/>
      <c r="H2683" s="80" t="n"/>
      <c r="I2683" s="80" t="n"/>
      <c r="J2683" s="80" t="n"/>
      <c r="K2683" s="80">
        <f>F2683-Y2683</f>
        <v/>
      </c>
      <c r="L2683" s="82">
        <f>AA2683/(K2683+W2683)</f>
        <v/>
      </c>
      <c r="M2683" s="75" t="n">
        <v>0.9270833333333334</v>
      </c>
      <c r="N2683" s="80" t="n">
        <v>53677.6</v>
      </c>
      <c r="O2683" s="80" t="n">
        <v>21502.56</v>
      </c>
      <c r="P2683" s="80" t="n">
        <v>10443.6</v>
      </c>
      <c r="Q2683" s="80" t="n">
        <v>18190.8</v>
      </c>
      <c r="R2683" s="80" t="n">
        <v>5705.51</v>
      </c>
      <c r="S2683" s="80" t="n">
        <v>-2164.87</v>
      </c>
      <c r="T2683" s="80">
        <f>O2683-Y2683</f>
        <v/>
      </c>
      <c r="U2683" s="82">
        <f>AA2683/(T2683+X2683)</f>
        <v/>
      </c>
      <c r="V2683" s="80">
        <f>INDEX(检修、备用和必开!B:B,MATCH(统调负荷!$C2683,检修、备用和必开!$A:$A,0))</f>
        <v/>
      </c>
      <c r="W2683" s="80">
        <f>INDEX(检修、备用和必开!C:C,MATCH(统调负荷!$C2683,检修、备用和必开!$A:$A,0))</f>
        <v/>
      </c>
      <c r="X2683" s="80">
        <f>INDEX(检修、备用和必开!D:D,MATCH(统调负荷!$C2683,检修、备用和必开!$A:$A,0))</f>
        <v/>
      </c>
      <c r="Y2683" s="80">
        <f>INDEX(检修、备用和必开!E:E,MATCH(统调负荷!$C2683,检修、备用和必开!$A:$A,0))</f>
        <v/>
      </c>
      <c r="Z2683" s="80">
        <f>INDEX(检修、备用和必开!F:F,MATCH(统调负荷!$C2683,检修、备用和必开!$A:$A,0))</f>
        <v/>
      </c>
      <c r="AA2683" s="80">
        <f>94492.4-V2683-Z2683</f>
        <v/>
      </c>
      <c r="AB2683" s="80" t="n">
        <v>360</v>
      </c>
      <c r="AC2683" s="80" t="n">
        <v>802.38</v>
      </c>
      <c r="AD2683" s="83">
        <f>C2683+D2683</f>
        <v/>
      </c>
      <c r="AE2683" s="82">
        <f>N2683-E2683</f>
        <v/>
      </c>
      <c r="AF2683" s="82">
        <f>O2683-F2683</f>
        <v/>
      </c>
      <c r="AG2683" s="82">
        <f>P2683-G2683</f>
        <v/>
      </c>
      <c r="AH2683" s="82">
        <f>Q2683-H2683</f>
        <v/>
      </c>
      <c r="AI2683" s="82">
        <f>R2683-I2683</f>
        <v/>
      </c>
      <c r="AJ2683" s="82">
        <f>S2683-J2683</f>
        <v/>
      </c>
      <c r="AK2683" s="80">
        <f>INDEX(检修、备用和必开!I:I,MATCH(统调负荷!$C2683,检修、备用和必开!$A:$A,0))</f>
        <v/>
      </c>
    </row>
    <row r="2684" ht="13.8" customHeight="1">
      <c r="A2684" s="80">
        <f>WEEKDAY(C2684,2)</f>
        <v/>
      </c>
      <c r="B2684" s="80">
        <f>HOUR(D2684)</f>
        <v/>
      </c>
      <c r="D2684" s="75" t="n"/>
      <c r="E2684" s="80" t="n"/>
      <c r="F2684" s="80" t="n"/>
      <c r="G2684" s="80" t="n"/>
      <c r="H2684" s="80" t="n"/>
      <c r="I2684" s="80" t="n"/>
      <c r="J2684" s="80" t="n"/>
      <c r="K2684" s="80">
        <f>F2684-Y2684</f>
        <v/>
      </c>
      <c r="L2684" s="82">
        <f>AA2684/(K2684+W2684)</f>
        <v/>
      </c>
      <c r="M2684" s="75" t="n">
        <v>0.9375</v>
      </c>
      <c r="N2684" s="80" t="n">
        <v>53193.9</v>
      </c>
      <c r="O2684" s="80" t="n">
        <v>21837.97</v>
      </c>
      <c r="P2684" s="80" t="n">
        <v>10480.4</v>
      </c>
      <c r="Q2684" s="80" t="n">
        <v>17199.9</v>
      </c>
      <c r="R2684" s="80" t="n">
        <v>5701.25</v>
      </c>
      <c r="S2684" s="80" t="n">
        <v>-2025.62</v>
      </c>
      <c r="T2684" s="80">
        <f>O2684-Y2684</f>
        <v/>
      </c>
      <c r="U2684" s="82">
        <f>AA2684/(T2684+X2684)</f>
        <v/>
      </c>
      <c r="V2684" s="80">
        <f>INDEX(检修、备用和必开!B:B,MATCH(统调负荷!$C2684,检修、备用和必开!$A:$A,0))</f>
        <v/>
      </c>
      <c r="W2684" s="80">
        <f>INDEX(检修、备用和必开!C:C,MATCH(统调负荷!$C2684,检修、备用和必开!$A:$A,0))</f>
        <v/>
      </c>
      <c r="X2684" s="80">
        <f>INDEX(检修、备用和必开!D:D,MATCH(统调负荷!$C2684,检修、备用和必开!$A:$A,0))</f>
        <v/>
      </c>
      <c r="Y2684" s="80">
        <f>INDEX(检修、备用和必开!E:E,MATCH(统调负荷!$C2684,检修、备用和必开!$A:$A,0))</f>
        <v/>
      </c>
      <c r="Z2684" s="80">
        <f>INDEX(检修、备用和必开!F:F,MATCH(统调负荷!$C2684,检修、备用和必开!$A:$A,0))</f>
        <v/>
      </c>
      <c r="AA2684" s="80">
        <f>94492.4-V2684-Z2684</f>
        <v/>
      </c>
      <c r="AB2684" s="80" t="n">
        <v>350.55</v>
      </c>
      <c r="AC2684" s="80" t="n">
        <v>927.41</v>
      </c>
      <c r="AD2684" s="83">
        <f>C2684+D2684</f>
        <v/>
      </c>
      <c r="AE2684" s="82">
        <f>N2684-E2684</f>
        <v/>
      </c>
      <c r="AF2684" s="82">
        <f>O2684-F2684</f>
        <v/>
      </c>
      <c r="AG2684" s="82">
        <f>P2684-G2684</f>
        <v/>
      </c>
      <c r="AH2684" s="82">
        <f>Q2684-H2684</f>
        <v/>
      </c>
      <c r="AI2684" s="82">
        <f>R2684-I2684</f>
        <v/>
      </c>
      <c r="AJ2684" s="82">
        <f>S2684-J2684</f>
        <v/>
      </c>
      <c r="AK2684" s="80">
        <f>INDEX(检修、备用和必开!I:I,MATCH(统调负荷!$C2684,检修、备用和必开!$A:$A,0))</f>
        <v/>
      </c>
    </row>
    <row r="2685" ht="13.8" customHeight="1">
      <c r="A2685" s="80">
        <f>WEEKDAY(C2685,2)</f>
        <v/>
      </c>
      <c r="B2685" s="80">
        <f>HOUR(D2685)</f>
        <v/>
      </c>
      <c r="D2685" s="75" t="n"/>
      <c r="E2685" s="80" t="n"/>
      <c r="F2685" s="80" t="n"/>
      <c r="G2685" s="80" t="n"/>
      <c r="H2685" s="80" t="n"/>
      <c r="I2685" s="80" t="n"/>
      <c r="J2685" s="80" t="n"/>
      <c r="K2685" s="80">
        <f>F2685-Y2685</f>
        <v/>
      </c>
      <c r="L2685" s="82">
        <f>AA2685/(K2685+W2685)</f>
        <v/>
      </c>
      <c r="M2685" s="75" t="n">
        <v>0.9479166666666666</v>
      </c>
      <c r="N2685" s="80" t="n">
        <v>52540.5</v>
      </c>
      <c r="O2685" s="80" t="n">
        <v>22129.77</v>
      </c>
      <c r="P2685" s="80" t="n">
        <v>9872.25</v>
      </c>
      <c r="Q2685" s="80" t="n">
        <v>16777.4</v>
      </c>
      <c r="R2685" s="80" t="n">
        <v>5714.87</v>
      </c>
      <c r="S2685" s="80" t="n">
        <v>-1953.79</v>
      </c>
      <c r="T2685" s="80">
        <f>O2685-Y2685</f>
        <v/>
      </c>
      <c r="U2685" s="82">
        <f>AA2685/(T2685+X2685)</f>
        <v/>
      </c>
      <c r="V2685" s="80">
        <f>INDEX(检修、备用和必开!B:B,MATCH(统调负荷!$C2685,检修、备用和必开!$A:$A,0))</f>
        <v/>
      </c>
      <c r="W2685" s="80">
        <f>INDEX(检修、备用和必开!C:C,MATCH(统调负荷!$C2685,检修、备用和必开!$A:$A,0))</f>
        <v/>
      </c>
      <c r="X2685" s="80">
        <f>INDEX(检修、备用和必开!D:D,MATCH(统调负荷!$C2685,检修、备用和必开!$A:$A,0))</f>
        <v/>
      </c>
      <c r="Y2685" s="80">
        <f>INDEX(检修、备用和必开!E:E,MATCH(统调负荷!$C2685,检修、备用和必开!$A:$A,0))</f>
        <v/>
      </c>
      <c r="Z2685" s="80">
        <f>INDEX(检修、备用和必开!F:F,MATCH(统调负荷!$C2685,检修、备用和必开!$A:$A,0))</f>
        <v/>
      </c>
      <c r="AA2685" s="80">
        <f>94492.4-V2685-Z2685</f>
        <v/>
      </c>
      <c r="AB2685" s="80" t="n">
        <v>350</v>
      </c>
      <c r="AC2685" s="80" t="n">
        <v>714</v>
      </c>
      <c r="AD2685" s="83">
        <f>C2685+D2685</f>
        <v/>
      </c>
      <c r="AE2685" s="82">
        <f>N2685-E2685</f>
        <v/>
      </c>
      <c r="AF2685" s="82">
        <f>O2685-F2685</f>
        <v/>
      </c>
      <c r="AG2685" s="82">
        <f>P2685-G2685</f>
        <v/>
      </c>
      <c r="AH2685" s="82">
        <f>Q2685-H2685</f>
        <v/>
      </c>
      <c r="AI2685" s="82">
        <f>R2685-I2685</f>
        <v/>
      </c>
      <c r="AJ2685" s="82">
        <f>S2685-J2685</f>
        <v/>
      </c>
      <c r="AK2685" s="80">
        <f>INDEX(检修、备用和必开!I:I,MATCH(统调负荷!$C2685,检修、备用和必开!$A:$A,0))</f>
        <v/>
      </c>
    </row>
    <row r="2686" ht="13.8" customHeight="1">
      <c r="A2686" s="80">
        <f>WEEKDAY(C2686,2)</f>
        <v/>
      </c>
      <c r="B2686" s="80">
        <f>HOUR(D2686)</f>
        <v/>
      </c>
      <c r="D2686" s="75" t="n"/>
      <c r="E2686" s="80" t="n"/>
      <c r="F2686" s="80" t="n"/>
      <c r="G2686" s="80" t="n"/>
      <c r="H2686" s="80" t="n"/>
      <c r="I2686" s="80" t="n"/>
      <c r="J2686" s="80" t="n"/>
      <c r="K2686" s="80">
        <f>F2686-Y2686</f>
        <v/>
      </c>
      <c r="L2686" s="82">
        <f>AA2686/(K2686+W2686)</f>
        <v/>
      </c>
      <c r="M2686" s="75" t="n">
        <v>0.9583333333333334</v>
      </c>
      <c r="N2686" s="80" t="n">
        <v>51381.9</v>
      </c>
      <c r="O2686" s="80" t="n">
        <v>21752.72</v>
      </c>
      <c r="P2686" s="80" t="n">
        <v>9322.59</v>
      </c>
      <c r="Q2686" s="80" t="n">
        <v>16558.5</v>
      </c>
      <c r="R2686" s="80" t="n">
        <v>5703.44</v>
      </c>
      <c r="S2686" s="80" t="n">
        <v>-1955.35</v>
      </c>
      <c r="T2686" s="80">
        <f>O2686-Y2686</f>
        <v/>
      </c>
      <c r="U2686" s="82">
        <f>AA2686/(T2686+X2686)</f>
        <v/>
      </c>
      <c r="V2686" s="80">
        <f>INDEX(检修、备用和必开!B:B,MATCH(统调负荷!$C2686,检修、备用和必开!$A:$A,0))</f>
        <v/>
      </c>
      <c r="W2686" s="80">
        <f>INDEX(检修、备用和必开!C:C,MATCH(统调负荷!$C2686,检修、备用和必开!$A:$A,0))</f>
        <v/>
      </c>
      <c r="X2686" s="80">
        <f>INDEX(检修、备用和必开!D:D,MATCH(统调负荷!$C2686,检修、备用和必开!$A:$A,0))</f>
        <v/>
      </c>
      <c r="Y2686" s="80">
        <f>INDEX(检修、备用和必开!E:E,MATCH(统调负荷!$C2686,检修、备用和必开!$A:$A,0))</f>
        <v/>
      </c>
      <c r="Z2686" s="80">
        <f>INDEX(检修、备用和必开!F:F,MATCH(统调负荷!$C2686,检修、备用和必开!$A:$A,0))</f>
        <v/>
      </c>
      <c r="AA2686" s="80">
        <f>94492.4-V2686-Z2686</f>
        <v/>
      </c>
      <c r="AB2686" s="80" t="n">
        <v>370</v>
      </c>
      <c r="AC2686" s="80" t="n">
        <v>554</v>
      </c>
      <c r="AD2686" s="83">
        <f>C2686+D2686</f>
        <v/>
      </c>
      <c r="AE2686" s="82">
        <f>N2686-E2686</f>
        <v/>
      </c>
      <c r="AF2686" s="82">
        <f>O2686-F2686</f>
        <v/>
      </c>
      <c r="AG2686" s="82">
        <f>P2686-G2686</f>
        <v/>
      </c>
      <c r="AH2686" s="82">
        <f>Q2686-H2686</f>
        <v/>
      </c>
      <c r="AI2686" s="82">
        <f>R2686-I2686</f>
        <v/>
      </c>
      <c r="AJ2686" s="82">
        <f>S2686-J2686</f>
        <v/>
      </c>
      <c r="AK2686" s="80">
        <f>INDEX(检修、备用和必开!I:I,MATCH(统调负荷!$C2686,检修、备用和必开!$A:$A,0))</f>
        <v/>
      </c>
    </row>
    <row r="2687" ht="13.8" customHeight="1">
      <c r="A2687" s="80">
        <f>WEEKDAY(C2687,2)</f>
        <v/>
      </c>
      <c r="B2687" s="80">
        <f>HOUR(D2687)</f>
        <v/>
      </c>
      <c r="D2687" s="75" t="n"/>
      <c r="E2687" s="80" t="n"/>
      <c r="F2687" s="80" t="n"/>
      <c r="G2687" s="80" t="n"/>
      <c r="H2687" s="80" t="n"/>
      <c r="I2687" s="80" t="n"/>
      <c r="J2687" s="80" t="n"/>
      <c r="K2687" s="80">
        <f>F2687-Y2687</f>
        <v/>
      </c>
      <c r="L2687" s="82">
        <f>AA2687/(K2687+W2687)</f>
        <v/>
      </c>
      <c r="M2687" s="75" t="n">
        <v>0.96875</v>
      </c>
      <c r="N2687" s="80" t="n">
        <v>50511.2</v>
      </c>
      <c r="O2687" s="80" t="n">
        <v>22117.01</v>
      </c>
      <c r="P2687" s="80" t="n">
        <v>8062.46</v>
      </c>
      <c r="Q2687" s="80" t="n">
        <v>16585.4</v>
      </c>
      <c r="R2687" s="80" t="n">
        <v>5735.3</v>
      </c>
      <c r="S2687" s="80" t="n">
        <v>-1988.97</v>
      </c>
      <c r="T2687" s="80">
        <f>O2687-Y2687</f>
        <v/>
      </c>
      <c r="U2687" s="82">
        <f>AA2687/(T2687+X2687)</f>
        <v/>
      </c>
      <c r="V2687" s="80">
        <f>INDEX(检修、备用和必开!B:B,MATCH(统调负荷!$C2687,检修、备用和必开!$A:$A,0))</f>
        <v/>
      </c>
      <c r="W2687" s="80">
        <f>INDEX(检修、备用和必开!C:C,MATCH(统调负荷!$C2687,检修、备用和必开!$A:$A,0))</f>
        <v/>
      </c>
      <c r="X2687" s="80">
        <f>INDEX(检修、备用和必开!D:D,MATCH(统调负荷!$C2687,检修、备用和必开!$A:$A,0))</f>
        <v/>
      </c>
      <c r="Y2687" s="80">
        <f>INDEX(检修、备用和必开!E:E,MATCH(统调负荷!$C2687,检修、备用和必开!$A:$A,0))</f>
        <v/>
      </c>
      <c r="Z2687" s="80">
        <f>INDEX(检修、备用和必开!F:F,MATCH(统调负荷!$C2687,检修、备用和必开!$A:$A,0))</f>
        <v/>
      </c>
      <c r="AA2687" s="80">
        <f>94492.4-V2687-Z2687</f>
        <v/>
      </c>
      <c r="AB2687" s="80" t="n">
        <v>375</v>
      </c>
      <c r="AC2687" s="80" t="n">
        <v>714</v>
      </c>
      <c r="AD2687" s="83">
        <f>C2687+D2687</f>
        <v/>
      </c>
      <c r="AE2687" s="82">
        <f>N2687-E2687</f>
        <v/>
      </c>
      <c r="AF2687" s="82">
        <f>O2687-F2687</f>
        <v/>
      </c>
      <c r="AG2687" s="82">
        <f>P2687-G2687</f>
        <v/>
      </c>
      <c r="AH2687" s="82">
        <f>Q2687-H2687</f>
        <v/>
      </c>
      <c r="AI2687" s="82">
        <f>R2687-I2687</f>
        <v/>
      </c>
      <c r="AJ2687" s="82">
        <f>S2687-J2687</f>
        <v/>
      </c>
      <c r="AK2687" s="80">
        <f>INDEX(检修、备用和必开!I:I,MATCH(统调负荷!$C2687,检修、备用和必开!$A:$A,0))</f>
        <v/>
      </c>
    </row>
    <row r="2688" ht="13.8" customHeight="1">
      <c r="A2688" s="80">
        <f>WEEKDAY(C2688,2)</f>
        <v/>
      </c>
      <c r="B2688" s="80">
        <f>HOUR(D2688)</f>
        <v/>
      </c>
      <c r="D2688" s="75" t="n"/>
      <c r="E2688" s="80" t="n"/>
      <c r="F2688" s="80" t="n"/>
      <c r="G2688" s="80" t="n"/>
      <c r="H2688" s="80" t="n"/>
      <c r="I2688" s="80" t="n"/>
      <c r="J2688" s="80" t="n"/>
      <c r="K2688" s="80">
        <f>F2688-Y2688</f>
        <v/>
      </c>
      <c r="L2688" s="82">
        <f>AA2688/(K2688+W2688)</f>
        <v/>
      </c>
      <c r="M2688" s="75" t="n">
        <v>0.9791666666666666</v>
      </c>
      <c r="N2688" s="80" t="n">
        <v>49845.9</v>
      </c>
      <c r="O2688" s="80" t="n">
        <v>21477.53</v>
      </c>
      <c r="P2688" s="80" t="n">
        <v>8548.99</v>
      </c>
      <c r="Q2688" s="80" t="n">
        <v>16080.7</v>
      </c>
      <c r="R2688" s="80" t="n">
        <v>5696.17</v>
      </c>
      <c r="S2688" s="80" t="n">
        <v>-1957.49</v>
      </c>
      <c r="T2688" s="80">
        <f>O2688-Y2688</f>
        <v/>
      </c>
      <c r="U2688" s="82">
        <f>AA2688/(T2688+X2688)</f>
        <v/>
      </c>
      <c r="V2688" s="80">
        <f>INDEX(检修、备用和必开!B:B,MATCH(统调负荷!$C2688,检修、备用和必开!$A:$A,0))</f>
        <v/>
      </c>
      <c r="W2688" s="80">
        <f>INDEX(检修、备用和必开!C:C,MATCH(统调负荷!$C2688,检修、备用和必开!$A:$A,0))</f>
        <v/>
      </c>
      <c r="X2688" s="80">
        <f>INDEX(检修、备用和必开!D:D,MATCH(统调负荷!$C2688,检修、备用和必开!$A:$A,0))</f>
        <v/>
      </c>
      <c r="Y2688" s="80">
        <f>INDEX(检修、备用和必开!E:E,MATCH(统调负荷!$C2688,检修、备用和必开!$A:$A,0))</f>
        <v/>
      </c>
      <c r="Z2688" s="80">
        <f>INDEX(检修、备用和必开!F:F,MATCH(统调负荷!$C2688,检修、备用和必开!$A:$A,0))</f>
        <v/>
      </c>
      <c r="AA2688" s="80">
        <f>94492.4-V2688-Z2688</f>
        <v/>
      </c>
      <c r="AB2688" s="80" t="n">
        <v>355</v>
      </c>
      <c r="AC2688" s="80" t="n">
        <v>400</v>
      </c>
      <c r="AD2688" s="83">
        <f>C2688+D2688</f>
        <v/>
      </c>
      <c r="AE2688" s="82">
        <f>N2688-E2688</f>
        <v/>
      </c>
      <c r="AF2688" s="82">
        <f>O2688-F2688</f>
        <v/>
      </c>
      <c r="AG2688" s="82">
        <f>P2688-G2688</f>
        <v/>
      </c>
      <c r="AH2688" s="82">
        <f>Q2688-H2688</f>
        <v/>
      </c>
      <c r="AI2688" s="82">
        <f>R2688-I2688</f>
        <v/>
      </c>
      <c r="AJ2688" s="82">
        <f>S2688-J2688</f>
        <v/>
      </c>
      <c r="AK2688" s="80">
        <f>INDEX(检修、备用和必开!I:I,MATCH(统调负荷!$C2688,检修、备用和必开!$A:$A,0))</f>
        <v/>
      </c>
    </row>
    <row r="2689" ht="13.8" customHeight="1">
      <c r="A2689" s="80">
        <f>WEEKDAY(C2689,2)</f>
        <v/>
      </c>
      <c r="B2689" s="80">
        <f>HOUR(D2689)</f>
        <v/>
      </c>
      <c r="D2689" s="75" t="n"/>
      <c r="E2689" s="80" t="n"/>
      <c r="F2689" s="80" t="n"/>
      <c r="G2689" s="80" t="n"/>
      <c r="H2689" s="80" t="n"/>
      <c r="I2689" s="80" t="n"/>
      <c r="J2689" s="80" t="n"/>
      <c r="K2689" s="80">
        <f>F2689-Y2689</f>
        <v/>
      </c>
      <c r="L2689" s="82">
        <f>AA2689/(K2689+W2689)</f>
        <v/>
      </c>
      <c r="M2689" s="75" t="n">
        <v>0.9895833333333334</v>
      </c>
      <c r="N2689" s="80" t="n">
        <v>48651.4</v>
      </c>
      <c r="O2689" s="80" t="n">
        <v>20326.99</v>
      </c>
      <c r="P2689" s="80" t="n">
        <v>8644.610000000001</v>
      </c>
      <c r="Q2689" s="80" t="n">
        <v>15842.8</v>
      </c>
      <c r="R2689" s="80" t="n">
        <v>5729.82</v>
      </c>
      <c r="S2689" s="80" t="n">
        <v>-1892.82</v>
      </c>
      <c r="T2689" s="80">
        <f>O2689-Y2689</f>
        <v/>
      </c>
      <c r="U2689" s="82">
        <f>AA2689/(T2689+X2689)</f>
        <v/>
      </c>
      <c r="V2689" s="80">
        <f>INDEX(检修、备用和必开!B:B,MATCH(统调负荷!$C2689,检修、备用和必开!$A:$A,0))</f>
        <v/>
      </c>
      <c r="W2689" s="80">
        <f>INDEX(检修、备用和必开!C:C,MATCH(统调负荷!$C2689,检修、备用和必开!$A:$A,0))</f>
        <v/>
      </c>
      <c r="X2689" s="80">
        <f>INDEX(检修、备用和必开!D:D,MATCH(统调负荷!$C2689,检修、备用和必开!$A:$A,0))</f>
        <v/>
      </c>
      <c r="Y2689" s="80">
        <f>INDEX(检修、备用和必开!E:E,MATCH(统调负荷!$C2689,检修、备用和必开!$A:$A,0))</f>
        <v/>
      </c>
      <c r="Z2689" s="80">
        <f>INDEX(检修、备用和必开!F:F,MATCH(统调负荷!$C2689,检修、备用和必开!$A:$A,0))</f>
        <v/>
      </c>
      <c r="AA2689" s="80">
        <f>94492.4-V2689-Z2689</f>
        <v/>
      </c>
      <c r="AB2689" s="80" t="n">
        <v>320</v>
      </c>
      <c r="AC2689" s="80" t="n">
        <v>370</v>
      </c>
      <c r="AD2689" s="83">
        <f>C2689+D2689</f>
        <v/>
      </c>
      <c r="AE2689" s="82">
        <f>N2689-E2689</f>
        <v/>
      </c>
      <c r="AF2689" s="82">
        <f>O2689-F2689</f>
        <v/>
      </c>
      <c r="AG2689" s="82">
        <f>P2689-G2689</f>
        <v/>
      </c>
      <c r="AH2689" s="82">
        <f>Q2689-H2689</f>
        <v/>
      </c>
      <c r="AI2689" s="82">
        <f>R2689-I2689</f>
        <v/>
      </c>
      <c r="AJ2689" s="82">
        <f>S2689-J2689</f>
        <v/>
      </c>
      <c r="AK2689" s="80">
        <f>INDEX(检修、备用和必开!I:I,MATCH(统调负荷!$C2689,检修、备用和必开!$A:$A,0))</f>
        <v/>
      </c>
    </row>
    <row r="2690" ht="13.8" customHeight="1">
      <c r="A2690" s="80">
        <f>WEEKDAY(C2690,2)</f>
        <v/>
      </c>
      <c r="B2690" s="80">
        <f>HOUR(D2690)</f>
        <v/>
      </c>
      <c r="D2690" s="75" t="n"/>
      <c r="E2690" s="80" t="n"/>
      <c r="F2690" s="80" t="n"/>
      <c r="G2690" s="80" t="n"/>
      <c r="H2690" s="80" t="n"/>
      <c r="I2690" s="80" t="n"/>
      <c r="J2690" s="80" t="n"/>
      <c r="K2690" s="80">
        <f>F2690-Y2690</f>
        <v/>
      </c>
      <c r="L2690" s="82">
        <f>AA2690/(K2690+W2690)</f>
        <v/>
      </c>
      <c r="M2690" s="75" t="n">
        <v>0</v>
      </c>
      <c r="N2690" s="80" t="n">
        <v>47527.8</v>
      </c>
      <c r="O2690" s="80" t="n">
        <v>18395.6</v>
      </c>
      <c r="P2690" s="80" t="n">
        <v>9391.09</v>
      </c>
      <c r="Q2690" s="80" t="n">
        <v>15837.3</v>
      </c>
      <c r="R2690" s="80" t="n">
        <v>5617.97</v>
      </c>
      <c r="S2690" s="80" t="n">
        <v>-1714.16</v>
      </c>
      <c r="T2690" s="80">
        <f>O2690-Y2690</f>
        <v/>
      </c>
      <c r="U2690" s="82">
        <f>AA2690/(T2690+X2690)</f>
        <v/>
      </c>
      <c r="V2690" s="80">
        <f>INDEX(检修、备用和必开!B:B,MATCH(统调负荷!$C2690,检修、备用和必开!$A:$A,0))</f>
        <v/>
      </c>
      <c r="W2690" s="80">
        <f>INDEX(检修、备用和必开!C:C,MATCH(统调负荷!$C2690,检修、备用和必开!$A:$A,0))</f>
        <v/>
      </c>
      <c r="X2690" s="80">
        <f>INDEX(检修、备用和必开!D:D,MATCH(统调负荷!$C2690,检修、备用和必开!$A:$A,0))</f>
        <v/>
      </c>
      <c r="Y2690" s="80">
        <f>INDEX(检修、备用和必开!E:E,MATCH(统调负荷!$C2690,检修、备用和必开!$A:$A,0))</f>
        <v/>
      </c>
      <c r="Z2690" s="80">
        <f>INDEX(检修、备用和必开!F:F,MATCH(统调负荷!$C2690,检修、备用和必开!$A:$A,0))</f>
        <v/>
      </c>
      <c r="AA2690" s="80">
        <f>94492.4-V2690-Z2690</f>
        <v/>
      </c>
      <c r="AB2690" s="80" t="n">
        <v>300</v>
      </c>
      <c r="AC2690" s="80" t="n">
        <v>315.15</v>
      </c>
      <c r="AD2690" s="83">
        <f>C2690+D2690</f>
        <v/>
      </c>
      <c r="AE2690" s="82">
        <f>N2690-E2690</f>
        <v/>
      </c>
      <c r="AF2690" s="82">
        <f>O2690-F2690</f>
        <v/>
      </c>
      <c r="AG2690" s="82">
        <f>P2690-G2690</f>
        <v/>
      </c>
      <c r="AH2690" s="82">
        <f>Q2690-H2690</f>
        <v/>
      </c>
      <c r="AI2690" s="82">
        <f>R2690-I2690</f>
        <v/>
      </c>
      <c r="AJ2690" s="82">
        <f>S2690-J2690</f>
        <v/>
      </c>
      <c r="AK2690" s="80">
        <f>INDEX(检修、备用和必开!I:I,MATCH(统调负荷!$C2690,检修、备用和必开!$A:$A,0))</f>
        <v/>
      </c>
    </row>
    <row r="2691" ht="13.8" customHeight="1">
      <c r="A2691" s="80">
        <f>WEEKDAY(C2691,2)</f>
        <v/>
      </c>
      <c r="B2691" s="80">
        <f>HOUR(D2691)</f>
        <v/>
      </c>
      <c r="D2691" s="75" t="n"/>
      <c r="E2691" s="80" t="n"/>
      <c r="F2691" s="80" t="n"/>
      <c r="G2691" s="80" t="n"/>
      <c r="H2691" s="80" t="n"/>
      <c r="I2691" s="80" t="n"/>
      <c r="J2691" s="80" t="n"/>
      <c r="K2691" s="80">
        <f>F2691-Y2691</f>
        <v/>
      </c>
      <c r="L2691" s="82">
        <f>AA2691/(K2691+W2691)</f>
        <v/>
      </c>
      <c r="M2691" s="75" t="n">
        <v>0.01041666666666667</v>
      </c>
      <c r="N2691" s="80" t="n">
        <v>48868.7</v>
      </c>
      <c r="O2691" s="80" t="n">
        <v>19172.57</v>
      </c>
      <c r="P2691" s="80" t="n">
        <v>10086.7</v>
      </c>
      <c r="Q2691" s="80" t="n">
        <v>15707.5</v>
      </c>
      <c r="R2691" s="80" t="n">
        <v>5560.72</v>
      </c>
      <c r="S2691" s="80" t="n">
        <v>-1658.79</v>
      </c>
      <c r="T2691" s="80">
        <f>O2691-Y2691</f>
        <v/>
      </c>
      <c r="U2691" s="82">
        <f>AA2691/(T2691+X2691)</f>
        <v/>
      </c>
      <c r="V2691" s="80">
        <f>INDEX(检修、备用和必开!B:B,MATCH(统调负荷!$C2691,检修、备用和必开!$A:$A,0))</f>
        <v/>
      </c>
      <c r="W2691" s="80">
        <f>INDEX(检修、备用和必开!C:C,MATCH(统调负荷!$C2691,检修、备用和必开!$A:$A,0))</f>
        <v/>
      </c>
      <c r="X2691" s="80">
        <f>INDEX(检修、备用和必开!D:D,MATCH(统调负荷!$C2691,检修、备用和必开!$A:$A,0))</f>
        <v/>
      </c>
      <c r="Y2691" s="80">
        <f>INDEX(检修、备用和必开!E:E,MATCH(统调负荷!$C2691,检修、备用和必开!$A:$A,0))</f>
        <v/>
      </c>
      <c r="Z2691" s="80">
        <f>INDEX(检修、备用和必开!F:F,MATCH(统调负荷!$C2691,检修、备用和必开!$A:$A,0))</f>
        <v/>
      </c>
      <c r="AA2691" s="80">
        <f>94492.4-V2691-Z2691</f>
        <v/>
      </c>
      <c r="AB2691" s="80" t="n">
        <v>360</v>
      </c>
      <c r="AC2691" s="80" t="n">
        <v>440</v>
      </c>
      <c r="AD2691" s="83">
        <f>C2691+D2691</f>
        <v/>
      </c>
      <c r="AE2691" s="82">
        <f>N2691-E2691</f>
        <v/>
      </c>
      <c r="AF2691" s="82">
        <f>O2691-F2691</f>
        <v/>
      </c>
      <c r="AG2691" s="82">
        <f>P2691-G2691</f>
        <v/>
      </c>
      <c r="AH2691" s="82">
        <f>Q2691-H2691</f>
        <v/>
      </c>
      <c r="AI2691" s="82">
        <f>R2691-I2691</f>
        <v/>
      </c>
      <c r="AJ2691" s="82">
        <f>S2691-J2691</f>
        <v/>
      </c>
      <c r="AK2691" s="80">
        <f>INDEX(检修、备用和必开!I:I,MATCH(统调负荷!$C2691,检修、备用和必开!$A:$A,0))</f>
        <v/>
      </c>
    </row>
    <row r="2692" ht="13.8" customHeight="1">
      <c r="A2692" s="80">
        <f>WEEKDAY(C2692,2)</f>
        <v/>
      </c>
      <c r="B2692" s="80">
        <f>HOUR(D2692)</f>
        <v/>
      </c>
      <c r="D2692" s="75" t="n"/>
      <c r="E2692" s="80" t="n"/>
      <c r="F2692" s="80" t="n"/>
      <c r="G2692" s="80" t="n"/>
      <c r="H2692" s="80" t="n"/>
      <c r="I2692" s="80" t="n"/>
      <c r="J2692" s="80" t="n"/>
      <c r="K2692" s="80">
        <f>F2692-Y2692</f>
        <v/>
      </c>
      <c r="L2692" s="82">
        <f>AA2692/(K2692+W2692)</f>
        <v/>
      </c>
      <c r="M2692" s="75" t="n">
        <v>0.02083333333333333</v>
      </c>
      <c r="N2692" s="80" t="n">
        <v>47786.8</v>
      </c>
      <c r="O2692" s="80" t="n">
        <v>18401.51</v>
      </c>
      <c r="P2692" s="80" t="n">
        <v>10742.3</v>
      </c>
      <c r="Q2692" s="80" t="n">
        <v>14779</v>
      </c>
      <c r="R2692" s="80" t="n">
        <v>5538.38</v>
      </c>
      <c r="S2692" s="80" t="n">
        <v>-1674.39</v>
      </c>
      <c r="T2692" s="80">
        <f>O2692-Y2692</f>
        <v/>
      </c>
      <c r="U2692" s="82">
        <f>AA2692/(T2692+X2692)</f>
        <v/>
      </c>
      <c r="V2692" s="80">
        <f>INDEX(检修、备用和必开!B:B,MATCH(统调负荷!$C2692,检修、备用和必开!$A:$A,0))</f>
        <v/>
      </c>
      <c r="W2692" s="80">
        <f>INDEX(检修、备用和必开!C:C,MATCH(统调负荷!$C2692,检修、备用和必开!$A:$A,0))</f>
        <v/>
      </c>
      <c r="X2692" s="80">
        <f>INDEX(检修、备用和必开!D:D,MATCH(统调负荷!$C2692,检修、备用和必开!$A:$A,0))</f>
        <v/>
      </c>
      <c r="Y2692" s="80">
        <f>INDEX(检修、备用和必开!E:E,MATCH(统调负荷!$C2692,检修、备用和必开!$A:$A,0))</f>
        <v/>
      </c>
      <c r="Z2692" s="80">
        <f>INDEX(检修、备用和必开!F:F,MATCH(统调负荷!$C2692,检修、备用和必开!$A:$A,0))</f>
        <v/>
      </c>
      <c r="AA2692" s="80">
        <f>94492.4-V2692-Z2692</f>
        <v/>
      </c>
      <c r="AB2692" s="80" t="n">
        <v>360</v>
      </c>
      <c r="AC2692" s="80" t="n">
        <v>350</v>
      </c>
      <c r="AD2692" s="83">
        <f>C2692+D2692</f>
        <v/>
      </c>
      <c r="AE2692" s="82">
        <f>N2692-E2692</f>
        <v/>
      </c>
      <c r="AF2692" s="82">
        <f>O2692-F2692</f>
        <v/>
      </c>
      <c r="AG2692" s="82">
        <f>P2692-G2692</f>
        <v/>
      </c>
      <c r="AH2692" s="82">
        <f>Q2692-H2692</f>
        <v/>
      </c>
      <c r="AI2692" s="82">
        <f>R2692-I2692</f>
        <v/>
      </c>
      <c r="AJ2692" s="82">
        <f>S2692-J2692</f>
        <v/>
      </c>
      <c r="AK2692" s="80">
        <f>INDEX(检修、备用和必开!I:I,MATCH(统调负荷!$C2692,检修、备用和必开!$A:$A,0))</f>
        <v/>
      </c>
    </row>
    <row r="2693" ht="13.8" customHeight="1">
      <c r="A2693" s="80">
        <f>WEEKDAY(C2693,2)</f>
        <v/>
      </c>
      <c r="B2693" s="80">
        <f>HOUR(D2693)</f>
        <v/>
      </c>
      <c r="D2693" s="75" t="n"/>
      <c r="E2693" s="80" t="n"/>
      <c r="F2693" s="80" t="n"/>
      <c r="G2693" s="80" t="n"/>
      <c r="H2693" s="80" t="n"/>
      <c r="I2693" s="80" t="n"/>
      <c r="J2693" s="80" t="n"/>
      <c r="K2693" s="80">
        <f>F2693-Y2693</f>
        <v/>
      </c>
      <c r="L2693" s="82">
        <f>AA2693/(K2693+W2693)</f>
        <v/>
      </c>
      <c r="M2693" s="75" t="n">
        <v>0.03125</v>
      </c>
      <c r="N2693" s="80" t="n">
        <v>46266.9</v>
      </c>
      <c r="O2693" s="80" t="n">
        <v>17823.2</v>
      </c>
      <c r="P2693" s="80" t="n">
        <v>9668.290000000001</v>
      </c>
      <c r="Q2693" s="80" t="n">
        <v>14878.7</v>
      </c>
      <c r="R2693" s="80" t="n">
        <v>5575.73</v>
      </c>
      <c r="S2693" s="80" t="n">
        <v>-1679.02</v>
      </c>
      <c r="T2693" s="80">
        <f>O2693-Y2693</f>
        <v/>
      </c>
      <c r="U2693" s="82">
        <f>AA2693/(T2693+X2693)</f>
        <v/>
      </c>
      <c r="V2693" s="80">
        <f>INDEX(检修、备用和必开!B:B,MATCH(统调负荷!$C2693,检修、备用和必开!$A:$A,0))</f>
        <v/>
      </c>
      <c r="W2693" s="80">
        <f>INDEX(检修、备用和必开!C:C,MATCH(统调负荷!$C2693,检修、备用和必开!$A:$A,0))</f>
        <v/>
      </c>
      <c r="X2693" s="80">
        <f>INDEX(检修、备用和必开!D:D,MATCH(统调负荷!$C2693,检修、备用和必开!$A:$A,0))</f>
        <v/>
      </c>
      <c r="Y2693" s="80">
        <f>INDEX(检修、备用和必开!E:E,MATCH(统调负荷!$C2693,检修、备用和必开!$A:$A,0))</f>
        <v/>
      </c>
      <c r="Z2693" s="80">
        <f>INDEX(检修、备用和必开!F:F,MATCH(统调负荷!$C2693,检修、备用和必开!$A:$A,0))</f>
        <v/>
      </c>
      <c r="AA2693" s="80">
        <f>94492.4-V2693-Z2693</f>
        <v/>
      </c>
      <c r="AB2693" s="80" t="n">
        <v>355</v>
      </c>
      <c r="AC2693" s="80" t="n">
        <v>350</v>
      </c>
      <c r="AD2693" s="83">
        <f>C2693+D2693</f>
        <v/>
      </c>
      <c r="AE2693" s="82">
        <f>N2693-E2693</f>
        <v/>
      </c>
      <c r="AF2693" s="82">
        <f>O2693-F2693</f>
        <v/>
      </c>
      <c r="AG2693" s="82">
        <f>P2693-G2693</f>
        <v/>
      </c>
      <c r="AH2693" s="82">
        <f>Q2693-H2693</f>
        <v/>
      </c>
      <c r="AI2693" s="82">
        <f>R2693-I2693</f>
        <v/>
      </c>
      <c r="AJ2693" s="82">
        <f>S2693-J2693</f>
        <v/>
      </c>
      <c r="AK2693" s="80">
        <f>INDEX(检修、备用和必开!I:I,MATCH(统调负荷!$C2693,检修、备用和必开!$A:$A,0))</f>
        <v/>
      </c>
    </row>
    <row r="2694" ht="13.8" customHeight="1">
      <c r="A2694" s="80">
        <f>WEEKDAY(C2694,2)</f>
        <v/>
      </c>
      <c r="B2694" s="80">
        <f>HOUR(D2694)</f>
        <v/>
      </c>
      <c r="D2694" s="75" t="n"/>
      <c r="E2694" s="80" t="n"/>
      <c r="F2694" s="80" t="n"/>
      <c r="G2694" s="80" t="n"/>
      <c r="H2694" s="80" t="n"/>
      <c r="I2694" s="80" t="n"/>
      <c r="J2694" s="80" t="n"/>
      <c r="K2694" s="80">
        <f>F2694-Y2694</f>
        <v/>
      </c>
      <c r="L2694" s="82">
        <f>AA2694/(K2694+W2694)</f>
        <v/>
      </c>
      <c r="M2694" s="75" t="n">
        <v>0.04166666666666666</v>
      </c>
      <c r="N2694" s="80" t="n">
        <v>44895.3</v>
      </c>
      <c r="O2694" s="80" t="n">
        <v>16942.22</v>
      </c>
      <c r="P2694" s="80" t="n">
        <v>9978.389999999999</v>
      </c>
      <c r="Q2694" s="80" t="n">
        <v>14051.5</v>
      </c>
      <c r="R2694" s="80" t="n">
        <v>5581.44</v>
      </c>
      <c r="S2694" s="80" t="n">
        <v>-1658.25</v>
      </c>
      <c r="T2694" s="80">
        <f>O2694-Y2694</f>
        <v/>
      </c>
      <c r="U2694" s="82">
        <f>AA2694/(T2694+X2694)</f>
        <v/>
      </c>
      <c r="V2694" s="80">
        <f>INDEX(检修、备用和必开!B:B,MATCH(统调负荷!$C2694,检修、备用和必开!$A:$A,0))</f>
        <v/>
      </c>
      <c r="W2694" s="80">
        <f>INDEX(检修、备用和必开!C:C,MATCH(统调负荷!$C2694,检修、备用和必开!$A:$A,0))</f>
        <v/>
      </c>
      <c r="X2694" s="80">
        <f>INDEX(检修、备用和必开!D:D,MATCH(统调负荷!$C2694,检修、备用和必开!$A:$A,0))</f>
        <v/>
      </c>
      <c r="Y2694" s="80">
        <f>INDEX(检修、备用和必开!E:E,MATCH(统调负荷!$C2694,检修、备用和必开!$A:$A,0))</f>
        <v/>
      </c>
      <c r="Z2694" s="80">
        <f>INDEX(检修、备用和必开!F:F,MATCH(统调负荷!$C2694,检修、备用和必开!$A:$A,0))</f>
        <v/>
      </c>
      <c r="AA2694" s="80">
        <f>94492.4-V2694-Z2694</f>
        <v/>
      </c>
      <c r="AB2694" s="80" t="n">
        <v>350</v>
      </c>
      <c r="AC2694" s="80" t="n">
        <v>322.79</v>
      </c>
      <c r="AD2694" s="83">
        <f>C2694+D2694</f>
        <v/>
      </c>
      <c r="AE2694" s="82">
        <f>N2694-E2694</f>
        <v/>
      </c>
      <c r="AF2694" s="82">
        <f>O2694-F2694</f>
        <v/>
      </c>
      <c r="AG2694" s="82">
        <f>P2694-G2694</f>
        <v/>
      </c>
      <c r="AH2694" s="82">
        <f>Q2694-H2694</f>
        <v/>
      </c>
      <c r="AI2694" s="82">
        <f>R2694-I2694</f>
        <v/>
      </c>
      <c r="AJ2694" s="82">
        <f>S2694-J2694</f>
        <v/>
      </c>
      <c r="AK2694" s="80">
        <f>INDEX(检修、备用和必开!I:I,MATCH(统调负荷!$C2694,检修、备用和必开!$A:$A,0))</f>
        <v/>
      </c>
    </row>
    <row r="2695" ht="13.8" customHeight="1">
      <c r="A2695" s="80">
        <f>WEEKDAY(C2695,2)</f>
        <v/>
      </c>
      <c r="B2695" s="80">
        <f>HOUR(D2695)</f>
        <v/>
      </c>
      <c r="D2695" s="75" t="n"/>
      <c r="E2695" s="80" t="n"/>
      <c r="F2695" s="80" t="n"/>
      <c r="G2695" s="80" t="n"/>
      <c r="H2695" s="80" t="n"/>
      <c r="I2695" s="80" t="n"/>
      <c r="J2695" s="80" t="n"/>
      <c r="K2695" s="80">
        <f>F2695-Y2695</f>
        <v/>
      </c>
      <c r="L2695" s="82">
        <f>AA2695/(K2695+W2695)</f>
        <v/>
      </c>
      <c r="M2695" s="75" t="n">
        <v>0.05208333333333334</v>
      </c>
      <c r="N2695" s="80" t="n">
        <v>43611.1</v>
      </c>
      <c r="O2695" s="80" t="n">
        <v>17007.68</v>
      </c>
      <c r="P2695" s="80" t="n">
        <v>8473.540000000001</v>
      </c>
      <c r="Q2695" s="80" t="n">
        <v>14136.9</v>
      </c>
      <c r="R2695" s="80" t="n">
        <v>5610.48</v>
      </c>
      <c r="S2695" s="80" t="n">
        <v>-1617.5</v>
      </c>
      <c r="T2695" s="80">
        <f>O2695-Y2695</f>
        <v/>
      </c>
      <c r="U2695" s="82">
        <f>AA2695/(T2695+X2695)</f>
        <v/>
      </c>
      <c r="V2695" s="80">
        <f>INDEX(检修、备用和必开!B:B,MATCH(统调负荷!$C2695,检修、备用和必开!$A:$A,0))</f>
        <v/>
      </c>
      <c r="W2695" s="80">
        <f>INDEX(检修、备用和必开!C:C,MATCH(统调负荷!$C2695,检修、备用和必开!$A:$A,0))</f>
        <v/>
      </c>
      <c r="X2695" s="80">
        <f>INDEX(检修、备用和必开!D:D,MATCH(统调负荷!$C2695,检修、备用和必开!$A:$A,0))</f>
        <v/>
      </c>
      <c r="Y2695" s="80">
        <f>INDEX(检修、备用和必开!E:E,MATCH(统调负荷!$C2695,检修、备用和必开!$A:$A,0))</f>
        <v/>
      </c>
      <c r="Z2695" s="80">
        <f>INDEX(检修、备用和必开!F:F,MATCH(统调负荷!$C2695,检修、备用和必开!$A:$A,0))</f>
        <v/>
      </c>
      <c r="AA2695" s="80">
        <f>94492.4-V2695-Z2695</f>
        <v/>
      </c>
      <c r="AB2695" s="80" t="n">
        <v>345</v>
      </c>
      <c r="AC2695" s="80" t="n">
        <v>706</v>
      </c>
      <c r="AD2695" s="83">
        <f>C2695+D2695</f>
        <v/>
      </c>
      <c r="AE2695" s="82">
        <f>N2695-E2695</f>
        <v/>
      </c>
      <c r="AF2695" s="82">
        <f>O2695-F2695</f>
        <v/>
      </c>
      <c r="AG2695" s="82">
        <f>P2695-G2695</f>
        <v/>
      </c>
      <c r="AH2695" s="82">
        <f>Q2695-H2695</f>
        <v/>
      </c>
      <c r="AI2695" s="82">
        <f>R2695-I2695</f>
        <v/>
      </c>
      <c r="AJ2695" s="82">
        <f>S2695-J2695</f>
        <v/>
      </c>
      <c r="AK2695" s="80">
        <f>INDEX(检修、备用和必开!I:I,MATCH(统调负荷!$C2695,检修、备用和必开!$A:$A,0))</f>
        <v/>
      </c>
    </row>
    <row r="2696" ht="13.8" customHeight="1">
      <c r="A2696" s="80">
        <f>WEEKDAY(C2696,2)</f>
        <v/>
      </c>
      <c r="B2696" s="80">
        <f>HOUR(D2696)</f>
        <v/>
      </c>
      <c r="D2696" s="75" t="n"/>
      <c r="E2696" s="80" t="n"/>
      <c r="F2696" s="80" t="n"/>
      <c r="G2696" s="80" t="n"/>
      <c r="H2696" s="80" t="n"/>
      <c r="I2696" s="80" t="n"/>
      <c r="J2696" s="80" t="n"/>
      <c r="K2696" s="80">
        <f>F2696-Y2696</f>
        <v/>
      </c>
      <c r="L2696" s="82">
        <f>AA2696/(K2696+W2696)</f>
        <v/>
      </c>
      <c r="M2696" s="75" t="n">
        <v>0.0625</v>
      </c>
      <c r="N2696" s="80" t="n">
        <v>42429.7</v>
      </c>
      <c r="O2696" s="80" t="n">
        <v>16375.43</v>
      </c>
      <c r="P2696" s="80" t="n">
        <v>7893.82</v>
      </c>
      <c r="Q2696" s="80" t="n">
        <v>14111.7</v>
      </c>
      <c r="R2696" s="80" t="n">
        <v>5634.79</v>
      </c>
      <c r="S2696" s="80" t="n">
        <v>-1586.04</v>
      </c>
      <c r="T2696" s="80">
        <f>O2696-Y2696</f>
        <v/>
      </c>
      <c r="U2696" s="82">
        <f>AA2696/(T2696+X2696)</f>
        <v/>
      </c>
      <c r="V2696" s="80">
        <f>INDEX(检修、备用和必开!B:B,MATCH(统调负荷!$C2696,检修、备用和必开!$A:$A,0))</f>
        <v/>
      </c>
      <c r="W2696" s="80">
        <f>INDEX(检修、备用和必开!C:C,MATCH(统调负荷!$C2696,检修、备用和必开!$A:$A,0))</f>
        <v/>
      </c>
      <c r="X2696" s="80">
        <f>INDEX(检修、备用和必开!D:D,MATCH(统调负荷!$C2696,检修、备用和必开!$A:$A,0))</f>
        <v/>
      </c>
      <c r="Y2696" s="80">
        <f>INDEX(检修、备用和必开!E:E,MATCH(统调负荷!$C2696,检修、备用和必开!$A:$A,0))</f>
        <v/>
      </c>
      <c r="Z2696" s="80">
        <f>INDEX(检修、备用和必开!F:F,MATCH(统调负荷!$C2696,检修、备用和必开!$A:$A,0))</f>
        <v/>
      </c>
      <c r="AA2696" s="80">
        <f>94492.4-V2696-Z2696</f>
        <v/>
      </c>
      <c r="AB2696" s="80" t="n">
        <v>335</v>
      </c>
      <c r="AC2696" s="80" t="n">
        <v>320</v>
      </c>
      <c r="AD2696" s="83">
        <f>C2696+D2696</f>
        <v/>
      </c>
      <c r="AE2696" s="82">
        <f>N2696-E2696</f>
        <v/>
      </c>
      <c r="AF2696" s="82">
        <f>O2696-F2696</f>
        <v/>
      </c>
      <c r="AG2696" s="82">
        <f>P2696-G2696</f>
        <v/>
      </c>
      <c r="AH2696" s="82">
        <f>Q2696-H2696</f>
        <v/>
      </c>
      <c r="AI2696" s="82">
        <f>R2696-I2696</f>
        <v/>
      </c>
      <c r="AJ2696" s="82">
        <f>S2696-J2696</f>
        <v/>
      </c>
      <c r="AK2696" s="80">
        <f>INDEX(检修、备用和必开!I:I,MATCH(统调负荷!$C2696,检修、备用和必开!$A:$A,0))</f>
        <v/>
      </c>
    </row>
    <row r="2697" ht="13.8" customHeight="1">
      <c r="A2697" s="80">
        <f>WEEKDAY(C2697,2)</f>
        <v/>
      </c>
      <c r="B2697" s="80">
        <f>HOUR(D2697)</f>
        <v/>
      </c>
      <c r="D2697" s="75" t="n"/>
      <c r="E2697" s="80" t="n"/>
      <c r="F2697" s="80" t="n"/>
      <c r="G2697" s="80" t="n"/>
      <c r="H2697" s="80" t="n"/>
      <c r="I2697" s="80" t="n"/>
      <c r="J2697" s="80" t="n"/>
      <c r="K2697" s="80">
        <f>F2697-Y2697</f>
        <v/>
      </c>
      <c r="L2697" s="82">
        <f>AA2697/(K2697+W2697)</f>
        <v/>
      </c>
      <c r="M2697" s="75" t="n">
        <v>0.07291666666666667</v>
      </c>
      <c r="N2697" s="80" t="n">
        <v>41355.5</v>
      </c>
      <c r="O2697" s="80" t="n">
        <v>15364.69</v>
      </c>
      <c r="P2697" s="80" t="n">
        <v>7772.84</v>
      </c>
      <c r="Q2697" s="80" t="n">
        <v>14107.7</v>
      </c>
      <c r="R2697" s="80" t="n">
        <v>5624.62</v>
      </c>
      <c r="S2697" s="80" t="n">
        <v>-1514.35</v>
      </c>
      <c r="T2697" s="80">
        <f>O2697-Y2697</f>
        <v/>
      </c>
      <c r="U2697" s="82">
        <f>AA2697/(T2697+X2697)</f>
        <v/>
      </c>
      <c r="V2697" s="80">
        <f>INDEX(检修、备用和必开!B:B,MATCH(统调负荷!$C2697,检修、备用和必开!$A:$A,0))</f>
        <v/>
      </c>
      <c r="W2697" s="80">
        <f>INDEX(检修、备用和必开!C:C,MATCH(统调负荷!$C2697,检修、备用和必开!$A:$A,0))</f>
        <v/>
      </c>
      <c r="X2697" s="80">
        <f>INDEX(检修、备用和必开!D:D,MATCH(统调负荷!$C2697,检修、备用和必开!$A:$A,0))</f>
        <v/>
      </c>
      <c r="Y2697" s="80">
        <f>INDEX(检修、备用和必开!E:E,MATCH(统调负荷!$C2697,检修、备用和必开!$A:$A,0))</f>
        <v/>
      </c>
      <c r="Z2697" s="80">
        <f>INDEX(检修、备用和必开!F:F,MATCH(统调负荷!$C2697,检修、备用和必开!$A:$A,0))</f>
        <v/>
      </c>
      <c r="AA2697" s="80">
        <f>94492.4-V2697-Z2697</f>
        <v/>
      </c>
      <c r="AB2697" s="80" t="n">
        <v>310.11</v>
      </c>
      <c r="AC2697" s="80" t="n">
        <v>305.11</v>
      </c>
      <c r="AD2697" s="83">
        <f>C2697+D2697</f>
        <v/>
      </c>
      <c r="AE2697" s="82">
        <f>N2697-E2697</f>
        <v/>
      </c>
      <c r="AF2697" s="82">
        <f>O2697-F2697</f>
        <v/>
      </c>
      <c r="AG2697" s="82">
        <f>P2697-G2697</f>
        <v/>
      </c>
      <c r="AH2697" s="82">
        <f>Q2697-H2697</f>
        <v/>
      </c>
      <c r="AI2697" s="82">
        <f>R2697-I2697</f>
        <v/>
      </c>
      <c r="AJ2697" s="82">
        <f>S2697-J2697</f>
        <v/>
      </c>
      <c r="AK2697" s="80">
        <f>INDEX(检修、备用和必开!I:I,MATCH(统调负荷!$C2697,检修、备用和必开!$A:$A,0))</f>
        <v/>
      </c>
    </row>
    <row r="2698" ht="13.8" customHeight="1">
      <c r="A2698" s="80">
        <f>WEEKDAY(C2698,2)</f>
        <v/>
      </c>
      <c r="B2698" s="80">
        <f>HOUR(D2698)</f>
        <v/>
      </c>
      <c r="D2698" s="75" t="n"/>
      <c r="E2698" s="80" t="n"/>
      <c r="F2698" s="80" t="n"/>
      <c r="G2698" s="80" t="n"/>
      <c r="H2698" s="80" t="n"/>
      <c r="I2698" s="80" t="n"/>
      <c r="J2698" s="80" t="n"/>
      <c r="K2698" s="80">
        <f>F2698-Y2698</f>
        <v/>
      </c>
      <c r="L2698" s="82">
        <f>AA2698/(K2698+W2698)</f>
        <v/>
      </c>
      <c r="M2698" s="75" t="n">
        <v>0.08333333333333333</v>
      </c>
      <c r="N2698" s="80" t="n">
        <v>40380.6</v>
      </c>
      <c r="O2698" s="80" t="n">
        <v>15536.15</v>
      </c>
      <c r="P2698" s="80" t="n">
        <v>7285.57</v>
      </c>
      <c r="Q2698" s="80" t="n">
        <v>13298.8</v>
      </c>
      <c r="R2698" s="80" t="n">
        <v>5687.11</v>
      </c>
      <c r="S2698" s="80" t="n">
        <v>-1427.03</v>
      </c>
      <c r="T2698" s="80">
        <f>O2698-Y2698</f>
        <v/>
      </c>
      <c r="U2698" s="82">
        <f>AA2698/(T2698+X2698)</f>
        <v/>
      </c>
      <c r="V2698" s="80">
        <f>INDEX(检修、备用和必开!B:B,MATCH(统调负荷!$C2698,检修、备用和必开!$A:$A,0))</f>
        <v/>
      </c>
      <c r="W2698" s="80">
        <f>INDEX(检修、备用和必开!C:C,MATCH(统调负荷!$C2698,检修、备用和必开!$A:$A,0))</f>
        <v/>
      </c>
      <c r="X2698" s="80">
        <f>INDEX(检修、备用和必开!D:D,MATCH(统调负荷!$C2698,检修、备用和必开!$A:$A,0))</f>
        <v/>
      </c>
      <c r="Y2698" s="80">
        <f>INDEX(检修、备用和必开!E:E,MATCH(统调负荷!$C2698,检修、备用和必开!$A:$A,0))</f>
        <v/>
      </c>
      <c r="Z2698" s="80">
        <f>INDEX(检修、备用和必开!F:F,MATCH(统调负荷!$C2698,检修、备用和必开!$A:$A,0))</f>
        <v/>
      </c>
      <c r="AA2698" s="80">
        <f>94492.4-V2698-Z2698</f>
        <v/>
      </c>
      <c r="AB2698" s="80" t="n">
        <v>317</v>
      </c>
      <c r="AC2698" s="80" t="n">
        <v>340</v>
      </c>
      <c r="AD2698" s="83">
        <f>C2698+D2698</f>
        <v/>
      </c>
      <c r="AE2698" s="82">
        <f>N2698-E2698</f>
        <v/>
      </c>
      <c r="AF2698" s="82">
        <f>O2698-F2698</f>
        <v/>
      </c>
      <c r="AG2698" s="82">
        <f>P2698-G2698</f>
        <v/>
      </c>
      <c r="AH2698" s="82">
        <f>Q2698-H2698</f>
        <v/>
      </c>
      <c r="AI2698" s="82">
        <f>R2698-I2698</f>
        <v/>
      </c>
      <c r="AJ2698" s="82">
        <f>S2698-J2698</f>
        <v/>
      </c>
      <c r="AK2698" s="80">
        <f>INDEX(检修、备用和必开!I:I,MATCH(统调负荷!$C2698,检修、备用和必开!$A:$A,0))</f>
        <v/>
      </c>
    </row>
    <row r="2699" ht="13.8" customHeight="1">
      <c r="A2699" s="80">
        <f>WEEKDAY(C2699,2)</f>
        <v/>
      </c>
      <c r="B2699" s="80">
        <f>HOUR(D2699)</f>
        <v/>
      </c>
      <c r="D2699" s="75" t="n"/>
      <c r="E2699" s="80" t="n"/>
      <c r="F2699" s="80" t="n"/>
      <c r="G2699" s="80" t="n"/>
      <c r="H2699" s="80" t="n"/>
      <c r="I2699" s="80" t="n"/>
      <c r="J2699" s="80" t="n"/>
      <c r="K2699" s="80">
        <f>F2699-Y2699</f>
        <v/>
      </c>
      <c r="L2699" s="82">
        <f>AA2699/(K2699+W2699)</f>
        <v/>
      </c>
      <c r="M2699" s="75" t="n">
        <v>0.09375</v>
      </c>
      <c r="N2699" s="80" t="n">
        <v>39637.6</v>
      </c>
      <c r="O2699" s="80" t="n">
        <v>15197.69</v>
      </c>
      <c r="P2699" s="80" t="n">
        <v>7112.71</v>
      </c>
      <c r="Q2699" s="80" t="n">
        <v>13051.9</v>
      </c>
      <c r="R2699" s="80" t="n">
        <v>5707.23</v>
      </c>
      <c r="S2699" s="80" t="n">
        <v>-1431.93</v>
      </c>
      <c r="T2699" s="80">
        <f>O2699-Y2699</f>
        <v/>
      </c>
      <c r="U2699" s="82">
        <f>AA2699/(T2699+X2699)</f>
        <v/>
      </c>
      <c r="V2699" s="80">
        <f>INDEX(检修、备用和必开!B:B,MATCH(统调负荷!$C2699,检修、备用和必开!$A:$A,0))</f>
        <v/>
      </c>
      <c r="W2699" s="80">
        <f>INDEX(检修、备用和必开!C:C,MATCH(统调负荷!$C2699,检修、备用和必开!$A:$A,0))</f>
        <v/>
      </c>
      <c r="X2699" s="80">
        <f>INDEX(检修、备用和必开!D:D,MATCH(统调负荷!$C2699,检修、备用和必开!$A:$A,0))</f>
        <v/>
      </c>
      <c r="Y2699" s="80">
        <f>INDEX(检修、备用和必开!E:E,MATCH(统调负荷!$C2699,检修、备用和必开!$A:$A,0))</f>
        <v/>
      </c>
      <c r="Z2699" s="80">
        <f>INDEX(检修、备用和必开!F:F,MATCH(统调负荷!$C2699,检修、备用和必开!$A:$A,0))</f>
        <v/>
      </c>
      <c r="AA2699" s="80">
        <f>94492.4-V2699-Z2699</f>
        <v/>
      </c>
      <c r="AB2699" s="80" t="n">
        <v>310.11</v>
      </c>
      <c r="AC2699" s="80" t="n">
        <v>305.11</v>
      </c>
      <c r="AD2699" s="83">
        <f>C2699+D2699</f>
        <v/>
      </c>
      <c r="AE2699" s="82">
        <f>N2699-E2699</f>
        <v/>
      </c>
      <c r="AF2699" s="82">
        <f>O2699-F2699</f>
        <v/>
      </c>
      <c r="AG2699" s="82">
        <f>P2699-G2699</f>
        <v/>
      </c>
      <c r="AH2699" s="82">
        <f>Q2699-H2699</f>
        <v/>
      </c>
      <c r="AI2699" s="82">
        <f>R2699-I2699</f>
        <v/>
      </c>
      <c r="AJ2699" s="82">
        <f>S2699-J2699</f>
        <v/>
      </c>
      <c r="AK2699" s="80">
        <f>INDEX(检修、备用和必开!I:I,MATCH(统调负荷!$C2699,检修、备用和必开!$A:$A,0))</f>
        <v/>
      </c>
    </row>
    <row r="2700" ht="13.8" customHeight="1">
      <c r="A2700" s="80">
        <f>WEEKDAY(C2700,2)</f>
        <v/>
      </c>
      <c r="B2700" s="80">
        <f>HOUR(D2700)</f>
        <v/>
      </c>
      <c r="D2700" s="75" t="n"/>
      <c r="E2700" s="80" t="n"/>
      <c r="F2700" s="80" t="n"/>
      <c r="G2700" s="80" t="n"/>
      <c r="H2700" s="80" t="n"/>
      <c r="I2700" s="80" t="n"/>
      <c r="J2700" s="80" t="n"/>
      <c r="K2700" s="80">
        <f>F2700-Y2700</f>
        <v/>
      </c>
      <c r="L2700" s="82">
        <f>AA2700/(K2700+W2700)</f>
        <v/>
      </c>
      <c r="M2700" s="75" t="n">
        <v>0.1041666666666667</v>
      </c>
      <c r="N2700" s="80" t="n">
        <v>38880.8</v>
      </c>
      <c r="O2700" s="80" t="n">
        <v>14508.06</v>
      </c>
      <c r="P2700" s="80" t="n">
        <v>7222.43</v>
      </c>
      <c r="Q2700" s="80" t="n">
        <v>12820.9</v>
      </c>
      <c r="R2700" s="80" t="n">
        <v>5695.27</v>
      </c>
      <c r="S2700" s="80" t="n">
        <v>-1365.86</v>
      </c>
      <c r="T2700" s="80">
        <f>O2700-Y2700</f>
        <v/>
      </c>
      <c r="U2700" s="82">
        <f>AA2700/(T2700+X2700)</f>
        <v/>
      </c>
      <c r="V2700" s="80">
        <f>INDEX(检修、备用和必开!B:B,MATCH(统调负荷!$C2700,检修、备用和必开!$A:$A,0))</f>
        <v/>
      </c>
      <c r="W2700" s="80">
        <f>INDEX(检修、备用和必开!C:C,MATCH(统调负荷!$C2700,检修、备用和必开!$A:$A,0))</f>
        <v/>
      </c>
      <c r="X2700" s="80">
        <f>INDEX(检修、备用和必开!D:D,MATCH(统调负荷!$C2700,检修、备用和必开!$A:$A,0))</f>
        <v/>
      </c>
      <c r="Y2700" s="80">
        <f>INDEX(检修、备用和必开!E:E,MATCH(统调负荷!$C2700,检修、备用和必开!$A:$A,0))</f>
        <v/>
      </c>
      <c r="Z2700" s="80">
        <f>INDEX(检修、备用和必开!F:F,MATCH(统调负荷!$C2700,检修、备用和必开!$A:$A,0))</f>
        <v/>
      </c>
      <c r="AA2700" s="80">
        <f>94492.4-V2700-Z2700</f>
        <v/>
      </c>
      <c r="AB2700" s="80" t="n">
        <v>305</v>
      </c>
      <c r="AC2700" s="80" t="n">
        <v>272</v>
      </c>
      <c r="AD2700" s="83">
        <f>C2700+D2700</f>
        <v/>
      </c>
      <c r="AE2700" s="82">
        <f>N2700-E2700</f>
        <v/>
      </c>
      <c r="AF2700" s="82">
        <f>O2700-F2700</f>
        <v/>
      </c>
      <c r="AG2700" s="82">
        <f>P2700-G2700</f>
        <v/>
      </c>
      <c r="AH2700" s="82">
        <f>Q2700-H2700</f>
        <v/>
      </c>
      <c r="AI2700" s="82">
        <f>R2700-I2700</f>
        <v/>
      </c>
      <c r="AJ2700" s="82">
        <f>S2700-J2700</f>
        <v/>
      </c>
      <c r="AK2700" s="80">
        <f>INDEX(检修、备用和必开!I:I,MATCH(统调负荷!$C2700,检修、备用和必开!$A:$A,0))</f>
        <v/>
      </c>
    </row>
    <row r="2701" ht="13.8" customHeight="1">
      <c r="A2701" s="80">
        <f>WEEKDAY(C2701,2)</f>
        <v/>
      </c>
      <c r="B2701" s="80">
        <f>HOUR(D2701)</f>
        <v/>
      </c>
      <c r="D2701" s="75" t="n"/>
      <c r="E2701" s="80" t="n"/>
      <c r="F2701" s="80" t="n"/>
      <c r="G2701" s="80" t="n"/>
      <c r="H2701" s="80" t="n"/>
      <c r="I2701" s="80" t="n"/>
      <c r="J2701" s="80" t="n"/>
      <c r="K2701" s="80">
        <f>F2701-Y2701</f>
        <v/>
      </c>
      <c r="L2701" s="82">
        <f>AA2701/(K2701+W2701)</f>
        <v/>
      </c>
      <c r="M2701" s="75" t="n">
        <v>0.1145833333333333</v>
      </c>
      <c r="N2701" s="80" t="n">
        <v>38226.1</v>
      </c>
      <c r="O2701" s="80" t="n">
        <v>14144.59</v>
      </c>
      <c r="P2701" s="80" t="n">
        <v>7045.57</v>
      </c>
      <c r="Q2701" s="80" t="n">
        <v>12664.3</v>
      </c>
      <c r="R2701" s="80" t="n">
        <v>5674.85</v>
      </c>
      <c r="S2701" s="80" t="n">
        <v>-1303.21</v>
      </c>
      <c r="T2701" s="80">
        <f>O2701-Y2701</f>
        <v/>
      </c>
      <c r="U2701" s="82">
        <f>AA2701/(T2701+X2701)</f>
        <v/>
      </c>
      <c r="V2701" s="80">
        <f>INDEX(检修、备用和必开!B:B,MATCH(统调负荷!$C2701,检修、备用和必开!$A:$A,0))</f>
        <v/>
      </c>
      <c r="W2701" s="80">
        <f>INDEX(检修、备用和必开!C:C,MATCH(统调负荷!$C2701,检修、备用和必开!$A:$A,0))</f>
        <v/>
      </c>
      <c r="X2701" s="80">
        <f>INDEX(检修、备用和必开!D:D,MATCH(统调负荷!$C2701,检修、备用和必开!$A:$A,0))</f>
        <v/>
      </c>
      <c r="Y2701" s="80">
        <f>INDEX(检修、备用和必开!E:E,MATCH(统调负荷!$C2701,检修、备用和必开!$A:$A,0))</f>
        <v/>
      </c>
      <c r="Z2701" s="80">
        <f>INDEX(检修、备用和必开!F:F,MATCH(统调负荷!$C2701,检修、备用和必开!$A:$A,0))</f>
        <v/>
      </c>
      <c r="AA2701" s="80">
        <f>94492.4-V2701-Z2701</f>
        <v/>
      </c>
      <c r="AB2701" s="80" t="n">
        <v>295</v>
      </c>
      <c r="AC2701" s="80" t="n">
        <v>226</v>
      </c>
      <c r="AD2701" s="83">
        <f>C2701+D2701</f>
        <v/>
      </c>
      <c r="AE2701" s="82">
        <f>N2701-E2701</f>
        <v/>
      </c>
      <c r="AF2701" s="82">
        <f>O2701-F2701</f>
        <v/>
      </c>
      <c r="AG2701" s="82">
        <f>P2701-G2701</f>
        <v/>
      </c>
      <c r="AH2701" s="82">
        <f>Q2701-H2701</f>
        <v/>
      </c>
      <c r="AI2701" s="82">
        <f>R2701-I2701</f>
        <v/>
      </c>
      <c r="AJ2701" s="82">
        <f>S2701-J2701</f>
        <v/>
      </c>
      <c r="AK2701" s="80">
        <f>INDEX(检修、备用和必开!I:I,MATCH(统调负荷!$C2701,检修、备用和必开!$A:$A,0))</f>
        <v/>
      </c>
    </row>
    <row r="2702" ht="13.8" customHeight="1">
      <c r="A2702" s="80">
        <f>WEEKDAY(C2702,2)</f>
        <v/>
      </c>
      <c r="B2702" s="80">
        <f>HOUR(D2702)</f>
        <v/>
      </c>
      <c r="D2702" s="75" t="n"/>
      <c r="E2702" s="80" t="n"/>
      <c r="F2702" s="80" t="n"/>
      <c r="G2702" s="80" t="n"/>
      <c r="H2702" s="80" t="n"/>
      <c r="I2702" s="80" t="n"/>
      <c r="J2702" s="80" t="n"/>
      <c r="K2702" s="80">
        <f>F2702-Y2702</f>
        <v/>
      </c>
      <c r="L2702" s="82">
        <f>AA2702/(K2702+W2702)</f>
        <v/>
      </c>
      <c r="M2702" s="75" t="n">
        <v>0.125</v>
      </c>
      <c r="N2702" s="80" t="n">
        <v>37531.3</v>
      </c>
      <c r="O2702" s="80" t="n">
        <v>13797.35</v>
      </c>
      <c r="P2702" s="80" t="n">
        <v>6504.06</v>
      </c>
      <c r="Q2702" s="80" t="n">
        <v>12812.3</v>
      </c>
      <c r="R2702" s="80" t="n">
        <v>5638.05</v>
      </c>
      <c r="S2702" s="80" t="n">
        <v>-1220.46</v>
      </c>
      <c r="T2702" s="80">
        <f>O2702-Y2702</f>
        <v/>
      </c>
      <c r="U2702" s="82">
        <f>AA2702/(T2702+X2702)</f>
        <v/>
      </c>
      <c r="V2702" s="80">
        <f>INDEX(检修、备用和必开!B:B,MATCH(统调负荷!$C2702,检修、备用和必开!$A:$A,0))</f>
        <v/>
      </c>
      <c r="W2702" s="80">
        <f>INDEX(检修、备用和必开!C:C,MATCH(统调负荷!$C2702,检修、备用和必开!$A:$A,0))</f>
        <v/>
      </c>
      <c r="X2702" s="80">
        <f>INDEX(检修、备用和必开!D:D,MATCH(统调负荷!$C2702,检修、备用和必开!$A:$A,0))</f>
        <v/>
      </c>
      <c r="Y2702" s="80">
        <f>INDEX(检修、备用和必开!E:E,MATCH(统调负荷!$C2702,检修、备用和必开!$A:$A,0))</f>
        <v/>
      </c>
      <c r="Z2702" s="80">
        <f>INDEX(检修、备用和必开!F:F,MATCH(统调负荷!$C2702,检修、备用和必开!$A:$A,0))</f>
        <v/>
      </c>
      <c r="AA2702" s="80">
        <f>94492.4-V2702-Z2702</f>
        <v/>
      </c>
      <c r="AB2702" s="80" t="n">
        <v>300</v>
      </c>
      <c r="AC2702" s="80" t="n">
        <v>275</v>
      </c>
      <c r="AD2702" s="83">
        <f>C2702+D2702</f>
        <v/>
      </c>
      <c r="AE2702" s="82">
        <f>N2702-E2702</f>
        <v/>
      </c>
      <c r="AF2702" s="82">
        <f>O2702-F2702</f>
        <v/>
      </c>
      <c r="AG2702" s="82">
        <f>P2702-G2702</f>
        <v/>
      </c>
      <c r="AH2702" s="82">
        <f>Q2702-H2702</f>
        <v/>
      </c>
      <c r="AI2702" s="82">
        <f>R2702-I2702</f>
        <v/>
      </c>
      <c r="AJ2702" s="82">
        <f>S2702-J2702</f>
        <v/>
      </c>
      <c r="AK2702" s="80">
        <f>INDEX(检修、备用和必开!I:I,MATCH(统调负荷!$C2702,检修、备用和必开!$A:$A,0))</f>
        <v/>
      </c>
    </row>
    <row r="2703" ht="13.8" customHeight="1">
      <c r="A2703" s="80">
        <f>WEEKDAY(C2703,2)</f>
        <v/>
      </c>
      <c r="B2703" s="80">
        <f>HOUR(D2703)</f>
        <v/>
      </c>
      <c r="D2703" s="75" t="n"/>
      <c r="E2703" s="80" t="n"/>
      <c r="F2703" s="80" t="n"/>
      <c r="G2703" s="80" t="n"/>
      <c r="H2703" s="80" t="n"/>
      <c r="I2703" s="80" t="n"/>
      <c r="J2703" s="80" t="n"/>
      <c r="K2703" s="80">
        <f>F2703-Y2703</f>
        <v/>
      </c>
      <c r="L2703" s="82">
        <f>AA2703/(K2703+W2703)</f>
        <v/>
      </c>
      <c r="M2703" s="75" t="n">
        <v>0.1354166666666667</v>
      </c>
      <c r="N2703" s="80" t="n">
        <v>37103</v>
      </c>
      <c r="O2703" s="80" t="n">
        <v>13635.6</v>
      </c>
      <c r="P2703" s="80" t="n">
        <v>6819.88</v>
      </c>
      <c r="Q2703" s="80" t="n">
        <v>12241.9</v>
      </c>
      <c r="R2703" s="80" t="n">
        <v>5581.9</v>
      </c>
      <c r="S2703" s="80" t="n">
        <v>-1176.28</v>
      </c>
      <c r="T2703" s="80">
        <f>O2703-Y2703</f>
        <v/>
      </c>
      <c r="U2703" s="82">
        <f>AA2703/(T2703+X2703)</f>
        <v/>
      </c>
      <c r="V2703" s="80">
        <f>INDEX(检修、备用和必开!B:B,MATCH(统调负荷!$C2703,检修、备用和必开!$A:$A,0))</f>
        <v/>
      </c>
      <c r="W2703" s="80">
        <f>INDEX(检修、备用和必开!C:C,MATCH(统调负荷!$C2703,检修、备用和必开!$A:$A,0))</f>
        <v/>
      </c>
      <c r="X2703" s="80">
        <f>INDEX(检修、备用和必开!D:D,MATCH(统调负荷!$C2703,检修、备用和必开!$A:$A,0))</f>
        <v/>
      </c>
      <c r="Y2703" s="80">
        <f>INDEX(检修、备用和必开!E:E,MATCH(统调负荷!$C2703,检修、备用和必开!$A:$A,0))</f>
        <v/>
      </c>
      <c r="Z2703" s="80">
        <f>INDEX(检修、备用和必开!F:F,MATCH(统调负荷!$C2703,检修、备用和必开!$A:$A,0))</f>
        <v/>
      </c>
      <c r="AA2703" s="80">
        <f>94492.4-V2703-Z2703</f>
        <v/>
      </c>
      <c r="AB2703" s="80" t="n">
        <v>280</v>
      </c>
      <c r="AC2703" s="80" t="n">
        <v>294.27</v>
      </c>
      <c r="AD2703" s="83">
        <f>C2703+D2703</f>
        <v/>
      </c>
      <c r="AE2703" s="82">
        <f>N2703-E2703</f>
        <v/>
      </c>
      <c r="AF2703" s="82">
        <f>O2703-F2703</f>
        <v/>
      </c>
      <c r="AG2703" s="82">
        <f>P2703-G2703</f>
        <v/>
      </c>
      <c r="AH2703" s="82">
        <f>Q2703-H2703</f>
        <v/>
      </c>
      <c r="AI2703" s="82">
        <f>R2703-I2703</f>
        <v/>
      </c>
      <c r="AJ2703" s="82">
        <f>S2703-J2703</f>
        <v/>
      </c>
      <c r="AK2703" s="80">
        <f>INDEX(检修、备用和必开!I:I,MATCH(统调负荷!$C2703,检修、备用和必开!$A:$A,0))</f>
        <v/>
      </c>
    </row>
    <row r="2704" ht="13.8" customHeight="1">
      <c r="A2704" s="80">
        <f>WEEKDAY(C2704,2)</f>
        <v/>
      </c>
      <c r="B2704" s="80">
        <f>HOUR(D2704)</f>
        <v/>
      </c>
      <c r="D2704" s="75" t="n"/>
      <c r="E2704" s="80" t="n"/>
      <c r="F2704" s="80" t="n"/>
      <c r="G2704" s="80" t="n"/>
      <c r="H2704" s="80" t="n"/>
      <c r="I2704" s="80" t="n"/>
      <c r="J2704" s="80" t="n"/>
      <c r="K2704" s="80">
        <f>F2704-Y2704</f>
        <v/>
      </c>
      <c r="L2704" s="82">
        <f>AA2704/(K2704+W2704)</f>
        <v/>
      </c>
      <c r="M2704" s="75" t="n">
        <v>0.1458333333333333</v>
      </c>
      <c r="N2704" s="80" t="n">
        <v>36607.7</v>
      </c>
      <c r="O2704" s="80" t="n">
        <v>13442.51</v>
      </c>
      <c r="P2704" s="80" t="n">
        <v>6863.31</v>
      </c>
      <c r="Q2704" s="80" t="n">
        <v>11939.8</v>
      </c>
      <c r="R2704" s="80" t="n">
        <v>5564.37</v>
      </c>
      <c r="S2704" s="80" t="n">
        <v>-1202.29</v>
      </c>
      <c r="T2704" s="80">
        <f>O2704-Y2704</f>
        <v/>
      </c>
      <c r="U2704" s="82">
        <f>AA2704/(T2704+X2704)</f>
        <v/>
      </c>
      <c r="V2704" s="80">
        <f>INDEX(检修、备用和必开!B:B,MATCH(统调负荷!$C2704,检修、备用和必开!$A:$A,0))</f>
        <v/>
      </c>
      <c r="W2704" s="80">
        <f>INDEX(检修、备用和必开!C:C,MATCH(统调负荷!$C2704,检修、备用和必开!$A:$A,0))</f>
        <v/>
      </c>
      <c r="X2704" s="80">
        <f>INDEX(检修、备用和必开!D:D,MATCH(统调负荷!$C2704,检修、备用和必开!$A:$A,0))</f>
        <v/>
      </c>
      <c r="Y2704" s="80">
        <f>INDEX(检修、备用和必开!E:E,MATCH(统调负荷!$C2704,检修、备用和必开!$A:$A,0))</f>
        <v/>
      </c>
      <c r="Z2704" s="80">
        <f>INDEX(检修、备用和必开!F:F,MATCH(统调负荷!$C2704,检修、备用和必开!$A:$A,0))</f>
        <v/>
      </c>
      <c r="AA2704" s="80">
        <f>94492.4-V2704-Z2704</f>
        <v/>
      </c>
      <c r="AB2704" s="80" t="n">
        <v>268</v>
      </c>
      <c r="AC2704" s="80" t="n">
        <v>297.2</v>
      </c>
      <c r="AD2704" s="83">
        <f>C2704+D2704</f>
        <v/>
      </c>
      <c r="AE2704" s="82">
        <f>N2704-E2704</f>
        <v/>
      </c>
      <c r="AF2704" s="82">
        <f>O2704-F2704</f>
        <v/>
      </c>
      <c r="AG2704" s="82">
        <f>P2704-G2704</f>
        <v/>
      </c>
      <c r="AH2704" s="82">
        <f>Q2704-H2704</f>
        <v/>
      </c>
      <c r="AI2704" s="82">
        <f>R2704-I2704</f>
        <v/>
      </c>
      <c r="AJ2704" s="82">
        <f>S2704-J2704</f>
        <v/>
      </c>
      <c r="AK2704" s="80">
        <f>INDEX(检修、备用和必开!I:I,MATCH(统调负荷!$C2704,检修、备用和必开!$A:$A,0))</f>
        <v/>
      </c>
    </row>
    <row r="2705" ht="13.8" customHeight="1">
      <c r="A2705" s="80">
        <f>WEEKDAY(C2705,2)</f>
        <v/>
      </c>
      <c r="B2705" s="80">
        <f>HOUR(D2705)</f>
        <v/>
      </c>
      <c r="D2705" s="75" t="n"/>
      <c r="E2705" s="80" t="n"/>
      <c r="F2705" s="80" t="n"/>
      <c r="G2705" s="80" t="n"/>
      <c r="H2705" s="80" t="n"/>
      <c r="I2705" s="80" t="n"/>
      <c r="J2705" s="80" t="n"/>
      <c r="K2705" s="80">
        <f>F2705-Y2705</f>
        <v/>
      </c>
      <c r="L2705" s="82">
        <f>AA2705/(K2705+W2705)</f>
        <v/>
      </c>
      <c r="M2705" s="75" t="n">
        <v>0.15625</v>
      </c>
      <c r="N2705" s="80" t="n">
        <v>36126.7</v>
      </c>
      <c r="O2705" s="80" t="n">
        <v>13128.51</v>
      </c>
      <c r="P2705" s="80" t="n">
        <v>6765.35</v>
      </c>
      <c r="Q2705" s="80" t="n">
        <v>11859.7</v>
      </c>
      <c r="R2705" s="80" t="n">
        <v>5555.89</v>
      </c>
      <c r="S2705" s="80" t="n">
        <v>-1182.75</v>
      </c>
      <c r="T2705" s="80">
        <f>O2705-Y2705</f>
        <v/>
      </c>
      <c r="U2705" s="82">
        <f>AA2705/(T2705+X2705)</f>
        <v/>
      </c>
      <c r="V2705" s="80">
        <f>INDEX(检修、备用和必开!B:B,MATCH(统调负荷!$C2705,检修、备用和必开!$A:$A,0))</f>
        <v/>
      </c>
      <c r="W2705" s="80">
        <f>INDEX(检修、备用和必开!C:C,MATCH(统调负荷!$C2705,检修、备用和必开!$A:$A,0))</f>
        <v/>
      </c>
      <c r="X2705" s="80">
        <f>INDEX(检修、备用和必开!D:D,MATCH(统调负荷!$C2705,检修、备用和必开!$A:$A,0))</f>
        <v/>
      </c>
      <c r="Y2705" s="80">
        <f>INDEX(检修、备用和必开!E:E,MATCH(统调负荷!$C2705,检修、备用和必开!$A:$A,0))</f>
        <v/>
      </c>
      <c r="Z2705" s="80">
        <f>INDEX(检修、备用和必开!F:F,MATCH(统调负荷!$C2705,检修、备用和必开!$A:$A,0))</f>
        <v/>
      </c>
      <c r="AA2705" s="80">
        <f>94492.4-V2705-Z2705</f>
        <v/>
      </c>
      <c r="AB2705" s="80" t="n">
        <v>255.01</v>
      </c>
      <c r="AC2705" s="80" t="n">
        <v>297.19</v>
      </c>
      <c r="AD2705" s="83">
        <f>C2705+D2705</f>
        <v/>
      </c>
      <c r="AE2705" s="82">
        <f>N2705-E2705</f>
        <v/>
      </c>
      <c r="AF2705" s="82">
        <f>O2705-F2705</f>
        <v/>
      </c>
      <c r="AG2705" s="82">
        <f>P2705-G2705</f>
        <v/>
      </c>
      <c r="AH2705" s="82">
        <f>Q2705-H2705</f>
        <v/>
      </c>
      <c r="AI2705" s="82">
        <f>R2705-I2705</f>
        <v/>
      </c>
      <c r="AJ2705" s="82">
        <f>S2705-J2705</f>
        <v/>
      </c>
      <c r="AK2705" s="80">
        <f>INDEX(检修、备用和必开!I:I,MATCH(统调负荷!$C2705,检修、备用和必开!$A:$A,0))</f>
        <v/>
      </c>
    </row>
    <row r="2706" ht="13.8" customHeight="1">
      <c r="A2706" s="80">
        <f>WEEKDAY(C2706,2)</f>
        <v/>
      </c>
      <c r="B2706" s="80">
        <f>HOUR(D2706)</f>
        <v/>
      </c>
      <c r="D2706" s="75" t="n"/>
      <c r="E2706" s="80" t="n"/>
      <c r="F2706" s="80" t="n"/>
      <c r="G2706" s="80" t="n"/>
      <c r="H2706" s="80" t="n"/>
      <c r="I2706" s="80" t="n"/>
      <c r="J2706" s="80" t="n"/>
      <c r="K2706" s="80">
        <f>F2706-Y2706</f>
        <v/>
      </c>
      <c r="L2706" s="82">
        <f>AA2706/(K2706+W2706)</f>
        <v/>
      </c>
      <c r="M2706" s="75" t="n">
        <v>0.1666666666666667</v>
      </c>
      <c r="N2706" s="80" t="n">
        <v>35978.4</v>
      </c>
      <c r="O2706" s="80" t="n">
        <v>14202.29</v>
      </c>
      <c r="P2706" s="80" t="n">
        <v>5817.27</v>
      </c>
      <c r="Q2706" s="80" t="n">
        <v>11589.2</v>
      </c>
      <c r="R2706" s="80" t="n">
        <v>5535.76</v>
      </c>
      <c r="S2706" s="80" t="n">
        <v>-1166.12</v>
      </c>
      <c r="T2706" s="80">
        <f>O2706-Y2706</f>
        <v/>
      </c>
      <c r="U2706" s="82">
        <f>AA2706/(T2706+X2706)</f>
        <v/>
      </c>
      <c r="V2706" s="80">
        <f>INDEX(检修、备用和必开!B:B,MATCH(统调负荷!$C2706,检修、备用和必开!$A:$A,0))</f>
        <v/>
      </c>
      <c r="W2706" s="80">
        <f>INDEX(检修、备用和必开!C:C,MATCH(统调负荷!$C2706,检修、备用和必开!$A:$A,0))</f>
        <v/>
      </c>
      <c r="X2706" s="80">
        <f>INDEX(检修、备用和必开!D:D,MATCH(统调负荷!$C2706,检修、备用和必开!$A:$A,0))</f>
        <v/>
      </c>
      <c r="Y2706" s="80">
        <f>INDEX(检修、备用和必开!E:E,MATCH(统调负荷!$C2706,检修、备用和必开!$A:$A,0))</f>
        <v/>
      </c>
      <c r="Z2706" s="80">
        <f>INDEX(检修、备用和必开!F:F,MATCH(统调负荷!$C2706,检修、备用和必开!$A:$A,0))</f>
        <v/>
      </c>
      <c r="AA2706" s="80">
        <f>94492.4-V2706-Z2706</f>
        <v/>
      </c>
      <c r="AB2706" s="80" t="n">
        <v>295</v>
      </c>
      <c r="AC2706" s="80" t="n">
        <v>350</v>
      </c>
      <c r="AD2706" s="83">
        <f>C2706+D2706</f>
        <v/>
      </c>
      <c r="AE2706" s="82">
        <f>N2706-E2706</f>
        <v/>
      </c>
      <c r="AF2706" s="82">
        <f>O2706-F2706</f>
        <v/>
      </c>
      <c r="AG2706" s="82">
        <f>P2706-G2706</f>
        <v/>
      </c>
      <c r="AH2706" s="82">
        <f>Q2706-H2706</f>
        <v/>
      </c>
      <c r="AI2706" s="82">
        <f>R2706-I2706</f>
        <v/>
      </c>
      <c r="AJ2706" s="82">
        <f>S2706-J2706</f>
        <v/>
      </c>
      <c r="AK2706" s="80">
        <f>INDEX(检修、备用和必开!I:I,MATCH(统调负荷!$C2706,检修、备用和必开!$A:$A,0))</f>
        <v/>
      </c>
    </row>
    <row r="2707" ht="13.8" customHeight="1">
      <c r="A2707" s="80">
        <f>WEEKDAY(C2707,2)</f>
        <v/>
      </c>
      <c r="B2707" s="80">
        <f>HOUR(D2707)</f>
        <v/>
      </c>
      <c r="D2707" s="75" t="n"/>
      <c r="E2707" s="80" t="n"/>
      <c r="F2707" s="80" t="n"/>
      <c r="G2707" s="80" t="n"/>
      <c r="H2707" s="80" t="n"/>
      <c r="I2707" s="80" t="n"/>
      <c r="J2707" s="80" t="n"/>
      <c r="K2707" s="80">
        <f>F2707-Y2707</f>
        <v/>
      </c>
      <c r="L2707" s="82">
        <f>AA2707/(K2707+W2707)</f>
        <v/>
      </c>
      <c r="M2707" s="75" t="n">
        <v>0.1770833333333333</v>
      </c>
      <c r="N2707" s="80" t="n">
        <v>35800.2</v>
      </c>
      <c r="O2707" s="80" t="n">
        <v>14291.4</v>
      </c>
      <c r="P2707" s="80" t="n">
        <v>5786.36</v>
      </c>
      <c r="Q2707" s="80" t="n">
        <v>11373.6</v>
      </c>
      <c r="R2707" s="80" t="n">
        <v>5505.72</v>
      </c>
      <c r="S2707" s="80" t="n">
        <v>-1156.88</v>
      </c>
      <c r="T2707" s="80">
        <f>O2707-Y2707</f>
        <v/>
      </c>
      <c r="U2707" s="82">
        <f>AA2707/(T2707+X2707)</f>
        <v/>
      </c>
      <c r="V2707" s="80">
        <f>INDEX(检修、备用和必开!B:B,MATCH(统调负荷!$C2707,检修、备用和必开!$A:$A,0))</f>
        <v/>
      </c>
      <c r="W2707" s="80">
        <f>INDEX(检修、备用和必开!C:C,MATCH(统调负荷!$C2707,检修、备用和必开!$A:$A,0))</f>
        <v/>
      </c>
      <c r="X2707" s="80">
        <f>INDEX(检修、备用和必开!D:D,MATCH(统调负荷!$C2707,检修、备用和必开!$A:$A,0))</f>
        <v/>
      </c>
      <c r="Y2707" s="80">
        <f>INDEX(检修、备用和必开!E:E,MATCH(统调负荷!$C2707,检修、备用和必开!$A:$A,0))</f>
        <v/>
      </c>
      <c r="Z2707" s="80">
        <f>INDEX(检修、备用和必开!F:F,MATCH(统调负荷!$C2707,检修、备用和必开!$A:$A,0))</f>
        <v/>
      </c>
      <c r="AA2707" s="80">
        <f>94492.4-V2707-Z2707</f>
        <v/>
      </c>
      <c r="AB2707" s="80" t="n">
        <v>277</v>
      </c>
      <c r="AC2707" s="80" t="n">
        <v>310.12</v>
      </c>
      <c r="AD2707" s="83">
        <f>C2707+D2707</f>
        <v/>
      </c>
      <c r="AE2707" s="82">
        <f>N2707-E2707</f>
        <v/>
      </c>
      <c r="AF2707" s="82">
        <f>O2707-F2707</f>
        <v/>
      </c>
      <c r="AG2707" s="82">
        <f>P2707-G2707</f>
        <v/>
      </c>
      <c r="AH2707" s="82">
        <f>Q2707-H2707</f>
        <v/>
      </c>
      <c r="AI2707" s="82">
        <f>R2707-I2707</f>
        <v/>
      </c>
      <c r="AJ2707" s="82">
        <f>S2707-J2707</f>
        <v/>
      </c>
      <c r="AK2707" s="80">
        <f>INDEX(检修、备用和必开!I:I,MATCH(统调负荷!$C2707,检修、备用和必开!$A:$A,0))</f>
        <v/>
      </c>
    </row>
    <row r="2708" ht="13.8" customHeight="1">
      <c r="A2708" s="80">
        <f>WEEKDAY(C2708,2)</f>
        <v/>
      </c>
      <c r="B2708" s="80">
        <f>HOUR(D2708)</f>
        <v/>
      </c>
      <c r="D2708" s="75" t="n"/>
      <c r="E2708" s="80" t="n"/>
      <c r="F2708" s="80" t="n"/>
      <c r="G2708" s="80" t="n"/>
      <c r="H2708" s="80" t="n"/>
      <c r="I2708" s="80" t="n"/>
      <c r="J2708" s="80" t="n"/>
      <c r="K2708" s="80">
        <f>F2708-Y2708</f>
        <v/>
      </c>
      <c r="L2708" s="82">
        <f>AA2708/(K2708+W2708)</f>
        <v/>
      </c>
      <c r="M2708" s="75" t="n">
        <v>0.1875</v>
      </c>
      <c r="N2708" s="80" t="n">
        <v>35567.4</v>
      </c>
      <c r="O2708" s="80" t="n">
        <v>14336.39</v>
      </c>
      <c r="P2708" s="80" t="n">
        <v>5534.21</v>
      </c>
      <c r="Q2708" s="80" t="n">
        <v>11367.3</v>
      </c>
      <c r="R2708" s="80" t="n">
        <v>5493.03</v>
      </c>
      <c r="S2708" s="80" t="n">
        <v>-1163.53</v>
      </c>
      <c r="T2708" s="80">
        <f>O2708-Y2708</f>
        <v/>
      </c>
      <c r="U2708" s="82">
        <f>AA2708/(T2708+X2708)</f>
        <v/>
      </c>
      <c r="V2708" s="80">
        <f>INDEX(检修、备用和必开!B:B,MATCH(统调负荷!$C2708,检修、备用和必开!$A:$A,0))</f>
        <v/>
      </c>
      <c r="W2708" s="80">
        <f>INDEX(检修、备用和必开!C:C,MATCH(统调负荷!$C2708,检修、备用和必开!$A:$A,0))</f>
        <v/>
      </c>
      <c r="X2708" s="80">
        <f>INDEX(检修、备用和必开!D:D,MATCH(统调负荷!$C2708,检修、备用和必开!$A:$A,0))</f>
        <v/>
      </c>
      <c r="Y2708" s="80">
        <f>INDEX(检修、备用和必开!E:E,MATCH(统调负荷!$C2708,检修、备用和必开!$A:$A,0))</f>
        <v/>
      </c>
      <c r="Z2708" s="80">
        <f>INDEX(检修、备用和必开!F:F,MATCH(统调负荷!$C2708,检修、备用和必开!$A:$A,0))</f>
        <v/>
      </c>
      <c r="AA2708" s="80">
        <f>94492.4-V2708-Z2708</f>
        <v/>
      </c>
      <c r="AB2708" s="80" t="n">
        <v>275</v>
      </c>
      <c r="AC2708" s="80" t="n">
        <v>310.11</v>
      </c>
      <c r="AD2708" s="83">
        <f>C2708+D2708</f>
        <v/>
      </c>
      <c r="AE2708" s="82">
        <f>N2708-E2708</f>
        <v/>
      </c>
      <c r="AF2708" s="82">
        <f>O2708-F2708</f>
        <v/>
      </c>
      <c r="AG2708" s="82">
        <f>P2708-G2708</f>
        <v/>
      </c>
      <c r="AH2708" s="82">
        <f>Q2708-H2708</f>
        <v/>
      </c>
      <c r="AI2708" s="82">
        <f>R2708-I2708</f>
        <v/>
      </c>
      <c r="AJ2708" s="82">
        <f>S2708-J2708</f>
        <v/>
      </c>
      <c r="AK2708" s="80">
        <f>INDEX(检修、备用和必开!I:I,MATCH(统调负荷!$C2708,检修、备用和必开!$A:$A,0))</f>
        <v/>
      </c>
    </row>
    <row r="2709" ht="13.8" customHeight="1">
      <c r="A2709" s="80">
        <f>WEEKDAY(C2709,2)</f>
        <v/>
      </c>
      <c r="B2709" s="80">
        <f>HOUR(D2709)</f>
        <v/>
      </c>
      <c r="D2709" s="75" t="n"/>
      <c r="E2709" s="80" t="n"/>
      <c r="F2709" s="80" t="n"/>
      <c r="G2709" s="80" t="n"/>
      <c r="H2709" s="80" t="n"/>
      <c r="I2709" s="80" t="n"/>
      <c r="J2709" s="80" t="n"/>
      <c r="K2709" s="80">
        <f>F2709-Y2709</f>
        <v/>
      </c>
      <c r="L2709" s="82">
        <f>AA2709/(K2709+W2709)</f>
        <v/>
      </c>
      <c r="M2709" s="75" t="n">
        <v>0.1979166666666667</v>
      </c>
      <c r="N2709" s="80" t="n">
        <v>35525.6</v>
      </c>
      <c r="O2709" s="80" t="n">
        <v>14171.25</v>
      </c>
      <c r="P2709" s="80" t="n">
        <v>5713.3</v>
      </c>
      <c r="Q2709" s="80" t="n">
        <v>11302.5</v>
      </c>
      <c r="R2709" s="80" t="n">
        <v>5502.45</v>
      </c>
      <c r="S2709" s="80" t="n">
        <v>-1163.9</v>
      </c>
      <c r="T2709" s="80">
        <f>O2709-Y2709</f>
        <v/>
      </c>
      <c r="U2709" s="82">
        <f>AA2709/(T2709+X2709)</f>
        <v/>
      </c>
      <c r="V2709" s="80">
        <f>INDEX(检修、备用和必开!B:B,MATCH(统调负荷!$C2709,检修、备用和必开!$A:$A,0))</f>
        <v/>
      </c>
      <c r="W2709" s="80">
        <f>INDEX(检修、备用和必开!C:C,MATCH(统调负荷!$C2709,检修、备用和必开!$A:$A,0))</f>
        <v/>
      </c>
      <c r="X2709" s="80">
        <f>INDEX(检修、备用和必开!D:D,MATCH(统调负荷!$C2709,检修、备用和必开!$A:$A,0))</f>
        <v/>
      </c>
      <c r="Y2709" s="80">
        <f>INDEX(检修、备用和必开!E:E,MATCH(统调负荷!$C2709,检修、备用和必开!$A:$A,0))</f>
        <v/>
      </c>
      <c r="Z2709" s="80">
        <f>INDEX(检修、备用和必开!F:F,MATCH(统调负荷!$C2709,检修、备用和必开!$A:$A,0))</f>
        <v/>
      </c>
      <c r="AA2709" s="80">
        <f>94492.4-V2709-Z2709</f>
        <v/>
      </c>
      <c r="AB2709" s="80" t="n">
        <v>272</v>
      </c>
      <c r="AC2709" s="80" t="n">
        <v>305.11</v>
      </c>
      <c r="AD2709" s="83">
        <f>C2709+D2709</f>
        <v/>
      </c>
      <c r="AE2709" s="82">
        <f>N2709-E2709</f>
        <v/>
      </c>
      <c r="AF2709" s="82">
        <f>O2709-F2709</f>
        <v/>
      </c>
      <c r="AG2709" s="82">
        <f>P2709-G2709</f>
        <v/>
      </c>
      <c r="AH2709" s="82">
        <f>Q2709-H2709</f>
        <v/>
      </c>
      <c r="AI2709" s="82">
        <f>R2709-I2709</f>
        <v/>
      </c>
      <c r="AJ2709" s="82">
        <f>S2709-J2709</f>
        <v/>
      </c>
      <c r="AK2709" s="80">
        <f>INDEX(检修、备用和必开!I:I,MATCH(统调负荷!$C2709,检修、备用和必开!$A:$A,0))</f>
        <v/>
      </c>
    </row>
    <row r="2710" ht="13.8" customHeight="1">
      <c r="A2710" s="80">
        <f>WEEKDAY(C2710,2)</f>
        <v/>
      </c>
      <c r="B2710" s="80">
        <f>HOUR(D2710)</f>
        <v/>
      </c>
      <c r="D2710" s="75" t="n"/>
      <c r="E2710" s="80" t="n"/>
      <c r="F2710" s="80" t="n"/>
      <c r="G2710" s="80" t="n"/>
      <c r="H2710" s="80" t="n"/>
      <c r="I2710" s="80" t="n"/>
      <c r="J2710" s="80" t="n"/>
      <c r="K2710" s="80">
        <f>F2710-Y2710</f>
        <v/>
      </c>
      <c r="L2710" s="82">
        <f>AA2710/(K2710+W2710)</f>
        <v/>
      </c>
      <c r="M2710" s="75" t="n">
        <v>0.2083333333333333</v>
      </c>
      <c r="N2710" s="80" t="n">
        <v>35304.7</v>
      </c>
      <c r="O2710" s="80" t="n">
        <v>14074.59</v>
      </c>
      <c r="P2710" s="80" t="n">
        <v>5541.83</v>
      </c>
      <c r="Q2710" s="80" t="n">
        <v>11371.8</v>
      </c>
      <c r="R2710" s="80" t="n">
        <v>5485</v>
      </c>
      <c r="S2710" s="80" t="n">
        <v>-1168.52</v>
      </c>
      <c r="T2710" s="80">
        <f>O2710-Y2710</f>
        <v/>
      </c>
      <c r="U2710" s="82">
        <f>AA2710/(T2710+X2710)</f>
        <v/>
      </c>
      <c r="V2710" s="80">
        <f>INDEX(检修、备用和必开!B:B,MATCH(统调负荷!$C2710,检修、备用和必开!$A:$A,0))</f>
        <v/>
      </c>
      <c r="W2710" s="80">
        <f>INDEX(检修、备用和必开!C:C,MATCH(统调负荷!$C2710,检修、备用和必开!$A:$A,0))</f>
        <v/>
      </c>
      <c r="X2710" s="80">
        <f>INDEX(检修、备用和必开!D:D,MATCH(统调负荷!$C2710,检修、备用和必开!$A:$A,0))</f>
        <v/>
      </c>
      <c r="Y2710" s="80">
        <f>INDEX(检修、备用和必开!E:E,MATCH(统调负荷!$C2710,检修、备用和必开!$A:$A,0))</f>
        <v/>
      </c>
      <c r="Z2710" s="80">
        <f>INDEX(检修、备用和必开!F:F,MATCH(统调负荷!$C2710,检修、备用和必开!$A:$A,0))</f>
        <v/>
      </c>
      <c r="AA2710" s="80">
        <f>94492.4-V2710-Z2710</f>
        <v/>
      </c>
      <c r="AB2710" s="80" t="n">
        <v>260</v>
      </c>
      <c r="AC2710" s="80" t="n">
        <v>309</v>
      </c>
      <c r="AD2710" s="83">
        <f>C2710+D2710</f>
        <v/>
      </c>
      <c r="AE2710" s="82">
        <f>N2710-E2710</f>
        <v/>
      </c>
      <c r="AF2710" s="82">
        <f>O2710-F2710</f>
        <v/>
      </c>
      <c r="AG2710" s="82">
        <f>P2710-G2710</f>
        <v/>
      </c>
      <c r="AH2710" s="82">
        <f>Q2710-H2710</f>
        <v/>
      </c>
      <c r="AI2710" s="82">
        <f>R2710-I2710</f>
        <v/>
      </c>
      <c r="AJ2710" s="82">
        <f>S2710-J2710</f>
        <v/>
      </c>
      <c r="AK2710" s="80">
        <f>INDEX(检修、备用和必开!I:I,MATCH(统调负荷!$C2710,检修、备用和必开!$A:$A,0))</f>
        <v/>
      </c>
    </row>
    <row r="2711" ht="13.8" customHeight="1">
      <c r="A2711" s="80">
        <f>WEEKDAY(C2711,2)</f>
        <v/>
      </c>
      <c r="B2711" s="80">
        <f>HOUR(D2711)</f>
        <v/>
      </c>
      <c r="D2711" s="75" t="n"/>
      <c r="E2711" s="80" t="n"/>
      <c r="F2711" s="80" t="n"/>
      <c r="G2711" s="80" t="n"/>
      <c r="H2711" s="80" t="n"/>
      <c r="I2711" s="80" t="n"/>
      <c r="J2711" s="80" t="n"/>
      <c r="K2711" s="80">
        <f>F2711-Y2711</f>
        <v/>
      </c>
      <c r="L2711" s="82">
        <f>AA2711/(K2711+W2711)</f>
        <v/>
      </c>
      <c r="M2711" s="75" t="n">
        <v>0.21875</v>
      </c>
      <c r="N2711" s="80" t="n">
        <v>35568.7</v>
      </c>
      <c r="O2711" s="80" t="n">
        <v>13564.81</v>
      </c>
      <c r="P2711" s="80" t="n">
        <v>6067.05</v>
      </c>
      <c r="Q2711" s="80" t="n">
        <v>11570.1</v>
      </c>
      <c r="R2711" s="80" t="n">
        <v>5533.42</v>
      </c>
      <c r="S2711" s="80" t="n">
        <v>-1166.68</v>
      </c>
      <c r="T2711" s="80">
        <f>O2711-Y2711</f>
        <v/>
      </c>
      <c r="U2711" s="82">
        <f>AA2711/(T2711+X2711)</f>
        <v/>
      </c>
      <c r="V2711" s="80">
        <f>INDEX(检修、备用和必开!B:B,MATCH(统调负荷!$C2711,检修、备用和必开!$A:$A,0))</f>
        <v/>
      </c>
      <c r="W2711" s="80">
        <f>INDEX(检修、备用和必开!C:C,MATCH(统调负荷!$C2711,检修、备用和必开!$A:$A,0))</f>
        <v/>
      </c>
      <c r="X2711" s="80">
        <f>INDEX(检修、备用和必开!D:D,MATCH(统调负荷!$C2711,检修、备用和必开!$A:$A,0))</f>
        <v/>
      </c>
      <c r="Y2711" s="80">
        <f>INDEX(检修、备用和必开!E:E,MATCH(统调负荷!$C2711,检修、备用和必开!$A:$A,0))</f>
        <v/>
      </c>
      <c r="Z2711" s="80">
        <f>INDEX(检修、备用和必开!F:F,MATCH(统调负荷!$C2711,检修、备用和必开!$A:$A,0))</f>
        <v/>
      </c>
      <c r="AA2711" s="80">
        <f>94492.4-V2711-Z2711</f>
        <v/>
      </c>
      <c r="AB2711" s="80" t="n">
        <v>240</v>
      </c>
      <c r="AC2711" s="80" t="n">
        <v>300.15</v>
      </c>
      <c r="AD2711" s="83">
        <f>C2711+D2711</f>
        <v/>
      </c>
      <c r="AE2711" s="82">
        <f>N2711-E2711</f>
        <v/>
      </c>
      <c r="AF2711" s="82">
        <f>O2711-F2711</f>
        <v/>
      </c>
      <c r="AG2711" s="82">
        <f>P2711-G2711</f>
        <v/>
      </c>
      <c r="AH2711" s="82">
        <f>Q2711-H2711</f>
        <v/>
      </c>
      <c r="AI2711" s="82">
        <f>R2711-I2711</f>
        <v/>
      </c>
      <c r="AJ2711" s="82">
        <f>S2711-J2711</f>
        <v/>
      </c>
      <c r="AK2711" s="80">
        <f>INDEX(检修、备用和必开!I:I,MATCH(统调负荷!$C2711,检修、备用和必开!$A:$A,0))</f>
        <v/>
      </c>
    </row>
    <row r="2712" ht="13.8" customHeight="1">
      <c r="A2712" s="80">
        <f>WEEKDAY(C2712,2)</f>
        <v/>
      </c>
      <c r="B2712" s="80">
        <f>HOUR(D2712)</f>
        <v/>
      </c>
      <c r="D2712" s="75" t="n"/>
      <c r="E2712" s="80" t="n"/>
      <c r="F2712" s="80" t="n"/>
      <c r="G2712" s="80" t="n"/>
      <c r="H2712" s="80" t="n"/>
      <c r="I2712" s="80" t="n"/>
      <c r="J2712" s="80" t="n"/>
      <c r="K2712" s="80">
        <f>F2712-Y2712</f>
        <v/>
      </c>
      <c r="L2712" s="82">
        <f>AA2712/(K2712+W2712)</f>
        <v/>
      </c>
      <c r="M2712" s="75" t="n">
        <v>0.2291666666666667</v>
      </c>
      <c r="N2712" s="80" t="n">
        <v>35600.4</v>
      </c>
      <c r="O2712" s="80" t="n">
        <v>13664.29</v>
      </c>
      <c r="P2712" s="80" t="n">
        <v>5970.9</v>
      </c>
      <c r="Q2712" s="80" t="n">
        <v>11602.7</v>
      </c>
      <c r="R2712" s="80" t="n">
        <v>5528.26</v>
      </c>
      <c r="S2712" s="80" t="n">
        <v>-1165.75</v>
      </c>
      <c r="T2712" s="80">
        <f>O2712-Y2712</f>
        <v/>
      </c>
      <c r="U2712" s="82">
        <f>AA2712/(T2712+X2712)</f>
        <v/>
      </c>
      <c r="V2712" s="80">
        <f>INDEX(检修、备用和必开!B:B,MATCH(统调负荷!$C2712,检修、备用和必开!$A:$A,0))</f>
        <v/>
      </c>
      <c r="W2712" s="80">
        <f>INDEX(检修、备用和必开!C:C,MATCH(统调负荷!$C2712,检修、备用和必开!$A:$A,0))</f>
        <v/>
      </c>
      <c r="X2712" s="80">
        <f>INDEX(检修、备用和必开!D:D,MATCH(统调负荷!$C2712,检修、备用和必开!$A:$A,0))</f>
        <v/>
      </c>
      <c r="Y2712" s="80">
        <f>INDEX(检修、备用和必开!E:E,MATCH(统调负荷!$C2712,检修、备用和必开!$A:$A,0))</f>
        <v/>
      </c>
      <c r="Z2712" s="80">
        <f>INDEX(检修、备用和必开!F:F,MATCH(统调负荷!$C2712,检修、备用和必开!$A:$A,0))</f>
        <v/>
      </c>
      <c r="AA2712" s="80">
        <f>94492.4-V2712-Z2712</f>
        <v/>
      </c>
      <c r="AB2712" s="80" t="n">
        <v>250</v>
      </c>
      <c r="AC2712" s="80" t="n">
        <v>300.15</v>
      </c>
      <c r="AD2712" s="83">
        <f>C2712+D2712</f>
        <v/>
      </c>
      <c r="AE2712" s="82">
        <f>N2712-E2712</f>
        <v/>
      </c>
      <c r="AF2712" s="82">
        <f>O2712-F2712</f>
        <v/>
      </c>
      <c r="AG2712" s="82">
        <f>P2712-G2712</f>
        <v/>
      </c>
      <c r="AH2712" s="82">
        <f>Q2712-H2712</f>
        <v/>
      </c>
      <c r="AI2712" s="82">
        <f>R2712-I2712</f>
        <v/>
      </c>
      <c r="AJ2712" s="82">
        <f>S2712-J2712</f>
        <v/>
      </c>
      <c r="AK2712" s="80">
        <f>INDEX(检修、备用和必开!I:I,MATCH(统调负荷!$C2712,检修、备用和必开!$A:$A,0))</f>
        <v/>
      </c>
    </row>
    <row r="2713" ht="13.8" customHeight="1">
      <c r="A2713" s="80">
        <f>WEEKDAY(C2713,2)</f>
        <v/>
      </c>
      <c r="B2713" s="80">
        <f>HOUR(D2713)</f>
        <v/>
      </c>
      <c r="D2713" s="75" t="n"/>
      <c r="E2713" s="80" t="n"/>
      <c r="F2713" s="80" t="n"/>
      <c r="G2713" s="80" t="n"/>
      <c r="H2713" s="80" t="n"/>
      <c r="I2713" s="80" t="n"/>
      <c r="J2713" s="80" t="n"/>
      <c r="K2713" s="80">
        <f>F2713-Y2713</f>
        <v/>
      </c>
      <c r="L2713" s="82">
        <f>AA2713/(K2713+W2713)</f>
        <v/>
      </c>
      <c r="M2713" s="75" t="n">
        <v>0.2395833333333333</v>
      </c>
      <c r="N2713" s="80" t="n">
        <v>35924.5</v>
      </c>
      <c r="O2713" s="80" t="n">
        <v>14105.94</v>
      </c>
      <c r="P2713" s="80" t="n">
        <v>5808.74</v>
      </c>
      <c r="Q2713" s="80" t="n">
        <v>11679.3</v>
      </c>
      <c r="R2713" s="80" t="n">
        <v>5528.41</v>
      </c>
      <c r="S2713" s="80" t="n">
        <v>-1197.89</v>
      </c>
      <c r="T2713" s="80">
        <f>O2713-Y2713</f>
        <v/>
      </c>
      <c r="U2713" s="82">
        <f>AA2713/(T2713+X2713)</f>
        <v/>
      </c>
      <c r="V2713" s="80">
        <f>INDEX(检修、备用和必开!B:B,MATCH(统调负荷!$C2713,检修、备用和必开!$A:$A,0))</f>
        <v/>
      </c>
      <c r="W2713" s="80">
        <f>INDEX(检修、备用和必开!C:C,MATCH(统调负荷!$C2713,检修、备用和必开!$A:$A,0))</f>
        <v/>
      </c>
      <c r="X2713" s="80">
        <f>INDEX(检修、备用和必开!D:D,MATCH(统调负荷!$C2713,检修、备用和必开!$A:$A,0))</f>
        <v/>
      </c>
      <c r="Y2713" s="80">
        <f>INDEX(检修、备用和必开!E:E,MATCH(统调负荷!$C2713,检修、备用和必开!$A:$A,0))</f>
        <v/>
      </c>
      <c r="Z2713" s="80">
        <f>INDEX(检修、备用和必开!F:F,MATCH(统调负荷!$C2713,检修、备用和必开!$A:$A,0))</f>
        <v/>
      </c>
      <c r="AA2713" s="80">
        <f>94492.4-V2713-Z2713</f>
        <v/>
      </c>
      <c r="AB2713" s="80" t="n">
        <v>266</v>
      </c>
      <c r="AC2713" s="80" t="n">
        <v>300.13</v>
      </c>
      <c r="AD2713" s="83">
        <f>C2713+D2713</f>
        <v/>
      </c>
      <c r="AE2713" s="82">
        <f>N2713-E2713</f>
        <v/>
      </c>
      <c r="AF2713" s="82">
        <f>O2713-F2713</f>
        <v/>
      </c>
      <c r="AG2713" s="82">
        <f>P2713-G2713</f>
        <v/>
      </c>
      <c r="AH2713" s="82">
        <f>Q2713-H2713</f>
        <v/>
      </c>
      <c r="AI2713" s="82">
        <f>R2713-I2713</f>
        <v/>
      </c>
      <c r="AJ2713" s="82">
        <f>S2713-J2713</f>
        <v/>
      </c>
      <c r="AK2713" s="80">
        <f>INDEX(检修、备用和必开!I:I,MATCH(统调负荷!$C2713,检修、备用和必开!$A:$A,0))</f>
        <v/>
      </c>
    </row>
    <row r="2714" ht="13.8" customHeight="1">
      <c r="A2714" s="80">
        <f>WEEKDAY(C2714,2)</f>
        <v/>
      </c>
      <c r="B2714" s="80">
        <f>HOUR(D2714)</f>
        <v/>
      </c>
      <c r="D2714" s="75" t="n"/>
      <c r="E2714" s="80" t="n"/>
      <c r="F2714" s="80" t="n"/>
      <c r="G2714" s="80" t="n"/>
      <c r="H2714" s="80" t="n"/>
      <c r="I2714" s="80" t="n"/>
      <c r="J2714" s="80" t="n"/>
      <c r="K2714" s="80">
        <f>F2714-Y2714</f>
        <v/>
      </c>
      <c r="L2714" s="82">
        <f>AA2714/(K2714+W2714)</f>
        <v/>
      </c>
      <c r="M2714" s="75" t="n">
        <v>0.25</v>
      </c>
      <c r="N2714" s="80" t="n">
        <v>35953.4</v>
      </c>
      <c r="O2714" s="80" t="n">
        <v>13902.5</v>
      </c>
      <c r="P2714" s="80" t="n">
        <v>6032.21</v>
      </c>
      <c r="Q2714" s="80" t="n">
        <v>11651.6</v>
      </c>
      <c r="R2714" s="80" t="n">
        <v>5557.37</v>
      </c>
      <c r="S2714" s="80" t="n">
        <v>-1190.28</v>
      </c>
      <c r="T2714" s="80">
        <f>O2714-Y2714</f>
        <v/>
      </c>
      <c r="U2714" s="82">
        <f>AA2714/(T2714+X2714)</f>
        <v/>
      </c>
      <c r="V2714" s="80">
        <f>INDEX(检修、备用和必开!B:B,MATCH(统调负荷!$C2714,检修、备用和必开!$A:$A,0))</f>
        <v/>
      </c>
      <c r="W2714" s="80">
        <f>INDEX(检修、备用和必开!C:C,MATCH(统调负荷!$C2714,检修、备用和必开!$A:$A,0))</f>
        <v/>
      </c>
      <c r="X2714" s="80">
        <f>INDEX(检修、备用和必开!D:D,MATCH(统调负荷!$C2714,检修、备用和必开!$A:$A,0))</f>
        <v/>
      </c>
      <c r="Y2714" s="80">
        <f>INDEX(检修、备用和必开!E:E,MATCH(统调负荷!$C2714,检修、备用和必开!$A:$A,0))</f>
        <v/>
      </c>
      <c r="Z2714" s="80">
        <f>INDEX(检修、备用和必开!F:F,MATCH(统调负荷!$C2714,检修、备用和必开!$A:$A,0))</f>
        <v/>
      </c>
      <c r="AA2714" s="80">
        <f>94492.4-V2714-Z2714</f>
        <v/>
      </c>
      <c r="AB2714" s="80" t="n">
        <v>272</v>
      </c>
      <c r="AC2714" s="80" t="n">
        <v>302.13</v>
      </c>
      <c r="AD2714" s="83">
        <f>C2714+D2714</f>
        <v/>
      </c>
      <c r="AE2714" s="82">
        <f>N2714-E2714</f>
        <v/>
      </c>
      <c r="AF2714" s="82">
        <f>O2714-F2714</f>
        <v/>
      </c>
      <c r="AG2714" s="82">
        <f>P2714-G2714</f>
        <v/>
      </c>
      <c r="AH2714" s="82">
        <f>Q2714-H2714</f>
        <v/>
      </c>
      <c r="AI2714" s="82">
        <f>R2714-I2714</f>
        <v/>
      </c>
      <c r="AJ2714" s="82">
        <f>S2714-J2714</f>
        <v/>
      </c>
      <c r="AK2714" s="80">
        <f>INDEX(检修、备用和必开!I:I,MATCH(统调负荷!$C2714,检修、备用和必开!$A:$A,0))</f>
        <v/>
      </c>
    </row>
    <row r="2715" ht="13.8" customHeight="1">
      <c r="A2715" s="80">
        <f>WEEKDAY(C2715,2)</f>
        <v/>
      </c>
      <c r="B2715" s="80">
        <f>HOUR(D2715)</f>
        <v/>
      </c>
      <c r="D2715" s="75" t="n"/>
      <c r="E2715" s="80" t="n"/>
      <c r="F2715" s="80" t="n"/>
      <c r="G2715" s="80" t="n"/>
      <c r="H2715" s="80" t="n"/>
      <c r="I2715" s="80" t="n"/>
      <c r="J2715" s="80" t="n"/>
      <c r="K2715" s="80">
        <f>F2715-Y2715</f>
        <v/>
      </c>
      <c r="L2715" s="82">
        <f>AA2715/(K2715+W2715)</f>
        <v/>
      </c>
      <c r="M2715" s="75" t="n">
        <v>0.2604166666666667</v>
      </c>
      <c r="N2715" s="80" t="n">
        <v>36676.8</v>
      </c>
      <c r="O2715" s="80" t="n">
        <v>13438.54</v>
      </c>
      <c r="P2715" s="80" t="n">
        <v>6413.51</v>
      </c>
      <c r="Q2715" s="80" t="n">
        <v>12363.5</v>
      </c>
      <c r="R2715" s="80" t="n">
        <v>5644.37</v>
      </c>
      <c r="S2715" s="80" t="n">
        <v>-1183.12</v>
      </c>
      <c r="T2715" s="80">
        <f>O2715-Y2715</f>
        <v/>
      </c>
      <c r="U2715" s="82">
        <f>AA2715/(T2715+X2715)</f>
        <v/>
      </c>
      <c r="V2715" s="80">
        <f>INDEX(检修、备用和必开!B:B,MATCH(统调负荷!$C2715,检修、备用和必开!$A:$A,0))</f>
        <v/>
      </c>
      <c r="W2715" s="80">
        <f>INDEX(检修、备用和必开!C:C,MATCH(统调负荷!$C2715,检修、备用和必开!$A:$A,0))</f>
        <v/>
      </c>
      <c r="X2715" s="80">
        <f>INDEX(检修、备用和必开!D:D,MATCH(统调负荷!$C2715,检修、备用和必开!$A:$A,0))</f>
        <v/>
      </c>
      <c r="Y2715" s="80">
        <f>INDEX(检修、备用和必开!E:E,MATCH(统调负荷!$C2715,检修、备用和必开!$A:$A,0))</f>
        <v/>
      </c>
      <c r="Z2715" s="80">
        <f>INDEX(检修、备用和必开!F:F,MATCH(统调负荷!$C2715,检修、备用和必开!$A:$A,0))</f>
        <v/>
      </c>
      <c r="AA2715" s="80">
        <f>94492.4-V2715-Z2715</f>
        <v/>
      </c>
      <c r="AB2715" s="80" t="n">
        <v>224</v>
      </c>
      <c r="AC2715" s="80" t="n">
        <v>298.92</v>
      </c>
      <c r="AD2715" s="83">
        <f>C2715+D2715</f>
        <v/>
      </c>
      <c r="AE2715" s="82">
        <f>N2715-E2715</f>
        <v/>
      </c>
      <c r="AF2715" s="82">
        <f>O2715-F2715</f>
        <v/>
      </c>
      <c r="AG2715" s="82">
        <f>P2715-G2715</f>
        <v/>
      </c>
      <c r="AH2715" s="82">
        <f>Q2715-H2715</f>
        <v/>
      </c>
      <c r="AI2715" s="82">
        <f>R2715-I2715</f>
        <v/>
      </c>
      <c r="AJ2715" s="82">
        <f>S2715-J2715</f>
        <v/>
      </c>
      <c r="AK2715" s="80">
        <f>INDEX(检修、备用和必开!I:I,MATCH(统调负荷!$C2715,检修、备用和必开!$A:$A,0))</f>
        <v/>
      </c>
    </row>
    <row r="2716" ht="13.8" customHeight="1">
      <c r="A2716" s="80">
        <f>WEEKDAY(C2716,2)</f>
        <v/>
      </c>
      <c r="B2716" s="80">
        <f>HOUR(D2716)</f>
        <v/>
      </c>
      <c r="D2716" s="75" t="n"/>
      <c r="E2716" s="80" t="n"/>
      <c r="F2716" s="80" t="n"/>
      <c r="G2716" s="80" t="n"/>
      <c r="H2716" s="80" t="n"/>
      <c r="I2716" s="80" t="n"/>
      <c r="J2716" s="80" t="n"/>
      <c r="K2716" s="80">
        <f>F2716-Y2716</f>
        <v/>
      </c>
      <c r="L2716" s="82">
        <f>AA2716/(K2716+W2716)</f>
        <v/>
      </c>
      <c r="M2716" s="75" t="n">
        <v>0.2708333333333333</v>
      </c>
      <c r="N2716" s="80" t="n">
        <v>37292.8</v>
      </c>
      <c r="O2716" s="80" t="n">
        <v>14085.71</v>
      </c>
      <c r="P2716" s="80" t="n">
        <v>5371.82</v>
      </c>
      <c r="Q2716" s="80" t="n">
        <v>13480.4</v>
      </c>
      <c r="R2716" s="80" t="n">
        <v>5688.87</v>
      </c>
      <c r="S2716" s="80" t="n">
        <v>-1334</v>
      </c>
      <c r="T2716" s="80">
        <f>O2716-Y2716</f>
        <v/>
      </c>
      <c r="U2716" s="82">
        <f>AA2716/(T2716+X2716)</f>
        <v/>
      </c>
      <c r="V2716" s="80">
        <f>INDEX(检修、备用和必开!B:B,MATCH(统调负荷!$C2716,检修、备用和必开!$A:$A,0))</f>
        <v/>
      </c>
      <c r="W2716" s="80">
        <f>INDEX(检修、备用和必开!C:C,MATCH(统调负荷!$C2716,检修、备用和必开!$A:$A,0))</f>
        <v/>
      </c>
      <c r="X2716" s="80">
        <f>INDEX(检修、备用和必开!D:D,MATCH(统调负荷!$C2716,检修、备用和必开!$A:$A,0))</f>
        <v/>
      </c>
      <c r="Y2716" s="80">
        <f>INDEX(检修、备用和必开!E:E,MATCH(统调负荷!$C2716,检修、备用和必开!$A:$A,0))</f>
        <v/>
      </c>
      <c r="Z2716" s="80">
        <f>INDEX(检修、备用和必开!F:F,MATCH(统调负荷!$C2716,检修、备用和必开!$A:$A,0))</f>
        <v/>
      </c>
      <c r="AA2716" s="80">
        <f>94492.4-V2716-Z2716</f>
        <v/>
      </c>
      <c r="AB2716" s="80" t="n">
        <v>240</v>
      </c>
      <c r="AC2716" s="80" t="n">
        <v>295.15</v>
      </c>
      <c r="AD2716" s="83">
        <f>C2716+D2716</f>
        <v/>
      </c>
      <c r="AE2716" s="82">
        <f>N2716-E2716</f>
        <v/>
      </c>
      <c r="AF2716" s="82">
        <f>O2716-F2716</f>
        <v/>
      </c>
      <c r="AG2716" s="82">
        <f>P2716-G2716</f>
        <v/>
      </c>
      <c r="AH2716" s="82">
        <f>Q2716-H2716</f>
        <v/>
      </c>
      <c r="AI2716" s="82">
        <f>R2716-I2716</f>
        <v/>
      </c>
      <c r="AJ2716" s="82">
        <f>S2716-J2716</f>
        <v/>
      </c>
      <c r="AK2716" s="80">
        <f>INDEX(检修、备用和必开!I:I,MATCH(统调负荷!$C2716,检修、备用和必开!$A:$A,0))</f>
        <v/>
      </c>
    </row>
    <row r="2717" ht="13.8" customHeight="1">
      <c r="A2717" s="80">
        <f>WEEKDAY(C2717,2)</f>
        <v/>
      </c>
      <c r="B2717" s="80">
        <f>HOUR(D2717)</f>
        <v/>
      </c>
      <c r="D2717" s="75" t="n"/>
      <c r="E2717" s="80" t="n"/>
      <c r="F2717" s="80" t="n"/>
      <c r="G2717" s="80" t="n"/>
      <c r="H2717" s="80" t="n"/>
      <c r="I2717" s="80" t="n"/>
      <c r="J2717" s="80" t="n"/>
      <c r="K2717" s="80">
        <f>F2717-Y2717</f>
        <v/>
      </c>
      <c r="L2717" s="82">
        <f>AA2717/(K2717+W2717)</f>
        <v/>
      </c>
      <c r="M2717" s="75" t="n">
        <v>0.28125</v>
      </c>
      <c r="N2717" s="80" t="n">
        <v>37645.5</v>
      </c>
      <c r="O2717" s="80" t="n">
        <v>14242.38</v>
      </c>
      <c r="P2717" s="80" t="n">
        <v>5859.57</v>
      </c>
      <c r="Q2717" s="80" t="n">
        <v>13283.1</v>
      </c>
      <c r="R2717" s="80" t="n">
        <v>5671.66</v>
      </c>
      <c r="S2717" s="80" t="n">
        <v>-1411.21</v>
      </c>
      <c r="T2717" s="80">
        <f>O2717-Y2717</f>
        <v/>
      </c>
      <c r="U2717" s="82">
        <f>AA2717/(T2717+X2717)</f>
        <v/>
      </c>
      <c r="V2717" s="80">
        <f>INDEX(检修、备用和必开!B:B,MATCH(统调负荷!$C2717,检修、备用和必开!$A:$A,0))</f>
        <v/>
      </c>
      <c r="W2717" s="80">
        <f>INDEX(检修、备用和必开!C:C,MATCH(统调负荷!$C2717,检修、备用和必开!$A:$A,0))</f>
        <v/>
      </c>
      <c r="X2717" s="80">
        <f>INDEX(检修、备用和必开!D:D,MATCH(统调负荷!$C2717,检修、备用和必开!$A:$A,0))</f>
        <v/>
      </c>
      <c r="Y2717" s="80">
        <f>INDEX(检修、备用和必开!E:E,MATCH(统调负荷!$C2717,检修、备用和必开!$A:$A,0))</f>
        <v/>
      </c>
      <c r="Z2717" s="80">
        <f>INDEX(检修、备用和必开!F:F,MATCH(统调负荷!$C2717,检修、备用和必开!$A:$A,0))</f>
        <v/>
      </c>
      <c r="AA2717" s="80">
        <f>94492.4-V2717-Z2717</f>
        <v/>
      </c>
      <c r="AB2717" s="80" t="n">
        <v>226</v>
      </c>
      <c r="AC2717" s="80" t="n">
        <v>305.11</v>
      </c>
      <c r="AD2717" s="83">
        <f>C2717+D2717</f>
        <v/>
      </c>
      <c r="AE2717" s="82">
        <f>N2717-E2717</f>
        <v/>
      </c>
      <c r="AF2717" s="82">
        <f>O2717-F2717</f>
        <v/>
      </c>
      <c r="AG2717" s="82">
        <f>P2717-G2717</f>
        <v/>
      </c>
      <c r="AH2717" s="82">
        <f>Q2717-H2717</f>
        <v/>
      </c>
      <c r="AI2717" s="82">
        <f>R2717-I2717</f>
        <v/>
      </c>
      <c r="AJ2717" s="82">
        <f>S2717-J2717</f>
        <v/>
      </c>
      <c r="AK2717" s="80">
        <f>INDEX(检修、备用和必开!I:I,MATCH(统调负荷!$C2717,检修、备用和必开!$A:$A,0))</f>
        <v/>
      </c>
    </row>
    <row r="2718" ht="13.8" customHeight="1">
      <c r="A2718" s="80">
        <f>WEEKDAY(C2718,2)</f>
        <v/>
      </c>
      <c r="B2718" s="80">
        <f>HOUR(D2718)</f>
        <v/>
      </c>
      <c r="D2718" s="75" t="n"/>
      <c r="E2718" s="80" t="n"/>
      <c r="F2718" s="80" t="n"/>
      <c r="G2718" s="80" t="n"/>
      <c r="H2718" s="80" t="n"/>
      <c r="I2718" s="80" t="n"/>
      <c r="J2718" s="80" t="n"/>
      <c r="K2718" s="80">
        <f>F2718-Y2718</f>
        <v/>
      </c>
      <c r="L2718" s="82">
        <f>AA2718/(K2718+W2718)</f>
        <v/>
      </c>
      <c r="M2718" s="75" t="n">
        <v>0.2916666666666667</v>
      </c>
      <c r="N2718" s="80" t="n">
        <v>38168.4</v>
      </c>
      <c r="O2718" s="80" t="n">
        <v>14647.38</v>
      </c>
      <c r="P2718" s="80" t="n">
        <v>5833.38</v>
      </c>
      <c r="Q2718" s="80" t="n">
        <v>13399.8</v>
      </c>
      <c r="R2718" s="80" t="n">
        <v>5676.35</v>
      </c>
      <c r="S2718" s="80" t="n">
        <v>-1388.51</v>
      </c>
      <c r="T2718" s="80">
        <f>O2718-Y2718</f>
        <v/>
      </c>
      <c r="U2718" s="82">
        <f>AA2718/(T2718+X2718)</f>
        <v/>
      </c>
      <c r="V2718" s="80">
        <f>INDEX(检修、备用和必开!B:B,MATCH(统调负荷!$C2718,检修、备用和必开!$A:$A,0))</f>
        <v/>
      </c>
      <c r="W2718" s="80">
        <f>INDEX(检修、备用和必开!C:C,MATCH(统调负荷!$C2718,检修、备用和必开!$A:$A,0))</f>
        <v/>
      </c>
      <c r="X2718" s="80">
        <f>INDEX(检修、备用和必开!D:D,MATCH(统调负荷!$C2718,检修、备用和必开!$A:$A,0))</f>
        <v/>
      </c>
      <c r="Y2718" s="80">
        <f>INDEX(检修、备用和必开!E:E,MATCH(统调负荷!$C2718,检修、备用和必开!$A:$A,0))</f>
        <v/>
      </c>
      <c r="Z2718" s="80">
        <f>INDEX(检修、备用和必开!F:F,MATCH(统调负荷!$C2718,检修、备用和必开!$A:$A,0))</f>
        <v/>
      </c>
      <c r="AA2718" s="80">
        <f>94492.4-V2718-Z2718</f>
        <v/>
      </c>
      <c r="AB2718" s="80" t="n">
        <v>218</v>
      </c>
      <c r="AC2718" s="80" t="n">
        <v>300</v>
      </c>
      <c r="AD2718" s="83">
        <f>C2718+D2718</f>
        <v/>
      </c>
      <c r="AE2718" s="82">
        <f>N2718-E2718</f>
        <v/>
      </c>
      <c r="AF2718" s="82">
        <f>O2718-F2718</f>
        <v/>
      </c>
      <c r="AG2718" s="82">
        <f>P2718-G2718</f>
        <v/>
      </c>
      <c r="AH2718" s="82">
        <f>Q2718-H2718</f>
        <v/>
      </c>
      <c r="AI2718" s="82">
        <f>R2718-I2718</f>
        <v/>
      </c>
      <c r="AJ2718" s="82">
        <f>S2718-J2718</f>
        <v/>
      </c>
      <c r="AK2718" s="80">
        <f>INDEX(检修、备用和必开!I:I,MATCH(统调负荷!$C2718,检修、备用和必开!$A:$A,0))</f>
        <v/>
      </c>
    </row>
    <row r="2719" ht="13.8" customHeight="1">
      <c r="A2719" s="80">
        <f>WEEKDAY(C2719,2)</f>
        <v/>
      </c>
      <c r="B2719" s="80">
        <f>HOUR(D2719)</f>
        <v/>
      </c>
      <c r="D2719" s="75" t="n"/>
      <c r="E2719" s="80" t="n"/>
      <c r="F2719" s="80" t="n"/>
      <c r="G2719" s="80" t="n"/>
      <c r="H2719" s="80" t="n"/>
      <c r="I2719" s="80" t="n"/>
      <c r="J2719" s="80" t="n"/>
      <c r="K2719" s="80">
        <f>F2719-Y2719</f>
        <v/>
      </c>
      <c r="L2719" s="82">
        <f>AA2719/(K2719+W2719)</f>
        <v/>
      </c>
      <c r="M2719" s="75" t="n">
        <v>0.3020833333333333</v>
      </c>
      <c r="N2719" s="80" t="n">
        <v>39145.2</v>
      </c>
      <c r="O2719" s="80" t="n">
        <v>15110.28</v>
      </c>
      <c r="P2719" s="80" t="n">
        <v>6023.33</v>
      </c>
      <c r="Q2719" s="80" t="n">
        <v>13772.7</v>
      </c>
      <c r="R2719" s="80" t="n">
        <v>5701.29</v>
      </c>
      <c r="S2719" s="80" t="n">
        <v>-1462.4</v>
      </c>
      <c r="T2719" s="80">
        <f>O2719-Y2719</f>
        <v/>
      </c>
      <c r="U2719" s="82">
        <f>AA2719/(T2719+X2719)</f>
        <v/>
      </c>
      <c r="V2719" s="80">
        <f>INDEX(检修、备用和必开!B:B,MATCH(统调负荷!$C2719,检修、备用和必开!$A:$A,0))</f>
        <v/>
      </c>
      <c r="W2719" s="80">
        <f>INDEX(检修、备用和必开!C:C,MATCH(统调负荷!$C2719,检修、备用和必开!$A:$A,0))</f>
        <v/>
      </c>
      <c r="X2719" s="80">
        <f>INDEX(检修、备用和必开!D:D,MATCH(统调负荷!$C2719,检修、备用和必开!$A:$A,0))</f>
        <v/>
      </c>
      <c r="Y2719" s="80">
        <f>INDEX(检修、备用和必开!E:E,MATCH(统调负荷!$C2719,检修、备用和必开!$A:$A,0))</f>
        <v/>
      </c>
      <c r="Z2719" s="80">
        <f>INDEX(检修、备用和必开!F:F,MATCH(统调负荷!$C2719,检修、备用和必开!$A:$A,0))</f>
        <v/>
      </c>
      <c r="AA2719" s="80">
        <f>94492.4-V2719-Z2719</f>
        <v/>
      </c>
      <c r="AB2719" s="80" t="n">
        <v>260</v>
      </c>
      <c r="AC2719" s="80" t="n">
        <v>300</v>
      </c>
      <c r="AD2719" s="83">
        <f>C2719+D2719</f>
        <v/>
      </c>
      <c r="AE2719" s="82">
        <f>N2719-E2719</f>
        <v/>
      </c>
      <c r="AF2719" s="82">
        <f>O2719-F2719</f>
        <v/>
      </c>
      <c r="AG2719" s="82">
        <f>P2719-G2719</f>
        <v/>
      </c>
      <c r="AH2719" s="82">
        <f>Q2719-H2719</f>
        <v/>
      </c>
      <c r="AI2719" s="82">
        <f>R2719-I2719</f>
        <v/>
      </c>
      <c r="AJ2719" s="82">
        <f>S2719-J2719</f>
        <v/>
      </c>
      <c r="AK2719" s="80">
        <f>INDEX(检修、备用和必开!I:I,MATCH(统调负荷!$C2719,检修、备用和必开!$A:$A,0))</f>
        <v/>
      </c>
    </row>
    <row r="2720" ht="13.8" customHeight="1">
      <c r="A2720" s="80">
        <f>WEEKDAY(C2720,2)</f>
        <v/>
      </c>
      <c r="B2720" s="80">
        <f>HOUR(D2720)</f>
        <v/>
      </c>
      <c r="D2720" s="75" t="n"/>
      <c r="E2720" s="80" t="n"/>
      <c r="F2720" s="80" t="n"/>
      <c r="G2720" s="80" t="n"/>
      <c r="H2720" s="80" t="n"/>
      <c r="I2720" s="80" t="n"/>
      <c r="J2720" s="80" t="n"/>
      <c r="K2720" s="80">
        <f>F2720-Y2720</f>
        <v/>
      </c>
      <c r="L2720" s="82">
        <f>AA2720/(K2720+W2720)</f>
        <v/>
      </c>
      <c r="M2720" s="75" t="n">
        <v>0.3125</v>
      </c>
      <c r="N2720" s="80" t="n">
        <v>40136.6</v>
      </c>
      <c r="O2720" s="80" t="n">
        <v>15634.53</v>
      </c>
      <c r="P2720" s="80" t="n">
        <v>6089.55</v>
      </c>
      <c r="Q2720" s="80" t="n">
        <v>14105.9</v>
      </c>
      <c r="R2720" s="80" t="n">
        <v>5761.47</v>
      </c>
      <c r="S2720" s="80" t="n">
        <v>-1454.85</v>
      </c>
      <c r="T2720" s="80">
        <f>O2720-Y2720</f>
        <v/>
      </c>
      <c r="U2720" s="82">
        <f>AA2720/(T2720+X2720)</f>
        <v/>
      </c>
      <c r="V2720" s="80">
        <f>INDEX(检修、备用和必开!B:B,MATCH(统调负荷!$C2720,检修、备用和必开!$A:$A,0))</f>
        <v/>
      </c>
      <c r="W2720" s="80">
        <f>INDEX(检修、备用和必开!C:C,MATCH(统调负荷!$C2720,检修、备用和必开!$A:$A,0))</f>
        <v/>
      </c>
      <c r="X2720" s="80">
        <f>INDEX(检修、备用和必开!D:D,MATCH(统调负荷!$C2720,检修、备用和必开!$A:$A,0))</f>
        <v/>
      </c>
      <c r="Y2720" s="80">
        <f>INDEX(检修、备用和必开!E:E,MATCH(统调负荷!$C2720,检修、备用和必开!$A:$A,0))</f>
        <v/>
      </c>
      <c r="Z2720" s="80">
        <f>INDEX(检修、备用和必开!F:F,MATCH(统调负荷!$C2720,检修、备用和必开!$A:$A,0))</f>
        <v/>
      </c>
      <c r="AA2720" s="80">
        <f>94492.4-V2720-Z2720</f>
        <v/>
      </c>
      <c r="AB2720" s="80" t="n">
        <v>268.06</v>
      </c>
      <c r="AC2720" s="80" t="n">
        <v>310.11</v>
      </c>
      <c r="AD2720" s="83">
        <f>C2720+D2720</f>
        <v/>
      </c>
      <c r="AE2720" s="82">
        <f>N2720-E2720</f>
        <v/>
      </c>
      <c r="AF2720" s="82">
        <f>O2720-F2720</f>
        <v/>
      </c>
      <c r="AG2720" s="82">
        <f>P2720-G2720</f>
        <v/>
      </c>
      <c r="AH2720" s="82">
        <f>Q2720-H2720</f>
        <v/>
      </c>
      <c r="AI2720" s="82">
        <f>R2720-I2720</f>
        <v/>
      </c>
      <c r="AJ2720" s="82">
        <f>S2720-J2720</f>
        <v/>
      </c>
      <c r="AK2720" s="80">
        <f>INDEX(检修、备用和必开!I:I,MATCH(统调负荷!$C2720,检修、备用和必开!$A:$A,0))</f>
        <v/>
      </c>
    </row>
    <row r="2721" ht="13.8" customHeight="1">
      <c r="A2721" s="80">
        <f>WEEKDAY(C2721,2)</f>
        <v/>
      </c>
      <c r="B2721" s="80">
        <f>HOUR(D2721)</f>
        <v/>
      </c>
      <c r="D2721" s="75" t="n"/>
      <c r="E2721" s="80" t="n"/>
      <c r="F2721" s="80" t="n"/>
      <c r="G2721" s="80" t="n"/>
      <c r="H2721" s="80" t="n"/>
      <c r="I2721" s="80" t="n"/>
      <c r="J2721" s="80" t="n"/>
      <c r="K2721" s="80">
        <f>F2721-Y2721</f>
        <v/>
      </c>
      <c r="L2721" s="82">
        <f>AA2721/(K2721+W2721)</f>
        <v/>
      </c>
      <c r="M2721" s="75" t="n">
        <v>0.3229166666666667</v>
      </c>
      <c r="N2721" s="80" t="n">
        <v>40623.1</v>
      </c>
      <c r="O2721" s="80" t="n">
        <v>15059.38</v>
      </c>
      <c r="P2721" s="80" t="n">
        <v>6560.54</v>
      </c>
      <c r="Q2721" s="80" t="n">
        <v>14508.1</v>
      </c>
      <c r="R2721" s="80" t="n">
        <v>5994.84</v>
      </c>
      <c r="S2721" s="80" t="n">
        <v>-1499.76</v>
      </c>
      <c r="T2721" s="80">
        <f>O2721-Y2721</f>
        <v/>
      </c>
      <c r="U2721" s="82">
        <f>AA2721/(T2721+X2721)</f>
        <v/>
      </c>
      <c r="V2721" s="80">
        <f>INDEX(检修、备用和必开!B:B,MATCH(统调负荷!$C2721,检修、备用和必开!$A:$A,0))</f>
        <v/>
      </c>
      <c r="W2721" s="80">
        <f>INDEX(检修、备用和必开!C:C,MATCH(统调负荷!$C2721,检修、备用和必开!$A:$A,0))</f>
        <v/>
      </c>
      <c r="X2721" s="80">
        <f>INDEX(检修、备用和必开!D:D,MATCH(统调负荷!$C2721,检修、备用和必开!$A:$A,0))</f>
        <v/>
      </c>
      <c r="Y2721" s="80">
        <f>INDEX(检修、备用和必开!E:E,MATCH(统调负荷!$C2721,检修、备用和必开!$A:$A,0))</f>
        <v/>
      </c>
      <c r="Z2721" s="80">
        <f>INDEX(检修、备用和必开!F:F,MATCH(统调负荷!$C2721,检修、备用和必开!$A:$A,0))</f>
        <v/>
      </c>
      <c r="AA2721" s="80">
        <f>94492.4-V2721-Z2721</f>
        <v/>
      </c>
      <c r="AB2721" s="80" t="n">
        <v>253.17</v>
      </c>
      <c r="AC2721" s="80" t="n">
        <v>275</v>
      </c>
      <c r="AD2721" s="83">
        <f>C2721+D2721</f>
        <v/>
      </c>
      <c r="AE2721" s="82">
        <f>N2721-E2721</f>
        <v/>
      </c>
      <c r="AF2721" s="82">
        <f>O2721-F2721</f>
        <v/>
      </c>
      <c r="AG2721" s="82">
        <f>P2721-G2721</f>
        <v/>
      </c>
      <c r="AH2721" s="82">
        <f>Q2721-H2721</f>
        <v/>
      </c>
      <c r="AI2721" s="82">
        <f>R2721-I2721</f>
        <v/>
      </c>
      <c r="AJ2721" s="82">
        <f>S2721-J2721</f>
        <v/>
      </c>
      <c r="AK2721" s="80">
        <f>INDEX(检修、备用和必开!I:I,MATCH(统调负荷!$C2721,检修、备用和必开!$A:$A,0))</f>
        <v/>
      </c>
    </row>
    <row r="2722" ht="13.8" customHeight="1">
      <c r="A2722" s="80">
        <f>WEEKDAY(C2722,2)</f>
        <v/>
      </c>
      <c r="B2722" s="80">
        <f>HOUR(D2722)</f>
        <v/>
      </c>
      <c r="D2722" s="75" t="n"/>
      <c r="E2722" s="80" t="n"/>
      <c r="F2722" s="80" t="n"/>
      <c r="G2722" s="80" t="n"/>
      <c r="H2722" s="80" t="n"/>
      <c r="I2722" s="80" t="n"/>
      <c r="J2722" s="80" t="n"/>
      <c r="K2722" s="80">
        <f>F2722-Y2722</f>
        <v/>
      </c>
      <c r="L2722" s="82">
        <f>AA2722/(K2722+W2722)</f>
        <v/>
      </c>
      <c r="M2722" s="75" t="n">
        <v>0.3333333333333333</v>
      </c>
      <c r="N2722" s="80" t="n">
        <v>40482.1</v>
      </c>
      <c r="O2722" s="80" t="n">
        <v>15202.44</v>
      </c>
      <c r="P2722" s="80" t="n">
        <v>6026.66</v>
      </c>
      <c r="Q2722" s="80" t="n">
        <v>14818.4</v>
      </c>
      <c r="R2722" s="80" t="n">
        <v>6204.51</v>
      </c>
      <c r="S2722" s="80" t="n">
        <v>-1769.91</v>
      </c>
      <c r="T2722" s="80">
        <f>O2722-Y2722</f>
        <v/>
      </c>
      <c r="U2722" s="82">
        <f>AA2722/(T2722+X2722)</f>
        <v/>
      </c>
      <c r="V2722" s="80">
        <f>INDEX(检修、备用和必开!B:B,MATCH(统调负荷!$C2722,检修、备用和必开!$A:$A,0))</f>
        <v/>
      </c>
      <c r="W2722" s="80">
        <f>INDEX(检修、备用和必开!C:C,MATCH(统调负荷!$C2722,检修、备用和必开!$A:$A,0))</f>
        <v/>
      </c>
      <c r="X2722" s="80">
        <f>INDEX(检修、备用和必开!D:D,MATCH(统调负荷!$C2722,检修、备用和必开!$A:$A,0))</f>
        <v/>
      </c>
      <c r="Y2722" s="80">
        <f>INDEX(检修、备用和必开!E:E,MATCH(统调负荷!$C2722,检修、备用和必开!$A:$A,0))</f>
        <v/>
      </c>
      <c r="Z2722" s="80">
        <f>INDEX(检修、备用和必开!F:F,MATCH(统调负荷!$C2722,检修、备用和必开!$A:$A,0))</f>
        <v/>
      </c>
      <c r="AA2722" s="80">
        <f>94492.4-V2722-Z2722</f>
        <v/>
      </c>
      <c r="AB2722" s="80" t="n">
        <v>273.02</v>
      </c>
      <c r="AC2722" s="80" t="n">
        <v>300</v>
      </c>
      <c r="AD2722" s="83">
        <f>C2722+D2722</f>
        <v/>
      </c>
      <c r="AE2722" s="82">
        <f>N2722-E2722</f>
        <v/>
      </c>
      <c r="AF2722" s="82">
        <f>O2722-F2722</f>
        <v/>
      </c>
      <c r="AG2722" s="82">
        <f>P2722-G2722</f>
        <v/>
      </c>
      <c r="AH2722" s="82">
        <f>Q2722-H2722</f>
        <v/>
      </c>
      <c r="AI2722" s="82">
        <f>R2722-I2722</f>
        <v/>
      </c>
      <c r="AJ2722" s="82">
        <f>S2722-J2722</f>
        <v/>
      </c>
      <c r="AK2722" s="80">
        <f>INDEX(检修、备用和必开!I:I,MATCH(统调负荷!$C2722,检修、备用和必开!$A:$A,0))</f>
        <v/>
      </c>
    </row>
    <row r="2723" ht="13.8" customHeight="1">
      <c r="A2723" s="80">
        <f>WEEKDAY(C2723,2)</f>
        <v/>
      </c>
      <c r="B2723" s="80">
        <f>HOUR(D2723)</f>
        <v/>
      </c>
      <c r="D2723" s="75" t="n"/>
      <c r="E2723" s="80" t="n"/>
      <c r="F2723" s="80" t="n"/>
      <c r="G2723" s="80" t="n"/>
      <c r="H2723" s="80" t="n"/>
      <c r="I2723" s="80" t="n"/>
      <c r="J2723" s="80" t="n"/>
      <c r="K2723" s="80">
        <f>F2723-Y2723</f>
        <v/>
      </c>
      <c r="L2723" s="82">
        <f>AA2723/(K2723+W2723)</f>
        <v/>
      </c>
      <c r="M2723" s="75" t="n">
        <v>0.34375</v>
      </c>
      <c r="N2723" s="80" t="n">
        <v>40233.6</v>
      </c>
      <c r="O2723" s="80" t="n">
        <v>13769.64</v>
      </c>
      <c r="P2723" s="80" t="n">
        <v>6688.32</v>
      </c>
      <c r="Q2723" s="80" t="n">
        <v>15131</v>
      </c>
      <c r="R2723" s="80" t="n">
        <v>6484.77</v>
      </c>
      <c r="S2723" s="80" t="n">
        <v>-1840.13</v>
      </c>
      <c r="T2723" s="80">
        <f>O2723-Y2723</f>
        <v/>
      </c>
      <c r="U2723" s="82">
        <f>AA2723/(T2723+X2723)</f>
        <v/>
      </c>
      <c r="V2723" s="80">
        <f>INDEX(检修、备用和必开!B:B,MATCH(统调负荷!$C2723,检修、备用和必开!$A:$A,0))</f>
        <v/>
      </c>
      <c r="W2723" s="80">
        <f>INDEX(检修、备用和必开!C:C,MATCH(统调负荷!$C2723,检修、备用和必开!$A:$A,0))</f>
        <v/>
      </c>
      <c r="X2723" s="80">
        <f>INDEX(检修、备用和必开!D:D,MATCH(统调负荷!$C2723,检修、备用和必开!$A:$A,0))</f>
        <v/>
      </c>
      <c r="Y2723" s="80">
        <f>INDEX(检修、备用和必开!E:E,MATCH(统调负荷!$C2723,检修、备用和必开!$A:$A,0))</f>
        <v/>
      </c>
      <c r="Z2723" s="80">
        <f>INDEX(检修、备用和必开!F:F,MATCH(统调负荷!$C2723,检修、备用和必开!$A:$A,0))</f>
        <v/>
      </c>
      <c r="AA2723" s="80">
        <f>94492.4-V2723-Z2723</f>
        <v/>
      </c>
      <c r="AB2723" s="80" t="n">
        <v>268.06</v>
      </c>
      <c r="AC2723" s="80" t="n">
        <v>295.13</v>
      </c>
      <c r="AD2723" s="83">
        <f>C2723+D2723</f>
        <v/>
      </c>
      <c r="AE2723" s="82">
        <f>N2723-E2723</f>
        <v/>
      </c>
      <c r="AF2723" s="82">
        <f>O2723-F2723</f>
        <v/>
      </c>
      <c r="AG2723" s="82">
        <f>P2723-G2723</f>
        <v/>
      </c>
      <c r="AH2723" s="82">
        <f>Q2723-H2723</f>
        <v/>
      </c>
      <c r="AI2723" s="82">
        <f>R2723-I2723</f>
        <v/>
      </c>
      <c r="AJ2723" s="82">
        <f>S2723-J2723</f>
        <v/>
      </c>
      <c r="AK2723" s="80">
        <f>INDEX(检修、备用和必开!I:I,MATCH(统调负荷!$C2723,检修、备用和必开!$A:$A,0))</f>
        <v/>
      </c>
    </row>
    <row r="2724" ht="13.8" customHeight="1">
      <c r="A2724" s="80">
        <f>WEEKDAY(C2724,2)</f>
        <v/>
      </c>
      <c r="B2724" s="80">
        <f>HOUR(D2724)</f>
        <v/>
      </c>
      <c r="D2724" s="75" t="n"/>
      <c r="E2724" s="80" t="n"/>
      <c r="F2724" s="80" t="n"/>
      <c r="G2724" s="80" t="n"/>
      <c r="H2724" s="80" t="n"/>
      <c r="I2724" s="80" t="n"/>
      <c r="J2724" s="80" t="n"/>
      <c r="K2724" s="80">
        <f>F2724-Y2724</f>
        <v/>
      </c>
      <c r="L2724" s="82">
        <f>AA2724/(K2724+W2724)</f>
        <v/>
      </c>
      <c r="M2724" s="75" t="n">
        <v>0.3541666666666667</v>
      </c>
      <c r="N2724" s="80" t="n">
        <v>39874.5</v>
      </c>
      <c r="O2724" s="80" t="n">
        <v>13730.45</v>
      </c>
      <c r="P2724" s="80" t="n">
        <v>7019.81</v>
      </c>
      <c r="Q2724" s="80" t="n">
        <v>14697.7</v>
      </c>
      <c r="R2724" s="80" t="n">
        <v>6292.19</v>
      </c>
      <c r="S2724" s="80" t="n">
        <v>-1865.65</v>
      </c>
      <c r="T2724" s="80">
        <f>O2724-Y2724</f>
        <v/>
      </c>
      <c r="U2724" s="82">
        <f>AA2724/(T2724+X2724)</f>
        <v/>
      </c>
      <c r="V2724" s="80">
        <f>INDEX(检修、备用和必开!B:B,MATCH(统调负荷!$C2724,检修、备用和必开!$A:$A,0))</f>
        <v/>
      </c>
      <c r="W2724" s="80">
        <f>INDEX(检修、备用和必开!C:C,MATCH(统调负荷!$C2724,检修、备用和必开!$A:$A,0))</f>
        <v/>
      </c>
      <c r="X2724" s="80">
        <f>INDEX(检修、备用和必开!D:D,MATCH(统调负荷!$C2724,检修、备用和必开!$A:$A,0))</f>
        <v/>
      </c>
      <c r="Y2724" s="80">
        <f>INDEX(检修、备用和必开!E:E,MATCH(统调负荷!$C2724,检修、备用和必开!$A:$A,0))</f>
        <v/>
      </c>
      <c r="Z2724" s="80">
        <f>INDEX(检修、备用和必开!F:F,MATCH(统调负荷!$C2724,检修、备用和必开!$A:$A,0))</f>
        <v/>
      </c>
      <c r="AA2724" s="80">
        <f>94492.4-V2724-Z2724</f>
        <v/>
      </c>
      <c r="AB2724" s="80" t="n">
        <v>91.34</v>
      </c>
      <c r="AC2724" s="80" t="n">
        <v>300.15</v>
      </c>
      <c r="AD2724" s="83">
        <f>C2724+D2724</f>
        <v/>
      </c>
      <c r="AE2724" s="82">
        <f>N2724-E2724</f>
        <v/>
      </c>
      <c r="AF2724" s="82">
        <f>O2724-F2724</f>
        <v/>
      </c>
      <c r="AG2724" s="82">
        <f>P2724-G2724</f>
        <v/>
      </c>
      <c r="AH2724" s="82">
        <f>Q2724-H2724</f>
        <v/>
      </c>
      <c r="AI2724" s="82">
        <f>R2724-I2724</f>
        <v/>
      </c>
      <c r="AJ2724" s="82">
        <f>S2724-J2724</f>
        <v/>
      </c>
      <c r="AK2724" s="80">
        <f>INDEX(检修、备用和必开!I:I,MATCH(统调负荷!$C2724,检修、备用和必开!$A:$A,0))</f>
        <v/>
      </c>
    </row>
    <row r="2725" ht="13.8" customHeight="1">
      <c r="A2725" s="80">
        <f>WEEKDAY(C2725,2)</f>
        <v/>
      </c>
      <c r="B2725" s="80">
        <f>HOUR(D2725)</f>
        <v/>
      </c>
      <c r="D2725" s="75" t="n"/>
      <c r="E2725" s="80" t="n"/>
      <c r="F2725" s="80" t="n"/>
      <c r="G2725" s="80" t="n"/>
      <c r="H2725" s="80" t="n"/>
      <c r="I2725" s="80" t="n"/>
      <c r="J2725" s="80" t="n"/>
      <c r="K2725" s="80">
        <f>F2725-Y2725</f>
        <v/>
      </c>
      <c r="L2725" s="82">
        <f>AA2725/(K2725+W2725)</f>
        <v/>
      </c>
      <c r="M2725" s="75" t="n">
        <v>0.3645833333333333</v>
      </c>
      <c r="N2725" s="80" t="n">
        <v>39329.5</v>
      </c>
      <c r="O2725" s="80" t="n">
        <v>13952.49</v>
      </c>
      <c r="P2725" s="80" t="n">
        <v>6391.55</v>
      </c>
      <c r="Q2725" s="80" t="n">
        <v>14484.5</v>
      </c>
      <c r="R2725" s="80" t="n">
        <v>6446.34</v>
      </c>
      <c r="S2725" s="80" t="n">
        <v>-1945.38</v>
      </c>
      <c r="T2725" s="80">
        <f>O2725-Y2725</f>
        <v/>
      </c>
      <c r="U2725" s="82">
        <f>AA2725/(T2725+X2725)</f>
        <v/>
      </c>
      <c r="V2725" s="80">
        <f>INDEX(检修、备用和必开!B:B,MATCH(统调负荷!$C2725,检修、备用和必开!$A:$A,0))</f>
        <v/>
      </c>
      <c r="W2725" s="80">
        <f>INDEX(检修、备用和必开!C:C,MATCH(统调负荷!$C2725,检修、备用和必开!$A:$A,0))</f>
        <v/>
      </c>
      <c r="X2725" s="80">
        <f>INDEX(检修、备用和必开!D:D,MATCH(统调负荷!$C2725,检修、备用和必开!$A:$A,0))</f>
        <v/>
      </c>
      <c r="Y2725" s="80">
        <f>INDEX(检修、备用和必开!E:E,MATCH(统调负荷!$C2725,检修、备用和必开!$A:$A,0))</f>
        <v/>
      </c>
      <c r="Z2725" s="80">
        <f>INDEX(检修、备用和必开!F:F,MATCH(统调负荷!$C2725,检修、备用和必开!$A:$A,0))</f>
        <v/>
      </c>
      <c r="AA2725" s="80">
        <f>94492.4-V2725-Z2725</f>
        <v/>
      </c>
      <c r="AB2725" s="80" t="n">
        <v>0</v>
      </c>
      <c r="AC2725" s="80" t="n">
        <v>300</v>
      </c>
      <c r="AD2725" s="83">
        <f>C2725+D2725</f>
        <v/>
      </c>
      <c r="AE2725" s="82">
        <f>N2725-E2725</f>
        <v/>
      </c>
      <c r="AF2725" s="82">
        <f>O2725-F2725</f>
        <v/>
      </c>
      <c r="AG2725" s="82">
        <f>P2725-G2725</f>
        <v/>
      </c>
      <c r="AH2725" s="82">
        <f>Q2725-H2725</f>
        <v/>
      </c>
      <c r="AI2725" s="82">
        <f>R2725-I2725</f>
        <v/>
      </c>
      <c r="AJ2725" s="82">
        <f>S2725-J2725</f>
        <v/>
      </c>
      <c r="AK2725" s="80">
        <f>INDEX(检修、备用和必开!I:I,MATCH(统调负荷!$C2725,检修、备用和必开!$A:$A,0))</f>
        <v/>
      </c>
    </row>
    <row r="2726" ht="13.8" customHeight="1">
      <c r="A2726" s="80">
        <f>WEEKDAY(C2726,2)</f>
        <v/>
      </c>
      <c r="B2726" s="80">
        <f>HOUR(D2726)</f>
        <v/>
      </c>
      <c r="D2726" s="75" t="n"/>
      <c r="E2726" s="80" t="n"/>
      <c r="F2726" s="80" t="n"/>
      <c r="G2726" s="80" t="n"/>
      <c r="H2726" s="80" t="n"/>
      <c r="I2726" s="80" t="n"/>
      <c r="J2726" s="80" t="n"/>
      <c r="K2726" s="80">
        <f>F2726-Y2726</f>
        <v/>
      </c>
      <c r="L2726" s="82">
        <f>AA2726/(K2726+W2726)</f>
        <v/>
      </c>
      <c r="M2726" s="75" t="n">
        <v>0.375</v>
      </c>
      <c r="N2726" s="80" t="n">
        <v>38857.6</v>
      </c>
      <c r="O2726" s="80" t="n">
        <v>13104.24</v>
      </c>
      <c r="P2726" s="80" t="n">
        <v>6788.82</v>
      </c>
      <c r="Q2726" s="80" t="n">
        <v>14032.4</v>
      </c>
      <c r="R2726" s="80" t="n">
        <v>6844.71</v>
      </c>
      <c r="S2726" s="80" t="n">
        <v>-1912.57</v>
      </c>
      <c r="T2726" s="80">
        <f>O2726-Y2726</f>
        <v/>
      </c>
      <c r="U2726" s="82">
        <f>AA2726/(T2726+X2726)</f>
        <v/>
      </c>
      <c r="V2726" s="80">
        <f>INDEX(检修、备用和必开!B:B,MATCH(统调负荷!$C2726,检修、备用和必开!$A:$A,0))</f>
        <v/>
      </c>
      <c r="W2726" s="80">
        <f>INDEX(检修、备用和必开!C:C,MATCH(统调负荷!$C2726,检修、备用和必开!$A:$A,0))</f>
        <v/>
      </c>
      <c r="X2726" s="80">
        <f>INDEX(检修、备用和必开!D:D,MATCH(统调负荷!$C2726,检修、备用和必开!$A:$A,0))</f>
        <v/>
      </c>
      <c r="Y2726" s="80">
        <f>INDEX(检修、备用和必开!E:E,MATCH(统调负荷!$C2726,检修、备用和必开!$A:$A,0))</f>
        <v/>
      </c>
      <c r="Z2726" s="80">
        <f>INDEX(检修、备用和必开!F:F,MATCH(统调负荷!$C2726,检修、备用和必开!$A:$A,0))</f>
        <v/>
      </c>
      <c r="AA2726" s="80">
        <f>94492.4-V2726-Z2726</f>
        <v/>
      </c>
      <c r="AB2726" s="80" t="n">
        <v>0</v>
      </c>
      <c r="AC2726" s="80" t="n">
        <v>320</v>
      </c>
      <c r="AD2726" s="83">
        <f>C2726+D2726</f>
        <v/>
      </c>
      <c r="AE2726" s="82">
        <f>N2726-E2726</f>
        <v/>
      </c>
      <c r="AF2726" s="82">
        <f>O2726-F2726</f>
        <v/>
      </c>
      <c r="AG2726" s="82">
        <f>P2726-G2726</f>
        <v/>
      </c>
      <c r="AH2726" s="82">
        <f>Q2726-H2726</f>
        <v/>
      </c>
      <c r="AI2726" s="82">
        <f>R2726-I2726</f>
        <v/>
      </c>
      <c r="AJ2726" s="82">
        <f>S2726-J2726</f>
        <v/>
      </c>
      <c r="AK2726" s="80">
        <f>INDEX(检修、备用和必开!I:I,MATCH(统调负荷!$C2726,检修、备用和必开!$A:$A,0))</f>
        <v/>
      </c>
    </row>
    <row r="2727" ht="13.8" customHeight="1">
      <c r="A2727" s="80">
        <f>WEEKDAY(C2727,2)</f>
        <v/>
      </c>
      <c r="B2727" s="80">
        <f>HOUR(D2727)</f>
        <v/>
      </c>
      <c r="D2727" s="75" t="n"/>
      <c r="E2727" s="80" t="n"/>
      <c r="F2727" s="80" t="n"/>
      <c r="G2727" s="80" t="n"/>
      <c r="H2727" s="80" t="n"/>
      <c r="I2727" s="80" t="n"/>
      <c r="J2727" s="80" t="n"/>
      <c r="K2727" s="80">
        <f>F2727-Y2727</f>
        <v/>
      </c>
      <c r="L2727" s="82">
        <f>AA2727/(K2727+W2727)</f>
        <v/>
      </c>
      <c r="M2727" s="75" t="n">
        <v>0.3854166666666667</v>
      </c>
      <c r="N2727" s="80" t="n">
        <v>38409.2</v>
      </c>
      <c r="O2727" s="80" t="n">
        <v>12762</v>
      </c>
      <c r="P2727" s="80" t="n">
        <v>7083.47</v>
      </c>
      <c r="Q2727" s="80" t="n">
        <v>13364.5</v>
      </c>
      <c r="R2727" s="80" t="n">
        <v>7187.49</v>
      </c>
      <c r="S2727" s="80" t="n">
        <v>-1988.26</v>
      </c>
      <c r="T2727" s="80">
        <f>O2727-Y2727</f>
        <v/>
      </c>
      <c r="U2727" s="82">
        <f>AA2727/(T2727+X2727)</f>
        <v/>
      </c>
      <c r="V2727" s="80">
        <f>INDEX(检修、备用和必开!B:B,MATCH(统调负荷!$C2727,检修、备用和必开!$A:$A,0))</f>
        <v/>
      </c>
      <c r="W2727" s="80">
        <f>INDEX(检修、备用和必开!C:C,MATCH(统调负荷!$C2727,检修、备用和必开!$A:$A,0))</f>
        <v/>
      </c>
      <c r="X2727" s="80">
        <f>INDEX(检修、备用和必开!D:D,MATCH(统调负荷!$C2727,检修、备用和必开!$A:$A,0))</f>
        <v/>
      </c>
      <c r="Y2727" s="80">
        <f>INDEX(检修、备用和必开!E:E,MATCH(统调负荷!$C2727,检修、备用和必开!$A:$A,0))</f>
        <v/>
      </c>
      <c r="Z2727" s="80">
        <f>INDEX(检修、备用和必开!F:F,MATCH(统调负荷!$C2727,检修、备用和必开!$A:$A,0))</f>
        <v/>
      </c>
      <c r="AA2727" s="80">
        <f>94492.4-V2727-Z2727</f>
        <v/>
      </c>
      <c r="AB2727" s="80" t="n">
        <v>0</v>
      </c>
      <c r="AC2727" s="80" t="n">
        <v>308.45</v>
      </c>
      <c r="AD2727" s="83">
        <f>C2727+D2727</f>
        <v/>
      </c>
      <c r="AE2727" s="82">
        <f>N2727-E2727</f>
        <v/>
      </c>
      <c r="AF2727" s="82">
        <f>O2727-F2727</f>
        <v/>
      </c>
      <c r="AG2727" s="82">
        <f>P2727-G2727</f>
        <v/>
      </c>
      <c r="AH2727" s="82">
        <f>Q2727-H2727</f>
        <v/>
      </c>
      <c r="AI2727" s="82">
        <f>R2727-I2727</f>
        <v/>
      </c>
      <c r="AJ2727" s="82">
        <f>S2727-J2727</f>
        <v/>
      </c>
      <c r="AK2727" s="80">
        <f>INDEX(检修、备用和必开!I:I,MATCH(统调负荷!$C2727,检修、备用和必开!$A:$A,0))</f>
        <v/>
      </c>
    </row>
    <row r="2728" ht="13.8" customHeight="1">
      <c r="A2728" s="80">
        <f>WEEKDAY(C2728,2)</f>
        <v/>
      </c>
      <c r="B2728" s="80">
        <f>HOUR(D2728)</f>
        <v/>
      </c>
      <c r="D2728" s="75" t="n"/>
      <c r="E2728" s="80" t="n"/>
      <c r="F2728" s="80" t="n"/>
      <c r="G2728" s="80" t="n"/>
      <c r="H2728" s="80" t="n"/>
      <c r="I2728" s="80" t="n"/>
      <c r="J2728" s="80" t="n"/>
      <c r="K2728" s="80">
        <f>F2728-Y2728</f>
        <v/>
      </c>
      <c r="L2728" s="82">
        <f>AA2728/(K2728+W2728)</f>
        <v/>
      </c>
      <c r="M2728" s="75" t="n">
        <v>0.3958333333333333</v>
      </c>
      <c r="N2728" s="80" t="n">
        <v>37922.6</v>
      </c>
      <c r="O2728" s="80" t="n">
        <v>13095.21</v>
      </c>
      <c r="P2728" s="80" t="n">
        <v>6627.92</v>
      </c>
      <c r="Q2728" s="80" t="n">
        <v>12475.7</v>
      </c>
      <c r="R2728" s="80" t="n">
        <v>7684.35</v>
      </c>
      <c r="S2728" s="80" t="n">
        <v>-1960.58</v>
      </c>
      <c r="T2728" s="80">
        <f>O2728-Y2728</f>
        <v/>
      </c>
      <c r="U2728" s="82">
        <f>AA2728/(T2728+X2728)</f>
        <v/>
      </c>
      <c r="V2728" s="80">
        <f>INDEX(检修、备用和必开!B:B,MATCH(统调负荷!$C2728,检修、备用和必开!$A:$A,0))</f>
        <v/>
      </c>
      <c r="W2728" s="80">
        <f>INDEX(检修、备用和必开!C:C,MATCH(统调负荷!$C2728,检修、备用和必开!$A:$A,0))</f>
        <v/>
      </c>
      <c r="X2728" s="80">
        <f>INDEX(检修、备用和必开!D:D,MATCH(统调负荷!$C2728,检修、备用和必开!$A:$A,0))</f>
        <v/>
      </c>
      <c r="Y2728" s="80">
        <f>INDEX(检修、备用和必开!E:E,MATCH(统调负荷!$C2728,检修、备用和必开!$A:$A,0))</f>
        <v/>
      </c>
      <c r="Z2728" s="80">
        <f>INDEX(检修、备用和必开!F:F,MATCH(统调负荷!$C2728,检修、备用和必开!$A:$A,0))</f>
        <v/>
      </c>
      <c r="AA2728" s="80">
        <f>94492.4-V2728-Z2728</f>
        <v/>
      </c>
      <c r="AB2728" s="80" t="n">
        <v>0</v>
      </c>
      <c r="AC2728" s="80" t="n">
        <v>320</v>
      </c>
      <c r="AD2728" s="83">
        <f>C2728+D2728</f>
        <v/>
      </c>
      <c r="AE2728" s="82">
        <f>N2728-E2728</f>
        <v/>
      </c>
      <c r="AF2728" s="82">
        <f>O2728-F2728</f>
        <v/>
      </c>
      <c r="AG2728" s="82">
        <f>P2728-G2728</f>
        <v/>
      </c>
      <c r="AH2728" s="82">
        <f>Q2728-H2728</f>
        <v/>
      </c>
      <c r="AI2728" s="82">
        <f>R2728-I2728</f>
        <v/>
      </c>
      <c r="AJ2728" s="82">
        <f>S2728-J2728</f>
        <v/>
      </c>
      <c r="AK2728" s="80">
        <f>INDEX(检修、备用和必开!I:I,MATCH(统调负荷!$C2728,检修、备用和必开!$A:$A,0))</f>
        <v/>
      </c>
    </row>
    <row r="2729" ht="13.8" customHeight="1">
      <c r="A2729" s="80">
        <f>WEEKDAY(C2729,2)</f>
        <v/>
      </c>
      <c r="B2729" s="80">
        <f>HOUR(D2729)</f>
        <v/>
      </c>
      <c r="D2729" s="75" t="n"/>
      <c r="E2729" s="80" t="n"/>
      <c r="F2729" s="80" t="n"/>
      <c r="G2729" s="80" t="n"/>
      <c r="H2729" s="80" t="n"/>
      <c r="I2729" s="80" t="n"/>
      <c r="J2729" s="80" t="n"/>
      <c r="K2729" s="80">
        <f>F2729-Y2729</f>
        <v/>
      </c>
      <c r="L2729" s="82">
        <f>AA2729/(K2729+W2729)</f>
        <v/>
      </c>
      <c r="M2729" s="75" t="n">
        <v>0.40625</v>
      </c>
      <c r="N2729" s="80" t="n">
        <v>37035</v>
      </c>
      <c r="O2729" s="80" t="n">
        <v>13056.13</v>
      </c>
      <c r="P2729" s="80" t="n">
        <v>6143.78</v>
      </c>
      <c r="Q2729" s="80" t="n">
        <v>11653.2</v>
      </c>
      <c r="R2729" s="80" t="n">
        <v>8171.9</v>
      </c>
      <c r="S2729" s="80" t="n">
        <v>-1990.01</v>
      </c>
      <c r="T2729" s="80">
        <f>O2729-Y2729</f>
        <v/>
      </c>
      <c r="U2729" s="82">
        <f>AA2729/(T2729+X2729)</f>
        <v/>
      </c>
      <c r="V2729" s="80">
        <f>INDEX(检修、备用和必开!B:B,MATCH(统调负荷!$C2729,检修、备用和必开!$A:$A,0))</f>
        <v/>
      </c>
      <c r="W2729" s="80">
        <f>INDEX(检修、备用和必开!C:C,MATCH(统调负荷!$C2729,检修、备用和必开!$A:$A,0))</f>
        <v/>
      </c>
      <c r="X2729" s="80">
        <f>INDEX(检修、备用和必开!D:D,MATCH(统调负荷!$C2729,检修、备用和必开!$A:$A,0))</f>
        <v/>
      </c>
      <c r="Y2729" s="80">
        <f>INDEX(检修、备用和必开!E:E,MATCH(统调负荷!$C2729,检修、备用和必开!$A:$A,0))</f>
        <v/>
      </c>
      <c r="Z2729" s="80">
        <f>INDEX(检修、备用和必开!F:F,MATCH(统调负荷!$C2729,检修、备用和必开!$A:$A,0))</f>
        <v/>
      </c>
      <c r="AA2729" s="80">
        <f>94492.4-V2729-Z2729</f>
        <v/>
      </c>
      <c r="AB2729" s="80" t="n">
        <v>0</v>
      </c>
      <c r="AC2729" s="80" t="n">
        <v>280</v>
      </c>
      <c r="AD2729" s="83">
        <f>C2729+D2729</f>
        <v/>
      </c>
      <c r="AE2729" s="82">
        <f>N2729-E2729</f>
        <v/>
      </c>
      <c r="AF2729" s="82">
        <f>O2729-F2729</f>
        <v/>
      </c>
      <c r="AG2729" s="82">
        <f>P2729-G2729</f>
        <v/>
      </c>
      <c r="AH2729" s="82">
        <f>Q2729-H2729</f>
        <v/>
      </c>
      <c r="AI2729" s="82">
        <f>R2729-I2729</f>
        <v/>
      </c>
      <c r="AJ2729" s="82">
        <f>S2729-J2729</f>
        <v/>
      </c>
      <c r="AK2729" s="80">
        <f>INDEX(检修、备用和必开!I:I,MATCH(统调负荷!$C2729,检修、备用和必开!$A:$A,0))</f>
        <v/>
      </c>
    </row>
    <row r="2730" ht="13.8" customHeight="1">
      <c r="A2730" s="80">
        <f>WEEKDAY(C2730,2)</f>
        <v/>
      </c>
      <c r="B2730" s="80">
        <f>HOUR(D2730)</f>
        <v/>
      </c>
      <c r="D2730" s="75" t="n"/>
      <c r="E2730" s="80" t="n"/>
      <c r="F2730" s="80" t="n"/>
      <c r="G2730" s="80" t="n"/>
      <c r="H2730" s="80" t="n"/>
      <c r="I2730" s="80" t="n"/>
      <c r="J2730" s="80" t="n"/>
      <c r="K2730" s="80">
        <f>F2730-Y2730</f>
        <v/>
      </c>
      <c r="L2730" s="82">
        <f>AA2730/(K2730+W2730)</f>
        <v/>
      </c>
      <c r="M2730" s="75" t="n">
        <v>0.4166666666666667</v>
      </c>
      <c r="N2730" s="80" t="n">
        <v>36342.3</v>
      </c>
      <c r="O2730" s="80" t="n">
        <v>12091.61</v>
      </c>
      <c r="P2730" s="80" t="n">
        <v>6014.67</v>
      </c>
      <c r="Q2730" s="80" t="n">
        <v>11682.6</v>
      </c>
      <c r="R2730" s="80" t="n">
        <v>8582.389999999999</v>
      </c>
      <c r="S2730" s="80" t="n">
        <v>-2028.97</v>
      </c>
      <c r="T2730" s="80">
        <f>O2730-Y2730</f>
        <v/>
      </c>
      <c r="U2730" s="82">
        <f>AA2730/(T2730+X2730)</f>
        <v/>
      </c>
      <c r="V2730" s="80">
        <f>INDEX(检修、备用和必开!B:B,MATCH(统调负荷!$C2730,检修、备用和必开!$A:$A,0))</f>
        <v/>
      </c>
      <c r="W2730" s="80">
        <f>INDEX(检修、备用和必开!C:C,MATCH(统调负荷!$C2730,检修、备用和必开!$A:$A,0))</f>
        <v/>
      </c>
      <c r="X2730" s="80">
        <f>INDEX(检修、备用和必开!D:D,MATCH(统调负荷!$C2730,检修、备用和必开!$A:$A,0))</f>
        <v/>
      </c>
      <c r="Y2730" s="80">
        <f>INDEX(检修、备用和必开!E:E,MATCH(统调负荷!$C2730,检修、备用和必开!$A:$A,0))</f>
        <v/>
      </c>
      <c r="Z2730" s="80">
        <f>INDEX(检修、备用和必开!F:F,MATCH(统调负荷!$C2730,检修、备用和必开!$A:$A,0))</f>
        <v/>
      </c>
      <c r="AA2730" s="80">
        <f>94492.4-V2730-Z2730</f>
        <v/>
      </c>
      <c r="AB2730" s="80" t="n">
        <v>0</v>
      </c>
      <c r="AC2730" s="80" t="n">
        <v>260</v>
      </c>
      <c r="AD2730" s="83">
        <f>C2730+D2730</f>
        <v/>
      </c>
      <c r="AE2730" s="82">
        <f>N2730-E2730</f>
        <v/>
      </c>
      <c r="AF2730" s="82">
        <f>O2730-F2730</f>
        <v/>
      </c>
      <c r="AG2730" s="82">
        <f>P2730-G2730</f>
        <v/>
      </c>
      <c r="AH2730" s="82">
        <f>Q2730-H2730</f>
        <v/>
      </c>
      <c r="AI2730" s="82">
        <f>R2730-I2730</f>
        <v/>
      </c>
      <c r="AJ2730" s="82">
        <f>S2730-J2730</f>
        <v/>
      </c>
      <c r="AK2730" s="80">
        <f>INDEX(检修、备用和必开!I:I,MATCH(统调负荷!$C2730,检修、备用和必开!$A:$A,0))</f>
        <v/>
      </c>
    </row>
    <row r="2731" ht="13.8" customHeight="1">
      <c r="A2731" s="80">
        <f>WEEKDAY(C2731,2)</f>
        <v/>
      </c>
      <c r="B2731" s="80">
        <f>HOUR(D2731)</f>
        <v/>
      </c>
      <c r="D2731" s="75" t="n"/>
      <c r="E2731" s="80" t="n"/>
      <c r="F2731" s="80" t="n"/>
      <c r="G2731" s="80" t="n"/>
      <c r="H2731" s="80" t="n"/>
      <c r="I2731" s="80" t="n"/>
      <c r="J2731" s="80" t="n"/>
      <c r="K2731" s="80">
        <f>F2731-Y2731</f>
        <v/>
      </c>
      <c r="L2731" s="82">
        <f>AA2731/(K2731+W2731)</f>
        <v/>
      </c>
      <c r="M2731" s="75" t="n">
        <v>0.4270833333333333</v>
      </c>
      <c r="N2731" s="80" t="n">
        <v>35328.3</v>
      </c>
      <c r="O2731" s="80" t="n">
        <v>11174.17</v>
      </c>
      <c r="P2731" s="80" t="n">
        <v>6179.02</v>
      </c>
      <c r="Q2731" s="80" t="n">
        <v>11257.9</v>
      </c>
      <c r="R2731" s="80" t="n">
        <v>8813.690000000001</v>
      </c>
      <c r="S2731" s="80" t="n">
        <v>-2096.48</v>
      </c>
      <c r="T2731" s="80">
        <f>O2731-Y2731</f>
        <v/>
      </c>
      <c r="U2731" s="82">
        <f>AA2731/(T2731+X2731)</f>
        <v/>
      </c>
      <c r="V2731" s="80">
        <f>INDEX(检修、备用和必开!B:B,MATCH(统调负荷!$C2731,检修、备用和必开!$A:$A,0))</f>
        <v/>
      </c>
      <c r="W2731" s="80">
        <f>INDEX(检修、备用和必开!C:C,MATCH(统调负荷!$C2731,检修、备用和必开!$A:$A,0))</f>
        <v/>
      </c>
      <c r="X2731" s="80">
        <f>INDEX(检修、备用和必开!D:D,MATCH(统调负荷!$C2731,检修、备用和必开!$A:$A,0))</f>
        <v/>
      </c>
      <c r="Y2731" s="80">
        <f>INDEX(检修、备用和必开!E:E,MATCH(统调负荷!$C2731,检修、备用和必开!$A:$A,0))</f>
        <v/>
      </c>
      <c r="Z2731" s="80">
        <f>INDEX(检修、备用和必开!F:F,MATCH(统调负荷!$C2731,检修、备用和必开!$A:$A,0))</f>
        <v/>
      </c>
      <c r="AA2731" s="80">
        <f>94492.4-V2731-Z2731</f>
        <v/>
      </c>
      <c r="AB2731" s="80" t="n">
        <v>0</v>
      </c>
      <c r="AC2731" s="80" t="n">
        <v>92</v>
      </c>
      <c r="AD2731" s="83">
        <f>C2731+D2731</f>
        <v/>
      </c>
      <c r="AE2731" s="82">
        <f>N2731-E2731</f>
        <v/>
      </c>
      <c r="AF2731" s="82">
        <f>O2731-F2731</f>
        <v/>
      </c>
      <c r="AG2731" s="82">
        <f>P2731-G2731</f>
        <v/>
      </c>
      <c r="AH2731" s="82">
        <f>Q2731-H2731</f>
        <v/>
      </c>
      <c r="AI2731" s="82">
        <f>R2731-I2731</f>
        <v/>
      </c>
      <c r="AJ2731" s="82">
        <f>S2731-J2731</f>
        <v/>
      </c>
      <c r="AK2731" s="80">
        <f>INDEX(检修、备用和必开!I:I,MATCH(统调负荷!$C2731,检修、备用和必开!$A:$A,0))</f>
        <v/>
      </c>
    </row>
    <row r="2732" ht="13.8" customHeight="1">
      <c r="A2732" s="80">
        <f>WEEKDAY(C2732,2)</f>
        <v/>
      </c>
      <c r="B2732" s="80">
        <f>HOUR(D2732)</f>
        <v/>
      </c>
      <c r="D2732" s="75" t="n"/>
      <c r="E2732" s="80" t="n"/>
      <c r="F2732" s="80" t="n"/>
      <c r="G2732" s="80" t="n"/>
      <c r="H2732" s="80" t="n"/>
      <c r="I2732" s="80" t="n"/>
      <c r="J2732" s="80" t="n"/>
      <c r="K2732" s="80">
        <f>F2732-Y2732</f>
        <v/>
      </c>
      <c r="L2732" s="82">
        <f>AA2732/(K2732+W2732)</f>
        <v/>
      </c>
      <c r="M2732" s="75" t="n">
        <v>0.4375</v>
      </c>
      <c r="N2732" s="80" t="n">
        <v>34861.9</v>
      </c>
      <c r="O2732" s="80" t="n">
        <v>10735.3</v>
      </c>
      <c r="P2732" s="80" t="n">
        <v>6256.57</v>
      </c>
      <c r="Q2732" s="80" t="n">
        <v>10832.9</v>
      </c>
      <c r="R2732" s="80" t="n">
        <v>9171.6</v>
      </c>
      <c r="S2732" s="80" t="n">
        <v>-2134.47</v>
      </c>
      <c r="T2732" s="80">
        <f>O2732-Y2732</f>
        <v/>
      </c>
      <c r="U2732" s="82">
        <f>AA2732/(T2732+X2732)</f>
        <v/>
      </c>
      <c r="V2732" s="80">
        <f>INDEX(检修、备用和必开!B:B,MATCH(统调负荷!$C2732,检修、备用和必开!$A:$A,0))</f>
        <v/>
      </c>
      <c r="W2732" s="80">
        <f>INDEX(检修、备用和必开!C:C,MATCH(统调负荷!$C2732,检修、备用和必开!$A:$A,0))</f>
        <v/>
      </c>
      <c r="X2732" s="80">
        <f>INDEX(检修、备用和必开!D:D,MATCH(统调负荷!$C2732,检修、备用和必开!$A:$A,0))</f>
        <v/>
      </c>
      <c r="Y2732" s="80">
        <f>INDEX(检修、备用和必开!E:E,MATCH(统调负荷!$C2732,检修、备用和必开!$A:$A,0))</f>
        <v/>
      </c>
      <c r="Z2732" s="80">
        <f>INDEX(检修、备用和必开!F:F,MATCH(统调负荷!$C2732,检修、备用和必开!$A:$A,0))</f>
        <v/>
      </c>
      <c r="AA2732" s="80">
        <f>94492.4-V2732-Z2732</f>
        <v/>
      </c>
      <c r="AB2732" s="80" t="n">
        <v>0</v>
      </c>
      <c r="AC2732" s="80" t="n">
        <v>180.78</v>
      </c>
      <c r="AD2732" s="83">
        <f>C2732+D2732</f>
        <v/>
      </c>
      <c r="AE2732" s="82">
        <f>N2732-E2732</f>
        <v/>
      </c>
      <c r="AF2732" s="82">
        <f>O2732-F2732</f>
        <v/>
      </c>
      <c r="AG2732" s="82">
        <f>P2732-G2732</f>
        <v/>
      </c>
      <c r="AH2732" s="82">
        <f>Q2732-H2732</f>
        <v/>
      </c>
      <c r="AI2732" s="82">
        <f>R2732-I2732</f>
        <v/>
      </c>
      <c r="AJ2732" s="82">
        <f>S2732-J2732</f>
        <v/>
      </c>
      <c r="AK2732" s="80">
        <f>INDEX(检修、备用和必开!I:I,MATCH(统调负荷!$C2732,检修、备用和必开!$A:$A,0))</f>
        <v/>
      </c>
    </row>
    <row r="2733" ht="13.8" customHeight="1">
      <c r="A2733" s="80">
        <f>WEEKDAY(C2733,2)</f>
        <v/>
      </c>
      <c r="B2733" s="80">
        <f>HOUR(D2733)</f>
        <v/>
      </c>
      <c r="D2733" s="75" t="n"/>
      <c r="E2733" s="80" t="n"/>
      <c r="F2733" s="80" t="n"/>
      <c r="G2733" s="80" t="n"/>
      <c r="H2733" s="80" t="n"/>
      <c r="I2733" s="80" t="n"/>
      <c r="J2733" s="80" t="n"/>
      <c r="K2733" s="80">
        <f>F2733-Y2733</f>
        <v/>
      </c>
      <c r="L2733" s="82">
        <f>AA2733/(K2733+W2733)</f>
        <v/>
      </c>
      <c r="M2733" s="75" t="n">
        <v>0.4479166666666667</v>
      </c>
      <c r="N2733" s="80" t="n">
        <v>34026.2</v>
      </c>
      <c r="O2733" s="80" t="n">
        <v>10356.71</v>
      </c>
      <c r="P2733" s="80" t="n">
        <v>6528.65</v>
      </c>
      <c r="Q2733" s="80" t="n">
        <v>9732.49</v>
      </c>
      <c r="R2733" s="80" t="n">
        <v>9592.219999999999</v>
      </c>
      <c r="S2733" s="80" t="n">
        <v>-2183.87</v>
      </c>
      <c r="T2733" s="80">
        <f>O2733-Y2733</f>
        <v/>
      </c>
      <c r="U2733" s="82">
        <f>AA2733/(T2733+X2733)</f>
        <v/>
      </c>
      <c r="V2733" s="80">
        <f>INDEX(检修、备用和必开!B:B,MATCH(统调负荷!$C2733,检修、备用和必开!$A:$A,0))</f>
        <v/>
      </c>
      <c r="W2733" s="80">
        <f>INDEX(检修、备用和必开!C:C,MATCH(统调负荷!$C2733,检修、备用和必开!$A:$A,0))</f>
        <v/>
      </c>
      <c r="X2733" s="80">
        <f>INDEX(检修、备用和必开!D:D,MATCH(统调负荷!$C2733,检修、备用和必开!$A:$A,0))</f>
        <v/>
      </c>
      <c r="Y2733" s="80">
        <f>INDEX(检修、备用和必开!E:E,MATCH(统调负荷!$C2733,检修、备用和必开!$A:$A,0))</f>
        <v/>
      </c>
      <c r="Z2733" s="80">
        <f>INDEX(检修、备用和必开!F:F,MATCH(统调负荷!$C2733,检修、备用和必开!$A:$A,0))</f>
        <v/>
      </c>
      <c r="AA2733" s="80">
        <f>94492.4-V2733-Z2733</f>
        <v/>
      </c>
      <c r="AB2733" s="80" t="n">
        <v>0</v>
      </c>
      <c r="AC2733" s="80" t="n">
        <v>92</v>
      </c>
      <c r="AD2733" s="83">
        <f>C2733+D2733</f>
        <v/>
      </c>
      <c r="AE2733" s="82">
        <f>N2733-E2733</f>
        <v/>
      </c>
      <c r="AF2733" s="82">
        <f>O2733-F2733</f>
        <v/>
      </c>
      <c r="AG2733" s="82">
        <f>P2733-G2733</f>
        <v/>
      </c>
      <c r="AH2733" s="82">
        <f>Q2733-H2733</f>
        <v/>
      </c>
      <c r="AI2733" s="82">
        <f>R2733-I2733</f>
        <v/>
      </c>
      <c r="AJ2733" s="82">
        <f>S2733-J2733</f>
        <v/>
      </c>
      <c r="AK2733" s="80">
        <f>INDEX(检修、备用和必开!I:I,MATCH(统调负荷!$C2733,检修、备用和必开!$A:$A,0))</f>
        <v/>
      </c>
    </row>
    <row r="2734" ht="13.8" customHeight="1">
      <c r="A2734" s="80">
        <f>WEEKDAY(C2734,2)</f>
        <v/>
      </c>
      <c r="B2734" s="80">
        <f>HOUR(D2734)</f>
        <v/>
      </c>
      <c r="D2734" s="75" t="n"/>
      <c r="E2734" s="80" t="n"/>
      <c r="F2734" s="80" t="n"/>
      <c r="G2734" s="80" t="n"/>
      <c r="H2734" s="80" t="n"/>
      <c r="I2734" s="80" t="n"/>
      <c r="J2734" s="80" t="n"/>
      <c r="K2734" s="80">
        <f>F2734-Y2734</f>
        <v/>
      </c>
      <c r="L2734" s="82">
        <f>AA2734/(K2734+W2734)</f>
        <v/>
      </c>
      <c r="M2734" s="75" t="n">
        <v>0.4583333333333333</v>
      </c>
      <c r="N2734" s="80" t="n">
        <v>33942.6</v>
      </c>
      <c r="O2734" s="80" t="n">
        <v>10503.72</v>
      </c>
      <c r="P2734" s="80" t="n">
        <v>6350.13</v>
      </c>
      <c r="Q2734" s="80" t="n">
        <v>9494.16</v>
      </c>
      <c r="R2734" s="80" t="n">
        <v>9733.309999999999</v>
      </c>
      <c r="S2734" s="80" t="n">
        <v>-2138.72</v>
      </c>
      <c r="T2734" s="80">
        <f>O2734-Y2734</f>
        <v/>
      </c>
      <c r="U2734" s="82">
        <f>AA2734/(T2734+X2734)</f>
        <v/>
      </c>
      <c r="V2734" s="80">
        <f>INDEX(检修、备用和必开!B:B,MATCH(统调负荷!$C2734,检修、备用和必开!$A:$A,0))</f>
        <v/>
      </c>
      <c r="W2734" s="80">
        <f>INDEX(检修、备用和必开!C:C,MATCH(统调负荷!$C2734,检修、备用和必开!$A:$A,0))</f>
        <v/>
      </c>
      <c r="X2734" s="80">
        <f>INDEX(检修、备用和必开!D:D,MATCH(统调负荷!$C2734,检修、备用和必开!$A:$A,0))</f>
        <v/>
      </c>
      <c r="Y2734" s="80">
        <f>INDEX(检修、备用和必开!E:E,MATCH(统调负荷!$C2734,检修、备用和必开!$A:$A,0))</f>
        <v/>
      </c>
      <c r="Z2734" s="80">
        <f>INDEX(检修、备用和必开!F:F,MATCH(统调负荷!$C2734,检修、备用和必开!$A:$A,0))</f>
        <v/>
      </c>
      <c r="AA2734" s="80">
        <f>94492.4-V2734-Z2734</f>
        <v/>
      </c>
      <c r="AB2734" s="80" t="n">
        <v>0</v>
      </c>
      <c r="AC2734" s="80" t="n">
        <v>312.81</v>
      </c>
      <c r="AD2734" s="83">
        <f>C2734+D2734</f>
        <v/>
      </c>
      <c r="AE2734" s="82">
        <f>N2734-E2734</f>
        <v/>
      </c>
      <c r="AF2734" s="82">
        <f>O2734-F2734</f>
        <v/>
      </c>
      <c r="AG2734" s="82">
        <f>P2734-G2734</f>
        <v/>
      </c>
      <c r="AH2734" s="82">
        <f>Q2734-H2734</f>
        <v/>
      </c>
      <c r="AI2734" s="82">
        <f>R2734-I2734</f>
        <v/>
      </c>
      <c r="AJ2734" s="82">
        <f>S2734-J2734</f>
        <v/>
      </c>
      <c r="AK2734" s="80">
        <f>INDEX(检修、备用和必开!I:I,MATCH(统调负荷!$C2734,检修、备用和必开!$A:$A,0))</f>
        <v/>
      </c>
    </row>
    <row r="2735" ht="13.8" customHeight="1">
      <c r="A2735" s="80">
        <f>WEEKDAY(C2735,2)</f>
        <v/>
      </c>
      <c r="B2735" s="80">
        <f>HOUR(D2735)</f>
        <v/>
      </c>
      <c r="D2735" s="75" t="n"/>
      <c r="E2735" s="80" t="n"/>
      <c r="F2735" s="80" t="n"/>
      <c r="G2735" s="80" t="n"/>
      <c r="H2735" s="80" t="n"/>
      <c r="I2735" s="80" t="n"/>
      <c r="J2735" s="80" t="n"/>
      <c r="K2735" s="80">
        <f>F2735-Y2735</f>
        <v/>
      </c>
      <c r="L2735" s="82">
        <f>AA2735/(K2735+W2735)</f>
        <v/>
      </c>
      <c r="M2735" s="75" t="n">
        <v>0.46875</v>
      </c>
      <c r="N2735" s="80" t="n">
        <v>33625.1</v>
      </c>
      <c r="O2735" s="80" t="n">
        <v>9973.02</v>
      </c>
      <c r="P2735" s="80" t="n">
        <v>6373.23</v>
      </c>
      <c r="Q2735" s="80" t="n">
        <v>9457.129999999999</v>
      </c>
      <c r="R2735" s="80" t="n">
        <v>9965.49</v>
      </c>
      <c r="S2735" s="80" t="n">
        <v>-2143.77</v>
      </c>
      <c r="T2735" s="80">
        <f>O2735-Y2735</f>
        <v/>
      </c>
      <c r="U2735" s="82">
        <f>AA2735/(T2735+X2735)</f>
        <v/>
      </c>
      <c r="V2735" s="80">
        <f>INDEX(检修、备用和必开!B:B,MATCH(统调负荷!$C2735,检修、备用和必开!$A:$A,0))</f>
        <v/>
      </c>
      <c r="W2735" s="80">
        <f>INDEX(检修、备用和必开!C:C,MATCH(统调负荷!$C2735,检修、备用和必开!$A:$A,0))</f>
        <v/>
      </c>
      <c r="X2735" s="80">
        <f>INDEX(检修、备用和必开!D:D,MATCH(统调负荷!$C2735,检修、备用和必开!$A:$A,0))</f>
        <v/>
      </c>
      <c r="Y2735" s="80">
        <f>INDEX(检修、备用和必开!E:E,MATCH(统调负荷!$C2735,检修、备用和必开!$A:$A,0))</f>
        <v/>
      </c>
      <c r="Z2735" s="80">
        <f>INDEX(检修、备用和必开!F:F,MATCH(统调负荷!$C2735,检修、备用和必开!$A:$A,0))</f>
        <v/>
      </c>
      <c r="AA2735" s="80">
        <f>94492.4-V2735-Z2735</f>
        <v/>
      </c>
      <c r="AB2735" s="80" t="n">
        <v>0</v>
      </c>
      <c r="AC2735" s="80" t="n">
        <v>304.17</v>
      </c>
      <c r="AD2735" s="83">
        <f>C2735+D2735</f>
        <v/>
      </c>
      <c r="AE2735" s="82">
        <f>N2735-E2735</f>
        <v/>
      </c>
      <c r="AF2735" s="82">
        <f>O2735-F2735</f>
        <v/>
      </c>
      <c r="AG2735" s="82">
        <f>P2735-G2735</f>
        <v/>
      </c>
      <c r="AH2735" s="82">
        <f>Q2735-H2735</f>
        <v/>
      </c>
      <c r="AI2735" s="82">
        <f>R2735-I2735</f>
        <v/>
      </c>
      <c r="AJ2735" s="82">
        <f>S2735-J2735</f>
        <v/>
      </c>
      <c r="AK2735" s="80">
        <f>INDEX(检修、备用和必开!I:I,MATCH(统调负荷!$C2735,检修、备用和必开!$A:$A,0))</f>
        <v/>
      </c>
    </row>
    <row r="2736" ht="13.8" customHeight="1">
      <c r="A2736" s="80">
        <f>WEEKDAY(C2736,2)</f>
        <v/>
      </c>
      <c r="B2736" s="80">
        <f>HOUR(D2736)</f>
        <v/>
      </c>
      <c r="D2736" s="75" t="n"/>
      <c r="E2736" s="80" t="n"/>
      <c r="F2736" s="80" t="n"/>
      <c r="G2736" s="80" t="n"/>
      <c r="H2736" s="80" t="n"/>
      <c r="I2736" s="80" t="n"/>
      <c r="J2736" s="80" t="n"/>
      <c r="K2736" s="80">
        <f>F2736-Y2736</f>
        <v/>
      </c>
      <c r="L2736" s="82">
        <f>AA2736/(K2736+W2736)</f>
        <v/>
      </c>
      <c r="M2736" s="75" t="n">
        <v>0.4791666666666667</v>
      </c>
      <c r="N2736" s="80" t="n">
        <v>33840.4</v>
      </c>
      <c r="O2736" s="80" t="n">
        <v>10635.63</v>
      </c>
      <c r="P2736" s="80" t="n">
        <v>6242</v>
      </c>
      <c r="Q2736" s="80" t="n">
        <v>9026.59</v>
      </c>
      <c r="R2736" s="80" t="n">
        <v>10105.6</v>
      </c>
      <c r="S2736" s="80" t="n">
        <v>-2169.42</v>
      </c>
      <c r="T2736" s="80">
        <f>O2736-Y2736</f>
        <v/>
      </c>
      <c r="U2736" s="82">
        <f>AA2736/(T2736+X2736)</f>
        <v/>
      </c>
      <c r="V2736" s="80">
        <f>INDEX(检修、备用和必开!B:B,MATCH(统调负荷!$C2736,检修、备用和必开!$A:$A,0))</f>
        <v/>
      </c>
      <c r="W2736" s="80">
        <f>INDEX(检修、备用和必开!C:C,MATCH(统调负荷!$C2736,检修、备用和必开!$A:$A,0))</f>
        <v/>
      </c>
      <c r="X2736" s="80">
        <f>INDEX(检修、备用和必开!D:D,MATCH(统调负荷!$C2736,检修、备用和必开!$A:$A,0))</f>
        <v/>
      </c>
      <c r="Y2736" s="80">
        <f>INDEX(检修、备用和必开!E:E,MATCH(统调负荷!$C2736,检修、备用和必开!$A:$A,0))</f>
        <v/>
      </c>
      <c r="Z2736" s="80">
        <f>INDEX(检修、备用和必开!F:F,MATCH(统调负荷!$C2736,检修、备用和必开!$A:$A,0))</f>
        <v/>
      </c>
      <c r="AA2736" s="80">
        <f>94492.4-V2736-Z2736</f>
        <v/>
      </c>
      <c r="AB2736" s="80" t="n">
        <v>0</v>
      </c>
      <c r="AC2736" s="80" t="n">
        <v>299.08</v>
      </c>
      <c r="AD2736" s="83">
        <f>C2736+D2736</f>
        <v/>
      </c>
      <c r="AE2736" s="82">
        <f>N2736-E2736</f>
        <v/>
      </c>
      <c r="AF2736" s="82">
        <f>O2736-F2736</f>
        <v/>
      </c>
      <c r="AG2736" s="82">
        <f>P2736-G2736</f>
        <v/>
      </c>
      <c r="AH2736" s="82">
        <f>Q2736-H2736</f>
        <v/>
      </c>
      <c r="AI2736" s="82">
        <f>R2736-I2736</f>
        <v/>
      </c>
      <c r="AJ2736" s="82">
        <f>S2736-J2736</f>
        <v/>
      </c>
      <c r="AK2736" s="80">
        <f>INDEX(检修、备用和必开!I:I,MATCH(统调负荷!$C2736,检修、备用和必开!$A:$A,0))</f>
        <v/>
      </c>
    </row>
    <row r="2737" ht="13.8" customHeight="1">
      <c r="A2737" s="80">
        <f>WEEKDAY(C2737,2)</f>
        <v/>
      </c>
      <c r="B2737" s="80">
        <f>HOUR(D2737)</f>
        <v/>
      </c>
      <c r="D2737" s="75" t="n"/>
      <c r="E2737" s="80" t="n"/>
      <c r="F2737" s="80" t="n"/>
      <c r="G2737" s="80" t="n"/>
      <c r="H2737" s="80" t="n"/>
      <c r="I2737" s="80" t="n"/>
      <c r="J2737" s="80" t="n"/>
      <c r="K2737" s="80">
        <f>F2737-Y2737</f>
        <v/>
      </c>
      <c r="L2737" s="82">
        <f>AA2737/(K2737+W2737)</f>
        <v/>
      </c>
      <c r="M2737" s="75" t="n">
        <v>0.4895833333333333</v>
      </c>
      <c r="N2737" s="80" t="n">
        <v>33576.9</v>
      </c>
      <c r="O2737" s="80" t="n">
        <v>10320.08</v>
      </c>
      <c r="P2737" s="80" t="n">
        <v>5813.1</v>
      </c>
      <c r="Q2737" s="80" t="n">
        <v>9391.74</v>
      </c>
      <c r="R2737" s="80" t="n">
        <v>10186</v>
      </c>
      <c r="S2737" s="80" t="n">
        <v>-2134.02</v>
      </c>
      <c r="T2737" s="80">
        <f>O2737-Y2737</f>
        <v/>
      </c>
      <c r="U2737" s="82">
        <f>AA2737/(T2737+X2737)</f>
        <v/>
      </c>
      <c r="V2737" s="80">
        <f>INDEX(检修、备用和必开!B:B,MATCH(统调负荷!$C2737,检修、备用和必开!$A:$A,0))</f>
        <v/>
      </c>
      <c r="W2737" s="80">
        <f>INDEX(检修、备用和必开!C:C,MATCH(统调负荷!$C2737,检修、备用和必开!$A:$A,0))</f>
        <v/>
      </c>
      <c r="X2737" s="80">
        <f>INDEX(检修、备用和必开!D:D,MATCH(统调负荷!$C2737,检修、备用和必开!$A:$A,0))</f>
        <v/>
      </c>
      <c r="Y2737" s="80">
        <f>INDEX(检修、备用和必开!E:E,MATCH(统调负荷!$C2737,检修、备用和必开!$A:$A,0))</f>
        <v/>
      </c>
      <c r="Z2737" s="80">
        <f>INDEX(检修、备用和必开!F:F,MATCH(统调负荷!$C2737,检修、备用和必开!$A:$A,0))</f>
        <v/>
      </c>
      <c r="AA2737" s="80">
        <f>94492.4-V2737-Z2737</f>
        <v/>
      </c>
      <c r="AB2737" s="80" t="n">
        <v>0</v>
      </c>
      <c r="AC2737" s="80" t="n">
        <v>249.3</v>
      </c>
      <c r="AD2737" s="83">
        <f>C2737+D2737</f>
        <v/>
      </c>
      <c r="AE2737" s="82">
        <f>N2737-E2737</f>
        <v/>
      </c>
      <c r="AF2737" s="82">
        <f>O2737-F2737</f>
        <v/>
      </c>
      <c r="AG2737" s="82">
        <f>P2737-G2737</f>
        <v/>
      </c>
      <c r="AH2737" s="82">
        <f>Q2737-H2737</f>
        <v/>
      </c>
      <c r="AI2737" s="82">
        <f>R2737-I2737</f>
        <v/>
      </c>
      <c r="AJ2737" s="82">
        <f>S2737-J2737</f>
        <v/>
      </c>
      <c r="AK2737" s="80">
        <f>INDEX(检修、备用和必开!I:I,MATCH(统调负荷!$C2737,检修、备用和必开!$A:$A,0))</f>
        <v/>
      </c>
    </row>
    <row r="2738" ht="13.8" customHeight="1">
      <c r="A2738" s="80">
        <f>WEEKDAY(C2738,2)</f>
        <v/>
      </c>
      <c r="B2738" s="80">
        <f>HOUR(D2738)</f>
        <v/>
      </c>
      <c r="D2738" s="75" t="n"/>
      <c r="E2738" s="80" t="n"/>
      <c r="F2738" s="80" t="n"/>
      <c r="G2738" s="80" t="n"/>
      <c r="H2738" s="80" t="n"/>
      <c r="I2738" s="80" t="n"/>
      <c r="J2738" s="80" t="n"/>
      <c r="K2738" s="80">
        <f>F2738-Y2738</f>
        <v/>
      </c>
      <c r="L2738" s="82">
        <f>AA2738/(K2738+W2738)</f>
        <v/>
      </c>
      <c r="M2738" s="75" t="n">
        <v>0.5</v>
      </c>
      <c r="N2738" s="80" t="n">
        <v>33237</v>
      </c>
      <c r="O2738" s="80" t="n">
        <v>9772.559999999999</v>
      </c>
      <c r="P2738" s="80" t="n">
        <v>5892.47</v>
      </c>
      <c r="Q2738" s="80" t="n">
        <v>9427.059999999999</v>
      </c>
      <c r="R2738" s="80" t="n">
        <v>10275.4</v>
      </c>
      <c r="S2738" s="80" t="n">
        <v>-2130.49</v>
      </c>
      <c r="T2738" s="80">
        <f>O2738-Y2738</f>
        <v/>
      </c>
      <c r="U2738" s="82">
        <f>AA2738/(T2738+X2738)</f>
        <v/>
      </c>
      <c r="V2738" s="80">
        <f>INDEX(检修、备用和必开!B:B,MATCH(统调负荷!$C2738,检修、备用和必开!$A:$A,0))</f>
        <v/>
      </c>
      <c r="W2738" s="80">
        <f>INDEX(检修、备用和必开!C:C,MATCH(统调负荷!$C2738,检修、备用和必开!$A:$A,0))</f>
        <v/>
      </c>
      <c r="X2738" s="80">
        <f>INDEX(检修、备用和必开!D:D,MATCH(统调负荷!$C2738,检修、备用和必开!$A:$A,0))</f>
        <v/>
      </c>
      <c r="Y2738" s="80">
        <f>INDEX(检修、备用和必开!E:E,MATCH(统调负荷!$C2738,检修、备用和必开!$A:$A,0))</f>
        <v/>
      </c>
      <c r="Z2738" s="80">
        <f>INDEX(检修、备用和必开!F:F,MATCH(统调负荷!$C2738,检修、备用和必开!$A:$A,0))</f>
        <v/>
      </c>
      <c r="AA2738" s="80">
        <f>94492.4-V2738-Z2738</f>
        <v/>
      </c>
      <c r="AB2738" s="80" t="n">
        <v>0</v>
      </c>
      <c r="AC2738" s="80" t="n">
        <v>274.19</v>
      </c>
      <c r="AD2738" s="83">
        <f>C2738+D2738</f>
        <v/>
      </c>
      <c r="AE2738" s="82">
        <f>N2738-E2738</f>
        <v/>
      </c>
      <c r="AF2738" s="82">
        <f>O2738-F2738</f>
        <v/>
      </c>
      <c r="AG2738" s="82">
        <f>P2738-G2738</f>
        <v/>
      </c>
      <c r="AH2738" s="82">
        <f>Q2738-H2738</f>
        <v/>
      </c>
      <c r="AI2738" s="82">
        <f>R2738-I2738</f>
        <v/>
      </c>
      <c r="AJ2738" s="82">
        <f>S2738-J2738</f>
        <v/>
      </c>
      <c r="AK2738" s="80">
        <f>INDEX(检修、备用和必开!I:I,MATCH(统调负荷!$C2738,检修、备用和必开!$A:$A,0))</f>
        <v/>
      </c>
    </row>
    <row r="2739" ht="13.8" customHeight="1">
      <c r="A2739" s="80">
        <f>WEEKDAY(C2739,2)</f>
        <v/>
      </c>
      <c r="B2739" s="80">
        <f>HOUR(D2739)</f>
        <v/>
      </c>
      <c r="D2739" s="75" t="n"/>
      <c r="E2739" s="80" t="n"/>
      <c r="F2739" s="80" t="n"/>
      <c r="G2739" s="80" t="n"/>
      <c r="H2739" s="80" t="n"/>
      <c r="I2739" s="80" t="n"/>
      <c r="J2739" s="80" t="n"/>
      <c r="K2739" s="80">
        <f>F2739-Y2739</f>
        <v/>
      </c>
      <c r="L2739" s="82">
        <f>AA2739/(K2739+W2739)</f>
        <v/>
      </c>
      <c r="M2739" s="75" t="n">
        <v>0.5104166666666666</v>
      </c>
      <c r="N2739" s="80" t="n">
        <v>33426.8</v>
      </c>
      <c r="O2739" s="80" t="n">
        <v>9884.48</v>
      </c>
      <c r="P2739" s="80" t="n">
        <v>5575.42</v>
      </c>
      <c r="Q2739" s="80" t="n">
        <v>9845.790000000001</v>
      </c>
      <c r="R2739" s="80" t="n">
        <v>10247.8</v>
      </c>
      <c r="S2739" s="80" t="n">
        <v>-2126.69</v>
      </c>
      <c r="T2739" s="80">
        <f>O2739-Y2739</f>
        <v/>
      </c>
      <c r="U2739" s="82">
        <f>AA2739/(T2739+X2739)</f>
        <v/>
      </c>
      <c r="V2739" s="80">
        <f>INDEX(检修、备用和必开!B:B,MATCH(统调负荷!$C2739,检修、备用和必开!$A:$A,0))</f>
        <v/>
      </c>
      <c r="W2739" s="80">
        <f>INDEX(检修、备用和必开!C:C,MATCH(统调负荷!$C2739,检修、备用和必开!$A:$A,0))</f>
        <v/>
      </c>
      <c r="X2739" s="80">
        <f>INDEX(检修、备用和必开!D:D,MATCH(统调负荷!$C2739,检修、备用和必开!$A:$A,0))</f>
        <v/>
      </c>
      <c r="Y2739" s="80">
        <f>INDEX(检修、备用和必开!E:E,MATCH(统调负荷!$C2739,检修、备用和必开!$A:$A,0))</f>
        <v/>
      </c>
      <c r="Z2739" s="80">
        <f>INDEX(检修、备用和必开!F:F,MATCH(统调负荷!$C2739,检修、备用和必开!$A:$A,0))</f>
        <v/>
      </c>
      <c r="AA2739" s="80">
        <f>94492.4-V2739-Z2739</f>
        <v/>
      </c>
      <c r="AB2739" s="80" t="n">
        <v>0</v>
      </c>
      <c r="AC2739" s="80" t="n">
        <v>254.72</v>
      </c>
      <c r="AD2739" s="83">
        <f>C2739+D2739</f>
        <v/>
      </c>
      <c r="AE2739" s="82">
        <f>N2739-E2739</f>
        <v/>
      </c>
      <c r="AF2739" s="82">
        <f>O2739-F2739</f>
        <v/>
      </c>
      <c r="AG2739" s="82">
        <f>P2739-G2739</f>
        <v/>
      </c>
      <c r="AH2739" s="82">
        <f>Q2739-H2739</f>
        <v/>
      </c>
      <c r="AI2739" s="82">
        <f>R2739-I2739</f>
        <v/>
      </c>
      <c r="AJ2739" s="82">
        <f>S2739-J2739</f>
        <v/>
      </c>
      <c r="AK2739" s="80">
        <f>INDEX(检修、备用和必开!I:I,MATCH(统调负荷!$C2739,检修、备用和必开!$A:$A,0))</f>
        <v/>
      </c>
    </row>
    <row r="2740" ht="13.8" customHeight="1">
      <c r="A2740" s="80">
        <f>WEEKDAY(C2740,2)</f>
        <v/>
      </c>
      <c r="B2740" s="80">
        <f>HOUR(D2740)</f>
        <v/>
      </c>
      <c r="D2740" s="75" t="n"/>
      <c r="E2740" s="80" t="n"/>
      <c r="F2740" s="80" t="n"/>
      <c r="G2740" s="80" t="n"/>
      <c r="H2740" s="80" t="n"/>
      <c r="I2740" s="80" t="n"/>
      <c r="J2740" s="80" t="n"/>
      <c r="K2740" s="80">
        <f>F2740-Y2740</f>
        <v/>
      </c>
      <c r="L2740" s="82">
        <f>AA2740/(K2740+W2740)</f>
        <v/>
      </c>
      <c r="M2740" s="75" t="n">
        <v>0.5208333333333334</v>
      </c>
      <c r="N2740" s="80" t="n">
        <v>32716.5</v>
      </c>
      <c r="O2740" s="80" t="n">
        <v>9722.16</v>
      </c>
      <c r="P2740" s="80" t="n">
        <v>5612.27</v>
      </c>
      <c r="Q2740" s="80" t="n">
        <v>9250.049999999999</v>
      </c>
      <c r="R2740" s="80" t="n">
        <v>10261.2</v>
      </c>
      <c r="S2740" s="80" t="n">
        <v>-2129.18</v>
      </c>
      <c r="T2740" s="80">
        <f>O2740-Y2740</f>
        <v/>
      </c>
      <c r="U2740" s="82">
        <f>AA2740/(T2740+X2740)</f>
        <v/>
      </c>
      <c r="V2740" s="80">
        <f>INDEX(检修、备用和必开!B:B,MATCH(统调负荷!$C2740,检修、备用和必开!$A:$A,0))</f>
        <v/>
      </c>
      <c r="W2740" s="80">
        <f>INDEX(检修、备用和必开!C:C,MATCH(统调负荷!$C2740,检修、备用和必开!$A:$A,0))</f>
        <v/>
      </c>
      <c r="X2740" s="80">
        <f>INDEX(检修、备用和必开!D:D,MATCH(统调负荷!$C2740,检修、备用和必开!$A:$A,0))</f>
        <v/>
      </c>
      <c r="Y2740" s="80">
        <f>INDEX(检修、备用和必开!E:E,MATCH(统调负荷!$C2740,检修、备用和必开!$A:$A,0))</f>
        <v/>
      </c>
      <c r="Z2740" s="80">
        <f>INDEX(检修、备用和必开!F:F,MATCH(统调负荷!$C2740,检修、备用和必开!$A:$A,0))</f>
        <v/>
      </c>
      <c r="AA2740" s="80">
        <f>94492.4-V2740-Z2740</f>
        <v/>
      </c>
      <c r="AB2740" s="80" t="n">
        <v>0</v>
      </c>
      <c r="AC2740" s="80" t="n">
        <v>240.5</v>
      </c>
      <c r="AD2740" s="83">
        <f>C2740+D2740</f>
        <v/>
      </c>
      <c r="AE2740" s="82">
        <f>N2740-E2740</f>
        <v/>
      </c>
      <c r="AF2740" s="82">
        <f>O2740-F2740</f>
        <v/>
      </c>
      <c r="AG2740" s="82">
        <f>P2740-G2740</f>
        <v/>
      </c>
      <c r="AH2740" s="82">
        <f>Q2740-H2740</f>
        <v/>
      </c>
      <c r="AI2740" s="82">
        <f>R2740-I2740</f>
        <v/>
      </c>
      <c r="AJ2740" s="82">
        <f>S2740-J2740</f>
        <v/>
      </c>
      <c r="AK2740" s="80">
        <f>INDEX(检修、备用和必开!I:I,MATCH(统调负荷!$C2740,检修、备用和必开!$A:$A,0))</f>
        <v/>
      </c>
    </row>
    <row r="2741" ht="13.8" customHeight="1">
      <c r="A2741" s="80">
        <f>WEEKDAY(C2741,2)</f>
        <v/>
      </c>
      <c r="B2741" s="80">
        <f>HOUR(D2741)</f>
        <v/>
      </c>
      <c r="D2741" s="75" t="n"/>
      <c r="E2741" s="80" t="n"/>
      <c r="F2741" s="80" t="n"/>
      <c r="G2741" s="80" t="n"/>
      <c r="H2741" s="80" t="n"/>
      <c r="I2741" s="80" t="n"/>
      <c r="J2741" s="80" t="n"/>
      <c r="K2741" s="80">
        <f>F2741-Y2741</f>
        <v/>
      </c>
      <c r="L2741" s="82">
        <f>AA2741/(K2741+W2741)</f>
        <v/>
      </c>
      <c r="M2741" s="75" t="n">
        <v>0.53125</v>
      </c>
      <c r="N2741" s="80" t="n">
        <v>32077</v>
      </c>
      <c r="O2741" s="80" t="n">
        <v>9201.15</v>
      </c>
      <c r="P2741" s="80" t="n">
        <v>5593.61</v>
      </c>
      <c r="Q2741" s="80" t="n">
        <v>9127.98</v>
      </c>
      <c r="R2741" s="80" t="n">
        <v>10287.6</v>
      </c>
      <c r="S2741" s="80" t="n">
        <v>-2133.34</v>
      </c>
      <c r="T2741" s="80">
        <f>O2741-Y2741</f>
        <v/>
      </c>
      <c r="U2741" s="82">
        <f>AA2741/(T2741+X2741)</f>
        <v/>
      </c>
      <c r="V2741" s="80">
        <f>INDEX(检修、备用和必开!B:B,MATCH(统调负荷!$C2741,检修、备用和必开!$A:$A,0))</f>
        <v/>
      </c>
      <c r="W2741" s="80">
        <f>INDEX(检修、备用和必开!C:C,MATCH(统调负荷!$C2741,检修、备用和必开!$A:$A,0))</f>
        <v/>
      </c>
      <c r="X2741" s="80">
        <f>INDEX(检修、备用和必开!D:D,MATCH(统调负荷!$C2741,检修、备用和必开!$A:$A,0))</f>
        <v/>
      </c>
      <c r="Y2741" s="80">
        <f>INDEX(检修、备用和必开!E:E,MATCH(统调负荷!$C2741,检修、备用和必开!$A:$A,0))</f>
        <v/>
      </c>
      <c r="Z2741" s="80">
        <f>INDEX(检修、备用和必开!F:F,MATCH(统调负荷!$C2741,检修、备用和必开!$A:$A,0))</f>
        <v/>
      </c>
      <c r="AA2741" s="80">
        <f>94492.4-V2741-Z2741</f>
        <v/>
      </c>
      <c r="AB2741" s="80" t="n">
        <v>0</v>
      </c>
      <c r="AC2741" s="80" t="n">
        <v>213.46</v>
      </c>
      <c r="AD2741" s="83">
        <f>C2741+D2741</f>
        <v/>
      </c>
      <c r="AE2741" s="82">
        <f>N2741-E2741</f>
        <v/>
      </c>
      <c r="AF2741" s="82">
        <f>O2741-F2741</f>
        <v/>
      </c>
      <c r="AG2741" s="82">
        <f>P2741-G2741</f>
        <v/>
      </c>
      <c r="AH2741" s="82">
        <f>Q2741-H2741</f>
        <v/>
      </c>
      <c r="AI2741" s="82">
        <f>R2741-I2741</f>
        <v/>
      </c>
      <c r="AJ2741" s="82">
        <f>S2741-J2741</f>
        <v/>
      </c>
      <c r="AK2741" s="80">
        <f>INDEX(检修、备用和必开!I:I,MATCH(统调负荷!$C2741,检修、备用和必开!$A:$A,0))</f>
        <v/>
      </c>
    </row>
    <row r="2742" ht="13.8" customHeight="1">
      <c r="A2742" s="80">
        <f>WEEKDAY(C2742,2)</f>
        <v/>
      </c>
      <c r="B2742" s="80">
        <f>HOUR(D2742)</f>
        <v/>
      </c>
      <c r="D2742" s="75" t="n"/>
      <c r="E2742" s="80" t="n"/>
      <c r="F2742" s="80" t="n"/>
      <c r="G2742" s="80" t="n"/>
      <c r="H2742" s="80" t="n"/>
      <c r="I2742" s="80" t="n"/>
      <c r="J2742" s="80" t="n"/>
      <c r="K2742" s="80">
        <f>F2742-Y2742</f>
        <v/>
      </c>
      <c r="L2742" s="82">
        <f>AA2742/(K2742+W2742)</f>
        <v/>
      </c>
      <c r="M2742" s="75" t="n">
        <v>0.5416666666666666</v>
      </c>
      <c r="N2742" s="80" t="n">
        <v>31800.8</v>
      </c>
      <c r="O2742" s="80" t="n">
        <v>9370.389999999999</v>
      </c>
      <c r="P2742" s="80" t="n">
        <v>6018.21</v>
      </c>
      <c r="Q2742" s="80" t="n">
        <v>8251.68</v>
      </c>
      <c r="R2742" s="80" t="n">
        <v>10222.2</v>
      </c>
      <c r="S2742" s="80" t="n">
        <v>-2061.68</v>
      </c>
      <c r="T2742" s="80">
        <f>O2742-Y2742</f>
        <v/>
      </c>
      <c r="U2742" s="82">
        <f>AA2742/(T2742+X2742)</f>
        <v/>
      </c>
      <c r="V2742" s="80">
        <f>INDEX(检修、备用和必开!B:B,MATCH(统调负荷!$C2742,检修、备用和必开!$A:$A,0))</f>
        <v/>
      </c>
      <c r="W2742" s="80">
        <f>INDEX(检修、备用和必开!C:C,MATCH(统调负荷!$C2742,检修、备用和必开!$A:$A,0))</f>
        <v/>
      </c>
      <c r="X2742" s="80">
        <f>INDEX(检修、备用和必开!D:D,MATCH(统调负荷!$C2742,检修、备用和必开!$A:$A,0))</f>
        <v/>
      </c>
      <c r="Y2742" s="80">
        <f>INDEX(检修、备用和必开!E:E,MATCH(统调负荷!$C2742,检修、备用和必开!$A:$A,0))</f>
        <v/>
      </c>
      <c r="Z2742" s="80">
        <f>INDEX(检修、备用和必开!F:F,MATCH(统调负荷!$C2742,检修、备用和必开!$A:$A,0))</f>
        <v/>
      </c>
      <c r="AA2742" s="80">
        <f>94492.4-V2742-Z2742</f>
        <v/>
      </c>
      <c r="AB2742" s="80" t="n">
        <v>0</v>
      </c>
      <c r="AC2742" s="80" t="n">
        <v>293.44</v>
      </c>
      <c r="AD2742" s="83">
        <f>C2742+D2742</f>
        <v/>
      </c>
      <c r="AE2742" s="82">
        <f>N2742-E2742</f>
        <v/>
      </c>
      <c r="AF2742" s="82">
        <f>O2742-F2742</f>
        <v/>
      </c>
      <c r="AG2742" s="82">
        <f>P2742-G2742</f>
        <v/>
      </c>
      <c r="AH2742" s="82">
        <f>Q2742-H2742</f>
        <v/>
      </c>
      <c r="AI2742" s="82">
        <f>R2742-I2742</f>
        <v/>
      </c>
      <c r="AJ2742" s="82">
        <f>S2742-J2742</f>
        <v/>
      </c>
      <c r="AK2742" s="80">
        <f>INDEX(检修、备用和必开!I:I,MATCH(统调负荷!$C2742,检修、备用和必开!$A:$A,0))</f>
        <v/>
      </c>
    </row>
    <row r="2743" ht="13.8" customHeight="1">
      <c r="A2743" s="80">
        <f>WEEKDAY(C2743,2)</f>
        <v/>
      </c>
      <c r="B2743" s="80">
        <f>HOUR(D2743)</f>
        <v/>
      </c>
      <c r="D2743" s="75" t="n"/>
      <c r="E2743" s="80" t="n"/>
      <c r="F2743" s="80" t="n"/>
      <c r="G2743" s="80" t="n"/>
      <c r="H2743" s="80" t="n"/>
      <c r="I2743" s="80" t="n"/>
      <c r="J2743" s="80" t="n"/>
      <c r="K2743" s="80">
        <f>F2743-Y2743</f>
        <v/>
      </c>
      <c r="L2743" s="82">
        <f>AA2743/(K2743+W2743)</f>
        <v/>
      </c>
      <c r="M2743" s="75" t="n">
        <v>0.5520833333333334</v>
      </c>
      <c r="N2743" s="80" t="n">
        <v>31976</v>
      </c>
      <c r="O2743" s="80" t="n">
        <v>10038.81</v>
      </c>
      <c r="P2743" s="80" t="n">
        <v>5296.01</v>
      </c>
      <c r="Q2743" s="80" t="n">
        <v>8523.370000000001</v>
      </c>
      <c r="R2743" s="80" t="n">
        <v>10139.2</v>
      </c>
      <c r="S2743" s="80" t="n">
        <v>-2021.39</v>
      </c>
      <c r="T2743" s="80">
        <f>O2743-Y2743</f>
        <v/>
      </c>
      <c r="U2743" s="82">
        <f>AA2743/(T2743+X2743)</f>
        <v/>
      </c>
      <c r="V2743" s="80">
        <f>INDEX(检修、备用和必开!B:B,MATCH(统调负荷!$C2743,检修、备用和必开!$A:$A,0))</f>
        <v/>
      </c>
      <c r="W2743" s="80">
        <f>INDEX(检修、备用和必开!C:C,MATCH(统调负荷!$C2743,检修、备用和必开!$A:$A,0))</f>
        <v/>
      </c>
      <c r="X2743" s="80">
        <f>INDEX(检修、备用和必开!D:D,MATCH(统调负荷!$C2743,检修、备用和必开!$A:$A,0))</f>
        <v/>
      </c>
      <c r="Y2743" s="80">
        <f>INDEX(检修、备用和必开!E:E,MATCH(统调负荷!$C2743,检修、备用和必开!$A:$A,0))</f>
        <v/>
      </c>
      <c r="Z2743" s="80">
        <f>INDEX(检修、备用和必开!F:F,MATCH(统调负荷!$C2743,检修、备用和必开!$A:$A,0))</f>
        <v/>
      </c>
      <c r="AA2743" s="80">
        <f>94492.4-V2743-Z2743</f>
        <v/>
      </c>
      <c r="AB2743" s="80" t="n">
        <v>0</v>
      </c>
      <c r="AC2743" s="80" t="n">
        <v>309.15</v>
      </c>
      <c r="AD2743" s="83">
        <f>C2743+D2743</f>
        <v/>
      </c>
      <c r="AE2743" s="82">
        <f>N2743-E2743</f>
        <v/>
      </c>
      <c r="AF2743" s="82">
        <f>O2743-F2743</f>
        <v/>
      </c>
      <c r="AG2743" s="82">
        <f>P2743-G2743</f>
        <v/>
      </c>
      <c r="AH2743" s="82">
        <f>Q2743-H2743</f>
        <v/>
      </c>
      <c r="AI2743" s="82">
        <f>R2743-I2743</f>
        <v/>
      </c>
      <c r="AJ2743" s="82">
        <f>S2743-J2743</f>
        <v/>
      </c>
      <c r="AK2743" s="80">
        <f>INDEX(检修、备用和必开!I:I,MATCH(统调负荷!$C2743,检修、备用和必开!$A:$A,0))</f>
        <v/>
      </c>
    </row>
    <row r="2744" ht="13.8" customHeight="1">
      <c r="A2744" s="80">
        <f>WEEKDAY(C2744,2)</f>
        <v/>
      </c>
      <c r="B2744" s="80">
        <f>HOUR(D2744)</f>
        <v/>
      </c>
      <c r="D2744" s="75" t="n"/>
      <c r="E2744" s="80" t="n"/>
      <c r="F2744" s="80" t="n"/>
      <c r="G2744" s="80" t="n"/>
      <c r="H2744" s="80" t="n"/>
      <c r="I2744" s="80" t="n"/>
      <c r="J2744" s="80" t="n"/>
      <c r="K2744" s="80">
        <f>F2744-Y2744</f>
        <v/>
      </c>
      <c r="L2744" s="82">
        <f>AA2744/(K2744+W2744)</f>
        <v/>
      </c>
      <c r="M2744" s="75" t="n">
        <v>0.5625</v>
      </c>
      <c r="N2744" s="80" t="n">
        <v>31577.1</v>
      </c>
      <c r="O2744" s="80" t="n">
        <v>9789.34</v>
      </c>
      <c r="P2744" s="80" t="n">
        <v>6080.32</v>
      </c>
      <c r="Q2744" s="80" t="n">
        <v>7739.98</v>
      </c>
      <c r="R2744" s="80" t="n">
        <v>10037</v>
      </c>
      <c r="S2744" s="80" t="n">
        <v>-2069.54</v>
      </c>
      <c r="T2744" s="80">
        <f>O2744-Y2744</f>
        <v/>
      </c>
      <c r="U2744" s="82">
        <f>AA2744/(T2744+X2744)</f>
        <v/>
      </c>
      <c r="V2744" s="80">
        <f>INDEX(检修、备用和必开!B:B,MATCH(统调负荷!$C2744,检修、备用和必开!$A:$A,0))</f>
        <v/>
      </c>
      <c r="W2744" s="80">
        <f>INDEX(检修、备用和必开!C:C,MATCH(统调负荷!$C2744,检修、备用和必开!$A:$A,0))</f>
        <v/>
      </c>
      <c r="X2744" s="80">
        <f>INDEX(检修、备用和必开!D:D,MATCH(统调负荷!$C2744,检修、备用和必开!$A:$A,0))</f>
        <v/>
      </c>
      <c r="Y2744" s="80">
        <f>INDEX(检修、备用和必开!E:E,MATCH(统调负荷!$C2744,检修、备用和必开!$A:$A,0))</f>
        <v/>
      </c>
      <c r="Z2744" s="80">
        <f>INDEX(检修、备用和必开!F:F,MATCH(统调负荷!$C2744,检修、备用和必开!$A:$A,0))</f>
        <v/>
      </c>
      <c r="AA2744" s="80">
        <f>94492.4-V2744-Z2744</f>
        <v/>
      </c>
      <c r="AB2744" s="80" t="n">
        <v>0</v>
      </c>
      <c r="AC2744" s="80" t="n">
        <v>294.11</v>
      </c>
      <c r="AD2744" s="83">
        <f>C2744+D2744</f>
        <v/>
      </c>
      <c r="AE2744" s="82">
        <f>N2744-E2744</f>
        <v/>
      </c>
      <c r="AF2744" s="82">
        <f>O2744-F2744</f>
        <v/>
      </c>
      <c r="AG2744" s="82">
        <f>P2744-G2744</f>
        <v/>
      </c>
      <c r="AH2744" s="82">
        <f>Q2744-H2744</f>
        <v/>
      </c>
      <c r="AI2744" s="82">
        <f>R2744-I2744</f>
        <v/>
      </c>
      <c r="AJ2744" s="82">
        <f>S2744-J2744</f>
        <v/>
      </c>
      <c r="AK2744" s="80">
        <f>INDEX(检修、备用和必开!I:I,MATCH(统调负荷!$C2744,检修、备用和必开!$A:$A,0))</f>
        <v/>
      </c>
    </row>
    <row r="2745" ht="13.8" customHeight="1">
      <c r="A2745" s="80">
        <f>WEEKDAY(C2745,2)</f>
        <v/>
      </c>
      <c r="B2745" s="80">
        <f>HOUR(D2745)</f>
        <v/>
      </c>
      <c r="D2745" s="75" t="n"/>
      <c r="E2745" s="80" t="n"/>
      <c r="F2745" s="80" t="n"/>
      <c r="G2745" s="80" t="n"/>
      <c r="H2745" s="80" t="n"/>
      <c r="I2745" s="80" t="n"/>
      <c r="J2745" s="80" t="n"/>
      <c r="K2745" s="80">
        <f>F2745-Y2745</f>
        <v/>
      </c>
      <c r="L2745" s="82">
        <f>AA2745/(K2745+W2745)</f>
        <v/>
      </c>
      <c r="M2745" s="75" t="n">
        <v>0.5729166666666666</v>
      </c>
      <c r="N2745" s="80" t="n">
        <v>31174.2</v>
      </c>
      <c r="O2745" s="80" t="n">
        <v>9861.01</v>
      </c>
      <c r="P2745" s="80" t="n">
        <v>5760.23</v>
      </c>
      <c r="Q2745" s="80" t="n">
        <v>7692.27</v>
      </c>
      <c r="R2745" s="80" t="n">
        <v>9899.82</v>
      </c>
      <c r="S2745" s="80" t="n">
        <v>-2039.13</v>
      </c>
      <c r="T2745" s="80">
        <f>O2745-Y2745</f>
        <v/>
      </c>
      <c r="U2745" s="82">
        <f>AA2745/(T2745+X2745)</f>
        <v/>
      </c>
      <c r="V2745" s="80">
        <f>INDEX(检修、备用和必开!B:B,MATCH(统调负荷!$C2745,检修、备用和必开!$A:$A,0))</f>
        <v/>
      </c>
      <c r="W2745" s="80">
        <f>INDEX(检修、备用和必开!C:C,MATCH(统调负荷!$C2745,检修、备用和必开!$A:$A,0))</f>
        <v/>
      </c>
      <c r="X2745" s="80">
        <f>INDEX(检修、备用和必开!D:D,MATCH(统调负荷!$C2745,检修、备用和必开!$A:$A,0))</f>
        <v/>
      </c>
      <c r="Y2745" s="80">
        <f>INDEX(检修、备用和必开!E:E,MATCH(统调负荷!$C2745,检修、备用和必开!$A:$A,0))</f>
        <v/>
      </c>
      <c r="Z2745" s="80">
        <f>INDEX(检修、备用和必开!F:F,MATCH(统调负荷!$C2745,检修、备用和必开!$A:$A,0))</f>
        <v/>
      </c>
      <c r="AA2745" s="80">
        <f>94492.4-V2745-Z2745</f>
        <v/>
      </c>
      <c r="AB2745" s="80" t="n">
        <v>0</v>
      </c>
      <c r="AC2745" s="80" t="n">
        <v>223.42</v>
      </c>
      <c r="AD2745" s="83">
        <f>C2745+D2745</f>
        <v/>
      </c>
      <c r="AE2745" s="82">
        <f>N2745-E2745</f>
        <v/>
      </c>
      <c r="AF2745" s="82">
        <f>O2745-F2745</f>
        <v/>
      </c>
      <c r="AG2745" s="82">
        <f>P2745-G2745</f>
        <v/>
      </c>
      <c r="AH2745" s="82">
        <f>Q2745-H2745</f>
        <v/>
      </c>
      <c r="AI2745" s="82">
        <f>R2745-I2745</f>
        <v/>
      </c>
      <c r="AJ2745" s="82">
        <f>S2745-J2745</f>
        <v/>
      </c>
      <c r="AK2745" s="80">
        <f>INDEX(检修、备用和必开!I:I,MATCH(统调负荷!$C2745,检修、备用和必开!$A:$A,0))</f>
        <v/>
      </c>
    </row>
    <row r="2746" ht="13.8" customHeight="1">
      <c r="A2746" s="80">
        <f>WEEKDAY(C2746,2)</f>
        <v/>
      </c>
      <c r="B2746" s="80">
        <f>HOUR(D2746)</f>
        <v/>
      </c>
      <c r="D2746" s="75" t="n"/>
      <c r="E2746" s="80" t="n"/>
      <c r="F2746" s="80" t="n"/>
      <c r="G2746" s="80" t="n"/>
      <c r="H2746" s="80" t="n"/>
      <c r="I2746" s="80" t="n"/>
      <c r="J2746" s="80" t="n"/>
      <c r="K2746" s="80">
        <f>F2746-Y2746</f>
        <v/>
      </c>
      <c r="L2746" s="82">
        <f>AA2746/(K2746+W2746)</f>
        <v/>
      </c>
      <c r="M2746" s="75" t="n">
        <v>0.5833333333333334</v>
      </c>
      <c r="N2746" s="80" t="n">
        <v>30749.2</v>
      </c>
      <c r="O2746" s="80" t="n">
        <v>9892.780000000001</v>
      </c>
      <c r="P2746" s="80" t="n">
        <v>5227.39</v>
      </c>
      <c r="Q2746" s="80" t="n">
        <v>7942.46</v>
      </c>
      <c r="R2746" s="80" t="n">
        <v>9685.549999999999</v>
      </c>
      <c r="S2746" s="80" t="n">
        <v>-1998.98</v>
      </c>
      <c r="T2746" s="80">
        <f>O2746-Y2746</f>
        <v/>
      </c>
      <c r="U2746" s="82">
        <f>AA2746/(T2746+X2746)</f>
        <v/>
      </c>
      <c r="V2746" s="80">
        <f>INDEX(检修、备用和必开!B:B,MATCH(统调负荷!$C2746,检修、备用和必开!$A:$A,0))</f>
        <v/>
      </c>
      <c r="W2746" s="80">
        <f>INDEX(检修、备用和必开!C:C,MATCH(统调负荷!$C2746,检修、备用和必开!$A:$A,0))</f>
        <v/>
      </c>
      <c r="X2746" s="80">
        <f>INDEX(检修、备用和必开!D:D,MATCH(统调负荷!$C2746,检修、备用和必开!$A:$A,0))</f>
        <v/>
      </c>
      <c r="Y2746" s="80">
        <f>INDEX(检修、备用和必开!E:E,MATCH(统调负荷!$C2746,检修、备用和必开!$A:$A,0))</f>
        <v/>
      </c>
      <c r="Z2746" s="80">
        <f>INDEX(检修、备用和必开!F:F,MATCH(统调负荷!$C2746,检修、备用和必开!$A:$A,0))</f>
        <v/>
      </c>
      <c r="AA2746" s="80">
        <f>94492.4-V2746-Z2746</f>
        <v/>
      </c>
      <c r="AB2746" s="80" t="n">
        <v>0</v>
      </c>
      <c r="AC2746" s="80" t="n">
        <v>360</v>
      </c>
      <c r="AD2746" s="83">
        <f>C2746+D2746</f>
        <v/>
      </c>
      <c r="AE2746" s="82">
        <f>N2746-E2746</f>
        <v/>
      </c>
      <c r="AF2746" s="82">
        <f>O2746-F2746</f>
        <v/>
      </c>
      <c r="AG2746" s="82">
        <f>P2746-G2746</f>
        <v/>
      </c>
      <c r="AH2746" s="82">
        <f>Q2746-H2746</f>
        <v/>
      </c>
      <c r="AI2746" s="82">
        <f>R2746-I2746</f>
        <v/>
      </c>
      <c r="AJ2746" s="82">
        <f>S2746-J2746</f>
        <v/>
      </c>
      <c r="AK2746" s="80">
        <f>INDEX(检修、备用和必开!I:I,MATCH(统调负荷!$C2746,检修、备用和必开!$A:$A,0))</f>
        <v/>
      </c>
    </row>
    <row r="2747" ht="13.8" customHeight="1">
      <c r="A2747" s="80">
        <f>WEEKDAY(C2747,2)</f>
        <v/>
      </c>
      <c r="B2747" s="80">
        <f>HOUR(D2747)</f>
        <v/>
      </c>
      <c r="D2747" s="75" t="n"/>
      <c r="E2747" s="80" t="n"/>
      <c r="F2747" s="80" t="n"/>
      <c r="G2747" s="80" t="n"/>
      <c r="H2747" s="80" t="n"/>
      <c r="I2747" s="80" t="n"/>
      <c r="J2747" s="80" t="n"/>
      <c r="K2747" s="80">
        <f>F2747-Y2747</f>
        <v/>
      </c>
      <c r="L2747" s="82">
        <f>AA2747/(K2747+W2747)</f>
        <v/>
      </c>
      <c r="M2747" s="75" t="n">
        <v>0.59375</v>
      </c>
      <c r="N2747" s="80" t="n">
        <v>30141.9</v>
      </c>
      <c r="O2747" s="80" t="n">
        <v>9817.02</v>
      </c>
      <c r="P2747" s="80" t="n">
        <v>5735.67</v>
      </c>
      <c r="Q2747" s="80" t="n">
        <v>7071</v>
      </c>
      <c r="R2747" s="80" t="n">
        <v>9528.719999999999</v>
      </c>
      <c r="S2747" s="80" t="n">
        <v>-2010.51</v>
      </c>
      <c r="T2747" s="80">
        <f>O2747-Y2747</f>
        <v/>
      </c>
      <c r="U2747" s="82">
        <f>AA2747/(T2747+X2747)</f>
        <v/>
      </c>
      <c r="V2747" s="80">
        <f>INDEX(检修、备用和必开!B:B,MATCH(统调负荷!$C2747,检修、备用和必开!$A:$A,0))</f>
        <v/>
      </c>
      <c r="W2747" s="80">
        <f>INDEX(检修、备用和必开!C:C,MATCH(统调负荷!$C2747,检修、备用和必开!$A:$A,0))</f>
        <v/>
      </c>
      <c r="X2747" s="80">
        <f>INDEX(检修、备用和必开!D:D,MATCH(统调负荷!$C2747,检修、备用和必开!$A:$A,0))</f>
        <v/>
      </c>
      <c r="Y2747" s="80">
        <f>INDEX(检修、备用和必开!E:E,MATCH(统调负荷!$C2747,检修、备用和必开!$A:$A,0))</f>
        <v/>
      </c>
      <c r="Z2747" s="80">
        <f>INDEX(检修、备用和必开!F:F,MATCH(统调负荷!$C2747,检修、备用和必开!$A:$A,0))</f>
        <v/>
      </c>
      <c r="AA2747" s="80">
        <f>94492.4-V2747-Z2747</f>
        <v/>
      </c>
      <c r="AB2747" s="80" t="n">
        <v>0</v>
      </c>
      <c r="AC2747" s="80" t="n">
        <v>295</v>
      </c>
      <c r="AD2747" s="83">
        <f>C2747+D2747</f>
        <v/>
      </c>
      <c r="AE2747" s="82">
        <f>N2747-E2747</f>
        <v/>
      </c>
      <c r="AF2747" s="82">
        <f>O2747-F2747</f>
        <v/>
      </c>
      <c r="AG2747" s="82">
        <f>P2747-G2747</f>
        <v/>
      </c>
      <c r="AH2747" s="82">
        <f>Q2747-H2747</f>
        <v/>
      </c>
      <c r="AI2747" s="82">
        <f>R2747-I2747</f>
        <v/>
      </c>
      <c r="AJ2747" s="82">
        <f>S2747-J2747</f>
        <v/>
      </c>
      <c r="AK2747" s="80">
        <f>INDEX(检修、备用和必开!I:I,MATCH(统调负荷!$C2747,检修、备用和必开!$A:$A,0))</f>
        <v/>
      </c>
    </row>
    <row r="2748" ht="13.8" customHeight="1">
      <c r="A2748" s="80">
        <f>WEEKDAY(C2748,2)</f>
        <v/>
      </c>
      <c r="B2748" s="80">
        <f>HOUR(D2748)</f>
        <v/>
      </c>
      <c r="D2748" s="75" t="n"/>
      <c r="E2748" s="80" t="n"/>
      <c r="F2748" s="80" t="n"/>
      <c r="G2748" s="80" t="n"/>
      <c r="H2748" s="80" t="n"/>
      <c r="I2748" s="80" t="n"/>
      <c r="J2748" s="80" t="n"/>
      <c r="K2748" s="80">
        <f>F2748-Y2748</f>
        <v/>
      </c>
      <c r="L2748" s="82">
        <f>AA2748/(K2748+W2748)</f>
        <v/>
      </c>
      <c r="M2748" s="75" t="n">
        <v>0.6041666666666666</v>
      </c>
      <c r="N2748" s="80" t="n">
        <v>30553.6</v>
      </c>
      <c r="O2748" s="80" t="n">
        <v>10174.07</v>
      </c>
      <c r="P2748" s="80" t="n">
        <v>5405.69</v>
      </c>
      <c r="Q2748" s="80" t="n">
        <v>7714.45</v>
      </c>
      <c r="R2748" s="80" t="n">
        <v>9300.879999999999</v>
      </c>
      <c r="S2748" s="80" t="n">
        <v>-2041.49</v>
      </c>
      <c r="T2748" s="80">
        <f>O2748-Y2748</f>
        <v/>
      </c>
      <c r="U2748" s="82">
        <f>AA2748/(T2748+X2748)</f>
        <v/>
      </c>
      <c r="V2748" s="80">
        <f>INDEX(检修、备用和必开!B:B,MATCH(统调负荷!$C2748,检修、备用和必开!$A:$A,0))</f>
        <v/>
      </c>
      <c r="W2748" s="80">
        <f>INDEX(检修、备用和必开!C:C,MATCH(统调负荷!$C2748,检修、备用和必开!$A:$A,0))</f>
        <v/>
      </c>
      <c r="X2748" s="80">
        <f>INDEX(检修、备用和必开!D:D,MATCH(统调负荷!$C2748,检修、备用和必开!$A:$A,0))</f>
        <v/>
      </c>
      <c r="Y2748" s="80">
        <f>INDEX(检修、备用和必开!E:E,MATCH(统调负荷!$C2748,检修、备用和必开!$A:$A,0))</f>
        <v/>
      </c>
      <c r="Z2748" s="80">
        <f>INDEX(检修、备用和必开!F:F,MATCH(统调负荷!$C2748,检修、备用和必开!$A:$A,0))</f>
        <v/>
      </c>
      <c r="AA2748" s="80">
        <f>94492.4-V2748-Z2748</f>
        <v/>
      </c>
      <c r="AB2748" s="80" t="n">
        <v>0</v>
      </c>
      <c r="AC2748" s="80" t="n">
        <v>295.15</v>
      </c>
      <c r="AD2748" s="83">
        <f>C2748+D2748</f>
        <v/>
      </c>
      <c r="AE2748" s="82">
        <f>N2748-E2748</f>
        <v/>
      </c>
      <c r="AF2748" s="82">
        <f>O2748-F2748</f>
        <v/>
      </c>
      <c r="AG2748" s="82">
        <f>P2748-G2748</f>
        <v/>
      </c>
      <c r="AH2748" s="82">
        <f>Q2748-H2748</f>
        <v/>
      </c>
      <c r="AI2748" s="82">
        <f>R2748-I2748</f>
        <v/>
      </c>
      <c r="AJ2748" s="82">
        <f>S2748-J2748</f>
        <v/>
      </c>
      <c r="AK2748" s="80">
        <f>INDEX(检修、备用和必开!I:I,MATCH(统调负荷!$C2748,检修、备用和必开!$A:$A,0))</f>
        <v/>
      </c>
    </row>
    <row r="2749" ht="13.8" customHeight="1">
      <c r="A2749" s="80">
        <f>WEEKDAY(C2749,2)</f>
        <v/>
      </c>
      <c r="B2749" s="80">
        <f>HOUR(D2749)</f>
        <v/>
      </c>
      <c r="D2749" s="75" t="n"/>
      <c r="E2749" s="80" t="n"/>
      <c r="F2749" s="80" t="n"/>
      <c r="G2749" s="80" t="n"/>
      <c r="H2749" s="80" t="n"/>
      <c r="I2749" s="80" t="n"/>
      <c r="J2749" s="80" t="n"/>
      <c r="K2749" s="80">
        <f>F2749-Y2749</f>
        <v/>
      </c>
      <c r="L2749" s="82">
        <f>AA2749/(K2749+W2749)</f>
        <v/>
      </c>
      <c r="M2749" s="75" t="n">
        <v>0.6145833333333334</v>
      </c>
      <c r="N2749" s="80" t="n">
        <v>30732.4</v>
      </c>
      <c r="O2749" s="80" t="n">
        <v>9854.370000000001</v>
      </c>
      <c r="P2749" s="80" t="n">
        <v>5346.4</v>
      </c>
      <c r="Q2749" s="80" t="n">
        <v>8249.41</v>
      </c>
      <c r="R2749" s="80" t="n">
        <v>9293.860000000001</v>
      </c>
      <c r="S2749" s="80" t="n">
        <v>-2011.64</v>
      </c>
      <c r="T2749" s="80">
        <f>O2749-Y2749</f>
        <v/>
      </c>
      <c r="U2749" s="82">
        <f>AA2749/(T2749+X2749)</f>
        <v/>
      </c>
      <c r="V2749" s="80">
        <f>INDEX(检修、备用和必开!B:B,MATCH(统调负荷!$C2749,检修、备用和必开!$A:$A,0))</f>
        <v/>
      </c>
      <c r="W2749" s="80">
        <f>INDEX(检修、备用和必开!C:C,MATCH(统调负荷!$C2749,检修、备用和必开!$A:$A,0))</f>
        <v/>
      </c>
      <c r="X2749" s="80">
        <f>INDEX(检修、备用和必开!D:D,MATCH(统调负荷!$C2749,检修、备用和必开!$A:$A,0))</f>
        <v/>
      </c>
      <c r="Y2749" s="80">
        <f>INDEX(检修、备用和必开!E:E,MATCH(统调负荷!$C2749,检修、备用和必开!$A:$A,0))</f>
        <v/>
      </c>
      <c r="Z2749" s="80">
        <f>INDEX(检修、备用和必开!F:F,MATCH(统调负荷!$C2749,检修、备用和必开!$A:$A,0))</f>
        <v/>
      </c>
      <c r="AA2749" s="80">
        <f>94492.4-V2749-Z2749</f>
        <v/>
      </c>
      <c r="AB2749" s="80" t="n">
        <v>0</v>
      </c>
      <c r="AC2749" s="80" t="n">
        <v>283</v>
      </c>
      <c r="AD2749" s="83">
        <f>C2749+D2749</f>
        <v/>
      </c>
      <c r="AE2749" s="82">
        <f>N2749-E2749</f>
        <v/>
      </c>
      <c r="AF2749" s="82">
        <f>O2749-F2749</f>
        <v/>
      </c>
      <c r="AG2749" s="82">
        <f>P2749-G2749</f>
        <v/>
      </c>
      <c r="AH2749" s="82">
        <f>Q2749-H2749</f>
        <v/>
      </c>
      <c r="AI2749" s="82">
        <f>R2749-I2749</f>
        <v/>
      </c>
      <c r="AJ2749" s="82">
        <f>S2749-J2749</f>
        <v/>
      </c>
      <c r="AK2749" s="80">
        <f>INDEX(检修、备用和必开!I:I,MATCH(统调负荷!$C2749,检修、备用和必开!$A:$A,0))</f>
        <v/>
      </c>
    </row>
    <row r="2750" ht="13.8" customHeight="1">
      <c r="A2750" s="80">
        <f>WEEKDAY(C2750,2)</f>
        <v/>
      </c>
      <c r="B2750" s="80">
        <f>HOUR(D2750)</f>
        <v/>
      </c>
      <c r="D2750" s="75" t="n"/>
      <c r="E2750" s="80" t="n"/>
      <c r="F2750" s="80" t="n"/>
      <c r="G2750" s="80" t="n"/>
      <c r="H2750" s="80" t="n"/>
      <c r="I2750" s="80" t="n"/>
      <c r="J2750" s="80" t="n"/>
      <c r="K2750" s="80">
        <f>F2750-Y2750</f>
        <v/>
      </c>
      <c r="L2750" s="82">
        <f>AA2750/(K2750+W2750)</f>
        <v/>
      </c>
      <c r="M2750" s="75" t="n">
        <v>0.625</v>
      </c>
      <c r="N2750" s="80" t="n">
        <v>31011.9</v>
      </c>
      <c r="O2750" s="80" t="n">
        <v>9920.639999999999</v>
      </c>
      <c r="P2750" s="80" t="n">
        <v>5971.06</v>
      </c>
      <c r="Q2750" s="80" t="n">
        <v>7962.08</v>
      </c>
      <c r="R2750" s="80" t="n">
        <v>9128.15</v>
      </c>
      <c r="S2750" s="80" t="n">
        <v>-1970.03</v>
      </c>
      <c r="T2750" s="80">
        <f>O2750-Y2750</f>
        <v/>
      </c>
      <c r="U2750" s="82">
        <f>AA2750/(T2750+X2750)</f>
        <v/>
      </c>
      <c r="V2750" s="80">
        <f>INDEX(检修、备用和必开!B:B,MATCH(统调负荷!$C2750,检修、备用和必开!$A:$A,0))</f>
        <v/>
      </c>
      <c r="W2750" s="80">
        <f>INDEX(检修、备用和必开!C:C,MATCH(统调负荷!$C2750,检修、备用和必开!$A:$A,0))</f>
        <v/>
      </c>
      <c r="X2750" s="80">
        <f>INDEX(检修、备用和必开!D:D,MATCH(统调负荷!$C2750,检修、备用和必开!$A:$A,0))</f>
        <v/>
      </c>
      <c r="Y2750" s="80">
        <f>INDEX(检修、备用和必开!E:E,MATCH(统调负荷!$C2750,检修、备用和必开!$A:$A,0))</f>
        <v/>
      </c>
      <c r="Z2750" s="80">
        <f>INDEX(检修、备用和必开!F:F,MATCH(统调负荷!$C2750,检修、备用和必开!$A:$A,0))</f>
        <v/>
      </c>
      <c r="AA2750" s="80">
        <f>94492.4-V2750-Z2750</f>
        <v/>
      </c>
      <c r="AB2750" s="80" t="n">
        <v>0</v>
      </c>
      <c r="AC2750" s="80" t="n">
        <v>0</v>
      </c>
      <c r="AD2750" s="83">
        <f>C2750+D2750</f>
        <v/>
      </c>
      <c r="AE2750" s="82">
        <f>N2750-E2750</f>
        <v/>
      </c>
      <c r="AF2750" s="82">
        <f>O2750-F2750</f>
        <v/>
      </c>
      <c r="AG2750" s="82">
        <f>P2750-G2750</f>
        <v/>
      </c>
      <c r="AH2750" s="82">
        <f>Q2750-H2750</f>
        <v/>
      </c>
      <c r="AI2750" s="82">
        <f>R2750-I2750</f>
        <v/>
      </c>
      <c r="AJ2750" s="82">
        <f>S2750-J2750</f>
        <v/>
      </c>
      <c r="AK2750" s="80">
        <f>INDEX(检修、备用和必开!I:I,MATCH(统调负荷!$C2750,检修、备用和必开!$A:$A,0))</f>
        <v/>
      </c>
    </row>
    <row r="2751" ht="13.8" customHeight="1">
      <c r="A2751" s="80">
        <f>WEEKDAY(C2751,2)</f>
        <v/>
      </c>
      <c r="B2751" s="80">
        <f>HOUR(D2751)</f>
        <v/>
      </c>
      <c r="D2751" s="75" t="n"/>
      <c r="E2751" s="80" t="n"/>
      <c r="F2751" s="80" t="n"/>
      <c r="G2751" s="80" t="n"/>
      <c r="H2751" s="80" t="n"/>
      <c r="I2751" s="80" t="n"/>
      <c r="J2751" s="80" t="n"/>
      <c r="K2751" s="80">
        <f>F2751-Y2751</f>
        <v/>
      </c>
      <c r="L2751" s="82">
        <f>AA2751/(K2751+W2751)</f>
        <v/>
      </c>
      <c r="M2751" s="75" t="n">
        <v>0.6354166666666666</v>
      </c>
      <c r="N2751" s="80" t="n">
        <v>31686.3</v>
      </c>
      <c r="O2751" s="80" t="n">
        <v>10076.44</v>
      </c>
      <c r="P2751" s="80" t="n">
        <v>5493.32</v>
      </c>
      <c r="Q2751" s="80" t="n">
        <v>9272.74</v>
      </c>
      <c r="R2751" s="80" t="n">
        <v>8866.52</v>
      </c>
      <c r="S2751" s="80" t="n">
        <v>-2022.72</v>
      </c>
      <c r="T2751" s="80">
        <f>O2751-Y2751</f>
        <v/>
      </c>
      <c r="U2751" s="82">
        <f>AA2751/(T2751+X2751)</f>
        <v/>
      </c>
      <c r="V2751" s="80">
        <f>INDEX(检修、备用和必开!B:B,MATCH(统调负荷!$C2751,检修、备用和必开!$A:$A,0))</f>
        <v/>
      </c>
      <c r="W2751" s="80">
        <f>INDEX(检修、备用和必开!C:C,MATCH(统调负荷!$C2751,检修、备用和必开!$A:$A,0))</f>
        <v/>
      </c>
      <c r="X2751" s="80">
        <f>INDEX(检修、备用和必开!D:D,MATCH(统调负荷!$C2751,检修、备用和必开!$A:$A,0))</f>
        <v/>
      </c>
      <c r="Y2751" s="80">
        <f>INDEX(检修、备用和必开!E:E,MATCH(统调负荷!$C2751,检修、备用和必开!$A:$A,0))</f>
        <v/>
      </c>
      <c r="Z2751" s="80">
        <f>INDEX(检修、备用和必开!F:F,MATCH(统调负荷!$C2751,检修、备用和必开!$A:$A,0))</f>
        <v/>
      </c>
      <c r="AA2751" s="80">
        <f>94492.4-V2751-Z2751</f>
        <v/>
      </c>
      <c r="AB2751" s="80" t="n">
        <v>0</v>
      </c>
      <c r="AC2751" s="80" t="n">
        <v>0</v>
      </c>
      <c r="AD2751" s="83">
        <f>C2751+D2751</f>
        <v/>
      </c>
      <c r="AE2751" s="82">
        <f>N2751-E2751</f>
        <v/>
      </c>
      <c r="AF2751" s="82">
        <f>O2751-F2751</f>
        <v/>
      </c>
      <c r="AG2751" s="82">
        <f>P2751-G2751</f>
        <v/>
      </c>
      <c r="AH2751" s="82">
        <f>Q2751-H2751</f>
        <v/>
      </c>
      <c r="AI2751" s="82">
        <f>R2751-I2751</f>
        <v/>
      </c>
      <c r="AJ2751" s="82">
        <f>S2751-J2751</f>
        <v/>
      </c>
      <c r="AK2751" s="80">
        <f>INDEX(检修、备用和必开!I:I,MATCH(统调负荷!$C2751,检修、备用和必开!$A:$A,0))</f>
        <v/>
      </c>
    </row>
    <row r="2752" ht="13.8" customHeight="1">
      <c r="A2752" s="80">
        <f>WEEKDAY(C2752,2)</f>
        <v/>
      </c>
      <c r="B2752" s="80">
        <f>HOUR(D2752)</f>
        <v/>
      </c>
      <c r="D2752" s="75" t="n"/>
      <c r="E2752" s="80" t="n"/>
      <c r="F2752" s="80" t="n"/>
      <c r="G2752" s="80" t="n"/>
      <c r="H2752" s="80" t="n"/>
      <c r="I2752" s="80" t="n"/>
      <c r="J2752" s="80" t="n"/>
      <c r="K2752" s="80">
        <f>F2752-Y2752</f>
        <v/>
      </c>
      <c r="L2752" s="82">
        <f>AA2752/(K2752+W2752)</f>
        <v/>
      </c>
      <c r="M2752" s="75" t="n">
        <v>0.6458333333333334</v>
      </c>
      <c r="N2752" s="80" t="n">
        <v>32315.4</v>
      </c>
      <c r="O2752" s="80" t="n">
        <v>10167.98</v>
      </c>
      <c r="P2752" s="80" t="n">
        <v>6328.92</v>
      </c>
      <c r="Q2752" s="80" t="n">
        <v>9426.059999999999</v>
      </c>
      <c r="R2752" s="80" t="n">
        <v>8433.5</v>
      </c>
      <c r="S2752" s="80" t="n">
        <v>-2041.06</v>
      </c>
      <c r="T2752" s="80">
        <f>O2752-Y2752</f>
        <v/>
      </c>
      <c r="U2752" s="82">
        <f>AA2752/(T2752+X2752)</f>
        <v/>
      </c>
      <c r="V2752" s="80">
        <f>INDEX(检修、备用和必开!B:B,MATCH(统调负荷!$C2752,检修、备用和必开!$A:$A,0))</f>
        <v/>
      </c>
      <c r="W2752" s="80">
        <f>INDEX(检修、备用和必开!C:C,MATCH(统调负荷!$C2752,检修、备用和必开!$A:$A,0))</f>
        <v/>
      </c>
      <c r="X2752" s="80">
        <f>INDEX(检修、备用和必开!D:D,MATCH(统调负荷!$C2752,检修、备用和必开!$A:$A,0))</f>
        <v/>
      </c>
      <c r="Y2752" s="80">
        <f>INDEX(检修、备用和必开!E:E,MATCH(统调负荷!$C2752,检修、备用和必开!$A:$A,0))</f>
        <v/>
      </c>
      <c r="Z2752" s="80">
        <f>INDEX(检修、备用和必开!F:F,MATCH(统调负荷!$C2752,检修、备用和必开!$A:$A,0))</f>
        <v/>
      </c>
      <c r="AA2752" s="80">
        <f>94492.4-V2752-Z2752</f>
        <v/>
      </c>
      <c r="AB2752" s="80" t="n">
        <v>0</v>
      </c>
      <c r="AC2752" s="80" t="n">
        <v>0</v>
      </c>
      <c r="AD2752" s="83">
        <f>C2752+D2752</f>
        <v/>
      </c>
      <c r="AE2752" s="82">
        <f>N2752-E2752</f>
        <v/>
      </c>
      <c r="AF2752" s="82">
        <f>O2752-F2752</f>
        <v/>
      </c>
      <c r="AG2752" s="82">
        <f>P2752-G2752</f>
        <v/>
      </c>
      <c r="AH2752" s="82">
        <f>Q2752-H2752</f>
        <v/>
      </c>
      <c r="AI2752" s="82">
        <f>R2752-I2752</f>
        <v/>
      </c>
      <c r="AJ2752" s="82">
        <f>S2752-J2752</f>
        <v/>
      </c>
      <c r="AK2752" s="80">
        <f>INDEX(检修、备用和必开!I:I,MATCH(统调负荷!$C2752,检修、备用和必开!$A:$A,0))</f>
        <v/>
      </c>
    </row>
    <row r="2753" ht="13.8" customHeight="1">
      <c r="A2753" s="80">
        <f>WEEKDAY(C2753,2)</f>
        <v/>
      </c>
      <c r="B2753" s="80">
        <f>HOUR(D2753)</f>
        <v/>
      </c>
      <c r="D2753" s="75" t="n"/>
      <c r="E2753" s="80" t="n"/>
      <c r="F2753" s="80" t="n"/>
      <c r="G2753" s="80" t="n"/>
      <c r="H2753" s="80" t="n"/>
      <c r="I2753" s="80" t="n"/>
      <c r="J2753" s="80" t="n"/>
      <c r="K2753" s="80">
        <f>F2753-Y2753</f>
        <v/>
      </c>
      <c r="L2753" s="82">
        <f>AA2753/(K2753+W2753)</f>
        <v/>
      </c>
      <c r="M2753" s="75" t="n">
        <v>0.65625</v>
      </c>
      <c r="N2753" s="80" t="n">
        <v>33524.8</v>
      </c>
      <c r="O2753" s="80" t="n">
        <v>10418.24</v>
      </c>
      <c r="P2753" s="80" t="n">
        <v>6733.2</v>
      </c>
      <c r="Q2753" s="80" t="n">
        <v>10247.6</v>
      </c>
      <c r="R2753" s="80" t="n">
        <v>8112.61</v>
      </c>
      <c r="S2753" s="80" t="n">
        <v>-1986.85</v>
      </c>
      <c r="T2753" s="80">
        <f>O2753-Y2753</f>
        <v/>
      </c>
      <c r="U2753" s="82">
        <f>AA2753/(T2753+X2753)</f>
        <v/>
      </c>
      <c r="V2753" s="80">
        <f>INDEX(检修、备用和必开!B:B,MATCH(统调负荷!$C2753,检修、备用和必开!$A:$A,0))</f>
        <v/>
      </c>
      <c r="W2753" s="80">
        <f>INDEX(检修、备用和必开!C:C,MATCH(统调负荷!$C2753,检修、备用和必开!$A:$A,0))</f>
        <v/>
      </c>
      <c r="X2753" s="80">
        <f>INDEX(检修、备用和必开!D:D,MATCH(统调负荷!$C2753,检修、备用和必开!$A:$A,0))</f>
        <v/>
      </c>
      <c r="Y2753" s="80">
        <f>INDEX(检修、备用和必开!E:E,MATCH(统调负荷!$C2753,检修、备用和必开!$A:$A,0))</f>
        <v/>
      </c>
      <c r="Z2753" s="80">
        <f>INDEX(检修、备用和必开!F:F,MATCH(统调负荷!$C2753,检修、备用和必开!$A:$A,0))</f>
        <v/>
      </c>
      <c r="AA2753" s="80">
        <f>94492.4-V2753-Z2753</f>
        <v/>
      </c>
      <c r="AB2753" s="80" t="n">
        <v>0</v>
      </c>
      <c r="AC2753" s="80" t="n">
        <v>250</v>
      </c>
      <c r="AD2753" s="83">
        <f>C2753+D2753</f>
        <v/>
      </c>
      <c r="AE2753" s="82">
        <f>N2753-E2753</f>
        <v/>
      </c>
      <c r="AF2753" s="82">
        <f>O2753-F2753</f>
        <v/>
      </c>
      <c r="AG2753" s="82">
        <f>P2753-G2753</f>
        <v/>
      </c>
      <c r="AH2753" s="82">
        <f>Q2753-H2753</f>
        <v/>
      </c>
      <c r="AI2753" s="82">
        <f>R2753-I2753</f>
        <v/>
      </c>
      <c r="AJ2753" s="82">
        <f>S2753-J2753</f>
        <v/>
      </c>
      <c r="AK2753" s="80">
        <f>INDEX(检修、备用和必开!I:I,MATCH(统调负荷!$C2753,检修、备用和必开!$A:$A,0))</f>
        <v/>
      </c>
    </row>
    <row r="2754" ht="13.8" customHeight="1">
      <c r="A2754" s="80">
        <f>WEEKDAY(C2754,2)</f>
        <v/>
      </c>
      <c r="B2754" s="80">
        <f>HOUR(D2754)</f>
        <v/>
      </c>
      <c r="D2754" s="75" t="n"/>
      <c r="E2754" s="80" t="n"/>
      <c r="F2754" s="80" t="n"/>
      <c r="G2754" s="80" t="n"/>
      <c r="H2754" s="80" t="n"/>
      <c r="I2754" s="80" t="n"/>
      <c r="J2754" s="80" t="n"/>
      <c r="K2754" s="80">
        <f>F2754-Y2754</f>
        <v/>
      </c>
      <c r="L2754" s="82">
        <f>AA2754/(K2754+W2754)</f>
        <v/>
      </c>
      <c r="M2754" s="75" t="n">
        <v>0.6666666666666666</v>
      </c>
      <c r="N2754" s="80" t="n">
        <v>34763.1</v>
      </c>
      <c r="O2754" s="80" t="n">
        <v>9764.209999999999</v>
      </c>
      <c r="P2754" s="80" t="n">
        <v>7991.06</v>
      </c>
      <c r="Q2754" s="80" t="n">
        <v>11210.8</v>
      </c>
      <c r="R2754" s="80" t="n">
        <v>7842.44</v>
      </c>
      <c r="S2754" s="80" t="n">
        <v>-2045.41</v>
      </c>
      <c r="T2754" s="80">
        <f>O2754-Y2754</f>
        <v/>
      </c>
      <c r="U2754" s="82">
        <f>AA2754/(T2754+X2754)</f>
        <v/>
      </c>
      <c r="V2754" s="80">
        <f>INDEX(检修、备用和必开!B:B,MATCH(统调负荷!$C2754,检修、备用和必开!$A:$A,0))</f>
        <v/>
      </c>
      <c r="W2754" s="80">
        <f>INDEX(检修、备用和必开!C:C,MATCH(统调负荷!$C2754,检修、备用和必开!$A:$A,0))</f>
        <v/>
      </c>
      <c r="X2754" s="80">
        <f>INDEX(检修、备用和必开!D:D,MATCH(统调负荷!$C2754,检修、备用和必开!$A:$A,0))</f>
        <v/>
      </c>
      <c r="Y2754" s="80">
        <f>INDEX(检修、备用和必开!E:E,MATCH(统调负荷!$C2754,检修、备用和必开!$A:$A,0))</f>
        <v/>
      </c>
      <c r="Z2754" s="80">
        <f>INDEX(检修、备用和必开!F:F,MATCH(统调负荷!$C2754,检修、备用和必开!$A:$A,0))</f>
        <v/>
      </c>
      <c r="AA2754" s="80">
        <f>94492.4-V2754-Z2754</f>
        <v/>
      </c>
      <c r="AB2754" s="80" t="n">
        <v>0</v>
      </c>
      <c r="AC2754" s="80" t="n">
        <v>0</v>
      </c>
      <c r="AD2754" s="83">
        <f>C2754+D2754</f>
        <v/>
      </c>
      <c r="AE2754" s="82">
        <f>N2754-E2754</f>
        <v/>
      </c>
      <c r="AF2754" s="82">
        <f>O2754-F2754</f>
        <v/>
      </c>
      <c r="AG2754" s="82">
        <f>P2754-G2754</f>
        <v/>
      </c>
      <c r="AH2754" s="82">
        <f>Q2754-H2754</f>
        <v/>
      </c>
      <c r="AI2754" s="82">
        <f>R2754-I2754</f>
        <v/>
      </c>
      <c r="AJ2754" s="82">
        <f>S2754-J2754</f>
        <v/>
      </c>
      <c r="AK2754" s="80">
        <f>INDEX(检修、备用和必开!I:I,MATCH(统调负荷!$C2754,检修、备用和必开!$A:$A,0))</f>
        <v/>
      </c>
    </row>
    <row r="2755" ht="13.8" customHeight="1">
      <c r="A2755" s="80">
        <f>WEEKDAY(C2755,2)</f>
        <v/>
      </c>
      <c r="B2755" s="80">
        <f>HOUR(D2755)</f>
        <v/>
      </c>
      <c r="D2755" s="75" t="n"/>
      <c r="E2755" s="80" t="n"/>
      <c r="F2755" s="80" t="n"/>
      <c r="G2755" s="80" t="n"/>
      <c r="H2755" s="80" t="n"/>
      <c r="I2755" s="80" t="n"/>
      <c r="J2755" s="80" t="n"/>
      <c r="K2755" s="80">
        <f>F2755-Y2755</f>
        <v/>
      </c>
      <c r="L2755" s="82">
        <f>AA2755/(K2755+W2755)</f>
        <v/>
      </c>
      <c r="M2755" s="75" t="n">
        <v>0.6770833333333334</v>
      </c>
      <c r="N2755" s="80" t="n">
        <v>36327.8</v>
      </c>
      <c r="O2755" s="80" t="n">
        <v>10622.15</v>
      </c>
      <c r="P2755" s="80" t="n">
        <v>7827.51</v>
      </c>
      <c r="Q2755" s="80" t="n">
        <v>12426.1</v>
      </c>
      <c r="R2755" s="80" t="n">
        <v>7507.75</v>
      </c>
      <c r="S2755" s="80" t="n">
        <v>-2055.71</v>
      </c>
      <c r="T2755" s="80">
        <f>O2755-Y2755</f>
        <v/>
      </c>
      <c r="U2755" s="82">
        <f>AA2755/(T2755+X2755)</f>
        <v/>
      </c>
      <c r="V2755" s="80">
        <f>INDEX(检修、备用和必开!B:B,MATCH(统调负荷!$C2755,检修、备用和必开!$A:$A,0))</f>
        <v/>
      </c>
      <c r="W2755" s="80">
        <f>INDEX(检修、备用和必开!C:C,MATCH(统调负荷!$C2755,检修、备用和必开!$A:$A,0))</f>
        <v/>
      </c>
      <c r="X2755" s="80">
        <f>INDEX(检修、备用和必开!D:D,MATCH(统调负荷!$C2755,检修、备用和必开!$A:$A,0))</f>
        <v/>
      </c>
      <c r="Y2755" s="80">
        <f>INDEX(检修、备用和必开!E:E,MATCH(统调负荷!$C2755,检修、备用和必开!$A:$A,0))</f>
        <v/>
      </c>
      <c r="Z2755" s="80">
        <f>INDEX(检修、备用和必开!F:F,MATCH(统调负荷!$C2755,检修、备用和必开!$A:$A,0))</f>
        <v/>
      </c>
      <c r="AA2755" s="80">
        <f>94492.4-V2755-Z2755</f>
        <v/>
      </c>
      <c r="AB2755" s="80" t="n">
        <v>0</v>
      </c>
      <c r="AC2755" s="80" t="n">
        <v>269</v>
      </c>
      <c r="AD2755" s="83">
        <f>C2755+D2755</f>
        <v/>
      </c>
      <c r="AE2755" s="82">
        <f>N2755-E2755</f>
        <v/>
      </c>
      <c r="AF2755" s="82">
        <f>O2755-F2755</f>
        <v/>
      </c>
      <c r="AG2755" s="82">
        <f>P2755-G2755</f>
        <v/>
      </c>
      <c r="AH2755" s="82">
        <f>Q2755-H2755</f>
        <v/>
      </c>
      <c r="AI2755" s="82">
        <f>R2755-I2755</f>
        <v/>
      </c>
      <c r="AJ2755" s="82">
        <f>S2755-J2755</f>
        <v/>
      </c>
      <c r="AK2755" s="80">
        <f>INDEX(检修、备用和必开!I:I,MATCH(统调负荷!$C2755,检修、备用和必开!$A:$A,0))</f>
        <v/>
      </c>
    </row>
    <row r="2756" ht="13.8" customHeight="1">
      <c r="A2756" s="80">
        <f>WEEKDAY(C2756,2)</f>
        <v/>
      </c>
      <c r="B2756" s="80">
        <f>HOUR(D2756)</f>
        <v/>
      </c>
      <c r="D2756" s="75" t="n"/>
      <c r="E2756" s="80" t="n"/>
      <c r="F2756" s="80" t="n"/>
      <c r="G2756" s="80" t="n"/>
      <c r="H2756" s="80" t="n"/>
      <c r="I2756" s="80" t="n"/>
      <c r="J2756" s="80" t="n"/>
      <c r="K2756" s="80">
        <f>F2756-Y2756</f>
        <v/>
      </c>
      <c r="L2756" s="82">
        <f>AA2756/(K2756+W2756)</f>
        <v/>
      </c>
      <c r="M2756" s="75" t="n">
        <v>0.6875</v>
      </c>
      <c r="N2756" s="80" t="n">
        <v>38012.8</v>
      </c>
      <c r="O2756" s="80" t="n">
        <v>10698.45</v>
      </c>
      <c r="P2756" s="80" t="n">
        <v>8459.110000000001</v>
      </c>
      <c r="Q2756" s="80" t="n">
        <v>13822.7</v>
      </c>
      <c r="R2756" s="80" t="n">
        <v>7099.66</v>
      </c>
      <c r="S2756" s="80" t="n">
        <v>-2067.12</v>
      </c>
      <c r="T2756" s="80">
        <f>O2756-Y2756</f>
        <v/>
      </c>
      <c r="U2756" s="82">
        <f>AA2756/(T2756+X2756)</f>
        <v/>
      </c>
      <c r="V2756" s="80">
        <f>INDEX(检修、备用和必开!B:B,MATCH(统调负荷!$C2756,检修、备用和必开!$A:$A,0))</f>
        <v/>
      </c>
      <c r="W2756" s="80">
        <f>INDEX(检修、备用和必开!C:C,MATCH(统调负荷!$C2756,检修、备用和必开!$A:$A,0))</f>
        <v/>
      </c>
      <c r="X2756" s="80">
        <f>INDEX(检修、备用和必开!D:D,MATCH(统调负荷!$C2756,检修、备用和必开!$A:$A,0))</f>
        <v/>
      </c>
      <c r="Y2756" s="80">
        <f>INDEX(检修、备用和必开!E:E,MATCH(统调负荷!$C2756,检修、备用和必开!$A:$A,0))</f>
        <v/>
      </c>
      <c r="Z2756" s="80">
        <f>INDEX(检修、备用和必开!F:F,MATCH(统调负荷!$C2756,检修、备用和必开!$A:$A,0))</f>
        <v/>
      </c>
      <c r="AA2756" s="80">
        <f>94492.4-V2756-Z2756</f>
        <v/>
      </c>
      <c r="AB2756" s="80" t="n">
        <v>0</v>
      </c>
      <c r="AC2756" s="80" t="n">
        <v>115.78</v>
      </c>
      <c r="AD2756" s="83">
        <f>C2756+D2756</f>
        <v/>
      </c>
      <c r="AE2756" s="82">
        <f>N2756-E2756</f>
        <v/>
      </c>
      <c r="AF2756" s="82">
        <f>O2756-F2756</f>
        <v/>
      </c>
      <c r="AG2756" s="82">
        <f>P2756-G2756</f>
        <v/>
      </c>
      <c r="AH2756" s="82">
        <f>Q2756-H2756</f>
        <v/>
      </c>
      <c r="AI2756" s="82">
        <f>R2756-I2756</f>
        <v/>
      </c>
      <c r="AJ2756" s="82">
        <f>S2756-J2756</f>
        <v/>
      </c>
      <c r="AK2756" s="80">
        <f>INDEX(检修、备用和必开!I:I,MATCH(统调负荷!$C2756,检修、备用和必开!$A:$A,0))</f>
        <v/>
      </c>
    </row>
    <row r="2757" ht="13.8" customHeight="1">
      <c r="A2757" s="80">
        <f>WEEKDAY(C2757,2)</f>
        <v/>
      </c>
      <c r="B2757" s="80">
        <f>HOUR(D2757)</f>
        <v/>
      </c>
      <c r="D2757" s="75" t="n"/>
      <c r="E2757" s="80" t="n"/>
      <c r="F2757" s="80" t="n"/>
      <c r="G2757" s="80" t="n"/>
      <c r="H2757" s="80" t="n"/>
      <c r="I2757" s="80" t="n"/>
      <c r="J2757" s="80" t="n"/>
      <c r="K2757" s="80">
        <f>F2757-Y2757</f>
        <v/>
      </c>
      <c r="L2757" s="82">
        <f>AA2757/(K2757+W2757)</f>
        <v/>
      </c>
      <c r="M2757" s="75" t="n">
        <v>0.6979166666666666</v>
      </c>
      <c r="N2757" s="80" t="n">
        <v>39877.9</v>
      </c>
      <c r="O2757" s="80" t="n">
        <v>11836.77</v>
      </c>
      <c r="P2757" s="80" t="n">
        <v>8468.9</v>
      </c>
      <c r="Q2757" s="80" t="n">
        <v>14954.7</v>
      </c>
      <c r="R2757" s="80" t="n">
        <v>6697.6</v>
      </c>
      <c r="S2757" s="80" t="n">
        <v>-2080.07</v>
      </c>
      <c r="T2757" s="80">
        <f>O2757-Y2757</f>
        <v/>
      </c>
      <c r="U2757" s="82">
        <f>AA2757/(T2757+X2757)</f>
        <v/>
      </c>
      <c r="V2757" s="80">
        <f>INDEX(检修、备用和必开!B:B,MATCH(统调负荷!$C2757,检修、备用和必开!$A:$A,0))</f>
        <v/>
      </c>
      <c r="W2757" s="80">
        <f>INDEX(检修、备用和必开!C:C,MATCH(统调负荷!$C2757,检修、备用和必开!$A:$A,0))</f>
        <v/>
      </c>
      <c r="X2757" s="80">
        <f>INDEX(检修、备用和必开!D:D,MATCH(统调负荷!$C2757,检修、备用和必开!$A:$A,0))</f>
        <v/>
      </c>
      <c r="Y2757" s="80">
        <f>INDEX(检修、备用和必开!E:E,MATCH(统调负荷!$C2757,检修、备用和必开!$A:$A,0))</f>
        <v/>
      </c>
      <c r="Z2757" s="80">
        <f>INDEX(检修、备用和必开!F:F,MATCH(统调负荷!$C2757,检修、备用和必开!$A:$A,0))</f>
        <v/>
      </c>
      <c r="AA2757" s="80">
        <f>94492.4-V2757-Z2757</f>
        <v/>
      </c>
      <c r="AB2757" s="80" t="n">
        <v>0</v>
      </c>
      <c r="AC2757" s="80" t="n">
        <v>0</v>
      </c>
      <c r="AD2757" s="83">
        <f>C2757+D2757</f>
        <v/>
      </c>
      <c r="AE2757" s="82">
        <f>N2757-E2757</f>
        <v/>
      </c>
      <c r="AF2757" s="82">
        <f>O2757-F2757</f>
        <v/>
      </c>
      <c r="AG2757" s="82">
        <f>P2757-G2757</f>
        <v/>
      </c>
      <c r="AH2757" s="82">
        <f>Q2757-H2757</f>
        <v/>
      </c>
      <c r="AI2757" s="82">
        <f>R2757-I2757</f>
        <v/>
      </c>
      <c r="AJ2757" s="82">
        <f>S2757-J2757</f>
        <v/>
      </c>
      <c r="AK2757" s="80">
        <f>INDEX(检修、备用和必开!I:I,MATCH(统调负荷!$C2757,检修、备用和必开!$A:$A,0))</f>
        <v/>
      </c>
    </row>
    <row r="2758" ht="13.8" customHeight="1">
      <c r="A2758" s="80">
        <f>WEEKDAY(C2758,2)</f>
        <v/>
      </c>
      <c r="B2758" s="80">
        <f>HOUR(D2758)</f>
        <v/>
      </c>
      <c r="D2758" s="75" t="n"/>
      <c r="E2758" s="80" t="n"/>
      <c r="F2758" s="80" t="n"/>
      <c r="G2758" s="80" t="n"/>
      <c r="H2758" s="80" t="n"/>
      <c r="I2758" s="80" t="n"/>
      <c r="J2758" s="80" t="n"/>
      <c r="K2758" s="80">
        <f>F2758-Y2758</f>
        <v/>
      </c>
      <c r="L2758" s="82">
        <f>AA2758/(K2758+W2758)</f>
        <v/>
      </c>
      <c r="M2758" s="75" t="n">
        <v>0.7083333333333334</v>
      </c>
      <c r="N2758" s="80" t="n">
        <v>42099.2</v>
      </c>
      <c r="O2758" s="80" t="n">
        <v>11926.15</v>
      </c>
      <c r="P2758" s="80" t="n">
        <v>9825.889999999999</v>
      </c>
      <c r="Q2758" s="80" t="n">
        <v>15671.5</v>
      </c>
      <c r="R2758" s="80" t="n">
        <v>6798.54</v>
      </c>
      <c r="S2758" s="80" t="n">
        <v>-2122.88</v>
      </c>
      <c r="T2758" s="80">
        <f>O2758-Y2758</f>
        <v/>
      </c>
      <c r="U2758" s="82">
        <f>AA2758/(T2758+X2758)</f>
        <v/>
      </c>
      <c r="V2758" s="80">
        <f>INDEX(检修、备用和必开!B:B,MATCH(统调负荷!$C2758,检修、备用和必开!$A:$A,0))</f>
        <v/>
      </c>
      <c r="W2758" s="80">
        <f>INDEX(检修、备用和必开!C:C,MATCH(统调负荷!$C2758,检修、备用和必开!$A:$A,0))</f>
        <v/>
      </c>
      <c r="X2758" s="80">
        <f>INDEX(检修、备用和必开!D:D,MATCH(统调负荷!$C2758,检修、备用和必开!$A:$A,0))</f>
        <v/>
      </c>
      <c r="Y2758" s="80">
        <f>INDEX(检修、备用和必开!E:E,MATCH(统调负荷!$C2758,检修、备用和必开!$A:$A,0))</f>
        <v/>
      </c>
      <c r="Z2758" s="80">
        <f>INDEX(检修、备用和必开!F:F,MATCH(统调负荷!$C2758,检修、备用和必开!$A:$A,0))</f>
        <v/>
      </c>
      <c r="AA2758" s="80">
        <f>94492.4-V2758-Z2758</f>
        <v/>
      </c>
      <c r="AB2758" s="80" t="n">
        <v>0</v>
      </c>
      <c r="AC2758" s="80" t="n">
        <v>290</v>
      </c>
      <c r="AD2758" s="83">
        <f>C2758+D2758</f>
        <v/>
      </c>
      <c r="AE2758" s="82">
        <f>N2758-E2758</f>
        <v/>
      </c>
      <c r="AF2758" s="82">
        <f>O2758-F2758</f>
        <v/>
      </c>
      <c r="AG2758" s="82">
        <f>P2758-G2758</f>
        <v/>
      </c>
      <c r="AH2758" s="82">
        <f>Q2758-H2758</f>
        <v/>
      </c>
      <c r="AI2758" s="82">
        <f>R2758-I2758</f>
        <v/>
      </c>
      <c r="AJ2758" s="82">
        <f>S2758-J2758</f>
        <v/>
      </c>
      <c r="AK2758" s="80">
        <f>INDEX(检修、备用和必开!I:I,MATCH(统调负荷!$C2758,检修、备用和必开!$A:$A,0))</f>
        <v/>
      </c>
    </row>
    <row r="2759" ht="13.8" customHeight="1">
      <c r="A2759" s="80">
        <f>WEEKDAY(C2759,2)</f>
        <v/>
      </c>
      <c r="B2759" s="80">
        <f>HOUR(D2759)</f>
        <v/>
      </c>
      <c r="D2759" s="75" t="n"/>
      <c r="E2759" s="80" t="n"/>
      <c r="F2759" s="80" t="n"/>
      <c r="G2759" s="80" t="n"/>
      <c r="H2759" s="80" t="n"/>
      <c r="I2759" s="80" t="n"/>
      <c r="J2759" s="80" t="n"/>
      <c r="K2759" s="80">
        <f>F2759-Y2759</f>
        <v/>
      </c>
      <c r="L2759" s="82">
        <f>AA2759/(K2759+W2759)</f>
        <v/>
      </c>
      <c r="M2759" s="75" t="n">
        <v>0.71875</v>
      </c>
      <c r="N2759" s="80" t="n">
        <v>44417.9</v>
      </c>
      <c r="O2759" s="80" t="n">
        <v>13674.34</v>
      </c>
      <c r="P2759" s="80" t="n">
        <v>8876.48</v>
      </c>
      <c r="Q2759" s="80" t="n">
        <v>17533.4</v>
      </c>
      <c r="R2759" s="80" t="n">
        <v>6443.2</v>
      </c>
      <c r="S2759" s="80" t="n">
        <v>-2109.52</v>
      </c>
      <c r="T2759" s="80">
        <f>O2759-Y2759</f>
        <v/>
      </c>
      <c r="U2759" s="82">
        <f>AA2759/(T2759+X2759)</f>
        <v/>
      </c>
      <c r="V2759" s="80">
        <f>INDEX(检修、备用和必开!B:B,MATCH(统调负荷!$C2759,检修、备用和必开!$A:$A,0))</f>
        <v/>
      </c>
      <c r="W2759" s="80">
        <f>INDEX(检修、备用和必开!C:C,MATCH(统调负荷!$C2759,检修、备用和必开!$A:$A,0))</f>
        <v/>
      </c>
      <c r="X2759" s="80">
        <f>INDEX(检修、备用和必开!D:D,MATCH(统调负荷!$C2759,检修、备用和必开!$A:$A,0))</f>
        <v/>
      </c>
      <c r="Y2759" s="80">
        <f>INDEX(检修、备用和必开!E:E,MATCH(统调负荷!$C2759,检修、备用和必开!$A:$A,0))</f>
        <v/>
      </c>
      <c r="Z2759" s="80">
        <f>INDEX(检修、备用和必开!F:F,MATCH(统调负荷!$C2759,检修、备用和必开!$A:$A,0))</f>
        <v/>
      </c>
      <c r="AA2759" s="80">
        <f>94492.4-V2759-Z2759</f>
        <v/>
      </c>
      <c r="AB2759" s="80" t="n">
        <v>283</v>
      </c>
      <c r="AC2759" s="80" t="n">
        <v>360</v>
      </c>
      <c r="AD2759" s="83">
        <f>C2759+D2759</f>
        <v/>
      </c>
      <c r="AE2759" s="82">
        <f>N2759-E2759</f>
        <v/>
      </c>
      <c r="AF2759" s="82">
        <f>O2759-F2759</f>
        <v/>
      </c>
      <c r="AG2759" s="82">
        <f>P2759-G2759</f>
        <v/>
      </c>
      <c r="AH2759" s="82">
        <f>Q2759-H2759</f>
        <v/>
      </c>
      <c r="AI2759" s="82">
        <f>R2759-I2759</f>
        <v/>
      </c>
      <c r="AJ2759" s="82">
        <f>S2759-J2759</f>
        <v/>
      </c>
      <c r="AK2759" s="80">
        <f>INDEX(检修、备用和必开!I:I,MATCH(统调负荷!$C2759,检修、备用和必开!$A:$A,0))</f>
        <v/>
      </c>
    </row>
    <row r="2760" ht="13.8" customHeight="1">
      <c r="A2760" s="80">
        <f>WEEKDAY(C2760,2)</f>
        <v/>
      </c>
      <c r="B2760" s="80">
        <f>HOUR(D2760)</f>
        <v/>
      </c>
      <c r="D2760" s="75" t="n"/>
      <c r="E2760" s="80" t="n"/>
      <c r="F2760" s="80" t="n"/>
      <c r="G2760" s="80" t="n"/>
      <c r="H2760" s="80" t="n"/>
      <c r="I2760" s="80" t="n"/>
      <c r="J2760" s="80" t="n"/>
      <c r="K2760" s="80">
        <f>F2760-Y2760</f>
        <v/>
      </c>
      <c r="L2760" s="82">
        <f>AA2760/(K2760+W2760)</f>
        <v/>
      </c>
      <c r="M2760" s="75" t="n">
        <v>0.7291666666666666</v>
      </c>
      <c r="N2760" s="80" t="n">
        <v>46282.6</v>
      </c>
      <c r="O2760" s="80" t="n">
        <v>14353.09</v>
      </c>
      <c r="P2760" s="80" t="n">
        <v>8650.620000000001</v>
      </c>
      <c r="Q2760" s="80" t="n">
        <v>19370.3</v>
      </c>
      <c r="R2760" s="80" t="n">
        <v>6065.48</v>
      </c>
      <c r="S2760" s="80" t="n">
        <v>-2156.89</v>
      </c>
      <c r="T2760" s="80">
        <f>O2760-Y2760</f>
        <v/>
      </c>
      <c r="U2760" s="82">
        <f>AA2760/(T2760+X2760)</f>
        <v/>
      </c>
      <c r="V2760" s="80">
        <f>INDEX(检修、备用和必开!B:B,MATCH(统调负荷!$C2760,检修、备用和必开!$A:$A,0))</f>
        <v/>
      </c>
      <c r="W2760" s="80">
        <f>INDEX(检修、备用和必开!C:C,MATCH(统调负荷!$C2760,检修、备用和必开!$A:$A,0))</f>
        <v/>
      </c>
      <c r="X2760" s="80">
        <f>INDEX(检修、备用和必开!D:D,MATCH(统调负荷!$C2760,检修、备用和必开!$A:$A,0))</f>
        <v/>
      </c>
      <c r="Y2760" s="80">
        <f>INDEX(检修、备用和必开!E:E,MATCH(统调负荷!$C2760,检修、备用和必开!$A:$A,0))</f>
        <v/>
      </c>
      <c r="Z2760" s="80">
        <f>INDEX(检修、备用和必开!F:F,MATCH(统调负荷!$C2760,检修、备用和必开!$A:$A,0))</f>
        <v/>
      </c>
      <c r="AA2760" s="80">
        <f>94492.4-V2760-Z2760</f>
        <v/>
      </c>
      <c r="AB2760" s="80" t="n">
        <v>271</v>
      </c>
      <c r="AC2760" s="80" t="n">
        <v>334.24</v>
      </c>
      <c r="AD2760" s="83">
        <f>C2760+D2760</f>
        <v/>
      </c>
      <c r="AE2760" s="82">
        <f>N2760-E2760</f>
        <v/>
      </c>
      <c r="AF2760" s="82">
        <f>O2760-F2760</f>
        <v/>
      </c>
      <c r="AG2760" s="82">
        <f>P2760-G2760</f>
        <v/>
      </c>
      <c r="AH2760" s="82">
        <f>Q2760-H2760</f>
        <v/>
      </c>
      <c r="AI2760" s="82">
        <f>R2760-I2760</f>
        <v/>
      </c>
      <c r="AJ2760" s="82">
        <f>S2760-J2760</f>
        <v/>
      </c>
      <c r="AK2760" s="80">
        <f>INDEX(检修、备用和必开!I:I,MATCH(统调负荷!$C2760,检修、备用和必开!$A:$A,0))</f>
        <v/>
      </c>
    </row>
    <row r="2761" ht="13.8" customHeight="1">
      <c r="A2761" s="80">
        <f>WEEKDAY(C2761,2)</f>
        <v/>
      </c>
      <c r="B2761" s="80">
        <f>HOUR(D2761)</f>
        <v/>
      </c>
      <c r="D2761" s="75" t="n"/>
      <c r="E2761" s="80" t="n"/>
      <c r="F2761" s="80" t="n"/>
      <c r="G2761" s="80" t="n"/>
      <c r="H2761" s="80" t="n"/>
      <c r="I2761" s="80" t="n"/>
      <c r="J2761" s="80" t="n"/>
      <c r="K2761" s="80">
        <f>F2761-Y2761</f>
        <v/>
      </c>
      <c r="L2761" s="82">
        <f>AA2761/(K2761+W2761)</f>
        <v/>
      </c>
      <c r="M2761" s="75" t="n">
        <v>0.7395833333333334</v>
      </c>
      <c r="N2761" s="80" t="n">
        <v>48312.9</v>
      </c>
      <c r="O2761" s="80" t="n">
        <v>15526.12</v>
      </c>
      <c r="P2761" s="80" t="n">
        <v>8891.950000000001</v>
      </c>
      <c r="Q2761" s="80" t="n">
        <v>20280.6</v>
      </c>
      <c r="R2761" s="80" t="n">
        <v>5781.25</v>
      </c>
      <c r="S2761" s="80" t="n">
        <v>-2167.02</v>
      </c>
      <c r="T2761" s="80">
        <f>O2761-Y2761</f>
        <v/>
      </c>
      <c r="U2761" s="82">
        <f>AA2761/(T2761+X2761)</f>
        <v/>
      </c>
      <c r="V2761" s="80">
        <f>INDEX(检修、备用和必开!B:B,MATCH(统调负荷!$C2761,检修、备用和必开!$A:$A,0))</f>
        <v/>
      </c>
      <c r="W2761" s="80">
        <f>INDEX(检修、备用和必开!C:C,MATCH(统调负荷!$C2761,检修、备用和必开!$A:$A,0))</f>
        <v/>
      </c>
      <c r="X2761" s="80">
        <f>INDEX(检修、备用和必开!D:D,MATCH(统调负荷!$C2761,检修、备用和必开!$A:$A,0))</f>
        <v/>
      </c>
      <c r="Y2761" s="80">
        <f>INDEX(检修、备用和必开!E:E,MATCH(统调负荷!$C2761,检修、备用和必开!$A:$A,0))</f>
        <v/>
      </c>
      <c r="Z2761" s="80">
        <f>INDEX(检修、备用和必开!F:F,MATCH(统调负荷!$C2761,检修、备用和必开!$A:$A,0))</f>
        <v/>
      </c>
      <c r="AA2761" s="80">
        <f>94492.4-V2761-Z2761</f>
        <v/>
      </c>
      <c r="AB2761" s="80" t="n">
        <v>290.11</v>
      </c>
      <c r="AC2761" s="80" t="n">
        <v>300</v>
      </c>
      <c r="AD2761" s="83">
        <f>C2761+D2761</f>
        <v/>
      </c>
      <c r="AE2761" s="82">
        <f>N2761-E2761</f>
        <v/>
      </c>
      <c r="AF2761" s="82">
        <f>O2761-F2761</f>
        <v/>
      </c>
      <c r="AG2761" s="82">
        <f>P2761-G2761</f>
        <v/>
      </c>
      <c r="AH2761" s="82">
        <f>Q2761-H2761</f>
        <v/>
      </c>
      <c r="AI2761" s="82">
        <f>R2761-I2761</f>
        <v/>
      </c>
      <c r="AJ2761" s="82">
        <f>S2761-J2761</f>
        <v/>
      </c>
      <c r="AK2761" s="80">
        <f>INDEX(检修、备用和必开!I:I,MATCH(统调负荷!$C2761,检修、备用和必开!$A:$A,0))</f>
        <v/>
      </c>
    </row>
    <row r="2762" ht="13.8" customHeight="1">
      <c r="A2762" s="80">
        <f>WEEKDAY(C2762,2)</f>
        <v/>
      </c>
      <c r="B2762" s="80">
        <f>HOUR(D2762)</f>
        <v/>
      </c>
      <c r="D2762" s="75" t="n"/>
      <c r="E2762" s="80" t="n"/>
      <c r="F2762" s="80" t="n"/>
      <c r="G2762" s="80" t="n"/>
      <c r="H2762" s="80" t="n"/>
      <c r="I2762" s="80" t="n"/>
      <c r="J2762" s="80" t="n"/>
      <c r="K2762" s="80">
        <f>F2762-Y2762</f>
        <v/>
      </c>
      <c r="L2762" s="82">
        <f>AA2762/(K2762+W2762)</f>
        <v/>
      </c>
      <c r="M2762" s="75" t="n">
        <v>0.75</v>
      </c>
      <c r="N2762" s="80" t="n">
        <v>50328</v>
      </c>
      <c r="O2762" s="80" t="n">
        <v>16523.92</v>
      </c>
      <c r="P2762" s="80" t="n">
        <v>8928.889999999999</v>
      </c>
      <c r="Q2762" s="80" t="n">
        <v>21459.8</v>
      </c>
      <c r="R2762" s="80" t="n">
        <v>5586.02</v>
      </c>
      <c r="S2762" s="80" t="n">
        <v>-2170.63</v>
      </c>
      <c r="T2762" s="80">
        <f>O2762-Y2762</f>
        <v/>
      </c>
      <c r="U2762" s="82">
        <f>AA2762/(T2762+X2762)</f>
        <v/>
      </c>
      <c r="V2762" s="80">
        <f>INDEX(检修、备用和必开!B:B,MATCH(统调负荷!$C2762,检修、备用和必开!$A:$A,0))</f>
        <v/>
      </c>
      <c r="W2762" s="80">
        <f>INDEX(检修、备用和必开!C:C,MATCH(统调负荷!$C2762,检修、备用和必开!$A:$A,0))</f>
        <v/>
      </c>
      <c r="X2762" s="80">
        <f>INDEX(检修、备用和必开!D:D,MATCH(统调负荷!$C2762,检修、备用和必开!$A:$A,0))</f>
        <v/>
      </c>
      <c r="Y2762" s="80">
        <f>INDEX(检修、备用和必开!E:E,MATCH(统调负荷!$C2762,检修、备用和必开!$A:$A,0))</f>
        <v/>
      </c>
      <c r="Z2762" s="80">
        <f>INDEX(检修、备用和必开!F:F,MATCH(统调负荷!$C2762,检修、备用和必开!$A:$A,0))</f>
        <v/>
      </c>
      <c r="AA2762" s="80">
        <f>94492.4-V2762-Z2762</f>
        <v/>
      </c>
      <c r="AB2762" s="80" t="n">
        <v>300</v>
      </c>
      <c r="AC2762" s="80" t="n">
        <v>309</v>
      </c>
      <c r="AD2762" s="83">
        <f>C2762+D2762</f>
        <v/>
      </c>
      <c r="AE2762" s="82">
        <f>N2762-E2762</f>
        <v/>
      </c>
      <c r="AF2762" s="82">
        <f>O2762-F2762</f>
        <v/>
      </c>
      <c r="AG2762" s="82">
        <f>P2762-G2762</f>
        <v/>
      </c>
      <c r="AH2762" s="82">
        <f>Q2762-H2762</f>
        <v/>
      </c>
      <c r="AI2762" s="82">
        <f>R2762-I2762</f>
        <v/>
      </c>
      <c r="AJ2762" s="82">
        <f>S2762-J2762</f>
        <v/>
      </c>
      <c r="AK2762" s="80">
        <f>INDEX(检修、备用和必开!I:I,MATCH(统调负荷!$C2762,检修、备用和必开!$A:$A,0))</f>
        <v/>
      </c>
    </row>
    <row r="2763" ht="13.8" customHeight="1">
      <c r="A2763" s="80">
        <f>WEEKDAY(C2763,2)</f>
        <v/>
      </c>
      <c r="B2763" s="80">
        <f>HOUR(D2763)</f>
        <v/>
      </c>
      <c r="D2763" s="75" t="n"/>
      <c r="E2763" s="80" t="n"/>
      <c r="F2763" s="80" t="n"/>
      <c r="G2763" s="80" t="n"/>
      <c r="H2763" s="80" t="n"/>
      <c r="I2763" s="80" t="n"/>
      <c r="J2763" s="80" t="n"/>
      <c r="K2763" s="80">
        <f>F2763-Y2763</f>
        <v/>
      </c>
      <c r="L2763" s="82">
        <f>AA2763/(K2763+W2763)</f>
        <v/>
      </c>
      <c r="M2763" s="75" t="n">
        <v>0.7604166666666666</v>
      </c>
      <c r="N2763" s="80" t="n">
        <v>51989.4</v>
      </c>
      <c r="O2763" s="80" t="n">
        <v>17879.69</v>
      </c>
      <c r="P2763" s="80" t="n">
        <v>9338.879999999999</v>
      </c>
      <c r="Q2763" s="80" t="n">
        <v>21537.7</v>
      </c>
      <c r="R2763" s="80" t="n">
        <v>5439.58</v>
      </c>
      <c r="S2763" s="80" t="n">
        <v>-2206.45</v>
      </c>
      <c r="T2763" s="80">
        <f>O2763-Y2763</f>
        <v/>
      </c>
      <c r="U2763" s="82">
        <f>AA2763/(T2763+X2763)</f>
        <v/>
      </c>
      <c r="V2763" s="80">
        <f>INDEX(检修、备用和必开!B:B,MATCH(统调负荷!$C2763,检修、备用和必开!$A:$A,0))</f>
        <v/>
      </c>
      <c r="W2763" s="80">
        <f>INDEX(检修、备用和必开!C:C,MATCH(统调负荷!$C2763,检修、备用和必开!$A:$A,0))</f>
        <v/>
      </c>
      <c r="X2763" s="80">
        <f>INDEX(检修、备用和必开!D:D,MATCH(统调负荷!$C2763,检修、备用和必开!$A:$A,0))</f>
        <v/>
      </c>
      <c r="Y2763" s="80">
        <f>INDEX(检修、备用和必开!E:E,MATCH(统调负荷!$C2763,检修、备用和必开!$A:$A,0))</f>
        <v/>
      </c>
      <c r="Z2763" s="80">
        <f>INDEX(检修、备用和必开!F:F,MATCH(统调负荷!$C2763,检修、备用和必开!$A:$A,0))</f>
        <v/>
      </c>
      <c r="AA2763" s="80">
        <f>94492.4-V2763-Z2763</f>
        <v/>
      </c>
      <c r="AB2763" s="80" t="n">
        <v>310.11</v>
      </c>
      <c r="AC2763" s="80" t="n">
        <v>355</v>
      </c>
      <c r="AD2763" s="83">
        <f>C2763+D2763</f>
        <v/>
      </c>
      <c r="AE2763" s="82">
        <f>N2763-E2763</f>
        <v/>
      </c>
      <c r="AF2763" s="82">
        <f>O2763-F2763</f>
        <v/>
      </c>
      <c r="AG2763" s="82">
        <f>P2763-G2763</f>
        <v/>
      </c>
      <c r="AH2763" s="82">
        <f>Q2763-H2763</f>
        <v/>
      </c>
      <c r="AI2763" s="82">
        <f>R2763-I2763</f>
        <v/>
      </c>
      <c r="AJ2763" s="82">
        <f>S2763-J2763</f>
        <v/>
      </c>
      <c r="AK2763" s="80">
        <f>INDEX(检修、备用和必开!I:I,MATCH(统调负荷!$C2763,检修、备用和必开!$A:$A,0))</f>
        <v/>
      </c>
    </row>
    <row r="2764" ht="13.8" customHeight="1">
      <c r="A2764" s="80">
        <f>WEEKDAY(C2764,2)</f>
        <v/>
      </c>
      <c r="B2764" s="80">
        <f>HOUR(D2764)</f>
        <v/>
      </c>
      <c r="D2764" s="75" t="n"/>
      <c r="E2764" s="80" t="n"/>
      <c r="F2764" s="80" t="n"/>
      <c r="G2764" s="80" t="n"/>
      <c r="H2764" s="80" t="n"/>
      <c r="I2764" s="80" t="n"/>
      <c r="J2764" s="80" t="n"/>
      <c r="K2764" s="80">
        <f>F2764-Y2764</f>
        <v/>
      </c>
      <c r="L2764" s="82">
        <f>AA2764/(K2764+W2764)</f>
        <v/>
      </c>
      <c r="M2764" s="75" t="n">
        <v>0.7708333333333334</v>
      </c>
      <c r="N2764" s="80" t="n">
        <v>52919.6</v>
      </c>
      <c r="O2764" s="80" t="n">
        <v>18773.01</v>
      </c>
      <c r="P2764" s="80" t="n">
        <v>9297.4</v>
      </c>
      <c r="Q2764" s="80" t="n">
        <v>21635.8</v>
      </c>
      <c r="R2764" s="80" t="n">
        <v>5425.02</v>
      </c>
      <c r="S2764" s="80" t="n">
        <v>-2211.63</v>
      </c>
      <c r="T2764" s="80">
        <f>O2764-Y2764</f>
        <v/>
      </c>
      <c r="U2764" s="82">
        <f>AA2764/(T2764+X2764)</f>
        <v/>
      </c>
      <c r="V2764" s="80">
        <f>INDEX(检修、备用和必开!B:B,MATCH(统调负荷!$C2764,检修、备用和必开!$A:$A,0))</f>
        <v/>
      </c>
      <c r="W2764" s="80">
        <f>INDEX(检修、备用和必开!C:C,MATCH(统调负荷!$C2764,检修、备用和必开!$A:$A,0))</f>
        <v/>
      </c>
      <c r="X2764" s="80">
        <f>INDEX(检修、备用和必开!D:D,MATCH(统调负荷!$C2764,检修、备用和必开!$A:$A,0))</f>
        <v/>
      </c>
      <c r="Y2764" s="80">
        <f>INDEX(检修、备用和必开!E:E,MATCH(统调负荷!$C2764,检修、备用和必开!$A:$A,0))</f>
        <v/>
      </c>
      <c r="Z2764" s="80">
        <f>INDEX(检修、备用和必开!F:F,MATCH(统调负荷!$C2764,检修、备用和必开!$A:$A,0))</f>
        <v/>
      </c>
      <c r="AA2764" s="80">
        <f>94492.4-V2764-Z2764</f>
        <v/>
      </c>
      <c r="AB2764" s="80" t="n">
        <v>315.11</v>
      </c>
      <c r="AC2764" s="80" t="n">
        <v>365</v>
      </c>
      <c r="AD2764" s="83">
        <f>C2764+D2764</f>
        <v/>
      </c>
      <c r="AE2764" s="82">
        <f>N2764-E2764</f>
        <v/>
      </c>
      <c r="AF2764" s="82">
        <f>O2764-F2764</f>
        <v/>
      </c>
      <c r="AG2764" s="82">
        <f>P2764-G2764</f>
        <v/>
      </c>
      <c r="AH2764" s="82">
        <f>Q2764-H2764</f>
        <v/>
      </c>
      <c r="AI2764" s="82">
        <f>R2764-I2764</f>
        <v/>
      </c>
      <c r="AJ2764" s="82">
        <f>S2764-J2764</f>
        <v/>
      </c>
      <c r="AK2764" s="80">
        <f>INDEX(检修、备用和必开!I:I,MATCH(统调负荷!$C2764,检修、备用和必开!$A:$A,0))</f>
        <v/>
      </c>
    </row>
    <row r="2765" ht="13.8" customHeight="1">
      <c r="A2765" s="80">
        <f>WEEKDAY(C2765,2)</f>
        <v/>
      </c>
      <c r="B2765" s="80">
        <f>HOUR(D2765)</f>
        <v/>
      </c>
      <c r="D2765" s="75" t="n"/>
      <c r="E2765" s="80" t="n"/>
      <c r="F2765" s="80" t="n"/>
      <c r="G2765" s="80" t="n"/>
      <c r="H2765" s="80" t="n"/>
      <c r="I2765" s="80" t="n"/>
      <c r="J2765" s="80" t="n"/>
      <c r="K2765" s="80">
        <f>F2765-Y2765</f>
        <v/>
      </c>
      <c r="L2765" s="82">
        <f>AA2765/(K2765+W2765)</f>
        <v/>
      </c>
      <c r="M2765" s="75" t="n">
        <v>0.78125</v>
      </c>
      <c r="N2765" s="80" t="n">
        <v>53280.4</v>
      </c>
      <c r="O2765" s="80" t="n">
        <v>18686.72</v>
      </c>
      <c r="P2765" s="80" t="n">
        <v>9902.950000000001</v>
      </c>
      <c r="Q2765" s="80" t="n">
        <v>21453.9</v>
      </c>
      <c r="R2765" s="80" t="n">
        <v>5417.96</v>
      </c>
      <c r="S2765" s="80" t="n">
        <v>-2181.13</v>
      </c>
      <c r="T2765" s="80">
        <f>O2765-Y2765</f>
        <v/>
      </c>
      <c r="U2765" s="82">
        <f>AA2765/(T2765+X2765)</f>
        <v/>
      </c>
      <c r="V2765" s="80">
        <f>INDEX(检修、备用和必开!B:B,MATCH(统调负荷!$C2765,检修、备用和必开!$A:$A,0))</f>
        <v/>
      </c>
      <c r="W2765" s="80">
        <f>INDEX(检修、备用和必开!C:C,MATCH(统调负荷!$C2765,检修、备用和必开!$A:$A,0))</f>
        <v/>
      </c>
      <c r="X2765" s="80">
        <f>INDEX(检修、备用和必开!D:D,MATCH(统调负荷!$C2765,检修、备用和必开!$A:$A,0))</f>
        <v/>
      </c>
      <c r="Y2765" s="80">
        <f>INDEX(检修、备用和必开!E:E,MATCH(统调负荷!$C2765,检修、备用和必开!$A:$A,0))</f>
        <v/>
      </c>
      <c r="Z2765" s="80">
        <f>INDEX(检修、备用和必开!F:F,MATCH(统调负荷!$C2765,检修、备用和必开!$A:$A,0))</f>
        <v/>
      </c>
      <c r="AA2765" s="80">
        <f>94492.4-V2765-Z2765</f>
        <v/>
      </c>
      <c r="AB2765" s="80" t="n">
        <v>330.55</v>
      </c>
      <c r="AC2765" s="80" t="n">
        <v>360</v>
      </c>
      <c r="AD2765" s="83">
        <f>C2765+D2765</f>
        <v/>
      </c>
      <c r="AE2765" s="82">
        <f>N2765-E2765</f>
        <v/>
      </c>
      <c r="AF2765" s="82">
        <f>O2765-F2765</f>
        <v/>
      </c>
      <c r="AG2765" s="82">
        <f>P2765-G2765</f>
        <v/>
      </c>
      <c r="AH2765" s="82">
        <f>Q2765-H2765</f>
        <v/>
      </c>
      <c r="AI2765" s="82">
        <f>R2765-I2765</f>
        <v/>
      </c>
      <c r="AJ2765" s="82">
        <f>S2765-J2765</f>
        <v/>
      </c>
      <c r="AK2765" s="80">
        <f>INDEX(检修、备用和必开!I:I,MATCH(统调负荷!$C2765,检修、备用和必开!$A:$A,0))</f>
        <v/>
      </c>
    </row>
    <row r="2766" ht="13.8" customHeight="1">
      <c r="A2766" s="80">
        <f>WEEKDAY(C2766,2)</f>
        <v/>
      </c>
      <c r="B2766" s="80">
        <f>HOUR(D2766)</f>
        <v/>
      </c>
      <c r="D2766" s="75" t="n"/>
      <c r="E2766" s="80" t="n"/>
      <c r="F2766" s="80" t="n"/>
      <c r="G2766" s="80" t="n"/>
      <c r="H2766" s="80" t="n"/>
      <c r="I2766" s="80" t="n"/>
      <c r="J2766" s="80" t="n"/>
      <c r="K2766" s="80">
        <f>F2766-Y2766</f>
        <v/>
      </c>
      <c r="L2766" s="82">
        <f>AA2766/(K2766+W2766)</f>
        <v/>
      </c>
      <c r="M2766" s="75" t="n">
        <v>0.7916666666666666</v>
      </c>
      <c r="N2766" s="80" t="n">
        <v>53261</v>
      </c>
      <c r="O2766" s="80" t="n">
        <v>18012.42</v>
      </c>
      <c r="P2766" s="80" t="n">
        <v>10277.4</v>
      </c>
      <c r="Q2766" s="80" t="n">
        <v>21674.2</v>
      </c>
      <c r="R2766" s="80" t="n">
        <v>5498.92</v>
      </c>
      <c r="S2766" s="80" t="n">
        <v>-2201.94</v>
      </c>
      <c r="T2766" s="80">
        <f>O2766-Y2766</f>
        <v/>
      </c>
      <c r="U2766" s="82">
        <f>AA2766/(T2766+X2766)</f>
        <v/>
      </c>
      <c r="V2766" s="80">
        <f>INDEX(检修、备用和必开!B:B,MATCH(统调负荷!$C2766,检修、备用和必开!$A:$A,0))</f>
        <v/>
      </c>
      <c r="W2766" s="80">
        <f>INDEX(检修、备用和必开!C:C,MATCH(统调负荷!$C2766,检修、备用和必开!$A:$A,0))</f>
        <v/>
      </c>
      <c r="X2766" s="80">
        <f>INDEX(检修、备用和必开!D:D,MATCH(统调负荷!$C2766,检修、备用和必开!$A:$A,0))</f>
        <v/>
      </c>
      <c r="Y2766" s="80">
        <f>INDEX(检修、备用和必开!E:E,MATCH(统调负荷!$C2766,检修、备用和必开!$A:$A,0))</f>
        <v/>
      </c>
      <c r="Z2766" s="80">
        <f>INDEX(检修、备用和必开!F:F,MATCH(统调负荷!$C2766,检修、备用和必开!$A:$A,0))</f>
        <v/>
      </c>
      <c r="AA2766" s="80">
        <f>94492.4-V2766-Z2766</f>
        <v/>
      </c>
      <c r="AB2766" s="80" t="n">
        <v>320</v>
      </c>
      <c r="AC2766" s="80" t="n">
        <v>350</v>
      </c>
      <c r="AD2766" s="83">
        <f>C2766+D2766</f>
        <v/>
      </c>
      <c r="AE2766" s="82">
        <f>N2766-E2766</f>
        <v/>
      </c>
      <c r="AF2766" s="82">
        <f>O2766-F2766</f>
        <v/>
      </c>
      <c r="AG2766" s="82">
        <f>P2766-G2766</f>
        <v/>
      </c>
      <c r="AH2766" s="82">
        <f>Q2766-H2766</f>
        <v/>
      </c>
      <c r="AI2766" s="82">
        <f>R2766-I2766</f>
        <v/>
      </c>
      <c r="AJ2766" s="82">
        <f>S2766-J2766</f>
        <v/>
      </c>
      <c r="AK2766" s="80">
        <f>INDEX(检修、备用和必开!I:I,MATCH(统调负荷!$C2766,检修、备用和必开!$A:$A,0))</f>
        <v/>
      </c>
    </row>
    <row r="2767" ht="13.8" customHeight="1">
      <c r="A2767" s="80">
        <f>WEEKDAY(C2767,2)</f>
        <v/>
      </c>
      <c r="B2767" s="80">
        <f>HOUR(D2767)</f>
        <v/>
      </c>
      <c r="D2767" s="75" t="n"/>
      <c r="E2767" s="80" t="n"/>
      <c r="F2767" s="80" t="n"/>
      <c r="G2767" s="80" t="n"/>
      <c r="H2767" s="80" t="n"/>
      <c r="I2767" s="80" t="n"/>
      <c r="J2767" s="80" t="n"/>
      <c r="K2767" s="80">
        <f>F2767-Y2767</f>
        <v/>
      </c>
      <c r="L2767" s="82">
        <f>AA2767/(K2767+W2767)</f>
        <v/>
      </c>
      <c r="M2767" s="75" t="n">
        <v>0.8020833333333334</v>
      </c>
      <c r="N2767" s="80" t="n">
        <v>53320.6</v>
      </c>
      <c r="O2767" s="80" t="n">
        <v>17032.64</v>
      </c>
      <c r="P2767" s="80" t="n">
        <v>10385.3</v>
      </c>
      <c r="Q2767" s="80" t="n">
        <v>22353.5</v>
      </c>
      <c r="R2767" s="80" t="n">
        <v>5700.56</v>
      </c>
      <c r="S2767" s="80" t="n">
        <v>-2151.4</v>
      </c>
      <c r="T2767" s="80">
        <f>O2767-Y2767</f>
        <v/>
      </c>
      <c r="U2767" s="82">
        <f>AA2767/(T2767+X2767)</f>
        <v/>
      </c>
      <c r="V2767" s="80">
        <f>INDEX(检修、备用和必开!B:B,MATCH(统调负荷!$C2767,检修、备用和必开!$A:$A,0))</f>
        <v/>
      </c>
      <c r="W2767" s="80">
        <f>INDEX(检修、备用和必开!C:C,MATCH(统调负荷!$C2767,检修、备用和必开!$A:$A,0))</f>
        <v/>
      </c>
      <c r="X2767" s="80">
        <f>INDEX(检修、备用和必开!D:D,MATCH(统调负荷!$C2767,检修、备用和必开!$A:$A,0))</f>
        <v/>
      </c>
      <c r="Y2767" s="80">
        <f>INDEX(检修、备用和必开!E:E,MATCH(统调负荷!$C2767,检修、备用和必开!$A:$A,0))</f>
        <v/>
      </c>
      <c r="Z2767" s="80">
        <f>INDEX(检修、备用和必开!F:F,MATCH(统调负荷!$C2767,检修、备用和必开!$A:$A,0))</f>
        <v/>
      </c>
      <c r="AA2767" s="80">
        <f>94492.4-V2767-Z2767</f>
        <v/>
      </c>
      <c r="AB2767" s="80" t="n">
        <v>320</v>
      </c>
      <c r="AC2767" s="80" t="n">
        <v>350</v>
      </c>
      <c r="AD2767" s="83">
        <f>C2767+D2767</f>
        <v/>
      </c>
      <c r="AE2767" s="82">
        <f>N2767-E2767</f>
        <v/>
      </c>
      <c r="AF2767" s="82">
        <f>O2767-F2767</f>
        <v/>
      </c>
      <c r="AG2767" s="82">
        <f>P2767-G2767</f>
        <v/>
      </c>
      <c r="AH2767" s="82">
        <f>Q2767-H2767</f>
        <v/>
      </c>
      <c r="AI2767" s="82">
        <f>R2767-I2767</f>
        <v/>
      </c>
      <c r="AJ2767" s="82">
        <f>S2767-J2767</f>
        <v/>
      </c>
      <c r="AK2767" s="80">
        <f>INDEX(检修、备用和必开!I:I,MATCH(统调负荷!$C2767,检修、备用和必开!$A:$A,0))</f>
        <v/>
      </c>
    </row>
    <row r="2768" ht="13.8" customHeight="1">
      <c r="A2768" s="80">
        <f>WEEKDAY(C2768,2)</f>
        <v/>
      </c>
      <c r="B2768" s="80">
        <f>HOUR(D2768)</f>
        <v/>
      </c>
      <c r="D2768" s="75" t="n"/>
      <c r="E2768" s="80" t="n"/>
      <c r="F2768" s="80" t="n"/>
      <c r="G2768" s="80" t="n"/>
      <c r="H2768" s="80" t="n"/>
      <c r="I2768" s="80" t="n"/>
      <c r="J2768" s="80" t="n"/>
      <c r="K2768" s="80">
        <f>F2768-Y2768</f>
        <v/>
      </c>
      <c r="L2768" s="82">
        <f>AA2768/(K2768+W2768)</f>
        <v/>
      </c>
      <c r="M2768" s="75" t="n">
        <v>0.8125</v>
      </c>
      <c r="N2768" s="80" t="n">
        <v>53267.3</v>
      </c>
      <c r="O2768" s="80" t="n">
        <v>16766.45</v>
      </c>
      <c r="P2768" s="80" t="n">
        <v>10637</v>
      </c>
      <c r="Q2768" s="80" t="n">
        <v>22296.6</v>
      </c>
      <c r="R2768" s="80" t="n">
        <v>5752.45</v>
      </c>
      <c r="S2768" s="80" t="n">
        <v>-2185.2</v>
      </c>
      <c r="T2768" s="80">
        <f>O2768-Y2768</f>
        <v/>
      </c>
      <c r="U2768" s="82">
        <f>AA2768/(T2768+X2768)</f>
        <v/>
      </c>
      <c r="V2768" s="80">
        <f>INDEX(检修、备用和必开!B:B,MATCH(统调负荷!$C2768,检修、备用和必开!$A:$A,0))</f>
        <v/>
      </c>
      <c r="W2768" s="80">
        <f>INDEX(检修、备用和必开!C:C,MATCH(统调负荷!$C2768,检修、备用和必开!$A:$A,0))</f>
        <v/>
      </c>
      <c r="X2768" s="80">
        <f>INDEX(检修、备用和必开!D:D,MATCH(统调负荷!$C2768,检修、备用和必开!$A:$A,0))</f>
        <v/>
      </c>
      <c r="Y2768" s="80">
        <f>INDEX(检修、备用和必开!E:E,MATCH(统调负荷!$C2768,检修、备用和必开!$A:$A,0))</f>
        <v/>
      </c>
      <c r="Z2768" s="80">
        <f>INDEX(检修、备用和必开!F:F,MATCH(统调负荷!$C2768,检修、备用和必开!$A:$A,0))</f>
        <v/>
      </c>
      <c r="AA2768" s="80">
        <f>94492.4-V2768-Z2768</f>
        <v/>
      </c>
      <c r="AB2768" s="80" t="n">
        <v>320</v>
      </c>
      <c r="AC2768" s="80" t="n">
        <v>325</v>
      </c>
      <c r="AD2768" s="83">
        <f>C2768+D2768</f>
        <v/>
      </c>
      <c r="AE2768" s="82">
        <f>N2768-E2768</f>
        <v/>
      </c>
      <c r="AF2768" s="82">
        <f>O2768-F2768</f>
        <v/>
      </c>
      <c r="AG2768" s="82">
        <f>P2768-G2768</f>
        <v/>
      </c>
      <c r="AH2768" s="82">
        <f>Q2768-H2768</f>
        <v/>
      </c>
      <c r="AI2768" s="82">
        <f>R2768-I2768</f>
        <v/>
      </c>
      <c r="AJ2768" s="82">
        <f>S2768-J2768</f>
        <v/>
      </c>
      <c r="AK2768" s="80">
        <f>INDEX(检修、备用和必开!I:I,MATCH(统调负荷!$C2768,检修、备用和必开!$A:$A,0))</f>
        <v/>
      </c>
    </row>
    <row r="2769" ht="13.8" customHeight="1">
      <c r="A2769" s="80">
        <f>WEEKDAY(C2769,2)</f>
        <v/>
      </c>
      <c r="B2769" s="80">
        <f>HOUR(D2769)</f>
        <v/>
      </c>
      <c r="D2769" s="75" t="n"/>
      <c r="E2769" s="80" t="n"/>
      <c r="F2769" s="80" t="n"/>
      <c r="G2769" s="80" t="n"/>
      <c r="H2769" s="80" t="n"/>
      <c r="I2769" s="80" t="n"/>
      <c r="J2769" s="80" t="n"/>
      <c r="K2769" s="80">
        <f>F2769-Y2769</f>
        <v/>
      </c>
      <c r="L2769" s="82">
        <f>AA2769/(K2769+W2769)</f>
        <v/>
      </c>
      <c r="M2769" s="75" t="n">
        <v>0.8229166666666666</v>
      </c>
      <c r="N2769" s="80" t="n">
        <v>53255.9</v>
      </c>
      <c r="O2769" s="80" t="n">
        <v>16983.21</v>
      </c>
      <c r="P2769" s="80" t="n">
        <v>10037.6</v>
      </c>
      <c r="Q2769" s="80" t="n">
        <v>22613.9</v>
      </c>
      <c r="R2769" s="80" t="n">
        <v>5803.94</v>
      </c>
      <c r="S2769" s="80" t="n">
        <v>-2182.75</v>
      </c>
      <c r="T2769" s="80">
        <f>O2769-Y2769</f>
        <v/>
      </c>
      <c r="U2769" s="82">
        <f>AA2769/(T2769+X2769)</f>
        <v/>
      </c>
      <c r="V2769" s="80">
        <f>INDEX(检修、备用和必开!B:B,MATCH(统调负荷!$C2769,检修、备用和必开!$A:$A,0))</f>
        <v/>
      </c>
      <c r="W2769" s="80">
        <f>INDEX(检修、备用和必开!C:C,MATCH(统调负荷!$C2769,检修、备用和必开!$A:$A,0))</f>
        <v/>
      </c>
      <c r="X2769" s="80">
        <f>INDEX(检修、备用和必开!D:D,MATCH(统调负荷!$C2769,检修、备用和必开!$A:$A,0))</f>
        <v/>
      </c>
      <c r="Y2769" s="80">
        <f>INDEX(检修、备用和必开!E:E,MATCH(统调负荷!$C2769,检修、备用和必开!$A:$A,0))</f>
        <v/>
      </c>
      <c r="Z2769" s="80">
        <f>INDEX(检修、备用和必开!F:F,MATCH(统调负荷!$C2769,检修、备用和必开!$A:$A,0))</f>
        <v/>
      </c>
      <c r="AA2769" s="80">
        <f>94492.4-V2769-Z2769</f>
        <v/>
      </c>
      <c r="AB2769" s="80" t="n">
        <v>312.73</v>
      </c>
      <c r="AC2769" s="80" t="n">
        <v>320</v>
      </c>
      <c r="AD2769" s="83">
        <f>C2769+D2769</f>
        <v/>
      </c>
      <c r="AE2769" s="82">
        <f>N2769-E2769</f>
        <v/>
      </c>
      <c r="AF2769" s="82">
        <f>O2769-F2769</f>
        <v/>
      </c>
      <c r="AG2769" s="82">
        <f>P2769-G2769</f>
        <v/>
      </c>
      <c r="AH2769" s="82">
        <f>Q2769-H2769</f>
        <v/>
      </c>
      <c r="AI2769" s="82">
        <f>R2769-I2769</f>
        <v/>
      </c>
      <c r="AJ2769" s="82">
        <f>S2769-J2769</f>
        <v/>
      </c>
      <c r="AK2769" s="80">
        <f>INDEX(检修、备用和必开!I:I,MATCH(统调负荷!$C2769,检修、备用和必开!$A:$A,0))</f>
        <v/>
      </c>
    </row>
    <row r="2770" ht="13.8" customHeight="1">
      <c r="A2770" s="80">
        <f>WEEKDAY(C2770,2)</f>
        <v/>
      </c>
      <c r="B2770" s="80">
        <f>HOUR(D2770)</f>
        <v/>
      </c>
      <c r="D2770" s="75" t="n"/>
      <c r="E2770" s="80" t="n"/>
      <c r="F2770" s="80" t="n"/>
      <c r="G2770" s="80" t="n"/>
      <c r="H2770" s="80" t="n"/>
      <c r="I2770" s="80" t="n"/>
      <c r="J2770" s="80" t="n"/>
      <c r="K2770" s="80">
        <f>F2770-Y2770</f>
        <v/>
      </c>
      <c r="L2770" s="82">
        <f>AA2770/(K2770+W2770)</f>
        <v/>
      </c>
      <c r="M2770" s="75" t="n">
        <v>0.8333333333333334</v>
      </c>
      <c r="N2770" s="80" t="n">
        <v>53174.3</v>
      </c>
      <c r="O2770" s="80" t="n">
        <v>16532.47</v>
      </c>
      <c r="P2770" s="80" t="n">
        <v>9996.74</v>
      </c>
      <c r="Q2770" s="80" t="n">
        <v>23000.4</v>
      </c>
      <c r="R2770" s="80" t="n">
        <v>5782.87</v>
      </c>
      <c r="S2770" s="80" t="n">
        <v>-2138.18</v>
      </c>
      <c r="T2770" s="80">
        <f>O2770-Y2770</f>
        <v/>
      </c>
      <c r="U2770" s="82">
        <f>AA2770/(T2770+X2770)</f>
        <v/>
      </c>
      <c r="V2770" s="80">
        <f>INDEX(检修、备用和必开!B:B,MATCH(统调负荷!$C2770,检修、备用和必开!$A:$A,0))</f>
        <v/>
      </c>
      <c r="W2770" s="80">
        <f>INDEX(检修、备用和必开!C:C,MATCH(统调负荷!$C2770,检修、备用和必开!$A:$A,0))</f>
        <v/>
      </c>
      <c r="X2770" s="80">
        <f>INDEX(检修、备用和必开!D:D,MATCH(统调负荷!$C2770,检修、备用和必开!$A:$A,0))</f>
        <v/>
      </c>
      <c r="Y2770" s="80">
        <f>INDEX(检修、备用和必开!E:E,MATCH(统调负荷!$C2770,检修、备用和必开!$A:$A,0))</f>
        <v/>
      </c>
      <c r="Z2770" s="80">
        <f>INDEX(检修、备用和必开!F:F,MATCH(统调负荷!$C2770,检修、备用和必开!$A:$A,0))</f>
        <v/>
      </c>
      <c r="AA2770" s="80">
        <f>94492.4-V2770-Z2770</f>
        <v/>
      </c>
      <c r="AB2770" s="80" t="n">
        <v>312.88</v>
      </c>
      <c r="AC2770" s="80" t="n">
        <v>315.11</v>
      </c>
      <c r="AD2770" s="83">
        <f>C2770+D2770</f>
        <v/>
      </c>
      <c r="AE2770" s="82">
        <f>N2770-E2770</f>
        <v/>
      </c>
      <c r="AF2770" s="82">
        <f>O2770-F2770</f>
        <v/>
      </c>
      <c r="AG2770" s="82">
        <f>P2770-G2770</f>
        <v/>
      </c>
      <c r="AH2770" s="82">
        <f>Q2770-H2770</f>
        <v/>
      </c>
      <c r="AI2770" s="82">
        <f>R2770-I2770</f>
        <v/>
      </c>
      <c r="AJ2770" s="82">
        <f>S2770-J2770</f>
        <v/>
      </c>
      <c r="AK2770" s="80">
        <f>INDEX(检修、备用和必开!I:I,MATCH(统调负荷!$C2770,检修、备用和必开!$A:$A,0))</f>
        <v/>
      </c>
    </row>
    <row r="2771" ht="13.8" customHeight="1">
      <c r="A2771" s="80">
        <f>WEEKDAY(C2771,2)</f>
        <v/>
      </c>
      <c r="B2771" s="80">
        <f>HOUR(D2771)</f>
        <v/>
      </c>
      <c r="D2771" s="75" t="n"/>
      <c r="E2771" s="80" t="n"/>
      <c r="F2771" s="80" t="n"/>
      <c r="G2771" s="80" t="n"/>
      <c r="H2771" s="80" t="n"/>
      <c r="I2771" s="80" t="n"/>
      <c r="J2771" s="80" t="n"/>
      <c r="K2771" s="80">
        <f>F2771-Y2771</f>
        <v/>
      </c>
      <c r="L2771" s="82">
        <f>AA2771/(K2771+W2771)</f>
        <v/>
      </c>
      <c r="M2771" s="75" t="n">
        <v>0.84375</v>
      </c>
      <c r="N2771" s="80" t="n">
        <v>53344.9</v>
      </c>
      <c r="O2771" s="80" t="n">
        <v>16648</v>
      </c>
      <c r="P2771" s="80" t="n">
        <v>9885.5</v>
      </c>
      <c r="Q2771" s="80" t="n">
        <v>23113.4</v>
      </c>
      <c r="R2771" s="80" t="n">
        <v>5838.97</v>
      </c>
      <c r="S2771" s="80" t="n">
        <v>-2140.97</v>
      </c>
      <c r="T2771" s="80">
        <f>O2771-Y2771</f>
        <v/>
      </c>
      <c r="U2771" s="82">
        <f>AA2771/(T2771+X2771)</f>
        <v/>
      </c>
      <c r="V2771" s="80">
        <f>INDEX(检修、备用和必开!B:B,MATCH(统调负荷!$C2771,检修、备用和必开!$A:$A,0))</f>
        <v/>
      </c>
      <c r="W2771" s="80">
        <f>INDEX(检修、备用和必开!C:C,MATCH(统调负荷!$C2771,检修、备用和必开!$A:$A,0))</f>
        <v/>
      </c>
      <c r="X2771" s="80">
        <f>INDEX(检修、备用和必开!D:D,MATCH(统调负荷!$C2771,检修、备用和必开!$A:$A,0))</f>
        <v/>
      </c>
      <c r="Y2771" s="80">
        <f>INDEX(检修、备用和必开!E:E,MATCH(统调负荷!$C2771,检修、备用和必开!$A:$A,0))</f>
        <v/>
      </c>
      <c r="Z2771" s="80">
        <f>INDEX(检修、备用和必开!F:F,MATCH(统调负荷!$C2771,检修、备用和必开!$A:$A,0))</f>
        <v/>
      </c>
      <c r="AA2771" s="80">
        <f>94492.4-V2771-Z2771</f>
        <v/>
      </c>
      <c r="AB2771" s="80" t="n">
        <v>312.88</v>
      </c>
      <c r="AC2771" s="80" t="n">
        <v>310.11</v>
      </c>
      <c r="AD2771" s="83">
        <f>C2771+D2771</f>
        <v/>
      </c>
      <c r="AE2771" s="82">
        <f>N2771-E2771</f>
        <v/>
      </c>
      <c r="AF2771" s="82">
        <f>O2771-F2771</f>
        <v/>
      </c>
      <c r="AG2771" s="82">
        <f>P2771-G2771</f>
        <v/>
      </c>
      <c r="AH2771" s="82">
        <f>Q2771-H2771</f>
        <v/>
      </c>
      <c r="AI2771" s="82">
        <f>R2771-I2771</f>
        <v/>
      </c>
      <c r="AJ2771" s="82">
        <f>S2771-J2771</f>
        <v/>
      </c>
      <c r="AK2771" s="80">
        <f>INDEX(检修、备用和必开!I:I,MATCH(统调负荷!$C2771,检修、备用和必开!$A:$A,0))</f>
        <v/>
      </c>
    </row>
    <row r="2772" ht="13.8" customHeight="1">
      <c r="A2772" s="80">
        <f>WEEKDAY(C2772,2)</f>
        <v/>
      </c>
      <c r="B2772" s="80">
        <f>HOUR(D2772)</f>
        <v/>
      </c>
      <c r="D2772" s="75" t="n"/>
      <c r="E2772" s="80" t="n"/>
      <c r="F2772" s="80" t="n"/>
      <c r="G2772" s="80" t="n"/>
      <c r="H2772" s="80" t="n"/>
      <c r="I2772" s="80" t="n"/>
      <c r="J2772" s="80" t="n"/>
      <c r="K2772" s="80">
        <f>F2772-Y2772</f>
        <v/>
      </c>
      <c r="L2772" s="82">
        <f>AA2772/(K2772+W2772)</f>
        <v/>
      </c>
      <c r="M2772" s="75" t="n">
        <v>0.8541666666666666</v>
      </c>
      <c r="N2772" s="80" t="n">
        <v>53070.6</v>
      </c>
      <c r="O2772" s="80" t="n">
        <v>16596.69</v>
      </c>
      <c r="P2772" s="80" t="n">
        <v>9728.129999999999</v>
      </c>
      <c r="Q2772" s="80" t="n">
        <v>22968.3</v>
      </c>
      <c r="R2772" s="80" t="n">
        <v>5921.19</v>
      </c>
      <c r="S2772" s="80" t="n">
        <v>-2143.71</v>
      </c>
      <c r="T2772" s="80">
        <f>O2772-Y2772</f>
        <v/>
      </c>
      <c r="U2772" s="82">
        <f>AA2772/(T2772+X2772)</f>
        <v/>
      </c>
      <c r="V2772" s="80">
        <f>INDEX(检修、备用和必开!B:B,MATCH(统调负荷!$C2772,检修、备用和必开!$A:$A,0))</f>
        <v/>
      </c>
      <c r="W2772" s="80">
        <f>INDEX(检修、备用和必开!C:C,MATCH(统调负荷!$C2772,检修、备用和必开!$A:$A,0))</f>
        <v/>
      </c>
      <c r="X2772" s="80">
        <f>INDEX(检修、备用和必开!D:D,MATCH(统调负荷!$C2772,检修、备用和必开!$A:$A,0))</f>
        <v/>
      </c>
      <c r="Y2772" s="80">
        <f>INDEX(检修、备用和必开!E:E,MATCH(统调负荷!$C2772,检修、备用和必开!$A:$A,0))</f>
        <v/>
      </c>
      <c r="Z2772" s="80">
        <f>INDEX(检修、备用和必开!F:F,MATCH(统调负荷!$C2772,检修、备用和必开!$A:$A,0))</f>
        <v/>
      </c>
      <c r="AA2772" s="80">
        <f>94492.4-V2772-Z2772</f>
        <v/>
      </c>
      <c r="AB2772" s="80" t="n">
        <v>314.72</v>
      </c>
      <c r="AC2772" s="80" t="n">
        <v>310.12</v>
      </c>
      <c r="AD2772" s="83">
        <f>C2772+D2772</f>
        <v/>
      </c>
      <c r="AE2772" s="82">
        <f>N2772-E2772</f>
        <v/>
      </c>
      <c r="AF2772" s="82">
        <f>O2772-F2772</f>
        <v/>
      </c>
      <c r="AG2772" s="82">
        <f>P2772-G2772</f>
        <v/>
      </c>
      <c r="AH2772" s="82">
        <f>Q2772-H2772</f>
        <v/>
      </c>
      <c r="AI2772" s="82">
        <f>R2772-I2772</f>
        <v/>
      </c>
      <c r="AJ2772" s="82">
        <f>S2772-J2772</f>
        <v/>
      </c>
      <c r="AK2772" s="80">
        <f>INDEX(检修、备用和必开!I:I,MATCH(统调负荷!$C2772,检修、备用和必开!$A:$A,0))</f>
        <v/>
      </c>
    </row>
    <row r="2773" ht="13.8" customHeight="1">
      <c r="A2773" s="80">
        <f>WEEKDAY(C2773,2)</f>
        <v/>
      </c>
      <c r="B2773" s="80">
        <f>HOUR(D2773)</f>
        <v/>
      </c>
      <c r="D2773" s="75" t="n"/>
      <c r="E2773" s="80" t="n"/>
      <c r="F2773" s="80" t="n"/>
      <c r="G2773" s="80" t="n"/>
      <c r="H2773" s="80" t="n"/>
      <c r="I2773" s="80" t="n"/>
      <c r="J2773" s="80" t="n"/>
      <c r="K2773" s="80">
        <f>F2773-Y2773</f>
        <v/>
      </c>
      <c r="L2773" s="82">
        <f>AA2773/(K2773+W2773)</f>
        <v/>
      </c>
      <c r="M2773" s="75" t="n">
        <v>0.8645833333333334</v>
      </c>
      <c r="N2773" s="80" t="n">
        <v>53164.6</v>
      </c>
      <c r="O2773" s="80" t="n">
        <v>16885.76</v>
      </c>
      <c r="P2773" s="80" t="n">
        <v>9825.120000000001</v>
      </c>
      <c r="Q2773" s="80" t="n">
        <v>22688.5</v>
      </c>
      <c r="R2773" s="80" t="n">
        <v>5963.53</v>
      </c>
      <c r="S2773" s="80" t="n">
        <v>-2198.31</v>
      </c>
      <c r="T2773" s="80">
        <f>O2773-Y2773</f>
        <v/>
      </c>
      <c r="U2773" s="82">
        <f>AA2773/(T2773+X2773)</f>
        <v/>
      </c>
      <c r="V2773" s="80">
        <f>INDEX(检修、备用和必开!B:B,MATCH(统调负荷!$C2773,检修、备用和必开!$A:$A,0))</f>
        <v/>
      </c>
      <c r="W2773" s="80">
        <f>INDEX(检修、备用和必开!C:C,MATCH(统调负荷!$C2773,检修、备用和必开!$A:$A,0))</f>
        <v/>
      </c>
      <c r="X2773" s="80">
        <f>INDEX(检修、备用和必开!D:D,MATCH(统调负荷!$C2773,检修、备用和必开!$A:$A,0))</f>
        <v/>
      </c>
      <c r="Y2773" s="80">
        <f>INDEX(检修、备用和必开!E:E,MATCH(统调负荷!$C2773,检修、备用和必开!$A:$A,0))</f>
        <v/>
      </c>
      <c r="Z2773" s="80">
        <f>INDEX(检修、备用和必开!F:F,MATCH(统调负荷!$C2773,检修、备用和必开!$A:$A,0))</f>
        <v/>
      </c>
      <c r="AA2773" s="80">
        <f>94492.4-V2773-Z2773</f>
        <v/>
      </c>
      <c r="AB2773" s="80" t="n">
        <v>312.73</v>
      </c>
      <c r="AC2773" s="80" t="n">
        <v>310.05</v>
      </c>
      <c r="AD2773" s="83">
        <f>C2773+D2773</f>
        <v/>
      </c>
      <c r="AE2773" s="82">
        <f>N2773-E2773</f>
        <v/>
      </c>
      <c r="AF2773" s="82">
        <f>O2773-F2773</f>
        <v/>
      </c>
      <c r="AG2773" s="82">
        <f>P2773-G2773</f>
        <v/>
      </c>
      <c r="AH2773" s="82">
        <f>Q2773-H2773</f>
        <v/>
      </c>
      <c r="AI2773" s="82">
        <f>R2773-I2773</f>
        <v/>
      </c>
      <c r="AJ2773" s="82">
        <f>S2773-J2773</f>
        <v/>
      </c>
      <c r="AK2773" s="80">
        <f>INDEX(检修、备用和必开!I:I,MATCH(统调负荷!$C2773,检修、备用和必开!$A:$A,0))</f>
        <v/>
      </c>
    </row>
    <row r="2774" ht="13.8" customHeight="1">
      <c r="A2774" s="80">
        <f>WEEKDAY(C2774,2)</f>
        <v/>
      </c>
      <c r="B2774" s="80">
        <f>HOUR(D2774)</f>
        <v/>
      </c>
      <c r="D2774" s="75" t="n"/>
      <c r="E2774" s="80" t="n"/>
      <c r="F2774" s="80" t="n"/>
      <c r="G2774" s="80" t="n"/>
      <c r="H2774" s="80" t="n"/>
      <c r="I2774" s="80" t="n"/>
      <c r="J2774" s="80" t="n"/>
      <c r="K2774" s="80">
        <f>F2774-Y2774</f>
        <v/>
      </c>
      <c r="L2774" s="82">
        <f>AA2774/(K2774+W2774)</f>
        <v/>
      </c>
      <c r="M2774" s="75" t="n">
        <v>0.875</v>
      </c>
      <c r="N2774" s="80" t="n">
        <v>53086.4</v>
      </c>
      <c r="O2774" s="80" t="n">
        <v>17036</v>
      </c>
      <c r="P2774" s="80" t="n">
        <v>9754.280000000001</v>
      </c>
      <c r="Q2774" s="80" t="n">
        <v>22462.4</v>
      </c>
      <c r="R2774" s="80" t="n">
        <v>5986.49</v>
      </c>
      <c r="S2774" s="80" t="n">
        <v>-2152.77</v>
      </c>
      <c r="T2774" s="80">
        <f>O2774-Y2774</f>
        <v/>
      </c>
      <c r="U2774" s="82">
        <f>AA2774/(T2774+X2774)</f>
        <v/>
      </c>
      <c r="V2774" s="80">
        <f>INDEX(检修、备用和必开!B:B,MATCH(统调负荷!$C2774,检修、备用和必开!$A:$A,0))</f>
        <v/>
      </c>
      <c r="W2774" s="80">
        <f>INDEX(检修、备用和必开!C:C,MATCH(统调负荷!$C2774,检修、备用和必开!$A:$A,0))</f>
        <v/>
      </c>
      <c r="X2774" s="80">
        <f>INDEX(检修、备用和必开!D:D,MATCH(统调负荷!$C2774,检修、备用和必开!$A:$A,0))</f>
        <v/>
      </c>
      <c r="Y2774" s="80">
        <f>INDEX(检修、备用和必开!E:E,MATCH(统调负荷!$C2774,检修、备用和必开!$A:$A,0))</f>
        <v/>
      </c>
      <c r="Z2774" s="80">
        <f>INDEX(检修、备用和必开!F:F,MATCH(统调负荷!$C2774,检修、备用和必开!$A:$A,0))</f>
        <v/>
      </c>
      <c r="AA2774" s="80">
        <f>94492.4-V2774-Z2774</f>
        <v/>
      </c>
      <c r="AB2774" s="80" t="n">
        <v>322.66</v>
      </c>
      <c r="AC2774" s="80" t="n">
        <v>335</v>
      </c>
      <c r="AD2774" s="83">
        <f>C2774+D2774</f>
        <v/>
      </c>
      <c r="AE2774" s="82">
        <f>N2774-E2774</f>
        <v/>
      </c>
      <c r="AF2774" s="82">
        <f>O2774-F2774</f>
        <v/>
      </c>
      <c r="AG2774" s="82">
        <f>P2774-G2774</f>
        <v/>
      </c>
      <c r="AH2774" s="82">
        <f>Q2774-H2774</f>
        <v/>
      </c>
      <c r="AI2774" s="82">
        <f>R2774-I2774</f>
        <v/>
      </c>
      <c r="AJ2774" s="82">
        <f>S2774-J2774</f>
        <v/>
      </c>
      <c r="AK2774" s="80">
        <f>INDEX(检修、备用和必开!I:I,MATCH(统调负荷!$C2774,检修、备用和必开!$A:$A,0))</f>
        <v/>
      </c>
    </row>
    <row r="2775" ht="13.8" customHeight="1">
      <c r="A2775" s="80">
        <f>WEEKDAY(C2775,2)</f>
        <v/>
      </c>
      <c r="B2775" s="80">
        <f>HOUR(D2775)</f>
        <v/>
      </c>
      <c r="D2775" s="75" t="n"/>
      <c r="E2775" s="80" t="n"/>
      <c r="F2775" s="80" t="n"/>
      <c r="G2775" s="80" t="n"/>
      <c r="H2775" s="80" t="n"/>
      <c r="I2775" s="80" t="n"/>
      <c r="J2775" s="80" t="n"/>
      <c r="K2775" s="80">
        <f>F2775-Y2775</f>
        <v/>
      </c>
      <c r="L2775" s="82">
        <f>AA2775/(K2775+W2775)</f>
        <v/>
      </c>
      <c r="M2775" s="75" t="n">
        <v>0.8854166666666666</v>
      </c>
      <c r="N2775" s="80" t="n">
        <v>52900.9</v>
      </c>
      <c r="O2775" s="80" t="n">
        <v>17024.61</v>
      </c>
      <c r="P2775" s="80" t="n">
        <v>9600.41</v>
      </c>
      <c r="Q2775" s="80" t="n">
        <v>22353.1</v>
      </c>
      <c r="R2775" s="80" t="n">
        <v>6017.68</v>
      </c>
      <c r="S2775" s="80" t="n">
        <v>-2094.9</v>
      </c>
      <c r="T2775" s="80">
        <f>O2775-Y2775</f>
        <v/>
      </c>
      <c r="U2775" s="82">
        <f>AA2775/(T2775+X2775)</f>
        <v/>
      </c>
      <c r="V2775" s="80">
        <f>INDEX(检修、备用和必开!B:B,MATCH(统调负荷!$C2775,检修、备用和必开!$A:$A,0))</f>
        <v/>
      </c>
      <c r="W2775" s="80">
        <f>INDEX(检修、备用和必开!C:C,MATCH(统调负荷!$C2775,检修、备用和必开!$A:$A,0))</f>
        <v/>
      </c>
      <c r="X2775" s="80">
        <f>INDEX(检修、备用和必开!D:D,MATCH(统调负荷!$C2775,检修、备用和必开!$A:$A,0))</f>
        <v/>
      </c>
      <c r="Y2775" s="80">
        <f>INDEX(检修、备用和必开!E:E,MATCH(统调负荷!$C2775,检修、备用和必开!$A:$A,0))</f>
        <v/>
      </c>
      <c r="Z2775" s="80">
        <f>INDEX(检修、备用和必开!F:F,MATCH(统调负荷!$C2775,检修、备用和必开!$A:$A,0))</f>
        <v/>
      </c>
      <c r="AA2775" s="80">
        <f>94492.4-V2775-Z2775</f>
        <v/>
      </c>
      <c r="AB2775" s="80" t="n">
        <v>317.7</v>
      </c>
      <c r="AC2775" s="80" t="n">
        <v>310.12</v>
      </c>
      <c r="AD2775" s="83">
        <f>C2775+D2775</f>
        <v/>
      </c>
      <c r="AE2775" s="82">
        <f>N2775-E2775</f>
        <v/>
      </c>
      <c r="AF2775" s="82">
        <f>O2775-F2775</f>
        <v/>
      </c>
      <c r="AG2775" s="82">
        <f>P2775-G2775</f>
        <v/>
      </c>
      <c r="AH2775" s="82">
        <f>Q2775-H2775</f>
        <v/>
      </c>
      <c r="AI2775" s="82">
        <f>R2775-I2775</f>
        <v/>
      </c>
      <c r="AJ2775" s="82">
        <f>S2775-J2775</f>
        <v/>
      </c>
      <c r="AK2775" s="80">
        <f>INDEX(检修、备用和必开!I:I,MATCH(统调负荷!$C2775,检修、备用和必开!$A:$A,0))</f>
        <v/>
      </c>
    </row>
    <row r="2776" ht="13.8" customHeight="1">
      <c r="A2776" s="80">
        <f>WEEKDAY(C2776,2)</f>
        <v/>
      </c>
      <c r="B2776" s="80">
        <f>HOUR(D2776)</f>
        <v/>
      </c>
      <c r="D2776" s="75" t="n"/>
      <c r="E2776" s="80" t="n"/>
      <c r="F2776" s="80" t="n"/>
      <c r="G2776" s="80" t="n"/>
      <c r="H2776" s="80" t="n"/>
      <c r="I2776" s="80" t="n"/>
      <c r="J2776" s="80" t="n"/>
      <c r="K2776" s="80">
        <f>F2776-Y2776</f>
        <v/>
      </c>
      <c r="L2776" s="82">
        <f>AA2776/(K2776+W2776)</f>
        <v/>
      </c>
      <c r="M2776" s="75" t="n">
        <v>0.8958333333333334</v>
      </c>
      <c r="N2776" s="80" t="n">
        <v>52548.5</v>
      </c>
      <c r="O2776" s="80" t="n">
        <v>16124.14</v>
      </c>
      <c r="P2776" s="80" t="n">
        <v>10239.2</v>
      </c>
      <c r="Q2776" s="80" t="n">
        <v>22318</v>
      </c>
      <c r="R2776" s="80" t="n">
        <v>6058.6</v>
      </c>
      <c r="S2776" s="80" t="n">
        <v>-2191.44</v>
      </c>
      <c r="T2776" s="80">
        <f>O2776-Y2776</f>
        <v/>
      </c>
      <c r="U2776" s="82">
        <f>AA2776/(T2776+X2776)</f>
        <v/>
      </c>
      <c r="V2776" s="80">
        <f>INDEX(检修、备用和必开!B:B,MATCH(统调负荷!$C2776,检修、备用和必开!$A:$A,0))</f>
        <v/>
      </c>
      <c r="W2776" s="80">
        <f>INDEX(检修、备用和必开!C:C,MATCH(统调负荷!$C2776,检修、备用和必开!$A:$A,0))</f>
        <v/>
      </c>
      <c r="X2776" s="80">
        <f>INDEX(检修、备用和必开!D:D,MATCH(统调负荷!$C2776,检修、备用和必开!$A:$A,0))</f>
        <v/>
      </c>
      <c r="Y2776" s="80">
        <f>INDEX(检修、备用和必开!E:E,MATCH(统调负荷!$C2776,检修、备用和必开!$A:$A,0))</f>
        <v/>
      </c>
      <c r="Z2776" s="80">
        <f>INDEX(检修、备用和必开!F:F,MATCH(统调负荷!$C2776,检修、备用和必开!$A:$A,0))</f>
        <v/>
      </c>
      <c r="AA2776" s="80">
        <f>94492.4-V2776-Z2776</f>
        <v/>
      </c>
      <c r="AB2776" s="80" t="n">
        <v>312.73</v>
      </c>
      <c r="AC2776" s="80" t="n">
        <v>300.11</v>
      </c>
      <c r="AD2776" s="83">
        <f>C2776+D2776</f>
        <v/>
      </c>
      <c r="AE2776" s="82">
        <f>N2776-E2776</f>
        <v/>
      </c>
      <c r="AF2776" s="82">
        <f>O2776-F2776</f>
        <v/>
      </c>
      <c r="AG2776" s="82">
        <f>P2776-G2776</f>
        <v/>
      </c>
      <c r="AH2776" s="82">
        <f>Q2776-H2776</f>
        <v/>
      </c>
      <c r="AI2776" s="82">
        <f>R2776-I2776</f>
        <v/>
      </c>
      <c r="AJ2776" s="82">
        <f>S2776-J2776</f>
        <v/>
      </c>
      <c r="AK2776" s="80">
        <f>INDEX(检修、备用和必开!I:I,MATCH(统调负荷!$C2776,检修、备用和必开!$A:$A,0))</f>
        <v/>
      </c>
    </row>
    <row r="2777" ht="13.8" customHeight="1">
      <c r="A2777" s="80">
        <f>WEEKDAY(C2777,2)</f>
        <v/>
      </c>
      <c r="B2777" s="80">
        <f>HOUR(D2777)</f>
        <v/>
      </c>
      <c r="D2777" s="75" t="n"/>
      <c r="E2777" s="80" t="n"/>
      <c r="F2777" s="80" t="n"/>
      <c r="G2777" s="80" t="n"/>
      <c r="H2777" s="80" t="n"/>
      <c r="I2777" s="80" t="n"/>
      <c r="J2777" s="80" t="n"/>
      <c r="K2777" s="80">
        <f>F2777-Y2777</f>
        <v/>
      </c>
      <c r="L2777" s="82">
        <f>AA2777/(K2777+W2777)</f>
        <v/>
      </c>
      <c r="M2777" s="75" t="n">
        <v>0.90625</v>
      </c>
      <c r="N2777" s="80" t="n">
        <v>52412</v>
      </c>
      <c r="O2777" s="80" t="n">
        <v>15309.99</v>
      </c>
      <c r="P2777" s="80" t="n">
        <v>10645.9</v>
      </c>
      <c r="Q2777" s="80" t="n">
        <v>22505.9</v>
      </c>
      <c r="R2777" s="80" t="n">
        <v>6097.98</v>
      </c>
      <c r="S2777" s="80" t="n">
        <v>-2147.77</v>
      </c>
      <c r="T2777" s="80">
        <f>O2777-Y2777</f>
        <v/>
      </c>
      <c r="U2777" s="82">
        <f>AA2777/(T2777+X2777)</f>
        <v/>
      </c>
      <c r="V2777" s="80">
        <f>INDEX(检修、备用和必开!B:B,MATCH(统调负荷!$C2777,检修、备用和必开!$A:$A,0))</f>
        <v/>
      </c>
      <c r="W2777" s="80">
        <f>INDEX(检修、备用和必开!C:C,MATCH(统调负荷!$C2777,检修、备用和必开!$A:$A,0))</f>
        <v/>
      </c>
      <c r="X2777" s="80">
        <f>INDEX(检修、备用和必开!D:D,MATCH(统调负荷!$C2777,检修、备用和必开!$A:$A,0))</f>
        <v/>
      </c>
      <c r="Y2777" s="80">
        <f>INDEX(检修、备用和必开!E:E,MATCH(统调负荷!$C2777,检修、备用和必开!$A:$A,0))</f>
        <v/>
      </c>
      <c r="Z2777" s="80">
        <f>INDEX(检修、备用和必开!F:F,MATCH(统调负荷!$C2777,检修、备用和必开!$A:$A,0))</f>
        <v/>
      </c>
      <c r="AA2777" s="80">
        <f>94492.4-V2777-Z2777</f>
        <v/>
      </c>
      <c r="AB2777" s="80" t="n">
        <v>307.88</v>
      </c>
      <c r="AC2777" s="80" t="n">
        <v>287</v>
      </c>
      <c r="AD2777" s="83">
        <f>C2777+D2777</f>
        <v/>
      </c>
      <c r="AE2777" s="82">
        <f>N2777-E2777</f>
        <v/>
      </c>
      <c r="AF2777" s="82">
        <f>O2777-F2777</f>
        <v/>
      </c>
      <c r="AG2777" s="82">
        <f>P2777-G2777</f>
        <v/>
      </c>
      <c r="AH2777" s="82">
        <f>Q2777-H2777</f>
        <v/>
      </c>
      <c r="AI2777" s="82">
        <f>R2777-I2777</f>
        <v/>
      </c>
      <c r="AJ2777" s="82">
        <f>S2777-J2777</f>
        <v/>
      </c>
      <c r="AK2777" s="80">
        <f>INDEX(检修、备用和必开!I:I,MATCH(统调负荷!$C2777,检修、备用和必开!$A:$A,0))</f>
        <v/>
      </c>
    </row>
    <row r="2778" ht="13.8" customHeight="1">
      <c r="A2778" s="80">
        <f>WEEKDAY(C2778,2)</f>
        <v/>
      </c>
      <c r="B2778" s="80">
        <f>HOUR(D2778)</f>
        <v/>
      </c>
      <c r="D2778" s="75" t="n"/>
      <c r="E2778" s="80" t="n"/>
      <c r="F2778" s="80" t="n"/>
      <c r="G2778" s="80" t="n"/>
      <c r="H2778" s="80" t="n"/>
      <c r="I2778" s="80" t="n"/>
      <c r="J2778" s="80" t="n"/>
      <c r="K2778" s="80">
        <f>F2778-Y2778</f>
        <v/>
      </c>
      <c r="L2778" s="82">
        <f>AA2778/(K2778+W2778)</f>
        <v/>
      </c>
      <c r="M2778" s="75" t="n">
        <v>0.9166666666666666</v>
      </c>
      <c r="N2778" s="80" t="n">
        <v>51703.5</v>
      </c>
      <c r="O2778" s="80" t="n">
        <v>14547.03</v>
      </c>
      <c r="P2778" s="80" t="n">
        <v>11121.6</v>
      </c>
      <c r="Q2778" s="80" t="n">
        <v>22157.3</v>
      </c>
      <c r="R2778" s="80" t="n">
        <v>6043.79</v>
      </c>
      <c r="S2778" s="80" t="n">
        <v>-2166.22</v>
      </c>
      <c r="T2778" s="80">
        <f>O2778-Y2778</f>
        <v/>
      </c>
      <c r="U2778" s="82">
        <f>AA2778/(T2778+X2778)</f>
        <v/>
      </c>
      <c r="V2778" s="80">
        <f>INDEX(检修、备用和必开!B:B,MATCH(统调负荷!$C2778,检修、备用和必开!$A:$A,0))</f>
        <v/>
      </c>
      <c r="W2778" s="80">
        <f>INDEX(检修、备用和必开!C:C,MATCH(统调负荷!$C2778,检修、备用和必开!$A:$A,0))</f>
        <v/>
      </c>
      <c r="X2778" s="80">
        <f>INDEX(检修、备用和必开!D:D,MATCH(统调负荷!$C2778,检修、备用和必开!$A:$A,0))</f>
        <v/>
      </c>
      <c r="Y2778" s="80">
        <f>INDEX(检修、备用和必开!E:E,MATCH(统调负荷!$C2778,检修、备用和必开!$A:$A,0))</f>
        <v/>
      </c>
      <c r="Z2778" s="80">
        <f>INDEX(检修、备用和必开!F:F,MATCH(统调负荷!$C2778,检修、备用和必开!$A:$A,0))</f>
        <v/>
      </c>
      <c r="AA2778" s="80">
        <f>94492.4-V2778-Z2778</f>
        <v/>
      </c>
      <c r="AB2778" s="80" t="n">
        <v>300.97</v>
      </c>
      <c r="AC2778" s="80" t="n">
        <v>300.03</v>
      </c>
      <c r="AD2778" s="83">
        <f>C2778+D2778</f>
        <v/>
      </c>
      <c r="AE2778" s="82">
        <f>N2778-E2778</f>
        <v/>
      </c>
      <c r="AF2778" s="82">
        <f>O2778-F2778</f>
        <v/>
      </c>
      <c r="AG2778" s="82">
        <f>P2778-G2778</f>
        <v/>
      </c>
      <c r="AH2778" s="82">
        <f>Q2778-H2778</f>
        <v/>
      </c>
      <c r="AI2778" s="82">
        <f>R2778-I2778</f>
        <v/>
      </c>
      <c r="AJ2778" s="82">
        <f>S2778-J2778</f>
        <v/>
      </c>
      <c r="AK2778" s="80">
        <f>INDEX(检修、备用和必开!I:I,MATCH(统调负荷!$C2778,检修、备用和必开!$A:$A,0))</f>
        <v/>
      </c>
    </row>
    <row r="2779" ht="13.8" customHeight="1">
      <c r="A2779" s="80">
        <f>WEEKDAY(C2779,2)</f>
        <v/>
      </c>
      <c r="B2779" s="80">
        <f>HOUR(D2779)</f>
        <v/>
      </c>
      <c r="D2779" s="75" t="n"/>
      <c r="E2779" s="80" t="n"/>
      <c r="F2779" s="80" t="n"/>
      <c r="G2779" s="80" t="n"/>
      <c r="H2779" s="80" t="n"/>
      <c r="I2779" s="80" t="n"/>
      <c r="J2779" s="80" t="n"/>
      <c r="K2779" s="80">
        <f>F2779-Y2779</f>
        <v/>
      </c>
      <c r="L2779" s="82">
        <f>AA2779/(K2779+W2779)</f>
        <v/>
      </c>
      <c r="M2779" s="75" t="n">
        <v>0.9270833333333334</v>
      </c>
      <c r="N2779" s="80" t="n">
        <v>50978.3</v>
      </c>
      <c r="O2779" s="80" t="n">
        <v>14670.94</v>
      </c>
      <c r="P2779" s="80" t="n">
        <v>10880.8</v>
      </c>
      <c r="Q2779" s="80" t="n">
        <v>21602.2</v>
      </c>
      <c r="R2779" s="80" t="n">
        <v>5949.54</v>
      </c>
      <c r="S2779" s="80" t="n">
        <v>-2125.18</v>
      </c>
      <c r="T2779" s="80">
        <f>O2779-Y2779</f>
        <v/>
      </c>
      <c r="U2779" s="82">
        <f>AA2779/(T2779+X2779)</f>
        <v/>
      </c>
      <c r="V2779" s="80">
        <f>INDEX(检修、备用和必开!B:B,MATCH(统调负荷!$C2779,检修、备用和必开!$A:$A,0))</f>
        <v/>
      </c>
      <c r="W2779" s="80">
        <f>INDEX(检修、备用和必开!C:C,MATCH(统调负荷!$C2779,检修、备用和必开!$A:$A,0))</f>
        <v/>
      </c>
      <c r="X2779" s="80">
        <f>INDEX(检修、备用和必开!D:D,MATCH(统调负荷!$C2779,检修、备用和必开!$A:$A,0))</f>
        <v/>
      </c>
      <c r="Y2779" s="80">
        <f>INDEX(检修、备用和必开!E:E,MATCH(统调负荷!$C2779,检修、备用和必开!$A:$A,0))</f>
        <v/>
      </c>
      <c r="Z2779" s="80">
        <f>INDEX(检修、备用和必开!F:F,MATCH(统调负荷!$C2779,检修、备用和必开!$A:$A,0))</f>
        <v/>
      </c>
      <c r="AA2779" s="80">
        <f>94492.4-V2779-Z2779</f>
        <v/>
      </c>
      <c r="AB2779" s="80" t="n">
        <v>295</v>
      </c>
      <c r="AC2779" s="80" t="n">
        <v>301.88</v>
      </c>
      <c r="AD2779" s="83">
        <f>C2779+D2779</f>
        <v/>
      </c>
      <c r="AE2779" s="82">
        <f>N2779-E2779</f>
        <v/>
      </c>
      <c r="AF2779" s="82">
        <f>O2779-F2779</f>
        <v/>
      </c>
      <c r="AG2779" s="82">
        <f>P2779-G2779</f>
        <v/>
      </c>
      <c r="AH2779" s="82">
        <f>Q2779-H2779</f>
        <v/>
      </c>
      <c r="AI2779" s="82">
        <f>R2779-I2779</f>
        <v/>
      </c>
      <c r="AJ2779" s="82">
        <f>S2779-J2779</f>
        <v/>
      </c>
      <c r="AK2779" s="80">
        <f>INDEX(检修、备用和必开!I:I,MATCH(统调负荷!$C2779,检修、备用和必开!$A:$A,0))</f>
        <v/>
      </c>
    </row>
    <row r="2780" ht="13.8" customHeight="1">
      <c r="A2780" s="80">
        <f>WEEKDAY(C2780,2)</f>
        <v/>
      </c>
      <c r="B2780" s="80">
        <f>HOUR(D2780)</f>
        <v/>
      </c>
      <c r="D2780" s="75" t="n"/>
      <c r="E2780" s="80" t="n"/>
      <c r="F2780" s="80" t="n"/>
      <c r="G2780" s="80" t="n"/>
      <c r="H2780" s="80" t="n"/>
      <c r="I2780" s="80" t="n"/>
      <c r="J2780" s="80" t="n"/>
      <c r="K2780" s="80">
        <f>F2780-Y2780</f>
        <v/>
      </c>
      <c r="L2780" s="82">
        <f>AA2780/(K2780+W2780)</f>
        <v/>
      </c>
      <c r="M2780" s="75" t="n">
        <v>0.9375</v>
      </c>
      <c r="N2780" s="80" t="n">
        <v>50206.2</v>
      </c>
      <c r="O2780" s="80" t="n">
        <v>14392.91</v>
      </c>
      <c r="P2780" s="80" t="n">
        <v>10502.9</v>
      </c>
      <c r="Q2780" s="80" t="n">
        <v>21582.8</v>
      </c>
      <c r="R2780" s="80" t="n">
        <v>5922.48</v>
      </c>
      <c r="S2780" s="80" t="n">
        <v>-2194.89</v>
      </c>
      <c r="T2780" s="80">
        <f>O2780-Y2780</f>
        <v/>
      </c>
      <c r="U2780" s="82">
        <f>AA2780/(T2780+X2780)</f>
        <v/>
      </c>
      <c r="V2780" s="80">
        <f>INDEX(检修、备用和必开!B:B,MATCH(统调负荷!$C2780,检修、备用和必开!$A:$A,0))</f>
        <v/>
      </c>
      <c r="W2780" s="80">
        <f>INDEX(检修、备用和必开!C:C,MATCH(统调负荷!$C2780,检修、备用和必开!$A:$A,0))</f>
        <v/>
      </c>
      <c r="X2780" s="80">
        <f>INDEX(检修、备用和必开!D:D,MATCH(统调负荷!$C2780,检修、备用和必开!$A:$A,0))</f>
        <v/>
      </c>
      <c r="Y2780" s="80">
        <f>INDEX(检修、备用和必开!E:E,MATCH(统调负荷!$C2780,检修、备用和必开!$A:$A,0))</f>
        <v/>
      </c>
      <c r="Z2780" s="80">
        <f>INDEX(检修、备用和必开!F:F,MATCH(统调负荷!$C2780,检修、备用和必开!$A:$A,0))</f>
        <v/>
      </c>
      <c r="AA2780" s="80">
        <f>94492.4-V2780-Z2780</f>
        <v/>
      </c>
      <c r="AB2780" s="80" t="n">
        <v>295.11</v>
      </c>
      <c r="AC2780" s="80" t="n">
        <v>267.89</v>
      </c>
      <c r="AD2780" s="83">
        <f>C2780+D2780</f>
        <v/>
      </c>
      <c r="AE2780" s="82">
        <f>N2780-E2780</f>
        <v/>
      </c>
      <c r="AF2780" s="82">
        <f>O2780-F2780</f>
        <v/>
      </c>
      <c r="AG2780" s="82">
        <f>P2780-G2780</f>
        <v/>
      </c>
      <c r="AH2780" s="82">
        <f>Q2780-H2780</f>
        <v/>
      </c>
      <c r="AI2780" s="82">
        <f>R2780-I2780</f>
        <v/>
      </c>
      <c r="AJ2780" s="82">
        <f>S2780-J2780</f>
        <v/>
      </c>
      <c r="AK2780" s="80">
        <f>INDEX(检修、备用和必开!I:I,MATCH(统调负荷!$C2780,检修、备用和必开!$A:$A,0))</f>
        <v/>
      </c>
    </row>
    <row r="2781" ht="13.8" customHeight="1">
      <c r="A2781" s="80">
        <f>WEEKDAY(C2781,2)</f>
        <v/>
      </c>
      <c r="B2781" s="80">
        <f>HOUR(D2781)</f>
        <v/>
      </c>
      <c r="D2781" s="75" t="n"/>
      <c r="E2781" s="80" t="n"/>
      <c r="F2781" s="80" t="n"/>
      <c r="G2781" s="80" t="n"/>
      <c r="H2781" s="80" t="n"/>
      <c r="I2781" s="80" t="n"/>
      <c r="J2781" s="80" t="n"/>
      <c r="K2781" s="80">
        <f>F2781-Y2781</f>
        <v/>
      </c>
      <c r="L2781" s="82">
        <f>AA2781/(K2781+W2781)</f>
        <v/>
      </c>
      <c r="M2781" s="75" t="n">
        <v>0.9479166666666666</v>
      </c>
      <c r="N2781" s="80" t="n">
        <v>49180.3</v>
      </c>
      <c r="O2781" s="80" t="n">
        <v>13865.99</v>
      </c>
      <c r="P2781" s="80" t="n">
        <v>10949.8</v>
      </c>
      <c r="Q2781" s="80" t="n">
        <v>20640.2</v>
      </c>
      <c r="R2781" s="80" t="n">
        <v>5916.31</v>
      </c>
      <c r="S2781" s="80" t="n">
        <v>-2192</v>
      </c>
      <c r="T2781" s="80">
        <f>O2781-Y2781</f>
        <v/>
      </c>
      <c r="U2781" s="82">
        <f>AA2781/(T2781+X2781)</f>
        <v/>
      </c>
      <c r="V2781" s="80">
        <f>INDEX(检修、备用和必开!B:B,MATCH(统调负荷!$C2781,检修、备用和必开!$A:$A,0))</f>
        <v/>
      </c>
      <c r="W2781" s="80">
        <f>INDEX(检修、备用和必开!C:C,MATCH(统调负荷!$C2781,检修、备用和必开!$A:$A,0))</f>
        <v/>
      </c>
      <c r="X2781" s="80">
        <f>INDEX(检修、备用和必开!D:D,MATCH(统调负荷!$C2781,检修、备用和必开!$A:$A,0))</f>
        <v/>
      </c>
      <c r="Y2781" s="80">
        <f>INDEX(检修、备用和必开!E:E,MATCH(统调负荷!$C2781,检修、备用和必开!$A:$A,0))</f>
        <v/>
      </c>
      <c r="Z2781" s="80">
        <f>INDEX(检修、备用和必开!F:F,MATCH(统调负荷!$C2781,检修、备用和必开!$A:$A,0))</f>
        <v/>
      </c>
      <c r="AA2781" s="80">
        <f>94492.4-V2781-Z2781</f>
        <v/>
      </c>
      <c r="AB2781" s="80" t="n">
        <v>285</v>
      </c>
      <c r="AC2781" s="80" t="n">
        <v>289.88</v>
      </c>
      <c r="AD2781" s="83">
        <f>C2781+D2781</f>
        <v/>
      </c>
      <c r="AE2781" s="82">
        <f>N2781-E2781</f>
        <v/>
      </c>
      <c r="AF2781" s="82">
        <f>O2781-F2781</f>
        <v/>
      </c>
      <c r="AG2781" s="82">
        <f>P2781-G2781</f>
        <v/>
      </c>
      <c r="AH2781" s="82">
        <f>Q2781-H2781</f>
        <v/>
      </c>
      <c r="AI2781" s="82">
        <f>R2781-I2781</f>
        <v/>
      </c>
      <c r="AJ2781" s="82">
        <f>S2781-J2781</f>
        <v/>
      </c>
      <c r="AK2781" s="80">
        <f>INDEX(检修、备用和必开!I:I,MATCH(统调负荷!$C2781,检修、备用和必开!$A:$A,0))</f>
        <v/>
      </c>
    </row>
    <row r="2782" ht="13.8" customHeight="1">
      <c r="A2782" s="80">
        <f>WEEKDAY(C2782,2)</f>
        <v/>
      </c>
      <c r="B2782" s="80">
        <f>HOUR(D2782)</f>
        <v/>
      </c>
      <c r="D2782" s="75" t="n"/>
      <c r="E2782" s="80" t="n"/>
      <c r="F2782" s="80" t="n"/>
      <c r="G2782" s="80" t="n"/>
      <c r="H2782" s="80" t="n"/>
      <c r="I2782" s="80" t="n"/>
      <c r="J2782" s="80" t="n"/>
      <c r="K2782" s="80">
        <f>F2782-Y2782</f>
        <v/>
      </c>
      <c r="L2782" s="82">
        <f>AA2782/(K2782+W2782)</f>
        <v/>
      </c>
      <c r="M2782" s="75" t="n">
        <v>0.9583333333333334</v>
      </c>
      <c r="N2782" s="80" t="n">
        <v>48356.3</v>
      </c>
      <c r="O2782" s="80" t="n">
        <v>14710.4</v>
      </c>
      <c r="P2782" s="80" t="n">
        <v>10714.6</v>
      </c>
      <c r="Q2782" s="80" t="n">
        <v>19089</v>
      </c>
      <c r="R2782" s="80" t="n">
        <v>5900.57</v>
      </c>
      <c r="S2782" s="80" t="n">
        <v>-2058.27</v>
      </c>
      <c r="T2782" s="80">
        <f>O2782-Y2782</f>
        <v/>
      </c>
      <c r="U2782" s="82">
        <f>AA2782/(T2782+X2782)</f>
        <v/>
      </c>
      <c r="V2782" s="80">
        <f>INDEX(检修、备用和必开!B:B,MATCH(统调负荷!$C2782,检修、备用和必开!$A:$A,0))</f>
        <v/>
      </c>
      <c r="W2782" s="80">
        <f>INDEX(检修、备用和必开!C:C,MATCH(统调负荷!$C2782,检修、备用和必开!$A:$A,0))</f>
        <v/>
      </c>
      <c r="X2782" s="80">
        <f>INDEX(检修、备用和必开!D:D,MATCH(统调负荷!$C2782,检修、备用和必开!$A:$A,0))</f>
        <v/>
      </c>
      <c r="Y2782" s="80">
        <f>INDEX(检修、备用和必开!E:E,MATCH(统调负荷!$C2782,检修、备用和必开!$A:$A,0))</f>
        <v/>
      </c>
      <c r="Z2782" s="80">
        <f>INDEX(检修、备用和必开!F:F,MATCH(统调负荷!$C2782,检修、备用和必开!$A:$A,0))</f>
        <v/>
      </c>
      <c r="AA2782" s="80">
        <f>94492.4-V2782-Z2782</f>
        <v/>
      </c>
      <c r="AB2782" s="80" t="n">
        <v>300.15</v>
      </c>
      <c r="AC2782" s="80" t="n">
        <v>299.88</v>
      </c>
      <c r="AD2782" s="83">
        <f>C2782+D2782</f>
        <v/>
      </c>
      <c r="AE2782" s="82">
        <f>N2782-E2782</f>
        <v/>
      </c>
      <c r="AF2782" s="82">
        <f>O2782-F2782</f>
        <v/>
      </c>
      <c r="AG2782" s="82">
        <f>P2782-G2782</f>
        <v/>
      </c>
      <c r="AH2782" s="82">
        <f>Q2782-H2782</f>
        <v/>
      </c>
      <c r="AI2782" s="82">
        <f>R2782-I2782</f>
        <v/>
      </c>
      <c r="AJ2782" s="82">
        <f>S2782-J2782</f>
        <v/>
      </c>
      <c r="AK2782" s="80">
        <f>INDEX(检修、备用和必开!I:I,MATCH(统调负荷!$C2782,检修、备用和必开!$A:$A,0))</f>
        <v/>
      </c>
    </row>
    <row r="2783" ht="13.8" customHeight="1">
      <c r="A2783" s="80">
        <f>WEEKDAY(C2783,2)</f>
        <v/>
      </c>
      <c r="B2783" s="80">
        <f>HOUR(D2783)</f>
        <v/>
      </c>
      <c r="D2783" s="75" t="n"/>
      <c r="E2783" s="80" t="n"/>
      <c r="F2783" s="80" t="n"/>
      <c r="G2783" s="80" t="n"/>
      <c r="H2783" s="80" t="n"/>
      <c r="I2783" s="80" t="n"/>
      <c r="J2783" s="80" t="n"/>
      <c r="K2783" s="80">
        <f>F2783-Y2783</f>
        <v/>
      </c>
      <c r="L2783" s="82">
        <f>AA2783/(K2783+W2783)</f>
        <v/>
      </c>
      <c r="M2783" s="75" t="n">
        <v>0.96875</v>
      </c>
      <c r="N2783" s="80" t="n">
        <v>47259.5</v>
      </c>
      <c r="O2783" s="80" t="n">
        <v>14558.92</v>
      </c>
      <c r="P2783" s="80" t="n">
        <v>10112.9</v>
      </c>
      <c r="Q2783" s="80" t="n">
        <v>18594.4</v>
      </c>
      <c r="R2783" s="80" t="n">
        <v>5923.46</v>
      </c>
      <c r="S2783" s="80" t="n">
        <v>-1930.18</v>
      </c>
      <c r="T2783" s="80">
        <f>O2783-Y2783</f>
        <v/>
      </c>
      <c r="U2783" s="82">
        <f>AA2783/(T2783+X2783)</f>
        <v/>
      </c>
      <c r="V2783" s="80">
        <f>INDEX(检修、备用和必开!B:B,MATCH(统调负荷!$C2783,检修、备用和必开!$A:$A,0))</f>
        <v/>
      </c>
      <c r="W2783" s="80">
        <f>INDEX(检修、备用和必开!C:C,MATCH(统调负荷!$C2783,检修、备用和必开!$A:$A,0))</f>
        <v/>
      </c>
      <c r="X2783" s="80">
        <f>INDEX(检修、备用和必开!D:D,MATCH(统调负荷!$C2783,检修、备用和必开!$A:$A,0))</f>
        <v/>
      </c>
      <c r="Y2783" s="80">
        <f>INDEX(检修、备用和必开!E:E,MATCH(统调负荷!$C2783,检修、备用和必开!$A:$A,0))</f>
        <v/>
      </c>
      <c r="Z2783" s="80">
        <f>INDEX(检修、备用和必开!F:F,MATCH(统调负荷!$C2783,检修、备用和必开!$A:$A,0))</f>
        <v/>
      </c>
      <c r="AA2783" s="80">
        <f>94492.4-V2783-Z2783</f>
        <v/>
      </c>
      <c r="AB2783" s="80" t="n">
        <v>300.11</v>
      </c>
      <c r="AC2783" s="80" t="n">
        <v>299.88</v>
      </c>
      <c r="AD2783" s="83">
        <f>C2783+D2783</f>
        <v/>
      </c>
      <c r="AE2783" s="82">
        <f>N2783-E2783</f>
        <v/>
      </c>
      <c r="AF2783" s="82">
        <f>O2783-F2783</f>
        <v/>
      </c>
      <c r="AG2783" s="82">
        <f>P2783-G2783</f>
        <v/>
      </c>
      <c r="AH2783" s="82">
        <f>Q2783-H2783</f>
        <v/>
      </c>
      <c r="AI2783" s="82">
        <f>R2783-I2783</f>
        <v/>
      </c>
      <c r="AJ2783" s="82">
        <f>S2783-J2783</f>
        <v/>
      </c>
      <c r="AK2783" s="80">
        <f>INDEX(检修、备用和必开!I:I,MATCH(统调负荷!$C2783,检修、备用和必开!$A:$A,0))</f>
        <v/>
      </c>
    </row>
    <row r="2784" ht="13.8" customHeight="1">
      <c r="A2784" s="80">
        <f>WEEKDAY(C2784,2)</f>
        <v/>
      </c>
      <c r="B2784" s="80">
        <f>HOUR(D2784)</f>
        <v/>
      </c>
      <c r="D2784" s="75" t="n"/>
      <c r="E2784" s="80" t="n"/>
      <c r="F2784" s="80" t="n"/>
      <c r="G2784" s="80" t="n"/>
      <c r="H2784" s="80" t="n"/>
      <c r="I2784" s="80" t="n"/>
      <c r="J2784" s="80" t="n"/>
      <c r="K2784" s="80">
        <f>F2784-Y2784</f>
        <v/>
      </c>
      <c r="L2784" s="82">
        <f>AA2784/(K2784+W2784)</f>
        <v/>
      </c>
      <c r="M2784" s="75" t="n">
        <v>0.9791666666666666</v>
      </c>
      <c r="N2784" s="80" t="n">
        <v>46167.9</v>
      </c>
      <c r="O2784" s="80" t="n">
        <v>14478.71</v>
      </c>
      <c r="P2784" s="80" t="n">
        <v>9812.43</v>
      </c>
      <c r="Q2784" s="80" t="n">
        <v>17892.6</v>
      </c>
      <c r="R2784" s="80" t="n">
        <v>5912.77</v>
      </c>
      <c r="S2784" s="80" t="n">
        <v>-1928.61</v>
      </c>
      <c r="T2784" s="80">
        <f>O2784-Y2784</f>
        <v/>
      </c>
      <c r="U2784" s="82">
        <f>AA2784/(T2784+X2784)</f>
        <v/>
      </c>
      <c r="V2784" s="80">
        <f>INDEX(检修、备用和必开!B:B,MATCH(统调负荷!$C2784,检修、备用和必开!$A:$A,0))</f>
        <v/>
      </c>
      <c r="W2784" s="80">
        <f>INDEX(检修、备用和必开!C:C,MATCH(统调负荷!$C2784,检修、备用和必开!$A:$A,0))</f>
        <v/>
      </c>
      <c r="X2784" s="80">
        <f>INDEX(检修、备用和必开!D:D,MATCH(统调负荷!$C2784,检修、备用和必开!$A:$A,0))</f>
        <v/>
      </c>
      <c r="Y2784" s="80">
        <f>INDEX(检修、备用和必开!E:E,MATCH(统调负荷!$C2784,检修、备用和必开!$A:$A,0))</f>
        <v/>
      </c>
      <c r="Z2784" s="80">
        <f>INDEX(检修、备用和必开!F:F,MATCH(统调负荷!$C2784,检修、备用和必开!$A:$A,0))</f>
        <v/>
      </c>
      <c r="AA2784" s="80">
        <f>94492.4-V2784-Z2784</f>
        <v/>
      </c>
      <c r="AB2784" s="80" t="n">
        <v>300.11</v>
      </c>
      <c r="AC2784" s="80" t="n">
        <v>308.33</v>
      </c>
      <c r="AD2784" s="83">
        <f>C2784+D2784</f>
        <v/>
      </c>
      <c r="AE2784" s="82">
        <f>N2784-E2784</f>
        <v/>
      </c>
      <c r="AF2784" s="82">
        <f>O2784-F2784</f>
        <v/>
      </c>
      <c r="AG2784" s="82">
        <f>P2784-G2784</f>
        <v/>
      </c>
      <c r="AH2784" s="82">
        <f>Q2784-H2784</f>
        <v/>
      </c>
      <c r="AI2784" s="82">
        <f>R2784-I2784</f>
        <v/>
      </c>
      <c r="AJ2784" s="82">
        <f>S2784-J2784</f>
        <v/>
      </c>
      <c r="AK2784" s="80">
        <f>INDEX(检修、备用和必开!I:I,MATCH(统调负荷!$C2784,检修、备用和必开!$A:$A,0))</f>
        <v/>
      </c>
    </row>
    <row r="2785" ht="13.8" customHeight="1">
      <c r="A2785" s="80">
        <f>WEEKDAY(C2785,2)</f>
        <v/>
      </c>
      <c r="B2785" s="80">
        <f>HOUR(D2785)</f>
        <v/>
      </c>
      <c r="D2785" s="75" t="n"/>
      <c r="E2785" s="80" t="n"/>
      <c r="F2785" s="80" t="n"/>
      <c r="G2785" s="80" t="n"/>
      <c r="H2785" s="80" t="n"/>
      <c r="I2785" s="80" t="n"/>
      <c r="J2785" s="80" t="n"/>
      <c r="K2785" s="80">
        <f>F2785-Y2785</f>
        <v/>
      </c>
      <c r="L2785" s="82">
        <f>AA2785/(K2785+W2785)</f>
        <v/>
      </c>
      <c r="M2785" s="75" t="n">
        <v>0.9895833333333334</v>
      </c>
      <c r="N2785" s="80" t="n">
        <v>45129.6</v>
      </c>
      <c r="O2785" s="80" t="n">
        <v>14347.87</v>
      </c>
      <c r="P2785" s="80" t="n">
        <v>9692.41</v>
      </c>
      <c r="Q2785" s="80" t="n">
        <v>17159.8</v>
      </c>
      <c r="R2785" s="80" t="n">
        <v>5869.65</v>
      </c>
      <c r="S2785" s="80" t="n">
        <v>-1940.13</v>
      </c>
      <c r="T2785" s="80">
        <f>O2785-Y2785</f>
        <v/>
      </c>
      <c r="U2785" s="82">
        <f>AA2785/(T2785+X2785)</f>
        <v/>
      </c>
      <c r="V2785" s="80">
        <f>INDEX(检修、备用和必开!B:B,MATCH(统调负荷!$C2785,检修、备用和必开!$A:$A,0))</f>
        <v/>
      </c>
      <c r="W2785" s="80">
        <f>INDEX(检修、备用和必开!C:C,MATCH(统调负荷!$C2785,检修、备用和必开!$A:$A,0))</f>
        <v/>
      </c>
      <c r="X2785" s="80">
        <f>INDEX(检修、备用和必开!D:D,MATCH(统调负荷!$C2785,检修、备用和必开!$A:$A,0))</f>
        <v/>
      </c>
      <c r="Y2785" s="80">
        <f>INDEX(检修、备用和必开!E:E,MATCH(统调负荷!$C2785,检修、备用和必开!$A:$A,0))</f>
        <v/>
      </c>
      <c r="Z2785" s="80">
        <f>INDEX(检修、备用和必开!F:F,MATCH(统调负荷!$C2785,检修、备用和必开!$A:$A,0))</f>
        <v/>
      </c>
      <c r="AA2785" s="80">
        <f>94492.4-V2785-Z2785</f>
        <v/>
      </c>
      <c r="AB2785" s="80" t="n">
        <v>297.21</v>
      </c>
      <c r="AC2785" s="80" t="n">
        <v>272</v>
      </c>
      <c r="AD2785" s="83">
        <f>C2785+D2785</f>
        <v/>
      </c>
      <c r="AE2785" s="82">
        <f>N2785-E2785</f>
        <v/>
      </c>
      <c r="AF2785" s="82">
        <f>O2785-F2785</f>
        <v/>
      </c>
      <c r="AG2785" s="82">
        <f>P2785-G2785</f>
        <v/>
      </c>
      <c r="AH2785" s="82">
        <f>Q2785-H2785</f>
        <v/>
      </c>
      <c r="AI2785" s="82">
        <f>R2785-I2785</f>
        <v/>
      </c>
      <c r="AJ2785" s="82">
        <f>S2785-J2785</f>
        <v/>
      </c>
      <c r="AK2785" s="80">
        <f>INDEX(检修、备用和必开!I:I,MATCH(统调负荷!$C2785,检修、备用和必开!$A:$A,0))</f>
        <v/>
      </c>
    </row>
    <row r="2786" ht="13.8" customHeight="1">
      <c r="A2786" s="80">
        <f>WEEKDAY(C2786,2)</f>
        <v/>
      </c>
      <c r="B2786" s="80">
        <f>HOUR(D2786)</f>
        <v/>
      </c>
      <c r="D2786" s="75" t="n"/>
      <c r="E2786" s="80" t="n"/>
      <c r="F2786" s="80" t="n"/>
      <c r="G2786" s="80" t="n"/>
      <c r="H2786" s="80" t="n"/>
      <c r="I2786" s="80" t="n"/>
      <c r="J2786" s="80" t="n"/>
      <c r="K2786" s="80">
        <f>F2786-Y2786</f>
        <v/>
      </c>
      <c r="L2786" s="82">
        <f>AA2786/(K2786+W2786)</f>
        <v/>
      </c>
      <c r="M2786" s="75" t="n">
        <v>0</v>
      </c>
      <c r="N2786" s="80" t="n">
        <v>44366.9</v>
      </c>
      <c r="O2786" s="80" t="n">
        <v>12927.23</v>
      </c>
      <c r="P2786" s="80" t="n">
        <v>10856.9</v>
      </c>
      <c r="Q2786" s="80" t="n">
        <v>16491.9</v>
      </c>
      <c r="R2786" s="80" t="n">
        <v>5773.83</v>
      </c>
      <c r="S2786" s="80" t="n">
        <v>-1682.96</v>
      </c>
      <c r="T2786" s="80">
        <f>O2786-Y2786</f>
        <v/>
      </c>
      <c r="U2786" s="82">
        <f>AA2786/(T2786+X2786)</f>
        <v/>
      </c>
      <c r="V2786" s="80">
        <f>INDEX(检修、备用和必开!B:B,MATCH(统调负荷!$C2786,检修、备用和必开!$A:$A,0))</f>
        <v/>
      </c>
      <c r="W2786" s="80">
        <f>INDEX(检修、备用和必开!C:C,MATCH(统调负荷!$C2786,检修、备用和必开!$A:$A,0))</f>
        <v/>
      </c>
      <c r="X2786" s="80">
        <f>INDEX(检修、备用和必开!D:D,MATCH(统调负荷!$C2786,检修、备用和必开!$A:$A,0))</f>
        <v/>
      </c>
      <c r="Y2786" s="80">
        <f>INDEX(检修、备用和必开!E:E,MATCH(统调负荷!$C2786,检修、备用和必开!$A:$A,0))</f>
        <v/>
      </c>
      <c r="Z2786" s="80">
        <f>INDEX(检修、备用和必开!F:F,MATCH(统调负荷!$C2786,检修、备用和必开!$A:$A,0))</f>
        <v/>
      </c>
      <c r="AA2786" s="80">
        <f>94492.4-V2786-Z2786</f>
        <v/>
      </c>
      <c r="AB2786" s="80" t="n">
        <v>100</v>
      </c>
      <c r="AC2786" s="80" t="n">
        <v>0</v>
      </c>
      <c r="AD2786" s="83">
        <f>C2786+D2786</f>
        <v/>
      </c>
      <c r="AE2786" s="82">
        <f>N2786-E2786</f>
        <v/>
      </c>
      <c r="AF2786" s="82">
        <f>O2786-F2786</f>
        <v/>
      </c>
      <c r="AG2786" s="82">
        <f>P2786-G2786</f>
        <v/>
      </c>
      <c r="AH2786" s="82">
        <f>Q2786-H2786</f>
        <v/>
      </c>
      <c r="AI2786" s="82">
        <f>R2786-I2786</f>
        <v/>
      </c>
      <c r="AJ2786" s="82">
        <f>S2786-J2786</f>
        <v/>
      </c>
      <c r="AK2786" s="80">
        <f>INDEX(检修、备用和必开!I:I,MATCH(统调负荷!$C2786,检修、备用和必开!$A:$A,0))</f>
        <v/>
      </c>
    </row>
    <row r="2787" ht="13.8" customHeight="1">
      <c r="A2787" s="80">
        <f>WEEKDAY(C2787,2)</f>
        <v/>
      </c>
      <c r="B2787" s="80">
        <f>HOUR(D2787)</f>
        <v/>
      </c>
      <c r="D2787" s="75" t="n"/>
      <c r="E2787" s="80" t="n"/>
      <c r="F2787" s="80" t="n"/>
      <c r="G2787" s="80" t="n"/>
      <c r="H2787" s="80" t="n"/>
      <c r="I2787" s="80" t="n"/>
      <c r="J2787" s="80" t="n"/>
      <c r="K2787" s="80">
        <f>F2787-Y2787</f>
        <v/>
      </c>
      <c r="L2787" s="82">
        <f>AA2787/(K2787+W2787)</f>
        <v/>
      </c>
      <c r="M2787" s="75" t="n">
        <v>0.01041666666666667</v>
      </c>
      <c r="N2787" s="80" t="n">
        <v>46806.5</v>
      </c>
      <c r="O2787" s="80" t="n">
        <v>14468.12</v>
      </c>
      <c r="P2787" s="80" t="n">
        <v>11279.7</v>
      </c>
      <c r="Q2787" s="80" t="n">
        <v>16954.2</v>
      </c>
      <c r="R2787" s="80" t="n">
        <v>5734.2</v>
      </c>
      <c r="S2787" s="80" t="n">
        <v>-1629.72</v>
      </c>
      <c r="T2787" s="80">
        <f>O2787-Y2787</f>
        <v/>
      </c>
      <c r="U2787" s="82">
        <f>AA2787/(T2787+X2787)</f>
        <v/>
      </c>
      <c r="V2787" s="80">
        <f>INDEX(检修、备用和必开!B:B,MATCH(统调负荷!$C2787,检修、备用和必开!$A:$A,0))</f>
        <v/>
      </c>
      <c r="W2787" s="80">
        <f>INDEX(检修、备用和必开!C:C,MATCH(统调负荷!$C2787,检修、备用和必开!$A:$A,0))</f>
        <v/>
      </c>
      <c r="X2787" s="80">
        <f>INDEX(检修、备用和必开!D:D,MATCH(统调负荷!$C2787,检修、备用和必开!$A:$A,0))</f>
        <v/>
      </c>
      <c r="Y2787" s="80">
        <f>INDEX(检修、备用和必开!E:E,MATCH(统调负荷!$C2787,检修、备用和必开!$A:$A,0))</f>
        <v/>
      </c>
      <c r="Z2787" s="80">
        <f>INDEX(检修、备用和必开!F:F,MATCH(统调负荷!$C2787,检修、备用和必开!$A:$A,0))</f>
        <v/>
      </c>
      <c r="AA2787" s="80">
        <f>94492.4-V2787-Z2787</f>
        <v/>
      </c>
      <c r="AB2787" s="80" t="n">
        <v>305.11</v>
      </c>
      <c r="AC2787" s="80" t="n">
        <v>283</v>
      </c>
      <c r="AD2787" s="83">
        <f>C2787+D2787</f>
        <v/>
      </c>
      <c r="AE2787" s="82">
        <f>N2787-E2787</f>
        <v/>
      </c>
      <c r="AF2787" s="82">
        <f>O2787-F2787</f>
        <v/>
      </c>
      <c r="AG2787" s="82">
        <f>P2787-G2787</f>
        <v/>
      </c>
      <c r="AH2787" s="82">
        <f>Q2787-H2787</f>
        <v/>
      </c>
      <c r="AI2787" s="82">
        <f>R2787-I2787</f>
        <v/>
      </c>
      <c r="AJ2787" s="82">
        <f>S2787-J2787</f>
        <v/>
      </c>
      <c r="AK2787" s="80">
        <f>INDEX(检修、备用和必开!I:I,MATCH(统调负荷!$C2787,检修、备用和必开!$A:$A,0))</f>
        <v/>
      </c>
    </row>
    <row r="2788" ht="13.8" customHeight="1">
      <c r="A2788" s="80">
        <f>WEEKDAY(C2788,2)</f>
        <v/>
      </c>
      <c r="B2788" s="80">
        <f>HOUR(D2788)</f>
        <v/>
      </c>
      <c r="D2788" s="75" t="n"/>
      <c r="E2788" s="80" t="n"/>
      <c r="F2788" s="80" t="n"/>
      <c r="G2788" s="80" t="n"/>
      <c r="H2788" s="80" t="n"/>
      <c r="I2788" s="80" t="n"/>
      <c r="J2788" s="80" t="n"/>
      <c r="K2788" s="80">
        <f>F2788-Y2788</f>
        <v/>
      </c>
      <c r="L2788" s="82">
        <f>AA2788/(K2788+W2788)</f>
        <v/>
      </c>
      <c r="M2788" s="75" t="n">
        <v>0.02083333333333333</v>
      </c>
      <c r="N2788" s="80" t="n">
        <v>46393.8</v>
      </c>
      <c r="O2788" s="80" t="n">
        <v>14277.92</v>
      </c>
      <c r="P2788" s="80" t="n">
        <v>10958.5</v>
      </c>
      <c r="Q2788" s="80" t="n">
        <v>17150</v>
      </c>
      <c r="R2788" s="80" t="n">
        <v>5658.39</v>
      </c>
      <c r="S2788" s="80" t="n">
        <v>-1651.01</v>
      </c>
      <c r="T2788" s="80">
        <f>O2788-Y2788</f>
        <v/>
      </c>
      <c r="U2788" s="82">
        <f>AA2788/(T2788+X2788)</f>
        <v/>
      </c>
      <c r="V2788" s="80">
        <f>INDEX(检修、备用和必开!B:B,MATCH(统调负荷!$C2788,检修、备用和必开!$A:$A,0))</f>
        <v/>
      </c>
      <c r="W2788" s="80">
        <f>INDEX(检修、备用和必开!C:C,MATCH(统调负荷!$C2788,检修、备用和必开!$A:$A,0))</f>
        <v/>
      </c>
      <c r="X2788" s="80">
        <f>INDEX(检修、备用和必开!D:D,MATCH(统调负荷!$C2788,检修、备用和必开!$A:$A,0))</f>
        <v/>
      </c>
      <c r="Y2788" s="80">
        <f>INDEX(检修、备用和必开!E:E,MATCH(统调负荷!$C2788,检修、备用和必开!$A:$A,0))</f>
        <v/>
      </c>
      <c r="Z2788" s="80">
        <f>INDEX(检修、备用和必开!F:F,MATCH(统调负荷!$C2788,检修、备用和必开!$A:$A,0))</f>
        <v/>
      </c>
      <c r="AA2788" s="80">
        <f>94492.4-V2788-Z2788</f>
        <v/>
      </c>
      <c r="AB2788" s="80" t="n">
        <v>300.15</v>
      </c>
      <c r="AC2788" s="80" t="n">
        <v>267</v>
      </c>
      <c r="AD2788" s="83">
        <f>C2788+D2788</f>
        <v/>
      </c>
      <c r="AE2788" s="82">
        <f>N2788-E2788</f>
        <v/>
      </c>
      <c r="AF2788" s="82">
        <f>O2788-F2788</f>
        <v/>
      </c>
      <c r="AG2788" s="82">
        <f>P2788-G2788</f>
        <v/>
      </c>
      <c r="AH2788" s="82">
        <f>Q2788-H2788</f>
        <v/>
      </c>
      <c r="AI2788" s="82">
        <f>R2788-I2788</f>
        <v/>
      </c>
      <c r="AJ2788" s="82">
        <f>S2788-J2788</f>
        <v/>
      </c>
      <c r="AK2788" s="80">
        <f>INDEX(检修、备用和必开!I:I,MATCH(统调负荷!$C2788,检修、备用和必开!$A:$A,0))</f>
        <v/>
      </c>
    </row>
    <row r="2789" ht="13.8" customHeight="1">
      <c r="A2789" s="80">
        <f>WEEKDAY(C2789,2)</f>
        <v/>
      </c>
      <c r="B2789" s="80">
        <f>HOUR(D2789)</f>
        <v/>
      </c>
      <c r="D2789" s="75" t="n"/>
      <c r="E2789" s="80" t="n"/>
      <c r="F2789" s="80" t="n"/>
      <c r="G2789" s="80" t="n"/>
      <c r="H2789" s="80" t="n"/>
      <c r="I2789" s="80" t="n"/>
      <c r="J2789" s="80" t="n"/>
      <c r="K2789" s="80">
        <f>F2789-Y2789</f>
        <v/>
      </c>
      <c r="L2789" s="82">
        <f>AA2789/(K2789+W2789)</f>
        <v/>
      </c>
      <c r="M2789" s="75" t="n">
        <v>0.03125</v>
      </c>
      <c r="N2789" s="80" t="n">
        <v>45110.3</v>
      </c>
      <c r="O2789" s="80" t="n">
        <v>14317.18</v>
      </c>
      <c r="P2789" s="80" t="n">
        <v>9778.99</v>
      </c>
      <c r="Q2789" s="80" t="n">
        <v>17066.8</v>
      </c>
      <c r="R2789" s="80" t="n">
        <v>5575.34</v>
      </c>
      <c r="S2789" s="80" t="n">
        <v>-1628.01</v>
      </c>
      <c r="T2789" s="80">
        <f>O2789-Y2789</f>
        <v/>
      </c>
      <c r="U2789" s="82">
        <f>AA2789/(T2789+X2789)</f>
        <v/>
      </c>
      <c r="V2789" s="80">
        <f>INDEX(检修、备用和必开!B:B,MATCH(统调负荷!$C2789,检修、备用和必开!$A:$A,0))</f>
        <v/>
      </c>
      <c r="W2789" s="80">
        <f>INDEX(检修、备用和必开!C:C,MATCH(统调负荷!$C2789,检修、备用和必开!$A:$A,0))</f>
        <v/>
      </c>
      <c r="X2789" s="80">
        <f>INDEX(检修、备用和必开!D:D,MATCH(统调负荷!$C2789,检修、备用和必开!$A:$A,0))</f>
        <v/>
      </c>
      <c r="Y2789" s="80">
        <f>INDEX(检修、备用和必开!E:E,MATCH(统调负荷!$C2789,检修、备用和必开!$A:$A,0))</f>
        <v/>
      </c>
      <c r="Z2789" s="80">
        <f>INDEX(检修、备用和必开!F:F,MATCH(统调负荷!$C2789,检修、备用和必开!$A:$A,0))</f>
        <v/>
      </c>
      <c r="AA2789" s="80">
        <f>94492.4-V2789-Z2789</f>
        <v/>
      </c>
      <c r="AB2789" s="80" t="n">
        <v>302.13</v>
      </c>
      <c r="AC2789" s="80" t="n">
        <v>308.45</v>
      </c>
      <c r="AD2789" s="83">
        <f>C2789+D2789</f>
        <v/>
      </c>
      <c r="AE2789" s="82">
        <f>N2789-E2789</f>
        <v/>
      </c>
      <c r="AF2789" s="82">
        <f>O2789-F2789</f>
        <v/>
      </c>
      <c r="AG2789" s="82">
        <f>P2789-G2789</f>
        <v/>
      </c>
      <c r="AH2789" s="82">
        <f>Q2789-H2789</f>
        <v/>
      </c>
      <c r="AI2789" s="82">
        <f>R2789-I2789</f>
        <v/>
      </c>
      <c r="AJ2789" s="82">
        <f>S2789-J2789</f>
        <v/>
      </c>
      <c r="AK2789" s="80">
        <f>INDEX(检修、备用和必开!I:I,MATCH(统调负荷!$C2789,检修、备用和必开!$A:$A,0))</f>
        <v/>
      </c>
    </row>
    <row r="2790" ht="13.8" customHeight="1">
      <c r="A2790" s="80">
        <f>WEEKDAY(C2790,2)</f>
        <v/>
      </c>
      <c r="B2790" s="80">
        <f>HOUR(D2790)</f>
        <v/>
      </c>
      <c r="D2790" s="75" t="n"/>
      <c r="E2790" s="80" t="n"/>
      <c r="F2790" s="80" t="n"/>
      <c r="G2790" s="80" t="n"/>
      <c r="H2790" s="80" t="n"/>
      <c r="I2790" s="80" t="n"/>
      <c r="J2790" s="80" t="n"/>
      <c r="K2790" s="80">
        <f>F2790-Y2790</f>
        <v/>
      </c>
      <c r="L2790" s="82">
        <f>AA2790/(K2790+W2790)</f>
        <v/>
      </c>
      <c r="M2790" s="75" t="n">
        <v>0.04166666666666666</v>
      </c>
      <c r="N2790" s="80" t="n">
        <v>43708.8</v>
      </c>
      <c r="O2790" s="80" t="n">
        <v>14267.23</v>
      </c>
      <c r="P2790" s="80" t="n">
        <v>9412.030000000001</v>
      </c>
      <c r="Q2790" s="80" t="n">
        <v>16101.8</v>
      </c>
      <c r="R2790" s="80" t="n">
        <v>5570.36</v>
      </c>
      <c r="S2790" s="80" t="n">
        <v>-1642.62</v>
      </c>
      <c r="T2790" s="80">
        <f>O2790-Y2790</f>
        <v/>
      </c>
      <c r="U2790" s="82">
        <f>AA2790/(T2790+X2790)</f>
        <v/>
      </c>
      <c r="V2790" s="80">
        <f>INDEX(检修、备用和必开!B:B,MATCH(统调负荷!$C2790,检修、备用和必开!$A:$A,0))</f>
        <v/>
      </c>
      <c r="W2790" s="80">
        <f>INDEX(检修、备用和必开!C:C,MATCH(统调负荷!$C2790,检修、备用和必开!$A:$A,0))</f>
        <v/>
      </c>
      <c r="X2790" s="80">
        <f>INDEX(检修、备用和必开!D:D,MATCH(统调负荷!$C2790,检修、备用和必开!$A:$A,0))</f>
        <v/>
      </c>
      <c r="Y2790" s="80">
        <f>INDEX(检修、备用和必开!E:E,MATCH(统调负荷!$C2790,检修、备用和必开!$A:$A,0))</f>
        <v/>
      </c>
      <c r="Z2790" s="80">
        <f>INDEX(检修、备用和必开!F:F,MATCH(统调负荷!$C2790,检修、备用和必开!$A:$A,0))</f>
        <v/>
      </c>
      <c r="AA2790" s="80">
        <f>94492.4-V2790-Z2790</f>
        <v/>
      </c>
      <c r="AB2790" s="80" t="n">
        <v>303.15</v>
      </c>
      <c r="AC2790" s="80" t="n">
        <v>295.13</v>
      </c>
      <c r="AD2790" s="83">
        <f>C2790+D2790</f>
        <v/>
      </c>
      <c r="AE2790" s="82">
        <f>N2790-E2790</f>
        <v/>
      </c>
      <c r="AF2790" s="82">
        <f>O2790-F2790</f>
        <v/>
      </c>
      <c r="AG2790" s="82">
        <f>P2790-G2790</f>
        <v/>
      </c>
      <c r="AH2790" s="82">
        <f>Q2790-H2790</f>
        <v/>
      </c>
      <c r="AI2790" s="82">
        <f>R2790-I2790</f>
        <v/>
      </c>
      <c r="AJ2790" s="82">
        <f>S2790-J2790</f>
        <v/>
      </c>
      <c r="AK2790" s="80">
        <f>INDEX(检修、备用和必开!I:I,MATCH(统调负荷!$C2790,检修、备用和必开!$A:$A,0))</f>
        <v/>
      </c>
    </row>
    <row r="2791" ht="13.8" customHeight="1">
      <c r="A2791" s="80">
        <f>WEEKDAY(C2791,2)</f>
        <v/>
      </c>
      <c r="B2791" s="80">
        <f>HOUR(D2791)</f>
        <v/>
      </c>
      <c r="D2791" s="75" t="n"/>
      <c r="E2791" s="80" t="n"/>
      <c r="F2791" s="80" t="n"/>
      <c r="G2791" s="80" t="n"/>
      <c r="H2791" s="80" t="n"/>
      <c r="I2791" s="80" t="n"/>
      <c r="J2791" s="80" t="n"/>
      <c r="K2791" s="80">
        <f>F2791-Y2791</f>
        <v/>
      </c>
      <c r="L2791" s="82">
        <f>AA2791/(K2791+W2791)</f>
        <v/>
      </c>
      <c r="M2791" s="75" t="n">
        <v>0.05208333333333334</v>
      </c>
      <c r="N2791" s="80" t="n">
        <v>42632.3</v>
      </c>
      <c r="O2791" s="80" t="n">
        <v>14574.75</v>
      </c>
      <c r="P2791" s="80" t="n">
        <v>8375.57</v>
      </c>
      <c r="Q2791" s="80" t="n">
        <v>15757.5</v>
      </c>
      <c r="R2791" s="80" t="n">
        <v>5503.24</v>
      </c>
      <c r="S2791" s="80" t="n">
        <v>-1578.76</v>
      </c>
      <c r="T2791" s="80">
        <f>O2791-Y2791</f>
        <v/>
      </c>
      <c r="U2791" s="82">
        <f>AA2791/(T2791+X2791)</f>
        <v/>
      </c>
      <c r="V2791" s="80">
        <f>INDEX(检修、备用和必开!B:B,MATCH(统调负荷!$C2791,检修、备用和必开!$A:$A,0))</f>
        <v/>
      </c>
      <c r="W2791" s="80">
        <f>INDEX(检修、备用和必开!C:C,MATCH(统调负荷!$C2791,检修、备用和必开!$A:$A,0))</f>
        <v/>
      </c>
      <c r="X2791" s="80">
        <f>INDEX(检修、备用和必开!D:D,MATCH(统调负荷!$C2791,检修、备用和必开!$A:$A,0))</f>
        <v/>
      </c>
      <c r="Y2791" s="80">
        <f>INDEX(检修、备用和必开!E:E,MATCH(统调负荷!$C2791,检修、备用和必开!$A:$A,0))</f>
        <v/>
      </c>
      <c r="Z2791" s="80">
        <f>INDEX(检修、备用和必开!F:F,MATCH(统调负荷!$C2791,检修、备用和必开!$A:$A,0))</f>
        <v/>
      </c>
      <c r="AA2791" s="80">
        <f>94492.4-V2791-Z2791</f>
        <v/>
      </c>
      <c r="AB2791" s="80" t="n">
        <v>301.81</v>
      </c>
      <c r="AC2791" s="80" t="n">
        <v>260</v>
      </c>
      <c r="AD2791" s="83">
        <f>C2791+D2791</f>
        <v/>
      </c>
      <c r="AE2791" s="82">
        <f>N2791-E2791</f>
        <v/>
      </c>
      <c r="AF2791" s="82">
        <f>O2791-F2791</f>
        <v/>
      </c>
      <c r="AG2791" s="82">
        <f>P2791-G2791</f>
        <v/>
      </c>
      <c r="AH2791" s="82">
        <f>Q2791-H2791</f>
        <v/>
      </c>
      <c r="AI2791" s="82">
        <f>R2791-I2791</f>
        <v/>
      </c>
      <c r="AJ2791" s="82">
        <f>S2791-J2791</f>
        <v/>
      </c>
      <c r="AK2791" s="80">
        <f>INDEX(检修、备用和必开!I:I,MATCH(统调负荷!$C2791,检修、备用和必开!$A:$A,0))</f>
        <v/>
      </c>
    </row>
    <row r="2792" ht="13.8" customHeight="1">
      <c r="A2792" s="80">
        <f>WEEKDAY(C2792,2)</f>
        <v/>
      </c>
      <c r="B2792" s="80">
        <f>HOUR(D2792)</f>
        <v/>
      </c>
      <c r="D2792" s="75" t="n"/>
      <c r="E2792" s="80" t="n"/>
      <c r="F2792" s="80" t="n"/>
      <c r="G2792" s="80" t="n"/>
      <c r="H2792" s="80" t="n"/>
      <c r="I2792" s="80" t="n"/>
      <c r="J2792" s="80" t="n"/>
      <c r="K2792" s="80">
        <f>F2792-Y2792</f>
        <v/>
      </c>
      <c r="L2792" s="82">
        <f>AA2792/(K2792+W2792)</f>
        <v/>
      </c>
      <c r="M2792" s="75" t="n">
        <v>0.0625</v>
      </c>
      <c r="N2792" s="80" t="n">
        <v>41668.9</v>
      </c>
      <c r="O2792" s="80" t="n">
        <v>14144.52</v>
      </c>
      <c r="P2792" s="80" t="n">
        <v>8177.13</v>
      </c>
      <c r="Q2792" s="80" t="n">
        <v>15380.4</v>
      </c>
      <c r="R2792" s="80" t="n">
        <v>5460.85</v>
      </c>
      <c r="S2792" s="80" t="n">
        <v>-1494</v>
      </c>
      <c r="T2792" s="80">
        <f>O2792-Y2792</f>
        <v/>
      </c>
      <c r="U2792" s="82">
        <f>AA2792/(T2792+X2792)</f>
        <v/>
      </c>
      <c r="V2792" s="80">
        <f>INDEX(检修、备用和必开!B:B,MATCH(统调负荷!$C2792,检修、备用和必开!$A:$A,0))</f>
        <v/>
      </c>
      <c r="W2792" s="80">
        <f>INDEX(检修、备用和必开!C:C,MATCH(统调负荷!$C2792,检修、备用和必开!$A:$A,0))</f>
        <v/>
      </c>
      <c r="X2792" s="80">
        <f>INDEX(检修、备用和必开!D:D,MATCH(统调负荷!$C2792,检修、备用和必开!$A:$A,0))</f>
        <v/>
      </c>
      <c r="Y2792" s="80">
        <f>INDEX(检修、备用和必开!E:E,MATCH(统调负荷!$C2792,检修、备用和必开!$A:$A,0))</f>
        <v/>
      </c>
      <c r="Z2792" s="80">
        <f>INDEX(检修、备用和必开!F:F,MATCH(统调负荷!$C2792,检修、备用和必开!$A:$A,0))</f>
        <v/>
      </c>
      <c r="AA2792" s="80">
        <f>94492.4-V2792-Z2792</f>
        <v/>
      </c>
      <c r="AB2792" s="80" t="n">
        <v>298.11</v>
      </c>
      <c r="AC2792" s="80" t="n">
        <v>290.11</v>
      </c>
      <c r="AD2792" s="83">
        <f>C2792+D2792</f>
        <v/>
      </c>
      <c r="AE2792" s="82">
        <f>N2792-E2792</f>
        <v/>
      </c>
      <c r="AF2792" s="82">
        <f>O2792-F2792</f>
        <v/>
      </c>
      <c r="AG2792" s="82">
        <f>P2792-G2792</f>
        <v/>
      </c>
      <c r="AH2792" s="82">
        <f>Q2792-H2792</f>
        <v/>
      </c>
      <c r="AI2792" s="82">
        <f>R2792-I2792</f>
        <v/>
      </c>
      <c r="AJ2792" s="82">
        <f>S2792-J2792</f>
        <v/>
      </c>
      <c r="AK2792" s="80">
        <f>INDEX(检修、备用和必开!I:I,MATCH(统调负荷!$C2792,检修、备用和必开!$A:$A,0))</f>
        <v/>
      </c>
    </row>
    <row r="2793" ht="13.8" customHeight="1">
      <c r="A2793" s="80">
        <f>WEEKDAY(C2793,2)</f>
        <v/>
      </c>
      <c r="B2793" s="80">
        <f>HOUR(D2793)</f>
        <v/>
      </c>
      <c r="D2793" s="75" t="n"/>
      <c r="E2793" s="80" t="n"/>
      <c r="F2793" s="80" t="n"/>
      <c r="G2793" s="80" t="n"/>
      <c r="H2793" s="80" t="n"/>
      <c r="I2793" s="80" t="n"/>
      <c r="J2793" s="80" t="n"/>
      <c r="K2793" s="80">
        <f>F2793-Y2793</f>
        <v/>
      </c>
      <c r="L2793" s="82">
        <f>AA2793/(K2793+W2793)</f>
        <v/>
      </c>
      <c r="M2793" s="75" t="n">
        <v>0.07291666666666667</v>
      </c>
      <c r="N2793" s="80" t="n">
        <v>40556.4</v>
      </c>
      <c r="O2793" s="80" t="n">
        <v>13338.77</v>
      </c>
      <c r="P2793" s="80" t="n">
        <v>7775.1</v>
      </c>
      <c r="Q2793" s="80" t="n">
        <v>15379.1</v>
      </c>
      <c r="R2793" s="80" t="n">
        <v>5426.99</v>
      </c>
      <c r="S2793" s="80" t="n">
        <v>-1363.56</v>
      </c>
      <c r="T2793" s="80">
        <f>O2793-Y2793</f>
        <v/>
      </c>
      <c r="U2793" s="82">
        <f>AA2793/(T2793+X2793)</f>
        <v/>
      </c>
      <c r="V2793" s="80">
        <f>INDEX(检修、备用和必开!B:B,MATCH(统调负荷!$C2793,检修、备用和必开!$A:$A,0))</f>
        <v/>
      </c>
      <c r="W2793" s="80">
        <f>INDEX(检修、备用和必开!C:C,MATCH(统调负荷!$C2793,检修、备用和必开!$A:$A,0))</f>
        <v/>
      </c>
      <c r="X2793" s="80">
        <f>INDEX(检修、备用和必开!D:D,MATCH(统调负荷!$C2793,检修、备用和必开!$A:$A,0))</f>
        <v/>
      </c>
      <c r="Y2793" s="80">
        <f>INDEX(检修、备用和必开!E:E,MATCH(统调负荷!$C2793,检修、备用和必开!$A:$A,0))</f>
        <v/>
      </c>
      <c r="Z2793" s="80">
        <f>INDEX(检修、备用和必开!F:F,MATCH(统调负荷!$C2793,检修、备用和必开!$A:$A,0))</f>
        <v/>
      </c>
      <c r="AA2793" s="80">
        <f>94492.4-V2793-Z2793</f>
        <v/>
      </c>
      <c r="AB2793" s="80" t="n">
        <v>275</v>
      </c>
      <c r="AC2793" s="80" t="n">
        <v>150</v>
      </c>
      <c r="AD2793" s="83">
        <f>C2793+D2793</f>
        <v/>
      </c>
      <c r="AE2793" s="82">
        <f>N2793-E2793</f>
        <v/>
      </c>
      <c r="AF2793" s="82">
        <f>O2793-F2793</f>
        <v/>
      </c>
      <c r="AG2793" s="82">
        <f>P2793-G2793</f>
        <v/>
      </c>
      <c r="AH2793" s="82">
        <f>Q2793-H2793</f>
        <v/>
      </c>
      <c r="AI2793" s="82">
        <f>R2793-I2793</f>
        <v/>
      </c>
      <c r="AJ2793" s="82">
        <f>S2793-J2793</f>
        <v/>
      </c>
      <c r="AK2793" s="80">
        <f>INDEX(检修、备用和必开!I:I,MATCH(统调负荷!$C2793,检修、备用和必开!$A:$A,0))</f>
        <v/>
      </c>
    </row>
    <row r="2794" ht="13.8" customHeight="1">
      <c r="A2794" s="80">
        <f>WEEKDAY(C2794,2)</f>
        <v/>
      </c>
      <c r="B2794" s="80">
        <f>HOUR(D2794)</f>
        <v/>
      </c>
      <c r="D2794" s="75" t="n"/>
      <c r="E2794" s="80" t="n"/>
      <c r="F2794" s="80" t="n"/>
      <c r="G2794" s="80" t="n"/>
      <c r="H2794" s="80" t="n"/>
      <c r="I2794" s="80" t="n"/>
      <c r="J2794" s="80" t="n"/>
      <c r="K2794" s="80">
        <f>F2794-Y2794</f>
        <v/>
      </c>
      <c r="L2794" s="82">
        <f>AA2794/(K2794+W2794)</f>
        <v/>
      </c>
      <c r="M2794" s="75" t="n">
        <v>0.08333333333333333</v>
      </c>
      <c r="N2794" s="80" t="n">
        <v>39657</v>
      </c>
      <c r="O2794" s="80" t="n">
        <v>13573.05</v>
      </c>
      <c r="P2794" s="80" t="n">
        <v>7527.76</v>
      </c>
      <c r="Q2794" s="80" t="n">
        <v>14494.9</v>
      </c>
      <c r="R2794" s="80" t="n">
        <v>5405.01</v>
      </c>
      <c r="S2794" s="80" t="n">
        <v>-1343.72</v>
      </c>
      <c r="T2794" s="80">
        <f>O2794-Y2794</f>
        <v/>
      </c>
      <c r="U2794" s="82">
        <f>AA2794/(T2794+X2794)</f>
        <v/>
      </c>
      <c r="V2794" s="80">
        <f>INDEX(检修、备用和必开!B:B,MATCH(统调负荷!$C2794,检修、备用和必开!$A:$A,0))</f>
        <v/>
      </c>
      <c r="W2794" s="80">
        <f>INDEX(检修、备用和必开!C:C,MATCH(统调负荷!$C2794,检修、备用和必开!$A:$A,0))</f>
        <v/>
      </c>
      <c r="X2794" s="80">
        <f>INDEX(检修、备用和必开!D:D,MATCH(统调负荷!$C2794,检修、备用和必开!$A:$A,0))</f>
        <v/>
      </c>
      <c r="Y2794" s="80">
        <f>INDEX(检修、备用和必开!E:E,MATCH(统调负荷!$C2794,检修、备用和必开!$A:$A,0))</f>
        <v/>
      </c>
      <c r="Z2794" s="80">
        <f>INDEX(检修、备用和必开!F:F,MATCH(统调负荷!$C2794,检修、备用和必开!$A:$A,0))</f>
        <v/>
      </c>
      <c r="AA2794" s="80">
        <f>94492.4-V2794-Z2794</f>
        <v/>
      </c>
      <c r="AB2794" s="80" t="n">
        <v>290</v>
      </c>
      <c r="AC2794" s="80" t="n">
        <v>275</v>
      </c>
      <c r="AD2794" s="83">
        <f>C2794+D2794</f>
        <v/>
      </c>
      <c r="AE2794" s="82">
        <f>N2794-E2794</f>
        <v/>
      </c>
      <c r="AF2794" s="82">
        <f>O2794-F2794</f>
        <v/>
      </c>
      <c r="AG2794" s="82">
        <f>P2794-G2794</f>
        <v/>
      </c>
      <c r="AH2794" s="82">
        <f>Q2794-H2794</f>
        <v/>
      </c>
      <c r="AI2794" s="82">
        <f>R2794-I2794</f>
        <v/>
      </c>
      <c r="AJ2794" s="82">
        <f>S2794-J2794</f>
        <v/>
      </c>
      <c r="AK2794" s="80">
        <f>INDEX(检修、备用和必开!I:I,MATCH(统调负荷!$C2794,检修、备用和必开!$A:$A,0))</f>
        <v/>
      </c>
    </row>
    <row r="2795" ht="13.8" customHeight="1">
      <c r="A2795" s="80">
        <f>WEEKDAY(C2795,2)</f>
        <v/>
      </c>
      <c r="B2795" s="80">
        <f>HOUR(D2795)</f>
        <v/>
      </c>
      <c r="D2795" s="75" t="n"/>
      <c r="E2795" s="80" t="n"/>
      <c r="F2795" s="80" t="n"/>
      <c r="G2795" s="80" t="n"/>
      <c r="H2795" s="80" t="n"/>
      <c r="I2795" s="80" t="n"/>
      <c r="J2795" s="80" t="n"/>
      <c r="K2795" s="80">
        <f>F2795-Y2795</f>
        <v/>
      </c>
      <c r="L2795" s="82">
        <f>AA2795/(K2795+W2795)</f>
        <v/>
      </c>
      <c r="M2795" s="75" t="n">
        <v>0.09375</v>
      </c>
      <c r="N2795" s="80" t="n">
        <v>38946.1</v>
      </c>
      <c r="O2795" s="80" t="n">
        <v>13548.5</v>
      </c>
      <c r="P2795" s="80" t="n">
        <v>7531.98</v>
      </c>
      <c r="Q2795" s="80" t="n">
        <v>13758.6</v>
      </c>
      <c r="R2795" s="80" t="n">
        <v>5432.38</v>
      </c>
      <c r="S2795" s="80" t="n">
        <v>-1325.36</v>
      </c>
      <c r="T2795" s="80">
        <f>O2795-Y2795</f>
        <v/>
      </c>
      <c r="U2795" s="82">
        <f>AA2795/(T2795+X2795)</f>
        <v/>
      </c>
      <c r="V2795" s="80">
        <f>INDEX(检修、备用和必开!B:B,MATCH(统调负荷!$C2795,检修、备用和必开!$A:$A,0))</f>
        <v/>
      </c>
      <c r="W2795" s="80">
        <f>INDEX(检修、备用和必开!C:C,MATCH(统调负荷!$C2795,检修、备用和必开!$A:$A,0))</f>
        <v/>
      </c>
      <c r="X2795" s="80">
        <f>INDEX(检修、备用和必开!D:D,MATCH(统调负荷!$C2795,检修、备用和必开!$A:$A,0))</f>
        <v/>
      </c>
      <c r="Y2795" s="80">
        <f>INDEX(检修、备用和必开!E:E,MATCH(统调负荷!$C2795,检修、备用和必开!$A:$A,0))</f>
        <v/>
      </c>
      <c r="Z2795" s="80">
        <f>INDEX(检修、备用和必开!F:F,MATCH(统调负荷!$C2795,检修、备用和必开!$A:$A,0))</f>
        <v/>
      </c>
      <c r="AA2795" s="80">
        <f>94492.4-V2795-Z2795</f>
        <v/>
      </c>
      <c r="AB2795" s="80" t="n">
        <v>289.88</v>
      </c>
      <c r="AC2795" s="80" t="n">
        <v>300</v>
      </c>
      <c r="AD2795" s="83">
        <f>C2795+D2795</f>
        <v/>
      </c>
      <c r="AE2795" s="82">
        <f>N2795-E2795</f>
        <v/>
      </c>
      <c r="AF2795" s="82">
        <f>O2795-F2795</f>
        <v/>
      </c>
      <c r="AG2795" s="82">
        <f>P2795-G2795</f>
        <v/>
      </c>
      <c r="AH2795" s="82">
        <f>Q2795-H2795</f>
        <v/>
      </c>
      <c r="AI2795" s="82">
        <f>R2795-I2795</f>
        <v/>
      </c>
      <c r="AJ2795" s="82">
        <f>S2795-J2795</f>
        <v/>
      </c>
      <c r="AK2795" s="80">
        <f>INDEX(检修、备用和必开!I:I,MATCH(统调负荷!$C2795,检修、备用和必开!$A:$A,0))</f>
        <v/>
      </c>
    </row>
    <row r="2796" ht="13.8" customHeight="1">
      <c r="A2796" s="80">
        <f>WEEKDAY(C2796,2)</f>
        <v/>
      </c>
      <c r="B2796" s="80">
        <f>HOUR(D2796)</f>
        <v/>
      </c>
      <c r="D2796" s="75" t="n"/>
      <c r="E2796" s="80" t="n"/>
      <c r="F2796" s="80" t="n"/>
      <c r="G2796" s="80" t="n"/>
      <c r="H2796" s="80" t="n"/>
      <c r="I2796" s="80" t="n"/>
      <c r="J2796" s="80" t="n"/>
      <c r="K2796" s="80">
        <f>F2796-Y2796</f>
        <v/>
      </c>
      <c r="L2796" s="82">
        <f>AA2796/(K2796+W2796)</f>
        <v/>
      </c>
      <c r="M2796" s="75" t="n">
        <v>0.1041666666666667</v>
      </c>
      <c r="N2796" s="80" t="n">
        <v>38238.8</v>
      </c>
      <c r="O2796" s="80" t="n">
        <v>13653.13</v>
      </c>
      <c r="P2796" s="80" t="n">
        <v>6680.78</v>
      </c>
      <c r="Q2796" s="80" t="n">
        <v>13814.8</v>
      </c>
      <c r="R2796" s="80" t="n">
        <v>5409.85</v>
      </c>
      <c r="S2796" s="80" t="n">
        <v>-1319.76</v>
      </c>
      <c r="T2796" s="80">
        <f>O2796-Y2796</f>
        <v/>
      </c>
      <c r="U2796" s="82">
        <f>AA2796/(T2796+X2796)</f>
        <v/>
      </c>
      <c r="V2796" s="80">
        <f>INDEX(检修、备用和必开!B:B,MATCH(统调负荷!$C2796,检修、备用和必开!$A:$A,0))</f>
        <v/>
      </c>
      <c r="W2796" s="80">
        <f>INDEX(检修、备用和必开!C:C,MATCH(统调负荷!$C2796,检修、备用和必开!$A:$A,0))</f>
        <v/>
      </c>
      <c r="X2796" s="80">
        <f>INDEX(检修、备用和必开!D:D,MATCH(统调负荷!$C2796,检修、备用和必开!$A:$A,0))</f>
        <v/>
      </c>
      <c r="Y2796" s="80">
        <f>INDEX(检修、备用和必开!E:E,MATCH(统调负荷!$C2796,检修、备用和必开!$A:$A,0))</f>
        <v/>
      </c>
      <c r="Z2796" s="80">
        <f>INDEX(检修、备用和必开!F:F,MATCH(统调负荷!$C2796,检修、备用和必开!$A:$A,0))</f>
        <v/>
      </c>
      <c r="AA2796" s="80">
        <f>94492.4-V2796-Z2796</f>
        <v/>
      </c>
      <c r="AB2796" s="80" t="n">
        <v>193.56</v>
      </c>
      <c r="AC2796" s="80" t="n">
        <v>170</v>
      </c>
      <c r="AD2796" s="83">
        <f>C2796+D2796</f>
        <v/>
      </c>
      <c r="AE2796" s="82">
        <f>N2796-E2796</f>
        <v/>
      </c>
      <c r="AF2796" s="82">
        <f>O2796-F2796</f>
        <v/>
      </c>
      <c r="AG2796" s="82">
        <f>P2796-G2796</f>
        <v/>
      </c>
      <c r="AH2796" s="82">
        <f>Q2796-H2796</f>
        <v/>
      </c>
      <c r="AI2796" s="82">
        <f>R2796-I2796</f>
        <v/>
      </c>
      <c r="AJ2796" s="82">
        <f>S2796-J2796</f>
        <v/>
      </c>
      <c r="AK2796" s="80">
        <f>INDEX(检修、备用和必开!I:I,MATCH(统调负荷!$C2796,检修、备用和必开!$A:$A,0))</f>
        <v/>
      </c>
    </row>
    <row r="2797" ht="13.8" customHeight="1">
      <c r="A2797" s="80">
        <f>WEEKDAY(C2797,2)</f>
        <v/>
      </c>
      <c r="B2797" s="80">
        <f>HOUR(D2797)</f>
        <v/>
      </c>
      <c r="D2797" s="75" t="n"/>
      <c r="E2797" s="80" t="n"/>
      <c r="F2797" s="80" t="n"/>
      <c r="G2797" s="80" t="n"/>
      <c r="H2797" s="80" t="n"/>
      <c r="I2797" s="80" t="n"/>
      <c r="J2797" s="80" t="n"/>
      <c r="K2797" s="80">
        <f>F2797-Y2797</f>
        <v/>
      </c>
      <c r="L2797" s="82">
        <f>AA2797/(K2797+W2797)</f>
        <v/>
      </c>
      <c r="M2797" s="75" t="n">
        <v>0.1145833333333333</v>
      </c>
      <c r="N2797" s="80" t="n">
        <v>37775.3</v>
      </c>
      <c r="O2797" s="80" t="n">
        <v>13411.37</v>
      </c>
      <c r="P2797" s="80" t="n">
        <v>6757.76</v>
      </c>
      <c r="Q2797" s="80" t="n">
        <v>13519.5</v>
      </c>
      <c r="R2797" s="80" t="n">
        <v>5371.66</v>
      </c>
      <c r="S2797" s="80" t="n">
        <v>-1284.99</v>
      </c>
      <c r="T2797" s="80">
        <f>O2797-Y2797</f>
        <v/>
      </c>
      <c r="U2797" s="82">
        <f>AA2797/(T2797+X2797)</f>
        <v/>
      </c>
      <c r="V2797" s="80">
        <f>INDEX(检修、备用和必开!B:B,MATCH(统调负荷!$C2797,检修、备用和必开!$A:$A,0))</f>
        <v/>
      </c>
      <c r="W2797" s="80">
        <f>INDEX(检修、备用和必开!C:C,MATCH(统调负荷!$C2797,检修、备用和必开!$A:$A,0))</f>
        <v/>
      </c>
      <c r="X2797" s="80">
        <f>INDEX(检修、备用和必开!D:D,MATCH(统调负荷!$C2797,检修、备用和必开!$A:$A,0))</f>
        <v/>
      </c>
      <c r="Y2797" s="80">
        <f>INDEX(检修、备用和必开!E:E,MATCH(统调负荷!$C2797,检修、备用和必开!$A:$A,0))</f>
        <v/>
      </c>
      <c r="Z2797" s="80">
        <f>INDEX(检修、备用和必开!F:F,MATCH(统调负荷!$C2797,检修、备用和必开!$A:$A,0))</f>
        <v/>
      </c>
      <c r="AA2797" s="80">
        <f>94492.4-V2797-Z2797</f>
        <v/>
      </c>
      <c r="AB2797" s="80" t="n">
        <v>190.12</v>
      </c>
      <c r="AC2797" s="80" t="n">
        <v>104</v>
      </c>
      <c r="AD2797" s="83">
        <f>C2797+D2797</f>
        <v/>
      </c>
      <c r="AE2797" s="82">
        <f>N2797-E2797</f>
        <v/>
      </c>
      <c r="AF2797" s="82">
        <f>O2797-F2797</f>
        <v/>
      </c>
      <c r="AG2797" s="82">
        <f>P2797-G2797</f>
        <v/>
      </c>
      <c r="AH2797" s="82">
        <f>Q2797-H2797</f>
        <v/>
      </c>
      <c r="AI2797" s="82">
        <f>R2797-I2797</f>
        <v/>
      </c>
      <c r="AJ2797" s="82">
        <f>S2797-J2797</f>
        <v/>
      </c>
      <c r="AK2797" s="80">
        <f>INDEX(检修、备用和必开!I:I,MATCH(统调负荷!$C2797,检修、备用和必开!$A:$A,0))</f>
        <v/>
      </c>
    </row>
    <row r="2798" ht="13.8" customHeight="1">
      <c r="A2798" s="80">
        <f>WEEKDAY(C2798,2)</f>
        <v/>
      </c>
      <c r="B2798" s="80">
        <f>HOUR(D2798)</f>
        <v/>
      </c>
      <c r="D2798" s="75" t="n"/>
      <c r="E2798" s="80" t="n"/>
      <c r="F2798" s="80" t="n"/>
      <c r="G2798" s="80" t="n"/>
      <c r="H2798" s="80" t="n"/>
      <c r="I2798" s="80" t="n"/>
      <c r="J2798" s="80" t="n"/>
      <c r="K2798" s="80">
        <f>F2798-Y2798</f>
        <v/>
      </c>
      <c r="L2798" s="82">
        <f>AA2798/(K2798+W2798)</f>
        <v/>
      </c>
      <c r="M2798" s="75" t="n">
        <v>0.125</v>
      </c>
      <c r="N2798" s="80" t="n">
        <v>37061.9</v>
      </c>
      <c r="O2798" s="80" t="n">
        <v>13396.11</v>
      </c>
      <c r="P2798" s="80" t="n">
        <v>6490.39</v>
      </c>
      <c r="Q2798" s="80" t="n">
        <v>13136.3</v>
      </c>
      <c r="R2798" s="80" t="n">
        <v>5296.59</v>
      </c>
      <c r="S2798" s="80" t="n">
        <v>-1257.49</v>
      </c>
      <c r="T2798" s="80">
        <f>O2798-Y2798</f>
        <v/>
      </c>
      <c r="U2798" s="82">
        <f>AA2798/(T2798+X2798)</f>
        <v/>
      </c>
      <c r="V2798" s="80">
        <f>INDEX(检修、备用和必开!B:B,MATCH(统调负荷!$C2798,检修、备用和必开!$A:$A,0))</f>
        <v/>
      </c>
      <c r="W2798" s="80">
        <f>INDEX(检修、备用和必开!C:C,MATCH(统调负荷!$C2798,检修、备用和必开!$A:$A,0))</f>
        <v/>
      </c>
      <c r="X2798" s="80">
        <f>INDEX(检修、备用和必开!D:D,MATCH(统调负荷!$C2798,检修、备用和必开!$A:$A,0))</f>
        <v/>
      </c>
      <c r="Y2798" s="80">
        <f>INDEX(检修、备用和必开!E:E,MATCH(统调负荷!$C2798,检修、备用和必开!$A:$A,0))</f>
        <v/>
      </c>
      <c r="Z2798" s="80">
        <f>INDEX(检修、备用和必开!F:F,MATCH(统调负荷!$C2798,检修、备用和必开!$A:$A,0))</f>
        <v/>
      </c>
      <c r="AA2798" s="80">
        <f>94492.4-V2798-Z2798</f>
        <v/>
      </c>
      <c r="AB2798" s="80" t="n">
        <v>214.76</v>
      </c>
      <c r="AC2798" s="80" t="n">
        <v>265</v>
      </c>
      <c r="AD2798" s="83">
        <f>C2798+D2798</f>
        <v/>
      </c>
      <c r="AE2798" s="82">
        <f>N2798-E2798</f>
        <v/>
      </c>
      <c r="AF2798" s="82">
        <f>O2798-F2798</f>
        <v/>
      </c>
      <c r="AG2798" s="82">
        <f>P2798-G2798</f>
        <v/>
      </c>
      <c r="AH2798" s="82">
        <f>Q2798-H2798</f>
        <v/>
      </c>
      <c r="AI2798" s="82">
        <f>R2798-I2798</f>
        <v/>
      </c>
      <c r="AJ2798" s="82">
        <f>S2798-J2798</f>
        <v/>
      </c>
      <c r="AK2798" s="80">
        <f>INDEX(检修、备用和必开!I:I,MATCH(统调负荷!$C2798,检修、备用和必开!$A:$A,0))</f>
        <v/>
      </c>
    </row>
    <row r="2799" ht="13.8" customHeight="1">
      <c r="A2799" s="80">
        <f>WEEKDAY(C2799,2)</f>
        <v/>
      </c>
      <c r="B2799" s="80">
        <f>HOUR(D2799)</f>
        <v/>
      </c>
      <c r="D2799" s="75" t="n"/>
      <c r="E2799" s="80" t="n"/>
      <c r="F2799" s="80" t="n"/>
      <c r="G2799" s="80" t="n"/>
      <c r="H2799" s="80" t="n"/>
      <c r="I2799" s="80" t="n"/>
      <c r="J2799" s="80" t="n"/>
      <c r="K2799" s="80">
        <f>F2799-Y2799</f>
        <v/>
      </c>
      <c r="L2799" s="82">
        <f>AA2799/(K2799+W2799)</f>
        <v/>
      </c>
      <c r="M2799" s="75" t="n">
        <v>0.1354166666666667</v>
      </c>
      <c r="N2799" s="80" t="n">
        <v>36567.9</v>
      </c>
      <c r="O2799" s="80" t="n">
        <v>13353.85</v>
      </c>
      <c r="P2799" s="80" t="n">
        <v>6528.59</v>
      </c>
      <c r="Q2799" s="80" t="n">
        <v>12553</v>
      </c>
      <c r="R2799" s="80" t="n">
        <v>5300.2</v>
      </c>
      <c r="S2799" s="80" t="n">
        <v>-1167.74</v>
      </c>
      <c r="T2799" s="80">
        <f>O2799-Y2799</f>
        <v/>
      </c>
      <c r="U2799" s="82">
        <f>AA2799/(T2799+X2799)</f>
        <v/>
      </c>
      <c r="V2799" s="80">
        <f>INDEX(检修、备用和必开!B:B,MATCH(统调负荷!$C2799,检修、备用和必开!$A:$A,0))</f>
        <v/>
      </c>
      <c r="W2799" s="80">
        <f>INDEX(检修、备用和必开!C:C,MATCH(统调负荷!$C2799,检修、备用和必开!$A:$A,0))</f>
        <v/>
      </c>
      <c r="X2799" s="80">
        <f>INDEX(检修、备用和必开!D:D,MATCH(统调负荷!$C2799,检修、备用和必开!$A:$A,0))</f>
        <v/>
      </c>
      <c r="Y2799" s="80">
        <f>INDEX(检修、备用和必开!E:E,MATCH(统调负荷!$C2799,检修、备用和必开!$A:$A,0))</f>
        <v/>
      </c>
      <c r="Z2799" s="80">
        <f>INDEX(检修、备用和必开!F:F,MATCH(统调负荷!$C2799,检修、备用和必开!$A:$A,0))</f>
        <v/>
      </c>
      <c r="AA2799" s="80">
        <f>94492.4-V2799-Z2799</f>
        <v/>
      </c>
      <c r="AB2799" s="80" t="n">
        <v>150</v>
      </c>
      <c r="AC2799" s="80" t="n">
        <v>170</v>
      </c>
      <c r="AD2799" s="83">
        <f>C2799+D2799</f>
        <v/>
      </c>
      <c r="AE2799" s="82">
        <f>N2799-E2799</f>
        <v/>
      </c>
      <c r="AF2799" s="82">
        <f>O2799-F2799</f>
        <v/>
      </c>
      <c r="AG2799" s="82">
        <f>P2799-G2799</f>
        <v/>
      </c>
      <c r="AH2799" s="82">
        <f>Q2799-H2799</f>
        <v/>
      </c>
      <c r="AI2799" s="82">
        <f>R2799-I2799</f>
        <v/>
      </c>
      <c r="AJ2799" s="82">
        <f>S2799-J2799</f>
        <v/>
      </c>
      <c r="AK2799" s="80">
        <f>INDEX(检修、备用和必开!I:I,MATCH(统调负荷!$C2799,检修、备用和必开!$A:$A,0))</f>
        <v/>
      </c>
    </row>
    <row r="2800" ht="13.8" customHeight="1">
      <c r="A2800" s="80">
        <f>WEEKDAY(C2800,2)</f>
        <v/>
      </c>
      <c r="B2800" s="80">
        <f>HOUR(D2800)</f>
        <v/>
      </c>
      <c r="D2800" s="75" t="n"/>
      <c r="E2800" s="80" t="n"/>
      <c r="F2800" s="80" t="n"/>
      <c r="G2800" s="80" t="n"/>
      <c r="H2800" s="80" t="n"/>
      <c r="I2800" s="80" t="n"/>
      <c r="J2800" s="80" t="n"/>
      <c r="K2800" s="80">
        <f>F2800-Y2800</f>
        <v/>
      </c>
      <c r="L2800" s="82">
        <f>AA2800/(K2800+W2800)</f>
        <v/>
      </c>
      <c r="M2800" s="75" t="n">
        <v>0.1458333333333333</v>
      </c>
      <c r="N2800" s="80" t="n">
        <v>36263.8</v>
      </c>
      <c r="O2800" s="80" t="n">
        <v>13421.57</v>
      </c>
      <c r="P2800" s="80" t="n">
        <v>6537.52</v>
      </c>
      <c r="Q2800" s="80" t="n">
        <v>12166.5</v>
      </c>
      <c r="R2800" s="80" t="n">
        <v>5299.85</v>
      </c>
      <c r="S2800" s="80" t="n">
        <v>-1161.64</v>
      </c>
      <c r="T2800" s="80">
        <f>O2800-Y2800</f>
        <v/>
      </c>
      <c r="U2800" s="82">
        <f>AA2800/(T2800+X2800)</f>
        <v/>
      </c>
      <c r="V2800" s="80">
        <f>INDEX(检修、备用和必开!B:B,MATCH(统调负荷!$C2800,检修、备用和必开!$A:$A,0))</f>
        <v/>
      </c>
      <c r="W2800" s="80">
        <f>INDEX(检修、备用和必开!C:C,MATCH(统调负荷!$C2800,检修、备用和必开!$A:$A,0))</f>
        <v/>
      </c>
      <c r="X2800" s="80">
        <f>INDEX(检修、备用和必开!D:D,MATCH(统调负荷!$C2800,检修、备用和必开!$A:$A,0))</f>
        <v/>
      </c>
      <c r="Y2800" s="80">
        <f>INDEX(检修、备用和必开!E:E,MATCH(统调负荷!$C2800,检修、备用和必开!$A:$A,0))</f>
        <v/>
      </c>
      <c r="Z2800" s="80">
        <f>INDEX(检修、备用和必开!F:F,MATCH(统调负荷!$C2800,检修、备用和必开!$A:$A,0))</f>
        <v/>
      </c>
      <c r="AA2800" s="80">
        <f>94492.4-V2800-Z2800</f>
        <v/>
      </c>
      <c r="AB2800" s="80" t="n">
        <v>85.97</v>
      </c>
      <c r="AC2800" s="80" t="n">
        <v>150</v>
      </c>
      <c r="AD2800" s="83">
        <f>C2800+D2800</f>
        <v/>
      </c>
      <c r="AE2800" s="82">
        <f>N2800-E2800</f>
        <v/>
      </c>
      <c r="AF2800" s="82">
        <f>O2800-F2800</f>
        <v/>
      </c>
      <c r="AG2800" s="82">
        <f>P2800-G2800</f>
        <v/>
      </c>
      <c r="AH2800" s="82">
        <f>Q2800-H2800</f>
        <v/>
      </c>
      <c r="AI2800" s="82">
        <f>R2800-I2800</f>
        <v/>
      </c>
      <c r="AJ2800" s="82">
        <f>S2800-J2800</f>
        <v/>
      </c>
      <c r="AK2800" s="80">
        <f>INDEX(检修、备用和必开!I:I,MATCH(统调负荷!$C2800,检修、备用和必开!$A:$A,0))</f>
        <v/>
      </c>
    </row>
    <row r="2801" ht="13.8" customHeight="1">
      <c r="A2801" s="80">
        <f>WEEKDAY(C2801,2)</f>
        <v/>
      </c>
      <c r="B2801" s="80">
        <f>HOUR(D2801)</f>
        <v/>
      </c>
      <c r="D2801" s="75" t="n"/>
      <c r="E2801" s="80" t="n"/>
      <c r="F2801" s="80" t="n"/>
      <c r="G2801" s="80" t="n"/>
      <c r="H2801" s="80" t="n"/>
      <c r="I2801" s="80" t="n"/>
      <c r="J2801" s="80" t="n"/>
      <c r="K2801" s="80">
        <f>F2801-Y2801</f>
        <v/>
      </c>
      <c r="L2801" s="82">
        <f>AA2801/(K2801+W2801)</f>
        <v/>
      </c>
      <c r="M2801" s="75" t="n">
        <v>0.15625</v>
      </c>
      <c r="N2801" s="80" t="n">
        <v>35879.6</v>
      </c>
      <c r="O2801" s="80" t="n">
        <v>12960.6</v>
      </c>
      <c r="P2801" s="80" t="n">
        <v>6667.31</v>
      </c>
      <c r="Q2801" s="80" t="n">
        <v>12106.2</v>
      </c>
      <c r="R2801" s="80" t="n">
        <v>5303.09</v>
      </c>
      <c r="S2801" s="80" t="n">
        <v>-1157.6</v>
      </c>
      <c r="T2801" s="80">
        <f>O2801-Y2801</f>
        <v/>
      </c>
      <c r="U2801" s="82">
        <f>AA2801/(T2801+X2801)</f>
        <v/>
      </c>
      <c r="V2801" s="80">
        <f>INDEX(检修、备用和必开!B:B,MATCH(统调负荷!$C2801,检修、备用和必开!$A:$A,0))</f>
        <v/>
      </c>
      <c r="W2801" s="80">
        <f>INDEX(检修、备用和必开!C:C,MATCH(统调负荷!$C2801,检修、备用和必开!$A:$A,0))</f>
        <v/>
      </c>
      <c r="X2801" s="80">
        <f>INDEX(检修、备用和必开!D:D,MATCH(统调负荷!$C2801,检修、备用和必开!$A:$A,0))</f>
        <v/>
      </c>
      <c r="Y2801" s="80">
        <f>INDEX(检修、备用和必开!E:E,MATCH(统调负荷!$C2801,检修、备用和必开!$A:$A,0))</f>
        <v/>
      </c>
      <c r="Z2801" s="80">
        <f>INDEX(检修、备用和必开!F:F,MATCH(统调负荷!$C2801,检修、备用和必开!$A:$A,0))</f>
        <v/>
      </c>
      <c r="AA2801" s="80">
        <f>94492.4-V2801-Z2801</f>
        <v/>
      </c>
      <c r="AB2801" s="80" t="n">
        <v>0</v>
      </c>
      <c r="AC2801" s="80" t="n">
        <v>0</v>
      </c>
      <c r="AD2801" s="83">
        <f>C2801+D2801</f>
        <v/>
      </c>
      <c r="AE2801" s="82">
        <f>N2801-E2801</f>
        <v/>
      </c>
      <c r="AF2801" s="82">
        <f>O2801-F2801</f>
        <v/>
      </c>
      <c r="AG2801" s="82">
        <f>P2801-G2801</f>
        <v/>
      </c>
      <c r="AH2801" s="82">
        <f>Q2801-H2801</f>
        <v/>
      </c>
      <c r="AI2801" s="82">
        <f>R2801-I2801</f>
        <v/>
      </c>
      <c r="AJ2801" s="82">
        <f>S2801-J2801</f>
        <v/>
      </c>
      <c r="AK2801" s="80">
        <f>INDEX(检修、备用和必开!I:I,MATCH(统调负荷!$C2801,检修、备用和必开!$A:$A,0))</f>
        <v/>
      </c>
    </row>
    <row r="2802" ht="13.8" customHeight="1">
      <c r="A2802" s="80">
        <f>WEEKDAY(C2802,2)</f>
        <v/>
      </c>
      <c r="B2802" s="80">
        <f>HOUR(D2802)</f>
        <v/>
      </c>
      <c r="D2802" s="75" t="n"/>
      <c r="E2802" s="80" t="n"/>
      <c r="F2802" s="80" t="n"/>
      <c r="G2802" s="80" t="n"/>
      <c r="H2802" s="80" t="n"/>
      <c r="I2802" s="80" t="n"/>
      <c r="J2802" s="80" t="n"/>
      <c r="K2802" s="80">
        <f>F2802-Y2802</f>
        <v/>
      </c>
      <c r="L2802" s="82">
        <f>AA2802/(K2802+W2802)</f>
        <v/>
      </c>
      <c r="M2802" s="75" t="n">
        <v>0.1666666666666667</v>
      </c>
      <c r="N2802" s="80" t="n">
        <v>35408.6</v>
      </c>
      <c r="O2802" s="80" t="n">
        <v>13622.19</v>
      </c>
      <c r="P2802" s="80" t="n">
        <v>5918.77</v>
      </c>
      <c r="Q2802" s="80" t="n">
        <v>11722.7</v>
      </c>
      <c r="R2802" s="80" t="n">
        <v>5300.14</v>
      </c>
      <c r="S2802" s="80" t="n">
        <v>-1155.2</v>
      </c>
      <c r="T2802" s="80">
        <f>O2802-Y2802</f>
        <v/>
      </c>
      <c r="U2802" s="82">
        <f>AA2802/(T2802+X2802)</f>
        <v/>
      </c>
      <c r="V2802" s="80">
        <f>INDEX(检修、备用和必开!B:B,MATCH(统调负荷!$C2802,检修、备用和必开!$A:$A,0))</f>
        <v/>
      </c>
      <c r="W2802" s="80">
        <f>INDEX(检修、备用和必开!C:C,MATCH(统调负荷!$C2802,检修、备用和必开!$A:$A,0))</f>
        <v/>
      </c>
      <c r="X2802" s="80">
        <f>INDEX(检修、备用和必开!D:D,MATCH(统调负荷!$C2802,检修、备用和必开!$A:$A,0))</f>
        <v/>
      </c>
      <c r="Y2802" s="80">
        <f>INDEX(检修、备用和必开!E:E,MATCH(统调负荷!$C2802,检修、备用和必开!$A:$A,0))</f>
        <v/>
      </c>
      <c r="Z2802" s="80">
        <f>INDEX(检修、备用和必开!F:F,MATCH(统调负荷!$C2802,检修、备用和必开!$A:$A,0))</f>
        <v/>
      </c>
      <c r="AA2802" s="80">
        <f>94492.4-V2802-Z2802</f>
        <v/>
      </c>
      <c r="AB2802" s="80" t="n">
        <v>266</v>
      </c>
      <c r="AC2802" s="80" t="n">
        <v>290</v>
      </c>
      <c r="AD2802" s="83">
        <f>C2802+D2802</f>
        <v/>
      </c>
      <c r="AE2802" s="82">
        <f>N2802-E2802</f>
        <v/>
      </c>
      <c r="AF2802" s="82">
        <f>O2802-F2802</f>
        <v/>
      </c>
      <c r="AG2802" s="82">
        <f>P2802-G2802</f>
        <v/>
      </c>
      <c r="AH2802" s="82">
        <f>Q2802-H2802</f>
        <v/>
      </c>
      <c r="AI2802" s="82">
        <f>R2802-I2802</f>
        <v/>
      </c>
      <c r="AJ2802" s="82">
        <f>S2802-J2802</f>
        <v/>
      </c>
      <c r="AK2802" s="80">
        <f>INDEX(检修、备用和必开!I:I,MATCH(统调负荷!$C2802,检修、备用和必开!$A:$A,0))</f>
        <v/>
      </c>
    </row>
    <row r="2803" ht="13.8" customHeight="1">
      <c r="A2803" s="80">
        <f>WEEKDAY(C2803,2)</f>
        <v/>
      </c>
      <c r="B2803" s="80">
        <f>HOUR(D2803)</f>
        <v/>
      </c>
      <c r="D2803" s="75" t="n"/>
      <c r="E2803" s="80" t="n"/>
      <c r="F2803" s="80" t="n"/>
      <c r="G2803" s="80" t="n"/>
      <c r="H2803" s="80" t="n"/>
      <c r="I2803" s="80" t="n"/>
      <c r="J2803" s="80" t="n"/>
      <c r="K2803" s="80">
        <f>F2803-Y2803</f>
        <v/>
      </c>
      <c r="L2803" s="82">
        <f>AA2803/(K2803+W2803)</f>
        <v/>
      </c>
      <c r="M2803" s="75" t="n">
        <v>0.1770833333333333</v>
      </c>
      <c r="N2803" s="80" t="n">
        <v>35347.7</v>
      </c>
      <c r="O2803" s="80" t="n">
        <v>13689.23</v>
      </c>
      <c r="P2803" s="80" t="n">
        <v>5673.25</v>
      </c>
      <c r="Q2803" s="80" t="n">
        <v>11799.7</v>
      </c>
      <c r="R2803" s="80" t="n">
        <v>5327.81</v>
      </c>
      <c r="S2803" s="80" t="n">
        <v>-1142.29</v>
      </c>
      <c r="T2803" s="80">
        <f>O2803-Y2803</f>
        <v/>
      </c>
      <c r="U2803" s="82">
        <f>AA2803/(T2803+X2803)</f>
        <v/>
      </c>
      <c r="V2803" s="80">
        <f>INDEX(检修、备用和必开!B:B,MATCH(统调负荷!$C2803,检修、备用和必开!$A:$A,0))</f>
        <v/>
      </c>
      <c r="W2803" s="80">
        <f>INDEX(检修、备用和必开!C:C,MATCH(统调负荷!$C2803,检修、备用和必开!$A:$A,0))</f>
        <v/>
      </c>
      <c r="X2803" s="80">
        <f>INDEX(检修、备用和必开!D:D,MATCH(统调负荷!$C2803,检修、备用和必开!$A:$A,0))</f>
        <v/>
      </c>
      <c r="Y2803" s="80">
        <f>INDEX(检修、备用和必开!E:E,MATCH(统调负荷!$C2803,检修、备用和必开!$A:$A,0))</f>
        <v/>
      </c>
      <c r="Z2803" s="80">
        <f>INDEX(检修、备用和必开!F:F,MATCH(统调负荷!$C2803,检修、备用和必开!$A:$A,0))</f>
        <v/>
      </c>
      <c r="AA2803" s="80">
        <f>94492.4-V2803-Z2803</f>
        <v/>
      </c>
      <c r="AB2803" s="80" t="n">
        <v>213.62</v>
      </c>
      <c r="AC2803" s="80" t="n">
        <v>266</v>
      </c>
      <c r="AD2803" s="83">
        <f>C2803+D2803</f>
        <v/>
      </c>
      <c r="AE2803" s="82">
        <f>N2803-E2803</f>
        <v/>
      </c>
      <c r="AF2803" s="82">
        <f>O2803-F2803</f>
        <v/>
      </c>
      <c r="AG2803" s="82">
        <f>P2803-G2803</f>
        <v/>
      </c>
      <c r="AH2803" s="82">
        <f>Q2803-H2803</f>
        <v/>
      </c>
      <c r="AI2803" s="82">
        <f>R2803-I2803</f>
        <v/>
      </c>
      <c r="AJ2803" s="82">
        <f>S2803-J2803</f>
        <v/>
      </c>
      <c r="AK2803" s="80">
        <f>INDEX(检修、备用和必开!I:I,MATCH(统调负荷!$C2803,检修、备用和必开!$A:$A,0))</f>
        <v/>
      </c>
    </row>
    <row r="2804" ht="13.8" customHeight="1">
      <c r="A2804" s="80">
        <f>WEEKDAY(C2804,2)</f>
        <v/>
      </c>
      <c r="B2804" s="80">
        <f>HOUR(D2804)</f>
        <v/>
      </c>
      <c r="D2804" s="75" t="n"/>
      <c r="E2804" s="80" t="n"/>
      <c r="F2804" s="80" t="n"/>
      <c r="G2804" s="80" t="n"/>
      <c r="H2804" s="80" t="n"/>
      <c r="I2804" s="80" t="n"/>
      <c r="J2804" s="80" t="n"/>
      <c r="K2804" s="80">
        <f>F2804-Y2804</f>
        <v/>
      </c>
      <c r="L2804" s="82">
        <f>AA2804/(K2804+W2804)</f>
        <v/>
      </c>
      <c r="M2804" s="75" t="n">
        <v>0.1875</v>
      </c>
      <c r="N2804" s="80" t="n">
        <v>35052.2</v>
      </c>
      <c r="O2804" s="80" t="n">
        <v>13188.62</v>
      </c>
      <c r="P2804" s="80" t="n">
        <v>5827.45</v>
      </c>
      <c r="Q2804" s="80" t="n">
        <v>11797</v>
      </c>
      <c r="R2804" s="80" t="n">
        <v>5388.14</v>
      </c>
      <c r="S2804" s="80" t="n">
        <v>-1149.01</v>
      </c>
      <c r="T2804" s="80">
        <f>O2804-Y2804</f>
        <v/>
      </c>
      <c r="U2804" s="82">
        <f>AA2804/(T2804+X2804)</f>
        <v/>
      </c>
      <c r="V2804" s="80">
        <f>INDEX(检修、备用和必开!B:B,MATCH(统调负荷!$C2804,检修、备用和必开!$A:$A,0))</f>
        <v/>
      </c>
      <c r="W2804" s="80">
        <f>INDEX(检修、备用和必开!C:C,MATCH(统调负荷!$C2804,检修、备用和必开!$A:$A,0))</f>
        <v/>
      </c>
      <c r="X2804" s="80">
        <f>INDEX(检修、备用和必开!D:D,MATCH(统调负荷!$C2804,检修、备用和必开!$A:$A,0))</f>
        <v/>
      </c>
      <c r="Y2804" s="80">
        <f>INDEX(检修、备用和必开!E:E,MATCH(统调负荷!$C2804,检修、备用和必开!$A:$A,0))</f>
        <v/>
      </c>
      <c r="Z2804" s="80">
        <f>INDEX(检修、备用和必开!F:F,MATCH(统调负荷!$C2804,检修、备用和必开!$A:$A,0))</f>
        <v/>
      </c>
      <c r="AA2804" s="80">
        <f>94492.4-V2804-Z2804</f>
        <v/>
      </c>
      <c r="AB2804" s="80" t="n">
        <v>192.41</v>
      </c>
      <c r="AC2804" s="80" t="n">
        <v>0</v>
      </c>
      <c r="AD2804" s="83">
        <f>C2804+D2804</f>
        <v/>
      </c>
      <c r="AE2804" s="82">
        <f>N2804-E2804</f>
        <v/>
      </c>
      <c r="AF2804" s="82">
        <f>O2804-F2804</f>
        <v/>
      </c>
      <c r="AG2804" s="82">
        <f>P2804-G2804</f>
        <v/>
      </c>
      <c r="AH2804" s="82">
        <f>Q2804-H2804</f>
        <v/>
      </c>
      <c r="AI2804" s="82">
        <f>R2804-I2804</f>
        <v/>
      </c>
      <c r="AJ2804" s="82">
        <f>S2804-J2804</f>
        <v/>
      </c>
      <c r="AK2804" s="80">
        <f>INDEX(检修、备用和必开!I:I,MATCH(统调负荷!$C2804,检修、备用和必开!$A:$A,0))</f>
        <v/>
      </c>
    </row>
    <row r="2805" ht="13.8" customHeight="1">
      <c r="A2805" s="80">
        <f>WEEKDAY(C2805,2)</f>
        <v/>
      </c>
      <c r="B2805" s="80">
        <f>HOUR(D2805)</f>
        <v/>
      </c>
      <c r="D2805" s="75" t="n"/>
      <c r="E2805" s="80" t="n"/>
      <c r="F2805" s="80" t="n"/>
      <c r="G2805" s="80" t="n"/>
      <c r="H2805" s="80" t="n"/>
      <c r="I2805" s="80" t="n"/>
      <c r="J2805" s="80" t="n"/>
      <c r="K2805" s="80">
        <f>F2805-Y2805</f>
        <v/>
      </c>
      <c r="L2805" s="82">
        <f>AA2805/(K2805+W2805)</f>
        <v/>
      </c>
      <c r="M2805" s="75" t="n">
        <v>0.1979166666666667</v>
      </c>
      <c r="N2805" s="80" t="n">
        <v>35116.3</v>
      </c>
      <c r="O2805" s="80" t="n">
        <v>12964.24</v>
      </c>
      <c r="P2805" s="80" t="n">
        <v>5734.79</v>
      </c>
      <c r="Q2805" s="80" t="n">
        <v>12157.8</v>
      </c>
      <c r="R2805" s="80" t="n">
        <v>5407.5</v>
      </c>
      <c r="S2805" s="80" t="n">
        <v>-1148.03</v>
      </c>
      <c r="T2805" s="80">
        <f>O2805-Y2805</f>
        <v/>
      </c>
      <c r="U2805" s="82">
        <f>AA2805/(T2805+X2805)</f>
        <v/>
      </c>
      <c r="V2805" s="80">
        <f>INDEX(检修、备用和必开!B:B,MATCH(统调负荷!$C2805,检修、备用和必开!$A:$A,0))</f>
        <v/>
      </c>
      <c r="W2805" s="80">
        <f>INDEX(检修、备用和必开!C:C,MATCH(统调负荷!$C2805,检修、备用和必开!$A:$A,0))</f>
        <v/>
      </c>
      <c r="X2805" s="80">
        <f>INDEX(检修、备用和必开!D:D,MATCH(统调负荷!$C2805,检修、备用和必开!$A:$A,0))</f>
        <v/>
      </c>
      <c r="Y2805" s="80">
        <f>INDEX(检修、备用和必开!E:E,MATCH(统调负荷!$C2805,检修、备用和必开!$A:$A,0))</f>
        <v/>
      </c>
      <c r="Z2805" s="80">
        <f>INDEX(检修、备用和必开!F:F,MATCH(统调负荷!$C2805,检修、备用和必开!$A:$A,0))</f>
        <v/>
      </c>
      <c r="AA2805" s="80">
        <f>94492.4-V2805-Z2805</f>
        <v/>
      </c>
      <c r="AB2805" s="80" t="n">
        <v>188.97</v>
      </c>
      <c r="AC2805" s="80" t="n">
        <v>100</v>
      </c>
      <c r="AD2805" s="83">
        <f>C2805+D2805</f>
        <v/>
      </c>
      <c r="AE2805" s="82">
        <f>N2805-E2805</f>
        <v/>
      </c>
      <c r="AF2805" s="82">
        <f>O2805-F2805</f>
        <v/>
      </c>
      <c r="AG2805" s="82">
        <f>P2805-G2805</f>
        <v/>
      </c>
      <c r="AH2805" s="82">
        <f>Q2805-H2805</f>
        <v/>
      </c>
      <c r="AI2805" s="82">
        <f>R2805-I2805</f>
        <v/>
      </c>
      <c r="AJ2805" s="82">
        <f>S2805-J2805</f>
        <v/>
      </c>
      <c r="AK2805" s="80">
        <f>INDEX(检修、备用和必开!I:I,MATCH(统调负荷!$C2805,检修、备用和必开!$A:$A,0))</f>
        <v/>
      </c>
    </row>
    <row r="2806" ht="13.8" customHeight="1">
      <c r="A2806" s="80">
        <f>WEEKDAY(C2806,2)</f>
        <v/>
      </c>
      <c r="B2806" s="80">
        <f>HOUR(D2806)</f>
        <v/>
      </c>
      <c r="D2806" s="75" t="n"/>
      <c r="E2806" s="80" t="n"/>
      <c r="F2806" s="80" t="n"/>
      <c r="G2806" s="80" t="n"/>
      <c r="H2806" s="80" t="n"/>
      <c r="I2806" s="80" t="n"/>
      <c r="J2806" s="80" t="n"/>
      <c r="K2806" s="80">
        <f>F2806-Y2806</f>
        <v/>
      </c>
      <c r="L2806" s="82">
        <f>AA2806/(K2806+W2806)</f>
        <v/>
      </c>
      <c r="M2806" s="75" t="n">
        <v>0.2083333333333333</v>
      </c>
      <c r="N2806" s="80" t="n">
        <v>34937.1</v>
      </c>
      <c r="O2806" s="80" t="n">
        <v>12610.5</v>
      </c>
      <c r="P2806" s="80" t="n">
        <v>5952.08</v>
      </c>
      <c r="Q2806" s="80" t="n">
        <v>12105.9</v>
      </c>
      <c r="R2806" s="80" t="n">
        <v>5425.88</v>
      </c>
      <c r="S2806" s="80" t="n">
        <v>-1157.26</v>
      </c>
      <c r="T2806" s="80">
        <f>O2806-Y2806</f>
        <v/>
      </c>
      <c r="U2806" s="82">
        <f>AA2806/(T2806+X2806)</f>
        <v/>
      </c>
      <c r="V2806" s="80">
        <f>INDEX(检修、备用和必开!B:B,MATCH(统调负荷!$C2806,检修、备用和必开!$A:$A,0))</f>
        <v/>
      </c>
      <c r="W2806" s="80">
        <f>INDEX(检修、备用和必开!C:C,MATCH(统调负荷!$C2806,检修、备用和必开!$A:$A,0))</f>
        <v/>
      </c>
      <c r="X2806" s="80">
        <f>INDEX(检修、备用和必开!D:D,MATCH(统调负荷!$C2806,检修、备用和必开!$A:$A,0))</f>
        <v/>
      </c>
      <c r="Y2806" s="80">
        <f>INDEX(检修、备用和必开!E:E,MATCH(统调负荷!$C2806,检修、备用和必开!$A:$A,0))</f>
        <v/>
      </c>
      <c r="Z2806" s="80">
        <f>INDEX(检修、备用和必开!F:F,MATCH(统调负荷!$C2806,检修、备用和必开!$A:$A,0))</f>
        <v/>
      </c>
      <c r="AA2806" s="80">
        <f>94492.4-V2806-Z2806</f>
        <v/>
      </c>
      <c r="AB2806" s="80" t="n">
        <v>150</v>
      </c>
      <c r="AC2806" s="80" t="n">
        <v>0</v>
      </c>
      <c r="AD2806" s="83">
        <f>C2806+D2806</f>
        <v/>
      </c>
      <c r="AE2806" s="82">
        <f>N2806-E2806</f>
        <v/>
      </c>
      <c r="AF2806" s="82">
        <f>O2806-F2806</f>
        <v/>
      </c>
      <c r="AG2806" s="82">
        <f>P2806-G2806</f>
        <v/>
      </c>
      <c r="AH2806" s="82">
        <f>Q2806-H2806</f>
        <v/>
      </c>
      <c r="AI2806" s="82">
        <f>R2806-I2806</f>
        <v/>
      </c>
      <c r="AJ2806" s="82">
        <f>S2806-J2806</f>
        <v/>
      </c>
      <c r="AK2806" s="80">
        <f>INDEX(检修、备用和必开!I:I,MATCH(统调负荷!$C2806,检修、备用和必开!$A:$A,0))</f>
        <v/>
      </c>
    </row>
    <row r="2807" ht="13.8" customHeight="1">
      <c r="A2807" s="80">
        <f>WEEKDAY(C2807,2)</f>
        <v/>
      </c>
      <c r="B2807" s="80">
        <f>HOUR(D2807)</f>
        <v/>
      </c>
      <c r="D2807" s="75" t="n"/>
      <c r="E2807" s="80" t="n"/>
      <c r="F2807" s="80" t="n"/>
      <c r="G2807" s="80" t="n"/>
      <c r="H2807" s="80" t="n"/>
      <c r="I2807" s="80" t="n"/>
      <c r="J2807" s="80" t="n"/>
      <c r="K2807" s="80">
        <f>F2807-Y2807</f>
        <v/>
      </c>
      <c r="L2807" s="82">
        <f>AA2807/(K2807+W2807)</f>
        <v/>
      </c>
      <c r="M2807" s="75" t="n">
        <v>0.21875</v>
      </c>
      <c r="N2807" s="80" t="n">
        <v>35007.8</v>
      </c>
      <c r="O2807" s="80" t="n">
        <v>12593.36</v>
      </c>
      <c r="P2807" s="80" t="n">
        <v>5715.93</v>
      </c>
      <c r="Q2807" s="80" t="n">
        <v>12410.3</v>
      </c>
      <c r="R2807" s="80" t="n">
        <v>5456.17</v>
      </c>
      <c r="S2807" s="80" t="n">
        <v>-1167.96</v>
      </c>
      <c r="T2807" s="80">
        <f>O2807-Y2807</f>
        <v/>
      </c>
      <c r="U2807" s="82">
        <f>AA2807/(T2807+X2807)</f>
        <v/>
      </c>
      <c r="V2807" s="80">
        <f>INDEX(检修、备用和必开!B:B,MATCH(统调负荷!$C2807,检修、备用和必开!$A:$A,0))</f>
        <v/>
      </c>
      <c r="W2807" s="80">
        <f>INDEX(检修、备用和必开!C:C,MATCH(统调负荷!$C2807,检修、备用和必开!$A:$A,0))</f>
        <v/>
      </c>
      <c r="X2807" s="80">
        <f>INDEX(检修、备用和必开!D:D,MATCH(统调负荷!$C2807,检修、备用和必开!$A:$A,0))</f>
        <v/>
      </c>
      <c r="Y2807" s="80">
        <f>INDEX(检修、备用和必开!E:E,MATCH(统调负荷!$C2807,检修、备用和必开!$A:$A,0))</f>
        <v/>
      </c>
      <c r="Z2807" s="80">
        <f>INDEX(检修、备用和必开!F:F,MATCH(统调负荷!$C2807,检修、备用和必开!$A:$A,0))</f>
        <v/>
      </c>
      <c r="AA2807" s="80">
        <f>94492.4-V2807-Z2807</f>
        <v/>
      </c>
      <c r="AB2807" s="80" t="n">
        <v>59.61</v>
      </c>
      <c r="AC2807" s="80" t="n">
        <v>0</v>
      </c>
      <c r="AD2807" s="83">
        <f>C2807+D2807</f>
        <v/>
      </c>
      <c r="AE2807" s="82">
        <f>N2807-E2807</f>
        <v/>
      </c>
      <c r="AF2807" s="82">
        <f>O2807-F2807</f>
        <v/>
      </c>
      <c r="AG2807" s="82">
        <f>P2807-G2807</f>
        <v/>
      </c>
      <c r="AH2807" s="82">
        <f>Q2807-H2807</f>
        <v/>
      </c>
      <c r="AI2807" s="82">
        <f>R2807-I2807</f>
        <v/>
      </c>
      <c r="AJ2807" s="82">
        <f>S2807-J2807</f>
        <v/>
      </c>
      <c r="AK2807" s="80">
        <f>INDEX(检修、备用和必开!I:I,MATCH(统调负荷!$C2807,检修、备用和必开!$A:$A,0))</f>
        <v/>
      </c>
    </row>
    <row r="2808" ht="13.8" customHeight="1">
      <c r="A2808" s="80">
        <f>WEEKDAY(C2808,2)</f>
        <v/>
      </c>
      <c r="B2808" s="80">
        <f>HOUR(D2808)</f>
        <v/>
      </c>
      <c r="D2808" s="75" t="n"/>
      <c r="E2808" s="80" t="n"/>
      <c r="F2808" s="80" t="n"/>
      <c r="G2808" s="80" t="n"/>
      <c r="H2808" s="80" t="n"/>
      <c r="I2808" s="80" t="n"/>
      <c r="J2808" s="80" t="n"/>
      <c r="K2808" s="80">
        <f>F2808-Y2808</f>
        <v/>
      </c>
      <c r="L2808" s="82">
        <f>AA2808/(K2808+W2808)</f>
        <v/>
      </c>
      <c r="M2808" s="75" t="n">
        <v>0.2291666666666667</v>
      </c>
      <c r="N2808" s="80" t="n">
        <v>35342.9</v>
      </c>
      <c r="O2808" s="80" t="n">
        <v>13114.02</v>
      </c>
      <c r="P2808" s="80" t="n">
        <v>5681.12</v>
      </c>
      <c r="Q2808" s="80" t="n">
        <v>12261.2</v>
      </c>
      <c r="R2808" s="80" t="n">
        <v>5448.85</v>
      </c>
      <c r="S2808" s="80" t="n">
        <v>-1162.29</v>
      </c>
      <c r="T2808" s="80">
        <f>O2808-Y2808</f>
        <v/>
      </c>
      <c r="U2808" s="82">
        <f>AA2808/(T2808+X2808)</f>
        <v/>
      </c>
      <c r="V2808" s="80">
        <f>INDEX(检修、备用和必开!B:B,MATCH(统调负荷!$C2808,检修、备用和必开!$A:$A,0))</f>
        <v/>
      </c>
      <c r="W2808" s="80">
        <f>INDEX(检修、备用和必开!C:C,MATCH(统调负荷!$C2808,检修、备用和必开!$A:$A,0))</f>
        <v/>
      </c>
      <c r="X2808" s="80">
        <f>INDEX(检修、备用和必开!D:D,MATCH(统调负荷!$C2808,检修、备用和必开!$A:$A,0))</f>
        <v/>
      </c>
      <c r="Y2808" s="80">
        <f>INDEX(检修、备用和必开!E:E,MATCH(统调负荷!$C2808,检修、备用和必开!$A:$A,0))</f>
        <v/>
      </c>
      <c r="Z2808" s="80">
        <f>INDEX(检修、备用和必开!F:F,MATCH(统调负荷!$C2808,检修、备用和必开!$A:$A,0))</f>
        <v/>
      </c>
      <c r="AA2808" s="80">
        <f>94492.4-V2808-Z2808</f>
        <v/>
      </c>
      <c r="AB2808" s="80" t="n">
        <v>85.97</v>
      </c>
      <c r="AC2808" s="80" t="n">
        <v>255.01</v>
      </c>
      <c r="AD2808" s="83">
        <f>C2808+D2808</f>
        <v/>
      </c>
      <c r="AE2808" s="82">
        <f>N2808-E2808</f>
        <v/>
      </c>
      <c r="AF2808" s="82">
        <f>O2808-F2808</f>
        <v/>
      </c>
      <c r="AG2808" s="82">
        <f>P2808-G2808</f>
        <v/>
      </c>
      <c r="AH2808" s="82">
        <f>Q2808-H2808</f>
        <v/>
      </c>
      <c r="AI2808" s="82">
        <f>R2808-I2808</f>
        <v/>
      </c>
      <c r="AJ2808" s="82">
        <f>S2808-J2808</f>
        <v/>
      </c>
      <c r="AK2808" s="80">
        <f>INDEX(检修、备用和必开!I:I,MATCH(统调负荷!$C2808,检修、备用和必开!$A:$A,0))</f>
        <v/>
      </c>
    </row>
    <row r="2809" ht="13.8" customHeight="1">
      <c r="A2809" s="80">
        <f>WEEKDAY(C2809,2)</f>
        <v/>
      </c>
      <c r="B2809" s="80">
        <f>HOUR(D2809)</f>
        <v/>
      </c>
      <c r="D2809" s="75" t="n"/>
      <c r="E2809" s="80" t="n"/>
      <c r="F2809" s="80" t="n"/>
      <c r="G2809" s="80" t="n"/>
      <c r="H2809" s="80" t="n"/>
      <c r="I2809" s="80" t="n"/>
      <c r="J2809" s="80" t="n"/>
      <c r="K2809" s="80">
        <f>F2809-Y2809</f>
        <v/>
      </c>
      <c r="L2809" s="82">
        <f>AA2809/(K2809+W2809)</f>
        <v/>
      </c>
      <c r="M2809" s="75" t="n">
        <v>0.2395833333333333</v>
      </c>
      <c r="N2809" s="80" t="n">
        <v>35600</v>
      </c>
      <c r="O2809" s="80" t="n">
        <v>13351.72</v>
      </c>
      <c r="P2809" s="80" t="n">
        <v>5702.47</v>
      </c>
      <c r="Q2809" s="80" t="n">
        <v>12220.6</v>
      </c>
      <c r="R2809" s="80" t="n">
        <v>5493.87</v>
      </c>
      <c r="S2809" s="80" t="n">
        <v>-1168.66</v>
      </c>
      <c r="T2809" s="80">
        <f>O2809-Y2809</f>
        <v/>
      </c>
      <c r="U2809" s="82">
        <f>AA2809/(T2809+X2809)</f>
        <v/>
      </c>
      <c r="V2809" s="80">
        <f>INDEX(检修、备用和必开!B:B,MATCH(统调负荷!$C2809,检修、备用和必开!$A:$A,0))</f>
        <v/>
      </c>
      <c r="W2809" s="80">
        <f>INDEX(检修、备用和必开!C:C,MATCH(统调负荷!$C2809,检修、备用和必开!$A:$A,0))</f>
        <v/>
      </c>
      <c r="X2809" s="80">
        <f>INDEX(检修、备用和必开!D:D,MATCH(统调负荷!$C2809,检修、备用和必开!$A:$A,0))</f>
        <v/>
      </c>
      <c r="Y2809" s="80">
        <f>INDEX(检修、备用和必开!E:E,MATCH(统调负荷!$C2809,检修、备用和必开!$A:$A,0))</f>
        <v/>
      </c>
      <c r="Z2809" s="80">
        <f>INDEX(检修、备用和必开!F:F,MATCH(统调负荷!$C2809,检修、备用和必开!$A:$A,0))</f>
        <v/>
      </c>
      <c r="AA2809" s="80">
        <f>94492.4-V2809-Z2809</f>
        <v/>
      </c>
      <c r="AB2809" s="80" t="n">
        <v>193.56</v>
      </c>
      <c r="AC2809" s="80" t="n">
        <v>212</v>
      </c>
      <c r="AD2809" s="83">
        <f>C2809+D2809</f>
        <v/>
      </c>
      <c r="AE2809" s="82">
        <f>N2809-E2809</f>
        <v/>
      </c>
      <c r="AF2809" s="82">
        <f>O2809-F2809</f>
        <v/>
      </c>
      <c r="AG2809" s="82">
        <f>P2809-G2809</f>
        <v/>
      </c>
      <c r="AH2809" s="82">
        <f>Q2809-H2809</f>
        <v/>
      </c>
      <c r="AI2809" s="82">
        <f>R2809-I2809</f>
        <v/>
      </c>
      <c r="AJ2809" s="82">
        <f>S2809-J2809</f>
        <v/>
      </c>
      <c r="AK2809" s="80">
        <f>INDEX(检修、备用和必开!I:I,MATCH(统调负荷!$C2809,检修、备用和必开!$A:$A,0))</f>
        <v/>
      </c>
    </row>
    <row r="2810" ht="13.8" customHeight="1">
      <c r="A2810" s="80">
        <f>WEEKDAY(C2810,2)</f>
        <v/>
      </c>
      <c r="B2810" s="80">
        <f>HOUR(D2810)</f>
        <v/>
      </c>
      <c r="D2810" s="75" t="n"/>
      <c r="E2810" s="80" t="n"/>
      <c r="F2810" s="80" t="n"/>
      <c r="G2810" s="80" t="n"/>
      <c r="H2810" s="80" t="n"/>
      <c r="I2810" s="80" t="n"/>
      <c r="J2810" s="80" t="n"/>
      <c r="K2810" s="80">
        <f>F2810-Y2810</f>
        <v/>
      </c>
      <c r="L2810" s="82">
        <f>AA2810/(K2810+W2810)</f>
        <v/>
      </c>
      <c r="M2810" s="75" t="n">
        <v>0.25</v>
      </c>
      <c r="N2810" s="80" t="n">
        <v>35944.5</v>
      </c>
      <c r="O2810" s="80" t="n">
        <v>13436.41</v>
      </c>
      <c r="P2810" s="80" t="n">
        <v>5924.36</v>
      </c>
      <c r="Q2810" s="80" t="n">
        <v>12278</v>
      </c>
      <c r="R2810" s="80" t="n">
        <v>5469.28</v>
      </c>
      <c r="S2810" s="80" t="n">
        <v>-1163.55</v>
      </c>
      <c r="T2810" s="80">
        <f>O2810-Y2810</f>
        <v/>
      </c>
      <c r="U2810" s="82">
        <f>AA2810/(T2810+X2810)</f>
        <v/>
      </c>
      <c r="V2810" s="80">
        <f>INDEX(检修、备用和必开!B:B,MATCH(统调负荷!$C2810,检修、备用和必开!$A:$A,0))</f>
        <v/>
      </c>
      <c r="W2810" s="80">
        <f>INDEX(检修、备用和必开!C:C,MATCH(统调负荷!$C2810,检修、备用和必开!$A:$A,0))</f>
        <v/>
      </c>
      <c r="X2810" s="80">
        <f>INDEX(检修、备用和必开!D:D,MATCH(统调负荷!$C2810,检修、备用和必开!$A:$A,0))</f>
        <v/>
      </c>
      <c r="Y2810" s="80">
        <f>INDEX(检修、备用和必开!E:E,MATCH(统调负荷!$C2810,检修、备用和必开!$A:$A,0))</f>
        <v/>
      </c>
      <c r="Z2810" s="80">
        <f>INDEX(检修、备用和必开!F:F,MATCH(统调负荷!$C2810,检修、备用和必开!$A:$A,0))</f>
        <v/>
      </c>
      <c r="AA2810" s="80">
        <f>94492.4-V2810-Z2810</f>
        <v/>
      </c>
      <c r="AB2810" s="80" t="n">
        <v>275</v>
      </c>
      <c r="AC2810" s="80" t="n">
        <v>214</v>
      </c>
      <c r="AD2810" s="83">
        <f>C2810+D2810</f>
        <v/>
      </c>
      <c r="AE2810" s="82">
        <f>N2810-E2810</f>
        <v/>
      </c>
      <c r="AF2810" s="82">
        <f>O2810-F2810</f>
        <v/>
      </c>
      <c r="AG2810" s="82">
        <f>P2810-G2810</f>
        <v/>
      </c>
      <c r="AH2810" s="82">
        <f>Q2810-H2810</f>
        <v/>
      </c>
      <c r="AI2810" s="82">
        <f>R2810-I2810</f>
        <v/>
      </c>
      <c r="AJ2810" s="82">
        <f>S2810-J2810</f>
        <v/>
      </c>
      <c r="AK2810" s="80">
        <f>INDEX(检修、备用和必开!I:I,MATCH(统调负荷!$C2810,检修、备用和必开!$A:$A,0))</f>
        <v/>
      </c>
    </row>
    <row r="2811" ht="13.8" customHeight="1">
      <c r="A2811" s="80">
        <f>WEEKDAY(C2811,2)</f>
        <v/>
      </c>
      <c r="B2811" s="80">
        <f>HOUR(D2811)</f>
        <v/>
      </c>
      <c r="D2811" s="75" t="n"/>
      <c r="E2811" s="80" t="n"/>
      <c r="F2811" s="80" t="n"/>
      <c r="G2811" s="80" t="n"/>
      <c r="H2811" s="80" t="n"/>
      <c r="I2811" s="80" t="n"/>
      <c r="J2811" s="80" t="n"/>
      <c r="K2811" s="80">
        <f>F2811-Y2811</f>
        <v/>
      </c>
      <c r="L2811" s="82">
        <f>AA2811/(K2811+W2811)</f>
        <v/>
      </c>
      <c r="M2811" s="75" t="n">
        <v>0.2604166666666667</v>
      </c>
      <c r="N2811" s="80" t="n">
        <v>36600.9</v>
      </c>
      <c r="O2811" s="80" t="n">
        <v>12923.53</v>
      </c>
      <c r="P2811" s="80" t="n">
        <v>5852.07</v>
      </c>
      <c r="Q2811" s="80" t="n">
        <v>13468.5</v>
      </c>
      <c r="R2811" s="80" t="n">
        <v>5515.79</v>
      </c>
      <c r="S2811" s="80" t="n">
        <v>-1158.99</v>
      </c>
      <c r="T2811" s="80">
        <f>O2811-Y2811</f>
        <v/>
      </c>
      <c r="U2811" s="82">
        <f>AA2811/(T2811+X2811)</f>
        <v/>
      </c>
      <c r="V2811" s="80">
        <f>INDEX(检修、备用和必开!B:B,MATCH(统调负荷!$C2811,检修、备用和必开!$A:$A,0))</f>
        <v/>
      </c>
      <c r="W2811" s="80">
        <f>INDEX(检修、备用和必开!C:C,MATCH(统调负荷!$C2811,检修、备用和必开!$A:$A,0))</f>
        <v/>
      </c>
      <c r="X2811" s="80">
        <f>INDEX(检修、备用和必开!D:D,MATCH(统调负荷!$C2811,检修、备用和必开!$A:$A,0))</f>
        <v/>
      </c>
      <c r="Y2811" s="80">
        <f>INDEX(检修、备用和必开!E:E,MATCH(统调负荷!$C2811,检修、备用和必开!$A:$A,0))</f>
        <v/>
      </c>
      <c r="Z2811" s="80">
        <f>INDEX(检修、备用和必开!F:F,MATCH(统调负荷!$C2811,检修、备用和必开!$A:$A,0))</f>
        <v/>
      </c>
      <c r="AA2811" s="80">
        <f>94492.4-V2811-Z2811</f>
        <v/>
      </c>
      <c r="AB2811" s="80" t="n">
        <v>59.61</v>
      </c>
      <c r="AC2811" s="80" t="n">
        <v>0</v>
      </c>
      <c r="AD2811" s="83">
        <f>C2811+D2811</f>
        <v/>
      </c>
      <c r="AE2811" s="82">
        <f>N2811-E2811</f>
        <v/>
      </c>
      <c r="AF2811" s="82">
        <f>O2811-F2811</f>
        <v/>
      </c>
      <c r="AG2811" s="82">
        <f>P2811-G2811</f>
        <v/>
      </c>
      <c r="AH2811" s="82">
        <f>Q2811-H2811</f>
        <v/>
      </c>
      <c r="AI2811" s="82">
        <f>R2811-I2811</f>
        <v/>
      </c>
      <c r="AJ2811" s="82">
        <f>S2811-J2811</f>
        <v/>
      </c>
      <c r="AK2811" s="80">
        <f>INDEX(检修、备用和必开!I:I,MATCH(统调负荷!$C2811,检修、备用和必开!$A:$A,0))</f>
        <v/>
      </c>
    </row>
    <row r="2812" ht="13.8" customHeight="1">
      <c r="A2812" s="80">
        <f>WEEKDAY(C2812,2)</f>
        <v/>
      </c>
      <c r="B2812" s="80">
        <f>HOUR(D2812)</f>
        <v/>
      </c>
      <c r="D2812" s="75" t="n"/>
      <c r="E2812" s="80" t="n"/>
      <c r="F2812" s="80" t="n"/>
      <c r="G2812" s="80" t="n"/>
      <c r="H2812" s="80" t="n"/>
      <c r="I2812" s="80" t="n"/>
      <c r="J2812" s="80" t="n"/>
      <c r="K2812" s="80">
        <f>F2812-Y2812</f>
        <v/>
      </c>
      <c r="L2812" s="82">
        <f>AA2812/(K2812+W2812)</f>
        <v/>
      </c>
      <c r="M2812" s="75" t="n">
        <v>0.2708333333333333</v>
      </c>
      <c r="N2812" s="80" t="n">
        <v>37018.2</v>
      </c>
      <c r="O2812" s="80" t="n">
        <v>13267.61</v>
      </c>
      <c r="P2812" s="80" t="n">
        <v>5462.9</v>
      </c>
      <c r="Q2812" s="80" t="n">
        <v>14035.3</v>
      </c>
      <c r="R2812" s="80" t="n">
        <v>5495.25</v>
      </c>
      <c r="S2812" s="80" t="n">
        <v>-1242.86</v>
      </c>
      <c r="T2812" s="80">
        <f>O2812-Y2812</f>
        <v/>
      </c>
      <c r="U2812" s="82">
        <f>AA2812/(T2812+X2812)</f>
        <v/>
      </c>
      <c r="V2812" s="80">
        <f>INDEX(检修、备用和必开!B:B,MATCH(统调负荷!$C2812,检修、备用和必开!$A:$A,0))</f>
        <v/>
      </c>
      <c r="W2812" s="80">
        <f>INDEX(检修、备用和必开!C:C,MATCH(统调负荷!$C2812,检修、备用和必开!$A:$A,0))</f>
        <v/>
      </c>
      <c r="X2812" s="80">
        <f>INDEX(检修、备用和必开!D:D,MATCH(统调负荷!$C2812,检修、备用和必开!$A:$A,0))</f>
        <v/>
      </c>
      <c r="Y2812" s="80">
        <f>INDEX(检修、备用和必开!E:E,MATCH(统调负荷!$C2812,检修、备用和必开!$A:$A,0))</f>
        <v/>
      </c>
      <c r="Z2812" s="80">
        <f>INDEX(检修、备用和必开!F:F,MATCH(统调负荷!$C2812,检修、备用和必开!$A:$A,0))</f>
        <v/>
      </c>
      <c r="AA2812" s="80">
        <f>94492.4-V2812-Z2812</f>
        <v/>
      </c>
      <c r="AB2812" s="80" t="n">
        <v>59.61</v>
      </c>
      <c r="AC2812" s="80" t="n">
        <v>104</v>
      </c>
      <c r="AD2812" s="83">
        <f>C2812+D2812</f>
        <v/>
      </c>
      <c r="AE2812" s="82">
        <f>N2812-E2812</f>
        <v/>
      </c>
      <c r="AF2812" s="82">
        <f>O2812-F2812</f>
        <v/>
      </c>
      <c r="AG2812" s="82">
        <f>P2812-G2812</f>
        <v/>
      </c>
      <c r="AH2812" s="82">
        <f>Q2812-H2812</f>
        <v/>
      </c>
      <c r="AI2812" s="82">
        <f>R2812-I2812</f>
        <v/>
      </c>
      <c r="AJ2812" s="82">
        <f>S2812-J2812</f>
        <v/>
      </c>
      <c r="AK2812" s="80">
        <f>INDEX(检修、备用和必开!I:I,MATCH(统调负荷!$C2812,检修、备用和必开!$A:$A,0))</f>
        <v/>
      </c>
    </row>
    <row r="2813" ht="13.8" customHeight="1">
      <c r="A2813" s="80">
        <f>WEEKDAY(C2813,2)</f>
        <v/>
      </c>
      <c r="B2813" s="80">
        <f>HOUR(D2813)</f>
        <v/>
      </c>
      <c r="D2813" s="75" t="n"/>
      <c r="E2813" s="80" t="n"/>
      <c r="F2813" s="80" t="n"/>
      <c r="G2813" s="80" t="n"/>
      <c r="H2813" s="80" t="n"/>
      <c r="I2813" s="80" t="n"/>
      <c r="J2813" s="80" t="n"/>
      <c r="K2813" s="80">
        <f>F2813-Y2813</f>
        <v/>
      </c>
      <c r="L2813" s="82">
        <f>AA2813/(K2813+W2813)</f>
        <v/>
      </c>
      <c r="M2813" s="75" t="n">
        <v>0.28125</v>
      </c>
      <c r="N2813" s="80" t="n">
        <v>37762.9</v>
      </c>
      <c r="O2813" s="80" t="n">
        <v>13351.99</v>
      </c>
      <c r="P2813" s="80" t="n">
        <v>5890.39</v>
      </c>
      <c r="Q2813" s="80" t="n">
        <v>14414.5</v>
      </c>
      <c r="R2813" s="80" t="n">
        <v>5534.95</v>
      </c>
      <c r="S2813" s="80" t="n">
        <v>-1428.93</v>
      </c>
      <c r="T2813" s="80">
        <f>O2813-Y2813</f>
        <v/>
      </c>
      <c r="U2813" s="82">
        <f>AA2813/(T2813+X2813)</f>
        <v/>
      </c>
      <c r="V2813" s="80">
        <f>INDEX(检修、备用和必开!B:B,MATCH(统调负荷!$C2813,检修、备用和必开!$A:$A,0))</f>
        <v/>
      </c>
      <c r="W2813" s="80">
        <f>INDEX(检修、备用和必开!C:C,MATCH(统调负荷!$C2813,检修、备用和必开!$A:$A,0))</f>
        <v/>
      </c>
      <c r="X2813" s="80">
        <f>INDEX(检修、备用和必开!D:D,MATCH(统调负荷!$C2813,检修、备用和必开!$A:$A,0))</f>
        <v/>
      </c>
      <c r="Y2813" s="80">
        <f>INDEX(检修、备用和必开!E:E,MATCH(统调负荷!$C2813,检修、备用和必开!$A:$A,0))</f>
        <v/>
      </c>
      <c r="Z2813" s="80">
        <f>INDEX(检修、备用和必开!F:F,MATCH(统调负荷!$C2813,检修、备用和必开!$A:$A,0))</f>
        <v/>
      </c>
      <c r="AA2813" s="80">
        <f>94492.4-V2813-Z2813</f>
        <v/>
      </c>
      <c r="AB2813" s="80" t="n">
        <v>0</v>
      </c>
      <c r="AC2813" s="80" t="n">
        <v>210</v>
      </c>
      <c r="AD2813" s="83">
        <f>C2813+D2813</f>
        <v/>
      </c>
      <c r="AE2813" s="82">
        <f>N2813-E2813</f>
        <v/>
      </c>
      <c r="AF2813" s="82">
        <f>O2813-F2813</f>
        <v/>
      </c>
      <c r="AG2813" s="82">
        <f>P2813-G2813</f>
        <v/>
      </c>
      <c r="AH2813" s="82">
        <f>Q2813-H2813</f>
        <v/>
      </c>
      <c r="AI2813" s="82">
        <f>R2813-I2813</f>
        <v/>
      </c>
      <c r="AJ2813" s="82">
        <f>S2813-J2813</f>
        <v/>
      </c>
      <c r="AK2813" s="80">
        <f>INDEX(检修、备用和必开!I:I,MATCH(统调负荷!$C2813,检修、备用和必开!$A:$A,0))</f>
        <v/>
      </c>
    </row>
    <row r="2814" ht="13.8" customHeight="1">
      <c r="A2814" s="80">
        <f>WEEKDAY(C2814,2)</f>
        <v/>
      </c>
      <c r="B2814" s="80">
        <f>HOUR(D2814)</f>
        <v/>
      </c>
      <c r="D2814" s="75" t="n"/>
      <c r="E2814" s="80" t="n"/>
      <c r="F2814" s="80" t="n"/>
      <c r="G2814" s="80" t="n"/>
      <c r="H2814" s="80" t="n"/>
      <c r="I2814" s="80" t="n"/>
      <c r="J2814" s="80" t="n"/>
      <c r="K2814" s="80">
        <f>F2814-Y2814</f>
        <v/>
      </c>
      <c r="L2814" s="82">
        <f>AA2814/(K2814+W2814)</f>
        <v/>
      </c>
      <c r="M2814" s="75" t="n">
        <v>0.2916666666666667</v>
      </c>
      <c r="N2814" s="80" t="n">
        <v>38438.8</v>
      </c>
      <c r="O2814" s="80" t="n">
        <v>13597.59</v>
      </c>
      <c r="P2814" s="80" t="n">
        <v>6043.31</v>
      </c>
      <c r="Q2814" s="80" t="n">
        <v>14607.4</v>
      </c>
      <c r="R2814" s="80" t="n">
        <v>5587.58</v>
      </c>
      <c r="S2814" s="80" t="n">
        <v>-1397.08</v>
      </c>
      <c r="T2814" s="80">
        <f>O2814-Y2814</f>
        <v/>
      </c>
      <c r="U2814" s="82">
        <f>AA2814/(T2814+X2814)</f>
        <v/>
      </c>
      <c r="V2814" s="80">
        <f>INDEX(检修、备用和必开!B:B,MATCH(统调负荷!$C2814,检修、备用和必开!$A:$A,0))</f>
        <v/>
      </c>
      <c r="W2814" s="80">
        <f>INDEX(检修、备用和必开!C:C,MATCH(统调负荷!$C2814,检修、备用和必开!$A:$A,0))</f>
        <v/>
      </c>
      <c r="X2814" s="80">
        <f>INDEX(检修、备用和必开!D:D,MATCH(统调负荷!$C2814,检修、备用和必开!$A:$A,0))</f>
        <v/>
      </c>
      <c r="Y2814" s="80">
        <f>INDEX(检修、备用和必开!E:E,MATCH(统调负荷!$C2814,检修、备用和必开!$A:$A,0))</f>
        <v/>
      </c>
      <c r="Z2814" s="80">
        <f>INDEX(检修、备用和必开!F:F,MATCH(统调负荷!$C2814,检修、备用和必开!$A:$A,0))</f>
        <v/>
      </c>
      <c r="AA2814" s="80">
        <f>94492.4-V2814-Z2814</f>
        <v/>
      </c>
      <c r="AB2814" s="80" t="n">
        <v>0</v>
      </c>
      <c r="AC2814" s="80" t="n">
        <v>275</v>
      </c>
      <c r="AD2814" s="83">
        <f>C2814+D2814</f>
        <v/>
      </c>
      <c r="AE2814" s="82">
        <f>N2814-E2814</f>
        <v/>
      </c>
      <c r="AF2814" s="82">
        <f>O2814-F2814</f>
        <v/>
      </c>
      <c r="AG2814" s="82">
        <f>P2814-G2814</f>
        <v/>
      </c>
      <c r="AH2814" s="82">
        <f>Q2814-H2814</f>
        <v/>
      </c>
      <c r="AI2814" s="82">
        <f>R2814-I2814</f>
        <v/>
      </c>
      <c r="AJ2814" s="82">
        <f>S2814-J2814</f>
        <v/>
      </c>
      <c r="AK2814" s="80">
        <f>INDEX(检修、备用和必开!I:I,MATCH(统调负荷!$C2814,检修、备用和必开!$A:$A,0))</f>
        <v/>
      </c>
    </row>
    <row r="2815" ht="13.8" customHeight="1">
      <c r="A2815" s="80">
        <f>WEEKDAY(C2815,2)</f>
        <v/>
      </c>
      <c r="B2815" s="80">
        <f>HOUR(D2815)</f>
        <v/>
      </c>
      <c r="D2815" s="75" t="n"/>
      <c r="E2815" s="80" t="n"/>
      <c r="F2815" s="80" t="n"/>
      <c r="G2815" s="80" t="n"/>
      <c r="H2815" s="80" t="n"/>
      <c r="I2815" s="80" t="n"/>
      <c r="J2815" s="80" t="n"/>
      <c r="K2815" s="80">
        <f>F2815-Y2815</f>
        <v/>
      </c>
      <c r="L2815" s="82">
        <f>AA2815/(K2815+W2815)</f>
        <v/>
      </c>
      <c r="M2815" s="75" t="n">
        <v>0.3020833333333333</v>
      </c>
      <c r="N2815" s="80" t="n">
        <v>39621.6</v>
      </c>
      <c r="O2815" s="80" t="n">
        <v>14519.42</v>
      </c>
      <c r="P2815" s="80" t="n">
        <v>5953.44</v>
      </c>
      <c r="Q2815" s="80" t="n">
        <v>14922.3</v>
      </c>
      <c r="R2815" s="80" t="n">
        <v>5641.81</v>
      </c>
      <c r="S2815" s="80" t="n">
        <v>-1415.37</v>
      </c>
      <c r="T2815" s="80">
        <f>O2815-Y2815</f>
        <v/>
      </c>
      <c r="U2815" s="82">
        <f>AA2815/(T2815+X2815)</f>
        <v/>
      </c>
      <c r="V2815" s="80">
        <f>INDEX(检修、备用和必开!B:B,MATCH(统调负荷!$C2815,检修、备用和必开!$A:$A,0))</f>
        <v/>
      </c>
      <c r="W2815" s="80">
        <f>INDEX(检修、备用和必开!C:C,MATCH(统调负荷!$C2815,检修、备用和必开!$A:$A,0))</f>
        <v/>
      </c>
      <c r="X2815" s="80">
        <f>INDEX(检修、备用和必开!D:D,MATCH(统调负荷!$C2815,检修、备用和必开!$A:$A,0))</f>
        <v/>
      </c>
      <c r="Y2815" s="80">
        <f>INDEX(检修、备用和必开!E:E,MATCH(统调负荷!$C2815,检修、备用和必开!$A:$A,0))</f>
        <v/>
      </c>
      <c r="Z2815" s="80">
        <f>INDEX(检修、备用和必开!F:F,MATCH(统调负荷!$C2815,检修、备用和必开!$A:$A,0))</f>
        <v/>
      </c>
      <c r="AA2815" s="80">
        <f>94492.4-V2815-Z2815</f>
        <v/>
      </c>
      <c r="AB2815" s="80" t="n">
        <v>58.86</v>
      </c>
      <c r="AC2815" s="80" t="n">
        <v>283</v>
      </c>
      <c r="AD2815" s="83">
        <f>C2815+D2815</f>
        <v/>
      </c>
      <c r="AE2815" s="82">
        <f>N2815-E2815</f>
        <v/>
      </c>
      <c r="AF2815" s="82">
        <f>O2815-F2815</f>
        <v/>
      </c>
      <c r="AG2815" s="82">
        <f>P2815-G2815</f>
        <v/>
      </c>
      <c r="AH2815" s="82">
        <f>Q2815-H2815</f>
        <v/>
      </c>
      <c r="AI2815" s="82">
        <f>R2815-I2815</f>
        <v/>
      </c>
      <c r="AJ2815" s="82">
        <f>S2815-J2815</f>
        <v/>
      </c>
      <c r="AK2815" s="80">
        <f>INDEX(检修、备用和必开!I:I,MATCH(统调负荷!$C2815,检修、备用和必开!$A:$A,0))</f>
        <v/>
      </c>
    </row>
    <row r="2816" ht="13.8" customHeight="1">
      <c r="A2816" s="80">
        <f>WEEKDAY(C2816,2)</f>
        <v/>
      </c>
      <c r="B2816" s="80">
        <f>HOUR(D2816)</f>
        <v/>
      </c>
      <c r="D2816" s="75" t="n"/>
      <c r="E2816" s="80" t="n"/>
      <c r="F2816" s="80" t="n"/>
      <c r="G2816" s="80" t="n"/>
      <c r="H2816" s="80" t="n"/>
      <c r="I2816" s="80" t="n"/>
      <c r="J2816" s="80" t="n"/>
      <c r="K2816" s="80">
        <f>F2816-Y2816</f>
        <v/>
      </c>
      <c r="L2816" s="82">
        <f>AA2816/(K2816+W2816)</f>
        <v/>
      </c>
      <c r="M2816" s="75" t="n">
        <v>0.3125</v>
      </c>
      <c r="N2816" s="80" t="n">
        <v>40571.8</v>
      </c>
      <c r="O2816" s="80" t="n">
        <v>15142.13</v>
      </c>
      <c r="P2816" s="80" t="n">
        <v>5910.26</v>
      </c>
      <c r="Q2816" s="80" t="n">
        <v>15170.2</v>
      </c>
      <c r="R2816" s="80" t="n">
        <v>5782.06</v>
      </c>
      <c r="S2816" s="80" t="n">
        <v>-1432.85</v>
      </c>
      <c r="T2816" s="80">
        <f>O2816-Y2816</f>
        <v/>
      </c>
      <c r="U2816" s="82">
        <f>AA2816/(T2816+X2816)</f>
        <v/>
      </c>
      <c r="V2816" s="80">
        <f>INDEX(检修、备用和必开!B:B,MATCH(统调负荷!$C2816,检修、备用和必开!$A:$A,0))</f>
        <v/>
      </c>
      <c r="W2816" s="80">
        <f>INDEX(检修、备用和必开!C:C,MATCH(统调负荷!$C2816,检修、备用和必开!$A:$A,0))</f>
        <v/>
      </c>
      <c r="X2816" s="80">
        <f>INDEX(检修、备用和必开!D:D,MATCH(统调负荷!$C2816,检修、备用和必开!$A:$A,0))</f>
        <v/>
      </c>
      <c r="Y2816" s="80">
        <f>INDEX(检修、备用和必开!E:E,MATCH(统调负荷!$C2816,检修、备用和必开!$A:$A,0))</f>
        <v/>
      </c>
      <c r="Z2816" s="80">
        <f>INDEX(检修、备用和必开!F:F,MATCH(统调负荷!$C2816,检修、备用和必开!$A:$A,0))</f>
        <v/>
      </c>
      <c r="AA2816" s="80">
        <f>94492.4-V2816-Z2816</f>
        <v/>
      </c>
      <c r="AB2816" s="80" t="n">
        <v>211.74</v>
      </c>
      <c r="AC2816" s="80" t="n">
        <v>340</v>
      </c>
      <c r="AD2816" s="83">
        <f>C2816+D2816</f>
        <v/>
      </c>
      <c r="AE2816" s="82">
        <f>N2816-E2816</f>
        <v/>
      </c>
      <c r="AF2816" s="82">
        <f>O2816-F2816</f>
        <v/>
      </c>
      <c r="AG2816" s="82">
        <f>P2816-G2816</f>
        <v/>
      </c>
      <c r="AH2816" s="82">
        <f>Q2816-H2816</f>
        <v/>
      </c>
      <c r="AI2816" s="82">
        <f>R2816-I2816</f>
        <v/>
      </c>
      <c r="AJ2816" s="82">
        <f>S2816-J2816</f>
        <v/>
      </c>
      <c r="AK2816" s="80">
        <f>INDEX(检修、备用和必开!I:I,MATCH(统调负荷!$C2816,检修、备用和必开!$A:$A,0))</f>
        <v/>
      </c>
    </row>
    <row r="2817" ht="13.8" customHeight="1">
      <c r="A2817" s="80">
        <f>WEEKDAY(C2817,2)</f>
        <v/>
      </c>
      <c r="B2817" s="80">
        <f>HOUR(D2817)</f>
        <v/>
      </c>
      <c r="D2817" s="75" t="n"/>
      <c r="E2817" s="80" t="n"/>
      <c r="F2817" s="80" t="n"/>
      <c r="G2817" s="80" t="n"/>
      <c r="H2817" s="80" t="n"/>
      <c r="I2817" s="80" t="n"/>
      <c r="J2817" s="80" t="n"/>
      <c r="K2817" s="80">
        <f>F2817-Y2817</f>
        <v/>
      </c>
      <c r="L2817" s="82">
        <f>AA2817/(K2817+W2817)</f>
        <v/>
      </c>
      <c r="M2817" s="75" t="n">
        <v>0.3229166666666667</v>
      </c>
      <c r="N2817" s="80" t="n">
        <v>40994.3</v>
      </c>
      <c r="O2817" s="80" t="n">
        <v>15316.85</v>
      </c>
      <c r="P2817" s="80" t="n">
        <v>5846.6</v>
      </c>
      <c r="Q2817" s="80" t="n">
        <v>15382</v>
      </c>
      <c r="R2817" s="80" t="n">
        <v>5999.47</v>
      </c>
      <c r="S2817" s="80" t="n">
        <v>-1550.62</v>
      </c>
      <c r="T2817" s="80">
        <f>O2817-Y2817</f>
        <v/>
      </c>
      <c r="U2817" s="82">
        <f>AA2817/(T2817+X2817)</f>
        <v/>
      </c>
      <c r="V2817" s="80">
        <f>INDEX(检修、备用和必开!B:B,MATCH(统调负荷!$C2817,检修、备用和必开!$A:$A,0))</f>
        <v/>
      </c>
      <c r="W2817" s="80">
        <f>INDEX(检修、备用和必开!C:C,MATCH(统调负荷!$C2817,检修、备用和必开!$A:$A,0))</f>
        <v/>
      </c>
      <c r="X2817" s="80">
        <f>INDEX(检修、备用和必开!D:D,MATCH(统调负荷!$C2817,检修、备用和必开!$A:$A,0))</f>
        <v/>
      </c>
      <c r="Y2817" s="80">
        <f>INDEX(检修、备用和必开!E:E,MATCH(统调负荷!$C2817,检修、备用和必开!$A:$A,0))</f>
        <v/>
      </c>
      <c r="Z2817" s="80">
        <f>INDEX(检修、备用和必开!F:F,MATCH(统调负荷!$C2817,检修、备用和必开!$A:$A,0))</f>
        <v/>
      </c>
      <c r="AA2817" s="80">
        <f>94492.4-V2817-Z2817</f>
        <v/>
      </c>
      <c r="AB2817" s="80" t="n">
        <v>212.31</v>
      </c>
      <c r="AC2817" s="80" t="n">
        <v>320</v>
      </c>
      <c r="AD2817" s="83">
        <f>C2817+D2817</f>
        <v/>
      </c>
      <c r="AE2817" s="82">
        <f>N2817-E2817</f>
        <v/>
      </c>
      <c r="AF2817" s="82">
        <f>O2817-F2817</f>
        <v/>
      </c>
      <c r="AG2817" s="82">
        <f>P2817-G2817</f>
        <v/>
      </c>
      <c r="AH2817" s="82">
        <f>Q2817-H2817</f>
        <v/>
      </c>
      <c r="AI2817" s="82">
        <f>R2817-I2817</f>
        <v/>
      </c>
      <c r="AJ2817" s="82">
        <f>S2817-J2817</f>
        <v/>
      </c>
      <c r="AK2817" s="80">
        <f>INDEX(检修、备用和必开!I:I,MATCH(统调负荷!$C2817,检修、备用和必开!$A:$A,0))</f>
        <v/>
      </c>
    </row>
    <row r="2818" ht="13.8" customHeight="1">
      <c r="A2818" s="80">
        <f>WEEKDAY(C2818,2)</f>
        <v/>
      </c>
      <c r="B2818" s="80">
        <f>HOUR(D2818)</f>
        <v/>
      </c>
      <c r="D2818" s="75" t="n"/>
      <c r="E2818" s="80" t="n"/>
      <c r="F2818" s="80" t="n"/>
      <c r="G2818" s="80" t="n"/>
      <c r="H2818" s="80" t="n"/>
      <c r="I2818" s="80" t="n"/>
      <c r="J2818" s="80" t="n"/>
      <c r="K2818" s="80">
        <f>F2818-Y2818</f>
        <v/>
      </c>
      <c r="L2818" s="82">
        <f>AA2818/(K2818+W2818)</f>
        <v/>
      </c>
      <c r="M2818" s="75" t="n">
        <v>0.3333333333333333</v>
      </c>
      <c r="N2818" s="80" t="n">
        <v>40798.6</v>
      </c>
      <c r="O2818" s="80" t="n">
        <v>14916.84</v>
      </c>
      <c r="P2818" s="80" t="n">
        <v>5827.02</v>
      </c>
      <c r="Q2818" s="80" t="n">
        <v>15529.1</v>
      </c>
      <c r="R2818" s="80" t="n">
        <v>6311.17</v>
      </c>
      <c r="S2818" s="80" t="n">
        <v>-1785.53</v>
      </c>
      <c r="T2818" s="80">
        <f>O2818-Y2818</f>
        <v/>
      </c>
      <c r="U2818" s="82">
        <f>AA2818/(T2818+X2818)</f>
        <v/>
      </c>
      <c r="V2818" s="80">
        <f>INDEX(检修、备用和必开!B:B,MATCH(统调负荷!$C2818,检修、备用和必开!$A:$A,0))</f>
        <v/>
      </c>
      <c r="W2818" s="80">
        <f>INDEX(检修、备用和必开!C:C,MATCH(统调负荷!$C2818,检修、备用和必开!$A:$A,0))</f>
        <v/>
      </c>
      <c r="X2818" s="80">
        <f>INDEX(检修、备用和必开!D:D,MATCH(统调负荷!$C2818,检修、备用和必开!$A:$A,0))</f>
        <v/>
      </c>
      <c r="Y2818" s="80">
        <f>INDEX(检修、备用和必开!E:E,MATCH(统调负荷!$C2818,检修、备用和必开!$A:$A,0))</f>
        <v/>
      </c>
      <c r="Z2818" s="80">
        <f>INDEX(检修、备用和必开!F:F,MATCH(统调负荷!$C2818,检修、备用和必开!$A:$A,0))</f>
        <v/>
      </c>
      <c r="AA2818" s="80">
        <f>94492.4-V2818-Z2818</f>
        <v/>
      </c>
      <c r="AB2818" s="80" t="n">
        <v>214</v>
      </c>
      <c r="AC2818" s="80" t="n">
        <v>330</v>
      </c>
      <c r="AD2818" s="83">
        <f>C2818+D2818</f>
        <v/>
      </c>
      <c r="AE2818" s="82">
        <f>N2818-E2818</f>
        <v/>
      </c>
      <c r="AF2818" s="82">
        <f>O2818-F2818</f>
        <v/>
      </c>
      <c r="AG2818" s="82">
        <f>P2818-G2818</f>
        <v/>
      </c>
      <c r="AH2818" s="82">
        <f>Q2818-H2818</f>
        <v/>
      </c>
      <c r="AI2818" s="82">
        <f>R2818-I2818</f>
        <v/>
      </c>
      <c r="AJ2818" s="82">
        <f>S2818-J2818</f>
        <v/>
      </c>
      <c r="AK2818" s="80">
        <f>INDEX(检修、备用和必开!I:I,MATCH(统调负荷!$C2818,检修、备用和必开!$A:$A,0))</f>
        <v/>
      </c>
    </row>
    <row r="2819" ht="13.8" customHeight="1">
      <c r="A2819" s="80">
        <f>WEEKDAY(C2819,2)</f>
        <v/>
      </c>
      <c r="B2819" s="80">
        <f>HOUR(D2819)</f>
        <v/>
      </c>
      <c r="D2819" s="75" t="n"/>
      <c r="E2819" s="80" t="n"/>
      <c r="F2819" s="80" t="n"/>
      <c r="G2819" s="80" t="n"/>
      <c r="H2819" s="80" t="n"/>
      <c r="I2819" s="80" t="n"/>
      <c r="J2819" s="80" t="n"/>
      <c r="K2819" s="80">
        <f>F2819-Y2819</f>
        <v/>
      </c>
      <c r="L2819" s="82">
        <f>AA2819/(K2819+W2819)</f>
        <v/>
      </c>
      <c r="M2819" s="75" t="n">
        <v>0.34375</v>
      </c>
      <c r="N2819" s="80" t="n">
        <v>40712.6</v>
      </c>
      <c r="O2819" s="80" t="n">
        <v>14345.25</v>
      </c>
      <c r="P2819" s="80" t="n">
        <v>5952.03</v>
      </c>
      <c r="Q2819" s="80" t="n">
        <v>15612.8</v>
      </c>
      <c r="R2819" s="80" t="n">
        <v>6707.4</v>
      </c>
      <c r="S2819" s="80" t="n">
        <v>-1904.88</v>
      </c>
      <c r="T2819" s="80">
        <f>O2819-Y2819</f>
        <v/>
      </c>
      <c r="U2819" s="82">
        <f>AA2819/(T2819+X2819)</f>
        <v/>
      </c>
      <c r="V2819" s="80">
        <f>INDEX(检修、备用和必开!B:B,MATCH(统调负荷!$C2819,检修、备用和必开!$A:$A,0))</f>
        <v/>
      </c>
      <c r="W2819" s="80">
        <f>INDEX(检修、备用和必开!C:C,MATCH(统调负荷!$C2819,检修、备用和必开!$A:$A,0))</f>
        <v/>
      </c>
      <c r="X2819" s="80">
        <f>INDEX(检修、备用和必开!D:D,MATCH(统调负荷!$C2819,检修、备用和必开!$A:$A,0))</f>
        <v/>
      </c>
      <c r="Y2819" s="80">
        <f>INDEX(检修、备用和必开!E:E,MATCH(统调负荷!$C2819,检修、备用和必开!$A:$A,0))</f>
        <v/>
      </c>
      <c r="Z2819" s="80">
        <f>INDEX(检修、备用和必开!F:F,MATCH(统调负荷!$C2819,检修、备用和必开!$A:$A,0))</f>
        <v/>
      </c>
      <c r="AA2819" s="80">
        <f>94492.4-V2819-Z2819</f>
        <v/>
      </c>
      <c r="AB2819" s="80" t="n">
        <v>0</v>
      </c>
      <c r="AC2819" s="80" t="n">
        <v>310.13</v>
      </c>
      <c r="AD2819" s="83">
        <f>C2819+D2819</f>
        <v/>
      </c>
      <c r="AE2819" s="82">
        <f>N2819-E2819</f>
        <v/>
      </c>
      <c r="AF2819" s="82">
        <f>O2819-F2819</f>
        <v/>
      </c>
      <c r="AG2819" s="82">
        <f>P2819-G2819</f>
        <v/>
      </c>
      <c r="AH2819" s="82">
        <f>Q2819-H2819</f>
        <v/>
      </c>
      <c r="AI2819" s="82">
        <f>R2819-I2819</f>
        <v/>
      </c>
      <c r="AJ2819" s="82">
        <f>S2819-J2819</f>
        <v/>
      </c>
      <c r="AK2819" s="80">
        <f>INDEX(检修、备用和必开!I:I,MATCH(统调负荷!$C2819,检修、备用和必开!$A:$A,0))</f>
        <v/>
      </c>
    </row>
    <row r="2820" ht="13.8" customHeight="1">
      <c r="A2820" s="80">
        <f>WEEKDAY(C2820,2)</f>
        <v/>
      </c>
      <c r="B2820" s="80">
        <f>HOUR(D2820)</f>
        <v/>
      </c>
      <c r="D2820" s="75" t="n"/>
      <c r="E2820" s="80" t="n"/>
      <c r="F2820" s="80" t="n"/>
      <c r="G2820" s="80" t="n"/>
      <c r="H2820" s="80" t="n"/>
      <c r="I2820" s="80" t="n"/>
      <c r="J2820" s="80" t="n"/>
      <c r="K2820" s="80">
        <f>F2820-Y2820</f>
        <v/>
      </c>
      <c r="L2820" s="82">
        <f>AA2820/(K2820+W2820)</f>
        <v/>
      </c>
      <c r="M2820" s="75" t="n">
        <v>0.3541666666666667</v>
      </c>
      <c r="N2820" s="80" t="n">
        <v>40470.5</v>
      </c>
      <c r="O2820" s="80" t="n">
        <v>13358.36</v>
      </c>
      <c r="P2820" s="80" t="n">
        <v>6020.08</v>
      </c>
      <c r="Q2820" s="80" t="n">
        <v>15704.3</v>
      </c>
      <c r="R2820" s="80" t="n">
        <v>7283.76</v>
      </c>
      <c r="S2820" s="80" t="n">
        <v>-1896</v>
      </c>
      <c r="T2820" s="80">
        <f>O2820-Y2820</f>
        <v/>
      </c>
      <c r="U2820" s="82">
        <f>AA2820/(T2820+X2820)</f>
        <v/>
      </c>
      <c r="V2820" s="80">
        <f>INDEX(检修、备用和必开!B:B,MATCH(统调负荷!$C2820,检修、备用和必开!$A:$A,0))</f>
        <v/>
      </c>
      <c r="W2820" s="80">
        <f>INDEX(检修、备用和必开!C:C,MATCH(统调负荷!$C2820,检修、备用和必开!$A:$A,0))</f>
        <v/>
      </c>
      <c r="X2820" s="80">
        <f>INDEX(检修、备用和必开!D:D,MATCH(统调负荷!$C2820,检修、备用和必开!$A:$A,0))</f>
        <v/>
      </c>
      <c r="Y2820" s="80">
        <f>INDEX(检修、备用和必开!E:E,MATCH(统调负荷!$C2820,检修、备用和必开!$A:$A,0))</f>
        <v/>
      </c>
      <c r="Z2820" s="80">
        <f>INDEX(检修、备用和必开!F:F,MATCH(统调负荷!$C2820,检修、备用和必开!$A:$A,0))</f>
        <v/>
      </c>
      <c r="AA2820" s="80">
        <f>94492.4-V2820-Z2820</f>
        <v/>
      </c>
      <c r="AB2820" s="80" t="n">
        <v>0</v>
      </c>
      <c r="AC2820" s="80" t="n">
        <v>315</v>
      </c>
      <c r="AD2820" s="83">
        <f>C2820+D2820</f>
        <v/>
      </c>
      <c r="AE2820" s="82">
        <f>N2820-E2820</f>
        <v/>
      </c>
      <c r="AF2820" s="82">
        <f>O2820-F2820</f>
        <v/>
      </c>
      <c r="AG2820" s="82">
        <f>P2820-G2820</f>
        <v/>
      </c>
      <c r="AH2820" s="82">
        <f>Q2820-H2820</f>
        <v/>
      </c>
      <c r="AI2820" s="82">
        <f>R2820-I2820</f>
        <v/>
      </c>
      <c r="AJ2820" s="82">
        <f>S2820-J2820</f>
        <v/>
      </c>
      <c r="AK2820" s="80">
        <f>INDEX(检修、备用和必开!I:I,MATCH(统调负荷!$C2820,检修、备用和必开!$A:$A,0))</f>
        <v/>
      </c>
    </row>
    <row r="2821" ht="13.8" customHeight="1">
      <c r="A2821" s="80">
        <f>WEEKDAY(C2821,2)</f>
        <v/>
      </c>
      <c r="B2821" s="80">
        <f>HOUR(D2821)</f>
        <v/>
      </c>
      <c r="D2821" s="75" t="n"/>
      <c r="E2821" s="80" t="n"/>
      <c r="F2821" s="80" t="n"/>
      <c r="G2821" s="80" t="n"/>
      <c r="H2821" s="80" t="n"/>
      <c r="I2821" s="80" t="n"/>
      <c r="J2821" s="80" t="n"/>
      <c r="K2821" s="80">
        <f>F2821-Y2821</f>
        <v/>
      </c>
      <c r="L2821" s="82">
        <f>AA2821/(K2821+W2821)</f>
        <v/>
      </c>
      <c r="M2821" s="75" t="n">
        <v>0.3645833333333333</v>
      </c>
      <c r="N2821" s="80" t="n">
        <v>40083.7</v>
      </c>
      <c r="O2821" s="80" t="n">
        <v>12635.81</v>
      </c>
      <c r="P2821" s="80" t="n">
        <v>5910.75</v>
      </c>
      <c r="Q2821" s="80" t="n">
        <v>15622.8</v>
      </c>
      <c r="R2821" s="80" t="n">
        <v>7864.96</v>
      </c>
      <c r="S2821" s="80" t="n">
        <v>-1950.62</v>
      </c>
      <c r="T2821" s="80">
        <f>O2821-Y2821</f>
        <v/>
      </c>
      <c r="U2821" s="82">
        <f>AA2821/(T2821+X2821)</f>
        <v/>
      </c>
      <c r="V2821" s="80">
        <f>INDEX(检修、备用和必开!B:B,MATCH(统调负荷!$C2821,检修、备用和必开!$A:$A,0))</f>
        <v/>
      </c>
      <c r="W2821" s="80">
        <f>INDEX(检修、备用和必开!C:C,MATCH(统调负荷!$C2821,检修、备用和必开!$A:$A,0))</f>
        <v/>
      </c>
      <c r="X2821" s="80">
        <f>INDEX(检修、备用和必开!D:D,MATCH(统调负荷!$C2821,检修、备用和必开!$A:$A,0))</f>
        <v/>
      </c>
      <c r="Y2821" s="80">
        <f>INDEX(检修、备用和必开!E:E,MATCH(统调负荷!$C2821,检修、备用和必开!$A:$A,0))</f>
        <v/>
      </c>
      <c r="Z2821" s="80">
        <f>INDEX(检修、备用和必开!F:F,MATCH(统调负荷!$C2821,检修、备用和必开!$A:$A,0))</f>
        <v/>
      </c>
      <c r="AA2821" s="80">
        <f>94492.4-V2821-Z2821</f>
        <v/>
      </c>
      <c r="AB2821" s="80" t="n">
        <v>49.64</v>
      </c>
      <c r="AC2821" s="80" t="n">
        <v>305.11</v>
      </c>
      <c r="AD2821" s="83">
        <f>C2821+D2821</f>
        <v/>
      </c>
      <c r="AE2821" s="82">
        <f>N2821-E2821</f>
        <v/>
      </c>
      <c r="AF2821" s="82">
        <f>O2821-F2821</f>
        <v/>
      </c>
      <c r="AG2821" s="82">
        <f>P2821-G2821</f>
        <v/>
      </c>
      <c r="AH2821" s="82">
        <f>Q2821-H2821</f>
        <v/>
      </c>
      <c r="AI2821" s="82">
        <f>R2821-I2821</f>
        <v/>
      </c>
      <c r="AJ2821" s="82">
        <f>S2821-J2821</f>
        <v/>
      </c>
      <c r="AK2821" s="80">
        <f>INDEX(检修、备用和必开!I:I,MATCH(统调负荷!$C2821,检修、备用和必开!$A:$A,0))</f>
        <v/>
      </c>
    </row>
    <row r="2822" ht="13.8" customHeight="1">
      <c r="A2822" s="80">
        <f>WEEKDAY(C2822,2)</f>
        <v/>
      </c>
      <c r="B2822" s="80">
        <f>HOUR(D2822)</f>
        <v/>
      </c>
      <c r="D2822" s="75" t="n"/>
      <c r="E2822" s="80" t="n"/>
      <c r="F2822" s="80" t="n"/>
      <c r="G2822" s="80" t="n"/>
      <c r="H2822" s="80" t="n"/>
      <c r="I2822" s="80" t="n"/>
      <c r="J2822" s="80" t="n"/>
      <c r="K2822" s="80">
        <f>F2822-Y2822</f>
        <v/>
      </c>
      <c r="L2822" s="82">
        <f>AA2822/(K2822+W2822)</f>
        <v/>
      </c>
      <c r="M2822" s="75" t="n">
        <v>0.375</v>
      </c>
      <c r="N2822" s="80" t="n">
        <v>39844.8</v>
      </c>
      <c r="O2822" s="80" t="n">
        <v>12068.18</v>
      </c>
      <c r="P2822" s="80" t="n">
        <v>5762.92</v>
      </c>
      <c r="Q2822" s="80" t="n">
        <v>15530.6</v>
      </c>
      <c r="R2822" s="80" t="n">
        <v>8434.23</v>
      </c>
      <c r="S2822" s="80" t="n">
        <v>-1951.13</v>
      </c>
      <c r="T2822" s="80">
        <f>O2822-Y2822</f>
        <v/>
      </c>
      <c r="U2822" s="82">
        <f>AA2822/(T2822+X2822)</f>
        <v/>
      </c>
      <c r="V2822" s="80">
        <f>INDEX(检修、备用和必开!B:B,MATCH(统调负荷!$C2822,检修、备用和必开!$A:$A,0))</f>
        <v/>
      </c>
      <c r="W2822" s="80">
        <f>INDEX(检修、备用和必开!C:C,MATCH(统调负荷!$C2822,检修、备用和必开!$A:$A,0))</f>
        <v/>
      </c>
      <c r="X2822" s="80">
        <f>INDEX(检修、备用和必开!D:D,MATCH(统调负荷!$C2822,检修、备用和必开!$A:$A,0))</f>
        <v/>
      </c>
      <c r="Y2822" s="80">
        <f>INDEX(检修、备用和必开!E:E,MATCH(统调负荷!$C2822,检修、备用和必开!$A:$A,0))</f>
        <v/>
      </c>
      <c r="Z2822" s="80">
        <f>INDEX(检修、备用和必开!F:F,MATCH(统调负荷!$C2822,检修、备用和必开!$A:$A,0))</f>
        <v/>
      </c>
      <c r="AA2822" s="80">
        <f>94492.4-V2822-Z2822</f>
        <v/>
      </c>
      <c r="AB2822" s="80" t="n">
        <v>103.25</v>
      </c>
      <c r="AC2822" s="80" t="n">
        <v>310.11</v>
      </c>
      <c r="AD2822" s="83">
        <f>C2822+D2822</f>
        <v/>
      </c>
      <c r="AE2822" s="82">
        <f>N2822-E2822</f>
        <v/>
      </c>
      <c r="AF2822" s="82">
        <f>O2822-F2822</f>
        <v/>
      </c>
      <c r="AG2822" s="82">
        <f>P2822-G2822</f>
        <v/>
      </c>
      <c r="AH2822" s="82">
        <f>Q2822-H2822</f>
        <v/>
      </c>
      <c r="AI2822" s="82">
        <f>R2822-I2822</f>
        <v/>
      </c>
      <c r="AJ2822" s="82">
        <f>S2822-J2822</f>
        <v/>
      </c>
      <c r="AK2822" s="80">
        <f>INDEX(检修、备用和必开!I:I,MATCH(统调负荷!$C2822,检修、备用和必开!$A:$A,0))</f>
        <v/>
      </c>
    </row>
    <row r="2823" ht="13.8" customHeight="1">
      <c r="A2823" s="80">
        <f>WEEKDAY(C2823,2)</f>
        <v/>
      </c>
      <c r="B2823" s="80">
        <f>HOUR(D2823)</f>
        <v/>
      </c>
      <c r="D2823" s="75" t="n"/>
      <c r="E2823" s="80" t="n"/>
      <c r="F2823" s="80" t="n"/>
      <c r="G2823" s="80" t="n"/>
      <c r="H2823" s="80" t="n"/>
      <c r="I2823" s="80" t="n"/>
      <c r="J2823" s="80" t="n"/>
      <c r="K2823" s="80">
        <f>F2823-Y2823</f>
        <v/>
      </c>
      <c r="L2823" s="82">
        <f>AA2823/(K2823+W2823)</f>
        <v/>
      </c>
      <c r="M2823" s="75" t="n">
        <v>0.3854166666666667</v>
      </c>
      <c r="N2823" s="80" t="n">
        <v>39461.5</v>
      </c>
      <c r="O2823" s="80" t="n">
        <v>11281.02</v>
      </c>
      <c r="P2823" s="80" t="n">
        <v>6067.7</v>
      </c>
      <c r="Q2823" s="80" t="n">
        <v>15187</v>
      </c>
      <c r="R2823" s="80" t="n">
        <v>8898.98</v>
      </c>
      <c r="S2823" s="80" t="n">
        <v>-1973.2</v>
      </c>
      <c r="T2823" s="80">
        <f>O2823-Y2823</f>
        <v/>
      </c>
      <c r="U2823" s="82">
        <f>AA2823/(T2823+X2823)</f>
        <v/>
      </c>
      <c r="V2823" s="80">
        <f>INDEX(检修、备用和必开!B:B,MATCH(统调负荷!$C2823,检修、备用和必开!$A:$A,0))</f>
        <v/>
      </c>
      <c r="W2823" s="80">
        <f>INDEX(检修、备用和必开!C:C,MATCH(统调负荷!$C2823,检修、备用和必开!$A:$A,0))</f>
        <v/>
      </c>
      <c r="X2823" s="80">
        <f>INDEX(检修、备用和必开!D:D,MATCH(统调负荷!$C2823,检修、备用和必开!$A:$A,0))</f>
        <v/>
      </c>
      <c r="Y2823" s="80">
        <f>INDEX(检修、备用和必开!E:E,MATCH(统调负荷!$C2823,检修、备用和必开!$A:$A,0))</f>
        <v/>
      </c>
      <c r="Z2823" s="80">
        <f>INDEX(检修、备用和必开!F:F,MATCH(统调负荷!$C2823,检修、备用和必开!$A:$A,0))</f>
        <v/>
      </c>
      <c r="AA2823" s="80">
        <f>94492.4-V2823-Z2823</f>
        <v/>
      </c>
      <c r="AB2823" s="80" t="n">
        <v>0</v>
      </c>
      <c r="AC2823" s="80" t="n">
        <v>104</v>
      </c>
      <c r="AD2823" s="83">
        <f>C2823+D2823</f>
        <v/>
      </c>
      <c r="AE2823" s="82">
        <f>N2823-E2823</f>
        <v/>
      </c>
      <c r="AF2823" s="82">
        <f>O2823-F2823</f>
        <v/>
      </c>
      <c r="AG2823" s="82">
        <f>P2823-G2823</f>
        <v/>
      </c>
      <c r="AH2823" s="82">
        <f>Q2823-H2823</f>
        <v/>
      </c>
      <c r="AI2823" s="82">
        <f>R2823-I2823</f>
        <v/>
      </c>
      <c r="AJ2823" s="82">
        <f>S2823-J2823</f>
        <v/>
      </c>
      <c r="AK2823" s="80">
        <f>INDEX(检修、备用和必开!I:I,MATCH(统调负荷!$C2823,检修、备用和必开!$A:$A,0))</f>
        <v/>
      </c>
    </row>
    <row r="2824" ht="13.8" customHeight="1">
      <c r="A2824" s="80">
        <f>WEEKDAY(C2824,2)</f>
        <v/>
      </c>
      <c r="B2824" s="80">
        <f>HOUR(D2824)</f>
        <v/>
      </c>
      <c r="D2824" s="75" t="n"/>
      <c r="E2824" s="80" t="n"/>
      <c r="F2824" s="80" t="n"/>
      <c r="G2824" s="80" t="n"/>
      <c r="H2824" s="80" t="n"/>
      <c r="I2824" s="80" t="n"/>
      <c r="J2824" s="80" t="n"/>
      <c r="K2824" s="80">
        <f>F2824-Y2824</f>
        <v/>
      </c>
      <c r="L2824" s="82">
        <f>AA2824/(K2824+W2824)</f>
        <v/>
      </c>
      <c r="M2824" s="75" t="n">
        <v>0.3958333333333333</v>
      </c>
      <c r="N2824" s="80" t="n">
        <v>38991.5</v>
      </c>
      <c r="O2824" s="80" t="n">
        <v>10427.78</v>
      </c>
      <c r="P2824" s="80" t="n">
        <v>5685.23</v>
      </c>
      <c r="Q2824" s="80" t="n">
        <v>15435.5</v>
      </c>
      <c r="R2824" s="80" t="n">
        <v>9481.43</v>
      </c>
      <c r="S2824" s="80" t="n">
        <v>-2038.44</v>
      </c>
      <c r="T2824" s="80">
        <f>O2824-Y2824</f>
        <v/>
      </c>
      <c r="U2824" s="82">
        <f>AA2824/(T2824+X2824)</f>
        <v/>
      </c>
      <c r="V2824" s="80">
        <f>INDEX(检修、备用和必开!B:B,MATCH(统调负荷!$C2824,检修、备用和必开!$A:$A,0))</f>
        <v/>
      </c>
      <c r="W2824" s="80">
        <f>INDEX(检修、备用和必开!C:C,MATCH(统调负荷!$C2824,检修、备用和必开!$A:$A,0))</f>
        <v/>
      </c>
      <c r="X2824" s="80">
        <f>INDEX(检修、备用和必开!D:D,MATCH(统调负荷!$C2824,检修、备用和必开!$A:$A,0))</f>
        <v/>
      </c>
      <c r="Y2824" s="80">
        <f>INDEX(检修、备用和必开!E:E,MATCH(统调负荷!$C2824,检修、备用和必开!$A:$A,0))</f>
        <v/>
      </c>
      <c r="Z2824" s="80">
        <f>INDEX(检修、备用和必开!F:F,MATCH(统调负荷!$C2824,检修、备用和必开!$A:$A,0))</f>
        <v/>
      </c>
      <c r="AA2824" s="80">
        <f>94492.4-V2824-Z2824</f>
        <v/>
      </c>
      <c r="AB2824" s="80" t="n">
        <v>0</v>
      </c>
      <c r="AC2824" s="80" t="n">
        <v>226</v>
      </c>
      <c r="AD2824" s="83">
        <f>C2824+D2824</f>
        <v/>
      </c>
      <c r="AE2824" s="82">
        <f>N2824-E2824</f>
        <v/>
      </c>
      <c r="AF2824" s="82">
        <f>O2824-F2824</f>
        <v/>
      </c>
      <c r="AG2824" s="82">
        <f>P2824-G2824</f>
        <v/>
      </c>
      <c r="AH2824" s="82">
        <f>Q2824-H2824</f>
        <v/>
      </c>
      <c r="AI2824" s="82">
        <f>R2824-I2824</f>
        <v/>
      </c>
      <c r="AJ2824" s="82">
        <f>S2824-J2824</f>
        <v/>
      </c>
      <c r="AK2824" s="80">
        <f>INDEX(检修、备用和必开!I:I,MATCH(统调负荷!$C2824,检修、备用和必开!$A:$A,0))</f>
        <v/>
      </c>
    </row>
    <row r="2825" ht="13.8" customHeight="1">
      <c r="A2825" s="80">
        <f>WEEKDAY(C2825,2)</f>
        <v/>
      </c>
      <c r="B2825" s="80">
        <f>HOUR(D2825)</f>
        <v/>
      </c>
      <c r="D2825" s="75" t="n"/>
      <c r="E2825" s="80" t="n"/>
      <c r="F2825" s="80" t="n"/>
      <c r="G2825" s="80" t="n"/>
      <c r="H2825" s="80" t="n"/>
      <c r="I2825" s="80" t="n"/>
      <c r="J2825" s="80" t="n"/>
      <c r="K2825" s="80">
        <f>F2825-Y2825</f>
        <v/>
      </c>
      <c r="L2825" s="82">
        <f>AA2825/(K2825+W2825)</f>
        <v/>
      </c>
      <c r="M2825" s="75" t="n">
        <v>0.40625</v>
      </c>
      <c r="N2825" s="80" t="n">
        <v>38247.1</v>
      </c>
      <c r="O2825" s="80" t="n">
        <v>9443.17</v>
      </c>
      <c r="P2825" s="80" t="n">
        <v>5803.15</v>
      </c>
      <c r="Q2825" s="80" t="n">
        <v>14858.6</v>
      </c>
      <c r="R2825" s="80" t="n">
        <v>10153</v>
      </c>
      <c r="S2825" s="80" t="n">
        <v>-2010.82</v>
      </c>
      <c r="T2825" s="80">
        <f>O2825-Y2825</f>
        <v/>
      </c>
      <c r="U2825" s="82">
        <f>AA2825/(T2825+X2825)</f>
        <v/>
      </c>
      <c r="V2825" s="80">
        <f>INDEX(检修、备用和必开!B:B,MATCH(统调负荷!$C2825,检修、备用和必开!$A:$A,0))</f>
        <v/>
      </c>
      <c r="W2825" s="80">
        <f>INDEX(检修、备用和必开!C:C,MATCH(统调负荷!$C2825,检修、备用和必开!$A:$A,0))</f>
        <v/>
      </c>
      <c r="X2825" s="80">
        <f>INDEX(检修、备用和必开!D:D,MATCH(统调负荷!$C2825,检修、备用和必开!$A:$A,0))</f>
        <v/>
      </c>
      <c r="Y2825" s="80">
        <f>INDEX(检修、备用和必开!E:E,MATCH(统调负荷!$C2825,检修、备用和必开!$A:$A,0))</f>
        <v/>
      </c>
      <c r="Z2825" s="80">
        <f>INDEX(检修、备用和必开!F:F,MATCH(统调负荷!$C2825,检修、备用和必开!$A:$A,0))</f>
        <v/>
      </c>
      <c r="AA2825" s="80">
        <f>94492.4-V2825-Z2825</f>
        <v/>
      </c>
      <c r="AB2825" s="80" t="n">
        <v>0</v>
      </c>
      <c r="AC2825" s="80" t="n">
        <v>0</v>
      </c>
      <c r="AD2825" s="83">
        <f>C2825+D2825</f>
        <v/>
      </c>
      <c r="AE2825" s="82">
        <f>N2825-E2825</f>
        <v/>
      </c>
      <c r="AF2825" s="82">
        <f>O2825-F2825</f>
        <v/>
      </c>
      <c r="AG2825" s="82">
        <f>P2825-G2825</f>
        <v/>
      </c>
      <c r="AH2825" s="82">
        <f>Q2825-H2825</f>
        <v/>
      </c>
      <c r="AI2825" s="82">
        <f>R2825-I2825</f>
        <v/>
      </c>
      <c r="AJ2825" s="82">
        <f>S2825-J2825</f>
        <v/>
      </c>
      <c r="AK2825" s="80">
        <f>INDEX(检修、备用和必开!I:I,MATCH(统调负荷!$C2825,检修、备用和必开!$A:$A,0))</f>
        <v/>
      </c>
    </row>
    <row r="2826" ht="13.8" customHeight="1">
      <c r="A2826" s="80">
        <f>WEEKDAY(C2826,2)</f>
        <v/>
      </c>
      <c r="B2826" s="80">
        <f>HOUR(D2826)</f>
        <v/>
      </c>
      <c r="D2826" s="75" t="n"/>
      <c r="E2826" s="80" t="n"/>
      <c r="F2826" s="80" t="n"/>
      <c r="G2826" s="80" t="n"/>
      <c r="H2826" s="80" t="n"/>
      <c r="I2826" s="80" t="n"/>
      <c r="J2826" s="80" t="n"/>
      <c r="K2826" s="80">
        <f>F2826-Y2826</f>
        <v/>
      </c>
      <c r="L2826" s="82">
        <f>AA2826/(K2826+W2826)</f>
        <v/>
      </c>
      <c r="M2826" s="75" t="n">
        <v>0.4166666666666667</v>
      </c>
      <c r="N2826" s="80" t="n">
        <v>37806.6</v>
      </c>
      <c r="O2826" s="80" t="n">
        <v>9724.639999999999</v>
      </c>
      <c r="P2826" s="80" t="n">
        <v>5365.29</v>
      </c>
      <c r="Q2826" s="80" t="n">
        <v>14001.4</v>
      </c>
      <c r="R2826" s="80" t="n">
        <v>10703.4</v>
      </c>
      <c r="S2826" s="80" t="n">
        <v>-1988.13</v>
      </c>
      <c r="T2826" s="80">
        <f>O2826-Y2826</f>
        <v/>
      </c>
      <c r="U2826" s="82">
        <f>AA2826/(T2826+X2826)</f>
        <v/>
      </c>
      <c r="V2826" s="80">
        <f>INDEX(检修、备用和必开!B:B,MATCH(统调负荷!$C2826,检修、备用和必开!$A:$A,0))</f>
        <v/>
      </c>
      <c r="W2826" s="80">
        <f>INDEX(检修、备用和必开!C:C,MATCH(统调负荷!$C2826,检修、备用和必开!$A:$A,0))</f>
        <v/>
      </c>
      <c r="X2826" s="80">
        <f>INDEX(检修、备用和必开!D:D,MATCH(统调负荷!$C2826,检修、备用和必开!$A:$A,0))</f>
        <v/>
      </c>
      <c r="Y2826" s="80">
        <f>INDEX(检修、备用和必开!E:E,MATCH(统调负荷!$C2826,检修、备用和必开!$A:$A,0))</f>
        <v/>
      </c>
      <c r="Z2826" s="80">
        <f>INDEX(检修、备用和必开!F:F,MATCH(统调负荷!$C2826,检修、备用和必开!$A:$A,0))</f>
        <v/>
      </c>
      <c r="AA2826" s="80">
        <f>94492.4-V2826-Z2826</f>
        <v/>
      </c>
      <c r="AB2826" s="80" t="n">
        <v>0</v>
      </c>
      <c r="AC2826" s="80" t="n">
        <v>250</v>
      </c>
      <c r="AD2826" s="83">
        <f>C2826+D2826</f>
        <v/>
      </c>
      <c r="AE2826" s="82">
        <f>N2826-E2826</f>
        <v/>
      </c>
      <c r="AF2826" s="82">
        <f>O2826-F2826</f>
        <v/>
      </c>
      <c r="AG2826" s="82">
        <f>P2826-G2826</f>
        <v/>
      </c>
      <c r="AH2826" s="82">
        <f>Q2826-H2826</f>
        <v/>
      </c>
      <c r="AI2826" s="82">
        <f>R2826-I2826</f>
        <v/>
      </c>
      <c r="AJ2826" s="82">
        <f>S2826-J2826</f>
        <v/>
      </c>
      <c r="AK2826" s="80">
        <f>INDEX(检修、备用和必开!I:I,MATCH(统调负荷!$C2826,检修、备用和必开!$A:$A,0))</f>
        <v/>
      </c>
    </row>
    <row r="2827" ht="13.8" customHeight="1">
      <c r="A2827" s="80">
        <f>WEEKDAY(C2827,2)</f>
        <v/>
      </c>
      <c r="B2827" s="80">
        <f>HOUR(D2827)</f>
        <v/>
      </c>
      <c r="D2827" s="75" t="n"/>
      <c r="E2827" s="80" t="n"/>
      <c r="F2827" s="80" t="n"/>
      <c r="G2827" s="80" t="n"/>
      <c r="H2827" s="80" t="n"/>
      <c r="I2827" s="80" t="n"/>
      <c r="J2827" s="80" t="n"/>
      <c r="K2827" s="80">
        <f>F2827-Y2827</f>
        <v/>
      </c>
      <c r="L2827" s="82">
        <f>AA2827/(K2827+W2827)</f>
        <v/>
      </c>
      <c r="M2827" s="75" t="n">
        <v>0.4270833333333333</v>
      </c>
      <c r="N2827" s="80" t="n">
        <v>37147.8</v>
      </c>
      <c r="O2827" s="80" t="n">
        <v>9224.1</v>
      </c>
      <c r="P2827" s="80" t="n">
        <v>5743.34</v>
      </c>
      <c r="Q2827" s="80" t="n">
        <v>12989.4</v>
      </c>
      <c r="R2827" s="80" t="n">
        <v>11212.7</v>
      </c>
      <c r="S2827" s="80" t="n">
        <v>-2021.74</v>
      </c>
      <c r="T2827" s="80">
        <f>O2827-Y2827</f>
        <v/>
      </c>
      <c r="U2827" s="82">
        <f>AA2827/(T2827+X2827)</f>
        <v/>
      </c>
      <c r="V2827" s="80">
        <f>INDEX(检修、备用和必开!B:B,MATCH(统调负荷!$C2827,检修、备用和必开!$A:$A,0))</f>
        <v/>
      </c>
      <c r="W2827" s="80">
        <f>INDEX(检修、备用和必开!C:C,MATCH(统调负荷!$C2827,检修、备用和必开!$A:$A,0))</f>
        <v/>
      </c>
      <c r="X2827" s="80">
        <f>INDEX(检修、备用和必开!D:D,MATCH(统调负荷!$C2827,检修、备用和必开!$A:$A,0))</f>
        <v/>
      </c>
      <c r="Y2827" s="80">
        <f>INDEX(检修、备用和必开!E:E,MATCH(统调负荷!$C2827,检修、备用和必开!$A:$A,0))</f>
        <v/>
      </c>
      <c r="Z2827" s="80">
        <f>INDEX(检修、备用和必开!F:F,MATCH(统调负荷!$C2827,检修、备用和必开!$A:$A,0))</f>
        <v/>
      </c>
      <c r="AA2827" s="80">
        <f>94492.4-V2827-Z2827</f>
        <v/>
      </c>
      <c r="AB2827" s="80" t="n">
        <v>0</v>
      </c>
      <c r="AC2827" s="80" t="n">
        <v>302.82</v>
      </c>
      <c r="AD2827" s="83">
        <f>C2827+D2827</f>
        <v/>
      </c>
      <c r="AE2827" s="82">
        <f>N2827-E2827</f>
        <v/>
      </c>
      <c r="AF2827" s="82">
        <f>O2827-F2827</f>
        <v/>
      </c>
      <c r="AG2827" s="82">
        <f>P2827-G2827</f>
        <v/>
      </c>
      <c r="AH2827" s="82">
        <f>Q2827-H2827</f>
        <v/>
      </c>
      <c r="AI2827" s="82">
        <f>R2827-I2827</f>
        <v/>
      </c>
      <c r="AJ2827" s="82">
        <f>S2827-J2827</f>
        <v/>
      </c>
      <c r="AK2827" s="80">
        <f>INDEX(检修、备用和必开!I:I,MATCH(统调负荷!$C2827,检修、备用和必开!$A:$A,0))</f>
        <v/>
      </c>
    </row>
    <row r="2828" ht="13.8" customHeight="1">
      <c r="A2828" s="80">
        <f>WEEKDAY(C2828,2)</f>
        <v/>
      </c>
      <c r="B2828" s="80">
        <f>HOUR(D2828)</f>
        <v/>
      </c>
      <c r="D2828" s="75" t="n"/>
      <c r="E2828" s="80" t="n"/>
      <c r="F2828" s="80" t="n"/>
      <c r="G2828" s="80" t="n"/>
      <c r="H2828" s="80" t="n"/>
      <c r="I2828" s="80" t="n"/>
      <c r="J2828" s="80" t="n"/>
      <c r="K2828" s="80">
        <f>F2828-Y2828</f>
        <v/>
      </c>
      <c r="L2828" s="82">
        <f>AA2828/(K2828+W2828)</f>
        <v/>
      </c>
      <c r="M2828" s="75" t="n">
        <v>0.4375</v>
      </c>
      <c r="N2828" s="80" t="n">
        <v>36741.4</v>
      </c>
      <c r="O2828" s="80" t="n">
        <v>8884.33</v>
      </c>
      <c r="P2828" s="80" t="n">
        <v>5867.48</v>
      </c>
      <c r="Q2828" s="80" t="n">
        <v>12344.3</v>
      </c>
      <c r="R2828" s="80" t="n">
        <v>11695.4</v>
      </c>
      <c r="S2828" s="80" t="n">
        <v>-2050.11</v>
      </c>
      <c r="T2828" s="80">
        <f>O2828-Y2828</f>
        <v/>
      </c>
      <c r="U2828" s="82">
        <f>AA2828/(T2828+X2828)</f>
        <v/>
      </c>
      <c r="V2828" s="80">
        <f>INDEX(检修、备用和必开!B:B,MATCH(统调负荷!$C2828,检修、备用和必开!$A:$A,0))</f>
        <v/>
      </c>
      <c r="W2828" s="80">
        <f>INDEX(检修、备用和必开!C:C,MATCH(统调负荷!$C2828,检修、备用和必开!$A:$A,0))</f>
        <v/>
      </c>
      <c r="X2828" s="80">
        <f>INDEX(检修、备用和必开!D:D,MATCH(统调负荷!$C2828,检修、备用和必开!$A:$A,0))</f>
        <v/>
      </c>
      <c r="Y2828" s="80">
        <f>INDEX(检修、备用和必开!E:E,MATCH(统调负荷!$C2828,检修、备用和必开!$A:$A,0))</f>
        <v/>
      </c>
      <c r="Z2828" s="80">
        <f>INDEX(检修、备用和必开!F:F,MATCH(统调负荷!$C2828,检修、备用和必开!$A:$A,0))</f>
        <v/>
      </c>
      <c r="AA2828" s="80">
        <f>94492.4-V2828-Z2828</f>
        <v/>
      </c>
      <c r="AB2828" s="80" t="n">
        <v>0</v>
      </c>
      <c r="AC2828" s="80" t="n">
        <v>210</v>
      </c>
      <c r="AD2828" s="83">
        <f>C2828+D2828</f>
        <v/>
      </c>
      <c r="AE2828" s="82">
        <f>N2828-E2828</f>
        <v/>
      </c>
      <c r="AF2828" s="82">
        <f>O2828-F2828</f>
        <v/>
      </c>
      <c r="AG2828" s="82">
        <f>P2828-G2828</f>
        <v/>
      </c>
      <c r="AH2828" s="82">
        <f>Q2828-H2828</f>
        <v/>
      </c>
      <c r="AI2828" s="82">
        <f>R2828-I2828</f>
        <v/>
      </c>
      <c r="AJ2828" s="82">
        <f>S2828-J2828</f>
        <v/>
      </c>
      <c r="AK2828" s="80">
        <f>INDEX(检修、备用和必开!I:I,MATCH(统调负荷!$C2828,检修、备用和必开!$A:$A,0))</f>
        <v/>
      </c>
    </row>
    <row r="2829" ht="13.8" customHeight="1">
      <c r="A2829" s="80">
        <f>WEEKDAY(C2829,2)</f>
        <v/>
      </c>
      <c r="B2829" s="80">
        <f>HOUR(D2829)</f>
        <v/>
      </c>
      <c r="D2829" s="75" t="n"/>
      <c r="E2829" s="80" t="n"/>
      <c r="F2829" s="80" t="n"/>
      <c r="G2829" s="80" t="n"/>
      <c r="H2829" s="80" t="n"/>
      <c r="I2829" s="80" t="n"/>
      <c r="J2829" s="80" t="n"/>
      <c r="K2829" s="80">
        <f>F2829-Y2829</f>
        <v/>
      </c>
      <c r="L2829" s="82">
        <f>AA2829/(K2829+W2829)</f>
        <v/>
      </c>
      <c r="M2829" s="75" t="n">
        <v>0.4479166666666667</v>
      </c>
      <c r="N2829" s="80" t="n">
        <v>36038.3</v>
      </c>
      <c r="O2829" s="80" t="n">
        <v>8872.469999999999</v>
      </c>
      <c r="P2829" s="80" t="n">
        <v>5493.09</v>
      </c>
      <c r="Q2829" s="80" t="n">
        <v>12547.9</v>
      </c>
      <c r="R2829" s="80" t="n">
        <v>11111.7</v>
      </c>
      <c r="S2829" s="80" t="n">
        <v>-1986.86</v>
      </c>
      <c r="T2829" s="80">
        <f>O2829-Y2829</f>
        <v/>
      </c>
      <c r="U2829" s="82">
        <f>AA2829/(T2829+X2829)</f>
        <v/>
      </c>
      <c r="V2829" s="80">
        <f>INDEX(检修、备用和必开!B:B,MATCH(统调负荷!$C2829,检修、备用和必开!$A:$A,0))</f>
        <v/>
      </c>
      <c r="W2829" s="80">
        <f>INDEX(检修、备用和必开!C:C,MATCH(统调负荷!$C2829,检修、备用和必开!$A:$A,0))</f>
        <v/>
      </c>
      <c r="X2829" s="80">
        <f>INDEX(检修、备用和必开!D:D,MATCH(统调负荷!$C2829,检修、备用和必开!$A:$A,0))</f>
        <v/>
      </c>
      <c r="Y2829" s="80">
        <f>INDEX(检修、备用和必开!E:E,MATCH(统调负荷!$C2829,检修、备用和必开!$A:$A,0))</f>
        <v/>
      </c>
      <c r="Z2829" s="80">
        <f>INDEX(检修、备用和必开!F:F,MATCH(统调负荷!$C2829,检修、备用和必开!$A:$A,0))</f>
        <v/>
      </c>
      <c r="AA2829" s="80">
        <f>94492.4-V2829-Z2829</f>
        <v/>
      </c>
      <c r="AB2829" s="80" t="n">
        <v>0</v>
      </c>
      <c r="AC2829" s="80" t="n">
        <v>0</v>
      </c>
      <c r="AD2829" s="83">
        <f>C2829+D2829</f>
        <v/>
      </c>
      <c r="AE2829" s="82">
        <f>N2829-E2829</f>
        <v/>
      </c>
      <c r="AF2829" s="82">
        <f>O2829-F2829</f>
        <v/>
      </c>
      <c r="AG2829" s="82">
        <f>P2829-G2829</f>
        <v/>
      </c>
      <c r="AH2829" s="82">
        <f>Q2829-H2829</f>
        <v/>
      </c>
      <c r="AI2829" s="82">
        <f>R2829-I2829</f>
        <v/>
      </c>
      <c r="AJ2829" s="82">
        <f>S2829-J2829</f>
        <v/>
      </c>
      <c r="AK2829" s="80">
        <f>INDEX(检修、备用和必开!I:I,MATCH(统调负荷!$C2829,检修、备用和必开!$A:$A,0))</f>
        <v/>
      </c>
    </row>
    <row r="2830" ht="13.8" customHeight="1">
      <c r="A2830" s="80">
        <f>WEEKDAY(C2830,2)</f>
        <v/>
      </c>
      <c r="B2830" s="80">
        <f>HOUR(D2830)</f>
        <v/>
      </c>
      <c r="D2830" s="75" t="n"/>
      <c r="E2830" s="80" t="n"/>
      <c r="F2830" s="80" t="n"/>
      <c r="G2830" s="80" t="n"/>
      <c r="H2830" s="80" t="n"/>
      <c r="I2830" s="80" t="n"/>
      <c r="J2830" s="80" t="n"/>
      <c r="K2830" s="80">
        <f>F2830-Y2830</f>
        <v/>
      </c>
      <c r="L2830" s="82">
        <f>AA2830/(K2830+W2830)</f>
        <v/>
      </c>
      <c r="M2830" s="75" t="n">
        <v>0.4583333333333333</v>
      </c>
      <c r="N2830" s="80" t="n">
        <v>35960.7</v>
      </c>
      <c r="O2830" s="80" t="n">
        <v>9466.02</v>
      </c>
      <c r="P2830" s="80" t="n">
        <v>5113.08</v>
      </c>
      <c r="Q2830" s="80" t="n">
        <v>12651</v>
      </c>
      <c r="R2830" s="80" t="n">
        <v>10777.5</v>
      </c>
      <c r="S2830" s="80" t="n">
        <v>-2046.9</v>
      </c>
      <c r="T2830" s="80">
        <f>O2830-Y2830</f>
        <v/>
      </c>
      <c r="U2830" s="82">
        <f>AA2830/(T2830+X2830)</f>
        <v/>
      </c>
      <c r="V2830" s="80">
        <f>INDEX(检修、备用和必开!B:B,MATCH(统调负荷!$C2830,检修、备用和必开!$A:$A,0))</f>
        <v/>
      </c>
      <c r="W2830" s="80">
        <f>INDEX(检修、备用和必开!C:C,MATCH(统调负荷!$C2830,检修、备用和必开!$A:$A,0))</f>
        <v/>
      </c>
      <c r="X2830" s="80">
        <f>INDEX(检修、备用和必开!D:D,MATCH(统调负荷!$C2830,检修、备用和必开!$A:$A,0))</f>
        <v/>
      </c>
      <c r="Y2830" s="80">
        <f>INDEX(检修、备用和必开!E:E,MATCH(统调负荷!$C2830,检修、备用和必开!$A:$A,0))</f>
        <v/>
      </c>
      <c r="Z2830" s="80">
        <f>INDEX(检修、备用和必开!F:F,MATCH(统调负荷!$C2830,检修、备用和必开!$A:$A,0))</f>
        <v/>
      </c>
      <c r="AA2830" s="80">
        <f>94492.4-V2830-Z2830</f>
        <v/>
      </c>
      <c r="AB2830" s="80" t="n">
        <v>0</v>
      </c>
      <c r="AC2830" s="80" t="n">
        <v>0</v>
      </c>
      <c r="AD2830" s="83">
        <f>C2830+D2830</f>
        <v/>
      </c>
      <c r="AE2830" s="82">
        <f>N2830-E2830</f>
        <v/>
      </c>
      <c r="AF2830" s="82">
        <f>O2830-F2830</f>
        <v/>
      </c>
      <c r="AG2830" s="82">
        <f>P2830-G2830</f>
        <v/>
      </c>
      <c r="AH2830" s="82">
        <f>Q2830-H2830</f>
        <v/>
      </c>
      <c r="AI2830" s="82">
        <f>R2830-I2830</f>
        <v/>
      </c>
      <c r="AJ2830" s="82">
        <f>S2830-J2830</f>
        <v/>
      </c>
      <c r="AK2830" s="80">
        <f>INDEX(检修、备用和必开!I:I,MATCH(统调负荷!$C2830,检修、备用和必开!$A:$A,0))</f>
        <v/>
      </c>
    </row>
    <row r="2831" ht="13.8" customHeight="1">
      <c r="A2831" s="80">
        <f>WEEKDAY(C2831,2)</f>
        <v/>
      </c>
      <c r="B2831" s="80">
        <f>HOUR(D2831)</f>
        <v/>
      </c>
      <c r="D2831" s="75" t="n"/>
      <c r="E2831" s="80" t="n"/>
      <c r="F2831" s="80" t="n"/>
      <c r="G2831" s="80" t="n"/>
      <c r="H2831" s="80" t="n"/>
      <c r="I2831" s="80" t="n"/>
      <c r="J2831" s="80" t="n"/>
      <c r="K2831" s="80">
        <f>F2831-Y2831</f>
        <v/>
      </c>
      <c r="L2831" s="82">
        <f>AA2831/(K2831+W2831)</f>
        <v/>
      </c>
      <c r="M2831" s="75" t="n">
        <v>0.46875</v>
      </c>
      <c r="N2831" s="80" t="n">
        <v>35877.9</v>
      </c>
      <c r="O2831" s="80" t="n">
        <v>9417.99</v>
      </c>
      <c r="P2831" s="80" t="n">
        <v>5293.74</v>
      </c>
      <c r="Q2831" s="80" t="n">
        <v>12374.2</v>
      </c>
      <c r="R2831" s="80" t="n">
        <v>10965.2</v>
      </c>
      <c r="S2831" s="80" t="n">
        <v>-2173.23</v>
      </c>
      <c r="T2831" s="80">
        <f>O2831-Y2831</f>
        <v/>
      </c>
      <c r="U2831" s="82">
        <f>AA2831/(T2831+X2831)</f>
        <v/>
      </c>
      <c r="V2831" s="80">
        <f>INDEX(检修、备用和必开!B:B,MATCH(统调负荷!$C2831,检修、备用和必开!$A:$A,0))</f>
        <v/>
      </c>
      <c r="W2831" s="80">
        <f>INDEX(检修、备用和必开!C:C,MATCH(统调负荷!$C2831,检修、备用和必开!$A:$A,0))</f>
        <v/>
      </c>
      <c r="X2831" s="80">
        <f>INDEX(检修、备用和必开!D:D,MATCH(统调负荷!$C2831,检修、备用和必开!$A:$A,0))</f>
        <v/>
      </c>
      <c r="Y2831" s="80">
        <f>INDEX(检修、备用和必开!E:E,MATCH(统调负荷!$C2831,检修、备用和必开!$A:$A,0))</f>
        <v/>
      </c>
      <c r="Z2831" s="80">
        <f>INDEX(检修、备用和必开!F:F,MATCH(统调负荷!$C2831,检修、备用和必开!$A:$A,0))</f>
        <v/>
      </c>
      <c r="AA2831" s="80">
        <f>94492.4-V2831-Z2831</f>
        <v/>
      </c>
      <c r="AB2831" s="80" t="n">
        <v>0</v>
      </c>
      <c r="AC2831" s="80" t="n">
        <v>0</v>
      </c>
      <c r="AD2831" s="83">
        <f>C2831+D2831</f>
        <v/>
      </c>
      <c r="AE2831" s="82">
        <f>N2831-E2831</f>
        <v/>
      </c>
      <c r="AF2831" s="82">
        <f>O2831-F2831</f>
        <v/>
      </c>
      <c r="AG2831" s="82">
        <f>P2831-G2831</f>
        <v/>
      </c>
      <c r="AH2831" s="82">
        <f>Q2831-H2831</f>
        <v/>
      </c>
      <c r="AI2831" s="82">
        <f>R2831-I2831</f>
        <v/>
      </c>
      <c r="AJ2831" s="82">
        <f>S2831-J2831</f>
        <v/>
      </c>
      <c r="AK2831" s="80">
        <f>INDEX(检修、备用和必开!I:I,MATCH(统调负荷!$C2831,检修、备用和必开!$A:$A,0))</f>
        <v/>
      </c>
    </row>
    <row r="2832" ht="13.8" customHeight="1">
      <c r="A2832" s="80">
        <f>WEEKDAY(C2832,2)</f>
        <v/>
      </c>
      <c r="B2832" s="80">
        <f>HOUR(D2832)</f>
        <v/>
      </c>
      <c r="D2832" s="75" t="n"/>
      <c r="E2832" s="80" t="n"/>
      <c r="F2832" s="80" t="n"/>
      <c r="G2832" s="80" t="n"/>
      <c r="H2832" s="80" t="n"/>
      <c r="I2832" s="80" t="n"/>
      <c r="J2832" s="80" t="n"/>
      <c r="K2832" s="80">
        <f>F2832-Y2832</f>
        <v/>
      </c>
      <c r="L2832" s="82">
        <f>AA2832/(K2832+W2832)</f>
        <v/>
      </c>
      <c r="M2832" s="75" t="n">
        <v>0.4791666666666667</v>
      </c>
      <c r="N2832" s="80" t="n">
        <v>35652.5</v>
      </c>
      <c r="O2832" s="80" t="n">
        <v>9613.43</v>
      </c>
      <c r="P2832" s="80" t="n">
        <v>5387.11</v>
      </c>
      <c r="Q2832" s="80" t="n">
        <v>11609.3</v>
      </c>
      <c r="R2832" s="80" t="n">
        <v>11184.3</v>
      </c>
      <c r="S2832" s="80" t="n">
        <v>-2141.64</v>
      </c>
      <c r="T2832" s="80">
        <f>O2832-Y2832</f>
        <v/>
      </c>
      <c r="U2832" s="82">
        <f>AA2832/(T2832+X2832)</f>
        <v/>
      </c>
      <c r="V2832" s="80">
        <f>INDEX(检修、备用和必开!B:B,MATCH(统调负荷!$C2832,检修、备用和必开!$A:$A,0))</f>
        <v/>
      </c>
      <c r="W2832" s="80">
        <f>INDEX(检修、备用和必开!C:C,MATCH(统调负荷!$C2832,检修、备用和必开!$A:$A,0))</f>
        <v/>
      </c>
      <c r="X2832" s="80">
        <f>INDEX(检修、备用和必开!D:D,MATCH(统调负荷!$C2832,检修、备用和必开!$A:$A,0))</f>
        <v/>
      </c>
      <c r="Y2832" s="80">
        <f>INDEX(检修、备用和必开!E:E,MATCH(统调负荷!$C2832,检修、备用和必开!$A:$A,0))</f>
        <v/>
      </c>
      <c r="Z2832" s="80">
        <f>INDEX(检修、备用和必开!F:F,MATCH(统调负荷!$C2832,检修、备用和必开!$A:$A,0))</f>
        <v/>
      </c>
      <c r="AA2832" s="80">
        <f>94492.4-V2832-Z2832</f>
        <v/>
      </c>
      <c r="AB2832" s="80" t="n">
        <v>0</v>
      </c>
      <c r="AC2832" s="80" t="n">
        <v>338.45</v>
      </c>
      <c r="AD2832" s="83">
        <f>C2832+D2832</f>
        <v/>
      </c>
      <c r="AE2832" s="82">
        <f>N2832-E2832</f>
        <v/>
      </c>
      <c r="AF2832" s="82">
        <f>O2832-F2832</f>
        <v/>
      </c>
      <c r="AG2832" s="82">
        <f>P2832-G2832</f>
        <v/>
      </c>
      <c r="AH2832" s="82">
        <f>Q2832-H2832</f>
        <v/>
      </c>
      <c r="AI2832" s="82">
        <f>R2832-I2832</f>
        <v/>
      </c>
      <c r="AJ2832" s="82">
        <f>S2832-J2832</f>
        <v/>
      </c>
      <c r="AK2832" s="80">
        <f>INDEX(检修、备用和必开!I:I,MATCH(统调负荷!$C2832,检修、备用和必开!$A:$A,0))</f>
        <v/>
      </c>
    </row>
    <row r="2833" ht="13.8" customHeight="1">
      <c r="A2833" s="80">
        <f>WEEKDAY(C2833,2)</f>
        <v/>
      </c>
      <c r="B2833" s="80">
        <f>HOUR(D2833)</f>
        <v/>
      </c>
      <c r="D2833" s="75" t="n"/>
      <c r="E2833" s="80" t="n"/>
      <c r="F2833" s="80" t="n"/>
      <c r="G2833" s="80" t="n"/>
      <c r="H2833" s="80" t="n"/>
      <c r="I2833" s="80" t="n"/>
      <c r="J2833" s="80" t="n"/>
      <c r="K2833" s="80">
        <f>F2833-Y2833</f>
        <v/>
      </c>
      <c r="L2833" s="82">
        <f>AA2833/(K2833+W2833)</f>
        <v/>
      </c>
      <c r="M2833" s="75" t="n">
        <v>0.4895833333333333</v>
      </c>
      <c r="N2833" s="80" t="n">
        <v>35026.6</v>
      </c>
      <c r="O2833" s="80" t="n">
        <v>9582.77</v>
      </c>
      <c r="P2833" s="80" t="n">
        <v>5470.06</v>
      </c>
      <c r="Q2833" s="80" t="n">
        <v>10909.4</v>
      </c>
      <c r="R2833" s="80" t="n">
        <v>11196.8</v>
      </c>
      <c r="S2833" s="80" t="n">
        <v>-2132.43</v>
      </c>
      <c r="T2833" s="80">
        <f>O2833-Y2833</f>
        <v/>
      </c>
      <c r="U2833" s="82">
        <f>AA2833/(T2833+X2833)</f>
        <v/>
      </c>
      <c r="V2833" s="80">
        <f>INDEX(检修、备用和必开!B:B,MATCH(统调负荷!$C2833,检修、备用和必开!$A:$A,0))</f>
        <v/>
      </c>
      <c r="W2833" s="80">
        <f>INDEX(检修、备用和必开!C:C,MATCH(统调负荷!$C2833,检修、备用和必开!$A:$A,0))</f>
        <v/>
      </c>
      <c r="X2833" s="80">
        <f>INDEX(检修、备用和必开!D:D,MATCH(统调负荷!$C2833,检修、备用和必开!$A:$A,0))</f>
        <v/>
      </c>
      <c r="Y2833" s="80">
        <f>INDEX(检修、备用和必开!E:E,MATCH(统调负荷!$C2833,检修、备用和必开!$A:$A,0))</f>
        <v/>
      </c>
      <c r="Z2833" s="80">
        <f>INDEX(检修、备用和必开!F:F,MATCH(统调负荷!$C2833,检修、备用和必开!$A:$A,0))</f>
        <v/>
      </c>
      <c r="AA2833" s="80">
        <f>94492.4-V2833-Z2833</f>
        <v/>
      </c>
      <c r="AB2833" s="80" t="n">
        <v>0</v>
      </c>
      <c r="AC2833" s="80" t="n">
        <v>0</v>
      </c>
      <c r="AD2833" s="83">
        <f>C2833+D2833</f>
        <v/>
      </c>
      <c r="AE2833" s="82">
        <f>N2833-E2833</f>
        <v/>
      </c>
      <c r="AF2833" s="82">
        <f>O2833-F2833</f>
        <v/>
      </c>
      <c r="AG2833" s="82">
        <f>P2833-G2833</f>
        <v/>
      </c>
      <c r="AH2833" s="82">
        <f>Q2833-H2833</f>
        <v/>
      </c>
      <c r="AI2833" s="82">
        <f>R2833-I2833</f>
        <v/>
      </c>
      <c r="AJ2833" s="82">
        <f>S2833-J2833</f>
        <v/>
      </c>
      <c r="AK2833" s="80">
        <f>INDEX(检修、备用和必开!I:I,MATCH(统调负荷!$C2833,检修、备用和必开!$A:$A,0))</f>
        <v/>
      </c>
    </row>
    <row r="2834" ht="13.8" customHeight="1">
      <c r="A2834" s="80">
        <f>WEEKDAY(C2834,2)</f>
        <v/>
      </c>
      <c r="B2834" s="80">
        <f>HOUR(D2834)</f>
        <v/>
      </c>
      <c r="D2834" s="75" t="n"/>
      <c r="E2834" s="80" t="n"/>
      <c r="F2834" s="80" t="n"/>
      <c r="G2834" s="80" t="n"/>
      <c r="H2834" s="80" t="n"/>
      <c r="I2834" s="80" t="n"/>
      <c r="J2834" s="80" t="n"/>
      <c r="K2834" s="80">
        <f>F2834-Y2834</f>
        <v/>
      </c>
      <c r="L2834" s="82">
        <f>AA2834/(K2834+W2834)</f>
        <v/>
      </c>
      <c r="M2834" s="75" t="n">
        <v>0.5</v>
      </c>
      <c r="N2834" s="80" t="n">
        <v>34397.4</v>
      </c>
      <c r="O2834" s="80" t="n">
        <v>9289.200000000001</v>
      </c>
      <c r="P2834" s="80" t="n">
        <v>5334.53</v>
      </c>
      <c r="Q2834" s="80" t="n">
        <v>10453.6</v>
      </c>
      <c r="R2834" s="80" t="n">
        <v>11438.1</v>
      </c>
      <c r="S2834" s="80" t="n">
        <v>-2118.03</v>
      </c>
      <c r="T2834" s="80">
        <f>O2834-Y2834</f>
        <v/>
      </c>
      <c r="U2834" s="82">
        <f>AA2834/(T2834+X2834)</f>
        <v/>
      </c>
      <c r="V2834" s="80">
        <f>INDEX(检修、备用和必开!B:B,MATCH(统调负荷!$C2834,检修、备用和必开!$A:$A,0))</f>
        <v/>
      </c>
      <c r="W2834" s="80">
        <f>INDEX(检修、备用和必开!C:C,MATCH(统调负荷!$C2834,检修、备用和必开!$A:$A,0))</f>
        <v/>
      </c>
      <c r="X2834" s="80">
        <f>INDEX(检修、备用和必开!D:D,MATCH(统调负荷!$C2834,检修、备用和必开!$A:$A,0))</f>
        <v/>
      </c>
      <c r="Y2834" s="80">
        <f>INDEX(检修、备用和必开!E:E,MATCH(统调负荷!$C2834,检修、备用和必开!$A:$A,0))</f>
        <v/>
      </c>
      <c r="Z2834" s="80">
        <f>INDEX(检修、备用和必开!F:F,MATCH(统调负荷!$C2834,检修、备用和必开!$A:$A,0))</f>
        <v/>
      </c>
      <c r="AA2834" s="80">
        <f>94492.4-V2834-Z2834</f>
        <v/>
      </c>
      <c r="AB2834" s="80" t="n">
        <v>0</v>
      </c>
      <c r="AC2834" s="80" t="n">
        <v>0</v>
      </c>
      <c r="AD2834" s="83">
        <f>C2834+D2834</f>
        <v/>
      </c>
      <c r="AE2834" s="82">
        <f>N2834-E2834</f>
        <v/>
      </c>
      <c r="AF2834" s="82">
        <f>O2834-F2834</f>
        <v/>
      </c>
      <c r="AG2834" s="82">
        <f>P2834-G2834</f>
        <v/>
      </c>
      <c r="AH2834" s="82">
        <f>Q2834-H2834</f>
        <v/>
      </c>
      <c r="AI2834" s="82">
        <f>R2834-I2834</f>
        <v/>
      </c>
      <c r="AJ2834" s="82">
        <f>S2834-J2834</f>
        <v/>
      </c>
      <c r="AK2834" s="80">
        <f>INDEX(检修、备用和必开!I:I,MATCH(统调负荷!$C2834,检修、备用和必开!$A:$A,0))</f>
        <v/>
      </c>
    </row>
    <row r="2835" ht="13.8" customHeight="1">
      <c r="A2835" s="80">
        <f>WEEKDAY(C2835,2)</f>
        <v/>
      </c>
      <c r="B2835" s="80">
        <f>HOUR(D2835)</f>
        <v/>
      </c>
      <c r="D2835" s="75" t="n"/>
      <c r="E2835" s="80" t="n"/>
      <c r="F2835" s="80" t="n"/>
      <c r="G2835" s="80" t="n"/>
      <c r="H2835" s="80" t="n"/>
      <c r="I2835" s="80" t="n"/>
      <c r="J2835" s="80" t="n"/>
      <c r="K2835" s="80">
        <f>F2835-Y2835</f>
        <v/>
      </c>
      <c r="L2835" s="82">
        <f>AA2835/(K2835+W2835)</f>
        <v/>
      </c>
      <c r="M2835" s="75" t="n">
        <v>0.5104166666666666</v>
      </c>
      <c r="N2835" s="80" t="n">
        <v>34617.9</v>
      </c>
      <c r="O2835" s="80" t="n">
        <v>9430.32</v>
      </c>
      <c r="P2835" s="80" t="n">
        <v>5215.31</v>
      </c>
      <c r="Q2835" s="80" t="n">
        <v>10663</v>
      </c>
      <c r="R2835" s="80" t="n">
        <v>11404.4</v>
      </c>
      <c r="S2835" s="80" t="n">
        <v>-2095.13</v>
      </c>
      <c r="T2835" s="80">
        <f>O2835-Y2835</f>
        <v/>
      </c>
      <c r="U2835" s="82">
        <f>AA2835/(T2835+X2835)</f>
        <v/>
      </c>
      <c r="V2835" s="80">
        <f>INDEX(检修、备用和必开!B:B,MATCH(统调负荷!$C2835,检修、备用和必开!$A:$A,0))</f>
        <v/>
      </c>
      <c r="W2835" s="80">
        <f>INDEX(检修、备用和必开!C:C,MATCH(统调负荷!$C2835,检修、备用和必开!$A:$A,0))</f>
        <v/>
      </c>
      <c r="X2835" s="80">
        <f>INDEX(检修、备用和必开!D:D,MATCH(统调负荷!$C2835,检修、备用和必开!$A:$A,0))</f>
        <v/>
      </c>
      <c r="Y2835" s="80">
        <f>INDEX(检修、备用和必开!E:E,MATCH(统调负荷!$C2835,检修、备用和必开!$A:$A,0))</f>
        <v/>
      </c>
      <c r="Z2835" s="80">
        <f>INDEX(检修、备用和必开!F:F,MATCH(统调负荷!$C2835,检修、备用和必开!$A:$A,0))</f>
        <v/>
      </c>
      <c r="AA2835" s="80">
        <f>94492.4-V2835-Z2835</f>
        <v/>
      </c>
      <c r="AB2835" s="80" t="n">
        <v>0</v>
      </c>
      <c r="AC2835" s="80" t="n">
        <v>0</v>
      </c>
      <c r="AD2835" s="83">
        <f>C2835+D2835</f>
        <v/>
      </c>
      <c r="AE2835" s="82">
        <f>N2835-E2835</f>
        <v/>
      </c>
      <c r="AF2835" s="82">
        <f>O2835-F2835</f>
        <v/>
      </c>
      <c r="AG2835" s="82">
        <f>P2835-G2835</f>
        <v/>
      </c>
      <c r="AH2835" s="82">
        <f>Q2835-H2835</f>
        <v/>
      </c>
      <c r="AI2835" s="82">
        <f>R2835-I2835</f>
        <v/>
      </c>
      <c r="AJ2835" s="82">
        <f>S2835-J2835</f>
        <v/>
      </c>
      <c r="AK2835" s="80">
        <f>INDEX(检修、备用和必开!I:I,MATCH(统调负荷!$C2835,检修、备用和必开!$A:$A,0))</f>
        <v/>
      </c>
    </row>
    <row r="2836" ht="13.8" customHeight="1">
      <c r="A2836" s="80">
        <f>WEEKDAY(C2836,2)</f>
        <v/>
      </c>
      <c r="B2836" s="80">
        <f>HOUR(D2836)</f>
        <v/>
      </c>
      <c r="D2836" s="75" t="n"/>
      <c r="E2836" s="80" t="n"/>
      <c r="F2836" s="80" t="n"/>
      <c r="G2836" s="80" t="n"/>
      <c r="H2836" s="80" t="n"/>
      <c r="I2836" s="80" t="n"/>
      <c r="J2836" s="80" t="n"/>
      <c r="K2836" s="80">
        <f>F2836-Y2836</f>
        <v/>
      </c>
      <c r="L2836" s="82">
        <f>AA2836/(K2836+W2836)</f>
        <v/>
      </c>
      <c r="M2836" s="75" t="n">
        <v>0.5208333333333334</v>
      </c>
      <c r="N2836" s="80" t="n">
        <v>34244.2</v>
      </c>
      <c r="O2836" s="80" t="n">
        <v>9369.49</v>
      </c>
      <c r="P2836" s="80" t="n">
        <v>5160.18</v>
      </c>
      <c r="Q2836" s="80" t="n">
        <v>10430.5</v>
      </c>
      <c r="R2836" s="80" t="n">
        <v>11380.1</v>
      </c>
      <c r="S2836" s="80" t="n">
        <v>-2096.07</v>
      </c>
      <c r="T2836" s="80">
        <f>O2836-Y2836</f>
        <v/>
      </c>
      <c r="U2836" s="82">
        <f>AA2836/(T2836+X2836)</f>
        <v/>
      </c>
      <c r="V2836" s="80">
        <f>INDEX(检修、备用和必开!B:B,MATCH(统调负荷!$C2836,检修、备用和必开!$A:$A,0))</f>
        <v/>
      </c>
      <c r="W2836" s="80">
        <f>INDEX(检修、备用和必开!C:C,MATCH(统调负荷!$C2836,检修、备用和必开!$A:$A,0))</f>
        <v/>
      </c>
      <c r="X2836" s="80">
        <f>INDEX(检修、备用和必开!D:D,MATCH(统调负荷!$C2836,检修、备用和必开!$A:$A,0))</f>
        <v/>
      </c>
      <c r="Y2836" s="80">
        <f>INDEX(检修、备用和必开!E:E,MATCH(统调负荷!$C2836,检修、备用和必开!$A:$A,0))</f>
        <v/>
      </c>
      <c r="Z2836" s="80">
        <f>INDEX(检修、备用和必开!F:F,MATCH(统调负荷!$C2836,检修、备用和必开!$A:$A,0))</f>
        <v/>
      </c>
      <c r="AA2836" s="80">
        <f>94492.4-V2836-Z2836</f>
        <v/>
      </c>
      <c r="AB2836" s="80" t="n">
        <v>0</v>
      </c>
      <c r="AC2836" s="80" t="n">
        <v>0.03</v>
      </c>
      <c r="AD2836" s="83">
        <f>C2836+D2836</f>
        <v/>
      </c>
      <c r="AE2836" s="82">
        <f>N2836-E2836</f>
        <v/>
      </c>
      <c r="AF2836" s="82">
        <f>O2836-F2836</f>
        <v/>
      </c>
      <c r="AG2836" s="82">
        <f>P2836-G2836</f>
        <v/>
      </c>
      <c r="AH2836" s="82">
        <f>Q2836-H2836</f>
        <v/>
      </c>
      <c r="AI2836" s="82">
        <f>R2836-I2836</f>
        <v/>
      </c>
      <c r="AJ2836" s="82">
        <f>S2836-J2836</f>
        <v/>
      </c>
      <c r="AK2836" s="80">
        <f>INDEX(检修、备用和必开!I:I,MATCH(统调负荷!$C2836,检修、备用和必开!$A:$A,0))</f>
        <v/>
      </c>
    </row>
    <row r="2837" ht="13.8" customHeight="1">
      <c r="A2837" s="80">
        <f>WEEKDAY(C2837,2)</f>
        <v/>
      </c>
      <c r="B2837" s="80">
        <f>HOUR(D2837)</f>
        <v/>
      </c>
      <c r="D2837" s="75" t="n"/>
      <c r="E2837" s="80" t="n"/>
      <c r="F2837" s="80" t="n"/>
      <c r="G2837" s="80" t="n"/>
      <c r="H2837" s="80" t="n"/>
      <c r="I2837" s="80" t="n"/>
      <c r="J2837" s="80" t="n"/>
      <c r="K2837" s="80">
        <f>F2837-Y2837</f>
        <v/>
      </c>
      <c r="L2837" s="82">
        <f>AA2837/(K2837+W2837)</f>
        <v/>
      </c>
      <c r="M2837" s="75" t="n">
        <v>0.53125</v>
      </c>
      <c r="N2837" s="80" t="n">
        <v>33604</v>
      </c>
      <c r="O2837" s="80" t="n">
        <v>9095.16</v>
      </c>
      <c r="P2837" s="80" t="n">
        <v>5237.98</v>
      </c>
      <c r="Q2837" s="80" t="n">
        <v>9975.530000000001</v>
      </c>
      <c r="R2837" s="80" t="n">
        <v>11361.8</v>
      </c>
      <c r="S2837" s="80" t="n">
        <v>-2066.47</v>
      </c>
      <c r="T2837" s="80">
        <f>O2837-Y2837</f>
        <v/>
      </c>
      <c r="U2837" s="82">
        <f>AA2837/(T2837+X2837)</f>
        <v/>
      </c>
      <c r="V2837" s="80">
        <f>INDEX(检修、备用和必开!B:B,MATCH(统调负荷!$C2837,检修、备用和必开!$A:$A,0))</f>
        <v/>
      </c>
      <c r="W2837" s="80">
        <f>INDEX(检修、备用和必开!C:C,MATCH(统调负荷!$C2837,检修、备用和必开!$A:$A,0))</f>
        <v/>
      </c>
      <c r="X2837" s="80">
        <f>INDEX(检修、备用和必开!D:D,MATCH(统调负荷!$C2837,检修、备用和必开!$A:$A,0))</f>
        <v/>
      </c>
      <c r="Y2837" s="80">
        <f>INDEX(检修、备用和必开!E:E,MATCH(统调负荷!$C2837,检修、备用和必开!$A:$A,0))</f>
        <v/>
      </c>
      <c r="Z2837" s="80">
        <f>INDEX(检修、备用和必开!F:F,MATCH(统调负荷!$C2837,检修、备用和必开!$A:$A,0))</f>
        <v/>
      </c>
      <c r="AA2837" s="80">
        <f>94492.4-V2837-Z2837</f>
        <v/>
      </c>
      <c r="AB2837" s="80" t="n">
        <v>0</v>
      </c>
      <c r="AC2837" s="80" t="n">
        <v>0</v>
      </c>
      <c r="AD2837" s="83">
        <f>C2837+D2837</f>
        <v/>
      </c>
      <c r="AE2837" s="82">
        <f>N2837-E2837</f>
        <v/>
      </c>
      <c r="AF2837" s="82">
        <f>O2837-F2837</f>
        <v/>
      </c>
      <c r="AG2837" s="82">
        <f>P2837-G2837</f>
        <v/>
      </c>
      <c r="AH2837" s="82">
        <f>Q2837-H2837</f>
        <v/>
      </c>
      <c r="AI2837" s="82">
        <f>R2837-I2837</f>
        <v/>
      </c>
      <c r="AJ2837" s="82">
        <f>S2837-J2837</f>
        <v/>
      </c>
      <c r="AK2837" s="80">
        <f>INDEX(检修、备用和必开!I:I,MATCH(统调负荷!$C2837,检修、备用和必开!$A:$A,0))</f>
        <v/>
      </c>
    </row>
    <row r="2838" ht="13.8" customHeight="1">
      <c r="A2838" s="80">
        <f>WEEKDAY(C2838,2)</f>
        <v/>
      </c>
      <c r="B2838" s="80">
        <f>HOUR(D2838)</f>
        <v/>
      </c>
      <c r="D2838" s="75" t="n"/>
      <c r="E2838" s="80" t="n"/>
      <c r="F2838" s="80" t="n"/>
      <c r="G2838" s="80" t="n"/>
      <c r="H2838" s="80" t="n"/>
      <c r="I2838" s="80" t="n"/>
      <c r="J2838" s="80" t="n"/>
      <c r="K2838" s="80">
        <f>F2838-Y2838</f>
        <v/>
      </c>
      <c r="L2838" s="82">
        <f>AA2838/(K2838+W2838)</f>
        <v/>
      </c>
      <c r="M2838" s="75" t="n">
        <v>0.5416666666666666</v>
      </c>
      <c r="N2838" s="80" t="n">
        <v>33211.7</v>
      </c>
      <c r="O2838" s="80" t="n">
        <v>9215.91</v>
      </c>
      <c r="P2838" s="80" t="n">
        <v>4809.66</v>
      </c>
      <c r="Q2838" s="80" t="n">
        <v>9865.280000000001</v>
      </c>
      <c r="R2838" s="80" t="n">
        <v>11402.7</v>
      </c>
      <c r="S2838" s="80" t="n">
        <v>-2081.85</v>
      </c>
      <c r="T2838" s="80">
        <f>O2838-Y2838</f>
        <v/>
      </c>
      <c r="U2838" s="82">
        <f>AA2838/(T2838+X2838)</f>
        <v/>
      </c>
      <c r="V2838" s="80">
        <f>INDEX(检修、备用和必开!B:B,MATCH(统调负荷!$C2838,检修、备用和必开!$A:$A,0))</f>
        <v/>
      </c>
      <c r="W2838" s="80">
        <f>INDEX(检修、备用和必开!C:C,MATCH(统调负荷!$C2838,检修、备用和必开!$A:$A,0))</f>
        <v/>
      </c>
      <c r="X2838" s="80">
        <f>INDEX(检修、备用和必开!D:D,MATCH(统调负荷!$C2838,检修、备用和必开!$A:$A,0))</f>
        <v/>
      </c>
      <c r="Y2838" s="80">
        <f>INDEX(检修、备用和必开!E:E,MATCH(统调负荷!$C2838,检修、备用和必开!$A:$A,0))</f>
        <v/>
      </c>
      <c r="Z2838" s="80">
        <f>INDEX(检修、备用和必开!F:F,MATCH(统调负荷!$C2838,检修、备用和必开!$A:$A,0))</f>
        <v/>
      </c>
      <c r="AA2838" s="80">
        <f>94492.4-V2838-Z2838</f>
        <v/>
      </c>
      <c r="AB2838" s="80" t="n">
        <v>0</v>
      </c>
      <c r="AC2838" s="80" t="n">
        <v>0</v>
      </c>
      <c r="AD2838" s="83">
        <f>C2838+D2838</f>
        <v/>
      </c>
      <c r="AE2838" s="82">
        <f>N2838-E2838</f>
        <v/>
      </c>
      <c r="AF2838" s="82">
        <f>O2838-F2838</f>
        <v/>
      </c>
      <c r="AG2838" s="82">
        <f>P2838-G2838</f>
        <v/>
      </c>
      <c r="AH2838" s="82">
        <f>Q2838-H2838</f>
        <v/>
      </c>
      <c r="AI2838" s="82">
        <f>R2838-I2838</f>
        <v/>
      </c>
      <c r="AJ2838" s="82">
        <f>S2838-J2838</f>
        <v/>
      </c>
      <c r="AK2838" s="80">
        <f>INDEX(检修、备用和必开!I:I,MATCH(统调负荷!$C2838,检修、备用和必开!$A:$A,0))</f>
        <v/>
      </c>
    </row>
    <row r="2839" ht="13.8" customHeight="1">
      <c r="A2839" s="80">
        <f>WEEKDAY(C2839,2)</f>
        <v/>
      </c>
      <c r="B2839" s="80">
        <f>HOUR(D2839)</f>
        <v/>
      </c>
      <c r="D2839" s="75" t="n"/>
      <c r="E2839" s="80" t="n"/>
      <c r="F2839" s="80" t="n"/>
      <c r="G2839" s="80" t="n"/>
      <c r="H2839" s="80" t="n"/>
      <c r="I2839" s="80" t="n"/>
      <c r="J2839" s="80" t="n"/>
      <c r="K2839" s="80">
        <f>F2839-Y2839</f>
        <v/>
      </c>
      <c r="L2839" s="82">
        <f>AA2839/(K2839+W2839)</f>
        <v/>
      </c>
      <c r="M2839" s="75" t="n">
        <v>0.5520833333333334</v>
      </c>
      <c r="N2839" s="80" t="n">
        <v>33448.5</v>
      </c>
      <c r="O2839" s="80" t="n">
        <v>9688.530000000001</v>
      </c>
      <c r="P2839" s="80" t="n">
        <v>4826.87</v>
      </c>
      <c r="Q2839" s="80" t="n">
        <v>9599.309999999999</v>
      </c>
      <c r="R2839" s="80" t="n">
        <v>11371.9</v>
      </c>
      <c r="S2839" s="80" t="n">
        <v>-2038.11</v>
      </c>
      <c r="T2839" s="80">
        <f>O2839-Y2839</f>
        <v/>
      </c>
      <c r="U2839" s="82">
        <f>AA2839/(T2839+X2839)</f>
        <v/>
      </c>
      <c r="V2839" s="80">
        <f>INDEX(检修、备用和必开!B:B,MATCH(统调负荷!$C2839,检修、备用和必开!$A:$A,0))</f>
        <v/>
      </c>
      <c r="W2839" s="80">
        <f>INDEX(检修、备用和必开!C:C,MATCH(统调负荷!$C2839,检修、备用和必开!$A:$A,0))</f>
        <v/>
      </c>
      <c r="X2839" s="80">
        <f>INDEX(检修、备用和必开!D:D,MATCH(统调负荷!$C2839,检修、备用和必开!$A:$A,0))</f>
        <v/>
      </c>
      <c r="Y2839" s="80">
        <f>INDEX(检修、备用和必开!E:E,MATCH(统调负荷!$C2839,检修、备用和必开!$A:$A,0))</f>
        <v/>
      </c>
      <c r="Z2839" s="80">
        <f>INDEX(检修、备用和必开!F:F,MATCH(统调负荷!$C2839,检修、备用和必开!$A:$A,0))</f>
        <v/>
      </c>
      <c r="AA2839" s="80">
        <f>94492.4-V2839-Z2839</f>
        <v/>
      </c>
      <c r="AB2839" s="80" t="n">
        <v>0</v>
      </c>
      <c r="AC2839" s="80" t="n">
        <v>104</v>
      </c>
      <c r="AD2839" s="83">
        <f>C2839+D2839</f>
        <v/>
      </c>
      <c r="AE2839" s="82">
        <f>N2839-E2839</f>
        <v/>
      </c>
      <c r="AF2839" s="82">
        <f>O2839-F2839</f>
        <v/>
      </c>
      <c r="AG2839" s="82">
        <f>P2839-G2839</f>
        <v/>
      </c>
      <c r="AH2839" s="82">
        <f>Q2839-H2839</f>
        <v/>
      </c>
      <c r="AI2839" s="82">
        <f>R2839-I2839</f>
        <v/>
      </c>
      <c r="AJ2839" s="82">
        <f>S2839-J2839</f>
        <v/>
      </c>
      <c r="AK2839" s="80">
        <f>INDEX(检修、备用和必开!I:I,MATCH(统调负荷!$C2839,检修、备用和必开!$A:$A,0))</f>
        <v/>
      </c>
    </row>
    <row r="2840" ht="13.8" customHeight="1">
      <c r="A2840" s="80">
        <f>WEEKDAY(C2840,2)</f>
        <v/>
      </c>
      <c r="B2840" s="80">
        <f>HOUR(D2840)</f>
        <v/>
      </c>
      <c r="D2840" s="75" t="n"/>
      <c r="E2840" s="80" t="n"/>
      <c r="F2840" s="80" t="n"/>
      <c r="G2840" s="80" t="n"/>
      <c r="H2840" s="80" t="n"/>
      <c r="I2840" s="80" t="n"/>
      <c r="J2840" s="80" t="n"/>
      <c r="K2840" s="80">
        <f>F2840-Y2840</f>
        <v/>
      </c>
      <c r="L2840" s="82">
        <f>AA2840/(K2840+W2840)</f>
        <v/>
      </c>
      <c r="M2840" s="75" t="n">
        <v>0.5625</v>
      </c>
      <c r="N2840" s="80" t="n">
        <v>33020.7</v>
      </c>
      <c r="O2840" s="80" t="n">
        <v>9124.58</v>
      </c>
      <c r="P2840" s="80" t="n">
        <v>5300.35</v>
      </c>
      <c r="Q2840" s="80" t="n">
        <v>9607.200000000001</v>
      </c>
      <c r="R2840" s="80" t="n">
        <v>11061.5</v>
      </c>
      <c r="S2840" s="80" t="n">
        <v>-2072.93</v>
      </c>
      <c r="T2840" s="80">
        <f>O2840-Y2840</f>
        <v/>
      </c>
      <c r="U2840" s="82">
        <f>AA2840/(T2840+X2840)</f>
        <v/>
      </c>
      <c r="V2840" s="80">
        <f>INDEX(检修、备用和必开!B:B,MATCH(统调负荷!$C2840,检修、备用和必开!$A:$A,0))</f>
        <v/>
      </c>
      <c r="W2840" s="80">
        <f>INDEX(检修、备用和必开!C:C,MATCH(统调负荷!$C2840,检修、备用和必开!$A:$A,0))</f>
        <v/>
      </c>
      <c r="X2840" s="80">
        <f>INDEX(检修、备用和必开!D:D,MATCH(统调负荷!$C2840,检修、备用和必开!$A:$A,0))</f>
        <v/>
      </c>
      <c r="Y2840" s="80">
        <f>INDEX(检修、备用和必开!E:E,MATCH(统调负荷!$C2840,检修、备用和必开!$A:$A,0))</f>
        <v/>
      </c>
      <c r="Z2840" s="80">
        <f>INDEX(检修、备用和必开!F:F,MATCH(统调负荷!$C2840,检修、备用和必开!$A:$A,0))</f>
        <v/>
      </c>
      <c r="AA2840" s="80">
        <f>94492.4-V2840-Z2840</f>
        <v/>
      </c>
      <c r="AB2840" s="80" t="n">
        <v>0</v>
      </c>
      <c r="AC2840" s="80" t="n">
        <v>0</v>
      </c>
      <c r="AD2840" s="83">
        <f>C2840+D2840</f>
        <v/>
      </c>
      <c r="AE2840" s="82">
        <f>N2840-E2840</f>
        <v/>
      </c>
      <c r="AF2840" s="82">
        <f>O2840-F2840</f>
        <v/>
      </c>
      <c r="AG2840" s="82">
        <f>P2840-G2840</f>
        <v/>
      </c>
      <c r="AH2840" s="82">
        <f>Q2840-H2840</f>
        <v/>
      </c>
      <c r="AI2840" s="82">
        <f>R2840-I2840</f>
        <v/>
      </c>
      <c r="AJ2840" s="82">
        <f>S2840-J2840</f>
        <v/>
      </c>
      <c r="AK2840" s="80">
        <f>INDEX(检修、备用和必开!I:I,MATCH(统调负荷!$C2840,检修、备用和必开!$A:$A,0))</f>
        <v/>
      </c>
    </row>
    <row r="2841" ht="13.8" customHeight="1">
      <c r="A2841" s="80">
        <f>WEEKDAY(C2841,2)</f>
        <v/>
      </c>
      <c r="B2841" s="80">
        <f>HOUR(D2841)</f>
        <v/>
      </c>
      <c r="D2841" s="75" t="n"/>
      <c r="E2841" s="80" t="n"/>
      <c r="F2841" s="80" t="n"/>
      <c r="G2841" s="80" t="n"/>
      <c r="H2841" s="80" t="n"/>
      <c r="I2841" s="80" t="n"/>
      <c r="J2841" s="80" t="n"/>
      <c r="K2841" s="80">
        <f>F2841-Y2841</f>
        <v/>
      </c>
      <c r="L2841" s="82">
        <f>AA2841/(K2841+W2841)</f>
        <v/>
      </c>
      <c r="M2841" s="75" t="n">
        <v>0.5729166666666666</v>
      </c>
      <c r="N2841" s="80" t="n">
        <v>33001</v>
      </c>
      <c r="O2841" s="80" t="n">
        <v>9758.639999999999</v>
      </c>
      <c r="P2841" s="80" t="n">
        <v>5175.19</v>
      </c>
      <c r="Q2841" s="80" t="n">
        <v>9400.940000000001</v>
      </c>
      <c r="R2841" s="80" t="n">
        <v>10690</v>
      </c>
      <c r="S2841" s="80" t="n">
        <v>-2023.77</v>
      </c>
      <c r="T2841" s="80">
        <f>O2841-Y2841</f>
        <v/>
      </c>
      <c r="U2841" s="82">
        <f>AA2841/(T2841+X2841)</f>
        <v/>
      </c>
      <c r="V2841" s="80">
        <f>INDEX(检修、备用和必开!B:B,MATCH(统调负荷!$C2841,检修、备用和必开!$A:$A,0))</f>
        <v/>
      </c>
      <c r="W2841" s="80">
        <f>INDEX(检修、备用和必开!C:C,MATCH(统调负荷!$C2841,检修、备用和必开!$A:$A,0))</f>
        <v/>
      </c>
      <c r="X2841" s="80">
        <f>INDEX(检修、备用和必开!D:D,MATCH(统调负荷!$C2841,检修、备用和必开!$A:$A,0))</f>
        <v/>
      </c>
      <c r="Y2841" s="80">
        <f>INDEX(检修、备用和必开!E:E,MATCH(统调负荷!$C2841,检修、备用和必开!$A:$A,0))</f>
        <v/>
      </c>
      <c r="Z2841" s="80">
        <f>INDEX(检修、备用和必开!F:F,MATCH(统调负荷!$C2841,检修、备用和必开!$A:$A,0))</f>
        <v/>
      </c>
      <c r="AA2841" s="80">
        <f>94492.4-V2841-Z2841</f>
        <v/>
      </c>
      <c r="AB2841" s="80" t="n">
        <v>0</v>
      </c>
      <c r="AC2841" s="80" t="n">
        <v>129.63</v>
      </c>
      <c r="AD2841" s="83">
        <f>C2841+D2841</f>
        <v/>
      </c>
      <c r="AE2841" s="82">
        <f>N2841-E2841</f>
        <v/>
      </c>
      <c r="AF2841" s="82">
        <f>O2841-F2841</f>
        <v/>
      </c>
      <c r="AG2841" s="82">
        <f>P2841-G2841</f>
        <v/>
      </c>
      <c r="AH2841" s="82">
        <f>Q2841-H2841</f>
        <v/>
      </c>
      <c r="AI2841" s="82">
        <f>R2841-I2841</f>
        <v/>
      </c>
      <c r="AJ2841" s="82">
        <f>S2841-J2841</f>
        <v/>
      </c>
      <c r="AK2841" s="80">
        <f>INDEX(检修、备用和必开!I:I,MATCH(统调负荷!$C2841,检修、备用和必开!$A:$A,0))</f>
        <v/>
      </c>
    </row>
    <row r="2842" ht="13.8" customHeight="1">
      <c r="A2842" s="80">
        <f>WEEKDAY(C2842,2)</f>
        <v/>
      </c>
      <c r="B2842" s="80">
        <f>HOUR(D2842)</f>
        <v/>
      </c>
      <c r="D2842" s="75" t="n"/>
      <c r="E2842" s="80" t="n"/>
      <c r="F2842" s="80" t="n"/>
      <c r="G2842" s="80" t="n"/>
      <c r="H2842" s="80" t="n"/>
      <c r="I2842" s="80" t="n"/>
      <c r="J2842" s="80" t="n"/>
      <c r="K2842" s="80">
        <f>F2842-Y2842</f>
        <v/>
      </c>
      <c r="L2842" s="82">
        <f>AA2842/(K2842+W2842)</f>
        <v/>
      </c>
      <c r="M2842" s="75" t="n">
        <v>0.5833333333333334</v>
      </c>
      <c r="N2842" s="80" t="n">
        <v>32634.7</v>
      </c>
      <c r="O2842" s="80" t="n">
        <v>9180.299999999999</v>
      </c>
      <c r="P2842" s="80" t="n">
        <v>6244.36</v>
      </c>
      <c r="Q2842" s="80" t="n">
        <v>8778.030000000001</v>
      </c>
      <c r="R2842" s="80" t="n">
        <v>10491.6</v>
      </c>
      <c r="S2842" s="80" t="n">
        <v>-2059.59</v>
      </c>
      <c r="T2842" s="80">
        <f>O2842-Y2842</f>
        <v/>
      </c>
      <c r="U2842" s="82">
        <f>AA2842/(T2842+X2842)</f>
        <v/>
      </c>
      <c r="V2842" s="80">
        <f>INDEX(检修、备用和必开!B:B,MATCH(统调负荷!$C2842,检修、备用和必开!$A:$A,0))</f>
        <v/>
      </c>
      <c r="W2842" s="80">
        <f>INDEX(检修、备用和必开!C:C,MATCH(统调负荷!$C2842,检修、备用和必开!$A:$A,0))</f>
        <v/>
      </c>
      <c r="X2842" s="80">
        <f>INDEX(检修、备用和必开!D:D,MATCH(统调负荷!$C2842,检修、备用和必开!$A:$A,0))</f>
        <v/>
      </c>
      <c r="Y2842" s="80">
        <f>INDEX(检修、备用和必开!E:E,MATCH(统调负荷!$C2842,检修、备用和必开!$A:$A,0))</f>
        <v/>
      </c>
      <c r="Z2842" s="80">
        <f>INDEX(检修、备用和必开!F:F,MATCH(统调负荷!$C2842,检修、备用和必开!$A:$A,0))</f>
        <v/>
      </c>
      <c r="AA2842" s="80">
        <f>94492.4-V2842-Z2842</f>
        <v/>
      </c>
      <c r="AB2842" s="80" t="n">
        <v>0</v>
      </c>
      <c r="AC2842" s="80" t="n">
        <v>0</v>
      </c>
      <c r="AD2842" s="83">
        <f>C2842+D2842</f>
        <v/>
      </c>
      <c r="AE2842" s="82">
        <f>N2842-E2842</f>
        <v/>
      </c>
      <c r="AF2842" s="82">
        <f>O2842-F2842</f>
        <v/>
      </c>
      <c r="AG2842" s="82">
        <f>P2842-G2842</f>
        <v/>
      </c>
      <c r="AH2842" s="82">
        <f>Q2842-H2842</f>
        <v/>
      </c>
      <c r="AI2842" s="82">
        <f>R2842-I2842</f>
        <v/>
      </c>
      <c r="AJ2842" s="82">
        <f>S2842-J2842</f>
        <v/>
      </c>
      <c r="AK2842" s="80">
        <f>INDEX(检修、备用和必开!I:I,MATCH(统调负荷!$C2842,检修、备用和必开!$A:$A,0))</f>
        <v/>
      </c>
    </row>
    <row r="2843" ht="13.8" customHeight="1">
      <c r="A2843" s="80">
        <f>WEEKDAY(C2843,2)</f>
        <v/>
      </c>
      <c r="B2843" s="80">
        <f>HOUR(D2843)</f>
        <v/>
      </c>
      <c r="D2843" s="75" t="n"/>
      <c r="E2843" s="80" t="n"/>
      <c r="F2843" s="80" t="n"/>
      <c r="G2843" s="80" t="n"/>
      <c r="H2843" s="80" t="n"/>
      <c r="I2843" s="80" t="n"/>
      <c r="J2843" s="80" t="n"/>
      <c r="K2843" s="80">
        <f>F2843-Y2843</f>
        <v/>
      </c>
      <c r="L2843" s="82">
        <f>AA2843/(K2843+W2843)</f>
        <v/>
      </c>
      <c r="M2843" s="75" t="n">
        <v>0.59375</v>
      </c>
      <c r="N2843" s="80" t="n">
        <v>32427.8</v>
      </c>
      <c r="O2843" s="80" t="n">
        <v>9915.76</v>
      </c>
      <c r="P2843" s="80" t="n">
        <v>5097.78</v>
      </c>
      <c r="Q2843" s="80" t="n">
        <v>9058.280000000001</v>
      </c>
      <c r="R2843" s="80" t="n">
        <v>10402</v>
      </c>
      <c r="S2843" s="80" t="n">
        <v>-2046.02</v>
      </c>
      <c r="T2843" s="80">
        <f>O2843-Y2843</f>
        <v/>
      </c>
      <c r="U2843" s="82">
        <f>AA2843/(T2843+X2843)</f>
        <v/>
      </c>
      <c r="V2843" s="80">
        <f>INDEX(检修、备用和必开!B:B,MATCH(统调负荷!$C2843,检修、备用和必开!$A:$A,0))</f>
        <v/>
      </c>
      <c r="W2843" s="80">
        <f>INDEX(检修、备用和必开!C:C,MATCH(统调负荷!$C2843,检修、备用和必开!$A:$A,0))</f>
        <v/>
      </c>
      <c r="X2843" s="80">
        <f>INDEX(检修、备用和必开!D:D,MATCH(统调负荷!$C2843,检修、备用和必开!$A:$A,0))</f>
        <v/>
      </c>
      <c r="Y2843" s="80">
        <f>INDEX(检修、备用和必开!E:E,MATCH(统调负荷!$C2843,检修、备用和必开!$A:$A,0))</f>
        <v/>
      </c>
      <c r="Z2843" s="80">
        <f>INDEX(检修、备用和必开!F:F,MATCH(统调负荷!$C2843,检修、备用和必开!$A:$A,0))</f>
        <v/>
      </c>
      <c r="AA2843" s="80">
        <f>94492.4-V2843-Z2843</f>
        <v/>
      </c>
      <c r="AB2843" s="80" t="n">
        <v>0</v>
      </c>
      <c r="AC2843" s="80" t="n">
        <v>0</v>
      </c>
      <c r="AD2843" s="83">
        <f>C2843+D2843</f>
        <v/>
      </c>
      <c r="AE2843" s="82">
        <f>N2843-E2843</f>
        <v/>
      </c>
      <c r="AF2843" s="82">
        <f>O2843-F2843</f>
        <v/>
      </c>
      <c r="AG2843" s="82">
        <f>P2843-G2843</f>
        <v/>
      </c>
      <c r="AH2843" s="82">
        <f>Q2843-H2843</f>
        <v/>
      </c>
      <c r="AI2843" s="82">
        <f>R2843-I2843</f>
        <v/>
      </c>
      <c r="AJ2843" s="82">
        <f>S2843-J2843</f>
        <v/>
      </c>
      <c r="AK2843" s="80">
        <f>INDEX(检修、备用和必开!I:I,MATCH(统调负荷!$C2843,检修、备用和必开!$A:$A,0))</f>
        <v/>
      </c>
    </row>
    <row r="2844" ht="13.8" customHeight="1">
      <c r="A2844" s="80">
        <f>WEEKDAY(C2844,2)</f>
        <v/>
      </c>
      <c r="B2844" s="80">
        <f>HOUR(D2844)</f>
        <v/>
      </c>
      <c r="D2844" s="75" t="n"/>
      <c r="E2844" s="80" t="n"/>
      <c r="F2844" s="80" t="n"/>
      <c r="G2844" s="80" t="n"/>
      <c r="H2844" s="80" t="n"/>
      <c r="I2844" s="80" t="n"/>
      <c r="J2844" s="80" t="n"/>
      <c r="K2844" s="80">
        <f>F2844-Y2844</f>
        <v/>
      </c>
      <c r="L2844" s="82">
        <f>AA2844/(K2844+W2844)</f>
        <v/>
      </c>
      <c r="M2844" s="75" t="n">
        <v>0.6041666666666666</v>
      </c>
      <c r="N2844" s="80" t="n">
        <v>32537.3</v>
      </c>
      <c r="O2844" s="80" t="n">
        <v>9827.049999999999</v>
      </c>
      <c r="P2844" s="80" t="n">
        <v>5390.61</v>
      </c>
      <c r="Q2844" s="80" t="n">
        <v>9361.34</v>
      </c>
      <c r="R2844" s="80" t="n">
        <v>10052.9</v>
      </c>
      <c r="S2844" s="80" t="n">
        <v>-2094.6</v>
      </c>
      <c r="T2844" s="80">
        <f>O2844-Y2844</f>
        <v/>
      </c>
      <c r="U2844" s="82">
        <f>AA2844/(T2844+X2844)</f>
        <v/>
      </c>
      <c r="V2844" s="80">
        <f>INDEX(检修、备用和必开!B:B,MATCH(统调负荷!$C2844,检修、备用和必开!$A:$A,0))</f>
        <v/>
      </c>
      <c r="W2844" s="80">
        <f>INDEX(检修、备用和必开!C:C,MATCH(统调负荷!$C2844,检修、备用和必开!$A:$A,0))</f>
        <v/>
      </c>
      <c r="X2844" s="80">
        <f>INDEX(检修、备用和必开!D:D,MATCH(统调负荷!$C2844,检修、备用和必开!$A:$A,0))</f>
        <v/>
      </c>
      <c r="Y2844" s="80">
        <f>INDEX(检修、备用和必开!E:E,MATCH(统调负荷!$C2844,检修、备用和必开!$A:$A,0))</f>
        <v/>
      </c>
      <c r="Z2844" s="80">
        <f>INDEX(检修、备用和必开!F:F,MATCH(统调负荷!$C2844,检修、备用和必开!$A:$A,0))</f>
        <v/>
      </c>
      <c r="AA2844" s="80">
        <f>94492.4-V2844-Z2844</f>
        <v/>
      </c>
      <c r="AB2844" s="80" t="n">
        <v>0</v>
      </c>
      <c r="AC2844" s="80" t="n">
        <v>0</v>
      </c>
      <c r="AD2844" s="83">
        <f>C2844+D2844</f>
        <v/>
      </c>
      <c r="AE2844" s="82">
        <f>N2844-E2844</f>
        <v/>
      </c>
      <c r="AF2844" s="82">
        <f>O2844-F2844</f>
        <v/>
      </c>
      <c r="AG2844" s="82">
        <f>P2844-G2844</f>
        <v/>
      </c>
      <c r="AH2844" s="82">
        <f>Q2844-H2844</f>
        <v/>
      </c>
      <c r="AI2844" s="82">
        <f>R2844-I2844</f>
        <v/>
      </c>
      <c r="AJ2844" s="82">
        <f>S2844-J2844</f>
        <v/>
      </c>
      <c r="AK2844" s="80">
        <f>INDEX(检修、备用和必开!I:I,MATCH(统调负荷!$C2844,检修、备用和必开!$A:$A,0))</f>
        <v/>
      </c>
    </row>
    <row r="2845" ht="13.8" customHeight="1">
      <c r="A2845" s="80">
        <f>WEEKDAY(C2845,2)</f>
        <v/>
      </c>
      <c r="B2845" s="80">
        <f>HOUR(D2845)</f>
        <v/>
      </c>
      <c r="D2845" s="75" t="n"/>
      <c r="E2845" s="80" t="n"/>
      <c r="F2845" s="80" t="n"/>
      <c r="G2845" s="80" t="n"/>
      <c r="H2845" s="80" t="n"/>
      <c r="I2845" s="80" t="n"/>
      <c r="J2845" s="80" t="n"/>
      <c r="K2845" s="80">
        <f>F2845-Y2845</f>
        <v/>
      </c>
      <c r="L2845" s="82">
        <f>AA2845/(K2845+W2845)</f>
        <v/>
      </c>
      <c r="M2845" s="75" t="n">
        <v>0.6145833333333334</v>
      </c>
      <c r="N2845" s="80" t="n">
        <v>32749.9</v>
      </c>
      <c r="O2845" s="80" t="n">
        <v>9722.969999999999</v>
      </c>
      <c r="P2845" s="80" t="n">
        <v>5866.23</v>
      </c>
      <c r="Q2845" s="80" t="n">
        <v>9648.370000000001</v>
      </c>
      <c r="R2845" s="80" t="n">
        <v>9543.23</v>
      </c>
      <c r="S2845" s="80" t="n">
        <v>-2030.9</v>
      </c>
      <c r="T2845" s="80">
        <f>O2845-Y2845</f>
        <v/>
      </c>
      <c r="U2845" s="82">
        <f>AA2845/(T2845+X2845)</f>
        <v/>
      </c>
      <c r="V2845" s="80">
        <f>INDEX(检修、备用和必开!B:B,MATCH(统调负荷!$C2845,检修、备用和必开!$A:$A,0))</f>
        <v/>
      </c>
      <c r="W2845" s="80">
        <f>INDEX(检修、备用和必开!C:C,MATCH(统调负荷!$C2845,检修、备用和必开!$A:$A,0))</f>
        <v/>
      </c>
      <c r="X2845" s="80">
        <f>INDEX(检修、备用和必开!D:D,MATCH(统调负荷!$C2845,检修、备用和必开!$A:$A,0))</f>
        <v/>
      </c>
      <c r="Y2845" s="80">
        <f>INDEX(检修、备用和必开!E:E,MATCH(统调负荷!$C2845,检修、备用和必开!$A:$A,0))</f>
        <v/>
      </c>
      <c r="Z2845" s="80">
        <f>INDEX(检修、备用和必开!F:F,MATCH(统调负荷!$C2845,检修、备用和必开!$A:$A,0))</f>
        <v/>
      </c>
      <c r="AA2845" s="80">
        <f>94492.4-V2845-Z2845</f>
        <v/>
      </c>
      <c r="AB2845" s="80" t="n">
        <v>0</v>
      </c>
      <c r="AC2845" s="80" t="n">
        <v>0</v>
      </c>
      <c r="AD2845" s="83">
        <f>C2845+D2845</f>
        <v/>
      </c>
      <c r="AE2845" s="82">
        <f>N2845-E2845</f>
        <v/>
      </c>
      <c r="AF2845" s="82">
        <f>O2845-F2845</f>
        <v/>
      </c>
      <c r="AG2845" s="82">
        <f>P2845-G2845</f>
        <v/>
      </c>
      <c r="AH2845" s="82">
        <f>Q2845-H2845</f>
        <v/>
      </c>
      <c r="AI2845" s="82">
        <f>R2845-I2845</f>
        <v/>
      </c>
      <c r="AJ2845" s="82">
        <f>S2845-J2845</f>
        <v/>
      </c>
      <c r="AK2845" s="80">
        <f>INDEX(检修、备用和必开!I:I,MATCH(统调负荷!$C2845,检修、备用和必开!$A:$A,0))</f>
        <v/>
      </c>
    </row>
    <row r="2846" ht="13.8" customHeight="1">
      <c r="A2846" s="80">
        <f>WEEKDAY(C2846,2)</f>
        <v/>
      </c>
      <c r="B2846" s="80">
        <f>HOUR(D2846)</f>
        <v/>
      </c>
      <c r="D2846" s="75" t="n"/>
      <c r="E2846" s="80" t="n"/>
      <c r="F2846" s="80" t="n"/>
      <c r="G2846" s="80" t="n"/>
      <c r="H2846" s="80" t="n"/>
      <c r="I2846" s="80" t="n"/>
      <c r="J2846" s="80" t="n"/>
      <c r="K2846" s="80">
        <f>F2846-Y2846</f>
        <v/>
      </c>
      <c r="L2846" s="82">
        <f>AA2846/(K2846+W2846)</f>
        <v/>
      </c>
      <c r="M2846" s="75" t="n">
        <v>0.625</v>
      </c>
      <c r="N2846" s="80" t="n">
        <v>33391.2</v>
      </c>
      <c r="O2846" s="80" t="n">
        <v>10304.41</v>
      </c>
      <c r="P2846" s="80" t="n">
        <v>6197.56</v>
      </c>
      <c r="Q2846" s="80" t="n">
        <v>9772.309999999999</v>
      </c>
      <c r="R2846" s="80" t="n">
        <v>9172.639999999999</v>
      </c>
      <c r="S2846" s="80" t="n">
        <v>-2055.72</v>
      </c>
      <c r="T2846" s="80">
        <f>O2846-Y2846</f>
        <v/>
      </c>
      <c r="U2846" s="82">
        <f>AA2846/(T2846+X2846)</f>
        <v/>
      </c>
      <c r="V2846" s="80">
        <f>INDEX(检修、备用和必开!B:B,MATCH(统调负荷!$C2846,检修、备用和必开!$A:$A,0))</f>
        <v/>
      </c>
      <c r="W2846" s="80">
        <f>INDEX(检修、备用和必开!C:C,MATCH(统调负荷!$C2846,检修、备用和必开!$A:$A,0))</f>
        <v/>
      </c>
      <c r="X2846" s="80">
        <f>INDEX(检修、备用和必开!D:D,MATCH(统调负荷!$C2846,检修、备用和必开!$A:$A,0))</f>
        <v/>
      </c>
      <c r="Y2846" s="80">
        <f>INDEX(检修、备用和必开!E:E,MATCH(统调负荷!$C2846,检修、备用和必开!$A:$A,0))</f>
        <v/>
      </c>
      <c r="Z2846" s="80">
        <f>INDEX(检修、备用和必开!F:F,MATCH(统调负荷!$C2846,检修、备用和必开!$A:$A,0))</f>
        <v/>
      </c>
      <c r="AA2846" s="80">
        <f>94492.4-V2846-Z2846</f>
        <v/>
      </c>
      <c r="AB2846" s="80" t="n">
        <v>0</v>
      </c>
      <c r="AC2846" s="80" t="n">
        <v>0</v>
      </c>
      <c r="AD2846" s="83">
        <f>C2846+D2846</f>
        <v/>
      </c>
      <c r="AE2846" s="82">
        <f>N2846-E2846</f>
        <v/>
      </c>
      <c r="AF2846" s="82">
        <f>O2846-F2846</f>
        <v/>
      </c>
      <c r="AG2846" s="82">
        <f>P2846-G2846</f>
        <v/>
      </c>
      <c r="AH2846" s="82">
        <f>Q2846-H2846</f>
        <v/>
      </c>
      <c r="AI2846" s="82">
        <f>R2846-I2846</f>
        <v/>
      </c>
      <c r="AJ2846" s="82">
        <f>S2846-J2846</f>
        <v/>
      </c>
      <c r="AK2846" s="80">
        <f>INDEX(检修、备用和必开!I:I,MATCH(统调负荷!$C2846,检修、备用和必开!$A:$A,0))</f>
        <v/>
      </c>
    </row>
    <row r="2847" ht="13.8" customHeight="1">
      <c r="A2847" s="80">
        <f>WEEKDAY(C2847,2)</f>
        <v/>
      </c>
      <c r="B2847" s="80">
        <f>HOUR(D2847)</f>
        <v/>
      </c>
      <c r="D2847" s="75" t="n"/>
      <c r="E2847" s="80" t="n"/>
      <c r="F2847" s="80" t="n"/>
      <c r="G2847" s="80" t="n"/>
      <c r="H2847" s="80" t="n"/>
      <c r="I2847" s="80" t="n"/>
      <c r="J2847" s="80" t="n"/>
      <c r="K2847" s="80">
        <f>F2847-Y2847</f>
        <v/>
      </c>
      <c r="L2847" s="82">
        <f>AA2847/(K2847+W2847)</f>
        <v/>
      </c>
      <c r="M2847" s="75" t="n">
        <v>0.6354166666666666</v>
      </c>
      <c r="N2847" s="80" t="n">
        <v>34130.7</v>
      </c>
      <c r="O2847" s="80" t="n">
        <v>10407.29</v>
      </c>
      <c r="P2847" s="80" t="n">
        <v>6655.58</v>
      </c>
      <c r="Q2847" s="80" t="n">
        <v>10271.4</v>
      </c>
      <c r="R2847" s="80" t="n">
        <v>8844.08</v>
      </c>
      <c r="S2847" s="80" t="n">
        <v>-2047.65</v>
      </c>
      <c r="T2847" s="80">
        <f>O2847-Y2847</f>
        <v/>
      </c>
      <c r="U2847" s="82">
        <f>AA2847/(T2847+X2847)</f>
        <v/>
      </c>
      <c r="V2847" s="80">
        <f>INDEX(检修、备用和必开!B:B,MATCH(统调负荷!$C2847,检修、备用和必开!$A:$A,0))</f>
        <v/>
      </c>
      <c r="W2847" s="80">
        <f>INDEX(检修、备用和必开!C:C,MATCH(统调负荷!$C2847,检修、备用和必开!$A:$A,0))</f>
        <v/>
      </c>
      <c r="X2847" s="80">
        <f>INDEX(检修、备用和必开!D:D,MATCH(统调负荷!$C2847,检修、备用和必开!$A:$A,0))</f>
        <v/>
      </c>
      <c r="Y2847" s="80">
        <f>INDEX(检修、备用和必开!E:E,MATCH(统调负荷!$C2847,检修、备用和必开!$A:$A,0))</f>
        <v/>
      </c>
      <c r="Z2847" s="80">
        <f>INDEX(检修、备用和必开!F:F,MATCH(统调负荷!$C2847,检修、备用和必开!$A:$A,0))</f>
        <v/>
      </c>
      <c r="AA2847" s="80">
        <f>94492.4-V2847-Z2847</f>
        <v/>
      </c>
      <c r="AB2847" s="80" t="n">
        <v>0</v>
      </c>
      <c r="AC2847" s="80" t="n">
        <v>0</v>
      </c>
      <c r="AD2847" s="83">
        <f>C2847+D2847</f>
        <v/>
      </c>
      <c r="AE2847" s="82">
        <f>N2847-E2847</f>
        <v/>
      </c>
      <c r="AF2847" s="82">
        <f>O2847-F2847</f>
        <v/>
      </c>
      <c r="AG2847" s="82">
        <f>P2847-G2847</f>
        <v/>
      </c>
      <c r="AH2847" s="82">
        <f>Q2847-H2847</f>
        <v/>
      </c>
      <c r="AI2847" s="82">
        <f>R2847-I2847</f>
        <v/>
      </c>
      <c r="AJ2847" s="82">
        <f>S2847-J2847</f>
        <v/>
      </c>
      <c r="AK2847" s="80">
        <f>INDEX(检修、备用和必开!I:I,MATCH(统调负荷!$C2847,检修、备用和必开!$A:$A,0))</f>
        <v/>
      </c>
    </row>
    <row r="2848" ht="13.8" customHeight="1">
      <c r="A2848" s="80">
        <f>WEEKDAY(C2848,2)</f>
        <v/>
      </c>
      <c r="B2848" s="80">
        <f>HOUR(D2848)</f>
        <v/>
      </c>
      <c r="D2848" s="75" t="n"/>
      <c r="E2848" s="80" t="n"/>
      <c r="F2848" s="80" t="n"/>
      <c r="G2848" s="80" t="n"/>
      <c r="H2848" s="80" t="n"/>
      <c r="I2848" s="80" t="n"/>
      <c r="J2848" s="80" t="n"/>
      <c r="K2848" s="80">
        <f>F2848-Y2848</f>
        <v/>
      </c>
      <c r="L2848" s="82">
        <f>AA2848/(K2848+W2848)</f>
        <v/>
      </c>
      <c r="M2848" s="75" t="n">
        <v>0.6458333333333334</v>
      </c>
      <c r="N2848" s="80" t="n">
        <v>34921.1</v>
      </c>
      <c r="O2848" s="80" t="n">
        <v>11706.4</v>
      </c>
      <c r="P2848" s="80" t="n">
        <v>6565.14</v>
      </c>
      <c r="Q2848" s="80" t="n">
        <v>10350.7</v>
      </c>
      <c r="R2848" s="80" t="n">
        <v>8377.879999999999</v>
      </c>
      <c r="S2848" s="80" t="n">
        <v>-2079.02</v>
      </c>
      <c r="T2848" s="80">
        <f>O2848-Y2848</f>
        <v/>
      </c>
      <c r="U2848" s="82">
        <f>AA2848/(T2848+X2848)</f>
        <v/>
      </c>
      <c r="V2848" s="80">
        <f>INDEX(检修、备用和必开!B:B,MATCH(统调负荷!$C2848,检修、备用和必开!$A:$A,0))</f>
        <v/>
      </c>
      <c r="W2848" s="80">
        <f>INDEX(检修、备用和必开!C:C,MATCH(统调负荷!$C2848,检修、备用和必开!$A:$A,0))</f>
        <v/>
      </c>
      <c r="X2848" s="80">
        <f>INDEX(检修、备用和必开!D:D,MATCH(统调负荷!$C2848,检修、备用和必开!$A:$A,0))</f>
        <v/>
      </c>
      <c r="Y2848" s="80">
        <f>INDEX(检修、备用和必开!E:E,MATCH(统调负荷!$C2848,检修、备用和必开!$A:$A,0))</f>
        <v/>
      </c>
      <c r="Z2848" s="80">
        <f>INDEX(检修、备用和必开!F:F,MATCH(统调负荷!$C2848,检修、备用和必开!$A:$A,0))</f>
        <v/>
      </c>
      <c r="AA2848" s="80">
        <f>94492.4-V2848-Z2848</f>
        <v/>
      </c>
      <c r="AB2848" s="80" t="n">
        <v>0</v>
      </c>
      <c r="AC2848" s="80" t="n">
        <v>310.12</v>
      </c>
      <c r="AD2848" s="83">
        <f>C2848+D2848</f>
        <v/>
      </c>
      <c r="AE2848" s="82">
        <f>N2848-E2848</f>
        <v/>
      </c>
      <c r="AF2848" s="82">
        <f>O2848-F2848</f>
        <v/>
      </c>
      <c r="AG2848" s="82">
        <f>P2848-G2848</f>
        <v/>
      </c>
      <c r="AH2848" s="82">
        <f>Q2848-H2848</f>
        <v/>
      </c>
      <c r="AI2848" s="82">
        <f>R2848-I2848</f>
        <v/>
      </c>
      <c r="AJ2848" s="82">
        <f>S2848-J2848</f>
        <v/>
      </c>
      <c r="AK2848" s="80">
        <f>INDEX(检修、备用和必开!I:I,MATCH(统调负荷!$C2848,检修、备用和必开!$A:$A,0))</f>
        <v/>
      </c>
    </row>
    <row r="2849" ht="13.8" customHeight="1">
      <c r="A2849" s="80">
        <f>WEEKDAY(C2849,2)</f>
        <v/>
      </c>
      <c r="B2849" s="80">
        <f>HOUR(D2849)</f>
        <v/>
      </c>
      <c r="D2849" s="75" t="n"/>
      <c r="E2849" s="80" t="n"/>
      <c r="F2849" s="80" t="n"/>
      <c r="G2849" s="80" t="n"/>
      <c r="H2849" s="80" t="n"/>
      <c r="I2849" s="80" t="n"/>
      <c r="J2849" s="80" t="n"/>
      <c r="K2849" s="80">
        <f>F2849-Y2849</f>
        <v/>
      </c>
      <c r="L2849" s="82">
        <f>AA2849/(K2849+W2849)</f>
        <v/>
      </c>
      <c r="M2849" s="75" t="n">
        <v>0.65625</v>
      </c>
      <c r="N2849" s="80" t="n">
        <v>36087.9</v>
      </c>
      <c r="O2849" s="80" t="n">
        <v>11701.68</v>
      </c>
      <c r="P2849" s="80" t="n">
        <v>7640.68</v>
      </c>
      <c r="Q2849" s="80" t="n">
        <v>10673.2</v>
      </c>
      <c r="R2849" s="80" t="n">
        <v>8122.83</v>
      </c>
      <c r="S2849" s="80" t="n">
        <v>-2050.49</v>
      </c>
      <c r="T2849" s="80">
        <f>O2849-Y2849</f>
        <v/>
      </c>
      <c r="U2849" s="82">
        <f>AA2849/(T2849+X2849)</f>
        <v/>
      </c>
      <c r="V2849" s="80">
        <f>INDEX(检修、备用和必开!B:B,MATCH(统调负荷!$C2849,检修、备用和必开!$A:$A,0))</f>
        <v/>
      </c>
      <c r="W2849" s="80">
        <f>INDEX(检修、备用和必开!C:C,MATCH(统调负荷!$C2849,检修、备用和必开!$A:$A,0))</f>
        <v/>
      </c>
      <c r="X2849" s="80">
        <f>INDEX(检修、备用和必开!D:D,MATCH(统调负荷!$C2849,检修、备用和必开!$A:$A,0))</f>
        <v/>
      </c>
      <c r="Y2849" s="80">
        <f>INDEX(检修、备用和必开!E:E,MATCH(统调负荷!$C2849,检修、备用和必开!$A:$A,0))</f>
        <v/>
      </c>
      <c r="Z2849" s="80">
        <f>INDEX(检修、备用和必开!F:F,MATCH(统调负荷!$C2849,检修、备用和必开!$A:$A,0))</f>
        <v/>
      </c>
      <c r="AA2849" s="80">
        <f>94492.4-V2849-Z2849</f>
        <v/>
      </c>
      <c r="AB2849" s="80" t="n">
        <v>0</v>
      </c>
      <c r="AC2849" s="80" t="n">
        <v>300</v>
      </c>
      <c r="AD2849" s="83">
        <f>C2849+D2849</f>
        <v/>
      </c>
      <c r="AE2849" s="82">
        <f>N2849-E2849</f>
        <v/>
      </c>
      <c r="AF2849" s="82">
        <f>O2849-F2849</f>
        <v/>
      </c>
      <c r="AG2849" s="82">
        <f>P2849-G2849</f>
        <v/>
      </c>
      <c r="AH2849" s="82">
        <f>Q2849-H2849</f>
        <v/>
      </c>
      <c r="AI2849" s="82">
        <f>R2849-I2849</f>
        <v/>
      </c>
      <c r="AJ2849" s="82">
        <f>S2849-J2849</f>
        <v/>
      </c>
      <c r="AK2849" s="80">
        <f>INDEX(检修、备用和必开!I:I,MATCH(统调负荷!$C2849,检修、备用和必开!$A:$A,0))</f>
        <v/>
      </c>
    </row>
    <row r="2850" ht="13.8" customHeight="1">
      <c r="A2850" s="80">
        <f>WEEKDAY(C2850,2)</f>
        <v/>
      </c>
      <c r="B2850" s="80">
        <f>HOUR(D2850)</f>
        <v/>
      </c>
      <c r="D2850" s="75" t="n"/>
      <c r="E2850" s="80" t="n"/>
      <c r="F2850" s="80" t="n"/>
      <c r="G2850" s="80" t="n"/>
      <c r="H2850" s="80" t="n"/>
      <c r="I2850" s="80" t="n"/>
      <c r="J2850" s="80" t="n"/>
      <c r="K2850" s="80">
        <f>F2850-Y2850</f>
        <v/>
      </c>
      <c r="L2850" s="82">
        <f>AA2850/(K2850+W2850)</f>
        <v/>
      </c>
      <c r="M2850" s="75" t="n">
        <v>0.6666666666666666</v>
      </c>
      <c r="N2850" s="80" t="n">
        <v>37144.6</v>
      </c>
      <c r="O2850" s="80" t="n">
        <v>12023.77</v>
      </c>
      <c r="P2850" s="80" t="n">
        <v>8073.27</v>
      </c>
      <c r="Q2850" s="80" t="n">
        <v>11413.5</v>
      </c>
      <c r="R2850" s="80" t="n">
        <v>7662.24</v>
      </c>
      <c r="S2850" s="80" t="n">
        <v>-2028.18</v>
      </c>
      <c r="T2850" s="80">
        <f>O2850-Y2850</f>
        <v/>
      </c>
      <c r="U2850" s="82">
        <f>AA2850/(T2850+X2850)</f>
        <v/>
      </c>
      <c r="V2850" s="80">
        <f>INDEX(检修、备用和必开!B:B,MATCH(统调负荷!$C2850,检修、备用和必开!$A:$A,0))</f>
        <v/>
      </c>
      <c r="W2850" s="80">
        <f>INDEX(检修、备用和必开!C:C,MATCH(统调负荷!$C2850,检修、备用和必开!$A:$A,0))</f>
        <v/>
      </c>
      <c r="X2850" s="80">
        <f>INDEX(检修、备用和必开!D:D,MATCH(统调负荷!$C2850,检修、备用和必开!$A:$A,0))</f>
        <v/>
      </c>
      <c r="Y2850" s="80">
        <f>INDEX(检修、备用和必开!E:E,MATCH(统调负荷!$C2850,检修、备用和必开!$A:$A,0))</f>
        <v/>
      </c>
      <c r="Z2850" s="80">
        <f>INDEX(检修、备用和必开!F:F,MATCH(统调负荷!$C2850,检修、备用和必开!$A:$A,0))</f>
        <v/>
      </c>
      <c r="AA2850" s="80">
        <f>94492.4-V2850-Z2850</f>
        <v/>
      </c>
      <c r="AB2850" s="80" t="n">
        <v>0</v>
      </c>
      <c r="AC2850" s="80" t="n">
        <v>298.11</v>
      </c>
      <c r="AD2850" s="83">
        <f>C2850+D2850</f>
        <v/>
      </c>
      <c r="AE2850" s="82">
        <f>N2850-E2850</f>
        <v/>
      </c>
      <c r="AF2850" s="82">
        <f>O2850-F2850</f>
        <v/>
      </c>
      <c r="AG2850" s="82">
        <f>P2850-G2850</f>
        <v/>
      </c>
      <c r="AH2850" s="82">
        <f>Q2850-H2850</f>
        <v/>
      </c>
      <c r="AI2850" s="82">
        <f>R2850-I2850</f>
        <v/>
      </c>
      <c r="AJ2850" s="82">
        <f>S2850-J2850</f>
        <v/>
      </c>
      <c r="AK2850" s="80">
        <f>INDEX(检修、备用和必开!I:I,MATCH(统调负荷!$C2850,检修、备用和必开!$A:$A,0))</f>
        <v/>
      </c>
    </row>
    <row r="2851" ht="13.8" customHeight="1">
      <c r="A2851" s="80">
        <f>WEEKDAY(C2851,2)</f>
        <v/>
      </c>
      <c r="B2851" s="80">
        <f>HOUR(D2851)</f>
        <v/>
      </c>
      <c r="D2851" s="75" t="n"/>
      <c r="E2851" s="80" t="n"/>
      <c r="F2851" s="80" t="n"/>
      <c r="G2851" s="80" t="n"/>
      <c r="H2851" s="80" t="n"/>
      <c r="I2851" s="80" t="n"/>
      <c r="J2851" s="80" t="n"/>
      <c r="K2851" s="80">
        <f>F2851-Y2851</f>
        <v/>
      </c>
      <c r="L2851" s="82">
        <f>AA2851/(K2851+W2851)</f>
        <v/>
      </c>
      <c r="M2851" s="75" t="n">
        <v>0.6770833333333334</v>
      </c>
      <c r="N2851" s="80" t="n">
        <v>38639</v>
      </c>
      <c r="O2851" s="80" t="n">
        <v>12723.47</v>
      </c>
      <c r="P2851" s="80" t="n">
        <v>9228.870000000001</v>
      </c>
      <c r="Q2851" s="80" t="n">
        <v>11510.2</v>
      </c>
      <c r="R2851" s="80" t="n">
        <v>7275.62</v>
      </c>
      <c r="S2851" s="80" t="n">
        <v>-2099.16</v>
      </c>
      <c r="T2851" s="80">
        <f>O2851-Y2851</f>
        <v/>
      </c>
      <c r="U2851" s="82">
        <f>AA2851/(T2851+X2851)</f>
        <v/>
      </c>
      <c r="V2851" s="80">
        <f>INDEX(检修、备用和必开!B:B,MATCH(统调负荷!$C2851,检修、备用和必开!$A:$A,0))</f>
        <v/>
      </c>
      <c r="W2851" s="80">
        <f>INDEX(检修、备用和必开!C:C,MATCH(统调负荷!$C2851,检修、备用和必开!$A:$A,0))</f>
        <v/>
      </c>
      <c r="X2851" s="80">
        <f>INDEX(检修、备用和必开!D:D,MATCH(统调负荷!$C2851,检修、备用和必开!$A:$A,0))</f>
        <v/>
      </c>
      <c r="Y2851" s="80">
        <f>INDEX(检修、备用和必开!E:E,MATCH(统调负荷!$C2851,检修、备用和必开!$A:$A,0))</f>
        <v/>
      </c>
      <c r="Z2851" s="80">
        <f>INDEX(检修、备用和必开!F:F,MATCH(统调负荷!$C2851,检修、备用和必开!$A:$A,0))</f>
        <v/>
      </c>
      <c r="AA2851" s="80">
        <f>94492.4-V2851-Z2851</f>
        <v/>
      </c>
      <c r="AB2851" s="80" t="n">
        <v>103.25</v>
      </c>
      <c r="AC2851" s="80" t="n">
        <v>315.11</v>
      </c>
      <c r="AD2851" s="83">
        <f>C2851+D2851</f>
        <v/>
      </c>
      <c r="AE2851" s="82">
        <f>N2851-E2851</f>
        <v/>
      </c>
      <c r="AF2851" s="82">
        <f>O2851-F2851</f>
        <v/>
      </c>
      <c r="AG2851" s="82">
        <f>P2851-G2851</f>
        <v/>
      </c>
      <c r="AH2851" s="82">
        <f>Q2851-H2851</f>
        <v/>
      </c>
      <c r="AI2851" s="82">
        <f>R2851-I2851</f>
        <v/>
      </c>
      <c r="AJ2851" s="82">
        <f>S2851-J2851</f>
        <v/>
      </c>
      <c r="AK2851" s="80">
        <f>INDEX(检修、备用和必开!I:I,MATCH(统调负荷!$C2851,检修、备用和必开!$A:$A,0))</f>
        <v/>
      </c>
    </row>
    <row r="2852" ht="13.8" customHeight="1">
      <c r="A2852" s="80">
        <f>WEEKDAY(C2852,2)</f>
        <v/>
      </c>
      <c r="B2852" s="80">
        <f>HOUR(D2852)</f>
        <v/>
      </c>
      <c r="D2852" s="75" t="n"/>
      <c r="E2852" s="80" t="n"/>
      <c r="F2852" s="80" t="n"/>
      <c r="G2852" s="80" t="n"/>
      <c r="H2852" s="80" t="n"/>
      <c r="I2852" s="80" t="n"/>
      <c r="J2852" s="80" t="n"/>
      <c r="K2852" s="80">
        <f>F2852-Y2852</f>
        <v/>
      </c>
      <c r="L2852" s="82">
        <f>AA2852/(K2852+W2852)</f>
        <v/>
      </c>
      <c r="M2852" s="75" t="n">
        <v>0.6875</v>
      </c>
      <c r="N2852" s="80" t="n">
        <v>40117.8</v>
      </c>
      <c r="O2852" s="80" t="n">
        <v>13391.74</v>
      </c>
      <c r="P2852" s="80" t="n">
        <v>9918.58</v>
      </c>
      <c r="Q2852" s="80" t="n">
        <v>12072.2</v>
      </c>
      <c r="R2852" s="80" t="n">
        <v>6836.52</v>
      </c>
      <c r="S2852" s="80" t="n">
        <v>-2101.24</v>
      </c>
      <c r="T2852" s="80">
        <f>O2852-Y2852</f>
        <v/>
      </c>
      <c r="U2852" s="82">
        <f>AA2852/(T2852+X2852)</f>
        <v/>
      </c>
      <c r="V2852" s="80">
        <f>INDEX(检修、备用和必开!B:B,MATCH(统调负荷!$C2852,检修、备用和必开!$A:$A,0))</f>
        <v/>
      </c>
      <c r="W2852" s="80">
        <f>INDEX(检修、备用和必开!C:C,MATCH(统调负荷!$C2852,检修、备用和必开!$A:$A,0))</f>
        <v/>
      </c>
      <c r="X2852" s="80">
        <f>INDEX(检修、备用和必开!D:D,MATCH(统调负荷!$C2852,检修、备用和必开!$A:$A,0))</f>
        <v/>
      </c>
      <c r="Y2852" s="80">
        <f>INDEX(检修、备用和必开!E:E,MATCH(统调负荷!$C2852,检修、备用和必开!$A:$A,0))</f>
        <v/>
      </c>
      <c r="Z2852" s="80">
        <f>INDEX(检修、备用和必开!F:F,MATCH(统调负荷!$C2852,检修、备用和必开!$A:$A,0))</f>
        <v/>
      </c>
      <c r="AA2852" s="80">
        <f>94492.4-V2852-Z2852</f>
        <v/>
      </c>
      <c r="AB2852" s="80" t="n">
        <v>103.25</v>
      </c>
      <c r="AC2852" s="80" t="n">
        <v>0</v>
      </c>
      <c r="AD2852" s="83">
        <f>C2852+D2852</f>
        <v/>
      </c>
      <c r="AE2852" s="82">
        <f>N2852-E2852</f>
        <v/>
      </c>
      <c r="AF2852" s="82">
        <f>O2852-F2852</f>
        <v/>
      </c>
      <c r="AG2852" s="82">
        <f>P2852-G2852</f>
        <v/>
      </c>
      <c r="AH2852" s="82">
        <f>Q2852-H2852</f>
        <v/>
      </c>
      <c r="AI2852" s="82">
        <f>R2852-I2852</f>
        <v/>
      </c>
      <c r="AJ2852" s="82">
        <f>S2852-J2852</f>
        <v/>
      </c>
      <c r="AK2852" s="80">
        <f>INDEX(检修、备用和必开!I:I,MATCH(统调负荷!$C2852,检修、备用和必开!$A:$A,0))</f>
        <v/>
      </c>
    </row>
    <row r="2853" ht="13.8" customHeight="1">
      <c r="A2853" s="80">
        <f>WEEKDAY(C2853,2)</f>
        <v/>
      </c>
      <c r="B2853" s="80">
        <f>HOUR(D2853)</f>
        <v/>
      </c>
      <c r="D2853" s="75" t="n"/>
      <c r="E2853" s="80" t="n"/>
      <c r="F2853" s="80" t="n"/>
      <c r="G2853" s="80" t="n"/>
      <c r="H2853" s="80" t="n"/>
      <c r="I2853" s="80" t="n"/>
      <c r="J2853" s="80" t="n"/>
      <c r="K2853" s="80">
        <f>F2853-Y2853</f>
        <v/>
      </c>
      <c r="L2853" s="82">
        <f>AA2853/(K2853+W2853)</f>
        <v/>
      </c>
      <c r="M2853" s="75" t="n">
        <v>0.6979166666666666</v>
      </c>
      <c r="N2853" s="80" t="n">
        <v>41917.1</v>
      </c>
      <c r="O2853" s="80" t="n">
        <v>13975.48</v>
      </c>
      <c r="P2853" s="80" t="n">
        <v>9617.41</v>
      </c>
      <c r="Q2853" s="80" t="n">
        <v>13657.8</v>
      </c>
      <c r="R2853" s="80" t="n">
        <v>6786.01</v>
      </c>
      <c r="S2853" s="80" t="n">
        <v>-2119.6</v>
      </c>
      <c r="T2853" s="80">
        <f>O2853-Y2853</f>
        <v/>
      </c>
      <c r="U2853" s="82">
        <f>AA2853/(T2853+X2853)</f>
        <v/>
      </c>
      <c r="V2853" s="80">
        <f>INDEX(检修、备用和必开!B:B,MATCH(统调负荷!$C2853,检修、备用和必开!$A:$A,0))</f>
        <v/>
      </c>
      <c r="W2853" s="80">
        <f>INDEX(检修、备用和必开!C:C,MATCH(统调负荷!$C2853,检修、备用和必开!$A:$A,0))</f>
        <v/>
      </c>
      <c r="X2853" s="80">
        <f>INDEX(检修、备用和必开!D:D,MATCH(统调负荷!$C2853,检修、备用和必开!$A:$A,0))</f>
        <v/>
      </c>
      <c r="Y2853" s="80">
        <f>INDEX(检修、备用和必开!E:E,MATCH(统调负荷!$C2853,检修、备用和必开!$A:$A,0))</f>
        <v/>
      </c>
      <c r="Z2853" s="80">
        <f>INDEX(检修、备用和必开!F:F,MATCH(统调负荷!$C2853,检修、备用和必开!$A:$A,0))</f>
        <v/>
      </c>
      <c r="AA2853" s="80">
        <f>94492.4-V2853-Z2853</f>
        <v/>
      </c>
      <c r="AB2853" s="80" t="n">
        <v>103.25</v>
      </c>
      <c r="AC2853" s="80" t="n">
        <v>222.06</v>
      </c>
      <c r="AD2853" s="83">
        <f>C2853+D2853</f>
        <v/>
      </c>
      <c r="AE2853" s="82">
        <f>N2853-E2853</f>
        <v/>
      </c>
      <c r="AF2853" s="82">
        <f>O2853-F2853</f>
        <v/>
      </c>
      <c r="AG2853" s="82">
        <f>P2853-G2853</f>
        <v/>
      </c>
      <c r="AH2853" s="82">
        <f>Q2853-H2853</f>
        <v/>
      </c>
      <c r="AI2853" s="82">
        <f>R2853-I2853</f>
        <v/>
      </c>
      <c r="AJ2853" s="82">
        <f>S2853-J2853</f>
        <v/>
      </c>
      <c r="AK2853" s="80">
        <f>INDEX(检修、备用和必开!I:I,MATCH(统调负荷!$C2853,检修、备用和必开!$A:$A,0))</f>
        <v/>
      </c>
    </row>
    <row r="2854" ht="13.8" customHeight="1">
      <c r="A2854" s="80">
        <f>WEEKDAY(C2854,2)</f>
        <v/>
      </c>
      <c r="B2854" s="80">
        <f>HOUR(D2854)</f>
        <v/>
      </c>
      <c r="D2854" s="75" t="n"/>
      <c r="E2854" s="80" t="n"/>
      <c r="F2854" s="80" t="n"/>
      <c r="G2854" s="80" t="n"/>
      <c r="H2854" s="80" t="n"/>
      <c r="I2854" s="80" t="n"/>
      <c r="J2854" s="80" t="n"/>
      <c r="K2854" s="80">
        <f>F2854-Y2854</f>
        <v/>
      </c>
      <c r="L2854" s="82">
        <f>AA2854/(K2854+W2854)</f>
        <v/>
      </c>
      <c r="M2854" s="75" t="n">
        <v>0.7083333333333334</v>
      </c>
      <c r="N2854" s="80" t="n">
        <v>43811.5</v>
      </c>
      <c r="O2854" s="80" t="n">
        <v>14417.88</v>
      </c>
      <c r="P2854" s="80" t="n">
        <v>10316.4</v>
      </c>
      <c r="Q2854" s="80" t="n">
        <v>14812.1</v>
      </c>
      <c r="R2854" s="80" t="n">
        <v>6414.67</v>
      </c>
      <c r="S2854" s="80" t="n">
        <v>-2149.55</v>
      </c>
      <c r="T2854" s="80">
        <f>O2854-Y2854</f>
        <v/>
      </c>
      <c r="U2854" s="82">
        <f>AA2854/(T2854+X2854)</f>
        <v/>
      </c>
      <c r="V2854" s="80">
        <f>INDEX(检修、备用和必开!B:B,MATCH(统调负荷!$C2854,检修、备用和必开!$A:$A,0))</f>
        <v/>
      </c>
      <c r="W2854" s="80">
        <f>INDEX(检修、备用和必开!C:C,MATCH(统调负荷!$C2854,检修、备用和必开!$A:$A,0))</f>
        <v/>
      </c>
      <c r="X2854" s="80">
        <f>INDEX(检修、备用和必开!D:D,MATCH(统调负荷!$C2854,检修、备用和必开!$A:$A,0))</f>
        <v/>
      </c>
      <c r="Y2854" s="80">
        <f>INDEX(检修、备用和必开!E:E,MATCH(统调负荷!$C2854,检修、备用和必开!$A:$A,0))</f>
        <v/>
      </c>
      <c r="Z2854" s="80">
        <f>INDEX(检修、备用和必开!F:F,MATCH(统调负荷!$C2854,检修、备用和必开!$A:$A,0))</f>
        <v/>
      </c>
      <c r="AA2854" s="80">
        <f>94492.4-V2854-Z2854</f>
        <v/>
      </c>
      <c r="AB2854" s="80" t="n">
        <v>212.46</v>
      </c>
      <c r="AC2854" s="80" t="n">
        <v>275</v>
      </c>
      <c r="AD2854" s="83">
        <f>C2854+D2854</f>
        <v/>
      </c>
      <c r="AE2854" s="82">
        <f>N2854-E2854</f>
        <v/>
      </c>
      <c r="AF2854" s="82">
        <f>O2854-F2854</f>
        <v/>
      </c>
      <c r="AG2854" s="82">
        <f>P2854-G2854</f>
        <v/>
      </c>
      <c r="AH2854" s="82">
        <f>Q2854-H2854</f>
        <v/>
      </c>
      <c r="AI2854" s="82">
        <f>R2854-I2854</f>
        <v/>
      </c>
      <c r="AJ2854" s="82">
        <f>S2854-J2854</f>
        <v/>
      </c>
      <c r="AK2854" s="80">
        <f>INDEX(检修、备用和必开!I:I,MATCH(统调负荷!$C2854,检修、备用和必开!$A:$A,0))</f>
        <v/>
      </c>
    </row>
    <row r="2855" ht="13.8" customHeight="1">
      <c r="A2855" s="80">
        <f>WEEKDAY(C2855,2)</f>
        <v/>
      </c>
      <c r="B2855" s="80">
        <f>HOUR(D2855)</f>
        <v/>
      </c>
      <c r="D2855" s="75" t="n"/>
      <c r="E2855" s="80" t="n"/>
      <c r="F2855" s="80" t="n"/>
      <c r="G2855" s="80" t="n"/>
      <c r="H2855" s="80" t="n"/>
      <c r="I2855" s="80" t="n"/>
      <c r="J2855" s="80" t="n"/>
      <c r="K2855" s="80">
        <f>F2855-Y2855</f>
        <v/>
      </c>
      <c r="L2855" s="82">
        <f>AA2855/(K2855+W2855)</f>
        <v/>
      </c>
      <c r="M2855" s="75" t="n">
        <v>0.71875</v>
      </c>
      <c r="N2855" s="80" t="n">
        <v>45526.6</v>
      </c>
      <c r="O2855" s="80" t="n">
        <v>15506.42</v>
      </c>
      <c r="P2855" s="80" t="n">
        <v>10949.3</v>
      </c>
      <c r="Q2855" s="80" t="n">
        <v>15228.1</v>
      </c>
      <c r="R2855" s="80" t="n">
        <v>6061.91</v>
      </c>
      <c r="S2855" s="80" t="n">
        <v>-2219.13</v>
      </c>
      <c r="T2855" s="80">
        <f>O2855-Y2855</f>
        <v/>
      </c>
      <c r="U2855" s="82">
        <f>AA2855/(T2855+X2855)</f>
        <v/>
      </c>
      <c r="V2855" s="80">
        <f>INDEX(检修、备用和必开!B:B,MATCH(统调负荷!$C2855,检修、备用和必开!$A:$A,0))</f>
        <v/>
      </c>
      <c r="W2855" s="80">
        <f>INDEX(检修、备用和必开!C:C,MATCH(统调负荷!$C2855,检修、备用和必开!$A:$A,0))</f>
        <v/>
      </c>
      <c r="X2855" s="80">
        <f>INDEX(检修、备用和必开!D:D,MATCH(统调负荷!$C2855,检修、备用和必开!$A:$A,0))</f>
        <v/>
      </c>
      <c r="Y2855" s="80">
        <f>INDEX(检修、备用和必开!E:E,MATCH(统调负荷!$C2855,检修、备用和必开!$A:$A,0))</f>
        <v/>
      </c>
      <c r="Z2855" s="80">
        <f>INDEX(检修、备用和必开!F:F,MATCH(统调负荷!$C2855,检修、备用和必开!$A:$A,0))</f>
        <v/>
      </c>
      <c r="AA2855" s="80">
        <f>94492.4-V2855-Z2855</f>
        <v/>
      </c>
      <c r="AB2855" s="80" t="n">
        <v>295.85</v>
      </c>
      <c r="AC2855" s="80" t="n">
        <v>315.15</v>
      </c>
      <c r="AD2855" s="83">
        <f>C2855+D2855</f>
        <v/>
      </c>
      <c r="AE2855" s="82">
        <f>N2855-E2855</f>
        <v/>
      </c>
      <c r="AF2855" s="82">
        <f>O2855-F2855</f>
        <v/>
      </c>
      <c r="AG2855" s="82">
        <f>P2855-G2855</f>
        <v/>
      </c>
      <c r="AH2855" s="82">
        <f>Q2855-H2855</f>
        <v/>
      </c>
      <c r="AI2855" s="82">
        <f>R2855-I2855</f>
        <v/>
      </c>
      <c r="AJ2855" s="82">
        <f>S2855-J2855</f>
        <v/>
      </c>
      <c r="AK2855" s="80">
        <f>INDEX(检修、备用和必开!I:I,MATCH(统调负荷!$C2855,检修、备用和必开!$A:$A,0))</f>
        <v/>
      </c>
    </row>
    <row r="2856" ht="13.8" customHeight="1">
      <c r="A2856" s="80">
        <f>WEEKDAY(C2856,2)</f>
        <v/>
      </c>
      <c r="B2856" s="80">
        <f>HOUR(D2856)</f>
        <v/>
      </c>
      <c r="D2856" s="75" t="n"/>
      <c r="E2856" s="80" t="n"/>
      <c r="F2856" s="80" t="n"/>
      <c r="G2856" s="80" t="n"/>
      <c r="H2856" s="80" t="n"/>
      <c r="I2856" s="80" t="n"/>
      <c r="J2856" s="80" t="n"/>
      <c r="K2856" s="80">
        <f>F2856-Y2856</f>
        <v/>
      </c>
      <c r="L2856" s="82">
        <f>AA2856/(K2856+W2856)</f>
        <v/>
      </c>
      <c r="M2856" s="75" t="n">
        <v>0.7291666666666666</v>
      </c>
      <c r="N2856" s="80" t="n">
        <v>47231.5</v>
      </c>
      <c r="O2856" s="80" t="n">
        <v>15675.93</v>
      </c>
      <c r="P2856" s="80" t="n">
        <v>11667.5</v>
      </c>
      <c r="Q2856" s="80" t="n">
        <v>16298.1</v>
      </c>
      <c r="R2856" s="80" t="n">
        <v>5855.96</v>
      </c>
      <c r="S2856" s="80" t="n">
        <v>-2265.99</v>
      </c>
      <c r="T2856" s="80">
        <f>O2856-Y2856</f>
        <v/>
      </c>
      <c r="U2856" s="82">
        <f>AA2856/(T2856+X2856)</f>
        <v/>
      </c>
      <c r="V2856" s="80">
        <f>INDEX(检修、备用和必开!B:B,MATCH(统调负荷!$C2856,检修、备用和必开!$A:$A,0))</f>
        <v/>
      </c>
      <c r="W2856" s="80">
        <f>INDEX(检修、备用和必开!C:C,MATCH(统调负荷!$C2856,检修、备用和必开!$A:$A,0))</f>
        <v/>
      </c>
      <c r="X2856" s="80">
        <f>INDEX(检修、备用和必开!D:D,MATCH(统调负荷!$C2856,检修、备用和必开!$A:$A,0))</f>
        <v/>
      </c>
      <c r="Y2856" s="80">
        <f>INDEX(检修、备用和必开!E:E,MATCH(统调负荷!$C2856,检修、备用和必开!$A:$A,0))</f>
        <v/>
      </c>
      <c r="Z2856" s="80">
        <f>INDEX(检修、备用和必开!F:F,MATCH(统调负荷!$C2856,检修、备用和必开!$A:$A,0))</f>
        <v/>
      </c>
      <c r="AA2856" s="80">
        <f>94492.4-V2856-Z2856</f>
        <v/>
      </c>
      <c r="AB2856" s="80" t="n">
        <v>292.88</v>
      </c>
      <c r="AC2856" s="80" t="n">
        <v>263</v>
      </c>
      <c r="AD2856" s="83">
        <f>C2856+D2856</f>
        <v/>
      </c>
      <c r="AE2856" s="82">
        <f>N2856-E2856</f>
        <v/>
      </c>
      <c r="AF2856" s="82">
        <f>O2856-F2856</f>
        <v/>
      </c>
      <c r="AG2856" s="82">
        <f>P2856-G2856</f>
        <v/>
      </c>
      <c r="AH2856" s="82">
        <f>Q2856-H2856</f>
        <v/>
      </c>
      <c r="AI2856" s="82">
        <f>R2856-I2856</f>
        <v/>
      </c>
      <c r="AJ2856" s="82">
        <f>S2856-J2856</f>
        <v/>
      </c>
      <c r="AK2856" s="80">
        <f>INDEX(检修、备用和必开!I:I,MATCH(统调负荷!$C2856,检修、备用和必开!$A:$A,0))</f>
        <v/>
      </c>
    </row>
    <row r="2857" ht="13.8" customHeight="1">
      <c r="A2857" s="80">
        <f>WEEKDAY(C2857,2)</f>
        <v/>
      </c>
      <c r="B2857" s="80">
        <f>HOUR(D2857)</f>
        <v/>
      </c>
      <c r="D2857" s="75" t="n"/>
      <c r="E2857" s="80" t="n"/>
      <c r="F2857" s="80" t="n"/>
      <c r="G2857" s="80" t="n"/>
      <c r="H2857" s="80" t="n"/>
      <c r="I2857" s="80" t="n"/>
      <c r="J2857" s="80" t="n"/>
      <c r="K2857" s="80">
        <f>F2857-Y2857</f>
        <v/>
      </c>
      <c r="L2857" s="82">
        <f>AA2857/(K2857+W2857)</f>
        <v/>
      </c>
      <c r="M2857" s="75" t="n">
        <v>0.7395833333333334</v>
      </c>
      <c r="N2857" s="80" t="n">
        <v>48862.4</v>
      </c>
      <c r="O2857" s="80" t="n">
        <v>15371.21</v>
      </c>
      <c r="P2857" s="80" t="n">
        <v>12181.3</v>
      </c>
      <c r="Q2857" s="80" t="n">
        <v>17863.8</v>
      </c>
      <c r="R2857" s="80" t="n">
        <v>5682.52</v>
      </c>
      <c r="S2857" s="80" t="n">
        <v>-2236.43</v>
      </c>
      <c r="T2857" s="80">
        <f>O2857-Y2857</f>
        <v/>
      </c>
      <c r="U2857" s="82">
        <f>AA2857/(T2857+X2857)</f>
        <v/>
      </c>
      <c r="V2857" s="80">
        <f>INDEX(检修、备用和必开!B:B,MATCH(统调负荷!$C2857,检修、备用和必开!$A:$A,0))</f>
        <v/>
      </c>
      <c r="W2857" s="80">
        <f>INDEX(检修、备用和必开!C:C,MATCH(统调负荷!$C2857,检修、备用和必开!$A:$A,0))</f>
        <v/>
      </c>
      <c r="X2857" s="80">
        <f>INDEX(检修、备用和必开!D:D,MATCH(统调负荷!$C2857,检修、备用和必开!$A:$A,0))</f>
        <v/>
      </c>
      <c r="Y2857" s="80">
        <f>INDEX(检修、备用和必开!E:E,MATCH(统调负荷!$C2857,检修、备用和必开!$A:$A,0))</f>
        <v/>
      </c>
      <c r="Z2857" s="80">
        <f>INDEX(检修、备用和必开!F:F,MATCH(统调负荷!$C2857,检修、备用和必开!$A:$A,0))</f>
        <v/>
      </c>
      <c r="AA2857" s="80">
        <f>94492.4-V2857-Z2857</f>
        <v/>
      </c>
      <c r="AB2857" s="80" t="n">
        <v>286.92</v>
      </c>
      <c r="AC2857" s="80" t="n">
        <v>300</v>
      </c>
      <c r="AD2857" s="83">
        <f>C2857+D2857</f>
        <v/>
      </c>
      <c r="AE2857" s="82">
        <f>N2857-E2857</f>
        <v/>
      </c>
      <c r="AF2857" s="82">
        <f>O2857-F2857</f>
        <v/>
      </c>
      <c r="AG2857" s="82">
        <f>P2857-G2857</f>
        <v/>
      </c>
      <c r="AH2857" s="82">
        <f>Q2857-H2857</f>
        <v/>
      </c>
      <c r="AI2857" s="82">
        <f>R2857-I2857</f>
        <v/>
      </c>
      <c r="AJ2857" s="82">
        <f>S2857-J2857</f>
        <v/>
      </c>
      <c r="AK2857" s="80">
        <f>INDEX(检修、备用和必开!I:I,MATCH(统调负荷!$C2857,检修、备用和必开!$A:$A,0))</f>
        <v/>
      </c>
    </row>
    <row r="2858" ht="13.8" customHeight="1">
      <c r="A2858" s="80">
        <f>WEEKDAY(C2858,2)</f>
        <v/>
      </c>
      <c r="B2858" s="80">
        <f>HOUR(D2858)</f>
        <v/>
      </c>
      <c r="D2858" s="75" t="n"/>
      <c r="E2858" s="80" t="n"/>
      <c r="F2858" s="80" t="n"/>
      <c r="G2858" s="80" t="n"/>
      <c r="H2858" s="80" t="n"/>
      <c r="I2858" s="80" t="n"/>
      <c r="J2858" s="80" t="n"/>
      <c r="K2858" s="80">
        <f>F2858-Y2858</f>
        <v/>
      </c>
      <c r="L2858" s="82">
        <f>AA2858/(K2858+W2858)</f>
        <v/>
      </c>
      <c r="M2858" s="75" t="n">
        <v>0.75</v>
      </c>
      <c r="N2858" s="80" t="n">
        <v>50199.7</v>
      </c>
      <c r="O2858" s="80" t="n">
        <v>15263.06</v>
      </c>
      <c r="P2858" s="80" t="n">
        <v>11851.9</v>
      </c>
      <c r="Q2858" s="80" t="n">
        <v>19627.3</v>
      </c>
      <c r="R2858" s="80" t="n">
        <v>5647.72</v>
      </c>
      <c r="S2858" s="80" t="n">
        <v>-2190.28</v>
      </c>
      <c r="T2858" s="80">
        <f>O2858-Y2858</f>
        <v/>
      </c>
      <c r="U2858" s="82">
        <f>AA2858/(T2858+X2858)</f>
        <v/>
      </c>
      <c r="V2858" s="80">
        <f>INDEX(检修、备用和必开!B:B,MATCH(统调负荷!$C2858,检修、备用和必开!$A:$A,0))</f>
        <v/>
      </c>
      <c r="W2858" s="80">
        <f>INDEX(检修、备用和必开!C:C,MATCH(统调负荷!$C2858,检修、备用和必开!$A:$A,0))</f>
        <v/>
      </c>
      <c r="X2858" s="80">
        <f>INDEX(检修、备用和必开!D:D,MATCH(统调负荷!$C2858,检修、备用和必开!$A:$A,0))</f>
        <v/>
      </c>
      <c r="Y2858" s="80">
        <f>INDEX(检修、备用和必开!E:E,MATCH(统调负荷!$C2858,检修、备用和必开!$A:$A,0))</f>
        <v/>
      </c>
      <c r="Z2858" s="80">
        <f>INDEX(检修、备用和必开!F:F,MATCH(统调负荷!$C2858,检修、备用和必开!$A:$A,0))</f>
        <v/>
      </c>
      <c r="AA2858" s="80">
        <f>94492.4-V2858-Z2858</f>
        <v/>
      </c>
      <c r="AB2858" s="80" t="n">
        <v>286.69</v>
      </c>
      <c r="AC2858" s="80" t="n">
        <v>270</v>
      </c>
      <c r="AD2858" s="83">
        <f>C2858+D2858</f>
        <v/>
      </c>
      <c r="AE2858" s="82">
        <f>N2858-E2858</f>
        <v/>
      </c>
      <c r="AF2858" s="82">
        <f>O2858-F2858</f>
        <v/>
      </c>
      <c r="AG2858" s="82">
        <f>P2858-G2858</f>
        <v/>
      </c>
      <c r="AH2858" s="82">
        <f>Q2858-H2858</f>
        <v/>
      </c>
      <c r="AI2858" s="82">
        <f>R2858-I2858</f>
        <v/>
      </c>
      <c r="AJ2858" s="82">
        <f>S2858-J2858</f>
        <v/>
      </c>
      <c r="AK2858" s="80">
        <f>INDEX(检修、备用和必开!I:I,MATCH(统调负荷!$C2858,检修、备用和必开!$A:$A,0))</f>
        <v/>
      </c>
    </row>
    <row r="2859" ht="13.8" customHeight="1">
      <c r="A2859" s="80">
        <f>WEEKDAY(C2859,2)</f>
        <v/>
      </c>
      <c r="B2859" s="80">
        <f>HOUR(D2859)</f>
        <v/>
      </c>
      <c r="D2859" s="75" t="n"/>
      <c r="E2859" s="80" t="n"/>
      <c r="F2859" s="80" t="n"/>
      <c r="G2859" s="80" t="n"/>
      <c r="H2859" s="80" t="n"/>
      <c r="I2859" s="80" t="n"/>
      <c r="J2859" s="80" t="n"/>
      <c r="K2859" s="80">
        <f>F2859-Y2859</f>
        <v/>
      </c>
      <c r="L2859" s="82">
        <f>AA2859/(K2859+W2859)</f>
        <v/>
      </c>
      <c r="M2859" s="75" t="n">
        <v>0.7604166666666666</v>
      </c>
      <c r="N2859" s="80" t="n">
        <v>51761.6</v>
      </c>
      <c r="O2859" s="80" t="n">
        <v>15778.93</v>
      </c>
      <c r="P2859" s="80" t="n">
        <v>12496.1</v>
      </c>
      <c r="Q2859" s="80" t="n">
        <v>20002.1</v>
      </c>
      <c r="R2859" s="80" t="n">
        <v>5645.23</v>
      </c>
      <c r="S2859" s="80" t="n">
        <v>-2160.76</v>
      </c>
      <c r="T2859" s="80">
        <f>O2859-Y2859</f>
        <v/>
      </c>
      <c r="U2859" s="82">
        <f>AA2859/(T2859+X2859)</f>
        <v/>
      </c>
      <c r="V2859" s="80">
        <f>INDEX(检修、备用和必开!B:B,MATCH(统调负荷!$C2859,检修、备用和必开!$A:$A,0))</f>
        <v/>
      </c>
      <c r="W2859" s="80">
        <f>INDEX(检修、备用和必开!C:C,MATCH(统调负荷!$C2859,检修、备用和必开!$A:$A,0))</f>
        <v/>
      </c>
      <c r="X2859" s="80">
        <f>INDEX(检修、备用和必开!D:D,MATCH(统调负荷!$C2859,检修、备用和必开!$A:$A,0))</f>
        <v/>
      </c>
      <c r="Y2859" s="80">
        <f>INDEX(检修、备用和必开!E:E,MATCH(统调负荷!$C2859,检修、备用和必开!$A:$A,0))</f>
        <v/>
      </c>
      <c r="Z2859" s="80">
        <f>INDEX(检修、备用和必开!F:F,MATCH(统调负荷!$C2859,检修、备用和必开!$A:$A,0))</f>
        <v/>
      </c>
      <c r="AA2859" s="80">
        <f>94492.4-V2859-Z2859</f>
        <v/>
      </c>
      <c r="AB2859" s="80" t="n">
        <v>302.8</v>
      </c>
      <c r="AC2859" s="80" t="n">
        <v>307.13</v>
      </c>
      <c r="AD2859" s="83">
        <f>C2859+D2859</f>
        <v/>
      </c>
      <c r="AE2859" s="82">
        <f>N2859-E2859</f>
        <v/>
      </c>
      <c r="AF2859" s="82">
        <f>O2859-F2859</f>
        <v/>
      </c>
      <c r="AG2859" s="82">
        <f>P2859-G2859</f>
        <v/>
      </c>
      <c r="AH2859" s="82">
        <f>Q2859-H2859</f>
        <v/>
      </c>
      <c r="AI2859" s="82">
        <f>R2859-I2859</f>
        <v/>
      </c>
      <c r="AJ2859" s="82">
        <f>S2859-J2859</f>
        <v/>
      </c>
      <c r="AK2859" s="80">
        <f>INDEX(检修、备用和必开!I:I,MATCH(统调负荷!$C2859,检修、备用和必开!$A:$A,0))</f>
        <v/>
      </c>
    </row>
    <row r="2860" ht="13.8" customHeight="1">
      <c r="A2860" s="80">
        <f>WEEKDAY(C2860,2)</f>
        <v/>
      </c>
      <c r="B2860" s="80">
        <f>HOUR(D2860)</f>
        <v/>
      </c>
      <c r="D2860" s="75" t="n"/>
      <c r="E2860" s="80" t="n"/>
      <c r="F2860" s="80" t="n"/>
      <c r="G2860" s="80" t="n"/>
      <c r="H2860" s="80" t="n"/>
      <c r="I2860" s="80" t="n"/>
      <c r="J2860" s="80" t="n"/>
      <c r="K2860" s="80">
        <f>F2860-Y2860</f>
        <v/>
      </c>
      <c r="L2860" s="82">
        <f>AA2860/(K2860+W2860)</f>
        <v/>
      </c>
      <c r="M2860" s="75" t="n">
        <v>0.7708333333333334</v>
      </c>
      <c r="N2860" s="80" t="n">
        <v>52142.3</v>
      </c>
      <c r="O2860" s="80" t="n">
        <v>16577.93</v>
      </c>
      <c r="P2860" s="80" t="n">
        <v>11802.3</v>
      </c>
      <c r="Q2860" s="80" t="n">
        <v>20275.9</v>
      </c>
      <c r="R2860" s="80" t="n">
        <v>5674.23</v>
      </c>
      <c r="S2860" s="80" t="n">
        <v>-2188.06</v>
      </c>
      <c r="T2860" s="80">
        <f>O2860-Y2860</f>
        <v/>
      </c>
      <c r="U2860" s="82">
        <f>AA2860/(T2860+X2860)</f>
        <v/>
      </c>
      <c r="V2860" s="80">
        <f>INDEX(检修、备用和必开!B:B,MATCH(统调负荷!$C2860,检修、备用和必开!$A:$A,0))</f>
        <v/>
      </c>
      <c r="W2860" s="80">
        <f>INDEX(检修、备用和必开!C:C,MATCH(统调负荷!$C2860,检修、备用和必开!$A:$A,0))</f>
        <v/>
      </c>
      <c r="X2860" s="80">
        <f>INDEX(检修、备用和必开!D:D,MATCH(统调负荷!$C2860,检修、备用和必开!$A:$A,0))</f>
        <v/>
      </c>
      <c r="Y2860" s="80">
        <f>INDEX(检修、备用和必开!E:E,MATCH(统调负荷!$C2860,检修、备用和必开!$A:$A,0))</f>
        <v/>
      </c>
      <c r="Z2860" s="80">
        <f>INDEX(检修、备用和必开!F:F,MATCH(统调负荷!$C2860,检修、备用和必开!$A:$A,0))</f>
        <v/>
      </c>
      <c r="AA2860" s="80">
        <f>94492.4-V2860-Z2860</f>
        <v/>
      </c>
      <c r="AB2860" s="80" t="n">
        <v>307.77</v>
      </c>
      <c r="AC2860" s="80" t="n">
        <v>330</v>
      </c>
      <c r="AD2860" s="83">
        <f>C2860+D2860</f>
        <v/>
      </c>
      <c r="AE2860" s="82">
        <f>N2860-E2860</f>
        <v/>
      </c>
      <c r="AF2860" s="82">
        <f>O2860-F2860</f>
        <v/>
      </c>
      <c r="AG2860" s="82">
        <f>P2860-G2860</f>
        <v/>
      </c>
      <c r="AH2860" s="82">
        <f>Q2860-H2860</f>
        <v/>
      </c>
      <c r="AI2860" s="82">
        <f>R2860-I2860</f>
        <v/>
      </c>
      <c r="AJ2860" s="82">
        <f>S2860-J2860</f>
        <v/>
      </c>
      <c r="AK2860" s="80">
        <f>INDEX(检修、备用和必开!I:I,MATCH(统调负荷!$C2860,检修、备用和必开!$A:$A,0))</f>
        <v/>
      </c>
    </row>
    <row r="2861" ht="13.8" customHeight="1">
      <c r="A2861" s="80">
        <f>WEEKDAY(C2861,2)</f>
        <v/>
      </c>
      <c r="B2861" s="80">
        <f>HOUR(D2861)</f>
        <v/>
      </c>
      <c r="D2861" s="75" t="n"/>
      <c r="E2861" s="80" t="n"/>
      <c r="F2861" s="80" t="n"/>
      <c r="G2861" s="80" t="n"/>
      <c r="H2861" s="80" t="n"/>
      <c r="I2861" s="80" t="n"/>
      <c r="J2861" s="80" t="n"/>
      <c r="K2861" s="80">
        <f>F2861-Y2861</f>
        <v/>
      </c>
      <c r="L2861" s="82">
        <f>AA2861/(K2861+W2861)</f>
        <v/>
      </c>
      <c r="M2861" s="75" t="n">
        <v>0.78125</v>
      </c>
      <c r="N2861" s="80" t="n">
        <v>52399.3</v>
      </c>
      <c r="O2861" s="80" t="n">
        <v>16847.86</v>
      </c>
      <c r="P2861" s="80" t="n">
        <v>12442.4</v>
      </c>
      <c r="Q2861" s="80" t="n">
        <v>19562.7</v>
      </c>
      <c r="R2861" s="80" t="n">
        <v>5747.56</v>
      </c>
      <c r="S2861" s="80" t="n">
        <v>-2201.22</v>
      </c>
      <c r="T2861" s="80">
        <f>O2861-Y2861</f>
        <v/>
      </c>
      <c r="U2861" s="82">
        <f>AA2861/(T2861+X2861)</f>
        <v/>
      </c>
      <c r="V2861" s="80">
        <f>INDEX(检修、备用和必开!B:B,MATCH(统调负荷!$C2861,检修、备用和必开!$A:$A,0))</f>
        <v/>
      </c>
      <c r="W2861" s="80">
        <f>INDEX(检修、备用和必开!C:C,MATCH(统调负荷!$C2861,检修、备用和必开!$A:$A,0))</f>
        <v/>
      </c>
      <c r="X2861" s="80">
        <f>INDEX(检修、备用和必开!D:D,MATCH(统调负荷!$C2861,检修、备用和必开!$A:$A,0))</f>
        <v/>
      </c>
      <c r="Y2861" s="80">
        <f>INDEX(检修、备用和必开!E:E,MATCH(统调负荷!$C2861,检修、备用和必开!$A:$A,0))</f>
        <v/>
      </c>
      <c r="Z2861" s="80">
        <f>INDEX(检修、备用和必开!F:F,MATCH(统调负荷!$C2861,检修、备用和必开!$A:$A,0))</f>
        <v/>
      </c>
      <c r="AA2861" s="80">
        <f>94492.4-V2861-Z2861</f>
        <v/>
      </c>
      <c r="AB2861" s="80" t="n">
        <v>312.73</v>
      </c>
      <c r="AC2861" s="80" t="n">
        <v>320.55</v>
      </c>
      <c r="AD2861" s="83">
        <f>C2861+D2861</f>
        <v/>
      </c>
      <c r="AE2861" s="82">
        <f>N2861-E2861</f>
        <v/>
      </c>
      <c r="AF2861" s="82">
        <f>O2861-F2861</f>
        <v/>
      </c>
      <c r="AG2861" s="82">
        <f>P2861-G2861</f>
        <v/>
      </c>
      <c r="AH2861" s="82">
        <f>Q2861-H2861</f>
        <v/>
      </c>
      <c r="AI2861" s="82">
        <f>R2861-I2861</f>
        <v/>
      </c>
      <c r="AJ2861" s="82">
        <f>S2861-J2861</f>
        <v/>
      </c>
      <c r="AK2861" s="80">
        <f>INDEX(检修、备用和必开!I:I,MATCH(统调负荷!$C2861,检修、备用和必开!$A:$A,0))</f>
        <v/>
      </c>
    </row>
    <row r="2862" ht="13.8" customHeight="1">
      <c r="A2862" s="80">
        <f>WEEKDAY(C2862,2)</f>
        <v/>
      </c>
      <c r="B2862" s="80">
        <f>HOUR(D2862)</f>
        <v/>
      </c>
      <c r="D2862" s="75" t="n"/>
      <c r="E2862" s="80" t="n"/>
      <c r="F2862" s="80" t="n"/>
      <c r="G2862" s="80" t="n"/>
      <c r="H2862" s="80" t="n"/>
      <c r="I2862" s="80" t="n"/>
      <c r="J2862" s="80" t="n"/>
      <c r="K2862" s="80">
        <f>F2862-Y2862</f>
        <v/>
      </c>
      <c r="L2862" s="82">
        <f>AA2862/(K2862+W2862)</f>
        <v/>
      </c>
      <c r="M2862" s="75" t="n">
        <v>0.7916666666666666</v>
      </c>
      <c r="N2862" s="80" t="n">
        <v>52194.4</v>
      </c>
      <c r="O2862" s="80" t="n">
        <v>15723.62</v>
      </c>
      <c r="P2862" s="80" t="n">
        <v>12414.4</v>
      </c>
      <c r="Q2862" s="80" t="n">
        <v>20344.9</v>
      </c>
      <c r="R2862" s="80" t="n">
        <v>5920.95</v>
      </c>
      <c r="S2862" s="80" t="n">
        <v>-2209.47</v>
      </c>
      <c r="T2862" s="80">
        <f>O2862-Y2862</f>
        <v/>
      </c>
      <c r="U2862" s="82">
        <f>AA2862/(T2862+X2862)</f>
        <v/>
      </c>
      <c r="V2862" s="80">
        <f>INDEX(检修、备用和必开!B:B,MATCH(统调负荷!$C2862,检修、备用和必开!$A:$A,0))</f>
        <v/>
      </c>
      <c r="W2862" s="80">
        <f>INDEX(检修、备用和必开!C:C,MATCH(统调负荷!$C2862,检修、备用和必开!$A:$A,0))</f>
        <v/>
      </c>
      <c r="X2862" s="80">
        <f>INDEX(检修、备用和必开!D:D,MATCH(统调负荷!$C2862,检修、备用和必开!$A:$A,0))</f>
        <v/>
      </c>
      <c r="Y2862" s="80">
        <f>INDEX(检修、备用和必开!E:E,MATCH(统调负荷!$C2862,检修、备用和必开!$A:$A,0))</f>
        <v/>
      </c>
      <c r="Z2862" s="80">
        <f>INDEX(检修、备用和必开!F:F,MATCH(统调负荷!$C2862,检修、备用和必开!$A:$A,0))</f>
        <v/>
      </c>
      <c r="AA2862" s="80">
        <f>94492.4-V2862-Z2862</f>
        <v/>
      </c>
      <c r="AB2862" s="80" t="n">
        <v>302.95</v>
      </c>
      <c r="AC2862" s="80" t="n">
        <v>0.03</v>
      </c>
      <c r="AD2862" s="83">
        <f>C2862+D2862</f>
        <v/>
      </c>
      <c r="AE2862" s="82">
        <f>N2862-E2862</f>
        <v/>
      </c>
      <c r="AF2862" s="82">
        <f>O2862-F2862</f>
        <v/>
      </c>
      <c r="AG2862" s="82">
        <f>P2862-G2862</f>
        <v/>
      </c>
      <c r="AH2862" s="82">
        <f>Q2862-H2862</f>
        <v/>
      </c>
      <c r="AI2862" s="82">
        <f>R2862-I2862</f>
        <v/>
      </c>
      <c r="AJ2862" s="82">
        <f>S2862-J2862</f>
        <v/>
      </c>
      <c r="AK2862" s="80">
        <f>INDEX(检修、备用和必开!I:I,MATCH(统调负荷!$C2862,检修、备用和必开!$A:$A,0))</f>
        <v/>
      </c>
    </row>
    <row r="2863" ht="13.8" customHeight="1">
      <c r="A2863" s="80">
        <f>WEEKDAY(C2863,2)</f>
        <v/>
      </c>
      <c r="B2863" s="80">
        <f>HOUR(D2863)</f>
        <v/>
      </c>
      <c r="D2863" s="75" t="n"/>
      <c r="E2863" s="80" t="n"/>
      <c r="F2863" s="80" t="n"/>
      <c r="G2863" s="80" t="n"/>
      <c r="H2863" s="80" t="n"/>
      <c r="I2863" s="80" t="n"/>
      <c r="J2863" s="80" t="n"/>
      <c r="K2863" s="80">
        <f>F2863-Y2863</f>
        <v/>
      </c>
      <c r="L2863" s="82">
        <f>AA2863/(K2863+W2863)</f>
        <v/>
      </c>
      <c r="M2863" s="75" t="n">
        <v>0.8020833333333334</v>
      </c>
      <c r="N2863" s="80" t="n">
        <v>52491.5</v>
      </c>
      <c r="O2863" s="80" t="n">
        <v>15464.39</v>
      </c>
      <c r="P2863" s="80" t="n">
        <v>12327.8</v>
      </c>
      <c r="Q2863" s="80" t="n">
        <v>20738.6</v>
      </c>
      <c r="R2863" s="80" t="n">
        <v>6135.66</v>
      </c>
      <c r="S2863" s="80" t="n">
        <v>-2174.95</v>
      </c>
      <c r="T2863" s="80">
        <f>O2863-Y2863</f>
        <v/>
      </c>
      <c r="U2863" s="82">
        <f>AA2863/(T2863+X2863)</f>
        <v/>
      </c>
      <c r="V2863" s="80">
        <f>INDEX(检修、备用和必开!B:B,MATCH(统调负荷!$C2863,检修、备用和必开!$A:$A,0))</f>
        <v/>
      </c>
      <c r="W2863" s="80">
        <f>INDEX(检修、备用和必开!C:C,MATCH(统调负荷!$C2863,检修、备用和必开!$A:$A,0))</f>
        <v/>
      </c>
      <c r="X2863" s="80">
        <f>INDEX(检修、备用和必开!D:D,MATCH(统调负荷!$C2863,检修、备用和必开!$A:$A,0))</f>
        <v/>
      </c>
      <c r="Y2863" s="80">
        <f>INDEX(检修、备用和必开!E:E,MATCH(统调负荷!$C2863,检修、备用和必开!$A:$A,0))</f>
        <v/>
      </c>
      <c r="Z2863" s="80">
        <f>INDEX(检修、备用和必开!F:F,MATCH(统调负荷!$C2863,检修、备用和必开!$A:$A,0))</f>
        <v/>
      </c>
      <c r="AA2863" s="80">
        <f>94492.4-V2863-Z2863</f>
        <v/>
      </c>
      <c r="AB2863" s="80" t="n">
        <v>302.91</v>
      </c>
      <c r="AC2863" s="80" t="n">
        <v>308.59</v>
      </c>
      <c r="AD2863" s="83">
        <f>C2863+D2863</f>
        <v/>
      </c>
      <c r="AE2863" s="82">
        <f>N2863-E2863</f>
        <v/>
      </c>
      <c r="AF2863" s="82">
        <f>O2863-F2863</f>
        <v/>
      </c>
      <c r="AG2863" s="82">
        <f>P2863-G2863</f>
        <v/>
      </c>
      <c r="AH2863" s="82">
        <f>Q2863-H2863</f>
        <v/>
      </c>
      <c r="AI2863" s="82">
        <f>R2863-I2863</f>
        <v/>
      </c>
      <c r="AJ2863" s="82">
        <f>S2863-J2863</f>
        <v/>
      </c>
      <c r="AK2863" s="80">
        <f>INDEX(检修、备用和必开!I:I,MATCH(统调负荷!$C2863,检修、备用和必开!$A:$A,0))</f>
        <v/>
      </c>
    </row>
    <row r="2864" ht="13.8" customHeight="1">
      <c r="A2864" s="80">
        <f>WEEKDAY(C2864,2)</f>
        <v/>
      </c>
      <c r="B2864" s="80">
        <f>HOUR(D2864)</f>
        <v/>
      </c>
      <c r="D2864" s="75" t="n"/>
      <c r="E2864" s="80" t="n"/>
      <c r="F2864" s="80" t="n"/>
      <c r="G2864" s="80" t="n"/>
      <c r="H2864" s="80" t="n"/>
      <c r="I2864" s="80" t="n"/>
      <c r="J2864" s="80" t="n"/>
      <c r="K2864" s="80">
        <f>F2864-Y2864</f>
        <v/>
      </c>
      <c r="L2864" s="82">
        <f>AA2864/(K2864+W2864)</f>
        <v/>
      </c>
      <c r="M2864" s="75" t="n">
        <v>0.8125</v>
      </c>
      <c r="N2864" s="80" t="n">
        <v>52499.6</v>
      </c>
      <c r="O2864" s="80" t="n">
        <v>15240.53</v>
      </c>
      <c r="P2864" s="80" t="n">
        <v>12376.1</v>
      </c>
      <c r="Q2864" s="80" t="n">
        <v>20861.1</v>
      </c>
      <c r="R2864" s="80" t="n">
        <v>6254.73</v>
      </c>
      <c r="S2864" s="80" t="n">
        <v>-2232.86</v>
      </c>
      <c r="T2864" s="80">
        <f>O2864-Y2864</f>
        <v/>
      </c>
      <c r="U2864" s="82">
        <f>AA2864/(T2864+X2864)</f>
        <v/>
      </c>
      <c r="V2864" s="80">
        <f>INDEX(检修、备用和必开!B:B,MATCH(统调负荷!$C2864,检修、备用和必开!$A:$A,0))</f>
        <v/>
      </c>
      <c r="W2864" s="80">
        <f>INDEX(检修、备用和必开!C:C,MATCH(统调负荷!$C2864,检修、备用和必开!$A:$A,0))</f>
        <v/>
      </c>
      <c r="X2864" s="80">
        <f>INDEX(检修、备用和必开!D:D,MATCH(统调负荷!$C2864,检修、备用和必开!$A:$A,0))</f>
        <v/>
      </c>
      <c r="Y2864" s="80">
        <f>INDEX(检修、备用和必开!E:E,MATCH(统调负荷!$C2864,检修、备用和必开!$A:$A,0))</f>
        <v/>
      </c>
      <c r="Z2864" s="80">
        <f>INDEX(检修、备用和必开!F:F,MATCH(统调负荷!$C2864,检修、备用和必开!$A:$A,0))</f>
        <v/>
      </c>
      <c r="AA2864" s="80">
        <f>94492.4-V2864-Z2864</f>
        <v/>
      </c>
      <c r="AB2864" s="80" t="n">
        <v>302.91</v>
      </c>
      <c r="AC2864" s="80" t="n">
        <v>304.38</v>
      </c>
      <c r="AD2864" s="83">
        <f>C2864+D2864</f>
        <v/>
      </c>
      <c r="AE2864" s="82">
        <f>N2864-E2864</f>
        <v/>
      </c>
      <c r="AF2864" s="82">
        <f>O2864-F2864</f>
        <v/>
      </c>
      <c r="AG2864" s="82">
        <f>P2864-G2864</f>
        <v/>
      </c>
      <c r="AH2864" s="82">
        <f>Q2864-H2864</f>
        <v/>
      </c>
      <c r="AI2864" s="82">
        <f>R2864-I2864</f>
        <v/>
      </c>
      <c r="AJ2864" s="82">
        <f>S2864-J2864</f>
        <v/>
      </c>
      <c r="AK2864" s="80">
        <f>INDEX(检修、备用和必开!I:I,MATCH(统调负荷!$C2864,检修、备用和必开!$A:$A,0))</f>
        <v/>
      </c>
    </row>
    <row r="2865" ht="13.8" customHeight="1">
      <c r="A2865" s="80">
        <f>WEEKDAY(C2865,2)</f>
        <v/>
      </c>
      <c r="B2865" s="80">
        <f>HOUR(D2865)</f>
        <v/>
      </c>
      <c r="D2865" s="75" t="n"/>
      <c r="E2865" s="80" t="n"/>
      <c r="F2865" s="80" t="n"/>
      <c r="G2865" s="80" t="n"/>
      <c r="H2865" s="80" t="n"/>
      <c r="I2865" s="80" t="n"/>
      <c r="J2865" s="80" t="n"/>
      <c r="K2865" s="80">
        <f>F2865-Y2865</f>
        <v/>
      </c>
      <c r="L2865" s="82">
        <f>AA2865/(K2865+W2865)</f>
        <v/>
      </c>
      <c r="M2865" s="75" t="n">
        <v>0.8229166666666666</v>
      </c>
      <c r="N2865" s="80" t="n">
        <v>52513.9</v>
      </c>
      <c r="O2865" s="80" t="n">
        <v>14870.02</v>
      </c>
      <c r="P2865" s="80" t="n">
        <v>12940.9</v>
      </c>
      <c r="Q2865" s="80" t="n">
        <v>20575.8</v>
      </c>
      <c r="R2865" s="80" t="n">
        <v>6299.14</v>
      </c>
      <c r="S2865" s="80" t="n">
        <v>-2171.96</v>
      </c>
      <c r="T2865" s="80">
        <f>O2865-Y2865</f>
        <v/>
      </c>
      <c r="U2865" s="82">
        <f>AA2865/(T2865+X2865)</f>
        <v/>
      </c>
      <c r="V2865" s="80">
        <f>INDEX(检修、备用和必开!B:B,MATCH(统调负荷!$C2865,检修、备用和必开!$A:$A,0))</f>
        <v/>
      </c>
      <c r="W2865" s="80">
        <f>INDEX(检修、备用和必开!C:C,MATCH(统调负荷!$C2865,检修、备用和必开!$A:$A,0))</f>
        <v/>
      </c>
      <c r="X2865" s="80">
        <f>INDEX(检修、备用和必开!D:D,MATCH(统调负荷!$C2865,检修、备用和必开!$A:$A,0))</f>
        <v/>
      </c>
      <c r="Y2865" s="80">
        <f>INDEX(检修、备用和必开!E:E,MATCH(统调负荷!$C2865,检修、备用和必开!$A:$A,0))</f>
        <v/>
      </c>
      <c r="Z2865" s="80">
        <f>INDEX(检修、备用和必开!F:F,MATCH(统调负荷!$C2865,检修、备用和必开!$A:$A,0))</f>
        <v/>
      </c>
      <c r="AA2865" s="80">
        <f>94492.4-V2865-Z2865</f>
        <v/>
      </c>
      <c r="AB2865" s="80" t="n">
        <v>302.8</v>
      </c>
      <c r="AC2865" s="80" t="n">
        <v>300.13</v>
      </c>
      <c r="AD2865" s="83">
        <f>C2865+D2865</f>
        <v/>
      </c>
      <c r="AE2865" s="82">
        <f>N2865-E2865</f>
        <v/>
      </c>
      <c r="AF2865" s="82">
        <f>O2865-F2865</f>
        <v/>
      </c>
      <c r="AG2865" s="82">
        <f>P2865-G2865</f>
        <v/>
      </c>
      <c r="AH2865" s="82">
        <f>Q2865-H2865</f>
        <v/>
      </c>
      <c r="AI2865" s="82">
        <f>R2865-I2865</f>
        <v/>
      </c>
      <c r="AJ2865" s="82">
        <f>S2865-J2865</f>
        <v/>
      </c>
      <c r="AK2865" s="80">
        <f>INDEX(检修、备用和必开!I:I,MATCH(统调负荷!$C2865,检修、备用和必开!$A:$A,0))</f>
        <v/>
      </c>
    </row>
    <row r="2866" ht="13.8" customHeight="1">
      <c r="A2866" s="80">
        <f>WEEKDAY(C2866,2)</f>
        <v/>
      </c>
      <c r="B2866" s="80">
        <f>HOUR(D2866)</f>
        <v/>
      </c>
      <c r="D2866" s="75" t="n"/>
      <c r="E2866" s="80" t="n"/>
      <c r="F2866" s="80" t="n"/>
      <c r="G2866" s="80" t="n"/>
      <c r="H2866" s="80" t="n"/>
      <c r="I2866" s="80" t="n"/>
      <c r="J2866" s="80" t="n"/>
      <c r="K2866" s="80">
        <f>F2866-Y2866</f>
        <v/>
      </c>
      <c r="L2866" s="82">
        <f>AA2866/(K2866+W2866)</f>
        <v/>
      </c>
      <c r="M2866" s="75" t="n">
        <v>0.8333333333333334</v>
      </c>
      <c r="N2866" s="80" t="n">
        <v>52678.8</v>
      </c>
      <c r="O2866" s="80" t="n">
        <v>15062.77</v>
      </c>
      <c r="P2866" s="80" t="n">
        <v>12324</v>
      </c>
      <c r="Q2866" s="80" t="n">
        <v>21159.2</v>
      </c>
      <c r="R2866" s="80" t="n">
        <v>6256.23</v>
      </c>
      <c r="S2866" s="80" t="n">
        <v>-2123.4</v>
      </c>
      <c r="T2866" s="80">
        <f>O2866-Y2866</f>
        <v/>
      </c>
      <c r="U2866" s="82">
        <f>AA2866/(T2866+X2866)</f>
        <v/>
      </c>
      <c r="V2866" s="80">
        <f>INDEX(检修、备用和必开!B:B,MATCH(统调负荷!$C2866,检修、备用和必开!$A:$A,0))</f>
        <v/>
      </c>
      <c r="W2866" s="80">
        <f>INDEX(检修、备用和必开!C:C,MATCH(统调负荷!$C2866,检修、备用和必开!$A:$A,0))</f>
        <v/>
      </c>
      <c r="X2866" s="80">
        <f>INDEX(检修、备用和必开!D:D,MATCH(统调负荷!$C2866,检修、备用和必开!$A:$A,0))</f>
        <v/>
      </c>
      <c r="Y2866" s="80">
        <f>INDEX(检修、备用和必开!E:E,MATCH(统调负荷!$C2866,检修、备用和必开!$A:$A,0))</f>
        <v/>
      </c>
      <c r="Z2866" s="80">
        <f>INDEX(检修、备用和必开!F:F,MATCH(统调负荷!$C2866,检修、备用和必开!$A:$A,0))</f>
        <v/>
      </c>
      <c r="AA2866" s="80">
        <f>94492.4-V2866-Z2866</f>
        <v/>
      </c>
      <c r="AB2866" s="80" t="n">
        <v>302.91</v>
      </c>
      <c r="AC2866" s="80" t="n">
        <v>300.11</v>
      </c>
      <c r="AD2866" s="83">
        <f>C2866+D2866</f>
        <v/>
      </c>
      <c r="AE2866" s="82">
        <f>N2866-E2866</f>
        <v/>
      </c>
      <c r="AF2866" s="82">
        <f>O2866-F2866</f>
        <v/>
      </c>
      <c r="AG2866" s="82">
        <f>P2866-G2866</f>
        <v/>
      </c>
      <c r="AH2866" s="82">
        <f>Q2866-H2866</f>
        <v/>
      </c>
      <c r="AI2866" s="82">
        <f>R2866-I2866</f>
        <v/>
      </c>
      <c r="AJ2866" s="82">
        <f>S2866-J2866</f>
        <v/>
      </c>
      <c r="AK2866" s="80">
        <f>INDEX(检修、备用和必开!I:I,MATCH(统调负荷!$C2866,检修、备用和必开!$A:$A,0))</f>
        <v/>
      </c>
    </row>
    <row r="2867" ht="13.8" customHeight="1">
      <c r="A2867" s="80">
        <f>WEEKDAY(C2867,2)</f>
        <v/>
      </c>
      <c r="B2867" s="80">
        <f>HOUR(D2867)</f>
        <v/>
      </c>
      <c r="D2867" s="75" t="n"/>
      <c r="E2867" s="80" t="n"/>
      <c r="F2867" s="80" t="n"/>
      <c r="G2867" s="80" t="n"/>
      <c r="H2867" s="80" t="n"/>
      <c r="I2867" s="80" t="n"/>
      <c r="J2867" s="80" t="n"/>
      <c r="K2867" s="80">
        <f>F2867-Y2867</f>
        <v/>
      </c>
      <c r="L2867" s="82">
        <f>AA2867/(K2867+W2867)</f>
        <v/>
      </c>
      <c r="M2867" s="75" t="n">
        <v>0.84375</v>
      </c>
      <c r="N2867" s="80" t="n">
        <v>53009.5</v>
      </c>
      <c r="O2867" s="80" t="n">
        <v>15975.3</v>
      </c>
      <c r="P2867" s="80" t="n">
        <v>12315.5</v>
      </c>
      <c r="Q2867" s="80" t="n">
        <v>20546.2</v>
      </c>
      <c r="R2867" s="80" t="n">
        <v>6253.91</v>
      </c>
      <c r="S2867" s="80" t="n">
        <v>-2081.41</v>
      </c>
      <c r="T2867" s="80">
        <f>O2867-Y2867</f>
        <v/>
      </c>
      <c r="U2867" s="82">
        <f>AA2867/(T2867+X2867)</f>
        <v/>
      </c>
      <c r="V2867" s="80">
        <f>INDEX(检修、备用和必开!B:B,MATCH(统调负荷!$C2867,检修、备用和必开!$A:$A,0))</f>
        <v/>
      </c>
      <c r="W2867" s="80">
        <f>INDEX(检修、备用和必开!C:C,MATCH(统调负荷!$C2867,检修、备用和必开!$A:$A,0))</f>
        <v/>
      </c>
      <c r="X2867" s="80">
        <f>INDEX(检修、备用和必开!D:D,MATCH(统调负荷!$C2867,检修、备用和必开!$A:$A,0))</f>
        <v/>
      </c>
      <c r="Y2867" s="80">
        <f>INDEX(检修、备用和必开!E:E,MATCH(统调负荷!$C2867,检修、备用和必开!$A:$A,0))</f>
        <v/>
      </c>
      <c r="Z2867" s="80">
        <f>INDEX(检修、备用和必开!F:F,MATCH(统调负荷!$C2867,检修、备用和必开!$A:$A,0))</f>
        <v/>
      </c>
      <c r="AA2867" s="80">
        <f>94492.4-V2867-Z2867</f>
        <v/>
      </c>
      <c r="AB2867" s="80" t="n">
        <v>302.93</v>
      </c>
      <c r="AC2867" s="80" t="n">
        <v>308.31</v>
      </c>
      <c r="AD2867" s="83">
        <f>C2867+D2867</f>
        <v/>
      </c>
      <c r="AE2867" s="82">
        <f>N2867-E2867</f>
        <v/>
      </c>
      <c r="AF2867" s="82">
        <f>O2867-F2867</f>
        <v/>
      </c>
      <c r="AG2867" s="82">
        <f>P2867-G2867</f>
        <v/>
      </c>
      <c r="AH2867" s="82">
        <f>Q2867-H2867</f>
        <v/>
      </c>
      <c r="AI2867" s="82">
        <f>R2867-I2867</f>
        <v/>
      </c>
      <c r="AJ2867" s="82">
        <f>S2867-J2867</f>
        <v/>
      </c>
      <c r="AK2867" s="80">
        <f>INDEX(检修、备用和必开!I:I,MATCH(统调负荷!$C2867,检修、备用和必开!$A:$A,0))</f>
        <v/>
      </c>
    </row>
    <row r="2868" ht="13.8" customHeight="1">
      <c r="A2868" s="80">
        <f>WEEKDAY(C2868,2)</f>
        <v/>
      </c>
      <c r="B2868" s="80">
        <f>HOUR(D2868)</f>
        <v/>
      </c>
      <c r="D2868" s="75" t="n"/>
      <c r="E2868" s="80" t="n"/>
      <c r="F2868" s="80" t="n"/>
      <c r="G2868" s="80" t="n"/>
      <c r="H2868" s="80" t="n"/>
      <c r="I2868" s="80" t="n"/>
      <c r="J2868" s="80" t="n"/>
      <c r="K2868" s="80">
        <f>F2868-Y2868</f>
        <v/>
      </c>
      <c r="L2868" s="82">
        <f>AA2868/(K2868+W2868)</f>
        <v/>
      </c>
      <c r="M2868" s="75" t="n">
        <v>0.8541666666666666</v>
      </c>
      <c r="N2868" s="80" t="n">
        <v>53237.1</v>
      </c>
      <c r="O2868" s="80" t="n">
        <v>16293.1</v>
      </c>
      <c r="P2868" s="80" t="n">
        <v>11821.3</v>
      </c>
      <c r="Q2868" s="80" t="n">
        <v>20991.3</v>
      </c>
      <c r="R2868" s="80" t="n">
        <v>6292.76</v>
      </c>
      <c r="S2868" s="80" t="n">
        <v>-2161.36</v>
      </c>
      <c r="T2868" s="80">
        <f>O2868-Y2868</f>
        <v/>
      </c>
      <c r="U2868" s="82">
        <f>AA2868/(T2868+X2868)</f>
        <v/>
      </c>
      <c r="V2868" s="80">
        <f>INDEX(检修、备用和必开!B:B,MATCH(统调负荷!$C2868,检修、备用和必开!$A:$A,0))</f>
        <v/>
      </c>
      <c r="W2868" s="80">
        <f>INDEX(检修、备用和必开!C:C,MATCH(统调负荷!$C2868,检修、备用和必开!$A:$A,0))</f>
        <v/>
      </c>
      <c r="X2868" s="80">
        <f>INDEX(检修、备用和必开!D:D,MATCH(统调负荷!$C2868,检修、备用和必开!$A:$A,0))</f>
        <v/>
      </c>
      <c r="Y2868" s="80">
        <f>INDEX(检修、备用和必开!E:E,MATCH(统调负荷!$C2868,检修、备用和必开!$A:$A,0))</f>
        <v/>
      </c>
      <c r="Z2868" s="80">
        <f>INDEX(检修、备用和必开!F:F,MATCH(统调负荷!$C2868,检修、备用和必开!$A:$A,0))</f>
        <v/>
      </c>
      <c r="AA2868" s="80">
        <f>94492.4-V2868-Z2868</f>
        <v/>
      </c>
      <c r="AB2868" s="80" t="n">
        <v>302.91</v>
      </c>
      <c r="AC2868" s="80" t="n">
        <v>310.11</v>
      </c>
      <c r="AD2868" s="83">
        <f>C2868+D2868</f>
        <v/>
      </c>
      <c r="AE2868" s="82">
        <f>N2868-E2868</f>
        <v/>
      </c>
      <c r="AF2868" s="82">
        <f>O2868-F2868</f>
        <v/>
      </c>
      <c r="AG2868" s="82">
        <f>P2868-G2868</f>
        <v/>
      </c>
      <c r="AH2868" s="82">
        <f>Q2868-H2868</f>
        <v/>
      </c>
      <c r="AI2868" s="82">
        <f>R2868-I2868</f>
        <v/>
      </c>
      <c r="AJ2868" s="82">
        <f>S2868-J2868</f>
        <v/>
      </c>
      <c r="AK2868" s="80">
        <f>INDEX(检修、备用和必开!I:I,MATCH(统调负荷!$C2868,检修、备用和必开!$A:$A,0))</f>
        <v/>
      </c>
    </row>
    <row r="2869" ht="13.8" customHeight="1">
      <c r="A2869" s="80">
        <f>WEEKDAY(C2869,2)</f>
        <v/>
      </c>
      <c r="B2869" s="80">
        <f>HOUR(D2869)</f>
        <v/>
      </c>
      <c r="D2869" s="75" t="n"/>
      <c r="E2869" s="80" t="n"/>
      <c r="F2869" s="80" t="n"/>
      <c r="G2869" s="80" t="n"/>
      <c r="H2869" s="80" t="n"/>
      <c r="I2869" s="80" t="n"/>
      <c r="J2869" s="80" t="n"/>
      <c r="K2869" s="80">
        <f>F2869-Y2869</f>
        <v/>
      </c>
      <c r="L2869" s="82">
        <f>AA2869/(K2869+W2869)</f>
        <v/>
      </c>
      <c r="M2869" s="75" t="n">
        <v>0.8645833333333334</v>
      </c>
      <c r="N2869" s="80" t="n">
        <v>53504.3</v>
      </c>
      <c r="O2869" s="80" t="n">
        <v>16990.84</v>
      </c>
      <c r="P2869" s="80" t="n">
        <v>11550.4</v>
      </c>
      <c r="Q2869" s="80" t="n">
        <v>20661.6</v>
      </c>
      <c r="R2869" s="80" t="n">
        <v>6406.16</v>
      </c>
      <c r="S2869" s="80" t="n">
        <v>-2104.7</v>
      </c>
      <c r="T2869" s="80">
        <f>O2869-Y2869</f>
        <v/>
      </c>
      <c r="U2869" s="82">
        <f>AA2869/(T2869+X2869)</f>
        <v/>
      </c>
      <c r="V2869" s="80">
        <f>INDEX(检修、备用和必开!B:B,MATCH(统调负荷!$C2869,检修、备用和必开!$A:$A,0))</f>
        <v/>
      </c>
      <c r="W2869" s="80">
        <f>INDEX(检修、备用和必开!C:C,MATCH(统调负荷!$C2869,检修、备用和必开!$A:$A,0))</f>
        <v/>
      </c>
      <c r="X2869" s="80">
        <f>INDEX(检修、备用和必开!D:D,MATCH(统调负荷!$C2869,检修、备用和必开!$A:$A,0))</f>
        <v/>
      </c>
      <c r="Y2869" s="80">
        <f>INDEX(检修、备用和必开!E:E,MATCH(统调负荷!$C2869,检修、备用和必开!$A:$A,0))</f>
        <v/>
      </c>
      <c r="Z2869" s="80">
        <f>INDEX(检修、备用和必开!F:F,MATCH(统调负荷!$C2869,检修、备用和必开!$A:$A,0))</f>
        <v/>
      </c>
      <c r="AA2869" s="80">
        <f>94492.4-V2869-Z2869</f>
        <v/>
      </c>
      <c r="AB2869" s="80" t="n">
        <v>300.97</v>
      </c>
      <c r="AC2869" s="80" t="n">
        <v>335</v>
      </c>
      <c r="AD2869" s="83">
        <f>C2869+D2869</f>
        <v/>
      </c>
      <c r="AE2869" s="82">
        <f>N2869-E2869</f>
        <v/>
      </c>
      <c r="AF2869" s="82">
        <f>O2869-F2869</f>
        <v/>
      </c>
      <c r="AG2869" s="82">
        <f>P2869-G2869</f>
        <v/>
      </c>
      <c r="AH2869" s="82">
        <f>Q2869-H2869</f>
        <v/>
      </c>
      <c r="AI2869" s="82">
        <f>R2869-I2869</f>
        <v/>
      </c>
      <c r="AJ2869" s="82">
        <f>S2869-J2869</f>
        <v/>
      </c>
      <c r="AK2869" s="80">
        <f>INDEX(检修、备用和必开!I:I,MATCH(统调负荷!$C2869,检修、备用和必开!$A:$A,0))</f>
        <v/>
      </c>
    </row>
    <row r="2870" ht="13.8" customHeight="1">
      <c r="A2870" s="80">
        <f>WEEKDAY(C2870,2)</f>
        <v/>
      </c>
      <c r="B2870" s="80">
        <f>HOUR(D2870)</f>
        <v/>
      </c>
      <c r="D2870" s="75" t="n"/>
      <c r="E2870" s="80" t="n"/>
      <c r="F2870" s="80" t="n"/>
      <c r="G2870" s="80" t="n"/>
      <c r="H2870" s="80" t="n"/>
      <c r="I2870" s="80" t="n"/>
      <c r="J2870" s="80" t="n"/>
      <c r="K2870" s="80">
        <f>F2870-Y2870</f>
        <v/>
      </c>
      <c r="L2870" s="82">
        <f>AA2870/(K2870+W2870)</f>
        <v/>
      </c>
      <c r="M2870" s="75" t="n">
        <v>0.875</v>
      </c>
      <c r="N2870" s="80" t="n">
        <v>53515.1</v>
      </c>
      <c r="O2870" s="80" t="n">
        <v>17133.64</v>
      </c>
      <c r="P2870" s="80" t="n">
        <v>11477.8</v>
      </c>
      <c r="Q2870" s="80" t="n">
        <v>20680.8</v>
      </c>
      <c r="R2870" s="80" t="n">
        <v>6403.67</v>
      </c>
      <c r="S2870" s="80" t="n">
        <v>-2180.81</v>
      </c>
      <c r="T2870" s="80">
        <f>O2870-Y2870</f>
        <v/>
      </c>
      <c r="U2870" s="82">
        <f>AA2870/(T2870+X2870)</f>
        <v/>
      </c>
      <c r="V2870" s="80">
        <f>INDEX(检修、备用和必开!B:B,MATCH(统调负荷!$C2870,检修、备用和必开!$A:$A,0))</f>
        <v/>
      </c>
      <c r="W2870" s="80">
        <f>INDEX(检修、备用和必开!C:C,MATCH(统调负荷!$C2870,检修、备用和必开!$A:$A,0))</f>
        <v/>
      </c>
      <c r="X2870" s="80">
        <f>INDEX(检修、备用和必开!D:D,MATCH(统调负荷!$C2870,检修、备用和必开!$A:$A,0))</f>
        <v/>
      </c>
      <c r="Y2870" s="80">
        <f>INDEX(检修、备用和必开!E:E,MATCH(统调负荷!$C2870,检修、备用和必开!$A:$A,0))</f>
        <v/>
      </c>
      <c r="Z2870" s="80">
        <f>INDEX(检修、备用和必开!F:F,MATCH(统调负荷!$C2870,检修、备用和必开!$A:$A,0))</f>
        <v/>
      </c>
      <c r="AA2870" s="80">
        <f>94492.4-V2870-Z2870</f>
        <v/>
      </c>
      <c r="AB2870" s="80" t="n">
        <v>307.77</v>
      </c>
      <c r="AC2870" s="80" t="n">
        <v>340</v>
      </c>
      <c r="AD2870" s="83">
        <f>C2870+D2870</f>
        <v/>
      </c>
      <c r="AE2870" s="82">
        <f>N2870-E2870</f>
        <v/>
      </c>
      <c r="AF2870" s="82">
        <f>O2870-F2870</f>
        <v/>
      </c>
      <c r="AG2870" s="82">
        <f>P2870-G2870</f>
        <v/>
      </c>
      <c r="AH2870" s="82">
        <f>Q2870-H2870</f>
        <v/>
      </c>
      <c r="AI2870" s="82">
        <f>R2870-I2870</f>
        <v/>
      </c>
      <c r="AJ2870" s="82">
        <f>S2870-J2870</f>
        <v/>
      </c>
      <c r="AK2870" s="80">
        <f>INDEX(检修、备用和必开!I:I,MATCH(统调负荷!$C2870,检修、备用和必开!$A:$A,0))</f>
        <v/>
      </c>
    </row>
    <row r="2871" ht="13.8" customHeight="1">
      <c r="A2871" s="80">
        <f>WEEKDAY(C2871,2)</f>
        <v/>
      </c>
      <c r="B2871" s="80">
        <f>HOUR(D2871)</f>
        <v/>
      </c>
      <c r="D2871" s="75" t="n"/>
      <c r="E2871" s="80" t="n"/>
      <c r="F2871" s="80" t="n"/>
      <c r="G2871" s="80" t="n"/>
      <c r="H2871" s="80" t="n"/>
      <c r="I2871" s="80" t="n"/>
      <c r="J2871" s="80" t="n"/>
      <c r="K2871" s="80">
        <f>F2871-Y2871</f>
        <v/>
      </c>
      <c r="L2871" s="82">
        <f>AA2871/(K2871+W2871)</f>
        <v/>
      </c>
      <c r="M2871" s="75" t="n">
        <v>0.8854166666666666</v>
      </c>
      <c r="N2871" s="80" t="n">
        <v>53475.3</v>
      </c>
      <c r="O2871" s="80" t="n">
        <v>17395.56</v>
      </c>
      <c r="P2871" s="80" t="n">
        <v>11421</v>
      </c>
      <c r="Q2871" s="80" t="n">
        <v>20375.1</v>
      </c>
      <c r="R2871" s="80" t="n">
        <v>6452.89</v>
      </c>
      <c r="S2871" s="80" t="n">
        <v>-2169.25</v>
      </c>
      <c r="T2871" s="80">
        <f>O2871-Y2871</f>
        <v/>
      </c>
      <c r="U2871" s="82">
        <f>AA2871/(T2871+X2871)</f>
        <v/>
      </c>
      <c r="V2871" s="80">
        <f>INDEX(检修、备用和必开!B:B,MATCH(统调负荷!$C2871,检修、备用和必开!$A:$A,0))</f>
        <v/>
      </c>
      <c r="W2871" s="80">
        <f>INDEX(检修、备用和必开!C:C,MATCH(统调负荷!$C2871,检修、备用和必开!$A:$A,0))</f>
        <v/>
      </c>
      <c r="X2871" s="80">
        <f>INDEX(检修、备用和必开!D:D,MATCH(统调负荷!$C2871,检修、备用和必开!$A:$A,0))</f>
        <v/>
      </c>
      <c r="Y2871" s="80">
        <f>INDEX(检修、备用和必开!E:E,MATCH(统调负荷!$C2871,检修、备用和必开!$A:$A,0))</f>
        <v/>
      </c>
      <c r="Z2871" s="80">
        <f>INDEX(检修、备用和必开!F:F,MATCH(统调负荷!$C2871,检修、备用和必开!$A:$A,0))</f>
        <v/>
      </c>
      <c r="AA2871" s="80">
        <f>94492.4-V2871-Z2871</f>
        <v/>
      </c>
      <c r="AB2871" s="80" t="n">
        <v>302.93</v>
      </c>
      <c r="AC2871" s="80" t="n">
        <v>340</v>
      </c>
      <c r="AD2871" s="83">
        <f>C2871+D2871</f>
        <v/>
      </c>
      <c r="AE2871" s="82">
        <f>N2871-E2871</f>
        <v/>
      </c>
      <c r="AF2871" s="82">
        <f>O2871-F2871</f>
        <v/>
      </c>
      <c r="AG2871" s="82">
        <f>P2871-G2871</f>
        <v/>
      </c>
      <c r="AH2871" s="82">
        <f>Q2871-H2871</f>
        <v/>
      </c>
      <c r="AI2871" s="82">
        <f>R2871-I2871</f>
        <v/>
      </c>
      <c r="AJ2871" s="82">
        <f>S2871-J2871</f>
        <v/>
      </c>
      <c r="AK2871" s="80">
        <f>INDEX(检修、备用和必开!I:I,MATCH(统调负荷!$C2871,检修、备用和必开!$A:$A,0))</f>
        <v/>
      </c>
    </row>
    <row r="2872" ht="13.8" customHeight="1">
      <c r="A2872" s="80">
        <f>WEEKDAY(C2872,2)</f>
        <v/>
      </c>
      <c r="B2872" s="80">
        <f>HOUR(D2872)</f>
        <v/>
      </c>
      <c r="D2872" s="75" t="n"/>
      <c r="E2872" s="80" t="n"/>
      <c r="F2872" s="80" t="n"/>
      <c r="G2872" s="80" t="n"/>
      <c r="H2872" s="80" t="n"/>
      <c r="I2872" s="80" t="n"/>
      <c r="J2872" s="80" t="n"/>
      <c r="K2872" s="80">
        <f>F2872-Y2872</f>
        <v/>
      </c>
      <c r="L2872" s="82">
        <f>AA2872/(K2872+W2872)</f>
        <v/>
      </c>
      <c r="M2872" s="75" t="n">
        <v>0.8958333333333334</v>
      </c>
      <c r="N2872" s="80" t="n">
        <v>53418</v>
      </c>
      <c r="O2872" s="80" t="n">
        <v>17212.27</v>
      </c>
      <c r="P2872" s="80" t="n">
        <v>11796.3</v>
      </c>
      <c r="Q2872" s="80" t="n">
        <v>20199.8</v>
      </c>
      <c r="R2872" s="80" t="n">
        <v>6457.74</v>
      </c>
      <c r="S2872" s="80" t="n">
        <v>-2248.11</v>
      </c>
      <c r="T2872" s="80">
        <f>O2872-Y2872</f>
        <v/>
      </c>
      <c r="U2872" s="82">
        <f>AA2872/(T2872+X2872)</f>
        <v/>
      </c>
      <c r="V2872" s="80">
        <f>INDEX(检修、备用和必开!B:B,MATCH(统调负荷!$C2872,检修、备用和必开!$A:$A,0))</f>
        <v/>
      </c>
      <c r="W2872" s="80">
        <f>INDEX(检修、备用和必开!C:C,MATCH(统调负荷!$C2872,检修、备用和必开!$A:$A,0))</f>
        <v/>
      </c>
      <c r="X2872" s="80">
        <f>INDEX(检修、备用和必开!D:D,MATCH(统调负荷!$C2872,检修、备用和必开!$A:$A,0))</f>
        <v/>
      </c>
      <c r="Y2872" s="80">
        <f>INDEX(检修、备用和必开!E:E,MATCH(统调负荷!$C2872,检修、备用和必开!$A:$A,0))</f>
        <v/>
      </c>
      <c r="Z2872" s="80">
        <f>INDEX(检修、备用和必开!F:F,MATCH(统调负荷!$C2872,检修、备用和必开!$A:$A,0))</f>
        <v/>
      </c>
      <c r="AA2872" s="80">
        <f>94492.4-V2872-Z2872</f>
        <v/>
      </c>
      <c r="AB2872" s="80" t="n">
        <v>299.05</v>
      </c>
      <c r="AC2872" s="80" t="n">
        <v>330</v>
      </c>
      <c r="AD2872" s="83">
        <f>C2872+D2872</f>
        <v/>
      </c>
      <c r="AE2872" s="82">
        <f>N2872-E2872</f>
        <v/>
      </c>
      <c r="AF2872" s="82">
        <f>O2872-F2872</f>
        <v/>
      </c>
      <c r="AG2872" s="82">
        <f>P2872-G2872</f>
        <v/>
      </c>
      <c r="AH2872" s="82">
        <f>Q2872-H2872</f>
        <v/>
      </c>
      <c r="AI2872" s="82">
        <f>R2872-I2872</f>
        <v/>
      </c>
      <c r="AJ2872" s="82">
        <f>S2872-J2872</f>
        <v/>
      </c>
      <c r="AK2872" s="80">
        <f>INDEX(检修、备用和必开!I:I,MATCH(统调负荷!$C2872,检修、备用和必开!$A:$A,0))</f>
        <v/>
      </c>
    </row>
    <row r="2873" ht="13.8" customHeight="1">
      <c r="A2873" s="80">
        <f>WEEKDAY(C2873,2)</f>
        <v/>
      </c>
      <c r="B2873" s="80">
        <f>HOUR(D2873)</f>
        <v/>
      </c>
      <c r="D2873" s="75" t="n"/>
      <c r="E2873" s="80" t="n"/>
      <c r="F2873" s="80" t="n"/>
      <c r="G2873" s="80" t="n"/>
      <c r="H2873" s="80" t="n"/>
      <c r="I2873" s="80" t="n"/>
      <c r="J2873" s="80" t="n"/>
      <c r="K2873" s="80">
        <f>F2873-Y2873</f>
        <v/>
      </c>
      <c r="L2873" s="82">
        <f>AA2873/(K2873+W2873)</f>
        <v/>
      </c>
      <c r="M2873" s="75" t="n">
        <v>0.90625</v>
      </c>
      <c r="N2873" s="80" t="n">
        <v>53057.2</v>
      </c>
      <c r="O2873" s="80" t="n">
        <v>17181.52</v>
      </c>
      <c r="P2873" s="80" t="n">
        <v>12273.9</v>
      </c>
      <c r="Q2873" s="80" t="n">
        <v>19282.1</v>
      </c>
      <c r="R2873" s="80" t="n">
        <v>6486.91</v>
      </c>
      <c r="S2873" s="80" t="n">
        <v>-2167.23</v>
      </c>
      <c r="T2873" s="80">
        <f>O2873-Y2873</f>
        <v/>
      </c>
      <c r="U2873" s="82">
        <f>AA2873/(T2873+X2873)</f>
        <v/>
      </c>
      <c r="V2873" s="80">
        <f>INDEX(检修、备用和必开!B:B,MATCH(统调负荷!$C2873,检修、备用和必开!$A:$A,0))</f>
        <v/>
      </c>
      <c r="W2873" s="80">
        <f>INDEX(检修、备用和必开!C:C,MATCH(统调负荷!$C2873,检修、备用和必开!$A:$A,0))</f>
        <v/>
      </c>
      <c r="X2873" s="80">
        <f>INDEX(检修、备用和必开!D:D,MATCH(统调负荷!$C2873,检修、备用和必开!$A:$A,0))</f>
        <v/>
      </c>
      <c r="Y2873" s="80">
        <f>INDEX(检修、备用和必开!E:E,MATCH(统调负荷!$C2873,检修、备用和必开!$A:$A,0))</f>
        <v/>
      </c>
      <c r="Z2873" s="80">
        <f>INDEX(检修、备用和必开!F:F,MATCH(统调负荷!$C2873,检修、备用和必开!$A:$A,0))</f>
        <v/>
      </c>
      <c r="AA2873" s="80">
        <f>94492.4-V2873-Z2873</f>
        <v/>
      </c>
      <c r="AB2873" s="80" t="n">
        <v>297.95</v>
      </c>
      <c r="AC2873" s="80" t="n">
        <v>350</v>
      </c>
      <c r="AD2873" s="83">
        <f>C2873+D2873</f>
        <v/>
      </c>
      <c r="AE2873" s="82">
        <f>N2873-E2873</f>
        <v/>
      </c>
      <c r="AF2873" s="82">
        <f>O2873-F2873</f>
        <v/>
      </c>
      <c r="AG2873" s="82">
        <f>P2873-G2873</f>
        <v/>
      </c>
      <c r="AH2873" s="82">
        <f>Q2873-H2873</f>
        <v/>
      </c>
      <c r="AI2873" s="82">
        <f>R2873-I2873</f>
        <v/>
      </c>
      <c r="AJ2873" s="82">
        <f>S2873-J2873</f>
        <v/>
      </c>
      <c r="AK2873" s="80">
        <f>INDEX(检修、备用和必开!I:I,MATCH(统调负荷!$C2873,检修、备用和必开!$A:$A,0))</f>
        <v/>
      </c>
    </row>
    <row r="2874" ht="13.8" customHeight="1">
      <c r="A2874" s="80">
        <f>WEEKDAY(C2874,2)</f>
        <v/>
      </c>
      <c r="B2874" s="80">
        <f>HOUR(D2874)</f>
        <v/>
      </c>
      <c r="D2874" s="75" t="n"/>
      <c r="E2874" s="80" t="n"/>
      <c r="F2874" s="80" t="n"/>
      <c r="G2874" s="80" t="n"/>
      <c r="H2874" s="80" t="n"/>
      <c r="I2874" s="80" t="n"/>
      <c r="J2874" s="80" t="n"/>
      <c r="K2874" s="80">
        <f>F2874-Y2874</f>
        <v/>
      </c>
      <c r="L2874" s="82">
        <f>AA2874/(K2874+W2874)</f>
        <v/>
      </c>
      <c r="M2874" s="75" t="n">
        <v>0.9166666666666666</v>
      </c>
      <c r="N2874" s="80" t="n">
        <v>52578.8</v>
      </c>
      <c r="O2874" s="80" t="n">
        <v>17462.73</v>
      </c>
      <c r="P2874" s="80" t="n">
        <v>12249.6</v>
      </c>
      <c r="Q2874" s="80" t="n">
        <v>18509.9</v>
      </c>
      <c r="R2874" s="80" t="n">
        <v>6552.71</v>
      </c>
      <c r="S2874" s="80" t="n">
        <v>-2196.14</v>
      </c>
      <c r="T2874" s="80">
        <f>O2874-Y2874</f>
        <v/>
      </c>
      <c r="U2874" s="82">
        <f>AA2874/(T2874+X2874)</f>
        <v/>
      </c>
      <c r="V2874" s="80">
        <f>INDEX(检修、备用和必开!B:B,MATCH(统调负荷!$C2874,检修、备用和必开!$A:$A,0))</f>
        <v/>
      </c>
      <c r="W2874" s="80">
        <f>INDEX(检修、备用和必开!C:C,MATCH(统调负荷!$C2874,检修、备用和必开!$A:$A,0))</f>
        <v/>
      </c>
      <c r="X2874" s="80">
        <f>INDEX(检修、备用和必开!D:D,MATCH(统调负荷!$C2874,检修、备用和必开!$A:$A,0))</f>
        <v/>
      </c>
      <c r="Y2874" s="80">
        <f>INDEX(检修、备用和必开!E:E,MATCH(统调负荷!$C2874,检修、备用和必开!$A:$A,0))</f>
        <v/>
      </c>
      <c r="Z2874" s="80">
        <f>INDEX(检修、备用和必开!F:F,MATCH(统调负荷!$C2874,检修、备用和必开!$A:$A,0))</f>
        <v/>
      </c>
      <c r="AA2874" s="80">
        <f>94492.4-V2874-Z2874</f>
        <v/>
      </c>
      <c r="AB2874" s="80" t="n">
        <v>289.46</v>
      </c>
      <c r="AC2874" s="80" t="n">
        <v>340</v>
      </c>
      <c r="AD2874" s="83">
        <f>C2874+D2874</f>
        <v/>
      </c>
      <c r="AE2874" s="82">
        <f>N2874-E2874</f>
        <v/>
      </c>
      <c r="AF2874" s="82">
        <f>O2874-F2874</f>
        <v/>
      </c>
      <c r="AG2874" s="82">
        <f>P2874-G2874</f>
        <v/>
      </c>
      <c r="AH2874" s="82">
        <f>Q2874-H2874</f>
        <v/>
      </c>
      <c r="AI2874" s="82">
        <f>R2874-I2874</f>
        <v/>
      </c>
      <c r="AJ2874" s="82">
        <f>S2874-J2874</f>
        <v/>
      </c>
      <c r="AK2874" s="80">
        <f>INDEX(检修、备用和必开!I:I,MATCH(统调负荷!$C2874,检修、备用和必开!$A:$A,0))</f>
        <v/>
      </c>
    </row>
    <row r="2875" ht="13.8" customHeight="1">
      <c r="A2875" s="80">
        <f>WEEKDAY(C2875,2)</f>
        <v/>
      </c>
      <c r="B2875" s="80">
        <f>HOUR(D2875)</f>
        <v/>
      </c>
      <c r="D2875" s="75" t="n"/>
      <c r="E2875" s="80" t="n"/>
      <c r="F2875" s="80" t="n"/>
      <c r="G2875" s="80" t="n"/>
      <c r="H2875" s="80" t="n"/>
      <c r="I2875" s="80" t="n"/>
      <c r="J2875" s="80" t="n"/>
      <c r="K2875" s="80">
        <f>F2875-Y2875</f>
        <v/>
      </c>
      <c r="L2875" s="82">
        <f>AA2875/(K2875+W2875)</f>
        <v/>
      </c>
      <c r="M2875" s="75" t="n">
        <v>0.9270833333333334</v>
      </c>
      <c r="N2875" s="80" t="n">
        <v>51938.6</v>
      </c>
      <c r="O2875" s="80" t="n">
        <v>17273.29</v>
      </c>
      <c r="P2875" s="80" t="n">
        <v>11307</v>
      </c>
      <c r="Q2875" s="80" t="n">
        <v>19027</v>
      </c>
      <c r="R2875" s="80" t="n">
        <v>6557.31</v>
      </c>
      <c r="S2875" s="80" t="n">
        <v>-2226</v>
      </c>
      <c r="T2875" s="80">
        <f>O2875-Y2875</f>
        <v/>
      </c>
      <c r="U2875" s="82">
        <f>AA2875/(T2875+X2875)</f>
        <v/>
      </c>
      <c r="V2875" s="80">
        <f>INDEX(检修、备用和必开!B:B,MATCH(统调负荷!$C2875,检修、备用和必开!$A:$A,0))</f>
        <v/>
      </c>
      <c r="W2875" s="80">
        <f>INDEX(检修、备用和必开!C:C,MATCH(统调负荷!$C2875,检修、备用和必开!$A:$A,0))</f>
        <v/>
      </c>
      <c r="X2875" s="80">
        <f>INDEX(检修、备用和必开!D:D,MATCH(统调负荷!$C2875,检修、备用和必开!$A:$A,0))</f>
        <v/>
      </c>
      <c r="Y2875" s="80">
        <f>INDEX(检修、备用和必开!E:E,MATCH(统调负荷!$C2875,检修、备用和必开!$A:$A,0))</f>
        <v/>
      </c>
      <c r="Z2875" s="80">
        <f>INDEX(检修、备用和必开!F:F,MATCH(统调负荷!$C2875,检修、备用和必开!$A:$A,0))</f>
        <v/>
      </c>
      <c r="AA2875" s="80">
        <f>94492.4-V2875-Z2875</f>
        <v/>
      </c>
      <c r="AB2875" s="80" t="n">
        <v>262.09</v>
      </c>
      <c r="AC2875" s="80" t="n">
        <v>340</v>
      </c>
      <c r="AD2875" s="83">
        <f>C2875+D2875</f>
        <v/>
      </c>
      <c r="AE2875" s="82">
        <f>N2875-E2875</f>
        <v/>
      </c>
      <c r="AF2875" s="82">
        <f>O2875-F2875</f>
        <v/>
      </c>
      <c r="AG2875" s="82">
        <f>P2875-G2875</f>
        <v/>
      </c>
      <c r="AH2875" s="82">
        <f>Q2875-H2875</f>
        <v/>
      </c>
      <c r="AI2875" s="82">
        <f>R2875-I2875</f>
        <v/>
      </c>
      <c r="AJ2875" s="82">
        <f>S2875-J2875</f>
        <v/>
      </c>
      <c r="AK2875" s="80">
        <f>INDEX(检修、备用和必开!I:I,MATCH(统调负荷!$C2875,检修、备用和必开!$A:$A,0))</f>
        <v/>
      </c>
    </row>
    <row r="2876" ht="13.8" customHeight="1">
      <c r="A2876" s="80">
        <f>WEEKDAY(C2876,2)</f>
        <v/>
      </c>
      <c r="B2876" s="80">
        <f>HOUR(D2876)</f>
        <v/>
      </c>
      <c r="D2876" s="75" t="n"/>
      <c r="E2876" s="80" t="n"/>
      <c r="F2876" s="80" t="n"/>
      <c r="G2876" s="80" t="n"/>
      <c r="H2876" s="80" t="n"/>
      <c r="I2876" s="80" t="n"/>
      <c r="J2876" s="80" t="n"/>
      <c r="K2876" s="80">
        <f>F2876-Y2876</f>
        <v/>
      </c>
      <c r="L2876" s="82">
        <f>AA2876/(K2876+W2876)</f>
        <v/>
      </c>
      <c r="M2876" s="75" t="n">
        <v>0.9375</v>
      </c>
      <c r="N2876" s="80" t="n">
        <v>51257.7</v>
      </c>
      <c r="O2876" s="80" t="n">
        <v>17019.32</v>
      </c>
      <c r="P2876" s="80" t="n">
        <v>11542.5</v>
      </c>
      <c r="Q2876" s="80" t="n">
        <v>18444.2</v>
      </c>
      <c r="R2876" s="80" t="n">
        <v>6472.64</v>
      </c>
      <c r="S2876" s="80" t="n">
        <v>-2220.96</v>
      </c>
      <c r="T2876" s="80">
        <f>O2876-Y2876</f>
        <v/>
      </c>
      <c r="U2876" s="82">
        <f>AA2876/(T2876+X2876)</f>
        <v/>
      </c>
      <c r="V2876" s="80">
        <f>INDEX(检修、备用和必开!B:B,MATCH(统调负荷!$C2876,检修、备用和必开!$A:$A,0))</f>
        <v/>
      </c>
      <c r="W2876" s="80">
        <f>INDEX(检修、备用和必开!C:C,MATCH(统调负荷!$C2876,检修、备用和必开!$A:$A,0))</f>
        <v/>
      </c>
      <c r="X2876" s="80">
        <f>INDEX(检修、备用和必开!D:D,MATCH(统调负荷!$C2876,检修、备用和必开!$A:$A,0))</f>
        <v/>
      </c>
      <c r="Y2876" s="80">
        <f>INDEX(检修、备用和必开!E:E,MATCH(统调负荷!$C2876,检修、备用和必开!$A:$A,0))</f>
        <v/>
      </c>
      <c r="Z2876" s="80">
        <f>INDEX(检修、备用和必开!F:F,MATCH(统调负荷!$C2876,检修、备用和必开!$A:$A,0))</f>
        <v/>
      </c>
      <c r="AA2876" s="80">
        <f>94492.4-V2876-Z2876</f>
        <v/>
      </c>
      <c r="AB2876" s="80" t="n">
        <v>268.06</v>
      </c>
      <c r="AC2876" s="80" t="n">
        <v>340</v>
      </c>
      <c r="AD2876" s="83">
        <f>C2876+D2876</f>
        <v/>
      </c>
      <c r="AE2876" s="82">
        <f>N2876-E2876</f>
        <v/>
      </c>
      <c r="AF2876" s="82">
        <f>O2876-F2876</f>
        <v/>
      </c>
      <c r="AG2876" s="82">
        <f>P2876-G2876</f>
        <v/>
      </c>
      <c r="AH2876" s="82">
        <f>Q2876-H2876</f>
        <v/>
      </c>
      <c r="AI2876" s="82">
        <f>R2876-I2876</f>
        <v/>
      </c>
      <c r="AJ2876" s="82">
        <f>S2876-J2876</f>
        <v/>
      </c>
      <c r="AK2876" s="80">
        <f>INDEX(检修、备用和必开!I:I,MATCH(统调负荷!$C2876,检修、备用和必开!$A:$A,0))</f>
        <v/>
      </c>
    </row>
    <row r="2877" ht="13.8" customHeight="1">
      <c r="A2877" s="80">
        <f>WEEKDAY(C2877,2)</f>
        <v/>
      </c>
      <c r="B2877" s="80">
        <f>HOUR(D2877)</f>
        <v/>
      </c>
      <c r="D2877" s="75" t="n"/>
      <c r="E2877" s="80" t="n"/>
      <c r="F2877" s="80" t="n"/>
      <c r="G2877" s="80" t="n"/>
      <c r="H2877" s="80" t="n"/>
      <c r="I2877" s="80" t="n"/>
      <c r="J2877" s="80" t="n"/>
      <c r="K2877" s="80">
        <f>F2877-Y2877</f>
        <v/>
      </c>
      <c r="L2877" s="82">
        <f>AA2877/(K2877+W2877)</f>
        <v/>
      </c>
      <c r="M2877" s="75" t="n">
        <v>0.9479166666666666</v>
      </c>
      <c r="N2877" s="80" t="n">
        <v>50258.9</v>
      </c>
      <c r="O2877" s="80" t="n">
        <v>16368.72</v>
      </c>
      <c r="P2877" s="80" t="n">
        <v>11854.4</v>
      </c>
      <c r="Q2877" s="80" t="n">
        <v>17830.7</v>
      </c>
      <c r="R2877" s="80" t="n">
        <v>6435.78</v>
      </c>
      <c r="S2877" s="80" t="n">
        <v>-2230.7</v>
      </c>
      <c r="T2877" s="80">
        <f>O2877-Y2877</f>
        <v/>
      </c>
      <c r="U2877" s="82">
        <f>AA2877/(T2877+X2877)</f>
        <v/>
      </c>
      <c r="V2877" s="80">
        <f>INDEX(检修、备用和必开!B:B,MATCH(统调负荷!$C2877,检修、备用和必开!$A:$A,0))</f>
        <v/>
      </c>
      <c r="W2877" s="80">
        <f>INDEX(检修、备用和必开!C:C,MATCH(统调负荷!$C2877,检修、备用和必开!$A:$A,0))</f>
        <v/>
      </c>
      <c r="X2877" s="80">
        <f>INDEX(检修、备用和必开!D:D,MATCH(统调负荷!$C2877,检修、备用和必开!$A:$A,0))</f>
        <v/>
      </c>
      <c r="Y2877" s="80">
        <f>INDEX(检修、备用和必开!E:E,MATCH(统调负荷!$C2877,检修、备用和必开!$A:$A,0))</f>
        <v/>
      </c>
      <c r="Z2877" s="80">
        <f>INDEX(检修、备用和必开!F:F,MATCH(统调负荷!$C2877,检修、备用和必开!$A:$A,0))</f>
        <v/>
      </c>
      <c r="AA2877" s="80">
        <f>94492.4-V2877-Z2877</f>
        <v/>
      </c>
      <c r="AB2877" s="80" t="n">
        <v>238.27</v>
      </c>
      <c r="AC2877" s="80" t="n">
        <v>315.15</v>
      </c>
      <c r="AD2877" s="83">
        <f>C2877+D2877</f>
        <v/>
      </c>
      <c r="AE2877" s="82">
        <f>N2877-E2877</f>
        <v/>
      </c>
      <c r="AF2877" s="82">
        <f>O2877-F2877</f>
        <v/>
      </c>
      <c r="AG2877" s="82">
        <f>P2877-G2877</f>
        <v/>
      </c>
      <c r="AH2877" s="82">
        <f>Q2877-H2877</f>
        <v/>
      </c>
      <c r="AI2877" s="82">
        <f>R2877-I2877</f>
        <v/>
      </c>
      <c r="AJ2877" s="82">
        <f>S2877-J2877</f>
        <v/>
      </c>
      <c r="AK2877" s="80">
        <f>INDEX(检修、备用和必开!I:I,MATCH(统调负荷!$C2877,检修、备用和必开!$A:$A,0))</f>
        <v/>
      </c>
    </row>
    <row r="2878" ht="13.8" customHeight="1">
      <c r="A2878" s="80">
        <f>WEEKDAY(C2878,2)</f>
        <v/>
      </c>
      <c r="B2878" s="80">
        <f>HOUR(D2878)</f>
        <v/>
      </c>
      <c r="D2878" s="75" t="n"/>
      <c r="E2878" s="80" t="n"/>
      <c r="F2878" s="80" t="n"/>
      <c r="G2878" s="80" t="n"/>
      <c r="H2878" s="80" t="n"/>
      <c r="I2878" s="80" t="n"/>
      <c r="J2878" s="80" t="n"/>
      <c r="K2878" s="80">
        <f>F2878-Y2878</f>
        <v/>
      </c>
      <c r="L2878" s="82">
        <f>AA2878/(K2878+W2878)</f>
        <v/>
      </c>
      <c r="M2878" s="75" t="n">
        <v>0.9583333333333334</v>
      </c>
      <c r="N2878" s="80" t="n">
        <v>49260.6</v>
      </c>
      <c r="O2878" s="80" t="n">
        <v>15985.75</v>
      </c>
      <c r="P2878" s="80" t="n">
        <v>11511.9</v>
      </c>
      <c r="Q2878" s="80" t="n">
        <v>17541.8</v>
      </c>
      <c r="R2878" s="80" t="n">
        <v>6394.9</v>
      </c>
      <c r="S2878" s="80" t="n">
        <v>-2173.75</v>
      </c>
      <c r="T2878" s="80">
        <f>O2878-Y2878</f>
        <v/>
      </c>
      <c r="U2878" s="82">
        <f>AA2878/(T2878+X2878)</f>
        <v/>
      </c>
      <c r="V2878" s="80">
        <f>INDEX(检修、备用和必开!B:B,MATCH(统调负荷!$C2878,检修、备用和必开!$A:$A,0))</f>
        <v/>
      </c>
      <c r="W2878" s="80">
        <f>INDEX(检修、备用和必开!C:C,MATCH(统调负荷!$C2878,检修、备用和必开!$A:$A,0))</f>
        <v/>
      </c>
      <c r="X2878" s="80">
        <f>INDEX(检修、备用和必开!D:D,MATCH(统调负荷!$C2878,检修、备用和必开!$A:$A,0))</f>
        <v/>
      </c>
      <c r="Y2878" s="80">
        <f>INDEX(检修、备用和必开!E:E,MATCH(统调负荷!$C2878,检修、备用和必开!$A:$A,0))</f>
        <v/>
      </c>
      <c r="Z2878" s="80">
        <f>INDEX(检修、备用和必开!F:F,MATCH(统调负荷!$C2878,检修、备用和必开!$A:$A,0))</f>
        <v/>
      </c>
      <c r="AA2878" s="80">
        <f>94492.4-V2878-Z2878</f>
        <v/>
      </c>
      <c r="AB2878" s="80" t="n">
        <v>214.44</v>
      </c>
      <c r="AC2878" s="80" t="n">
        <v>317.14</v>
      </c>
      <c r="AD2878" s="83">
        <f>C2878+D2878</f>
        <v/>
      </c>
      <c r="AE2878" s="82">
        <f>N2878-E2878</f>
        <v/>
      </c>
      <c r="AF2878" s="82">
        <f>O2878-F2878</f>
        <v/>
      </c>
      <c r="AG2878" s="82">
        <f>P2878-G2878</f>
        <v/>
      </c>
      <c r="AH2878" s="82">
        <f>Q2878-H2878</f>
        <v/>
      </c>
      <c r="AI2878" s="82">
        <f>R2878-I2878</f>
        <v/>
      </c>
      <c r="AJ2878" s="82">
        <f>S2878-J2878</f>
        <v/>
      </c>
      <c r="AK2878" s="80">
        <f>INDEX(检修、备用和必开!I:I,MATCH(统调负荷!$C2878,检修、备用和必开!$A:$A,0))</f>
        <v/>
      </c>
    </row>
    <row r="2879" ht="13.8" customHeight="1">
      <c r="A2879" s="80">
        <f>WEEKDAY(C2879,2)</f>
        <v/>
      </c>
      <c r="B2879" s="80">
        <f>HOUR(D2879)</f>
        <v/>
      </c>
      <c r="D2879" s="75" t="n"/>
      <c r="E2879" s="80" t="n"/>
      <c r="F2879" s="80" t="n"/>
      <c r="G2879" s="80" t="n"/>
      <c r="H2879" s="80" t="n"/>
      <c r="I2879" s="80" t="n"/>
      <c r="J2879" s="80" t="n"/>
      <c r="K2879" s="80">
        <f>F2879-Y2879</f>
        <v/>
      </c>
      <c r="L2879" s="82">
        <f>AA2879/(K2879+W2879)</f>
        <v/>
      </c>
      <c r="M2879" s="75" t="n">
        <v>0.96875</v>
      </c>
      <c r="N2879" s="80" t="n">
        <v>48112.6</v>
      </c>
      <c r="O2879" s="80" t="n">
        <v>15498.9</v>
      </c>
      <c r="P2879" s="80" t="n">
        <v>11015</v>
      </c>
      <c r="Q2879" s="80" t="n">
        <v>17315.3</v>
      </c>
      <c r="R2879" s="80" t="n">
        <v>6372.82</v>
      </c>
      <c r="S2879" s="80" t="n">
        <v>-2089.42</v>
      </c>
      <c r="T2879" s="80">
        <f>O2879-Y2879</f>
        <v/>
      </c>
      <c r="U2879" s="82">
        <f>AA2879/(T2879+X2879)</f>
        <v/>
      </c>
      <c r="V2879" s="80">
        <f>INDEX(检修、备用和必开!B:B,MATCH(统调负荷!$C2879,检修、备用和必开!$A:$A,0))</f>
        <v/>
      </c>
      <c r="W2879" s="80">
        <f>INDEX(检修、备用和必开!C:C,MATCH(统调负荷!$C2879,检修、备用和必开!$A:$A,0))</f>
        <v/>
      </c>
      <c r="X2879" s="80">
        <f>INDEX(检修、备用和必开!D:D,MATCH(统调负荷!$C2879,检修、备用和必开!$A:$A,0))</f>
        <v/>
      </c>
      <c r="Y2879" s="80">
        <f>INDEX(检修、备用和必开!E:E,MATCH(统调负荷!$C2879,检修、备用和必开!$A:$A,0))</f>
        <v/>
      </c>
      <c r="Z2879" s="80">
        <f>INDEX(检修、备用和必开!F:F,MATCH(统调负荷!$C2879,检修、备用和必开!$A:$A,0))</f>
        <v/>
      </c>
      <c r="AA2879" s="80">
        <f>94492.4-V2879-Z2879</f>
        <v/>
      </c>
      <c r="AB2879" s="80" t="n">
        <v>218.42</v>
      </c>
      <c r="AC2879" s="80" t="n">
        <v>309.16</v>
      </c>
      <c r="AD2879" s="83">
        <f>C2879+D2879</f>
        <v/>
      </c>
      <c r="AE2879" s="82">
        <f>N2879-E2879</f>
        <v/>
      </c>
      <c r="AF2879" s="82">
        <f>O2879-F2879</f>
        <v/>
      </c>
      <c r="AG2879" s="82">
        <f>P2879-G2879</f>
        <v/>
      </c>
      <c r="AH2879" s="82">
        <f>Q2879-H2879</f>
        <v/>
      </c>
      <c r="AI2879" s="82">
        <f>R2879-I2879</f>
        <v/>
      </c>
      <c r="AJ2879" s="82">
        <f>S2879-J2879</f>
        <v/>
      </c>
      <c r="AK2879" s="80">
        <f>INDEX(检修、备用和必开!I:I,MATCH(统调负荷!$C2879,检修、备用和必开!$A:$A,0))</f>
        <v/>
      </c>
    </row>
    <row r="2880" ht="13.8" customHeight="1">
      <c r="A2880" s="80">
        <f>WEEKDAY(C2880,2)</f>
        <v/>
      </c>
      <c r="B2880" s="80">
        <f>HOUR(D2880)</f>
        <v/>
      </c>
      <c r="D2880" s="75" t="n"/>
      <c r="E2880" s="80" t="n"/>
      <c r="F2880" s="80" t="n"/>
      <c r="G2880" s="80" t="n"/>
      <c r="H2880" s="80" t="n"/>
      <c r="I2880" s="80" t="n"/>
      <c r="J2880" s="80" t="n"/>
      <c r="K2880" s="80">
        <f>F2880-Y2880</f>
        <v/>
      </c>
      <c r="L2880" s="82">
        <f>AA2880/(K2880+W2880)</f>
        <v/>
      </c>
      <c r="M2880" s="75" t="n">
        <v>0.9791666666666666</v>
      </c>
      <c r="N2880" s="80" t="n">
        <v>47126.5</v>
      </c>
      <c r="O2880" s="80" t="n">
        <v>14647.24</v>
      </c>
      <c r="P2880" s="80" t="n">
        <v>10733.3</v>
      </c>
      <c r="Q2880" s="80" t="n">
        <v>17349.4</v>
      </c>
      <c r="R2880" s="80" t="n">
        <v>6447.58</v>
      </c>
      <c r="S2880" s="80" t="n">
        <v>-2051.02</v>
      </c>
      <c r="T2880" s="80">
        <f>O2880-Y2880</f>
        <v/>
      </c>
      <c r="U2880" s="82">
        <f>AA2880/(T2880+X2880)</f>
        <v/>
      </c>
      <c r="V2880" s="80">
        <f>INDEX(检修、备用和必开!B:B,MATCH(统调负荷!$C2880,检修、备用和必开!$A:$A,0))</f>
        <v/>
      </c>
      <c r="W2880" s="80">
        <f>INDEX(检修、备用和必开!C:C,MATCH(统调负荷!$C2880,检修、备用和必开!$A:$A,0))</f>
        <v/>
      </c>
      <c r="X2880" s="80">
        <f>INDEX(检修、备用和必开!D:D,MATCH(统调负荷!$C2880,检修、备用和必开!$A:$A,0))</f>
        <v/>
      </c>
      <c r="Y2880" s="80">
        <f>INDEX(检修、备用和必开!E:E,MATCH(统调负荷!$C2880,检修、备用和必开!$A:$A,0))</f>
        <v/>
      </c>
      <c r="Z2880" s="80">
        <f>INDEX(检修、备用和必开!F:F,MATCH(统调负荷!$C2880,检修、备用和必开!$A:$A,0))</f>
        <v/>
      </c>
      <c r="AA2880" s="80">
        <f>94492.4-V2880-Z2880</f>
        <v/>
      </c>
      <c r="AB2880" s="80" t="n">
        <v>148.92</v>
      </c>
      <c r="AC2880" s="80" t="n">
        <v>260</v>
      </c>
      <c r="AD2880" s="83">
        <f>C2880+D2880</f>
        <v/>
      </c>
      <c r="AE2880" s="82">
        <f>N2880-E2880</f>
        <v/>
      </c>
      <c r="AF2880" s="82">
        <f>O2880-F2880</f>
        <v/>
      </c>
      <c r="AG2880" s="82">
        <f>P2880-G2880</f>
        <v/>
      </c>
      <c r="AH2880" s="82">
        <f>Q2880-H2880</f>
        <v/>
      </c>
      <c r="AI2880" s="82">
        <f>R2880-I2880</f>
        <v/>
      </c>
      <c r="AJ2880" s="82">
        <f>S2880-J2880</f>
        <v/>
      </c>
      <c r="AK2880" s="80">
        <f>INDEX(检修、备用和必开!I:I,MATCH(统调负荷!$C2880,检修、备用和必开!$A:$A,0))</f>
        <v/>
      </c>
    </row>
    <row r="2881" ht="13.8" customHeight="1">
      <c r="A2881" s="80">
        <f>WEEKDAY(C2881,2)</f>
        <v/>
      </c>
      <c r="B2881" s="80">
        <f>HOUR(D2881)</f>
        <v/>
      </c>
      <c r="D2881" s="75" t="n"/>
      <c r="E2881" s="80" t="n"/>
      <c r="F2881" s="80" t="n"/>
      <c r="G2881" s="80" t="n"/>
      <c r="H2881" s="80" t="n"/>
      <c r="I2881" s="80" t="n"/>
      <c r="J2881" s="80" t="n"/>
      <c r="K2881" s="80">
        <f>F2881-Y2881</f>
        <v/>
      </c>
      <c r="L2881" s="82">
        <f>AA2881/(K2881+W2881)</f>
        <v/>
      </c>
      <c r="M2881" s="75" t="n">
        <v>0.9895833333333334</v>
      </c>
      <c r="N2881" s="80" t="n">
        <v>45758.3</v>
      </c>
      <c r="O2881" s="80" t="n">
        <v>13886.77</v>
      </c>
      <c r="P2881" s="80" t="n">
        <v>10646.4</v>
      </c>
      <c r="Q2881" s="80" t="n">
        <v>16785.4</v>
      </c>
      <c r="R2881" s="80" t="n">
        <v>6419.22</v>
      </c>
      <c r="S2881" s="80" t="n">
        <v>-1979.49</v>
      </c>
      <c r="T2881" s="80">
        <f>O2881-Y2881</f>
        <v/>
      </c>
      <c r="U2881" s="82">
        <f>AA2881/(T2881+X2881)</f>
        <v/>
      </c>
      <c r="V2881" s="80">
        <f>INDEX(检修、备用和必开!B:B,MATCH(统调负荷!$C2881,检修、备用和必开!$A:$A,0))</f>
        <v/>
      </c>
      <c r="W2881" s="80">
        <f>INDEX(检修、备用和必开!C:C,MATCH(统调负荷!$C2881,检修、备用和必开!$A:$A,0))</f>
        <v/>
      </c>
      <c r="X2881" s="80">
        <f>INDEX(检修、备用和必开!D:D,MATCH(统调负荷!$C2881,检修、备用和必开!$A:$A,0))</f>
        <v/>
      </c>
      <c r="Y2881" s="80">
        <f>INDEX(检修、备用和必开!E:E,MATCH(统调负荷!$C2881,检修、备用和必开!$A:$A,0))</f>
        <v/>
      </c>
      <c r="Z2881" s="80">
        <f>INDEX(检修、备用和必开!F:F,MATCH(统调负荷!$C2881,检修、备用和必开!$A:$A,0))</f>
        <v/>
      </c>
      <c r="AA2881" s="80">
        <f>94492.4-V2881-Z2881</f>
        <v/>
      </c>
      <c r="AB2881" s="80" t="n">
        <v>49.64</v>
      </c>
      <c r="AC2881" s="80" t="n">
        <v>250</v>
      </c>
      <c r="AD2881" s="83">
        <f>C2881+D2881</f>
        <v/>
      </c>
      <c r="AE2881" s="82">
        <f>N2881-E2881</f>
        <v/>
      </c>
      <c r="AF2881" s="82">
        <f>O2881-F2881</f>
        <v/>
      </c>
      <c r="AG2881" s="82">
        <f>P2881-G2881</f>
        <v/>
      </c>
      <c r="AH2881" s="82">
        <f>Q2881-H2881</f>
        <v/>
      </c>
      <c r="AI2881" s="82">
        <f>R2881-I2881</f>
        <v/>
      </c>
      <c r="AJ2881" s="82">
        <f>S2881-J2881</f>
        <v/>
      </c>
      <c r="AK2881" s="80">
        <f>INDEX(检修、备用和必开!I:I,MATCH(统调负荷!$C2881,检修、备用和必开!$A:$A,0))</f>
        <v/>
      </c>
    </row>
    <row r="2882">
      <c r="A2882" s="80">
        <f>WEEKDAY(C2882,2)</f>
        <v/>
      </c>
      <c r="B2882" s="80">
        <f>HOUR(D2882)</f>
        <v/>
      </c>
      <c r="C2882" s="80" t="n"/>
      <c r="D2882" s="75" t="n"/>
      <c r="E2882" s="80" t="n"/>
      <c r="F2882" s="80" t="n"/>
      <c r="G2882" s="80" t="n"/>
      <c r="H2882" s="80" t="n"/>
      <c r="I2882" s="80" t="n"/>
      <c r="J2882" s="80" t="n"/>
      <c r="K2882" s="80">
        <f>F2882-Y2882</f>
        <v/>
      </c>
      <c r="L2882" s="82">
        <f>AA2882/(K2882+W2882)</f>
        <v/>
      </c>
      <c r="M2882" s="75" t="n">
        <v>0</v>
      </c>
      <c r="N2882" s="80" t="n">
        <v>45123</v>
      </c>
      <c r="O2882" s="80" t="n">
        <v>13185.45</v>
      </c>
      <c r="P2882" s="80" t="n">
        <v>11187.1</v>
      </c>
      <c r="Q2882" s="80" t="n">
        <v>16108.9</v>
      </c>
      <c r="R2882" s="80" t="n">
        <v>6402.36</v>
      </c>
      <c r="S2882" s="80" t="n">
        <v>-1760.81</v>
      </c>
      <c r="T2882" s="80">
        <f>O2882-Y2882</f>
        <v/>
      </c>
      <c r="U2882" s="82">
        <f>AA2882/(T2882+X2882)</f>
        <v/>
      </c>
      <c r="V2882" s="80">
        <f>INDEX(检修、备用和必开!B:B,MATCH(统调负荷!$C2882,检修、备用和必开!$A:$A,0))</f>
        <v/>
      </c>
      <c r="W2882" s="80">
        <f>INDEX(检修、备用和必开!C:C,MATCH(统调负荷!$C2882,检修、备用和必开!$A:$A,0))</f>
        <v/>
      </c>
      <c r="X2882" s="80">
        <f>INDEX(检修、备用和必开!D:D,MATCH(统调负荷!$C2882,检修、备用和必开!$A:$A,0))</f>
        <v/>
      </c>
      <c r="Y2882" s="80">
        <f>INDEX(检修、备用和必开!E:E,MATCH(统调负荷!$C2882,检修、备用和必开!$A:$A,0))</f>
        <v/>
      </c>
      <c r="Z2882" s="80">
        <f>INDEX(检修、备用和必开!F:F,MATCH(统调负荷!$C2882,检修、备用和必开!$A:$A,0))</f>
        <v/>
      </c>
      <c r="AA2882" s="80">
        <f>94492.4-V2882-Z2882</f>
        <v/>
      </c>
      <c r="AB2882" s="80" t="n">
        <v>70.48999999999999</v>
      </c>
      <c r="AC2882" s="80" t="n">
        <v>0</v>
      </c>
      <c r="AD2882" s="83">
        <f>C2882+D2882</f>
        <v/>
      </c>
      <c r="AE2882" s="82">
        <f>N2882-E2882</f>
        <v/>
      </c>
      <c r="AF2882" s="82">
        <f>O2882-F2882</f>
        <v/>
      </c>
      <c r="AG2882" s="82">
        <f>P2882-G2882</f>
        <v/>
      </c>
      <c r="AH2882" s="82">
        <f>Q2882-H2882</f>
        <v/>
      </c>
      <c r="AI2882" s="82">
        <f>R2882-I2882</f>
        <v/>
      </c>
      <c r="AJ2882" s="82">
        <f>S2882-J2882</f>
        <v/>
      </c>
      <c r="AK2882" s="80">
        <f>INDEX(检修、备用和必开!I:I,MATCH(统调负荷!$C2882,检修、备用和必开!$A:$A,0))</f>
        <v/>
      </c>
    </row>
    <row r="2883">
      <c r="A2883" s="80">
        <f>WEEKDAY(C2883,2)</f>
        <v/>
      </c>
      <c r="B2883" s="80">
        <f>HOUR(D2883)</f>
        <v/>
      </c>
      <c r="C2883" s="80" t="n"/>
      <c r="D2883" s="75" t="n"/>
      <c r="E2883" s="80" t="n"/>
      <c r="F2883" s="80" t="n"/>
      <c r="G2883" s="80" t="n"/>
      <c r="H2883" s="80" t="n"/>
      <c r="I2883" s="80" t="n"/>
      <c r="J2883" s="80" t="n"/>
      <c r="K2883" s="80">
        <f>F2883-Y2883</f>
        <v/>
      </c>
      <c r="L2883" s="82">
        <f>AA2883/(K2883+W2883)</f>
        <v/>
      </c>
      <c r="M2883" s="75" t="n">
        <v>0.01041666666666667</v>
      </c>
      <c r="N2883" s="80" t="n">
        <v>47726.9</v>
      </c>
      <c r="O2883" s="80" t="n">
        <v>14840.99</v>
      </c>
      <c r="P2883" s="80" t="n">
        <v>10934.7</v>
      </c>
      <c r="Q2883" s="80" t="n">
        <v>17308</v>
      </c>
      <c r="R2883" s="80" t="n">
        <v>6334.54</v>
      </c>
      <c r="S2883" s="80" t="n">
        <v>-1691.33</v>
      </c>
      <c r="T2883" s="80">
        <f>O2883-Y2883</f>
        <v/>
      </c>
      <c r="U2883" s="82">
        <f>AA2883/(T2883+X2883)</f>
        <v/>
      </c>
      <c r="V2883" s="80">
        <f>INDEX(检修、备用和必开!B:B,MATCH(统调负荷!$C2883,检修、备用和必开!$A:$A,0))</f>
        <v/>
      </c>
      <c r="W2883" s="80">
        <f>INDEX(检修、备用和必开!C:C,MATCH(统调负荷!$C2883,检修、备用和必开!$A:$A,0))</f>
        <v/>
      </c>
      <c r="X2883" s="80">
        <f>INDEX(检修、备用和必开!D:D,MATCH(统调负荷!$C2883,检修、备用和必开!$A:$A,0))</f>
        <v/>
      </c>
      <c r="Y2883" s="80">
        <f>INDEX(检修、备用和必开!E:E,MATCH(统调负荷!$C2883,检修、备用和必开!$A:$A,0))</f>
        <v/>
      </c>
      <c r="Z2883" s="80">
        <f>INDEX(检修、备用和必开!F:F,MATCH(统调负荷!$C2883,检修、备用和必开!$A:$A,0))</f>
        <v/>
      </c>
      <c r="AA2883" s="80">
        <f>94492.4-V2883-Z2883</f>
        <v/>
      </c>
      <c r="AB2883" s="80" t="n">
        <v>320</v>
      </c>
      <c r="AC2883" s="80" t="n">
        <v>319.87</v>
      </c>
      <c r="AD2883" s="83">
        <f>C2883+D2883</f>
        <v/>
      </c>
      <c r="AE2883" s="82">
        <f>N2883-E2883</f>
        <v/>
      </c>
      <c r="AF2883" s="82">
        <f>O2883-F2883</f>
        <v/>
      </c>
      <c r="AG2883" s="82">
        <f>P2883-G2883</f>
        <v/>
      </c>
      <c r="AH2883" s="82">
        <f>Q2883-H2883</f>
        <v/>
      </c>
      <c r="AI2883" s="82">
        <f>R2883-I2883</f>
        <v/>
      </c>
      <c r="AJ2883" s="82">
        <f>S2883-J2883</f>
        <v/>
      </c>
      <c r="AK2883" s="80">
        <f>INDEX(检修、备用和必开!I:I,MATCH(统调负荷!$C2883,检修、备用和必开!$A:$A,0))</f>
        <v/>
      </c>
    </row>
    <row r="2884">
      <c r="A2884" s="80">
        <f>WEEKDAY(C2884,2)</f>
        <v/>
      </c>
      <c r="B2884" s="80">
        <f>HOUR(D2884)</f>
        <v/>
      </c>
      <c r="C2884" s="80" t="n"/>
      <c r="D2884" s="75" t="n"/>
      <c r="E2884" s="80" t="n"/>
      <c r="F2884" s="80" t="n"/>
      <c r="G2884" s="80" t="n"/>
      <c r="H2884" s="80" t="n"/>
      <c r="I2884" s="80" t="n"/>
      <c r="J2884" s="80" t="n"/>
      <c r="K2884" s="80">
        <f>F2884-Y2884</f>
        <v/>
      </c>
      <c r="L2884" s="82">
        <f>AA2884/(K2884+W2884)</f>
        <v/>
      </c>
      <c r="M2884" s="75" t="n">
        <v>0.02083333333333333</v>
      </c>
      <c r="N2884" s="80" t="n">
        <v>47189.5</v>
      </c>
      <c r="O2884" s="80" t="n">
        <v>15280.44</v>
      </c>
      <c r="P2884" s="80" t="n">
        <v>10936.3</v>
      </c>
      <c r="Q2884" s="80" t="n">
        <v>16181.9</v>
      </c>
      <c r="R2884" s="80" t="n">
        <v>6362.36</v>
      </c>
      <c r="S2884" s="80" t="n">
        <v>-1571.5</v>
      </c>
      <c r="T2884" s="80">
        <f>O2884-Y2884</f>
        <v/>
      </c>
      <c r="U2884" s="82">
        <f>AA2884/(T2884+X2884)</f>
        <v/>
      </c>
      <c r="V2884" s="80">
        <f>INDEX(检修、备用和必开!B:B,MATCH(统调负荷!$C2884,检修、备用和必开!$A:$A,0))</f>
        <v/>
      </c>
      <c r="W2884" s="80">
        <f>INDEX(检修、备用和必开!C:C,MATCH(统调负荷!$C2884,检修、备用和必开!$A:$A,0))</f>
        <v/>
      </c>
      <c r="X2884" s="80">
        <f>INDEX(检修、备用和必开!D:D,MATCH(统调负荷!$C2884,检修、备用和必开!$A:$A,0))</f>
        <v/>
      </c>
      <c r="Y2884" s="80">
        <f>INDEX(检修、备用和必开!E:E,MATCH(统调负荷!$C2884,检修、备用和必开!$A:$A,0))</f>
        <v/>
      </c>
      <c r="Z2884" s="80">
        <f>INDEX(检修、备用和必开!F:F,MATCH(统调负荷!$C2884,检修、备用和必开!$A:$A,0))</f>
        <v/>
      </c>
      <c r="AA2884" s="80">
        <f>94492.4-V2884-Z2884</f>
        <v/>
      </c>
      <c r="AB2884" s="80" t="n">
        <v>310.11</v>
      </c>
      <c r="AC2884" s="80" t="n">
        <v>319.87</v>
      </c>
      <c r="AD2884" s="83">
        <f>C2884+D2884</f>
        <v/>
      </c>
      <c r="AE2884" s="82">
        <f>N2884-E2884</f>
        <v/>
      </c>
      <c r="AF2884" s="82">
        <f>O2884-F2884</f>
        <v/>
      </c>
      <c r="AG2884" s="82">
        <f>P2884-G2884</f>
        <v/>
      </c>
      <c r="AH2884" s="82">
        <f>Q2884-H2884</f>
        <v/>
      </c>
      <c r="AI2884" s="82">
        <f>R2884-I2884</f>
        <v/>
      </c>
      <c r="AJ2884" s="82">
        <f>S2884-J2884</f>
        <v/>
      </c>
      <c r="AK2884" s="80">
        <f>INDEX(检修、备用和必开!I:I,MATCH(统调负荷!$C2884,检修、备用和必开!$A:$A,0))</f>
        <v/>
      </c>
    </row>
    <row r="2885">
      <c r="A2885" s="80">
        <f>WEEKDAY(C2885,2)</f>
        <v/>
      </c>
      <c r="B2885" s="80">
        <f>HOUR(D2885)</f>
        <v/>
      </c>
      <c r="C2885" s="80" t="n"/>
      <c r="D2885" s="75" t="n"/>
      <c r="E2885" s="80" t="n"/>
      <c r="F2885" s="80" t="n"/>
      <c r="G2885" s="80" t="n"/>
      <c r="H2885" s="80" t="n"/>
      <c r="I2885" s="80" t="n"/>
      <c r="J2885" s="80" t="n"/>
      <c r="K2885" s="80">
        <f>F2885-Y2885</f>
        <v/>
      </c>
      <c r="L2885" s="82">
        <f>AA2885/(K2885+W2885)</f>
        <v/>
      </c>
      <c r="M2885" s="75" t="n">
        <v>0.03125</v>
      </c>
      <c r="N2885" s="80" t="n">
        <v>45841.5</v>
      </c>
      <c r="O2885" s="80" t="n">
        <v>15357.4</v>
      </c>
      <c r="P2885" s="80" t="n">
        <v>9965.48</v>
      </c>
      <c r="Q2885" s="80" t="n">
        <v>15550</v>
      </c>
      <c r="R2885" s="80" t="n">
        <v>6379.03</v>
      </c>
      <c r="S2885" s="80" t="n">
        <v>-1410.41</v>
      </c>
      <c r="T2885" s="80">
        <f>O2885-Y2885</f>
        <v/>
      </c>
      <c r="U2885" s="82">
        <f>AA2885/(T2885+X2885)</f>
        <v/>
      </c>
      <c r="V2885" s="80">
        <f>INDEX(检修、备用和必开!B:B,MATCH(统调负荷!$C2885,检修、备用和必开!$A:$A,0))</f>
        <v/>
      </c>
      <c r="W2885" s="80">
        <f>INDEX(检修、备用和必开!C:C,MATCH(统调负荷!$C2885,检修、备用和必开!$A:$A,0))</f>
        <v/>
      </c>
      <c r="X2885" s="80">
        <f>INDEX(检修、备用和必开!D:D,MATCH(统调负荷!$C2885,检修、备用和必开!$A:$A,0))</f>
        <v/>
      </c>
      <c r="Y2885" s="80">
        <f>INDEX(检修、备用和必开!E:E,MATCH(统调负荷!$C2885,检修、备用和必开!$A:$A,0))</f>
        <v/>
      </c>
      <c r="Z2885" s="80">
        <f>INDEX(检修、备用和必开!F:F,MATCH(统调负荷!$C2885,检修、备用和必开!$A:$A,0))</f>
        <v/>
      </c>
      <c r="AA2885" s="80">
        <f>94492.4-V2885-Z2885</f>
        <v/>
      </c>
      <c r="AB2885" s="80" t="n">
        <v>315</v>
      </c>
      <c r="AC2885" s="80" t="n">
        <v>305.03</v>
      </c>
      <c r="AD2885" s="83">
        <f>C2885+D2885</f>
        <v/>
      </c>
      <c r="AE2885" s="82">
        <f>N2885-E2885</f>
        <v/>
      </c>
      <c r="AF2885" s="82">
        <f>O2885-F2885</f>
        <v/>
      </c>
      <c r="AG2885" s="82">
        <f>P2885-G2885</f>
        <v/>
      </c>
      <c r="AH2885" s="82">
        <f>Q2885-H2885</f>
        <v/>
      </c>
      <c r="AI2885" s="82">
        <f>R2885-I2885</f>
        <v/>
      </c>
      <c r="AJ2885" s="82">
        <f>S2885-J2885</f>
        <v/>
      </c>
      <c r="AK2885" s="80">
        <f>INDEX(检修、备用和必开!I:I,MATCH(统调负荷!$C2885,检修、备用和必开!$A:$A,0))</f>
        <v/>
      </c>
    </row>
    <row r="2886">
      <c r="A2886" s="80">
        <f>WEEKDAY(C2886,2)</f>
        <v/>
      </c>
      <c r="B2886" s="80">
        <f>HOUR(D2886)</f>
        <v/>
      </c>
      <c r="C2886" s="80" t="n"/>
      <c r="D2886" s="75" t="n"/>
      <c r="E2886" s="80" t="n"/>
      <c r="F2886" s="80" t="n"/>
      <c r="G2886" s="80" t="n"/>
      <c r="H2886" s="80" t="n"/>
      <c r="I2886" s="80" t="n"/>
      <c r="J2886" s="80" t="n"/>
      <c r="K2886" s="80">
        <f>F2886-Y2886</f>
        <v/>
      </c>
      <c r="L2886" s="82">
        <f>AA2886/(K2886+W2886)</f>
        <v/>
      </c>
      <c r="M2886" s="75" t="n">
        <v>0.04166666666666666</v>
      </c>
      <c r="N2886" s="80" t="n">
        <v>44464.4</v>
      </c>
      <c r="O2886" s="80" t="n">
        <v>14376.52</v>
      </c>
      <c r="P2886" s="80" t="n">
        <v>9835.9</v>
      </c>
      <c r="Q2886" s="80" t="n">
        <v>15263.5</v>
      </c>
      <c r="R2886" s="80" t="n">
        <v>6396.34</v>
      </c>
      <c r="S2886" s="80" t="n">
        <v>-1407.86</v>
      </c>
      <c r="T2886" s="80">
        <f>O2886-Y2886</f>
        <v/>
      </c>
      <c r="U2886" s="82">
        <f>AA2886/(T2886+X2886)</f>
        <v/>
      </c>
      <c r="V2886" s="80">
        <f>INDEX(检修、备用和必开!B:B,MATCH(统调负荷!$C2886,检修、备用和必开!$A:$A,0))</f>
        <v/>
      </c>
      <c r="W2886" s="80">
        <f>INDEX(检修、备用和必开!C:C,MATCH(统调负荷!$C2886,检修、备用和必开!$A:$A,0))</f>
        <v/>
      </c>
      <c r="X2886" s="80">
        <f>INDEX(检修、备用和必开!D:D,MATCH(统调负荷!$C2886,检修、备用和必开!$A:$A,0))</f>
        <v/>
      </c>
      <c r="Y2886" s="80">
        <f>INDEX(检修、备用和必开!E:E,MATCH(统调负荷!$C2886,检修、备用和必开!$A:$A,0))</f>
        <v/>
      </c>
      <c r="Z2886" s="80">
        <f>INDEX(检修、备用和必开!F:F,MATCH(统调负荷!$C2886,检修、备用和必开!$A:$A,0))</f>
        <v/>
      </c>
      <c r="AA2886" s="80">
        <f>94492.4-V2886-Z2886</f>
        <v/>
      </c>
      <c r="AB2886" s="80" t="n">
        <v>320</v>
      </c>
      <c r="AC2886" s="80" t="n">
        <v>99.95999999999999</v>
      </c>
      <c r="AD2886" s="83">
        <f>C2886+D2886</f>
        <v/>
      </c>
      <c r="AE2886" s="82">
        <f>N2886-E2886</f>
        <v/>
      </c>
      <c r="AF2886" s="82">
        <f>O2886-F2886</f>
        <v/>
      </c>
      <c r="AG2886" s="82">
        <f>P2886-G2886</f>
        <v/>
      </c>
      <c r="AH2886" s="82">
        <f>Q2886-H2886</f>
        <v/>
      </c>
      <c r="AI2886" s="82">
        <f>R2886-I2886</f>
        <v/>
      </c>
      <c r="AJ2886" s="82">
        <f>S2886-J2886</f>
        <v/>
      </c>
      <c r="AK2886" s="80">
        <f>INDEX(检修、备用和必开!I:I,MATCH(统调负荷!$C2886,检修、备用和必开!$A:$A,0))</f>
        <v/>
      </c>
    </row>
    <row r="2887">
      <c r="A2887" s="80">
        <f>WEEKDAY(C2887,2)</f>
        <v/>
      </c>
      <c r="B2887" s="80">
        <f>HOUR(D2887)</f>
        <v/>
      </c>
      <c r="C2887" s="80" t="n"/>
      <c r="D2887" s="75" t="n"/>
      <c r="E2887" s="80" t="n"/>
      <c r="F2887" s="80" t="n"/>
      <c r="G2887" s="80" t="n"/>
      <c r="H2887" s="80" t="n"/>
      <c r="I2887" s="80" t="n"/>
      <c r="J2887" s="80" t="n"/>
      <c r="K2887" s="80">
        <f>F2887-Y2887</f>
        <v/>
      </c>
      <c r="L2887" s="82">
        <f>AA2887/(K2887+W2887)</f>
        <v/>
      </c>
      <c r="M2887" s="75" t="n">
        <v>0.05208333333333334</v>
      </c>
      <c r="N2887" s="80" t="n">
        <v>42966.3</v>
      </c>
      <c r="O2887" s="80" t="n">
        <v>14658.17</v>
      </c>
      <c r="P2887" s="80" t="n">
        <v>9143.34</v>
      </c>
      <c r="Q2887" s="80" t="n">
        <v>14157.8</v>
      </c>
      <c r="R2887" s="80" t="n">
        <v>6369.24</v>
      </c>
      <c r="S2887" s="80" t="n">
        <v>-1362.25</v>
      </c>
      <c r="T2887" s="80">
        <f>O2887-Y2887</f>
        <v/>
      </c>
      <c r="U2887" s="82">
        <f>AA2887/(T2887+X2887)</f>
        <v/>
      </c>
      <c r="V2887" s="80">
        <f>INDEX(检修、备用和必开!B:B,MATCH(统调负荷!$C2887,检修、备用和必开!$A:$A,0))</f>
        <v/>
      </c>
      <c r="W2887" s="80">
        <f>INDEX(检修、备用和必开!C:C,MATCH(统调负荷!$C2887,检修、备用和必开!$A:$A,0))</f>
        <v/>
      </c>
      <c r="X2887" s="80">
        <f>INDEX(检修、备用和必开!D:D,MATCH(统调负荷!$C2887,检修、备用和必开!$A:$A,0))</f>
        <v/>
      </c>
      <c r="Y2887" s="80">
        <f>INDEX(检修、备用和必开!E:E,MATCH(统调负荷!$C2887,检修、备用和必开!$A:$A,0))</f>
        <v/>
      </c>
      <c r="Z2887" s="80">
        <f>INDEX(检修、备用和必开!F:F,MATCH(统调负荷!$C2887,检修、备用和必开!$A:$A,0))</f>
        <v/>
      </c>
      <c r="AA2887" s="80">
        <f>94492.4-V2887-Z2887</f>
        <v/>
      </c>
      <c r="AB2887" s="80" t="n">
        <v>320</v>
      </c>
      <c r="AC2887" s="80" t="n">
        <v>279.89</v>
      </c>
      <c r="AD2887" s="83">
        <f>C2887+D2887</f>
        <v/>
      </c>
      <c r="AE2887" s="82">
        <f>N2887-E2887</f>
        <v/>
      </c>
      <c r="AF2887" s="82">
        <f>O2887-F2887</f>
        <v/>
      </c>
      <c r="AG2887" s="82">
        <f>P2887-G2887</f>
        <v/>
      </c>
      <c r="AH2887" s="82">
        <f>Q2887-H2887</f>
        <v/>
      </c>
      <c r="AI2887" s="82">
        <f>R2887-I2887</f>
        <v/>
      </c>
      <c r="AJ2887" s="82">
        <f>S2887-J2887</f>
        <v/>
      </c>
      <c r="AK2887" s="80">
        <f>INDEX(检修、备用和必开!I:I,MATCH(统调负荷!$C2887,检修、备用和必开!$A:$A,0))</f>
        <v/>
      </c>
    </row>
    <row r="2888">
      <c r="A2888" s="80">
        <f>WEEKDAY(C2888,2)</f>
        <v/>
      </c>
      <c r="B2888" s="80">
        <f>HOUR(D2888)</f>
        <v/>
      </c>
      <c r="C2888" s="80" t="n"/>
      <c r="D2888" s="75" t="n"/>
      <c r="E2888" s="80" t="n"/>
      <c r="F2888" s="80" t="n"/>
      <c r="G2888" s="80" t="n"/>
      <c r="H2888" s="80" t="n"/>
      <c r="I2888" s="80" t="n"/>
      <c r="J2888" s="80" t="n"/>
      <c r="K2888" s="80">
        <f>F2888-Y2888</f>
        <v/>
      </c>
      <c r="L2888" s="82">
        <f>AA2888/(K2888+W2888)</f>
        <v/>
      </c>
      <c r="M2888" s="75" t="n">
        <v>0.0625</v>
      </c>
      <c r="N2888" s="80" t="n">
        <v>41817.8</v>
      </c>
      <c r="O2888" s="80" t="n">
        <v>14726.33</v>
      </c>
      <c r="P2888" s="80" t="n">
        <v>8142.09</v>
      </c>
      <c r="Q2888" s="80" t="n">
        <v>13937.1</v>
      </c>
      <c r="R2888" s="80" t="n">
        <v>6372.81</v>
      </c>
      <c r="S2888" s="80" t="n">
        <v>-1360.53</v>
      </c>
      <c r="T2888" s="80">
        <f>O2888-Y2888</f>
        <v/>
      </c>
      <c r="U2888" s="82">
        <f>AA2888/(T2888+X2888)</f>
        <v/>
      </c>
      <c r="V2888" s="80">
        <f>INDEX(检修、备用和必开!B:B,MATCH(统调负荷!$C2888,检修、备用和必开!$A:$A,0))</f>
        <v/>
      </c>
      <c r="W2888" s="80">
        <f>INDEX(检修、备用和必开!C:C,MATCH(统调负荷!$C2888,检修、备用和必开!$A:$A,0))</f>
        <v/>
      </c>
      <c r="X2888" s="80">
        <f>INDEX(检修、备用和必开!D:D,MATCH(统调负荷!$C2888,检修、备用和必开!$A:$A,0))</f>
        <v/>
      </c>
      <c r="Y2888" s="80">
        <f>INDEX(检修、备用和必开!E:E,MATCH(统调负荷!$C2888,检修、备用和必开!$A:$A,0))</f>
        <v/>
      </c>
      <c r="Z2888" s="80">
        <f>INDEX(检修、备用和必开!F:F,MATCH(统调负荷!$C2888,检修、备用和必开!$A:$A,0))</f>
        <v/>
      </c>
      <c r="AA2888" s="80">
        <f>94492.4-V2888-Z2888</f>
        <v/>
      </c>
      <c r="AB2888" s="80" t="n">
        <v>320</v>
      </c>
      <c r="AC2888" s="80" t="n">
        <v>295.03</v>
      </c>
      <c r="AD2888" s="83">
        <f>C2888+D2888</f>
        <v/>
      </c>
      <c r="AE2888" s="82">
        <f>N2888-E2888</f>
        <v/>
      </c>
      <c r="AF2888" s="82">
        <f>O2888-F2888</f>
        <v/>
      </c>
      <c r="AG2888" s="82">
        <f>P2888-G2888</f>
        <v/>
      </c>
      <c r="AH2888" s="82">
        <f>Q2888-H2888</f>
        <v/>
      </c>
      <c r="AI2888" s="82">
        <f>R2888-I2888</f>
        <v/>
      </c>
      <c r="AJ2888" s="82">
        <f>S2888-J2888</f>
        <v/>
      </c>
      <c r="AK2888" s="80">
        <f>INDEX(检修、备用和必开!I:I,MATCH(统调负荷!$C2888,检修、备用和必开!$A:$A,0))</f>
        <v/>
      </c>
    </row>
    <row r="2889">
      <c r="A2889" s="80">
        <f>WEEKDAY(C2889,2)</f>
        <v/>
      </c>
      <c r="B2889" s="80">
        <f>HOUR(D2889)</f>
        <v/>
      </c>
      <c r="C2889" s="80" t="n"/>
      <c r="D2889" s="75" t="n"/>
      <c r="E2889" s="80" t="n"/>
      <c r="F2889" s="80" t="n"/>
      <c r="G2889" s="80" t="n"/>
      <c r="H2889" s="80" t="n"/>
      <c r="I2889" s="80" t="n"/>
      <c r="J2889" s="80" t="n"/>
      <c r="K2889" s="80">
        <f>F2889-Y2889</f>
        <v/>
      </c>
      <c r="L2889" s="82">
        <f>AA2889/(K2889+W2889)</f>
        <v/>
      </c>
      <c r="M2889" s="75" t="n">
        <v>0.07291666666666667</v>
      </c>
      <c r="N2889" s="80" t="n">
        <v>40956.8</v>
      </c>
      <c r="O2889" s="80" t="n">
        <v>13964.89</v>
      </c>
      <c r="P2889" s="80" t="n">
        <v>7931.16</v>
      </c>
      <c r="Q2889" s="80" t="n">
        <v>14032.4</v>
      </c>
      <c r="R2889" s="80" t="n">
        <v>6338.62</v>
      </c>
      <c r="S2889" s="80" t="n">
        <v>-1310.27</v>
      </c>
      <c r="T2889" s="80">
        <f>O2889-Y2889</f>
        <v/>
      </c>
      <c r="U2889" s="82">
        <f>AA2889/(T2889+X2889)</f>
        <v/>
      </c>
      <c r="V2889" s="80">
        <f>INDEX(检修、备用和必开!B:B,MATCH(统调负荷!$C2889,检修、备用和必开!$A:$A,0))</f>
        <v/>
      </c>
      <c r="W2889" s="80">
        <f>INDEX(检修、备用和必开!C:C,MATCH(统调负荷!$C2889,检修、备用和必开!$A:$A,0))</f>
        <v/>
      </c>
      <c r="X2889" s="80">
        <f>INDEX(检修、备用和必开!D:D,MATCH(统调负荷!$C2889,检修、备用和必开!$A:$A,0))</f>
        <v/>
      </c>
      <c r="Y2889" s="80">
        <f>INDEX(检修、备用和必开!E:E,MATCH(统调负荷!$C2889,检修、备用和必开!$A:$A,0))</f>
        <v/>
      </c>
      <c r="Z2889" s="80">
        <f>INDEX(检修、备用和必开!F:F,MATCH(统调负荷!$C2889,检修、备用和必开!$A:$A,0))</f>
        <v/>
      </c>
      <c r="AA2889" s="80">
        <f>94492.4-V2889-Z2889</f>
        <v/>
      </c>
      <c r="AB2889" s="80" t="n">
        <v>305.11</v>
      </c>
      <c r="AC2889" s="80" t="n">
        <v>239.9</v>
      </c>
      <c r="AD2889" s="83">
        <f>C2889+D2889</f>
        <v/>
      </c>
      <c r="AE2889" s="82">
        <f>N2889-E2889</f>
        <v/>
      </c>
      <c r="AF2889" s="82">
        <f>O2889-F2889</f>
        <v/>
      </c>
      <c r="AG2889" s="82">
        <f>P2889-G2889</f>
        <v/>
      </c>
      <c r="AH2889" s="82">
        <f>Q2889-H2889</f>
        <v/>
      </c>
      <c r="AI2889" s="82">
        <f>R2889-I2889</f>
        <v/>
      </c>
      <c r="AJ2889" s="82">
        <f>S2889-J2889</f>
        <v/>
      </c>
      <c r="AK2889" s="80">
        <f>INDEX(检修、备用和必开!I:I,MATCH(统调负荷!$C2889,检修、备用和必开!$A:$A,0))</f>
        <v/>
      </c>
    </row>
    <row r="2890">
      <c r="A2890" s="80">
        <f>WEEKDAY(C2890,2)</f>
        <v/>
      </c>
      <c r="B2890" s="80">
        <f>HOUR(D2890)</f>
        <v/>
      </c>
      <c r="C2890" s="80" t="n"/>
      <c r="D2890" s="75" t="n"/>
      <c r="E2890" s="80" t="n"/>
      <c r="F2890" s="80" t="n"/>
      <c r="G2890" s="80" t="n"/>
      <c r="H2890" s="80" t="n"/>
      <c r="I2890" s="80" t="n"/>
      <c r="J2890" s="80" t="n"/>
      <c r="K2890" s="80">
        <f>F2890-Y2890</f>
        <v/>
      </c>
      <c r="L2890" s="82">
        <f>AA2890/(K2890+W2890)</f>
        <v/>
      </c>
      <c r="M2890" s="75" t="n">
        <v>0.08333333333333333</v>
      </c>
      <c r="N2890" s="80" t="n">
        <v>39933.5</v>
      </c>
      <c r="O2890" s="80" t="n">
        <v>12980.46</v>
      </c>
      <c r="P2890" s="80" t="n">
        <v>7179.57</v>
      </c>
      <c r="Q2890" s="80" t="n">
        <v>14723.5</v>
      </c>
      <c r="R2890" s="80" t="n">
        <v>6239.93</v>
      </c>
      <c r="S2890" s="80" t="n">
        <v>-1189.96</v>
      </c>
      <c r="T2890" s="80">
        <f>O2890-Y2890</f>
        <v/>
      </c>
      <c r="U2890" s="82">
        <f>AA2890/(T2890+X2890)</f>
        <v/>
      </c>
      <c r="V2890" s="80">
        <f>INDEX(检修、备用和必开!B:B,MATCH(统调负荷!$C2890,检修、备用和必开!$A:$A,0))</f>
        <v/>
      </c>
      <c r="W2890" s="80">
        <f>INDEX(检修、备用和必开!C:C,MATCH(统调负荷!$C2890,检修、备用和必开!$A:$A,0))</f>
        <v/>
      </c>
      <c r="X2890" s="80">
        <f>INDEX(检修、备用和必开!D:D,MATCH(统调负荷!$C2890,检修、备用和必开!$A:$A,0))</f>
        <v/>
      </c>
      <c r="Y2890" s="80">
        <f>INDEX(检修、备用和必开!E:E,MATCH(统调负荷!$C2890,检修、备用和必开!$A:$A,0))</f>
        <v/>
      </c>
      <c r="Z2890" s="80">
        <f>INDEX(检修、备用和必开!F:F,MATCH(统调负荷!$C2890,检修、备用和必开!$A:$A,0))</f>
        <v/>
      </c>
      <c r="AA2890" s="80">
        <f>94492.4-V2890-Z2890</f>
        <v/>
      </c>
      <c r="AB2890" s="80" t="n">
        <v>303.15</v>
      </c>
      <c r="AC2890" s="80" t="n">
        <v>179.93</v>
      </c>
      <c r="AD2890" s="83">
        <f>C2890+D2890</f>
        <v/>
      </c>
      <c r="AE2890" s="82">
        <f>N2890-E2890</f>
        <v/>
      </c>
      <c r="AF2890" s="82">
        <f>O2890-F2890</f>
        <v/>
      </c>
      <c r="AG2890" s="82">
        <f>P2890-G2890</f>
        <v/>
      </c>
      <c r="AH2890" s="82">
        <f>Q2890-H2890</f>
        <v/>
      </c>
      <c r="AI2890" s="82">
        <f>R2890-I2890</f>
        <v/>
      </c>
      <c r="AJ2890" s="82">
        <f>S2890-J2890</f>
        <v/>
      </c>
      <c r="AK2890" s="80">
        <f>INDEX(检修、备用和必开!I:I,MATCH(统调负荷!$C2890,检修、备用和必开!$A:$A,0))</f>
        <v/>
      </c>
    </row>
    <row r="2891">
      <c r="A2891" s="80">
        <f>WEEKDAY(C2891,2)</f>
        <v/>
      </c>
      <c r="B2891" s="80">
        <f>HOUR(D2891)</f>
        <v/>
      </c>
      <c r="C2891" s="80" t="n"/>
      <c r="D2891" s="75" t="n"/>
      <c r="E2891" s="80" t="n"/>
      <c r="F2891" s="80" t="n"/>
      <c r="G2891" s="80" t="n"/>
      <c r="H2891" s="80" t="n"/>
      <c r="I2891" s="80" t="n"/>
      <c r="J2891" s="80" t="n"/>
      <c r="K2891" s="80">
        <f>F2891-Y2891</f>
        <v/>
      </c>
      <c r="L2891" s="82">
        <f>AA2891/(K2891+W2891)</f>
        <v/>
      </c>
      <c r="M2891" s="75" t="n">
        <v>0.09375</v>
      </c>
      <c r="N2891" s="80" t="n">
        <v>39118.1</v>
      </c>
      <c r="O2891" s="80" t="n">
        <v>12329.83</v>
      </c>
      <c r="P2891" s="80" t="n">
        <v>7252.95</v>
      </c>
      <c r="Q2891" s="80" t="n">
        <v>14455.4</v>
      </c>
      <c r="R2891" s="80" t="n">
        <v>6255.39</v>
      </c>
      <c r="S2891" s="80" t="n">
        <v>-1175.47</v>
      </c>
      <c r="T2891" s="80">
        <f>O2891-Y2891</f>
        <v/>
      </c>
      <c r="U2891" s="82">
        <f>AA2891/(T2891+X2891)</f>
        <v/>
      </c>
      <c r="V2891" s="80">
        <f>INDEX(检修、备用和必开!B:B,MATCH(统调负荷!$C2891,检修、备用和必开!$A:$A,0))</f>
        <v/>
      </c>
      <c r="W2891" s="80">
        <f>INDEX(检修、备用和必开!C:C,MATCH(统调负荷!$C2891,检修、备用和必开!$A:$A,0))</f>
        <v/>
      </c>
      <c r="X2891" s="80">
        <f>INDEX(检修、备用和必开!D:D,MATCH(统调负荷!$C2891,检修、备用和必开!$A:$A,0))</f>
        <v/>
      </c>
      <c r="Y2891" s="80">
        <f>INDEX(检修、备用和必开!E:E,MATCH(统调负荷!$C2891,检修、备用和必开!$A:$A,0))</f>
        <v/>
      </c>
      <c r="Z2891" s="80">
        <f>INDEX(检修、备用和必开!F:F,MATCH(统调负荷!$C2891,检修、备用和必开!$A:$A,0))</f>
        <v/>
      </c>
      <c r="AA2891" s="80">
        <f>94492.4-V2891-Z2891</f>
        <v/>
      </c>
      <c r="AB2891" s="80" t="n">
        <v>310</v>
      </c>
      <c r="AC2891" s="80" t="n">
        <v>0</v>
      </c>
      <c r="AD2891" s="83">
        <f>C2891+D2891</f>
        <v/>
      </c>
      <c r="AE2891" s="82">
        <f>N2891-E2891</f>
        <v/>
      </c>
      <c r="AF2891" s="82">
        <f>O2891-F2891</f>
        <v/>
      </c>
      <c r="AG2891" s="82">
        <f>P2891-G2891</f>
        <v/>
      </c>
      <c r="AH2891" s="82">
        <f>Q2891-H2891</f>
        <v/>
      </c>
      <c r="AI2891" s="82">
        <f>R2891-I2891</f>
        <v/>
      </c>
      <c r="AJ2891" s="82">
        <f>S2891-J2891</f>
        <v/>
      </c>
      <c r="AK2891" s="80">
        <f>INDEX(检修、备用和必开!I:I,MATCH(统调负荷!$C2891,检修、备用和必开!$A:$A,0))</f>
        <v/>
      </c>
    </row>
    <row r="2892">
      <c r="A2892" s="80">
        <f>WEEKDAY(C2892,2)</f>
        <v/>
      </c>
      <c r="B2892" s="80">
        <f>HOUR(D2892)</f>
        <v/>
      </c>
      <c r="C2892" s="80" t="n"/>
      <c r="D2892" s="75" t="n"/>
      <c r="E2892" s="80" t="n"/>
      <c r="F2892" s="80" t="n"/>
      <c r="G2892" s="80" t="n"/>
      <c r="H2892" s="80" t="n"/>
      <c r="I2892" s="80" t="n"/>
      <c r="J2892" s="80" t="n"/>
      <c r="K2892" s="80">
        <f>F2892-Y2892</f>
        <v/>
      </c>
      <c r="L2892" s="82">
        <f>AA2892/(K2892+W2892)</f>
        <v/>
      </c>
      <c r="M2892" s="75" t="n">
        <v>0.1041666666666667</v>
      </c>
      <c r="N2892" s="80" t="n">
        <v>38452.1</v>
      </c>
      <c r="O2892" s="80" t="n">
        <v>12184.31</v>
      </c>
      <c r="P2892" s="80" t="n">
        <v>6952.82</v>
      </c>
      <c r="Q2892" s="80" t="n">
        <v>14265.8</v>
      </c>
      <c r="R2892" s="80" t="n">
        <v>6217.35</v>
      </c>
      <c r="S2892" s="80" t="n">
        <v>-1168.18</v>
      </c>
      <c r="T2892" s="80">
        <f>O2892-Y2892</f>
        <v/>
      </c>
      <c r="U2892" s="82">
        <f>AA2892/(T2892+X2892)</f>
        <v/>
      </c>
      <c r="V2892" s="80">
        <f>INDEX(检修、备用和必开!B:B,MATCH(统调负荷!$C2892,检修、备用和必开!$A:$A,0))</f>
        <v/>
      </c>
      <c r="W2892" s="80">
        <f>INDEX(检修、备用和必开!C:C,MATCH(统调负荷!$C2892,检修、备用和必开!$A:$A,0))</f>
        <v/>
      </c>
      <c r="X2892" s="80">
        <f>INDEX(检修、备用和必开!D:D,MATCH(统调负荷!$C2892,检修、备用和必开!$A:$A,0))</f>
        <v/>
      </c>
      <c r="Y2892" s="80">
        <f>INDEX(检修、备用和必开!E:E,MATCH(统调负荷!$C2892,检修、备用和必开!$A:$A,0))</f>
        <v/>
      </c>
      <c r="Z2892" s="80">
        <f>INDEX(检修、备用和必开!F:F,MATCH(统调负荷!$C2892,检修、备用和必开!$A:$A,0))</f>
        <v/>
      </c>
      <c r="AA2892" s="80">
        <f>94492.4-V2892-Z2892</f>
        <v/>
      </c>
      <c r="AB2892" s="80" t="n">
        <v>302.13</v>
      </c>
      <c r="AC2892" s="80" t="n">
        <v>0</v>
      </c>
      <c r="AD2892" s="83">
        <f>C2892+D2892</f>
        <v/>
      </c>
      <c r="AE2892" s="82">
        <f>N2892-E2892</f>
        <v/>
      </c>
      <c r="AF2892" s="82">
        <f>O2892-F2892</f>
        <v/>
      </c>
      <c r="AG2892" s="82">
        <f>P2892-G2892</f>
        <v/>
      </c>
      <c r="AH2892" s="82">
        <f>Q2892-H2892</f>
        <v/>
      </c>
      <c r="AI2892" s="82">
        <f>R2892-I2892</f>
        <v/>
      </c>
      <c r="AJ2892" s="82">
        <f>S2892-J2892</f>
        <v/>
      </c>
      <c r="AK2892" s="80">
        <f>INDEX(检修、备用和必开!I:I,MATCH(统调负荷!$C2892,检修、备用和必开!$A:$A,0))</f>
        <v/>
      </c>
    </row>
    <row r="2893">
      <c r="A2893" s="80">
        <f>WEEKDAY(C2893,2)</f>
        <v/>
      </c>
      <c r="B2893" s="80">
        <f>HOUR(D2893)</f>
        <v/>
      </c>
      <c r="C2893" s="80" t="n"/>
      <c r="D2893" s="75" t="n"/>
      <c r="E2893" s="80" t="n"/>
      <c r="F2893" s="80" t="n"/>
      <c r="G2893" s="80" t="n"/>
      <c r="H2893" s="80" t="n"/>
      <c r="I2893" s="80" t="n"/>
      <c r="J2893" s="80" t="n"/>
      <c r="K2893" s="80">
        <f>F2893-Y2893</f>
        <v/>
      </c>
      <c r="L2893" s="82">
        <f>AA2893/(K2893+W2893)</f>
        <v/>
      </c>
      <c r="M2893" s="75" t="n">
        <v>0.1145833333333333</v>
      </c>
      <c r="N2893" s="80" t="n">
        <v>37804.9</v>
      </c>
      <c r="O2893" s="80" t="n">
        <v>11885.6</v>
      </c>
      <c r="P2893" s="80" t="n">
        <v>6666.89</v>
      </c>
      <c r="Q2893" s="80" t="n">
        <v>14217</v>
      </c>
      <c r="R2893" s="80" t="n">
        <v>6219</v>
      </c>
      <c r="S2893" s="80" t="n">
        <v>-1183.59</v>
      </c>
      <c r="T2893" s="80">
        <f>O2893-Y2893</f>
        <v/>
      </c>
      <c r="U2893" s="82">
        <f>AA2893/(T2893+X2893)</f>
        <v/>
      </c>
      <c r="V2893" s="80">
        <f>INDEX(检修、备用和必开!B:B,MATCH(统调负荷!$C2893,检修、备用和必开!$A:$A,0))</f>
        <v/>
      </c>
      <c r="W2893" s="80">
        <f>INDEX(检修、备用和必开!C:C,MATCH(统调负荷!$C2893,检修、备用和必开!$A:$A,0))</f>
        <v/>
      </c>
      <c r="X2893" s="80">
        <f>INDEX(检修、备用和必开!D:D,MATCH(统调负荷!$C2893,检修、备用和必开!$A:$A,0))</f>
        <v/>
      </c>
      <c r="Y2893" s="80">
        <f>INDEX(检修、备用和必开!E:E,MATCH(统调负荷!$C2893,检修、备用和必开!$A:$A,0))</f>
        <v/>
      </c>
      <c r="Z2893" s="80">
        <f>INDEX(检修、备用和必开!F:F,MATCH(统调负荷!$C2893,检修、备用和必开!$A:$A,0))</f>
        <v/>
      </c>
      <c r="AA2893" s="80">
        <f>94492.4-V2893-Z2893</f>
        <v/>
      </c>
      <c r="AB2893" s="80" t="n">
        <v>300.07</v>
      </c>
      <c r="AC2893" s="80" t="n">
        <v>0</v>
      </c>
      <c r="AD2893" s="83">
        <f>C2893+D2893</f>
        <v/>
      </c>
      <c r="AE2893" s="82">
        <f>N2893-E2893</f>
        <v/>
      </c>
      <c r="AF2893" s="82">
        <f>O2893-F2893</f>
        <v/>
      </c>
      <c r="AG2893" s="82">
        <f>P2893-G2893</f>
        <v/>
      </c>
      <c r="AH2893" s="82">
        <f>Q2893-H2893</f>
        <v/>
      </c>
      <c r="AI2893" s="82">
        <f>R2893-I2893</f>
        <v/>
      </c>
      <c r="AJ2893" s="82">
        <f>S2893-J2893</f>
        <v/>
      </c>
      <c r="AK2893" s="80">
        <f>INDEX(检修、备用和必开!I:I,MATCH(统调负荷!$C2893,检修、备用和必开!$A:$A,0))</f>
        <v/>
      </c>
    </row>
    <row r="2894">
      <c r="A2894" s="80">
        <f>WEEKDAY(C2894,2)</f>
        <v/>
      </c>
      <c r="B2894" s="80">
        <f>HOUR(D2894)</f>
        <v/>
      </c>
      <c r="C2894" s="80" t="n"/>
      <c r="D2894" s="75" t="n"/>
      <c r="E2894" s="80" t="n"/>
      <c r="F2894" s="80" t="n"/>
      <c r="G2894" s="80" t="n"/>
      <c r="H2894" s="80" t="n"/>
      <c r="I2894" s="80" t="n"/>
      <c r="J2894" s="80" t="n"/>
      <c r="K2894" s="80">
        <f>F2894-Y2894</f>
        <v/>
      </c>
      <c r="L2894" s="82">
        <f>AA2894/(K2894+W2894)</f>
        <v/>
      </c>
      <c r="M2894" s="75" t="n">
        <v>0.125</v>
      </c>
      <c r="N2894" s="80" t="n">
        <v>37281.5</v>
      </c>
      <c r="O2894" s="80" t="n">
        <v>11444.72</v>
      </c>
      <c r="P2894" s="80" t="n">
        <v>6725.77</v>
      </c>
      <c r="Q2894" s="80" t="n">
        <v>13986.7</v>
      </c>
      <c r="R2894" s="80" t="n">
        <v>6300.33</v>
      </c>
      <c r="S2894" s="80" t="n">
        <v>-1176.02</v>
      </c>
      <c r="T2894" s="80">
        <f>O2894-Y2894</f>
        <v/>
      </c>
      <c r="U2894" s="82">
        <f>AA2894/(T2894+X2894)</f>
        <v/>
      </c>
      <c r="V2894" s="80">
        <f>INDEX(检修、备用和必开!B:B,MATCH(统调负荷!$C2894,检修、备用和必开!$A:$A,0))</f>
        <v/>
      </c>
      <c r="W2894" s="80">
        <f>INDEX(检修、备用和必开!C:C,MATCH(统调负荷!$C2894,检修、备用和必开!$A:$A,0))</f>
        <v/>
      </c>
      <c r="X2894" s="80">
        <f>INDEX(检修、备用和必开!D:D,MATCH(统调负荷!$C2894,检修、备用和必开!$A:$A,0))</f>
        <v/>
      </c>
      <c r="Y2894" s="80">
        <f>INDEX(检修、备用和必开!E:E,MATCH(统调负荷!$C2894,检修、备用和必开!$A:$A,0))</f>
        <v/>
      </c>
      <c r="Z2894" s="80">
        <f>INDEX(检修、备用和必开!F:F,MATCH(统调负荷!$C2894,检修、备用和必开!$A:$A,0))</f>
        <v/>
      </c>
      <c r="AA2894" s="80">
        <f>94492.4-V2894-Z2894</f>
        <v/>
      </c>
      <c r="AB2894" s="80" t="n">
        <v>300.11</v>
      </c>
      <c r="AC2894" s="80" t="n">
        <v>0</v>
      </c>
      <c r="AD2894" s="83">
        <f>C2894+D2894</f>
        <v/>
      </c>
      <c r="AE2894" s="82">
        <f>N2894-E2894</f>
        <v/>
      </c>
      <c r="AF2894" s="82">
        <f>O2894-F2894</f>
        <v/>
      </c>
      <c r="AG2894" s="82">
        <f>P2894-G2894</f>
        <v/>
      </c>
      <c r="AH2894" s="82">
        <f>Q2894-H2894</f>
        <v/>
      </c>
      <c r="AI2894" s="82">
        <f>R2894-I2894</f>
        <v/>
      </c>
      <c r="AJ2894" s="82">
        <f>S2894-J2894</f>
        <v/>
      </c>
      <c r="AK2894" s="80">
        <f>INDEX(检修、备用和必开!I:I,MATCH(统调负荷!$C2894,检修、备用和必开!$A:$A,0))</f>
        <v/>
      </c>
    </row>
    <row r="2895">
      <c r="A2895" s="80">
        <f>WEEKDAY(C2895,2)</f>
        <v/>
      </c>
      <c r="B2895" s="80">
        <f>HOUR(D2895)</f>
        <v/>
      </c>
      <c r="C2895" s="80" t="n"/>
      <c r="D2895" s="75" t="n"/>
      <c r="E2895" s="80" t="n"/>
      <c r="F2895" s="80" t="n"/>
      <c r="G2895" s="80" t="n"/>
      <c r="H2895" s="80" t="n"/>
      <c r="I2895" s="80" t="n"/>
      <c r="J2895" s="80" t="n"/>
      <c r="K2895" s="80">
        <f>F2895-Y2895</f>
        <v/>
      </c>
      <c r="L2895" s="82">
        <f>AA2895/(K2895+W2895)</f>
        <v/>
      </c>
      <c r="M2895" s="75" t="n">
        <v>0.1354166666666667</v>
      </c>
      <c r="N2895" s="80" t="n">
        <v>36753.2</v>
      </c>
      <c r="O2895" s="80" t="n">
        <v>11095.75</v>
      </c>
      <c r="P2895" s="80" t="n">
        <v>6645.43</v>
      </c>
      <c r="Q2895" s="80" t="n">
        <v>14052.1</v>
      </c>
      <c r="R2895" s="80" t="n">
        <v>6129.64</v>
      </c>
      <c r="S2895" s="80" t="n">
        <v>-1169.72</v>
      </c>
      <c r="T2895" s="80">
        <f>O2895-Y2895</f>
        <v/>
      </c>
      <c r="U2895" s="82">
        <f>AA2895/(T2895+X2895)</f>
        <v/>
      </c>
      <c r="V2895" s="80">
        <f>INDEX(检修、备用和必开!B:B,MATCH(统调负荷!$C2895,检修、备用和必开!$A:$A,0))</f>
        <v/>
      </c>
      <c r="W2895" s="80">
        <f>INDEX(检修、备用和必开!C:C,MATCH(统调负荷!$C2895,检修、备用和必开!$A:$A,0))</f>
        <v/>
      </c>
      <c r="X2895" s="80">
        <f>INDEX(检修、备用和必开!D:D,MATCH(统调负荷!$C2895,检修、备用和必开!$A:$A,0))</f>
        <v/>
      </c>
      <c r="Y2895" s="80">
        <f>INDEX(检修、备用和必开!E:E,MATCH(统调负荷!$C2895,检修、备用和必开!$A:$A,0))</f>
        <v/>
      </c>
      <c r="Z2895" s="80">
        <f>INDEX(检修、备用和必开!F:F,MATCH(统调负荷!$C2895,检修、备用和必开!$A:$A,0))</f>
        <v/>
      </c>
      <c r="AA2895" s="80">
        <f>94492.4-V2895-Z2895</f>
        <v/>
      </c>
      <c r="AB2895" s="80" t="n">
        <v>300</v>
      </c>
      <c r="AC2895" s="80" t="n">
        <v>264</v>
      </c>
      <c r="AD2895" s="83">
        <f>C2895+D2895</f>
        <v/>
      </c>
      <c r="AE2895" s="82">
        <f>N2895-E2895</f>
        <v/>
      </c>
      <c r="AF2895" s="82">
        <f>O2895-F2895</f>
        <v/>
      </c>
      <c r="AG2895" s="82">
        <f>P2895-G2895</f>
        <v/>
      </c>
      <c r="AH2895" s="82">
        <f>Q2895-H2895</f>
        <v/>
      </c>
      <c r="AI2895" s="82">
        <f>R2895-I2895</f>
        <v/>
      </c>
      <c r="AJ2895" s="82">
        <f>S2895-J2895</f>
        <v/>
      </c>
      <c r="AK2895" s="80">
        <f>INDEX(检修、备用和必开!I:I,MATCH(统调负荷!$C2895,检修、备用和必开!$A:$A,0))</f>
        <v/>
      </c>
    </row>
    <row r="2896">
      <c r="A2896" s="80">
        <f>WEEKDAY(C2896,2)</f>
        <v/>
      </c>
      <c r="B2896" s="80">
        <f>HOUR(D2896)</f>
        <v/>
      </c>
      <c r="C2896" s="80" t="n"/>
      <c r="D2896" s="75" t="n"/>
      <c r="E2896" s="80" t="n"/>
      <c r="F2896" s="80" t="n"/>
      <c r="G2896" s="80" t="n"/>
      <c r="H2896" s="80" t="n"/>
      <c r="I2896" s="80" t="n"/>
      <c r="J2896" s="80" t="n"/>
      <c r="K2896" s="80">
        <f>F2896-Y2896</f>
        <v/>
      </c>
      <c r="L2896" s="82">
        <f>AA2896/(K2896+W2896)</f>
        <v/>
      </c>
      <c r="M2896" s="75" t="n">
        <v>0.1458333333333333</v>
      </c>
      <c r="N2896" s="80" t="n">
        <v>36317.3</v>
      </c>
      <c r="O2896" s="80" t="n">
        <v>10682.19</v>
      </c>
      <c r="P2896" s="80" t="n">
        <v>6232.72</v>
      </c>
      <c r="Q2896" s="80" t="n">
        <v>14389.8</v>
      </c>
      <c r="R2896" s="80" t="n">
        <v>6160.17</v>
      </c>
      <c r="S2896" s="80" t="n">
        <v>-1147.58</v>
      </c>
      <c r="T2896" s="80">
        <f>O2896-Y2896</f>
        <v/>
      </c>
      <c r="U2896" s="82">
        <f>AA2896/(T2896+X2896)</f>
        <v/>
      </c>
      <c r="V2896" s="80">
        <f>INDEX(检修、备用和必开!B:B,MATCH(统调负荷!$C2896,检修、备用和必开!$A:$A,0))</f>
        <v/>
      </c>
      <c r="W2896" s="80">
        <f>INDEX(检修、备用和必开!C:C,MATCH(统调负荷!$C2896,检修、备用和必开!$A:$A,0))</f>
        <v/>
      </c>
      <c r="X2896" s="80">
        <f>INDEX(检修、备用和必开!D:D,MATCH(统调负荷!$C2896,检修、备用和必开!$A:$A,0))</f>
        <v/>
      </c>
      <c r="Y2896" s="80">
        <f>INDEX(检修、备用和必开!E:E,MATCH(统调负荷!$C2896,检修、备用和必开!$A:$A,0))</f>
        <v/>
      </c>
      <c r="Z2896" s="80">
        <f>INDEX(检修、备用和必开!F:F,MATCH(统调负荷!$C2896,检修、备用和必开!$A:$A,0))</f>
        <v/>
      </c>
      <c r="AA2896" s="80">
        <f>94492.4-V2896-Z2896</f>
        <v/>
      </c>
      <c r="AB2896" s="80" t="n">
        <v>300</v>
      </c>
      <c r="AC2896" s="80" t="n">
        <v>175</v>
      </c>
      <c r="AD2896" s="83">
        <f>C2896+D2896</f>
        <v/>
      </c>
      <c r="AE2896" s="82">
        <f>N2896-E2896</f>
        <v/>
      </c>
      <c r="AF2896" s="82">
        <f>O2896-F2896</f>
        <v/>
      </c>
      <c r="AG2896" s="82">
        <f>P2896-G2896</f>
        <v/>
      </c>
      <c r="AH2896" s="82">
        <f>Q2896-H2896</f>
        <v/>
      </c>
      <c r="AI2896" s="82">
        <f>R2896-I2896</f>
        <v/>
      </c>
      <c r="AJ2896" s="82">
        <f>S2896-J2896</f>
        <v/>
      </c>
      <c r="AK2896" s="80">
        <f>INDEX(检修、备用和必开!I:I,MATCH(统调负荷!$C2896,检修、备用和必开!$A:$A,0))</f>
        <v/>
      </c>
    </row>
    <row r="2897">
      <c r="A2897" s="80">
        <f>WEEKDAY(C2897,2)</f>
        <v/>
      </c>
      <c r="B2897" s="80">
        <f>HOUR(D2897)</f>
        <v/>
      </c>
      <c r="C2897" s="80" t="n"/>
      <c r="D2897" s="75" t="n"/>
      <c r="E2897" s="80" t="n"/>
      <c r="F2897" s="80" t="n"/>
      <c r="G2897" s="80" t="n"/>
      <c r="H2897" s="80" t="n"/>
      <c r="I2897" s="80" t="n"/>
      <c r="J2897" s="80" t="n"/>
      <c r="K2897" s="80">
        <f>F2897-Y2897</f>
        <v/>
      </c>
      <c r="L2897" s="82">
        <f>AA2897/(K2897+W2897)</f>
        <v/>
      </c>
      <c r="M2897" s="75" t="n">
        <v>0.15625</v>
      </c>
      <c r="N2897" s="80" t="n">
        <v>35801.2</v>
      </c>
      <c r="O2897" s="80" t="n">
        <v>10425.84</v>
      </c>
      <c r="P2897" s="80" t="n">
        <v>6018.32</v>
      </c>
      <c r="Q2897" s="80" t="n">
        <v>14366.9</v>
      </c>
      <c r="R2897" s="80" t="n">
        <v>6116.59</v>
      </c>
      <c r="S2897" s="80" t="n">
        <v>-1126.45</v>
      </c>
      <c r="T2897" s="80">
        <f>O2897-Y2897</f>
        <v/>
      </c>
      <c r="U2897" s="82">
        <f>AA2897/(T2897+X2897)</f>
        <v/>
      </c>
      <c r="V2897" s="80">
        <f>INDEX(检修、备用和必开!B:B,MATCH(统调负荷!$C2897,检修、备用和必开!$A:$A,0))</f>
        <v/>
      </c>
      <c r="W2897" s="80">
        <f>INDEX(检修、备用和必开!C:C,MATCH(统调负荷!$C2897,检修、备用和必开!$A:$A,0))</f>
        <v/>
      </c>
      <c r="X2897" s="80">
        <f>INDEX(检修、备用和必开!D:D,MATCH(统调负荷!$C2897,检修、备用和必开!$A:$A,0))</f>
        <v/>
      </c>
      <c r="Y2897" s="80">
        <f>INDEX(检修、备用和必开!E:E,MATCH(统调负荷!$C2897,检修、备用和必开!$A:$A,0))</f>
        <v/>
      </c>
      <c r="Z2897" s="80">
        <f>INDEX(检修、备用和必开!F:F,MATCH(统调负荷!$C2897,检修、备用和必开!$A:$A,0))</f>
        <v/>
      </c>
      <c r="AA2897" s="80">
        <f>94492.4-V2897-Z2897</f>
        <v/>
      </c>
      <c r="AB2897" s="80" t="n">
        <v>294.15</v>
      </c>
      <c r="AC2897" s="80" t="n">
        <v>71</v>
      </c>
      <c r="AD2897" s="83">
        <f>C2897+D2897</f>
        <v/>
      </c>
      <c r="AE2897" s="82">
        <f>N2897-E2897</f>
        <v/>
      </c>
      <c r="AF2897" s="82">
        <f>O2897-F2897</f>
        <v/>
      </c>
      <c r="AG2897" s="82">
        <f>P2897-G2897</f>
        <v/>
      </c>
      <c r="AH2897" s="82">
        <f>Q2897-H2897</f>
        <v/>
      </c>
      <c r="AI2897" s="82">
        <f>R2897-I2897</f>
        <v/>
      </c>
      <c r="AJ2897" s="82">
        <f>S2897-J2897</f>
        <v/>
      </c>
      <c r="AK2897" s="80">
        <f>INDEX(检修、备用和必开!I:I,MATCH(统调负荷!$C2897,检修、备用和必开!$A:$A,0))</f>
        <v/>
      </c>
    </row>
    <row r="2898">
      <c r="A2898" s="80">
        <f>WEEKDAY(C2898,2)</f>
        <v/>
      </c>
      <c r="B2898" s="80">
        <f>HOUR(D2898)</f>
        <v/>
      </c>
      <c r="C2898" s="80" t="n"/>
      <c r="D2898" s="75" t="n"/>
      <c r="E2898" s="80" t="n"/>
      <c r="F2898" s="80" t="n"/>
      <c r="G2898" s="80" t="n"/>
      <c r="H2898" s="80" t="n"/>
      <c r="I2898" s="80" t="n"/>
      <c r="J2898" s="80" t="n"/>
      <c r="K2898" s="80">
        <f>F2898-Y2898</f>
        <v/>
      </c>
      <c r="L2898" s="82">
        <f>AA2898/(K2898+W2898)</f>
        <v/>
      </c>
      <c r="M2898" s="75" t="n">
        <v>0.1666666666666667</v>
      </c>
      <c r="N2898" s="80" t="n">
        <v>35520.4</v>
      </c>
      <c r="O2898" s="80" t="n">
        <v>10745.54</v>
      </c>
      <c r="P2898" s="80" t="n">
        <v>6343.71</v>
      </c>
      <c r="Q2898" s="80" t="n">
        <v>13445.6</v>
      </c>
      <c r="R2898" s="80" t="n">
        <v>6107.19</v>
      </c>
      <c r="S2898" s="80" t="n">
        <v>-1121.64</v>
      </c>
      <c r="T2898" s="80">
        <f>O2898-Y2898</f>
        <v/>
      </c>
      <c r="U2898" s="82">
        <f>AA2898/(T2898+X2898)</f>
        <v/>
      </c>
      <c r="V2898" s="80">
        <f>INDEX(检修、备用和必开!B:B,MATCH(统调负荷!$C2898,检修、备用和必开!$A:$A,0))</f>
        <v/>
      </c>
      <c r="W2898" s="80">
        <f>INDEX(检修、备用和必开!C:C,MATCH(统调负荷!$C2898,检修、备用和必开!$A:$A,0))</f>
        <v/>
      </c>
      <c r="X2898" s="80">
        <f>INDEX(检修、备用和必开!D:D,MATCH(统调负荷!$C2898,检修、备用和必开!$A:$A,0))</f>
        <v/>
      </c>
      <c r="Y2898" s="80">
        <f>INDEX(检修、备用和必开!E:E,MATCH(统调负荷!$C2898,检修、备用和必开!$A:$A,0))</f>
        <v/>
      </c>
      <c r="Z2898" s="80">
        <f>INDEX(检修、备用和必开!F:F,MATCH(统调负荷!$C2898,检修、备用和必开!$A:$A,0))</f>
        <v/>
      </c>
      <c r="AA2898" s="80">
        <f>94492.4-V2898-Z2898</f>
        <v/>
      </c>
      <c r="AB2898" s="80" t="n">
        <v>303.15</v>
      </c>
      <c r="AC2898" s="80" t="n">
        <v>71</v>
      </c>
      <c r="AD2898" s="83">
        <f>C2898+D2898</f>
        <v/>
      </c>
      <c r="AE2898" s="82">
        <f>N2898-E2898</f>
        <v/>
      </c>
      <c r="AF2898" s="82">
        <f>O2898-F2898</f>
        <v/>
      </c>
      <c r="AG2898" s="82">
        <f>P2898-G2898</f>
        <v/>
      </c>
      <c r="AH2898" s="82">
        <f>Q2898-H2898</f>
        <v/>
      </c>
      <c r="AI2898" s="82">
        <f>R2898-I2898</f>
        <v/>
      </c>
      <c r="AJ2898" s="82">
        <f>S2898-J2898</f>
        <v/>
      </c>
      <c r="AK2898" s="80">
        <f>INDEX(检修、备用和必开!I:I,MATCH(统调负荷!$C2898,检修、备用和必开!$A:$A,0))</f>
        <v/>
      </c>
    </row>
    <row r="2899">
      <c r="A2899" s="80">
        <f>WEEKDAY(C2899,2)</f>
        <v/>
      </c>
      <c r="B2899" s="80">
        <f>HOUR(D2899)</f>
        <v/>
      </c>
      <c r="C2899" s="80" t="n"/>
      <c r="D2899" s="75" t="n"/>
      <c r="E2899" s="80" t="n"/>
      <c r="F2899" s="80" t="n"/>
      <c r="G2899" s="80" t="n"/>
      <c r="H2899" s="80" t="n"/>
      <c r="I2899" s="80" t="n"/>
      <c r="J2899" s="80" t="n"/>
      <c r="K2899" s="80">
        <f>F2899-Y2899</f>
        <v/>
      </c>
      <c r="L2899" s="82">
        <f>AA2899/(K2899+W2899)</f>
        <v/>
      </c>
      <c r="M2899" s="75" t="n">
        <v>0.1770833333333333</v>
      </c>
      <c r="N2899" s="80" t="n">
        <v>35378.4</v>
      </c>
      <c r="O2899" s="80" t="n">
        <v>10825.92</v>
      </c>
      <c r="P2899" s="80" t="n">
        <v>5576.45</v>
      </c>
      <c r="Q2899" s="80" t="n">
        <v>14048.3</v>
      </c>
      <c r="R2899" s="80" t="n">
        <v>6055.17</v>
      </c>
      <c r="S2899" s="80" t="n">
        <v>-1127.44</v>
      </c>
      <c r="T2899" s="80">
        <f>O2899-Y2899</f>
        <v/>
      </c>
      <c r="U2899" s="82">
        <f>AA2899/(T2899+X2899)</f>
        <v/>
      </c>
      <c r="V2899" s="80">
        <f>INDEX(检修、备用和必开!B:B,MATCH(统调负荷!$C2899,检修、备用和必开!$A:$A,0))</f>
        <v/>
      </c>
      <c r="W2899" s="80">
        <f>INDEX(检修、备用和必开!C:C,MATCH(统调负荷!$C2899,检修、备用和必开!$A:$A,0))</f>
        <v/>
      </c>
      <c r="X2899" s="80">
        <f>INDEX(检修、备用和必开!D:D,MATCH(统调负荷!$C2899,检修、备用和必开!$A:$A,0))</f>
        <v/>
      </c>
      <c r="Y2899" s="80">
        <f>INDEX(检修、备用和必开!E:E,MATCH(统调负荷!$C2899,检修、备用和必开!$A:$A,0))</f>
        <v/>
      </c>
      <c r="Z2899" s="80">
        <f>INDEX(检修、备用和必开!F:F,MATCH(统调负荷!$C2899,检修、备用和必开!$A:$A,0))</f>
        <v/>
      </c>
      <c r="AA2899" s="80">
        <f>94492.4-V2899-Z2899</f>
        <v/>
      </c>
      <c r="AB2899" s="80" t="n">
        <v>300.13</v>
      </c>
      <c r="AC2899" s="80" t="n">
        <v>0</v>
      </c>
      <c r="AD2899" s="83">
        <f>C2899+D2899</f>
        <v/>
      </c>
      <c r="AE2899" s="82">
        <f>N2899-E2899</f>
        <v/>
      </c>
      <c r="AF2899" s="82">
        <f>O2899-F2899</f>
        <v/>
      </c>
      <c r="AG2899" s="82">
        <f>P2899-G2899</f>
        <v/>
      </c>
      <c r="AH2899" s="82">
        <f>Q2899-H2899</f>
        <v/>
      </c>
      <c r="AI2899" s="82">
        <f>R2899-I2899</f>
        <v/>
      </c>
      <c r="AJ2899" s="82">
        <f>S2899-J2899</f>
        <v/>
      </c>
      <c r="AK2899" s="80">
        <f>INDEX(检修、备用和必开!I:I,MATCH(统调负荷!$C2899,检修、备用和必开!$A:$A,0))</f>
        <v/>
      </c>
    </row>
    <row r="2900">
      <c r="A2900" s="80">
        <f>WEEKDAY(C2900,2)</f>
        <v/>
      </c>
      <c r="B2900" s="80">
        <f>HOUR(D2900)</f>
        <v/>
      </c>
      <c r="C2900" s="80" t="n"/>
      <c r="D2900" s="75" t="n"/>
      <c r="E2900" s="80" t="n"/>
      <c r="F2900" s="80" t="n"/>
      <c r="G2900" s="80" t="n"/>
      <c r="H2900" s="80" t="n"/>
      <c r="I2900" s="80" t="n"/>
      <c r="J2900" s="80" t="n"/>
      <c r="K2900" s="80">
        <f>F2900-Y2900</f>
        <v/>
      </c>
      <c r="L2900" s="82">
        <f>AA2900/(K2900+W2900)</f>
        <v/>
      </c>
      <c r="M2900" s="75" t="n">
        <v>0.1875</v>
      </c>
      <c r="N2900" s="80" t="n">
        <v>35079.2</v>
      </c>
      <c r="O2900" s="80" t="n">
        <v>10624.57</v>
      </c>
      <c r="P2900" s="80" t="n">
        <v>5652.56</v>
      </c>
      <c r="Q2900" s="80" t="n">
        <v>13880.3</v>
      </c>
      <c r="R2900" s="80" t="n">
        <v>6037.69</v>
      </c>
      <c r="S2900" s="80" t="n">
        <v>-1115.92</v>
      </c>
      <c r="T2900" s="80">
        <f>O2900-Y2900</f>
        <v/>
      </c>
      <c r="U2900" s="82">
        <f>AA2900/(T2900+X2900)</f>
        <v/>
      </c>
      <c r="V2900" s="80">
        <f>INDEX(检修、备用和必开!B:B,MATCH(统调负荷!$C2900,检修、备用和必开!$A:$A,0))</f>
        <v/>
      </c>
      <c r="W2900" s="80">
        <f>INDEX(检修、备用和必开!C:C,MATCH(统调负荷!$C2900,检修、备用和必开!$A:$A,0))</f>
        <v/>
      </c>
      <c r="X2900" s="80">
        <f>INDEX(检修、备用和必开!D:D,MATCH(统调负荷!$C2900,检修、备用和必开!$A:$A,0))</f>
        <v/>
      </c>
      <c r="Y2900" s="80">
        <f>INDEX(检修、备用和必开!E:E,MATCH(统调负荷!$C2900,检修、备用和必开!$A:$A,0))</f>
        <v/>
      </c>
      <c r="Z2900" s="80">
        <f>INDEX(检修、备用和必开!F:F,MATCH(统调负荷!$C2900,检修、备用和必开!$A:$A,0))</f>
        <v/>
      </c>
      <c r="AA2900" s="80">
        <f>94492.4-V2900-Z2900</f>
        <v/>
      </c>
      <c r="AB2900" s="80" t="n">
        <v>300</v>
      </c>
      <c r="AC2900" s="80" t="n">
        <v>0</v>
      </c>
      <c r="AD2900" s="83">
        <f>C2900+D2900</f>
        <v/>
      </c>
      <c r="AE2900" s="82">
        <f>N2900-E2900</f>
        <v/>
      </c>
      <c r="AF2900" s="82">
        <f>O2900-F2900</f>
        <v/>
      </c>
      <c r="AG2900" s="82">
        <f>P2900-G2900</f>
        <v/>
      </c>
      <c r="AH2900" s="82">
        <f>Q2900-H2900</f>
        <v/>
      </c>
      <c r="AI2900" s="82">
        <f>R2900-I2900</f>
        <v/>
      </c>
      <c r="AJ2900" s="82">
        <f>S2900-J2900</f>
        <v/>
      </c>
      <c r="AK2900" s="80">
        <f>INDEX(检修、备用和必开!I:I,MATCH(统调负荷!$C2900,检修、备用和必开!$A:$A,0))</f>
        <v/>
      </c>
    </row>
    <row r="2901">
      <c r="A2901" s="80">
        <f>WEEKDAY(C2901,2)</f>
        <v/>
      </c>
      <c r="B2901" s="80">
        <f>HOUR(D2901)</f>
        <v/>
      </c>
      <c r="C2901" s="80" t="n"/>
      <c r="D2901" s="75" t="n"/>
      <c r="E2901" s="80" t="n"/>
      <c r="F2901" s="80" t="n"/>
      <c r="G2901" s="80" t="n"/>
      <c r="H2901" s="80" t="n"/>
      <c r="I2901" s="80" t="n"/>
      <c r="J2901" s="80" t="n"/>
      <c r="K2901" s="80">
        <f>F2901-Y2901</f>
        <v/>
      </c>
      <c r="L2901" s="82">
        <f>AA2901/(K2901+W2901)</f>
        <v/>
      </c>
      <c r="M2901" s="75" t="n">
        <v>0.1979166666666667</v>
      </c>
      <c r="N2901" s="80" t="n">
        <v>34989.8</v>
      </c>
      <c r="O2901" s="80" t="n">
        <v>10672.47</v>
      </c>
      <c r="P2901" s="80" t="n">
        <v>5863.56</v>
      </c>
      <c r="Q2901" s="80" t="n">
        <v>13551.3</v>
      </c>
      <c r="R2901" s="80" t="n">
        <v>6033.18</v>
      </c>
      <c r="S2901" s="80" t="n">
        <v>-1130.71</v>
      </c>
      <c r="T2901" s="80">
        <f>O2901-Y2901</f>
        <v/>
      </c>
      <c r="U2901" s="82">
        <f>AA2901/(T2901+X2901)</f>
        <v/>
      </c>
      <c r="V2901" s="80">
        <f>INDEX(检修、备用和必开!B:B,MATCH(统调负荷!$C2901,检修、备用和必开!$A:$A,0))</f>
        <v/>
      </c>
      <c r="W2901" s="80">
        <f>INDEX(检修、备用和必开!C:C,MATCH(统调负荷!$C2901,检修、备用和必开!$A:$A,0))</f>
        <v/>
      </c>
      <c r="X2901" s="80">
        <f>INDEX(检修、备用和必开!D:D,MATCH(统调负荷!$C2901,检修、备用和必开!$A:$A,0))</f>
        <v/>
      </c>
      <c r="Y2901" s="80">
        <f>INDEX(检修、备用和必开!E:E,MATCH(统调负荷!$C2901,检修、备用和必开!$A:$A,0))</f>
        <v/>
      </c>
      <c r="Z2901" s="80">
        <f>INDEX(检修、备用和必开!F:F,MATCH(统调负荷!$C2901,检修、备用和必开!$A:$A,0))</f>
        <v/>
      </c>
      <c r="AA2901" s="80">
        <f>94492.4-V2901-Z2901</f>
        <v/>
      </c>
      <c r="AB2901" s="80" t="n">
        <v>300</v>
      </c>
      <c r="AC2901" s="80" t="n">
        <v>0</v>
      </c>
      <c r="AD2901" s="83">
        <f>C2901+D2901</f>
        <v/>
      </c>
      <c r="AE2901" s="82">
        <f>N2901-E2901</f>
        <v/>
      </c>
      <c r="AF2901" s="82">
        <f>O2901-F2901</f>
        <v/>
      </c>
      <c r="AG2901" s="82">
        <f>P2901-G2901</f>
        <v/>
      </c>
      <c r="AH2901" s="82">
        <f>Q2901-H2901</f>
        <v/>
      </c>
      <c r="AI2901" s="82">
        <f>R2901-I2901</f>
        <v/>
      </c>
      <c r="AJ2901" s="82">
        <f>S2901-J2901</f>
        <v/>
      </c>
      <c r="AK2901" s="80">
        <f>INDEX(检修、备用和必开!I:I,MATCH(统调负荷!$C2901,检修、备用和必开!$A:$A,0))</f>
        <v/>
      </c>
    </row>
    <row r="2902">
      <c r="A2902" s="80">
        <f>WEEKDAY(C2902,2)</f>
        <v/>
      </c>
      <c r="B2902" s="80">
        <f>HOUR(D2902)</f>
        <v/>
      </c>
      <c r="C2902" s="80" t="n"/>
      <c r="D2902" s="75" t="n"/>
      <c r="E2902" s="80" t="n"/>
      <c r="F2902" s="80" t="n"/>
      <c r="G2902" s="80" t="n"/>
      <c r="H2902" s="80" t="n"/>
      <c r="I2902" s="80" t="n"/>
      <c r="J2902" s="80" t="n"/>
      <c r="K2902" s="80">
        <f>F2902-Y2902</f>
        <v/>
      </c>
      <c r="L2902" s="82">
        <f>AA2902/(K2902+W2902)</f>
        <v/>
      </c>
      <c r="M2902" s="75" t="n">
        <v>0.2083333333333333</v>
      </c>
      <c r="N2902" s="80" t="n">
        <v>34789.7</v>
      </c>
      <c r="O2902" s="80" t="n">
        <v>10731.66</v>
      </c>
      <c r="P2902" s="80" t="n">
        <v>5691.41</v>
      </c>
      <c r="Q2902" s="80" t="n">
        <v>13543</v>
      </c>
      <c r="R2902" s="80" t="n">
        <v>5972.75</v>
      </c>
      <c r="S2902" s="80" t="n">
        <v>-1149.12</v>
      </c>
      <c r="T2902" s="80">
        <f>O2902-Y2902</f>
        <v/>
      </c>
      <c r="U2902" s="82">
        <f>AA2902/(T2902+X2902)</f>
        <v/>
      </c>
      <c r="V2902" s="80">
        <f>INDEX(检修、备用和必开!B:B,MATCH(统调负荷!$C2902,检修、备用和必开!$A:$A,0))</f>
        <v/>
      </c>
      <c r="W2902" s="80">
        <f>INDEX(检修、备用和必开!C:C,MATCH(统调负荷!$C2902,检修、备用和必开!$A:$A,0))</f>
        <v/>
      </c>
      <c r="X2902" s="80">
        <f>INDEX(检修、备用和必开!D:D,MATCH(统调负荷!$C2902,检修、备用和必开!$A:$A,0))</f>
        <v/>
      </c>
      <c r="Y2902" s="80">
        <f>INDEX(检修、备用和必开!E:E,MATCH(统调负荷!$C2902,检修、备用和必开!$A:$A,0))</f>
        <v/>
      </c>
      <c r="Z2902" s="80">
        <f>INDEX(检修、备用和必开!F:F,MATCH(统调负荷!$C2902,检修、备用和必开!$A:$A,0))</f>
        <v/>
      </c>
      <c r="AA2902" s="80">
        <f>94492.4-V2902-Z2902</f>
        <v/>
      </c>
      <c r="AB2902" s="80" t="n">
        <v>300</v>
      </c>
      <c r="AC2902" s="80" t="n">
        <v>0</v>
      </c>
      <c r="AD2902" s="83">
        <f>C2902+D2902</f>
        <v/>
      </c>
      <c r="AE2902" s="82">
        <f>N2902-E2902</f>
        <v/>
      </c>
      <c r="AF2902" s="82">
        <f>O2902-F2902</f>
        <v/>
      </c>
      <c r="AG2902" s="82">
        <f>P2902-G2902</f>
        <v/>
      </c>
      <c r="AH2902" s="82">
        <f>Q2902-H2902</f>
        <v/>
      </c>
      <c r="AI2902" s="82">
        <f>R2902-I2902</f>
        <v/>
      </c>
      <c r="AJ2902" s="82">
        <f>S2902-J2902</f>
        <v/>
      </c>
      <c r="AK2902" s="80">
        <f>INDEX(检修、备用和必开!I:I,MATCH(统调负荷!$C2902,检修、备用和必开!$A:$A,0))</f>
        <v/>
      </c>
    </row>
    <row r="2903">
      <c r="A2903" s="80">
        <f>WEEKDAY(C2903,2)</f>
        <v/>
      </c>
      <c r="B2903" s="80">
        <f>HOUR(D2903)</f>
        <v/>
      </c>
      <c r="C2903" s="80" t="n"/>
      <c r="D2903" s="75" t="n"/>
      <c r="E2903" s="80" t="n"/>
      <c r="F2903" s="80" t="n"/>
      <c r="G2903" s="80" t="n"/>
      <c r="H2903" s="80" t="n"/>
      <c r="I2903" s="80" t="n"/>
      <c r="J2903" s="80" t="n"/>
      <c r="K2903" s="80">
        <f>F2903-Y2903</f>
        <v/>
      </c>
      <c r="L2903" s="82">
        <f>AA2903/(K2903+W2903)</f>
        <v/>
      </c>
      <c r="M2903" s="75" t="n">
        <v>0.21875</v>
      </c>
      <c r="N2903" s="80" t="n">
        <v>34881.1</v>
      </c>
      <c r="O2903" s="80" t="n">
        <v>11012.82</v>
      </c>
      <c r="P2903" s="80" t="n">
        <v>5400.62</v>
      </c>
      <c r="Q2903" s="80" t="n">
        <v>13719.7</v>
      </c>
      <c r="R2903" s="80" t="n">
        <v>5905.96</v>
      </c>
      <c r="S2903" s="80" t="n">
        <v>-1158</v>
      </c>
      <c r="T2903" s="80">
        <f>O2903-Y2903</f>
        <v/>
      </c>
      <c r="U2903" s="82">
        <f>AA2903/(T2903+X2903)</f>
        <v/>
      </c>
      <c r="V2903" s="80">
        <f>INDEX(检修、备用和必开!B:B,MATCH(统调负荷!$C2903,检修、备用和必开!$A:$A,0))</f>
        <v/>
      </c>
      <c r="W2903" s="80">
        <f>INDEX(检修、备用和必开!C:C,MATCH(统调负荷!$C2903,检修、备用和必开!$A:$A,0))</f>
        <v/>
      </c>
      <c r="X2903" s="80">
        <f>INDEX(检修、备用和必开!D:D,MATCH(统调负荷!$C2903,检修、备用和必开!$A:$A,0))</f>
        <v/>
      </c>
      <c r="Y2903" s="80">
        <f>INDEX(检修、备用和必开!E:E,MATCH(统调负荷!$C2903,检修、备用和必开!$A:$A,0))</f>
        <v/>
      </c>
      <c r="Z2903" s="80">
        <f>INDEX(检修、备用和必开!F:F,MATCH(统调负荷!$C2903,检修、备用和必开!$A:$A,0))</f>
        <v/>
      </c>
      <c r="AA2903" s="80">
        <f>94492.4-V2903-Z2903</f>
        <v/>
      </c>
      <c r="AB2903" s="80" t="n">
        <v>295.11</v>
      </c>
      <c r="AC2903" s="80" t="n">
        <v>0</v>
      </c>
      <c r="AD2903" s="83">
        <f>C2903+D2903</f>
        <v/>
      </c>
      <c r="AE2903" s="82">
        <f>N2903-E2903</f>
        <v/>
      </c>
      <c r="AF2903" s="82">
        <f>O2903-F2903</f>
        <v/>
      </c>
      <c r="AG2903" s="82">
        <f>P2903-G2903</f>
        <v/>
      </c>
      <c r="AH2903" s="82">
        <f>Q2903-H2903</f>
        <v/>
      </c>
      <c r="AI2903" s="82">
        <f>R2903-I2903</f>
        <v/>
      </c>
      <c r="AJ2903" s="82">
        <f>S2903-J2903</f>
        <v/>
      </c>
      <c r="AK2903" s="80">
        <f>INDEX(检修、备用和必开!I:I,MATCH(统调负荷!$C2903,检修、备用和必开!$A:$A,0))</f>
        <v/>
      </c>
    </row>
    <row r="2904">
      <c r="A2904" s="80">
        <f>WEEKDAY(C2904,2)</f>
        <v/>
      </c>
      <c r="B2904" s="80">
        <f>HOUR(D2904)</f>
        <v/>
      </c>
      <c r="C2904" s="80" t="n"/>
      <c r="D2904" s="75" t="n"/>
      <c r="E2904" s="80" t="n"/>
      <c r="F2904" s="80" t="n"/>
      <c r="G2904" s="80" t="n"/>
      <c r="H2904" s="80" t="n"/>
      <c r="I2904" s="80" t="n"/>
      <c r="J2904" s="80" t="n"/>
      <c r="K2904" s="80">
        <f>F2904-Y2904</f>
        <v/>
      </c>
      <c r="L2904" s="82">
        <f>AA2904/(K2904+W2904)</f>
        <v/>
      </c>
      <c r="M2904" s="75" t="n">
        <v>0.2291666666666667</v>
      </c>
      <c r="N2904" s="80" t="n">
        <v>35156.1</v>
      </c>
      <c r="O2904" s="80" t="n">
        <v>11114.75</v>
      </c>
      <c r="P2904" s="80" t="n">
        <v>5501.78</v>
      </c>
      <c r="Q2904" s="80" t="n">
        <v>13766.9</v>
      </c>
      <c r="R2904" s="80" t="n">
        <v>5951.93</v>
      </c>
      <c r="S2904" s="80" t="n">
        <v>-1179.26</v>
      </c>
      <c r="T2904" s="80">
        <f>O2904-Y2904</f>
        <v/>
      </c>
      <c r="U2904" s="82">
        <f>AA2904/(T2904+X2904)</f>
        <v/>
      </c>
      <c r="V2904" s="80">
        <f>INDEX(检修、备用和必开!B:B,MATCH(统调负荷!$C2904,检修、备用和必开!$A:$A,0))</f>
        <v/>
      </c>
      <c r="W2904" s="80">
        <f>INDEX(检修、备用和必开!C:C,MATCH(统调负荷!$C2904,检修、备用和必开!$A:$A,0))</f>
        <v/>
      </c>
      <c r="X2904" s="80">
        <f>INDEX(检修、备用和必开!D:D,MATCH(统调负荷!$C2904,检修、备用和必开!$A:$A,0))</f>
        <v/>
      </c>
      <c r="Y2904" s="80">
        <f>INDEX(检修、备用和必开!E:E,MATCH(统调负荷!$C2904,检修、备用和必开!$A:$A,0))</f>
        <v/>
      </c>
      <c r="Z2904" s="80">
        <f>INDEX(检修、备用和必开!F:F,MATCH(统调负荷!$C2904,检修、备用和必开!$A:$A,0))</f>
        <v/>
      </c>
      <c r="AA2904" s="80">
        <f>94492.4-V2904-Z2904</f>
        <v/>
      </c>
      <c r="AB2904" s="80" t="n">
        <v>298.11</v>
      </c>
      <c r="AC2904" s="80" t="n">
        <v>0</v>
      </c>
      <c r="AD2904" s="83">
        <f>C2904+D2904</f>
        <v/>
      </c>
      <c r="AE2904" s="82">
        <f>N2904-E2904</f>
        <v/>
      </c>
      <c r="AF2904" s="82">
        <f>O2904-F2904</f>
        <v/>
      </c>
      <c r="AG2904" s="82">
        <f>P2904-G2904</f>
        <v/>
      </c>
      <c r="AH2904" s="82">
        <f>Q2904-H2904</f>
        <v/>
      </c>
      <c r="AI2904" s="82">
        <f>R2904-I2904</f>
        <v/>
      </c>
      <c r="AJ2904" s="82">
        <f>S2904-J2904</f>
        <v/>
      </c>
      <c r="AK2904" s="80">
        <f>INDEX(检修、备用和必开!I:I,MATCH(统调负荷!$C2904,检修、备用和必开!$A:$A,0))</f>
        <v/>
      </c>
    </row>
    <row r="2905">
      <c r="A2905" s="80">
        <f>WEEKDAY(C2905,2)</f>
        <v/>
      </c>
      <c r="B2905" s="80">
        <f>HOUR(D2905)</f>
        <v/>
      </c>
      <c r="C2905" s="80" t="n"/>
      <c r="D2905" s="75" t="n"/>
      <c r="E2905" s="80" t="n"/>
      <c r="F2905" s="80" t="n"/>
      <c r="G2905" s="80" t="n"/>
      <c r="H2905" s="80" t="n"/>
      <c r="I2905" s="80" t="n"/>
      <c r="J2905" s="80" t="n"/>
      <c r="K2905" s="80">
        <f>F2905-Y2905</f>
        <v/>
      </c>
      <c r="L2905" s="82">
        <f>AA2905/(K2905+W2905)</f>
        <v/>
      </c>
      <c r="M2905" s="75" t="n">
        <v>0.2395833333333333</v>
      </c>
      <c r="N2905" s="80" t="n">
        <v>35220.8</v>
      </c>
      <c r="O2905" s="80" t="n">
        <v>11501.61</v>
      </c>
      <c r="P2905" s="80" t="n">
        <v>5600.01</v>
      </c>
      <c r="Q2905" s="80" t="n">
        <v>13461.7</v>
      </c>
      <c r="R2905" s="80" t="n">
        <v>5857.35</v>
      </c>
      <c r="S2905" s="80" t="n">
        <v>-1199.87</v>
      </c>
      <c r="T2905" s="80">
        <f>O2905-Y2905</f>
        <v/>
      </c>
      <c r="U2905" s="82">
        <f>AA2905/(T2905+X2905)</f>
        <v/>
      </c>
      <c r="V2905" s="80">
        <f>INDEX(检修、备用和必开!B:B,MATCH(统调负荷!$C2905,检修、备用和必开!$A:$A,0))</f>
        <v/>
      </c>
      <c r="W2905" s="80">
        <f>INDEX(检修、备用和必开!C:C,MATCH(统调负荷!$C2905,检修、备用和必开!$A:$A,0))</f>
        <v/>
      </c>
      <c r="X2905" s="80">
        <f>INDEX(检修、备用和必开!D:D,MATCH(统调负荷!$C2905,检修、备用和必开!$A:$A,0))</f>
        <v/>
      </c>
      <c r="Y2905" s="80">
        <f>INDEX(检修、备用和必开!E:E,MATCH(统调负荷!$C2905,检修、备用和必开!$A:$A,0))</f>
        <v/>
      </c>
      <c r="Z2905" s="80">
        <f>INDEX(检修、备用和必开!F:F,MATCH(统调负荷!$C2905,检修、备用和必开!$A:$A,0))</f>
        <v/>
      </c>
      <c r="AA2905" s="80">
        <f>94492.4-V2905-Z2905</f>
        <v/>
      </c>
      <c r="AB2905" s="80" t="n">
        <v>300.11</v>
      </c>
      <c r="AC2905" s="80" t="n">
        <v>71</v>
      </c>
      <c r="AD2905" s="83">
        <f>C2905+D2905</f>
        <v/>
      </c>
      <c r="AE2905" s="82">
        <f>N2905-E2905</f>
        <v/>
      </c>
      <c r="AF2905" s="82">
        <f>O2905-F2905</f>
        <v/>
      </c>
      <c r="AG2905" s="82">
        <f>P2905-G2905</f>
        <v/>
      </c>
      <c r="AH2905" s="82">
        <f>Q2905-H2905</f>
        <v/>
      </c>
      <c r="AI2905" s="82">
        <f>R2905-I2905</f>
        <v/>
      </c>
      <c r="AJ2905" s="82">
        <f>S2905-J2905</f>
        <v/>
      </c>
      <c r="AK2905" s="80">
        <f>INDEX(检修、备用和必开!I:I,MATCH(统调负荷!$C2905,检修、备用和必开!$A:$A,0))</f>
        <v/>
      </c>
    </row>
    <row r="2906">
      <c r="A2906" s="80">
        <f>WEEKDAY(C2906,2)</f>
        <v/>
      </c>
      <c r="B2906" s="80">
        <f>HOUR(D2906)</f>
        <v/>
      </c>
      <c r="C2906" s="80" t="n"/>
      <c r="D2906" s="75" t="n"/>
      <c r="E2906" s="80" t="n"/>
      <c r="F2906" s="80" t="n"/>
      <c r="G2906" s="80" t="n"/>
      <c r="H2906" s="80" t="n"/>
      <c r="I2906" s="80" t="n"/>
      <c r="J2906" s="80" t="n"/>
      <c r="K2906" s="80">
        <f>F2906-Y2906</f>
        <v/>
      </c>
      <c r="L2906" s="82">
        <f>AA2906/(K2906+W2906)</f>
        <v/>
      </c>
      <c r="M2906" s="75" t="n">
        <v>0.25</v>
      </c>
      <c r="N2906" s="80" t="n">
        <v>35517.5</v>
      </c>
      <c r="O2906" s="80" t="n">
        <v>11808.98</v>
      </c>
      <c r="P2906" s="80" t="n">
        <v>5462.62</v>
      </c>
      <c r="Q2906" s="80" t="n">
        <v>13607.9</v>
      </c>
      <c r="R2906" s="80" t="n">
        <v>5838.65</v>
      </c>
      <c r="S2906" s="80" t="n">
        <v>-1200.65</v>
      </c>
      <c r="T2906" s="80">
        <f>O2906-Y2906</f>
        <v/>
      </c>
      <c r="U2906" s="82">
        <f>AA2906/(T2906+X2906)</f>
        <v/>
      </c>
      <c r="V2906" s="80">
        <f>INDEX(检修、备用和必开!B:B,MATCH(统调负荷!$C2906,检修、备用和必开!$A:$A,0))</f>
        <v/>
      </c>
      <c r="W2906" s="80">
        <f>INDEX(检修、备用和必开!C:C,MATCH(统调负荷!$C2906,检修、备用和必开!$A:$A,0))</f>
        <v/>
      </c>
      <c r="X2906" s="80">
        <f>INDEX(检修、备用和必开!D:D,MATCH(统调负荷!$C2906,检修、备用和必开!$A:$A,0))</f>
        <v/>
      </c>
      <c r="Y2906" s="80">
        <f>INDEX(检修、备用和必开!E:E,MATCH(统调负荷!$C2906,检修、备用和必开!$A:$A,0))</f>
        <v/>
      </c>
      <c r="Z2906" s="80">
        <f>INDEX(检修、备用和必开!F:F,MATCH(统调负荷!$C2906,检修、备用和必开!$A:$A,0))</f>
        <v/>
      </c>
      <c r="AA2906" s="80">
        <f>94492.4-V2906-Z2906</f>
        <v/>
      </c>
      <c r="AB2906" s="80" t="n">
        <v>305</v>
      </c>
      <c r="AC2906" s="80" t="n">
        <v>0</v>
      </c>
      <c r="AD2906" s="83">
        <f>C2906+D2906</f>
        <v/>
      </c>
      <c r="AE2906" s="82">
        <f>N2906-E2906</f>
        <v/>
      </c>
      <c r="AF2906" s="82">
        <f>O2906-F2906</f>
        <v/>
      </c>
      <c r="AG2906" s="82">
        <f>P2906-G2906</f>
        <v/>
      </c>
      <c r="AH2906" s="82">
        <f>Q2906-H2906</f>
        <v/>
      </c>
      <c r="AI2906" s="82">
        <f>R2906-I2906</f>
        <v/>
      </c>
      <c r="AJ2906" s="82">
        <f>S2906-J2906</f>
        <v/>
      </c>
      <c r="AK2906" s="80">
        <f>INDEX(检修、备用和必开!I:I,MATCH(统调负荷!$C2906,检修、备用和必开!$A:$A,0))</f>
        <v/>
      </c>
    </row>
    <row r="2907">
      <c r="A2907" s="80">
        <f>WEEKDAY(C2907,2)</f>
        <v/>
      </c>
      <c r="B2907" s="80">
        <f>HOUR(D2907)</f>
        <v/>
      </c>
      <c r="C2907" s="80" t="n"/>
      <c r="D2907" s="75" t="n"/>
      <c r="E2907" s="80" t="n"/>
      <c r="F2907" s="80" t="n"/>
      <c r="G2907" s="80" t="n"/>
      <c r="H2907" s="80" t="n"/>
      <c r="I2907" s="80" t="n"/>
      <c r="J2907" s="80" t="n"/>
      <c r="K2907" s="80">
        <f>F2907-Y2907</f>
        <v/>
      </c>
      <c r="L2907" s="82">
        <f>AA2907/(K2907+W2907)</f>
        <v/>
      </c>
      <c r="M2907" s="75" t="n">
        <v>0.2604166666666667</v>
      </c>
      <c r="N2907" s="80" t="n">
        <v>35938.6</v>
      </c>
      <c r="O2907" s="80" t="n">
        <v>12317.48</v>
      </c>
      <c r="P2907" s="80" t="n">
        <v>5398.49</v>
      </c>
      <c r="Q2907" s="80" t="n">
        <v>13637.4</v>
      </c>
      <c r="R2907" s="80" t="n">
        <v>5841.7</v>
      </c>
      <c r="S2907" s="80" t="n">
        <v>-1256.47</v>
      </c>
      <c r="T2907" s="80">
        <f>O2907-Y2907</f>
        <v/>
      </c>
      <c r="U2907" s="82">
        <f>AA2907/(T2907+X2907)</f>
        <v/>
      </c>
      <c r="V2907" s="80">
        <f>INDEX(检修、备用和必开!B:B,MATCH(统调负荷!$C2907,检修、备用和必开!$A:$A,0))</f>
        <v/>
      </c>
      <c r="W2907" s="80">
        <f>INDEX(检修、备用和必开!C:C,MATCH(统调负荷!$C2907,检修、备用和必开!$A:$A,0))</f>
        <v/>
      </c>
      <c r="X2907" s="80">
        <f>INDEX(检修、备用和必开!D:D,MATCH(统调负荷!$C2907,检修、备用和必开!$A:$A,0))</f>
        <v/>
      </c>
      <c r="Y2907" s="80">
        <f>INDEX(检修、备用和必开!E:E,MATCH(统调负荷!$C2907,检修、备用和必开!$A:$A,0))</f>
        <v/>
      </c>
      <c r="Z2907" s="80">
        <f>INDEX(检修、备用和必开!F:F,MATCH(统调负荷!$C2907,检修、备用和必开!$A:$A,0))</f>
        <v/>
      </c>
      <c r="AA2907" s="80">
        <f>94492.4-V2907-Z2907</f>
        <v/>
      </c>
      <c r="AB2907" s="80" t="n">
        <v>295.93</v>
      </c>
      <c r="AC2907" s="80" t="n">
        <v>250</v>
      </c>
      <c r="AD2907" s="83">
        <f>C2907+D2907</f>
        <v/>
      </c>
      <c r="AE2907" s="82">
        <f>N2907-E2907</f>
        <v/>
      </c>
      <c r="AF2907" s="82">
        <f>O2907-F2907</f>
        <v/>
      </c>
      <c r="AG2907" s="82">
        <f>P2907-G2907</f>
        <v/>
      </c>
      <c r="AH2907" s="82">
        <f>Q2907-H2907</f>
        <v/>
      </c>
      <c r="AI2907" s="82">
        <f>R2907-I2907</f>
        <v/>
      </c>
      <c r="AJ2907" s="82">
        <f>S2907-J2907</f>
        <v/>
      </c>
      <c r="AK2907" s="80">
        <f>INDEX(检修、备用和必开!I:I,MATCH(统调负荷!$C2907,检修、备用和必开!$A:$A,0))</f>
        <v/>
      </c>
    </row>
    <row r="2908">
      <c r="A2908" s="80">
        <f>WEEKDAY(C2908,2)</f>
        <v/>
      </c>
      <c r="B2908" s="80">
        <f>HOUR(D2908)</f>
        <v/>
      </c>
      <c r="C2908" s="80" t="n"/>
      <c r="D2908" s="75" t="n"/>
      <c r="E2908" s="80" t="n"/>
      <c r="F2908" s="80" t="n"/>
      <c r="G2908" s="80" t="n"/>
      <c r="H2908" s="80" t="n"/>
      <c r="I2908" s="80" t="n"/>
      <c r="J2908" s="80" t="n"/>
      <c r="K2908" s="80">
        <f>F2908-Y2908</f>
        <v/>
      </c>
      <c r="L2908" s="82">
        <f>AA2908/(K2908+W2908)</f>
        <v/>
      </c>
      <c r="M2908" s="75" t="n">
        <v>0.2708333333333333</v>
      </c>
      <c r="N2908" s="80" t="n">
        <v>36237.4</v>
      </c>
      <c r="O2908" s="80" t="n">
        <v>12955.66</v>
      </c>
      <c r="P2908" s="80" t="n">
        <v>5084.82</v>
      </c>
      <c r="Q2908" s="80" t="n">
        <v>13781.9</v>
      </c>
      <c r="R2908" s="80" t="n">
        <v>5821.27</v>
      </c>
      <c r="S2908" s="80" t="n">
        <v>-1406.25</v>
      </c>
      <c r="T2908" s="80">
        <f>O2908-Y2908</f>
        <v/>
      </c>
      <c r="U2908" s="82">
        <f>AA2908/(T2908+X2908)</f>
        <v/>
      </c>
      <c r="V2908" s="80">
        <f>INDEX(检修、备用和必开!B:B,MATCH(统调负荷!$C2908,检修、备用和必开!$A:$A,0))</f>
        <v/>
      </c>
      <c r="W2908" s="80">
        <f>INDEX(检修、备用和必开!C:C,MATCH(统调负荷!$C2908,检修、备用和必开!$A:$A,0))</f>
        <v/>
      </c>
      <c r="X2908" s="80">
        <f>INDEX(检修、备用和必开!D:D,MATCH(统调负荷!$C2908,检修、备用和必开!$A:$A,0))</f>
        <v/>
      </c>
      <c r="Y2908" s="80">
        <f>INDEX(检修、备用和必开!E:E,MATCH(统调负荷!$C2908,检修、备用和必开!$A:$A,0))</f>
        <v/>
      </c>
      <c r="Z2908" s="80">
        <f>INDEX(检修、备用和必开!F:F,MATCH(统调负荷!$C2908,检修、备用和必开!$A:$A,0))</f>
        <v/>
      </c>
      <c r="AA2908" s="80">
        <f>94492.4-V2908-Z2908</f>
        <v/>
      </c>
      <c r="AB2908" s="80" t="n">
        <v>300</v>
      </c>
      <c r="AC2908" s="80" t="n">
        <v>261</v>
      </c>
      <c r="AD2908" s="83">
        <f>C2908+D2908</f>
        <v/>
      </c>
      <c r="AE2908" s="82">
        <f>N2908-E2908</f>
        <v/>
      </c>
      <c r="AF2908" s="82">
        <f>O2908-F2908</f>
        <v/>
      </c>
      <c r="AG2908" s="82">
        <f>P2908-G2908</f>
        <v/>
      </c>
      <c r="AH2908" s="82">
        <f>Q2908-H2908</f>
        <v/>
      </c>
      <c r="AI2908" s="82">
        <f>R2908-I2908</f>
        <v/>
      </c>
      <c r="AJ2908" s="82">
        <f>S2908-J2908</f>
        <v/>
      </c>
      <c r="AK2908" s="80">
        <f>INDEX(检修、备用和必开!I:I,MATCH(统调负荷!$C2908,检修、备用和必开!$A:$A,0))</f>
        <v/>
      </c>
    </row>
    <row r="2909">
      <c r="A2909" s="80">
        <f>WEEKDAY(C2909,2)</f>
        <v/>
      </c>
      <c r="B2909" s="80">
        <f>HOUR(D2909)</f>
        <v/>
      </c>
      <c r="C2909" s="80" t="n"/>
      <c r="D2909" s="75" t="n"/>
      <c r="E2909" s="80" t="n"/>
      <c r="F2909" s="80" t="n"/>
      <c r="G2909" s="80" t="n"/>
      <c r="H2909" s="80" t="n"/>
      <c r="I2909" s="80" t="n"/>
      <c r="J2909" s="80" t="n"/>
      <c r="K2909" s="80">
        <f>F2909-Y2909</f>
        <v/>
      </c>
      <c r="L2909" s="82">
        <f>AA2909/(K2909+W2909)</f>
        <v/>
      </c>
      <c r="M2909" s="75" t="n">
        <v>0.28125</v>
      </c>
      <c r="N2909" s="80" t="n">
        <v>36821.1</v>
      </c>
      <c r="O2909" s="80" t="n">
        <v>13271.14</v>
      </c>
      <c r="P2909" s="80" t="n">
        <v>5395.91</v>
      </c>
      <c r="Q2909" s="80" t="n">
        <v>13752.2</v>
      </c>
      <c r="R2909" s="80" t="n">
        <v>5823.67</v>
      </c>
      <c r="S2909" s="80" t="n">
        <v>-1421.82</v>
      </c>
      <c r="T2909" s="80">
        <f>O2909-Y2909</f>
        <v/>
      </c>
      <c r="U2909" s="82">
        <f>AA2909/(T2909+X2909)</f>
        <v/>
      </c>
      <c r="V2909" s="80">
        <f>INDEX(检修、备用和必开!B:B,MATCH(统调负荷!$C2909,检修、备用和必开!$A:$A,0))</f>
        <v/>
      </c>
      <c r="W2909" s="80">
        <f>INDEX(检修、备用和必开!C:C,MATCH(统调负荷!$C2909,检修、备用和必开!$A:$A,0))</f>
        <v/>
      </c>
      <c r="X2909" s="80">
        <f>INDEX(检修、备用和必开!D:D,MATCH(统调负荷!$C2909,检修、备用和必开!$A:$A,0))</f>
        <v/>
      </c>
      <c r="Y2909" s="80">
        <f>INDEX(检修、备用和必开!E:E,MATCH(统调负荷!$C2909,检修、备用和必开!$A:$A,0))</f>
        <v/>
      </c>
      <c r="Z2909" s="80">
        <f>INDEX(检修、备用和必开!F:F,MATCH(统调负荷!$C2909,检修、备用和必开!$A:$A,0))</f>
        <v/>
      </c>
      <c r="AA2909" s="80">
        <f>94492.4-V2909-Z2909</f>
        <v/>
      </c>
      <c r="AB2909" s="80" t="n">
        <v>300.13</v>
      </c>
      <c r="AC2909" s="80" t="n">
        <v>260</v>
      </c>
      <c r="AD2909" s="83">
        <f>C2909+D2909</f>
        <v/>
      </c>
      <c r="AE2909" s="82">
        <f>N2909-E2909</f>
        <v/>
      </c>
      <c r="AF2909" s="82">
        <f>O2909-F2909</f>
        <v/>
      </c>
      <c r="AG2909" s="82">
        <f>P2909-G2909</f>
        <v/>
      </c>
      <c r="AH2909" s="82">
        <f>Q2909-H2909</f>
        <v/>
      </c>
      <c r="AI2909" s="82">
        <f>R2909-I2909</f>
        <v/>
      </c>
      <c r="AJ2909" s="82">
        <f>S2909-J2909</f>
        <v/>
      </c>
      <c r="AK2909" s="80">
        <f>INDEX(检修、备用和必开!I:I,MATCH(统调负荷!$C2909,检修、备用和必开!$A:$A,0))</f>
        <v/>
      </c>
    </row>
    <row r="2910">
      <c r="A2910" s="80">
        <f>WEEKDAY(C2910,2)</f>
        <v/>
      </c>
      <c r="B2910" s="80">
        <f>HOUR(D2910)</f>
        <v/>
      </c>
      <c r="C2910" s="80" t="n"/>
      <c r="D2910" s="75" t="n"/>
      <c r="E2910" s="80" t="n"/>
      <c r="F2910" s="80" t="n"/>
      <c r="G2910" s="80" t="n"/>
      <c r="H2910" s="80" t="n"/>
      <c r="I2910" s="80" t="n"/>
      <c r="J2910" s="80" t="n"/>
      <c r="K2910" s="80">
        <f>F2910-Y2910</f>
        <v/>
      </c>
      <c r="L2910" s="82">
        <f>AA2910/(K2910+W2910)</f>
        <v/>
      </c>
      <c r="M2910" s="75" t="n">
        <v>0.2916666666666667</v>
      </c>
      <c r="N2910" s="80" t="n">
        <v>37460.2</v>
      </c>
      <c r="O2910" s="80" t="n">
        <v>13412.1</v>
      </c>
      <c r="P2910" s="80" t="n">
        <v>5602.02</v>
      </c>
      <c r="Q2910" s="80" t="n">
        <v>13922.9</v>
      </c>
      <c r="R2910" s="80" t="n">
        <v>5863.55</v>
      </c>
      <c r="S2910" s="80" t="n">
        <v>-1340.37</v>
      </c>
      <c r="T2910" s="80">
        <f>O2910-Y2910</f>
        <v/>
      </c>
      <c r="U2910" s="82">
        <f>AA2910/(T2910+X2910)</f>
        <v/>
      </c>
      <c r="V2910" s="80">
        <f>INDEX(检修、备用和必开!B:B,MATCH(统调负荷!$C2910,检修、备用和必开!$A:$A,0))</f>
        <v/>
      </c>
      <c r="W2910" s="80">
        <f>INDEX(检修、备用和必开!C:C,MATCH(统调负荷!$C2910,检修、备用和必开!$A:$A,0))</f>
        <v/>
      </c>
      <c r="X2910" s="80">
        <f>INDEX(检修、备用和必开!D:D,MATCH(统调负荷!$C2910,检修、备用和必开!$A:$A,0))</f>
        <v/>
      </c>
      <c r="Y2910" s="80">
        <f>INDEX(检修、备用和必开!E:E,MATCH(统调负荷!$C2910,检修、备用和必开!$A:$A,0))</f>
        <v/>
      </c>
      <c r="Z2910" s="80">
        <f>INDEX(检修、备用和必开!F:F,MATCH(统调负荷!$C2910,检修、备用和必开!$A:$A,0))</f>
        <v/>
      </c>
      <c r="AA2910" s="80">
        <f>94492.4-V2910-Z2910</f>
        <v/>
      </c>
      <c r="AB2910" s="80" t="n">
        <v>305.11</v>
      </c>
      <c r="AC2910" s="80" t="n">
        <v>260</v>
      </c>
      <c r="AD2910" s="83">
        <f>C2910+D2910</f>
        <v/>
      </c>
      <c r="AE2910" s="82">
        <f>N2910-E2910</f>
        <v/>
      </c>
      <c r="AF2910" s="82">
        <f>O2910-F2910</f>
        <v/>
      </c>
      <c r="AG2910" s="82">
        <f>P2910-G2910</f>
        <v/>
      </c>
      <c r="AH2910" s="82">
        <f>Q2910-H2910</f>
        <v/>
      </c>
      <c r="AI2910" s="82">
        <f>R2910-I2910</f>
        <v/>
      </c>
      <c r="AJ2910" s="82">
        <f>S2910-J2910</f>
        <v/>
      </c>
      <c r="AK2910" s="80">
        <f>INDEX(检修、备用和必开!I:I,MATCH(统调负荷!$C2910,检修、备用和必开!$A:$A,0))</f>
        <v/>
      </c>
    </row>
    <row r="2911">
      <c r="A2911" s="80">
        <f>WEEKDAY(C2911,2)</f>
        <v/>
      </c>
      <c r="B2911" s="80">
        <f>HOUR(D2911)</f>
        <v/>
      </c>
      <c r="C2911" s="80" t="n"/>
      <c r="D2911" s="75" t="n"/>
      <c r="E2911" s="80" t="n"/>
      <c r="F2911" s="80" t="n"/>
      <c r="G2911" s="80" t="n"/>
      <c r="H2911" s="80" t="n"/>
      <c r="I2911" s="80" t="n"/>
      <c r="J2911" s="80" t="n"/>
      <c r="K2911" s="80">
        <f>F2911-Y2911</f>
        <v/>
      </c>
      <c r="L2911" s="82">
        <f>AA2911/(K2911+W2911)</f>
        <v/>
      </c>
      <c r="M2911" s="75" t="n">
        <v>0.3020833333333333</v>
      </c>
      <c r="N2911" s="80" t="n">
        <v>38646.8</v>
      </c>
      <c r="O2911" s="80" t="n">
        <v>14137.74</v>
      </c>
      <c r="P2911" s="80" t="n">
        <v>5985.08</v>
      </c>
      <c r="Q2911" s="80" t="n">
        <v>14036.2</v>
      </c>
      <c r="R2911" s="80" t="n">
        <v>5878.86</v>
      </c>
      <c r="S2911" s="80" t="n">
        <v>-1391.08</v>
      </c>
      <c r="T2911" s="80">
        <f>O2911-Y2911</f>
        <v/>
      </c>
      <c r="U2911" s="82">
        <f>AA2911/(T2911+X2911)</f>
        <v/>
      </c>
      <c r="V2911" s="80">
        <f>INDEX(检修、备用和必开!B:B,MATCH(统调负荷!$C2911,检修、备用和必开!$A:$A,0))</f>
        <v/>
      </c>
      <c r="W2911" s="80">
        <f>INDEX(检修、备用和必开!C:C,MATCH(统调负荷!$C2911,检修、备用和必开!$A:$A,0))</f>
        <v/>
      </c>
      <c r="X2911" s="80">
        <f>INDEX(检修、备用和必开!D:D,MATCH(统调负荷!$C2911,检修、备用和必开!$A:$A,0))</f>
        <v/>
      </c>
      <c r="Y2911" s="80">
        <f>INDEX(检修、备用和必开!E:E,MATCH(统调负荷!$C2911,检修、备用和必开!$A:$A,0))</f>
        <v/>
      </c>
      <c r="Z2911" s="80">
        <f>INDEX(检修、备用和必开!F:F,MATCH(统调负荷!$C2911,检修、备用和必开!$A:$A,0))</f>
        <v/>
      </c>
      <c r="AA2911" s="80">
        <f>94492.4-V2911-Z2911</f>
        <v/>
      </c>
      <c r="AB2911" s="80" t="n">
        <v>330</v>
      </c>
      <c r="AC2911" s="80" t="n">
        <v>310</v>
      </c>
      <c r="AD2911" s="83">
        <f>C2911+D2911</f>
        <v/>
      </c>
      <c r="AE2911" s="82">
        <f>N2911-E2911</f>
        <v/>
      </c>
      <c r="AF2911" s="82">
        <f>O2911-F2911</f>
        <v/>
      </c>
      <c r="AG2911" s="82">
        <f>P2911-G2911</f>
        <v/>
      </c>
      <c r="AH2911" s="82">
        <f>Q2911-H2911</f>
        <v/>
      </c>
      <c r="AI2911" s="82">
        <f>R2911-I2911</f>
        <v/>
      </c>
      <c r="AJ2911" s="82">
        <f>S2911-J2911</f>
        <v/>
      </c>
      <c r="AK2911" s="80">
        <f>INDEX(检修、备用和必开!I:I,MATCH(统调负荷!$C2911,检修、备用和必开!$A:$A,0))</f>
        <v/>
      </c>
    </row>
    <row r="2912">
      <c r="A2912" s="80">
        <f>WEEKDAY(C2912,2)</f>
        <v/>
      </c>
      <c r="B2912" s="80">
        <f>HOUR(D2912)</f>
        <v/>
      </c>
      <c r="C2912" s="80" t="n"/>
      <c r="D2912" s="75" t="n"/>
      <c r="E2912" s="80" t="n"/>
      <c r="F2912" s="80" t="n"/>
      <c r="G2912" s="80" t="n"/>
      <c r="H2912" s="80" t="n"/>
      <c r="I2912" s="80" t="n"/>
      <c r="J2912" s="80" t="n"/>
      <c r="K2912" s="80">
        <f>F2912-Y2912</f>
        <v/>
      </c>
      <c r="L2912" s="82">
        <f>AA2912/(K2912+W2912)</f>
        <v/>
      </c>
      <c r="M2912" s="75" t="n">
        <v>0.3125</v>
      </c>
      <c r="N2912" s="80" t="n">
        <v>39377.7</v>
      </c>
      <c r="O2912" s="80" t="n">
        <v>14846.46</v>
      </c>
      <c r="P2912" s="80" t="n">
        <v>5693.72</v>
      </c>
      <c r="Q2912" s="80" t="n">
        <v>14366.7</v>
      </c>
      <c r="R2912" s="80" t="n">
        <v>6070.69</v>
      </c>
      <c r="S2912" s="80" t="n">
        <v>-1599.87</v>
      </c>
      <c r="T2912" s="80">
        <f>O2912-Y2912</f>
        <v/>
      </c>
      <c r="U2912" s="82">
        <f>AA2912/(T2912+X2912)</f>
        <v/>
      </c>
      <c r="V2912" s="80">
        <f>INDEX(检修、备用和必开!B:B,MATCH(统调负荷!$C2912,检修、备用和必开!$A:$A,0))</f>
        <v/>
      </c>
      <c r="W2912" s="80">
        <f>INDEX(检修、备用和必开!C:C,MATCH(统调负荷!$C2912,检修、备用和必开!$A:$A,0))</f>
        <v/>
      </c>
      <c r="X2912" s="80">
        <f>INDEX(检修、备用和必开!D:D,MATCH(统调负荷!$C2912,检修、备用和必开!$A:$A,0))</f>
        <v/>
      </c>
      <c r="Y2912" s="80">
        <f>INDEX(检修、备用和必开!E:E,MATCH(统调负荷!$C2912,检修、备用和必开!$A:$A,0))</f>
        <v/>
      </c>
      <c r="Z2912" s="80">
        <f>INDEX(检修、备用和必开!F:F,MATCH(统调负荷!$C2912,检修、备用和必开!$A:$A,0))</f>
        <v/>
      </c>
      <c r="AA2912" s="80">
        <f>94492.4-V2912-Z2912</f>
        <v/>
      </c>
      <c r="AB2912" s="80" t="n">
        <v>330.55</v>
      </c>
      <c r="AC2912" s="80" t="n">
        <v>305</v>
      </c>
      <c r="AD2912" s="83">
        <f>C2912+D2912</f>
        <v/>
      </c>
      <c r="AE2912" s="82">
        <f>N2912-E2912</f>
        <v/>
      </c>
      <c r="AF2912" s="82">
        <f>O2912-F2912</f>
        <v/>
      </c>
      <c r="AG2912" s="82">
        <f>P2912-G2912</f>
        <v/>
      </c>
      <c r="AH2912" s="82">
        <f>Q2912-H2912</f>
        <v/>
      </c>
      <c r="AI2912" s="82">
        <f>R2912-I2912</f>
        <v/>
      </c>
      <c r="AJ2912" s="82">
        <f>S2912-J2912</f>
        <v/>
      </c>
      <c r="AK2912" s="80">
        <f>INDEX(检修、备用和必开!I:I,MATCH(统调负荷!$C2912,检修、备用和必开!$A:$A,0))</f>
        <v/>
      </c>
    </row>
    <row r="2913">
      <c r="A2913" s="80">
        <f>WEEKDAY(C2913,2)</f>
        <v/>
      </c>
      <c r="B2913" s="80">
        <f>HOUR(D2913)</f>
        <v/>
      </c>
      <c r="C2913" s="80" t="n"/>
      <c r="D2913" s="75" t="n"/>
      <c r="E2913" s="80" t="n"/>
      <c r="F2913" s="80" t="n"/>
      <c r="G2913" s="80" t="n"/>
      <c r="H2913" s="80" t="n"/>
      <c r="I2913" s="80" t="n"/>
      <c r="J2913" s="80" t="n"/>
      <c r="K2913" s="80">
        <f>F2913-Y2913</f>
        <v/>
      </c>
      <c r="L2913" s="82">
        <f>AA2913/(K2913+W2913)</f>
        <v/>
      </c>
      <c r="M2913" s="75" t="n">
        <v>0.3229166666666667</v>
      </c>
      <c r="N2913" s="80" t="n">
        <v>39811.1</v>
      </c>
      <c r="O2913" s="80" t="n">
        <v>14759.34</v>
      </c>
      <c r="P2913" s="80" t="n">
        <v>5747.92</v>
      </c>
      <c r="Q2913" s="80" t="n">
        <v>14784.5</v>
      </c>
      <c r="R2913" s="80" t="n">
        <v>6240.38</v>
      </c>
      <c r="S2913" s="80" t="n">
        <v>-1721.04</v>
      </c>
      <c r="T2913" s="80">
        <f>O2913-Y2913</f>
        <v/>
      </c>
      <c r="U2913" s="82">
        <f>AA2913/(T2913+X2913)</f>
        <v/>
      </c>
      <c r="V2913" s="80">
        <f>INDEX(检修、备用和必开!B:B,MATCH(统调负荷!$C2913,检修、备用和必开!$A:$A,0))</f>
        <v/>
      </c>
      <c r="W2913" s="80">
        <f>INDEX(检修、备用和必开!C:C,MATCH(统调负荷!$C2913,检修、备用和必开!$A:$A,0))</f>
        <v/>
      </c>
      <c r="X2913" s="80">
        <f>INDEX(检修、备用和必开!D:D,MATCH(统调负荷!$C2913,检修、备用和必开!$A:$A,0))</f>
        <v/>
      </c>
      <c r="Y2913" s="80">
        <f>INDEX(检修、备用和必开!E:E,MATCH(统调负荷!$C2913,检修、备用和必开!$A:$A,0))</f>
        <v/>
      </c>
      <c r="Z2913" s="80">
        <f>INDEX(检修、备用和必开!F:F,MATCH(统调负荷!$C2913,检修、备用和必开!$A:$A,0))</f>
        <v/>
      </c>
      <c r="AA2913" s="80">
        <f>94492.4-V2913-Z2913</f>
        <v/>
      </c>
      <c r="AB2913" s="80" t="n">
        <v>350</v>
      </c>
      <c r="AC2913" s="80" t="n">
        <v>305.11</v>
      </c>
      <c r="AD2913" s="83">
        <f>C2913+D2913</f>
        <v/>
      </c>
      <c r="AE2913" s="82">
        <f>N2913-E2913</f>
        <v/>
      </c>
      <c r="AF2913" s="82">
        <f>O2913-F2913</f>
        <v/>
      </c>
      <c r="AG2913" s="82">
        <f>P2913-G2913</f>
        <v/>
      </c>
      <c r="AH2913" s="82">
        <f>Q2913-H2913</f>
        <v/>
      </c>
      <c r="AI2913" s="82">
        <f>R2913-I2913</f>
        <v/>
      </c>
      <c r="AJ2913" s="82">
        <f>S2913-J2913</f>
        <v/>
      </c>
      <c r="AK2913" s="80">
        <f>INDEX(检修、备用和必开!I:I,MATCH(统调负荷!$C2913,检修、备用和必开!$A:$A,0))</f>
        <v/>
      </c>
    </row>
    <row r="2914">
      <c r="A2914" s="80">
        <f>WEEKDAY(C2914,2)</f>
        <v/>
      </c>
      <c r="B2914" s="80">
        <f>HOUR(D2914)</f>
        <v/>
      </c>
      <c r="C2914" s="80" t="n"/>
      <c r="D2914" s="75" t="n"/>
      <c r="E2914" s="80" t="n"/>
      <c r="F2914" s="80" t="n"/>
      <c r="G2914" s="80" t="n"/>
      <c r="H2914" s="80" t="n"/>
      <c r="I2914" s="80" t="n"/>
      <c r="J2914" s="80" t="n"/>
      <c r="K2914" s="80">
        <f>F2914-Y2914</f>
        <v/>
      </c>
      <c r="L2914" s="82">
        <f>AA2914/(K2914+W2914)</f>
        <v/>
      </c>
      <c r="M2914" s="75" t="n">
        <v>0.3333333333333333</v>
      </c>
      <c r="N2914" s="80" t="n">
        <v>39613.4</v>
      </c>
      <c r="O2914" s="80" t="n">
        <v>14251.16</v>
      </c>
      <c r="P2914" s="80" t="n">
        <v>5722.31</v>
      </c>
      <c r="Q2914" s="80" t="n">
        <v>14824.4</v>
      </c>
      <c r="R2914" s="80" t="n">
        <v>6593.79</v>
      </c>
      <c r="S2914" s="80" t="n">
        <v>-1778.26</v>
      </c>
      <c r="T2914" s="80">
        <f>O2914-Y2914</f>
        <v/>
      </c>
      <c r="U2914" s="82">
        <f>AA2914/(T2914+X2914)</f>
        <v/>
      </c>
      <c r="V2914" s="80">
        <f>INDEX(检修、备用和必开!B:B,MATCH(统调负荷!$C2914,检修、备用和必开!$A:$A,0))</f>
        <v/>
      </c>
      <c r="W2914" s="80">
        <f>INDEX(检修、备用和必开!C:C,MATCH(统调负荷!$C2914,检修、备用和必开!$A:$A,0))</f>
        <v/>
      </c>
      <c r="X2914" s="80">
        <f>INDEX(检修、备用和必开!D:D,MATCH(统调负荷!$C2914,检修、备用和必开!$A:$A,0))</f>
        <v/>
      </c>
      <c r="Y2914" s="80">
        <f>INDEX(检修、备用和必开!E:E,MATCH(统调负荷!$C2914,检修、备用和必开!$A:$A,0))</f>
        <v/>
      </c>
      <c r="Z2914" s="80">
        <f>INDEX(检修、备用和必开!F:F,MATCH(统调负荷!$C2914,检修、备用和必开!$A:$A,0))</f>
        <v/>
      </c>
      <c r="AA2914" s="80">
        <f>94492.4-V2914-Z2914</f>
        <v/>
      </c>
      <c r="AB2914" s="80" t="n">
        <v>360</v>
      </c>
      <c r="AC2914" s="80" t="n">
        <v>302.13</v>
      </c>
      <c r="AD2914" s="83">
        <f>C2914+D2914</f>
        <v/>
      </c>
      <c r="AE2914" s="82">
        <f>N2914-E2914</f>
        <v/>
      </c>
      <c r="AF2914" s="82">
        <f>O2914-F2914</f>
        <v/>
      </c>
      <c r="AG2914" s="82">
        <f>P2914-G2914</f>
        <v/>
      </c>
      <c r="AH2914" s="82">
        <f>Q2914-H2914</f>
        <v/>
      </c>
      <c r="AI2914" s="82">
        <f>R2914-I2914</f>
        <v/>
      </c>
      <c r="AJ2914" s="82">
        <f>S2914-J2914</f>
        <v/>
      </c>
      <c r="AK2914" s="80">
        <f>INDEX(检修、备用和必开!I:I,MATCH(统调负荷!$C2914,检修、备用和必开!$A:$A,0))</f>
        <v/>
      </c>
    </row>
    <row r="2915">
      <c r="A2915" s="80">
        <f>WEEKDAY(C2915,2)</f>
        <v/>
      </c>
      <c r="B2915" s="80">
        <f>HOUR(D2915)</f>
        <v/>
      </c>
      <c r="C2915" s="80" t="n"/>
      <c r="D2915" s="75" t="n"/>
      <c r="E2915" s="80" t="n"/>
      <c r="F2915" s="80" t="n"/>
      <c r="G2915" s="80" t="n"/>
      <c r="H2915" s="80" t="n"/>
      <c r="I2915" s="80" t="n"/>
      <c r="J2915" s="80" t="n"/>
      <c r="K2915" s="80">
        <f>F2915-Y2915</f>
        <v/>
      </c>
      <c r="L2915" s="82">
        <f>AA2915/(K2915+W2915)</f>
        <v/>
      </c>
      <c r="M2915" s="75" t="n">
        <v>0.34375</v>
      </c>
      <c r="N2915" s="80" t="n">
        <v>39290.9</v>
      </c>
      <c r="O2915" s="80" t="n">
        <v>14167</v>
      </c>
      <c r="P2915" s="80" t="n">
        <v>5275.79</v>
      </c>
      <c r="Q2915" s="80" t="n">
        <v>14682.4</v>
      </c>
      <c r="R2915" s="80" t="n">
        <v>7036.06</v>
      </c>
      <c r="S2915" s="80" t="n">
        <v>-1870.35</v>
      </c>
      <c r="T2915" s="80">
        <f>O2915-Y2915</f>
        <v/>
      </c>
      <c r="U2915" s="82">
        <f>AA2915/(T2915+X2915)</f>
        <v/>
      </c>
      <c r="V2915" s="80">
        <f>INDEX(检修、备用和必开!B:B,MATCH(统调负荷!$C2915,检修、备用和必开!$A:$A,0))</f>
        <v/>
      </c>
      <c r="W2915" s="80">
        <f>INDEX(检修、备用和必开!C:C,MATCH(统调负荷!$C2915,检修、备用和必开!$A:$A,0))</f>
        <v/>
      </c>
      <c r="X2915" s="80">
        <f>INDEX(检修、备用和必开!D:D,MATCH(统调负荷!$C2915,检修、备用和必开!$A:$A,0))</f>
        <v/>
      </c>
      <c r="Y2915" s="80">
        <f>INDEX(检修、备用和必开!E:E,MATCH(统调负荷!$C2915,检修、备用和必开!$A:$A,0))</f>
        <v/>
      </c>
      <c r="Z2915" s="80">
        <f>INDEX(检修、备用和必开!F:F,MATCH(统调负荷!$C2915,检修、备用和必开!$A:$A,0))</f>
        <v/>
      </c>
      <c r="AA2915" s="80">
        <f>94492.4-V2915-Z2915</f>
        <v/>
      </c>
      <c r="AB2915" s="80" t="n">
        <v>360</v>
      </c>
      <c r="AC2915" s="80" t="n">
        <v>266</v>
      </c>
      <c r="AD2915" s="83">
        <f>C2915+D2915</f>
        <v/>
      </c>
      <c r="AE2915" s="82">
        <f>N2915-E2915</f>
        <v/>
      </c>
      <c r="AF2915" s="82">
        <f>O2915-F2915</f>
        <v/>
      </c>
      <c r="AG2915" s="82">
        <f>P2915-G2915</f>
        <v/>
      </c>
      <c r="AH2915" s="82">
        <f>Q2915-H2915</f>
        <v/>
      </c>
      <c r="AI2915" s="82">
        <f>R2915-I2915</f>
        <v/>
      </c>
      <c r="AJ2915" s="82">
        <f>S2915-J2915</f>
        <v/>
      </c>
      <c r="AK2915" s="80">
        <f>INDEX(检修、备用和必开!I:I,MATCH(统调负荷!$C2915,检修、备用和必开!$A:$A,0))</f>
        <v/>
      </c>
    </row>
    <row r="2916">
      <c r="A2916" s="80">
        <f>WEEKDAY(C2916,2)</f>
        <v/>
      </c>
      <c r="B2916" s="80">
        <f>HOUR(D2916)</f>
        <v/>
      </c>
      <c r="C2916" s="80" t="n"/>
      <c r="D2916" s="75" t="n"/>
      <c r="E2916" s="80" t="n"/>
      <c r="F2916" s="80" t="n"/>
      <c r="G2916" s="80" t="n"/>
      <c r="H2916" s="80" t="n"/>
      <c r="I2916" s="80" t="n"/>
      <c r="J2916" s="80" t="n"/>
      <c r="K2916" s="80">
        <f>F2916-Y2916</f>
        <v/>
      </c>
      <c r="L2916" s="82">
        <f>AA2916/(K2916+W2916)</f>
        <v/>
      </c>
      <c r="M2916" s="75" t="n">
        <v>0.3541666666666667</v>
      </c>
      <c r="N2916" s="80" t="n">
        <v>38991.4</v>
      </c>
      <c r="O2916" s="80" t="n">
        <v>13292.01</v>
      </c>
      <c r="P2916" s="80" t="n">
        <v>5502.95</v>
      </c>
      <c r="Q2916" s="80" t="n">
        <v>14638.6</v>
      </c>
      <c r="R2916" s="80" t="n">
        <v>7452</v>
      </c>
      <c r="S2916" s="80" t="n">
        <v>-1894.16</v>
      </c>
      <c r="T2916" s="80">
        <f>O2916-Y2916</f>
        <v/>
      </c>
      <c r="U2916" s="82">
        <f>AA2916/(T2916+X2916)</f>
        <v/>
      </c>
      <c r="V2916" s="80">
        <f>INDEX(检修、备用和必开!B:B,MATCH(统调负荷!$C2916,检修、备用和必开!$A:$A,0))</f>
        <v/>
      </c>
      <c r="W2916" s="80">
        <f>INDEX(检修、备用和必开!C:C,MATCH(统调负荷!$C2916,检修、备用和必开!$A:$A,0))</f>
        <v/>
      </c>
      <c r="X2916" s="80">
        <f>INDEX(检修、备用和必开!D:D,MATCH(统调负荷!$C2916,检修、备用和必开!$A:$A,0))</f>
        <v/>
      </c>
      <c r="Y2916" s="80">
        <f>INDEX(检修、备用和必开!E:E,MATCH(统调负荷!$C2916,检修、备用和必开!$A:$A,0))</f>
        <v/>
      </c>
      <c r="Z2916" s="80">
        <f>INDEX(检修、备用和必开!F:F,MATCH(统调负荷!$C2916,检修、备用和必开!$A:$A,0))</f>
        <v/>
      </c>
      <c r="AA2916" s="80">
        <f>94492.4-V2916-Z2916</f>
        <v/>
      </c>
      <c r="AB2916" s="80" t="n">
        <v>370</v>
      </c>
      <c r="AC2916" s="80" t="n">
        <v>250</v>
      </c>
      <c r="AD2916" s="83">
        <f>C2916+D2916</f>
        <v/>
      </c>
      <c r="AE2916" s="82">
        <f>N2916-E2916</f>
        <v/>
      </c>
      <c r="AF2916" s="82">
        <f>O2916-F2916</f>
        <v/>
      </c>
      <c r="AG2916" s="82">
        <f>P2916-G2916</f>
        <v/>
      </c>
      <c r="AH2916" s="82">
        <f>Q2916-H2916</f>
        <v/>
      </c>
      <c r="AI2916" s="82">
        <f>R2916-I2916</f>
        <v/>
      </c>
      <c r="AJ2916" s="82">
        <f>S2916-J2916</f>
        <v/>
      </c>
      <c r="AK2916" s="80">
        <f>INDEX(检修、备用和必开!I:I,MATCH(统调负荷!$C2916,检修、备用和必开!$A:$A,0))</f>
        <v/>
      </c>
    </row>
    <row r="2917">
      <c r="A2917" s="80">
        <f>WEEKDAY(C2917,2)</f>
        <v/>
      </c>
      <c r="B2917" s="80">
        <f>HOUR(D2917)</f>
        <v/>
      </c>
      <c r="C2917" s="80" t="n"/>
      <c r="D2917" s="75" t="n"/>
      <c r="E2917" s="80" t="n"/>
      <c r="F2917" s="80" t="n"/>
      <c r="G2917" s="80" t="n"/>
      <c r="H2917" s="80" t="n"/>
      <c r="I2917" s="80" t="n"/>
      <c r="J2917" s="80" t="n"/>
      <c r="K2917" s="80">
        <f>F2917-Y2917</f>
        <v/>
      </c>
      <c r="L2917" s="82">
        <f>AA2917/(K2917+W2917)</f>
        <v/>
      </c>
      <c r="M2917" s="75" t="n">
        <v>0.3645833333333333</v>
      </c>
      <c r="N2917" s="80" t="n">
        <v>38653.5</v>
      </c>
      <c r="O2917" s="80" t="n">
        <v>12761.65</v>
      </c>
      <c r="P2917" s="80" t="n">
        <v>5568.98</v>
      </c>
      <c r="Q2917" s="80" t="n">
        <v>14328.1</v>
      </c>
      <c r="R2917" s="80" t="n">
        <v>7916.24</v>
      </c>
      <c r="S2917" s="80" t="n">
        <v>-1921.47</v>
      </c>
      <c r="T2917" s="80">
        <f>O2917-Y2917</f>
        <v/>
      </c>
      <c r="U2917" s="82">
        <f>AA2917/(T2917+X2917)</f>
        <v/>
      </c>
      <c r="V2917" s="80">
        <f>INDEX(检修、备用和必开!B:B,MATCH(统调负荷!$C2917,检修、备用和必开!$A:$A,0))</f>
        <v/>
      </c>
      <c r="W2917" s="80">
        <f>INDEX(检修、备用和必开!C:C,MATCH(统调负荷!$C2917,检修、备用和必开!$A:$A,0))</f>
        <v/>
      </c>
      <c r="X2917" s="80">
        <f>INDEX(检修、备用和必开!D:D,MATCH(统调负荷!$C2917,检修、备用和必开!$A:$A,0))</f>
        <v/>
      </c>
      <c r="Y2917" s="80">
        <f>INDEX(检修、备用和必开!E:E,MATCH(统调负荷!$C2917,检修、备用和必开!$A:$A,0))</f>
        <v/>
      </c>
      <c r="Z2917" s="80">
        <f>INDEX(检修、备用和必开!F:F,MATCH(统调负荷!$C2917,检修、备用和必开!$A:$A,0))</f>
        <v/>
      </c>
      <c r="AA2917" s="80">
        <f>94492.4-V2917-Z2917</f>
        <v/>
      </c>
      <c r="AB2917" s="80" t="n">
        <v>370</v>
      </c>
      <c r="AC2917" s="80" t="n">
        <v>255.01</v>
      </c>
      <c r="AD2917" s="83">
        <f>C2917+D2917</f>
        <v/>
      </c>
      <c r="AE2917" s="82">
        <f>N2917-E2917</f>
        <v/>
      </c>
      <c r="AF2917" s="82">
        <f>O2917-F2917</f>
        <v/>
      </c>
      <c r="AG2917" s="82">
        <f>P2917-G2917</f>
        <v/>
      </c>
      <c r="AH2917" s="82">
        <f>Q2917-H2917</f>
        <v/>
      </c>
      <c r="AI2917" s="82">
        <f>R2917-I2917</f>
        <v/>
      </c>
      <c r="AJ2917" s="82">
        <f>S2917-J2917</f>
        <v/>
      </c>
      <c r="AK2917" s="80">
        <f>INDEX(检修、备用和必开!I:I,MATCH(统调负荷!$C2917,检修、备用和必开!$A:$A,0))</f>
        <v/>
      </c>
    </row>
    <row r="2918">
      <c r="A2918" s="80">
        <f>WEEKDAY(C2918,2)</f>
        <v/>
      </c>
      <c r="B2918" s="80">
        <f>HOUR(D2918)</f>
        <v/>
      </c>
      <c r="C2918" s="80" t="n"/>
      <c r="D2918" s="75" t="n"/>
      <c r="E2918" s="80" t="n"/>
      <c r="F2918" s="80" t="n"/>
      <c r="G2918" s="80" t="n"/>
      <c r="H2918" s="80" t="n"/>
      <c r="I2918" s="80" t="n"/>
      <c r="J2918" s="80" t="n"/>
      <c r="K2918" s="80">
        <f>F2918-Y2918</f>
        <v/>
      </c>
      <c r="L2918" s="82">
        <f>AA2918/(K2918+W2918)</f>
        <v/>
      </c>
      <c r="M2918" s="75" t="n">
        <v>0.375</v>
      </c>
      <c r="N2918" s="80" t="n">
        <v>38561.3</v>
      </c>
      <c r="O2918" s="80" t="n">
        <v>12153.24</v>
      </c>
      <c r="P2918" s="80" t="n">
        <v>5817.72</v>
      </c>
      <c r="Q2918" s="80" t="n">
        <v>14218.6</v>
      </c>
      <c r="R2918" s="80" t="n">
        <v>8322.77</v>
      </c>
      <c r="S2918" s="80" t="n">
        <v>-1951.03</v>
      </c>
      <c r="T2918" s="80">
        <f>O2918-Y2918</f>
        <v/>
      </c>
      <c r="U2918" s="82">
        <f>AA2918/(T2918+X2918)</f>
        <v/>
      </c>
      <c r="V2918" s="80">
        <f>INDEX(检修、备用和必开!B:B,MATCH(统调负荷!$C2918,检修、备用和必开!$A:$A,0))</f>
        <v/>
      </c>
      <c r="W2918" s="80">
        <f>INDEX(检修、备用和必开!C:C,MATCH(统调负荷!$C2918,检修、备用和必开!$A:$A,0))</f>
        <v/>
      </c>
      <c r="X2918" s="80">
        <f>INDEX(检修、备用和必开!D:D,MATCH(统调负荷!$C2918,检修、备用和必开!$A:$A,0))</f>
        <v/>
      </c>
      <c r="Y2918" s="80">
        <f>INDEX(检修、备用和必开!E:E,MATCH(统调负荷!$C2918,检修、备用和必开!$A:$A,0))</f>
        <v/>
      </c>
      <c r="Z2918" s="80">
        <f>INDEX(检修、备用和必开!F:F,MATCH(统调负荷!$C2918,检修、备用和必开!$A:$A,0))</f>
        <v/>
      </c>
      <c r="AA2918" s="80">
        <f>94492.4-V2918-Z2918</f>
        <v/>
      </c>
      <c r="AB2918" s="80" t="n">
        <v>355</v>
      </c>
      <c r="AC2918" s="80" t="n">
        <v>250</v>
      </c>
      <c r="AD2918" s="83">
        <f>C2918+D2918</f>
        <v/>
      </c>
      <c r="AE2918" s="82">
        <f>N2918-E2918</f>
        <v/>
      </c>
      <c r="AF2918" s="82">
        <f>O2918-F2918</f>
        <v/>
      </c>
      <c r="AG2918" s="82">
        <f>P2918-G2918</f>
        <v/>
      </c>
      <c r="AH2918" s="82">
        <f>Q2918-H2918</f>
        <v/>
      </c>
      <c r="AI2918" s="82">
        <f>R2918-I2918</f>
        <v/>
      </c>
      <c r="AJ2918" s="82">
        <f>S2918-J2918</f>
        <v/>
      </c>
      <c r="AK2918" s="80">
        <f>INDEX(检修、备用和必开!I:I,MATCH(统调负荷!$C2918,检修、备用和必开!$A:$A,0))</f>
        <v/>
      </c>
    </row>
    <row r="2919">
      <c r="A2919" s="80">
        <f>WEEKDAY(C2919,2)</f>
        <v/>
      </c>
      <c r="B2919" s="80">
        <f>HOUR(D2919)</f>
        <v/>
      </c>
      <c r="C2919" s="80" t="n"/>
      <c r="D2919" s="75" t="n"/>
      <c r="E2919" s="80" t="n"/>
      <c r="F2919" s="80" t="n"/>
      <c r="G2919" s="80" t="n"/>
      <c r="H2919" s="80" t="n"/>
      <c r="I2919" s="80" t="n"/>
      <c r="J2919" s="80" t="n"/>
      <c r="K2919" s="80">
        <f>F2919-Y2919</f>
        <v/>
      </c>
      <c r="L2919" s="82">
        <f>AA2919/(K2919+W2919)</f>
        <v/>
      </c>
      <c r="M2919" s="75" t="n">
        <v>0.3854166666666667</v>
      </c>
      <c r="N2919" s="80" t="n">
        <v>38306.3</v>
      </c>
      <c r="O2919" s="80" t="n">
        <v>11854.6</v>
      </c>
      <c r="P2919" s="80" t="n">
        <v>6121.09</v>
      </c>
      <c r="Q2919" s="80" t="n">
        <v>13624.5</v>
      </c>
      <c r="R2919" s="80" t="n">
        <v>8726.790000000001</v>
      </c>
      <c r="S2919" s="80" t="n">
        <v>-2020.68</v>
      </c>
      <c r="T2919" s="80">
        <f>O2919-Y2919</f>
        <v/>
      </c>
      <c r="U2919" s="82">
        <f>AA2919/(T2919+X2919)</f>
        <v/>
      </c>
      <c r="V2919" s="80">
        <f>INDEX(检修、备用和必开!B:B,MATCH(统调负荷!$C2919,检修、备用和必开!$A:$A,0))</f>
        <v/>
      </c>
      <c r="W2919" s="80">
        <f>INDEX(检修、备用和必开!C:C,MATCH(统调负荷!$C2919,检修、备用和必开!$A:$A,0))</f>
        <v/>
      </c>
      <c r="X2919" s="80">
        <f>INDEX(检修、备用和必开!D:D,MATCH(统调负荷!$C2919,检修、备用和必开!$A:$A,0))</f>
        <v/>
      </c>
      <c r="Y2919" s="80">
        <f>INDEX(检修、备用和必开!E:E,MATCH(统调负荷!$C2919,检修、备用和必开!$A:$A,0))</f>
        <v/>
      </c>
      <c r="Z2919" s="80">
        <f>INDEX(检修、备用和必开!F:F,MATCH(统调负荷!$C2919,检修、备用和必开!$A:$A,0))</f>
        <v/>
      </c>
      <c r="AA2919" s="80">
        <f>94492.4-V2919-Z2919</f>
        <v/>
      </c>
      <c r="AB2919" s="80" t="n">
        <v>337</v>
      </c>
      <c r="AC2919" s="80" t="n">
        <v>255.01</v>
      </c>
      <c r="AD2919" s="83">
        <f>C2919+D2919</f>
        <v/>
      </c>
      <c r="AE2919" s="82">
        <f>N2919-E2919</f>
        <v/>
      </c>
      <c r="AF2919" s="82">
        <f>O2919-F2919</f>
        <v/>
      </c>
      <c r="AG2919" s="82">
        <f>P2919-G2919</f>
        <v/>
      </c>
      <c r="AH2919" s="82">
        <f>Q2919-H2919</f>
        <v/>
      </c>
      <c r="AI2919" s="82">
        <f>R2919-I2919</f>
        <v/>
      </c>
      <c r="AJ2919" s="82">
        <f>S2919-J2919</f>
        <v/>
      </c>
      <c r="AK2919" s="80">
        <f>INDEX(检修、备用和必开!I:I,MATCH(统调负荷!$C2919,检修、备用和必开!$A:$A,0))</f>
        <v/>
      </c>
    </row>
    <row r="2920">
      <c r="A2920" s="80">
        <f>WEEKDAY(C2920,2)</f>
        <v/>
      </c>
      <c r="B2920" s="80">
        <f>HOUR(D2920)</f>
        <v/>
      </c>
      <c r="C2920" s="80" t="n"/>
      <c r="D2920" s="75" t="n"/>
      <c r="E2920" s="80" t="n"/>
      <c r="F2920" s="80" t="n"/>
      <c r="G2920" s="80" t="n"/>
      <c r="H2920" s="80" t="n"/>
      <c r="I2920" s="80" t="n"/>
      <c r="J2920" s="80" t="n"/>
      <c r="K2920" s="80">
        <f>F2920-Y2920</f>
        <v/>
      </c>
      <c r="L2920" s="82">
        <f>AA2920/(K2920+W2920)</f>
        <v/>
      </c>
      <c r="M2920" s="75" t="n">
        <v>0.3958333333333333</v>
      </c>
      <c r="N2920" s="80" t="n">
        <v>37968.2</v>
      </c>
      <c r="O2920" s="80" t="n">
        <v>11449.91</v>
      </c>
      <c r="P2920" s="80" t="n">
        <v>5632.68</v>
      </c>
      <c r="Q2920" s="80" t="n">
        <v>13859.4</v>
      </c>
      <c r="R2920" s="80" t="n">
        <v>9073.129999999999</v>
      </c>
      <c r="S2920" s="80" t="n">
        <v>-2046.92</v>
      </c>
      <c r="T2920" s="80">
        <f>O2920-Y2920</f>
        <v/>
      </c>
      <c r="U2920" s="82">
        <f>AA2920/(T2920+X2920)</f>
        <v/>
      </c>
      <c r="V2920" s="80">
        <f>INDEX(检修、备用和必开!B:B,MATCH(统调负荷!$C2920,检修、备用和必开!$A:$A,0))</f>
        <v/>
      </c>
      <c r="W2920" s="80">
        <f>INDEX(检修、备用和必开!C:C,MATCH(统调负荷!$C2920,检修、备用和必开!$A:$A,0))</f>
        <v/>
      </c>
      <c r="X2920" s="80">
        <f>INDEX(检修、备用和必开!D:D,MATCH(统调负荷!$C2920,检修、备用和必开!$A:$A,0))</f>
        <v/>
      </c>
      <c r="Y2920" s="80">
        <f>INDEX(检修、备用和必开!E:E,MATCH(统调负荷!$C2920,检修、备用和必开!$A:$A,0))</f>
        <v/>
      </c>
      <c r="Z2920" s="80">
        <f>INDEX(检修、备用和必开!F:F,MATCH(统调负荷!$C2920,检修、备用和必开!$A:$A,0))</f>
        <v/>
      </c>
      <c r="AA2920" s="80">
        <f>94492.4-V2920-Z2920</f>
        <v/>
      </c>
      <c r="AB2920" s="80" t="n">
        <v>340</v>
      </c>
      <c r="AC2920" s="80" t="n">
        <v>200</v>
      </c>
      <c r="AD2920" s="83">
        <f>C2920+D2920</f>
        <v/>
      </c>
      <c r="AE2920" s="82">
        <f>N2920-E2920</f>
        <v/>
      </c>
      <c r="AF2920" s="82">
        <f>O2920-F2920</f>
        <v/>
      </c>
      <c r="AG2920" s="82">
        <f>P2920-G2920</f>
        <v/>
      </c>
      <c r="AH2920" s="82">
        <f>Q2920-H2920</f>
        <v/>
      </c>
      <c r="AI2920" s="82">
        <f>R2920-I2920</f>
        <v/>
      </c>
      <c r="AJ2920" s="82">
        <f>S2920-J2920</f>
        <v/>
      </c>
      <c r="AK2920" s="80">
        <f>INDEX(检修、备用和必开!I:I,MATCH(统调负荷!$C2920,检修、备用和必开!$A:$A,0))</f>
        <v/>
      </c>
    </row>
    <row r="2921">
      <c r="A2921" s="80">
        <f>WEEKDAY(C2921,2)</f>
        <v/>
      </c>
      <c r="B2921" s="80">
        <f>HOUR(D2921)</f>
        <v/>
      </c>
      <c r="C2921" s="80" t="n"/>
      <c r="D2921" s="75" t="n"/>
      <c r="E2921" s="80" t="n"/>
      <c r="F2921" s="80" t="n"/>
      <c r="G2921" s="80" t="n"/>
      <c r="H2921" s="80" t="n"/>
      <c r="I2921" s="80" t="n"/>
      <c r="J2921" s="80" t="n"/>
      <c r="K2921" s="80">
        <f>F2921-Y2921</f>
        <v/>
      </c>
      <c r="L2921" s="82">
        <f>AA2921/(K2921+W2921)</f>
        <v/>
      </c>
      <c r="M2921" s="75" t="n">
        <v>0.40625</v>
      </c>
      <c r="N2921" s="80" t="n">
        <v>37604</v>
      </c>
      <c r="O2921" s="80" t="n">
        <v>11700.86</v>
      </c>
      <c r="P2921" s="80" t="n">
        <v>5887.62</v>
      </c>
      <c r="Q2921" s="80" t="n">
        <v>12666.2</v>
      </c>
      <c r="R2921" s="80" t="n">
        <v>9409.360000000001</v>
      </c>
      <c r="S2921" s="80" t="n">
        <v>-2060.04</v>
      </c>
      <c r="T2921" s="80">
        <f>O2921-Y2921</f>
        <v/>
      </c>
      <c r="U2921" s="82">
        <f>AA2921/(T2921+X2921)</f>
        <v/>
      </c>
      <c r="V2921" s="80">
        <f>INDEX(检修、备用和必开!B:B,MATCH(统调负荷!$C2921,检修、备用和必开!$A:$A,0))</f>
        <v/>
      </c>
      <c r="W2921" s="80">
        <f>INDEX(检修、备用和必开!C:C,MATCH(统调负荷!$C2921,检修、备用和必开!$A:$A,0))</f>
        <v/>
      </c>
      <c r="X2921" s="80">
        <f>INDEX(检修、备用和必开!D:D,MATCH(统调负荷!$C2921,检修、备用和必开!$A:$A,0))</f>
        <v/>
      </c>
      <c r="Y2921" s="80">
        <f>INDEX(检修、备用和必开!E:E,MATCH(统调负荷!$C2921,检修、备用和必开!$A:$A,0))</f>
        <v/>
      </c>
      <c r="Z2921" s="80">
        <f>INDEX(检修、备用和必开!F:F,MATCH(统调负荷!$C2921,检修、备用和必开!$A:$A,0))</f>
        <v/>
      </c>
      <c r="AA2921" s="80">
        <f>94492.4-V2921-Z2921</f>
        <v/>
      </c>
      <c r="AB2921" s="80" t="n">
        <v>355</v>
      </c>
      <c r="AC2921" s="80" t="n">
        <v>260</v>
      </c>
      <c r="AD2921" s="83">
        <f>C2921+D2921</f>
        <v/>
      </c>
      <c r="AE2921" s="82">
        <f>N2921-E2921</f>
        <v/>
      </c>
      <c r="AF2921" s="82">
        <f>O2921-F2921</f>
        <v/>
      </c>
      <c r="AG2921" s="82">
        <f>P2921-G2921</f>
        <v/>
      </c>
      <c r="AH2921" s="82">
        <f>Q2921-H2921</f>
        <v/>
      </c>
      <c r="AI2921" s="82">
        <f>R2921-I2921</f>
        <v/>
      </c>
      <c r="AJ2921" s="82">
        <f>S2921-J2921</f>
        <v/>
      </c>
      <c r="AK2921" s="80">
        <f>INDEX(检修、备用和必开!I:I,MATCH(统调负荷!$C2921,检修、备用和必开!$A:$A,0))</f>
        <v/>
      </c>
    </row>
    <row r="2922">
      <c r="A2922" s="80">
        <f>WEEKDAY(C2922,2)</f>
        <v/>
      </c>
      <c r="B2922" s="80">
        <f>HOUR(D2922)</f>
        <v/>
      </c>
      <c r="C2922" s="80" t="n"/>
      <c r="D2922" s="75" t="n"/>
      <c r="E2922" s="80" t="n"/>
      <c r="F2922" s="80" t="n"/>
      <c r="G2922" s="80" t="n"/>
      <c r="H2922" s="80" t="n"/>
      <c r="I2922" s="80" t="n"/>
      <c r="J2922" s="80" t="n"/>
      <c r="K2922" s="80">
        <f>F2922-Y2922</f>
        <v/>
      </c>
      <c r="L2922" s="82">
        <f>AA2922/(K2922+W2922)</f>
        <v/>
      </c>
      <c r="M2922" s="75" t="n">
        <v>0.4166666666666667</v>
      </c>
      <c r="N2922" s="80" t="n">
        <v>37589.2</v>
      </c>
      <c r="O2922" s="80" t="n">
        <v>12286.54</v>
      </c>
      <c r="P2922" s="80" t="n">
        <v>5336.28</v>
      </c>
      <c r="Q2922" s="80" t="n">
        <v>12379.3</v>
      </c>
      <c r="R2922" s="80" t="n">
        <v>9635.76</v>
      </c>
      <c r="S2922" s="80" t="n">
        <v>-2048.68</v>
      </c>
      <c r="T2922" s="80">
        <f>O2922-Y2922</f>
        <v/>
      </c>
      <c r="U2922" s="82">
        <f>AA2922/(T2922+X2922)</f>
        <v/>
      </c>
      <c r="V2922" s="80">
        <f>INDEX(检修、备用和必开!B:B,MATCH(统调负荷!$C2922,检修、备用和必开!$A:$A,0))</f>
        <v/>
      </c>
      <c r="W2922" s="80">
        <f>INDEX(检修、备用和必开!C:C,MATCH(统调负荷!$C2922,检修、备用和必开!$A:$A,0))</f>
        <v/>
      </c>
      <c r="X2922" s="80">
        <f>INDEX(检修、备用和必开!D:D,MATCH(统调负荷!$C2922,检修、备用和必开!$A:$A,0))</f>
        <v/>
      </c>
      <c r="Y2922" s="80">
        <f>INDEX(检修、备用和必开!E:E,MATCH(统调负荷!$C2922,检修、备用和必开!$A:$A,0))</f>
        <v/>
      </c>
      <c r="Z2922" s="80">
        <f>INDEX(检修、备用和必开!F:F,MATCH(统调负荷!$C2922,检修、备用和必开!$A:$A,0))</f>
        <v/>
      </c>
      <c r="AA2922" s="80">
        <f>94492.4-V2922-Z2922</f>
        <v/>
      </c>
      <c r="AB2922" s="80" t="n">
        <v>345</v>
      </c>
      <c r="AC2922" s="80" t="n">
        <v>300</v>
      </c>
      <c r="AD2922" s="83">
        <f>C2922+D2922</f>
        <v/>
      </c>
      <c r="AE2922" s="82">
        <f>N2922-E2922</f>
        <v/>
      </c>
      <c r="AF2922" s="82">
        <f>O2922-F2922</f>
        <v/>
      </c>
      <c r="AG2922" s="82">
        <f>P2922-G2922</f>
        <v/>
      </c>
      <c r="AH2922" s="82">
        <f>Q2922-H2922</f>
        <v/>
      </c>
      <c r="AI2922" s="82">
        <f>R2922-I2922</f>
        <v/>
      </c>
      <c r="AJ2922" s="82">
        <f>S2922-J2922</f>
        <v/>
      </c>
      <c r="AK2922" s="80">
        <f>INDEX(检修、备用和必开!I:I,MATCH(统调负荷!$C2922,检修、备用和必开!$A:$A,0))</f>
        <v/>
      </c>
    </row>
    <row r="2923">
      <c r="A2923" s="80">
        <f>WEEKDAY(C2923,2)</f>
        <v/>
      </c>
      <c r="B2923" s="80">
        <f>HOUR(D2923)</f>
        <v/>
      </c>
      <c r="C2923" s="80" t="n"/>
      <c r="D2923" s="75" t="n"/>
      <c r="E2923" s="80" t="n"/>
      <c r="F2923" s="80" t="n"/>
      <c r="G2923" s="80" t="n"/>
      <c r="H2923" s="80" t="n"/>
      <c r="I2923" s="80" t="n"/>
      <c r="J2923" s="80" t="n"/>
      <c r="K2923" s="80">
        <f>F2923-Y2923</f>
        <v/>
      </c>
      <c r="L2923" s="82">
        <f>AA2923/(K2923+W2923)</f>
        <v/>
      </c>
      <c r="M2923" s="75" t="n">
        <v>0.4270833333333333</v>
      </c>
      <c r="N2923" s="80" t="n">
        <v>36935.2</v>
      </c>
      <c r="O2923" s="80" t="n">
        <v>12879.85</v>
      </c>
      <c r="P2923" s="80" t="n">
        <v>4678.23</v>
      </c>
      <c r="Q2923" s="80" t="n">
        <v>11735.4</v>
      </c>
      <c r="R2923" s="80" t="n">
        <v>9741.860000000001</v>
      </c>
      <c r="S2923" s="80" t="n">
        <v>-2100.14</v>
      </c>
      <c r="T2923" s="80">
        <f>O2923-Y2923</f>
        <v/>
      </c>
      <c r="U2923" s="82">
        <f>AA2923/(T2923+X2923)</f>
        <v/>
      </c>
      <c r="V2923" s="80">
        <f>INDEX(检修、备用和必开!B:B,MATCH(统调负荷!$C2923,检修、备用和必开!$A:$A,0))</f>
        <v/>
      </c>
      <c r="W2923" s="80">
        <f>INDEX(检修、备用和必开!C:C,MATCH(统调负荷!$C2923,检修、备用和必开!$A:$A,0))</f>
        <v/>
      </c>
      <c r="X2923" s="80">
        <f>INDEX(检修、备用和必开!D:D,MATCH(统调负荷!$C2923,检修、备用和必开!$A:$A,0))</f>
        <v/>
      </c>
      <c r="Y2923" s="80">
        <f>INDEX(检修、备用和必开!E:E,MATCH(统调负荷!$C2923,检修、备用和必开!$A:$A,0))</f>
        <v/>
      </c>
      <c r="Z2923" s="80">
        <f>INDEX(检修、备用和必开!F:F,MATCH(统调负荷!$C2923,检修、备用和必开!$A:$A,0))</f>
        <v/>
      </c>
      <c r="AA2923" s="80">
        <f>94492.4-V2923-Z2923</f>
        <v/>
      </c>
      <c r="AB2923" s="80" t="n">
        <v>345</v>
      </c>
      <c r="AC2923" s="80" t="n">
        <v>255.01</v>
      </c>
      <c r="AD2923" s="83">
        <f>C2923+D2923</f>
        <v/>
      </c>
      <c r="AE2923" s="82">
        <f>N2923-E2923</f>
        <v/>
      </c>
      <c r="AF2923" s="82">
        <f>O2923-F2923</f>
        <v/>
      </c>
      <c r="AG2923" s="82">
        <f>P2923-G2923</f>
        <v/>
      </c>
      <c r="AH2923" s="82">
        <f>Q2923-H2923</f>
        <v/>
      </c>
      <c r="AI2923" s="82">
        <f>R2923-I2923</f>
        <v/>
      </c>
      <c r="AJ2923" s="82">
        <f>S2923-J2923</f>
        <v/>
      </c>
      <c r="AK2923" s="80">
        <f>INDEX(检修、备用和必开!I:I,MATCH(统调负荷!$C2923,检修、备用和必开!$A:$A,0))</f>
        <v/>
      </c>
    </row>
    <row r="2924">
      <c r="A2924" s="80">
        <f>WEEKDAY(C2924,2)</f>
        <v/>
      </c>
      <c r="B2924" s="80">
        <f>HOUR(D2924)</f>
        <v/>
      </c>
      <c r="C2924" s="80" t="n"/>
      <c r="D2924" s="75" t="n"/>
      <c r="E2924" s="80" t="n"/>
      <c r="F2924" s="80" t="n"/>
      <c r="G2924" s="80" t="n"/>
      <c r="H2924" s="80" t="n"/>
      <c r="I2924" s="80" t="n"/>
      <c r="J2924" s="80" t="n"/>
      <c r="K2924" s="80">
        <f>F2924-Y2924</f>
        <v/>
      </c>
      <c r="L2924" s="82">
        <f>AA2924/(K2924+W2924)</f>
        <v/>
      </c>
      <c r="M2924" s="75" t="n">
        <v>0.4375</v>
      </c>
      <c r="N2924" s="80" t="n">
        <v>36875.9</v>
      </c>
      <c r="O2924" s="80" t="n">
        <v>12313.77</v>
      </c>
      <c r="P2924" s="80" t="n">
        <v>4859.75</v>
      </c>
      <c r="Q2924" s="80" t="n">
        <v>11986.5</v>
      </c>
      <c r="R2924" s="80" t="n">
        <v>9821.1</v>
      </c>
      <c r="S2924" s="80" t="n">
        <v>-2105.22</v>
      </c>
      <c r="T2924" s="80">
        <f>O2924-Y2924</f>
        <v/>
      </c>
      <c r="U2924" s="82">
        <f>AA2924/(T2924+X2924)</f>
        <v/>
      </c>
      <c r="V2924" s="80">
        <f>INDEX(检修、备用和必开!B:B,MATCH(统调负荷!$C2924,检修、备用和必开!$A:$A,0))</f>
        <v/>
      </c>
      <c r="W2924" s="80">
        <f>INDEX(检修、备用和必开!C:C,MATCH(统调负荷!$C2924,检修、备用和必开!$A:$A,0))</f>
        <v/>
      </c>
      <c r="X2924" s="80">
        <f>INDEX(检修、备用和必开!D:D,MATCH(统调负荷!$C2924,检修、备用和必开!$A:$A,0))</f>
        <v/>
      </c>
      <c r="Y2924" s="80">
        <f>INDEX(检修、备用和必开!E:E,MATCH(统调负荷!$C2924,检修、备用和必开!$A:$A,0))</f>
        <v/>
      </c>
      <c r="Z2924" s="80">
        <f>INDEX(检修、备用和必开!F:F,MATCH(统调负荷!$C2924,检修、备用和必开!$A:$A,0))</f>
        <v/>
      </c>
      <c r="AA2924" s="80">
        <f>94492.4-V2924-Z2924</f>
        <v/>
      </c>
      <c r="AB2924" s="80" t="n">
        <v>315</v>
      </c>
      <c r="AC2924" s="80" t="n">
        <v>0</v>
      </c>
      <c r="AD2924" s="83">
        <f>C2924+D2924</f>
        <v/>
      </c>
      <c r="AE2924" s="82">
        <f>N2924-E2924</f>
        <v/>
      </c>
      <c r="AF2924" s="82">
        <f>O2924-F2924</f>
        <v/>
      </c>
      <c r="AG2924" s="82">
        <f>P2924-G2924</f>
        <v/>
      </c>
      <c r="AH2924" s="82">
        <f>Q2924-H2924</f>
        <v/>
      </c>
      <c r="AI2924" s="82">
        <f>R2924-I2924</f>
        <v/>
      </c>
      <c r="AJ2924" s="82">
        <f>S2924-J2924</f>
        <v/>
      </c>
      <c r="AK2924" s="80">
        <f>INDEX(检修、备用和必开!I:I,MATCH(统调负荷!$C2924,检修、备用和必开!$A:$A,0))</f>
        <v/>
      </c>
    </row>
    <row r="2925">
      <c r="A2925" s="80">
        <f>WEEKDAY(C2925,2)</f>
        <v/>
      </c>
      <c r="B2925" s="80">
        <f>HOUR(D2925)</f>
        <v/>
      </c>
      <c r="C2925" s="80" t="n"/>
      <c r="D2925" s="75" t="n"/>
      <c r="E2925" s="80" t="n"/>
      <c r="F2925" s="80" t="n"/>
      <c r="G2925" s="80" t="n"/>
      <c r="H2925" s="80" t="n"/>
      <c r="I2925" s="80" t="n"/>
      <c r="J2925" s="80" t="n"/>
      <c r="K2925" s="80">
        <f>F2925-Y2925</f>
        <v/>
      </c>
      <c r="L2925" s="82">
        <f>AA2925/(K2925+W2925)</f>
        <v/>
      </c>
      <c r="M2925" s="75" t="n">
        <v>0.4479166666666667</v>
      </c>
      <c r="N2925" s="80" t="n">
        <v>36969.4</v>
      </c>
      <c r="O2925" s="80" t="n">
        <v>11760.65</v>
      </c>
      <c r="P2925" s="80" t="n">
        <v>5402.71</v>
      </c>
      <c r="Q2925" s="80" t="n">
        <v>11658.4</v>
      </c>
      <c r="R2925" s="80" t="n">
        <v>10283</v>
      </c>
      <c r="S2925" s="80" t="n">
        <v>-2135.36</v>
      </c>
      <c r="T2925" s="80">
        <f>O2925-Y2925</f>
        <v/>
      </c>
      <c r="U2925" s="82">
        <f>AA2925/(T2925+X2925)</f>
        <v/>
      </c>
      <c r="V2925" s="80">
        <f>INDEX(检修、备用和必开!B:B,MATCH(统调负荷!$C2925,检修、备用和必开!$A:$A,0))</f>
        <v/>
      </c>
      <c r="W2925" s="80">
        <f>INDEX(检修、备用和必开!C:C,MATCH(统调负荷!$C2925,检修、备用和必开!$A:$A,0))</f>
        <v/>
      </c>
      <c r="X2925" s="80">
        <f>INDEX(检修、备用和必开!D:D,MATCH(统调负荷!$C2925,检修、备用和必开!$A:$A,0))</f>
        <v/>
      </c>
      <c r="Y2925" s="80">
        <f>INDEX(检修、备用和必开!E:E,MATCH(统调负荷!$C2925,检修、备用和必开!$A:$A,0))</f>
        <v/>
      </c>
      <c r="Z2925" s="80">
        <f>INDEX(检修、备用和必开!F:F,MATCH(统调负荷!$C2925,检修、备用和必开!$A:$A,0))</f>
        <v/>
      </c>
      <c r="AA2925" s="80">
        <f>94492.4-V2925-Z2925</f>
        <v/>
      </c>
      <c r="AB2925" s="80" t="n">
        <v>305.11</v>
      </c>
      <c r="AC2925" s="80" t="n">
        <v>0</v>
      </c>
      <c r="AD2925" s="83">
        <f>C2925+D2925</f>
        <v/>
      </c>
      <c r="AE2925" s="82">
        <f>N2925-E2925</f>
        <v/>
      </c>
      <c r="AF2925" s="82">
        <f>O2925-F2925</f>
        <v/>
      </c>
      <c r="AG2925" s="82">
        <f>P2925-G2925</f>
        <v/>
      </c>
      <c r="AH2925" s="82">
        <f>Q2925-H2925</f>
        <v/>
      </c>
      <c r="AI2925" s="82">
        <f>R2925-I2925</f>
        <v/>
      </c>
      <c r="AJ2925" s="82">
        <f>S2925-J2925</f>
        <v/>
      </c>
      <c r="AK2925" s="80">
        <f>INDEX(检修、备用和必开!I:I,MATCH(统调负荷!$C2925,检修、备用和必开!$A:$A,0))</f>
        <v/>
      </c>
    </row>
    <row r="2926">
      <c r="A2926" s="80">
        <f>WEEKDAY(C2926,2)</f>
        <v/>
      </c>
      <c r="B2926" s="80">
        <f>HOUR(D2926)</f>
        <v/>
      </c>
      <c r="C2926" s="80" t="n"/>
      <c r="D2926" s="75" t="n"/>
      <c r="E2926" s="80" t="n"/>
      <c r="F2926" s="80" t="n"/>
      <c r="G2926" s="80" t="n"/>
      <c r="H2926" s="80" t="n"/>
      <c r="I2926" s="80" t="n"/>
      <c r="J2926" s="80" t="n"/>
      <c r="K2926" s="80">
        <f>F2926-Y2926</f>
        <v/>
      </c>
      <c r="L2926" s="82">
        <f>AA2926/(K2926+W2926)</f>
        <v/>
      </c>
      <c r="M2926" s="75" t="n">
        <v>0.4583333333333333</v>
      </c>
      <c r="N2926" s="80" t="n">
        <v>36982.1</v>
      </c>
      <c r="O2926" s="80" t="n">
        <v>12181.44</v>
      </c>
      <c r="P2926" s="80" t="n">
        <v>5295.6</v>
      </c>
      <c r="Q2926" s="80" t="n">
        <v>11246.7</v>
      </c>
      <c r="R2926" s="80" t="n">
        <v>10390.3</v>
      </c>
      <c r="S2926" s="80" t="n">
        <v>-2131.94</v>
      </c>
      <c r="T2926" s="80">
        <f>O2926-Y2926</f>
        <v/>
      </c>
      <c r="U2926" s="82">
        <f>AA2926/(T2926+X2926)</f>
        <v/>
      </c>
      <c r="V2926" s="80">
        <f>INDEX(检修、备用和必开!B:B,MATCH(统调负荷!$C2926,检修、备用和必开!$A:$A,0))</f>
        <v/>
      </c>
      <c r="W2926" s="80">
        <f>INDEX(检修、备用和必开!C:C,MATCH(统调负荷!$C2926,检修、备用和必开!$A:$A,0))</f>
        <v/>
      </c>
      <c r="X2926" s="80">
        <f>INDEX(检修、备用和必开!D:D,MATCH(统调负荷!$C2926,检修、备用和必开!$A:$A,0))</f>
        <v/>
      </c>
      <c r="Y2926" s="80">
        <f>INDEX(检修、备用和必开!E:E,MATCH(统调负荷!$C2926,检修、备用和必开!$A:$A,0))</f>
        <v/>
      </c>
      <c r="Z2926" s="80">
        <f>INDEX(检修、备用和必开!F:F,MATCH(统调负荷!$C2926,检修、备用和必开!$A:$A,0))</f>
        <v/>
      </c>
      <c r="AA2926" s="80">
        <f>94492.4-V2926-Z2926</f>
        <v/>
      </c>
      <c r="AB2926" s="80" t="n">
        <v>300.11</v>
      </c>
      <c r="AC2926" s="80" t="n">
        <v>340</v>
      </c>
      <c r="AD2926" s="83">
        <f>C2926+D2926</f>
        <v/>
      </c>
      <c r="AE2926" s="82">
        <f>N2926-E2926</f>
        <v/>
      </c>
      <c r="AF2926" s="82">
        <f>O2926-F2926</f>
        <v/>
      </c>
      <c r="AG2926" s="82">
        <f>P2926-G2926</f>
        <v/>
      </c>
      <c r="AH2926" s="82">
        <f>Q2926-H2926</f>
        <v/>
      </c>
      <c r="AI2926" s="82">
        <f>R2926-I2926</f>
        <v/>
      </c>
      <c r="AJ2926" s="82">
        <f>S2926-J2926</f>
        <v/>
      </c>
      <c r="AK2926" s="80">
        <f>INDEX(检修、备用和必开!I:I,MATCH(统调负荷!$C2926,检修、备用和必开!$A:$A,0))</f>
        <v/>
      </c>
    </row>
    <row r="2927">
      <c r="A2927" s="80">
        <f>WEEKDAY(C2927,2)</f>
        <v/>
      </c>
      <c r="B2927" s="80">
        <f>HOUR(D2927)</f>
        <v/>
      </c>
      <c r="C2927" s="80" t="n"/>
      <c r="D2927" s="75" t="n"/>
      <c r="E2927" s="80" t="n"/>
      <c r="F2927" s="80" t="n"/>
      <c r="G2927" s="80" t="n"/>
      <c r="H2927" s="80" t="n"/>
      <c r="I2927" s="80" t="n"/>
      <c r="J2927" s="80" t="n"/>
      <c r="K2927" s="80">
        <f>F2927-Y2927</f>
        <v/>
      </c>
      <c r="L2927" s="82">
        <f>AA2927/(K2927+W2927)</f>
        <v/>
      </c>
      <c r="M2927" s="75" t="n">
        <v>0.46875</v>
      </c>
      <c r="N2927" s="80" t="n">
        <v>37449.2</v>
      </c>
      <c r="O2927" s="80" t="n">
        <v>13144.87</v>
      </c>
      <c r="P2927" s="80" t="n">
        <v>4828.07</v>
      </c>
      <c r="Q2927" s="80" t="n">
        <v>11027.5</v>
      </c>
      <c r="R2927" s="80" t="n">
        <v>10540.7</v>
      </c>
      <c r="S2927" s="80" t="n">
        <v>-2091.94</v>
      </c>
      <c r="T2927" s="80">
        <f>O2927-Y2927</f>
        <v/>
      </c>
      <c r="U2927" s="82">
        <f>AA2927/(T2927+X2927)</f>
        <v/>
      </c>
      <c r="V2927" s="80">
        <f>INDEX(检修、备用和必开!B:B,MATCH(统调负荷!$C2927,检修、备用和必开!$A:$A,0))</f>
        <v/>
      </c>
      <c r="W2927" s="80">
        <f>INDEX(检修、备用和必开!C:C,MATCH(统调负荷!$C2927,检修、备用和必开!$A:$A,0))</f>
        <v/>
      </c>
      <c r="X2927" s="80">
        <f>INDEX(检修、备用和必开!D:D,MATCH(统调负荷!$C2927,检修、备用和必开!$A:$A,0))</f>
        <v/>
      </c>
      <c r="Y2927" s="80">
        <f>INDEX(检修、备用和必开!E:E,MATCH(统调负荷!$C2927,检修、备用和必开!$A:$A,0))</f>
        <v/>
      </c>
      <c r="Z2927" s="80">
        <f>INDEX(检修、备用和必开!F:F,MATCH(统调负荷!$C2927,检修、备用和必开!$A:$A,0))</f>
        <v/>
      </c>
      <c r="AA2927" s="80">
        <f>94492.4-V2927-Z2927</f>
        <v/>
      </c>
      <c r="AB2927" s="80" t="n">
        <v>300</v>
      </c>
      <c r="AC2927" s="80" t="n">
        <v>310</v>
      </c>
      <c r="AD2927" s="83">
        <f>C2927+D2927</f>
        <v/>
      </c>
      <c r="AE2927" s="82">
        <f>N2927-E2927</f>
        <v/>
      </c>
      <c r="AF2927" s="82">
        <f>O2927-F2927</f>
        <v/>
      </c>
      <c r="AG2927" s="82">
        <f>P2927-G2927</f>
        <v/>
      </c>
      <c r="AH2927" s="82">
        <f>Q2927-H2927</f>
        <v/>
      </c>
      <c r="AI2927" s="82">
        <f>R2927-I2927</f>
        <v/>
      </c>
      <c r="AJ2927" s="82">
        <f>S2927-J2927</f>
        <v/>
      </c>
      <c r="AK2927" s="80">
        <f>INDEX(检修、备用和必开!I:I,MATCH(统调负荷!$C2927,检修、备用和必开!$A:$A,0))</f>
        <v/>
      </c>
    </row>
    <row r="2928">
      <c r="A2928" s="80">
        <f>WEEKDAY(C2928,2)</f>
        <v/>
      </c>
      <c r="B2928" s="80">
        <f>HOUR(D2928)</f>
        <v/>
      </c>
      <c r="C2928" s="80" t="n"/>
      <c r="D2928" s="75" t="n"/>
      <c r="E2928" s="80" t="n"/>
      <c r="F2928" s="80" t="n"/>
      <c r="G2928" s="80" t="n"/>
      <c r="H2928" s="80" t="n"/>
      <c r="I2928" s="80" t="n"/>
      <c r="J2928" s="80" t="n"/>
      <c r="K2928" s="80">
        <f>F2928-Y2928</f>
        <v/>
      </c>
      <c r="L2928" s="82">
        <f>AA2928/(K2928+W2928)</f>
        <v/>
      </c>
      <c r="M2928" s="75" t="n">
        <v>0.4791666666666667</v>
      </c>
      <c r="N2928" s="80" t="n">
        <v>37785.6</v>
      </c>
      <c r="O2928" s="80" t="n">
        <v>13849.07</v>
      </c>
      <c r="P2928" s="80" t="n">
        <v>4956.62</v>
      </c>
      <c r="Q2928" s="80" t="n">
        <v>10439.8</v>
      </c>
      <c r="R2928" s="80" t="n">
        <v>10632.3</v>
      </c>
      <c r="S2928" s="80" t="n">
        <v>-2092.19</v>
      </c>
      <c r="T2928" s="80">
        <f>O2928-Y2928</f>
        <v/>
      </c>
      <c r="U2928" s="82">
        <f>AA2928/(T2928+X2928)</f>
        <v/>
      </c>
      <c r="V2928" s="80">
        <f>INDEX(检修、备用和必开!B:B,MATCH(统调负荷!$C2928,检修、备用和必开!$A:$A,0))</f>
        <v/>
      </c>
      <c r="W2928" s="80">
        <f>INDEX(检修、备用和必开!C:C,MATCH(统调负荷!$C2928,检修、备用和必开!$A:$A,0))</f>
        <v/>
      </c>
      <c r="X2928" s="80">
        <f>INDEX(检修、备用和必开!D:D,MATCH(统调负荷!$C2928,检修、备用和必开!$A:$A,0))</f>
        <v/>
      </c>
      <c r="Y2928" s="80">
        <f>INDEX(检修、备用和必开!E:E,MATCH(统调负荷!$C2928,检修、备用和必开!$A:$A,0))</f>
        <v/>
      </c>
      <c r="Z2928" s="80">
        <f>INDEX(检修、备用和必开!F:F,MATCH(统调负荷!$C2928,检修、备用和必开!$A:$A,0))</f>
        <v/>
      </c>
      <c r="AA2928" s="80">
        <f>94492.4-V2928-Z2928</f>
        <v/>
      </c>
      <c r="AB2928" s="80" t="n">
        <v>295.15</v>
      </c>
      <c r="AC2928" s="80" t="n">
        <v>300</v>
      </c>
      <c r="AD2928" s="83">
        <f>C2928+D2928</f>
        <v/>
      </c>
      <c r="AE2928" s="82">
        <f>N2928-E2928</f>
        <v/>
      </c>
      <c r="AF2928" s="82">
        <f>O2928-F2928</f>
        <v/>
      </c>
      <c r="AG2928" s="82">
        <f>P2928-G2928</f>
        <v/>
      </c>
      <c r="AH2928" s="82">
        <f>Q2928-H2928</f>
        <v/>
      </c>
      <c r="AI2928" s="82">
        <f>R2928-I2928</f>
        <v/>
      </c>
      <c r="AJ2928" s="82">
        <f>S2928-J2928</f>
        <v/>
      </c>
      <c r="AK2928" s="80">
        <f>INDEX(检修、备用和必开!I:I,MATCH(统调负荷!$C2928,检修、备用和必开!$A:$A,0))</f>
        <v/>
      </c>
    </row>
    <row r="2929">
      <c r="A2929" s="80">
        <f>WEEKDAY(C2929,2)</f>
        <v/>
      </c>
      <c r="B2929" s="80">
        <f>HOUR(D2929)</f>
        <v/>
      </c>
      <c r="C2929" s="80" t="n"/>
      <c r="D2929" s="75" t="n"/>
      <c r="E2929" s="80" t="n"/>
      <c r="F2929" s="80" t="n"/>
      <c r="G2929" s="80" t="n"/>
      <c r="H2929" s="80" t="n"/>
      <c r="I2929" s="80" t="n"/>
      <c r="J2929" s="80" t="n"/>
      <c r="K2929" s="80">
        <f>F2929-Y2929</f>
        <v/>
      </c>
      <c r="L2929" s="82">
        <f>AA2929/(K2929+W2929)</f>
        <v/>
      </c>
      <c r="M2929" s="75" t="n">
        <v>0.4895833333333333</v>
      </c>
      <c r="N2929" s="80" t="n">
        <v>37648.4</v>
      </c>
      <c r="O2929" s="80" t="n">
        <v>13849.13</v>
      </c>
      <c r="P2929" s="80" t="n">
        <v>4762.52</v>
      </c>
      <c r="Q2929" s="80" t="n">
        <v>10330.9</v>
      </c>
      <c r="R2929" s="80" t="n">
        <v>10843.7</v>
      </c>
      <c r="S2929" s="80" t="n">
        <v>-2137.85</v>
      </c>
      <c r="T2929" s="80">
        <f>O2929-Y2929</f>
        <v/>
      </c>
      <c r="U2929" s="82">
        <f>AA2929/(T2929+X2929)</f>
        <v/>
      </c>
      <c r="V2929" s="80">
        <f>INDEX(检修、备用和必开!B:B,MATCH(统调负荷!$C2929,检修、备用和必开!$A:$A,0))</f>
        <v/>
      </c>
      <c r="W2929" s="80">
        <f>INDEX(检修、备用和必开!C:C,MATCH(统调负荷!$C2929,检修、备用和必开!$A:$A,0))</f>
        <v/>
      </c>
      <c r="X2929" s="80">
        <f>INDEX(检修、备用和必开!D:D,MATCH(统调负荷!$C2929,检修、备用和必开!$A:$A,0))</f>
        <v/>
      </c>
      <c r="Y2929" s="80">
        <f>INDEX(检修、备用和必开!E:E,MATCH(统调负荷!$C2929,检修、备用和必开!$A:$A,0))</f>
        <v/>
      </c>
      <c r="Z2929" s="80">
        <f>INDEX(检修、备用和必开!F:F,MATCH(统调负荷!$C2929,检修、备用和必开!$A:$A,0))</f>
        <v/>
      </c>
      <c r="AA2929" s="80">
        <f>94492.4-V2929-Z2929</f>
        <v/>
      </c>
      <c r="AB2929" s="80" t="n">
        <v>290.13</v>
      </c>
      <c r="AC2929" s="80" t="n">
        <v>300.15</v>
      </c>
      <c r="AD2929" s="83">
        <f>C2929+D2929</f>
        <v/>
      </c>
      <c r="AE2929" s="82">
        <f>N2929-E2929</f>
        <v/>
      </c>
      <c r="AF2929" s="82">
        <f>O2929-F2929</f>
        <v/>
      </c>
      <c r="AG2929" s="82">
        <f>P2929-G2929</f>
        <v/>
      </c>
      <c r="AH2929" s="82">
        <f>Q2929-H2929</f>
        <v/>
      </c>
      <c r="AI2929" s="82">
        <f>R2929-I2929</f>
        <v/>
      </c>
      <c r="AJ2929" s="82">
        <f>S2929-J2929</f>
        <v/>
      </c>
      <c r="AK2929" s="80">
        <f>INDEX(检修、备用和必开!I:I,MATCH(统调负荷!$C2929,检修、备用和必开!$A:$A,0))</f>
        <v/>
      </c>
    </row>
    <row r="2930">
      <c r="A2930" s="80">
        <f>WEEKDAY(C2930,2)</f>
        <v/>
      </c>
      <c r="B2930" s="80">
        <f>HOUR(D2930)</f>
        <v/>
      </c>
      <c r="C2930" s="80" t="n"/>
      <c r="D2930" s="75" t="n"/>
      <c r="E2930" s="80" t="n"/>
      <c r="F2930" s="80" t="n"/>
      <c r="G2930" s="80" t="n"/>
      <c r="H2930" s="80" t="n"/>
      <c r="I2930" s="80" t="n"/>
      <c r="J2930" s="80" t="n"/>
      <c r="K2930" s="80">
        <f>F2930-Y2930</f>
        <v/>
      </c>
      <c r="L2930" s="82">
        <f>AA2930/(K2930+W2930)</f>
        <v/>
      </c>
      <c r="M2930" s="75" t="n">
        <v>0.5</v>
      </c>
      <c r="N2930" s="80" t="n">
        <v>37674.7</v>
      </c>
      <c r="O2930" s="80" t="n">
        <v>13968.31</v>
      </c>
      <c r="P2930" s="80" t="n">
        <v>5227.84</v>
      </c>
      <c r="Q2930" s="80" t="n">
        <v>9873.629999999999</v>
      </c>
      <c r="R2930" s="80" t="n">
        <v>10759.5</v>
      </c>
      <c r="S2930" s="80" t="n">
        <v>-2154.58</v>
      </c>
      <c r="T2930" s="80">
        <f>O2930-Y2930</f>
        <v/>
      </c>
      <c r="U2930" s="82">
        <f>AA2930/(T2930+X2930)</f>
        <v/>
      </c>
      <c r="V2930" s="80">
        <f>INDEX(检修、备用和必开!B:B,MATCH(统调负荷!$C2930,检修、备用和必开!$A:$A,0))</f>
        <v/>
      </c>
      <c r="W2930" s="80">
        <f>INDEX(检修、备用和必开!C:C,MATCH(统调负荷!$C2930,检修、备用和必开!$A:$A,0))</f>
        <v/>
      </c>
      <c r="X2930" s="80">
        <f>INDEX(检修、备用和必开!D:D,MATCH(统调负荷!$C2930,检修、备用和必开!$A:$A,0))</f>
        <v/>
      </c>
      <c r="Y2930" s="80">
        <f>INDEX(检修、备用和必开!E:E,MATCH(统调负荷!$C2930,检修、备用和必开!$A:$A,0))</f>
        <v/>
      </c>
      <c r="Z2930" s="80">
        <f>INDEX(检修、备用和必开!F:F,MATCH(统调负荷!$C2930,检修、备用和必开!$A:$A,0))</f>
        <v/>
      </c>
      <c r="AA2930" s="80">
        <f>94492.4-V2930-Z2930</f>
        <v/>
      </c>
      <c r="AB2930" s="80" t="n">
        <v>295</v>
      </c>
      <c r="AC2930" s="80" t="n">
        <v>300.15</v>
      </c>
      <c r="AD2930" s="83">
        <f>C2930+D2930</f>
        <v/>
      </c>
      <c r="AE2930" s="82">
        <f>N2930-E2930</f>
        <v/>
      </c>
      <c r="AF2930" s="82">
        <f>O2930-F2930</f>
        <v/>
      </c>
      <c r="AG2930" s="82">
        <f>P2930-G2930</f>
        <v/>
      </c>
      <c r="AH2930" s="82">
        <f>Q2930-H2930</f>
        <v/>
      </c>
      <c r="AI2930" s="82">
        <f>R2930-I2930</f>
        <v/>
      </c>
      <c r="AJ2930" s="82">
        <f>S2930-J2930</f>
        <v/>
      </c>
      <c r="AK2930" s="80">
        <f>INDEX(检修、备用和必开!I:I,MATCH(统调负荷!$C2930,检修、备用和必开!$A:$A,0))</f>
        <v/>
      </c>
    </row>
    <row r="2931">
      <c r="A2931" s="80">
        <f>WEEKDAY(C2931,2)</f>
        <v/>
      </c>
      <c r="B2931" s="80">
        <f>HOUR(D2931)</f>
        <v/>
      </c>
      <c r="C2931" s="80" t="n"/>
      <c r="D2931" s="75" t="n"/>
      <c r="E2931" s="80" t="n"/>
      <c r="F2931" s="80" t="n"/>
      <c r="G2931" s="80" t="n"/>
      <c r="H2931" s="80" t="n"/>
      <c r="I2931" s="80" t="n"/>
      <c r="J2931" s="80" t="n"/>
      <c r="K2931" s="80">
        <f>F2931-Y2931</f>
        <v/>
      </c>
      <c r="L2931" s="82">
        <f>AA2931/(K2931+W2931)</f>
        <v/>
      </c>
      <c r="M2931" s="75" t="n">
        <v>0.5104166666666666</v>
      </c>
      <c r="N2931" s="80" t="n">
        <v>38377.9</v>
      </c>
      <c r="O2931" s="80" t="n">
        <v>14889.57</v>
      </c>
      <c r="P2931" s="80" t="n">
        <v>5002.53</v>
      </c>
      <c r="Q2931" s="80" t="n">
        <v>10004.7</v>
      </c>
      <c r="R2931" s="80" t="n">
        <v>10639.4</v>
      </c>
      <c r="S2931" s="80" t="n">
        <v>-2158.3</v>
      </c>
      <c r="T2931" s="80">
        <f>O2931-Y2931</f>
        <v/>
      </c>
      <c r="U2931" s="82">
        <f>AA2931/(T2931+X2931)</f>
        <v/>
      </c>
      <c r="V2931" s="80">
        <f>INDEX(检修、备用和必开!B:B,MATCH(统调负荷!$C2931,检修、备用和必开!$A:$A,0))</f>
        <v/>
      </c>
      <c r="W2931" s="80">
        <f>INDEX(检修、备用和必开!C:C,MATCH(统调负荷!$C2931,检修、备用和必开!$A:$A,0))</f>
        <v/>
      </c>
      <c r="X2931" s="80">
        <f>INDEX(检修、备用和必开!D:D,MATCH(统调负荷!$C2931,检修、备用和必开!$A:$A,0))</f>
        <v/>
      </c>
      <c r="Y2931" s="80">
        <f>INDEX(检修、备用和必开!E:E,MATCH(统调负荷!$C2931,检修、备用和必开!$A:$A,0))</f>
        <v/>
      </c>
      <c r="Z2931" s="80">
        <f>INDEX(检修、备用和必开!F:F,MATCH(统调负荷!$C2931,检修、备用和必开!$A:$A,0))</f>
        <v/>
      </c>
      <c r="AA2931" s="80">
        <f>94492.4-V2931-Z2931</f>
        <v/>
      </c>
      <c r="AB2931" s="80" t="n">
        <v>295.15</v>
      </c>
      <c r="AC2931" s="80" t="n">
        <v>330</v>
      </c>
      <c r="AD2931" s="83">
        <f>C2931+D2931</f>
        <v/>
      </c>
      <c r="AE2931" s="82">
        <f>N2931-E2931</f>
        <v/>
      </c>
      <c r="AF2931" s="82">
        <f>O2931-F2931</f>
        <v/>
      </c>
      <c r="AG2931" s="82">
        <f>P2931-G2931</f>
        <v/>
      </c>
      <c r="AH2931" s="82">
        <f>Q2931-H2931</f>
        <v/>
      </c>
      <c r="AI2931" s="82">
        <f>R2931-I2931</f>
        <v/>
      </c>
      <c r="AJ2931" s="82">
        <f>S2931-J2931</f>
        <v/>
      </c>
      <c r="AK2931" s="80">
        <f>INDEX(检修、备用和必开!I:I,MATCH(统调负荷!$C2931,检修、备用和必开!$A:$A,0))</f>
        <v/>
      </c>
    </row>
    <row r="2932">
      <c r="A2932" s="80">
        <f>WEEKDAY(C2932,2)</f>
        <v/>
      </c>
      <c r="B2932" s="80">
        <f>HOUR(D2932)</f>
        <v/>
      </c>
      <c r="C2932" s="80" t="n"/>
      <c r="D2932" s="75" t="n"/>
      <c r="E2932" s="80" t="n"/>
      <c r="F2932" s="80" t="n"/>
      <c r="G2932" s="80" t="n"/>
      <c r="H2932" s="80" t="n"/>
      <c r="I2932" s="80" t="n"/>
      <c r="J2932" s="80" t="n"/>
      <c r="K2932" s="80">
        <f>F2932-Y2932</f>
        <v/>
      </c>
      <c r="L2932" s="82">
        <f>AA2932/(K2932+W2932)</f>
        <v/>
      </c>
      <c r="M2932" s="75" t="n">
        <v>0.5208333333333334</v>
      </c>
      <c r="N2932" s="80" t="n">
        <v>38082.9</v>
      </c>
      <c r="O2932" s="80" t="n">
        <v>15056.64</v>
      </c>
      <c r="P2932" s="80" t="n">
        <v>4829.26</v>
      </c>
      <c r="Q2932" s="80" t="n">
        <v>9919.42</v>
      </c>
      <c r="R2932" s="80" t="n">
        <v>10460.8</v>
      </c>
      <c r="S2932" s="80" t="n">
        <v>-2183.22</v>
      </c>
      <c r="T2932" s="80">
        <f>O2932-Y2932</f>
        <v/>
      </c>
      <c r="U2932" s="82">
        <f>AA2932/(T2932+X2932)</f>
        <v/>
      </c>
      <c r="V2932" s="80">
        <f>INDEX(检修、备用和必开!B:B,MATCH(统调负荷!$C2932,检修、备用和必开!$A:$A,0))</f>
        <v/>
      </c>
      <c r="W2932" s="80">
        <f>INDEX(检修、备用和必开!C:C,MATCH(统调负荷!$C2932,检修、备用和必开!$A:$A,0))</f>
        <v/>
      </c>
      <c r="X2932" s="80">
        <f>INDEX(检修、备用和必开!D:D,MATCH(统调负荷!$C2932,检修、备用和必开!$A:$A,0))</f>
        <v/>
      </c>
      <c r="Y2932" s="80">
        <f>INDEX(检修、备用和必开!E:E,MATCH(统调负荷!$C2932,检修、备用和必开!$A:$A,0))</f>
        <v/>
      </c>
      <c r="Z2932" s="80">
        <f>INDEX(检修、备用和必开!F:F,MATCH(统调负荷!$C2932,检修、备用和必开!$A:$A,0))</f>
        <v/>
      </c>
      <c r="AA2932" s="80">
        <f>94492.4-V2932-Z2932</f>
        <v/>
      </c>
      <c r="AB2932" s="80" t="n">
        <v>290</v>
      </c>
      <c r="AC2932" s="80" t="n">
        <v>300</v>
      </c>
      <c r="AD2932" s="83">
        <f>C2932+D2932</f>
        <v/>
      </c>
      <c r="AE2932" s="82">
        <f>N2932-E2932</f>
        <v/>
      </c>
      <c r="AF2932" s="82">
        <f>O2932-F2932</f>
        <v/>
      </c>
      <c r="AG2932" s="82">
        <f>P2932-G2932</f>
        <v/>
      </c>
      <c r="AH2932" s="82">
        <f>Q2932-H2932</f>
        <v/>
      </c>
      <c r="AI2932" s="82">
        <f>R2932-I2932</f>
        <v/>
      </c>
      <c r="AJ2932" s="82">
        <f>S2932-J2932</f>
        <v/>
      </c>
      <c r="AK2932" s="80">
        <f>INDEX(检修、备用和必开!I:I,MATCH(统调负荷!$C2932,检修、备用和必开!$A:$A,0))</f>
        <v/>
      </c>
    </row>
    <row r="2933">
      <c r="A2933" s="80">
        <f>WEEKDAY(C2933,2)</f>
        <v/>
      </c>
      <c r="B2933" s="80">
        <f>HOUR(D2933)</f>
        <v/>
      </c>
      <c r="C2933" s="80" t="n"/>
      <c r="D2933" s="75" t="n"/>
      <c r="E2933" s="80" t="n"/>
      <c r="F2933" s="80" t="n"/>
      <c r="G2933" s="80" t="n"/>
      <c r="H2933" s="80" t="n"/>
      <c r="I2933" s="80" t="n"/>
      <c r="J2933" s="80" t="n"/>
      <c r="K2933" s="80">
        <f>F2933-Y2933</f>
        <v/>
      </c>
      <c r="L2933" s="82">
        <f>AA2933/(K2933+W2933)</f>
        <v/>
      </c>
      <c r="M2933" s="75" t="n">
        <v>0.53125</v>
      </c>
      <c r="N2933" s="80" t="n">
        <v>38043.5</v>
      </c>
      <c r="O2933" s="80" t="n">
        <v>14749.26</v>
      </c>
      <c r="P2933" s="80" t="n">
        <v>5628.82</v>
      </c>
      <c r="Q2933" s="80" t="n">
        <v>9463.280000000001</v>
      </c>
      <c r="R2933" s="80" t="n">
        <v>10387.2</v>
      </c>
      <c r="S2933" s="80" t="n">
        <v>-2185.06</v>
      </c>
      <c r="T2933" s="80">
        <f>O2933-Y2933</f>
        <v/>
      </c>
      <c r="U2933" s="82">
        <f>AA2933/(T2933+X2933)</f>
        <v/>
      </c>
      <c r="V2933" s="80">
        <f>INDEX(检修、备用和必开!B:B,MATCH(统调负荷!$C2933,检修、备用和必开!$A:$A,0))</f>
        <v/>
      </c>
      <c r="W2933" s="80">
        <f>INDEX(检修、备用和必开!C:C,MATCH(统调负荷!$C2933,检修、备用和必开!$A:$A,0))</f>
        <v/>
      </c>
      <c r="X2933" s="80">
        <f>INDEX(检修、备用和必开!D:D,MATCH(统调负荷!$C2933,检修、备用和必开!$A:$A,0))</f>
        <v/>
      </c>
      <c r="Y2933" s="80">
        <f>INDEX(检修、备用和必开!E:E,MATCH(统调负荷!$C2933,检修、备用和必开!$A:$A,0))</f>
        <v/>
      </c>
      <c r="Z2933" s="80">
        <f>INDEX(检修、备用和必开!F:F,MATCH(统调负荷!$C2933,检修、备用和必开!$A:$A,0))</f>
        <v/>
      </c>
      <c r="AA2933" s="80">
        <f>94492.4-V2933-Z2933</f>
        <v/>
      </c>
      <c r="AB2933" s="80" t="n">
        <v>250</v>
      </c>
      <c r="AC2933" s="80" t="n">
        <v>305</v>
      </c>
      <c r="AD2933" s="83">
        <f>C2933+D2933</f>
        <v/>
      </c>
      <c r="AE2933" s="82">
        <f>N2933-E2933</f>
        <v/>
      </c>
      <c r="AF2933" s="82">
        <f>O2933-F2933</f>
        <v/>
      </c>
      <c r="AG2933" s="82">
        <f>P2933-G2933</f>
        <v/>
      </c>
      <c r="AH2933" s="82">
        <f>Q2933-H2933</f>
        <v/>
      </c>
      <c r="AI2933" s="82">
        <f>R2933-I2933</f>
        <v/>
      </c>
      <c r="AJ2933" s="82">
        <f>S2933-J2933</f>
        <v/>
      </c>
      <c r="AK2933" s="80">
        <f>INDEX(检修、备用和必开!I:I,MATCH(统调负荷!$C2933,检修、备用和必开!$A:$A,0))</f>
        <v/>
      </c>
    </row>
    <row r="2934">
      <c r="A2934" s="80">
        <f>WEEKDAY(C2934,2)</f>
        <v/>
      </c>
      <c r="B2934" s="80">
        <f>HOUR(D2934)</f>
        <v/>
      </c>
      <c r="C2934" s="80" t="n"/>
      <c r="D2934" s="75" t="n"/>
      <c r="E2934" s="80" t="n"/>
      <c r="F2934" s="80" t="n"/>
      <c r="G2934" s="80" t="n"/>
      <c r="H2934" s="80" t="n"/>
      <c r="I2934" s="80" t="n"/>
      <c r="J2934" s="80" t="n"/>
      <c r="K2934" s="80">
        <f>F2934-Y2934</f>
        <v/>
      </c>
      <c r="L2934" s="82">
        <f>AA2934/(K2934+W2934)</f>
        <v/>
      </c>
      <c r="M2934" s="75" t="n">
        <v>0.5416666666666666</v>
      </c>
      <c r="N2934" s="80" t="n">
        <v>37882.4</v>
      </c>
      <c r="O2934" s="80" t="n">
        <v>16095.72</v>
      </c>
      <c r="P2934" s="80" t="n">
        <v>4840.94</v>
      </c>
      <c r="Q2934" s="80" t="n">
        <v>9034.440000000001</v>
      </c>
      <c r="R2934" s="80" t="n">
        <v>10071.9</v>
      </c>
      <c r="S2934" s="80" t="n">
        <v>-2160.6</v>
      </c>
      <c r="T2934" s="80">
        <f>O2934-Y2934</f>
        <v/>
      </c>
      <c r="U2934" s="82">
        <f>AA2934/(T2934+X2934)</f>
        <v/>
      </c>
      <c r="V2934" s="80">
        <f>INDEX(检修、备用和必开!B:B,MATCH(统调负荷!$C2934,检修、备用和必开!$A:$A,0))</f>
        <v/>
      </c>
      <c r="W2934" s="80">
        <f>INDEX(检修、备用和必开!C:C,MATCH(统调负荷!$C2934,检修、备用和必开!$A:$A,0))</f>
        <v/>
      </c>
      <c r="X2934" s="80">
        <f>INDEX(检修、备用和必开!D:D,MATCH(统调负荷!$C2934,检修、备用和必开!$A:$A,0))</f>
        <v/>
      </c>
      <c r="Y2934" s="80">
        <f>INDEX(检修、备用和必开!E:E,MATCH(统调负荷!$C2934,检修、备用和必开!$A:$A,0))</f>
        <v/>
      </c>
      <c r="Z2934" s="80">
        <f>INDEX(检修、备用和必开!F:F,MATCH(统调负荷!$C2934,检修、备用和必开!$A:$A,0))</f>
        <v/>
      </c>
      <c r="AA2934" s="80">
        <f>94492.4-V2934-Z2934</f>
        <v/>
      </c>
      <c r="AB2934" s="80" t="n">
        <v>277</v>
      </c>
      <c r="AC2934" s="80" t="n">
        <v>355.55</v>
      </c>
      <c r="AD2934" s="83">
        <f>C2934+D2934</f>
        <v/>
      </c>
      <c r="AE2934" s="82">
        <f>N2934-E2934</f>
        <v/>
      </c>
      <c r="AF2934" s="82">
        <f>O2934-F2934</f>
        <v/>
      </c>
      <c r="AG2934" s="82">
        <f>P2934-G2934</f>
        <v/>
      </c>
      <c r="AH2934" s="82">
        <f>Q2934-H2934</f>
        <v/>
      </c>
      <c r="AI2934" s="82">
        <f>R2934-I2934</f>
        <v/>
      </c>
      <c r="AJ2934" s="82">
        <f>S2934-J2934</f>
        <v/>
      </c>
      <c r="AK2934" s="80">
        <f>INDEX(检修、备用和必开!I:I,MATCH(统调负荷!$C2934,检修、备用和必开!$A:$A,0))</f>
        <v/>
      </c>
    </row>
    <row r="2935">
      <c r="A2935" s="80">
        <f>WEEKDAY(C2935,2)</f>
        <v/>
      </c>
      <c r="B2935" s="80">
        <f>HOUR(D2935)</f>
        <v/>
      </c>
      <c r="C2935" s="80" t="n"/>
      <c r="D2935" s="75" t="n"/>
      <c r="E2935" s="80" t="n"/>
      <c r="F2935" s="80" t="n"/>
      <c r="G2935" s="80" t="n"/>
      <c r="H2935" s="80" t="n"/>
      <c r="I2935" s="80" t="n"/>
      <c r="J2935" s="80" t="n"/>
      <c r="K2935" s="80">
        <f>F2935-Y2935</f>
        <v/>
      </c>
      <c r="L2935" s="82">
        <f>AA2935/(K2935+W2935)</f>
        <v/>
      </c>
      <c r="M2935" s="75" t="n">
        <v>0.5520833333333334</v>
      </c>
      <c r="N2935" s="80" t="n">
        <v>38221</v>
      </c>
      <c r="O2935" s="80" t="n">
        <v>16744.76</v>
      </c>
      <c r="P2935" s="80" t="n">
        <v>4805.55</v>
      </c>
      <c r="Q2935" s="80" t="n">
        <v>8986.48</v>
      </c>
      <c r="R2935" s="80" t="n">
        <v>9820.290000000001</v>
      </c>
      <c r="S2935" s="80" t="n">
        <v>-2136.08</v>
      </c>
      <c r="T2935" s="80">
        <f>O2935-Y2935</f>
        <v/>
      </c>
      <c r="U2935" s="82">
        <f>AA2935/(T2935+X2935)</f>
        <v/>
      </c>
      <c r="V2935" s="80">
        <f>INDEX(检修、备用和必开!B:B,MATCH(统调负荷!$C2935,检修、备用和必开!$A:$A,0))</f>
        <v/>
      </c>
      <c r="W2935" s="80">
        <f>INDEX(检修、备用和必开!C:C,MATCH(统调负荷!$C2935,检修、备用和必开!$A:$A,0))</f>
        <v/>
      </c>
      <c r="X2935" s="80">
        <f>INDEX(检修、备用和必开!D:D,MATCH(统调负荷!$C2935,检修、备用和必开!$A:$A,0))</f>
        <v/>
      </c>
      <c r="Y2935" s="80">
        <f>INDEX(检修、备用和必开!E:E,MATCH(统调负荷!$C2935,检修、备用和必开!$A:$A,0))</f>
        <v/>
      </c>
      <c r="Z2935" s="80">
        <f>INDEX(检修、备用和必开!F:F,MATCH(统调负荷!$C2935,检修、备用和必开!$A:$A,0))</f>
        <v/>
      </c>
      <c r="AA2935" s="80">
        <f>94492.4-V2935-Z2935</f>
        <v/>
      </c>
      <c r="AB2935" s="80" t="n">
        <v>285</v>
      </c>
      <c r="AC2935" s="80" t="n">
        <v>350</v>
      </c>
      <c r="AD2935" s="83">
        <f>C2935+D2935</f>
        <v/>
      </c>
      <c r="AE2935" s="82">
        <f>N2935-E2935</f>
        <v/>
      </c>
      <c r="AF2935" s="82">
        <f>O2935-F2935</f>
        <v/>
      </c>
      <c r="AG2935" s="82">
        <f>P2935-G2935</f>
        <v/>
      </c>
      <c r="AH2935" s="82">
        <f>Q2935-H2935</f>
        <v/>
      </c>
      <c r="AI2935" s="82">
        <f>R2935-I2935</f>
        <v/>
      </c>
      <c r="AJ2935" s="82">
        <f>S2935-J2935</f>
        <v/>
      </c>
      <c r="AK2935" s="80">
        <f>INDEX(检修、备用和必开!I:I,MATCH(统调负荷!$C2935,检修、备用和必开!$A:$A,0))</f>
        <v/>
      </c>
    </row>
    <row r="2936">
      <c r="A2936" s="80">
        <f>WEEKDAY(C2936,2)</f>
        <v/>
      </c>
      <c r="B2936" s="80">
        <f>HOUR(D2936)</f>
        <v/>
      </c>
      <c r="C2936" s="80" t="n"/>
      <c r="D2936" s="75" t="n"/>
      <c r="E2936" s="80" t="n"/>
      <c r="F2936" s="80" t="n"/>
      <c r="G2936" s="80" t="n"/>
      <c r="H2936" s="80" t="n"/>
      <c r="I2936" s="80" t="n"/>
      <c r="J2936" s="80" t="n"/>
      <c r="K2936" s="80">
        <f>F2936-Y2936</f>
        <v/>
      </c>
      <c r="L2936" s="82">
        <f>AA2936/(K2936+W2936)</f>
        <v/>
      </c>
      <c r="M2936" s="75" t="n">
        <v>0.5625</v>
      </c>
      <c r="N2936" s="80" t="n">
        <v>38548.9</v>
      </c>
      <c r="O2936" s="80" t="n">
        <v>17173.25</v>
      </c>
      <c r="P2936" s="80" t="n">
        <v>4991.42</v>
      </c>
      <c r="Q2936" s="80" t="n">
        <v>8930.790000000001</v>
      </c>
      <c r="R2936" s="80" t="n">
        <v>9628.290000000001</v>
      </c>
      <c r="S2936" s="80" t="n">
        <v>-2174.85</v>
      </c>
      <c r="T2936" s="80">
        <f>O2936-Y2936</f>
        <v/>
      </c>
      <c r="U2936" s="82">
        <f>AA2936/(T2936+X2936)</f>
        <v/>
      </c>
      <c r="V2936" s="80">
        <f>INDEX(检修、备用和必开!B:B,MATCH(统调负荷!$C2936,检修、备用和必开!$A:$A,0))</f>
        <v/>
      </c>
      <c r="W2936" s="80">
        <f>INDEX(检修、备用和必开!C:C,MATCH(统调负荷!$C2936,检修、备用和必开!$A:$A,0))</f>
        <v/>
      </c>
      <c r="X2936" s="80">
        <f>INDEX(检修、备用和必开!D:D,MATCH(统调负荷!$C2936,检修、备用和必开!$A:$A,0))</f>
        <v/>
      </c>
      <c r="Y2936" s="80">
        <f>INDEX(检修、备用和必开!E:E,MATCH(统调负荷!$C2936,检修、备用和必开!$A:$A,0))</f>
        <v/>
      </c>
      <c r="Z2936" s="80">
        <f>INDEX(检修、备用和必开!F:F,MATCH(统调负荷!$C2936,检修、备用和必开!$A:$A,0))</f>
        <v/>
      </c>
      <c r="AA2936" s="80">
        <f>94492.4-V2936-Z2936</f>
        <v/>
      </c>
      <c r="AB2936" s="80" t="n">
        <v>280</v>
      </c>
      <c r="AC2936" s="80" t="n">
        <v>714</v>
      </c>
      <c r="AD2936" s="83">
        <f>C2936+D2936</f>
        <v/>
      </c>
      <c r="AE2936" s="82">
        <f>N2936-E2936</f>
        <v/>
      </c>
      <c r="AF2936" s="82">
        <f>O2936-F2936</f>
        <v/>
      </c>
      <c r="AG2936" s="82">
        <f>P2936-G2936</f>
        <v/>
      </c>
      <c r="AH2936" s="82">
        <f>Q2936-H2936</f>
        <v/>
      </c>
      <c r="AI2936" s="82">
        <f>R2936-I2936</f>
        <v/>
      </c>
      <c r="AJ2936" s="82">
        <f>S2936-J2936</f>
        <v/>
      </c>
      <c r="AK2936" s="80">
        <f>INDEX(检修、备用和必开!I:I,MATCH(统调负荷!$C2936,检修、备用和必开!$A:$A,0))</f>
        <v/>
      </c>
    </row>
    <row r="2937">
      <c r="A2937" s="80">
        <f>WEEKDAY(C2937,2)</f>
        <v/>
      </c>
      <c r="B2937" s="80">
        <f>HOUR(D2937)</f>
        <v/>
      </c>
      <c r="C2937" s="80" t="n"/>
      <c r="D2937" s="75" t="n"/>
      <c r="E2937" s="80" t="n"/>
      <c r="F2937" s="80" t="n"/>
      <c r="G2937" s="80" t="n"/>
      <c r="H2937" s="80" t="n"/>
      <c r="I2937" s="80" t="n"/>
      <c r="J2937" s="80" t="n"/>
      <c r="K2937" s="80">
        <f>F2937-Y2937</f>
        <v/>
      </c>
      <c r="L2937" s="82">
        <f>AA2937/(K2937+W2937)</f>
        <v/>
      </c>
      <c r="M2937" s="75" t="n">
        <v>0.5729166666666666</v>
      </c>
      <c r="N2937" s="80" t="n">
        <v>38545.9</v>
      </c>
      <c r="O2937" s="80" t="n">
        <v>17772.33</v>
      </c>
      <c r="P2937" s="80" t="n">
        <v>4878.7</v>
      </c>
      <c r="Q2937" s="80" t="n">
        <v>8517.35</v>
      </c>
      <c r="R2937" s="80" t="n">
        <v>9497.219999999999</v>
      </c>
      <c r="S2937" s="80" t="n">
        <v>-2119.7</v>
      </c>
      <c r="T2937" s="80">
        <f>O2937-Y2937</f>
        <v/>
      </c>
      <c r="U2937" s="82">
        <f>AA2937/(T2937+X2937)</f>
        <v/>
      </c>
      <c r="V2937" s="80">
        <f>INDEX(检修、备用和必开!B:B,MATCH(统调负荷!$C2937,检修、备用和必开!$A:$A,0))</f>
        <v/>
      </c>
      <c r="W2937" s="80">
        <f>INDEX(检修、备用和必开!C:C,MATCH(统调负荷!$C2937,检修、备用和必开!$A:$A,0))</f>
        <v/>
      </c>
      <c r="X2937" s="80">
        <f>INDEX(检修、备用和必开!D:D,MATCH(统调负荷!$C2937,检修、备用和必开!$A:$A,0))</f>
        <v/>
      </c>
      <c r="Y2937" s="80">
        <f>INDEX(检修、备用和必开!E:E,MATCH(统调负荷!$C2937,检修、备用和必开!$A:$A,0))</f>
        <v/>
      </c>
      <c r="Z2937" s="80">
        <f>INDEX(检修、备用和必开!F:F,MATCH(统调负荷!$C2937,检修、备用和必开!$A:$A,0))</f>
        <v/>
      </c>
      <c r="AA2937" s="80">
        <f>94492.4-V2937-Z2937</f>
        <v/>
      </c>
      <c r="AB2937" s="80" t="n">
        <v>266</v>
      </c>
      <c r="AC2937" s="80" t="n">
        <v>380</v>
      </c>
      <c r="AD2937" s="83">
        <f>C2937+D2937</f>
        <v/>
      </c>
      <c r="AE2937" s="82">
        <f>N2937-E2937</f>
        <v/>
      </c>
      <c r="AF2937" s="82">
        <f>O2937-F2937</f>
        <v/>
      </c>
      <c r="AG2937" s="82">
        <f>P2937-G2937</f>
        <v/>
      </c>
      <c r="AH2937" s="82">
        <f>Q2937-H2937</f>
        <v/>
      </c>
      <c r="AI2937" s="82">
        <f>R2937-I2937</f>
        <v/>
      </c>
      <c r="AJ2937" s="82">
        <f>S2937-J2937</f>
        <v/>
      </c>
      <c r="AK2937" s="80">
        <f>INDEX(检修、备用和必开!I:I,MATCH(统调负荷!$C2937,检修、备用和必开!$A:$A,0))</f>
        <v/>
      </c>
    </row>
    <row r="2938">
      <c r="A2938" s="80">
        <f>WEEKDAY(C2938,2)</f>
        <v/>
      </c>
      <c r="B2938" s="80">
        <f>HOUR(D2938)</f>
        <v/>
      </c>
      <c r="C2938" s="80" t="n"/>
      <c r="D2938" s="75" t="n"/>
      <c r="E2938" s="80" t="n"/>
      <c r="F2938" s="80" t="n"/>
      <c r="G2938" s="80" t="n"/>
      <c r="H2938" s="80" t="n"/>
      <c r="I2938" s="80" t="n"/>
      <c r="J2938" s="80" t="n"/>
      <c r="K2938" s="80">
        <f>F2938-Y2938</f>
        <v/>
      </c>
      <c r="L2938" s="82">
        <f>AA2938/(K2938+W2938)</f>
        <v/>
      </c>
      <c r="M2938" s="75" t="n">
        <v>0.5833333333333334</v>
      </c>
      <c r="N2938" s="80" t="n">
        <v>38377</v>
      </c>
      <c r="O2938" s="80" t="n">
        <v>18120.75</v>
      </c>
      <c r="P2938" s="80" t="n">
        <v>4907.37</v>
      </c>
      <c r="Q2938" s="80" t="n">
        <v>8076.23</v>
      </c>
      <c r="R2938" s="80" t="n">
        <v>9453.15</v>
      </c>
      <c r="S2938" s="80" t="n">
        <v>-2180.5</v>
      </c>
      <c r="T2938" s="80">
        <f>O2938-Y2938</f>
        <v/>
      </c>
      <c r="U2938" s="82">
        <f>AA2938/(T2938+X2938)</f>
        <v/>
      </c>
      <c r="V2938" s="80">
        <f>INDEX(检修、备用和必开!B:B,MATCH(统调负荷!$C2938,检修、备用和必开!$A:$A,0))</f>
        <v/>
      </c>
      <c r="W2938" s="80">
        <f>INDEX(检修、备用和必开!C:C,MATCH(统调负荷!$C2938,检修、备用和必开!$A:$A,0))</f>
        <v/>
      </c>
      <c r="X2938" s="80">
        <f>INDEX(检修、备用和必开!D:D,MATCH(统调负荷!$C2938,检修、备用和必开!$A:$A,0))</f>
        <v/>
      </c>
      <c r="Y2938" s="80">
        <f>INDEX(检修、备用和必开!E:E,MATCH(统调负荷!$C2938,检修、备用和必开!$A:$A,0))</f>
        <v/>
      </c>
      <c r="Z2938" s="80">
        <f>INDEX(检修、备用和必开!F:F,MATCH(统调负荷!$C2938,检修、备用和必开!$A:$A,0))</f>
        <v/>
      </c>
      <c r="AA2938" s="80">
        <f>94492.4-V2938-Z2938</f>
        <v/>
      </c>
      <c r="AB2938" s="80" t="n">
        <v>250</v>
      </c>
      <c r="AC2938" s="80" t="n">
        <v>420</v>
      </c>
      <c r="AD2938" s="83">
        <f>C2938+D2938</f>
        <v/>
      </c>
      <c r="AE2938" s="82">
        <f>N2938-E2938</f>
        <v/>
      </c>
      <c r="AF2938" s="82">
        <f>O2938-F2938</f>
        <v/>
      </c>
      <c r="AG2938" s="82">
        <f>P2938-G2938</f>
        <v/>
      </c>
      <c r="AH2938" s="82">
        <f>Q2938-H2938</f>
        <v/>
      </c>
      <c r="AI2938" s="82">
        <f>R2938-I2938</f>
        <v/>
      </c>
      <c r="AJ2938" s="82">
        <f>S2938-J2938</f>
        <v/>
      </c>
      <c r="AK2938" s="80">
        <f>INDEX(检修、备用和必开!I:I,MATCH(统调负荷!$C2938,检修、备用和必开!$A:$A,0))</f>
        <v/>
      </c>
    </row>
    <row r="2939">
      <c r="A2939" s="80">
        <f>WEEKDAY(C2939,2)</f>
        <v/>
      </c>
      <c r="B2939" s="80">
        <f>HOUR(D2939)</f>
        <v/>
      </c>
      <c r="C2939" s="80" t="n"/>
      <c r="D2939" s="75" t="n"/>
      <c r="E2939" s="80" t="n"/>
      <c r="F2939" s="80" t="n"/>
      <c r="G2939" s="80" t="n"/>
      <c r="H2939" s="80" t="n"/>
      <c r="I2939" s="80" t="n"/>
      <c r="J2939" s="80" t="n"/>
      <c r="K2939" s="80">
        <f>F2939-Y2939</f>
        <v/>
      </c>
      <c r="L2939" s="82">
        <f>AA2939/(K2939+W2939)</f>
        <v/>
      </c>
      <c r="M2939" s="75" t="n">
        <v>0.59375</v>
      </c>
      <c r="N2939" s="80" t="n">
        <v>38151.1</v>
      </c>
      <c r="O2939" s="80" t="n">
        <v>17557.96</v>
      </c>
      <c r="P2939" s="80" t="n">
        <v>4886.17</v>
      </c>
      <c r="Q2939" s="80" t="n">
        <v>8473.6</v>
      </c>
      <c r="R2939" s="80" t="n">
        <v>9353.93</v>
      </c>
      <c r="S2939" s="80" t="n">
        <v>-2120.56</v>
      </c>
      <c r="T2939" s="80">
        <f>O2939-Y2939</f>
        <v/>
      </c>
      <c r="U2939" s="82">
        <f>AA2939/(T2939+X2939)</f>
        <v/>
      </c>
      <c r="V2939" s="80">
        <f>INDEX(检修、备用和必开!B:B,MATCH(统调负荷!$C2939,检修、备用和必开!$A:$A,0))</f>
        <v/>
      </c>
      <c r="W2939" s="80">
        <f>INDEX(检修、备用和必开!C:C,MATCH(统调负荷!$C2939,检修、备用和必开!$A:$A,0))</f>
        <v/>
      </c>
      <c r="X2939" s="80">
        <f>INDEX(检修、备用和必开!D:D,MATCH(统调负荷!$C2939,检修、备用和必开!$A:$A,0))</f>
        <v/>
      </c>
      <c r="Y2939" s="80">
        <f>INDEX(检修、备用和必开!E:E,MATCH(统调负荷!$C2939,检修、备用和必开!$A:$A,0))</f>
        <v/>
      </c>
      <c r="Z2939" s="80">
        <f>INDEX(检修、备用和必开!F:F,MATCH(统调负荷!$C2939,检修、备用和必开!$A:$A,0))</f>
        <v/>
      </c>
      <c r="AA2939" s="80">
        <f>94492.4-V2939-Z2939</f>
        <v/>
      </c>
      <c r="AB2939" s="80" t="n">
        <v>0</v>
      </c>
      <c r="AC2939" s="80" t="n">
        <v>375</v>
      </c>
      <c r="AD2939" s="83">
        <f>C2939+D2939</f>
        <v/>
      </c>
      <c r="AE2939" s="82">
        <f>N2939-E2939</f>
        <v/>
      </c>
      <c r="AF2939" s="82">
        <f>O2939-F2939</f>
        <v/>
      </c>
      <c r="AG2939" s="82">
        <f>P2939-G2939</f>
        <v/>
      </c>
      <c r="AH2939" s="82">
        <f>Q2939-H2939</f>
        <v/>
      </c>
      <c r="AI2939" s="82">
        <f>R2939-I2939</f>
        <v/>
      </c>
      <c r="AJ2939" s="82">
        <f>S2939-J2939</f>
        <v/>
      </c>
      <c r="AK2939" s="80">
        <f>INDEX(检修、备用和必开!I:I,MATCH(统调负荷!$C2939,检修、备用和必开!$A:$A,0))</f>
        <v/>
      </c>
    </row>
    <row r="2940">
      <c r="A2940" s="80">
        <f>WEEKDAY(C2940,2)</f>
        <v/>
      </c>
      <c r="B2940" s="80">
        <f>HOUR(D2940)</f>
        <v/>
      </c>
      <c r="C2940" s="80" t="n"/>
      <c r="D2940" s="75" t="n"/>
      <c r="E2940" s="80" t="n"/>
      <c r="F2940" s="80" t="n"/>
      <c r="G2940" s="80" t="n"/>
      <c r="H2940" s="80" t="n"/>
      <c r="I2940" s="80" t="n"/>
      <c r="J2940" s="80" t="n"/>
      <c r="K2940" s="80">
        <f>F2940-Y2940</f>
        <v/>
      </c>
      <c r="L2940" s="82">
        <f>AA2940/(K2940+W2940)</f>
        <v/>
      </c>
      <c r="M2940" s="75" t="n">
        <v>0.6041666666666666</v>
      </c>
      <c r="N2940" s="80" t="n">
        <v>37969.7</v>
      </c>
      <c r="O2940" s="80" t="n">
        <v>16855.25</v>
      </c>
      <c r="P2940" s="80" t="n">
        <v>5866.68</v>
      </c>
      <c r="Q2940" s="80" t="n">
        <v>8497.610000000001</v>
      </c>
      <c r="R2940" s="80" t="n">
        <v>8924.389999999999</v>
      </c>
      <c r="S2940" s="80" t="n">
        <v>-2174.23</v>
      </c>
      <c r="T2940" s="80">
        <f>O2940-Y2940</f>
        <v/>
      </c>
      <c r="U2940" s="82">
        <f>AA2940/(T2940+X2940)</f>
        <v/>
      </c>
      <c r="V2940" s="80">
        <f>INDEX(检修、备用和必开!B:B,MATCH(统调负荷!$C2940,检修、备用和必开!$A:$A,0))</f>
        <v/>
      </c>
      <c r="W2940" s="80">
        <f>INDEX(检修、备用和必开!C:C,MATCH(统调负荷!$C2940,检修、备用和必开!$A:$A,0))</f>
        <v/>
      </c>
      <c r="X2940" s="80">
        <f>INDEX(检修、备用和必开!D:D,MATCH(统调负荷!$C2940,检修、备用和必开!$A:$A,0))</f>
        <v/>
      </c>
      <c r="Y2940" s="80">
        <f>INDEX(检修、备用和必开!E:E,MATCH(统调负荷!$C2940,检修、备用和必开!$A:$A,0))</f>
        <v/>
      </c>
      <c r="Z2940" s="80">
        <f>INDEX(检修、备用和必开!F:F,MATCH(统调负荷!$C2940,检修、备用和必开!$A:$A,0))</f>
        <v/>
      </c>
      <c r="AA2940" s="80">
        <f>94492.4-V2940-Z2940</f>
        <v/>
      </c>
      <c r="AB2940" s="80" t="n">
        <v>0</v>
      </c>
      <c r="AC2940" s="80" t="n">
        <v>310.13</v>
      </c>
      <c r="AD2940" s="83">
        <f>C2940+D2940</f>
        <v/>
      </c>
      <c r="AE2940" s="82">
        <f>N2940-E2940</f>
        <v/>
      </c>
      <c r="AF2940" s="82">
        <f>O2940-F2940</f>
        <v/>
      </c>
      <c r="AG2940" s="82">
        <f>P2940-G2940</f>
        <v/>
      </c>
      <c r="AH2940" s="82">
        <f>Q2940-H2940</f>
        <v/>
      </c>
      <c r="AI2940" s="82">
        <f>R2940-I2940</f>
        <v/>
      </c>
      <c r="AJ2940" s="82">
        <f>S2940-J2940</f>
        <v/>
      </c>
      <c r="AK2940" s="80">
        <f>INDEX(检修、备用和必开!I:I,MATCH(统调负荷!$C2940,检修、备用和必开!$A:$A,0))</f>
        <v/>
      </c>
    </row>
    <row r="2941">
      <c r="A2941" s="80">
        <f>WEEKDAY(C2941,2)</f>
        <v/>
      </c>
      <c r="B2941" s="80">
        <f>HOUR(D2941)</f>
        <v/>
      </c>
      <c r="C2941" s="80" t="n"/>
      <c r="D2941" s="75" t="n"/>
      <c r="E2941" s="80" t="n"/>
      <c r="F2941" s="80" t="n"/>
      <c r="G2941" s="80" t="n"/>
      <c r="H2941" s="80" t="n"/>
      <c r="I2941" s="80" t="n"/>
      <c r="J2941" s="80" t="n"/>
      <c r="K2941" s="80">
        <f>F2941-Y2941</f>
        <v/>
      </c>
      <c r="L2941" s="82">
        <f>AA2941/(K2941+W2941)</f>
        <v/>
      </c>
      <c r="M2941" s="75" t="n">
        <v>0.6145833333333334</v>
      </c>
      <c r="N2941" s="80" t="n">
        <v>38103.1</v>
      </c>
      <c r="O2941" s="80" t="n">
        <v>16811.71</v>
      </c>
      <c r="P2941" s="80" t="n">
        <v>6025.71</v>
      </c>
      <c r="Q2941" s="80" t="n">
        <v>8871.9</v>
      </c>
      <c r="R2941" s="80" t="n">
        <v>8546.4</v>
      </c>
      <c r="S2941" s="80" t="n">
        <v>-2152.62</v>
      </c>
      <c r="T2941" s="80">
        <f>O2941-Y2941</f>
        <v/>
      </c>
      <c r="U2941" s="82">
        <f>AA2941/(T2941+X2941)</f>
        <v/>
      </c>
      <c r="V2941" s="80">
        <f>INDEX(检修、备用和必开!B:B,MATCH(统调负荷!$C2941,检修、备用和必开!$A:$A,0))</f>
        <v/>
      </c>
      <c r="W2941" s="80">
        <f>INDEX(检修、备用和必开!C:C,MATCH(统调负荷!$C2941,检修、备用和必开!$A:$A,0))</f>
        <v/>
      </c>
      <c r="X2941" s="80">
        <f>INDEX(检修、备用和必开!D:D,MATCH(统调负荷!$C2941,检修、备用和必开!$A:$A,0))</f>
        <v/>
      </c>
      <c r="Y2941" s="80">
        <f>INDEX(检修、备用和必开!E:E,MATCH(统调负荷!$C2941,检修、备用和必开!$A:$A,0))</f>
        <v/>
      </c>
      <c r="Z2941" s="80">
        <f>INDEX(检修、备用和必开!F:F,MATCH(统调负荷!$C2941,检修、备用和必开!$A:$A,0))</f>
        <v/>
      </c>
      <c r="AA2941" s="80">
        <f>94492.4-V2941-Z2941</f>
        <v/>
      </c>
      <c r="AB2941" s="80" t="n">
        <v>260</v>
      </c>
      <c r="AC2941" s="80" t="n">
        <v>320</v>
      </c>
      <c r="AD2941" s="83">
        <f>C2941+D2941</f>
        <v/>
      </c>
      <c r="AE2941" s="82">
        <f>N2941-E2941</f>
        <v/>
      </c>
      <c r="AF2941" s="82">
        <f>O2941-F2941</f>
        <v/>
      </c>
      <c r="AG2941" s="82">
        <f>P2941-G2941</f>
        <v/>
      </c>
      <c r="AH2941" s="82">
        <f>Q2941-H2941</f>
        <v/>
      </c>
      <c r="AI2941" s="82">
        <f>R2941-I2941</f>
        <v/>
      </c>
      <c r="AJ2941" s="82">
        <f>S2941-J2941</f>
        <v/>
      </c>
      <c r="AK2941" s="80">
        <f>INDEX(检修、备用和必开!I:I,MATCH(统调负荷!$C2941,检修、备用和必开!$A:$A,0))</f>
        <v/>
      </c>
    </row>
    <row r="2942">
      <c r="A2942" s="80">
        <f>WEEKDAY(C2942,2)</f>
        <v/>
      </c>
      <c r="B2942" s="80">
        <f>HOUR(D2942)</f>
        <v/>
      </c>
      <c r="C2942" s="80" t="n"/>
      <c r="D2942" s="75" t="n"/>
      <c r="E2942" s="80" t="n"/>
      <c r="F2942" s="80" t="n"/>
      <c r="G2942" s="80" t="n"/>
      <c r="H2942" s="80" t="n"/>
      <c r="I2942" s="80" t="n"/>
      <c r="J2942" s="80" t="n"/>
      <c r="K2942" s="80">
        <f>F2942-Y2942</f>
        <v/>
      </c>
      <c r="L2942" s="82">
        <f>AA2942/(K2942+W2942)</f>
        <v/>
      </c>
      <c r="M2942" s="75" t="n">
        <v>0.625</v>
      </c>
      <c r="N2942" s="80" t="n">
        <v>38220.9</v>
      </c>
      <c r="O2942" s="80" t="n">
        <v>14973.33</v>
      </c>
      <c r="P2942" s="80" t="n">
        <v>7940.85</v>
      </c>
      <c r="Q2942" s="80" t="n">
        <v>9151.33</v>
      </c>
      <c r="R2942" s="80" t="n">
        <v>8320.690000000001</v>
      </c>
      <c r="S2942" s="80" t="n">
        <v>-2165.3</v>
      </c>
      <c r="T2942" s="80">
        <f>O2942-Y2942</f>
        <v/>
      </c>
      <c r="U2942" s="82">
        <f>AA2942/(T2942+X2942)</f>
        <v/>
      </c>
      <c r="V2942" s="80">
        <f>INDEX(检修、备用和必开!B:B,MATCH(统调负荷!$C2942,检修、备用和必开!$A:$A,0))</f>
        <v/>
      </c>
      <c r="W2942" s="80">
        <f>INDEX(检修、备用和必开!C:C,MATCH(统调负荷!$C2942,检修、备用和必开!$A:$A,0))</f>
        <v/>
      </c>
      <c r="X2942" s="80">
        <f>INDEX(检修、备用和必开!D:D,MATCH(统调负荷!$C2942,检修、备用和必开!$A:$A,0))</f>
        <v/>
      </c>
      <c r="Y2942" s="80">
        <f>INDEX(检修、备用和必开!E:E,MATCH(统调负荷!$C2942,检修、备用和必开!$A:$A,0))</f>
        <v/>
      </c>
      <c r="Z2942" s="80">
        <f>INDEX(检修、备用和必开!F:F,MATCH(统调负荷!$C2942,检修、备用和必开!$A:$A,0))</f>
        <v/>
      </c>
      <c r="AA2942" s="80">
        <f>94492.4-V2942-Z2942</f>
        <v/>
      </c>
      <c r="AB2942" s="80" t="n">
        <v>250</v>
      </c>
      <c r="AC2942" s="80" t="n">
        <v>0</v>
      </c>
      <c r="AD2942" s="83">
        <f>C2942+D2942</f>
        <v/>
      </c>
      <c r="AE2942" s="82">
        <f>N2942-E2942</f>
        <v/>
      </c>
      <c r="AF2942" s="82">
        <f>O2942-F2942</f>
        <v/>
      </c>
      <c r="AG2942" s="82">
        <f>P2942-G2942</f>
        <v/>
      </c>
      <c r="AH2942" s="82">
        <f>Q2942-H2942</f>
        <v/>
      </c>
      <c r="AI2942" s="82">
        <f>R2942-I2942</f>
        <v/>
      </c>
      <c r="AJ2942" s="82">
        <f>S2942-J2942</f>
        <v/>
      </c>
      <c r="AK2942" s="80">
        <f>INDEX(检修、备用和必开!I:I,MATCH(统调负荷!$C2942,检修、备用和必开!$A:$A,0))</f>
        <v/>
      </c>
    </row>
    <row r="2943">
      <c r="A2943" s="80">
        <f>WEEKDAY(C2943,2)</f>
        <v/>
      </c>
      <c r="B2943" s="80">
        <f>HOUR(D2943)</f>
        <v/>
      </c>
      <c r="C2943" s="80" t="n"/>
      <c r="D2943" s="75" t="n"/>
      <c r="E2943" s="80" t="n"/>
      <c r="F2943" s="80" t="n"/>
      <c r="G2943" s="80" t="n"/>
      <c r="H2943" s="80" t="n"/>
      <c r="I2943" s="80" t="n"/>
      <c r="J2943" s="80" t="n"/>
      <c r="K2943" s="80">
        <f>F2943-Y2943</f>
        <v/>
      </c>
      <c r="L2943" s="82">
        <f>AA2943/(K2943+W2943)</f>
        <v/>
      </c>
      <c r="M2943" s="75" t="n">
        <v>0.6354166666666666</v>
      </c>
      <c r="N2943" s="80" t="n">
        <v>38405.8</v>
      </c>
      <c r="O2943" s="80" t="n">
        <v>15033.45</v>
      </c>
      <c r="P2943" s="80" t="n">
        <v>8110.25</v>
      </c>
      <c r="Q2943" s="80" t="n">
        <v>9279.07</v>
      </c>
      <c r="R2943" s="80" t="n">
        <v>8143.08</v>
      </c>
      <c r="S2943" s="80" t="n">
        <v>-2160.05</v>
      </c>
      <c r="T2943" s="80">
        <f>O2943-Y2943</f>
        <v/>
      </c>
      <c r="U2943" s="82">
        <f>AA2943/(T2943+X2943)</f>
        <v/>
      </c>
      <c r="V2943" s="80">
        <f>INDEX(检修、备用和必开!B:B,MATCH(统调负荷!$C2943,检修、备用和必开!$A:$A,0))</f>
        <v/>
      </c>
      <c r="W2943" s="80">
        <f>INDEX(检修、备用和必开!C:C,MATCH(统调负荷!$C2943,检修、备用和必开!$A:$A,0))</f>
        <v/>
      </c>
      <c r="X2943" s="80">
        <f>INDEX(检修、备用和必开!D:D,MATCH(统调负荷!$C2943,检修、备用和必开!$A:$A,0))</f>
        <v/>
      </c>
      <c r="Y2943" s="80">
        <f>INDEX(检修、备用和必开!E:E,MATCH(统调负荷!$C2943,检修、备用和必开!$A:$A,0))</f>
        <v/>
      </c>
      <c r="Z2943" s="80">
        <f>INDEX(检修、备用和必开!F:F,MATCH(统调负荷!$C2943,检修、备用和必开!$A:$A,0))</f>
        <v/>
      </c>
      <c r="AA2943" s="80">
        <f>94492.4-V2943-Z2943</f>
        <v/>
      </c>
      <c r="AB2943" s="80" t="n">
        <v>295.13</v>
      </c>
      <c r="AC2943" s="80" t="n">
        <v>305.11</v>
      </c>
      <c r="AD2943" s="83">
        <f>C2943+D2943</f>
        <v/>
      </c>
      <c r="AE2943" s="82">
        <f>N2943-E2943</f>
        <v/>
      </c>
      <c r="AF2943" s="82">
        <f>O2943-F2943</f>
        <v/>
      </c>
      <c r="AG2943" s="82">
        <f>P2943-G2943</f>
        <v/>
      </c>
      <c r="AH2943" s="82">
        <f>Q2943-H2943</f>
        <v/>
      </c>
      <c r="AI2943" s="82">
        <f>R2943-I2943</f>
        <v/>
      </c>
      <c r="AJ2943" s="82">
        <f>S2943-J2943</f>
        <v/>
      </c>
      <c r="AK2943" s="80">
        <f>INDEX(检修、备用和必开!I:I,MATCH(统调负荷!$C2943,检修、备用和必开!$A:$A,0))</f>
        <v/>
      </c>
    </row>
    <row r="2944">
      <c r="A2944" s="80">
        <f>WEEKDAY(C2944,2)</f>
        <v/>
      </c>
      <c r="B2944" s="80">
        <f>HOUR(D2944)</f>
        <v/>
      </c>
      <c r="C2944" s="80" t="n"/>
      <c r="D2944" s="75" t="n"/>
      <c r="E2944" s="80" t="n"/>
      <c r="F2944" s="80" t="n"/>
      <c r="G2944" s="80" t="n"/>
      <c r="H2944" s="80" t="n"/>
      <c r="I2944" s="80" t="n"/>
      <c r="J2944" s="80" t="n"/>
      <c r="K2944" s="80">
        <f>F2944-Y2944</f>
        <v/>
      </c>
      <c r="L2944" s="82">
        <f>AA2944/(K2944+W2944)</f>
        <v/>
      </c>
      <c r="M2944" s="75" t="n">
        <v>0.6458333333333334</v>
      </c>
      <c r="N2944" s="80" t="n">
        <v>39003.1</v>
      </c>
      <c r="O2944" s="80" t="n">
        <v>15747.75</v>
      </c>
      <c r="P2944" s="80" t="n">
        <v>8477.040000000001</v>
      </c>
      <c r="Q2944" s="80" t="n">
        <v>9088.540000000001</v>
      </c>
      <c r="R2944" s="80" t="n">
        <v>7848.27</v>
      </c>
      <c r="S2944" s="80" t="n">
        <v>-2158.5</v>
      </c>
      <c r="T2944" s="80">
        <f>O2944-Y2944</f>
        <v/>
      </c>
      <c r="U2944" s="82">
        <f>AA2944/(T2944+X2944)</f>
        <v/>
      </c>
      <c r="V2944" s="80">
        <f>INDEX(检修、备用和必开!B:B,MATCH(统调负荷!$C2944,检修、备用和必开!$A:$A,0))</f>
        <v/>
      </c>
      <c r="W2944" s="80">
        <f>INDEX(检修、备用和必开!C:C,MATCH(统调负荷!$C2944,检修、备用和必开!$A:$A,0))</f>
        <v/>
      </c>
      <c r="X2944" s="80">
        <f>INDEX(检修、备用和必开!D:D,MATCH(统调负荷!$C2944,检修、备用和必开!$A:$A,0))</f>
        <v/>
      </c>
      <c r="Y2944" s="80">
        <f>INDEX(检修、备用和必开!E:E,MATCH(统调负荷!$C2944,检修、备用和必开!$A:$A,0))</f>
        <v/>
      </c>
      <c r="Z2944" s="80">
        <f>INDEX(检修、备用和必开!F:F,MATCH(统调负荷!$C2944,检修、备用和必开!$A:$A,0))</f>
        <v/>
      </c>
      <c r="AA2944" s="80">
        <f>94492.4-V2944-Z2944</f>
        <v/>
      </c>
      <c r="AB2944" s="80" t="n">
        <v>290</v>
      </c>
      <c r="AC2944" s="80" t="n">
        <v>310.11</v>
      </c>
      <c r="AD2944" s="83">
        <f>C2944+D2944</f>
        <v/>
      </c>
      <c r="AE2944" s="82">
        <f>N2944-E2944</f>
        <v/>
      </c>
      <c r="AF2944" s="82">
        <f>O2944-F2944</f>
        <v/>
      </c>
      <c r="AG2944" s="82">
        <f>P2944-G2944</f>
        <v/>
      </c>
      <c r="AH2944" s="82">
        <f>Q2944-H2944</f>
        <v/>
      </c>
      <c r="AI2944" s="82">
        <f>R2944-I2944</f>
        <v/>
      </c>
      <c r="AJ2944" s="82">
        <f>S2944-J2944</f>
        <v/>
      </c>
      <c r="AK2944" s="80">
        <f>INDEX(检修、备用和必开!I:I,MATCH(统调负荷!$C2944,检修、备用和必开!$A:$A,0))</f>
        <v/>
      </c>
    </row>
    <row r="2945">
      <c r="A2945" s="80">
        <f>WEEKDAY(C2945,2)</f>
        <v/>
      </c>
      <c r="B2945" s="80">
        <f>HOUR(D2945)</f>
        <v/>
      </c>
      <c r="C2945" s="80" t="n"/>
      <c r="D2945" s="75" t="n"/>
      <c r="E2945" s="80" t="n"/>
      <c r="F2945" s="80" t="n"/>
      <c r="G2945" s="80" t="n"/>
      <c r="H2945" s="80" t="n"/>
      <c r="I2945" s="80" t="n"/>
      <c r="J2945" s="80" t="n"/>
      <c r="K2945" s="80">
        <f>F2945-Y2945</f>
        <v/>
      </c>
      <c r="L2945" s="82">
        <f>AA2945/(K2945+W2945)</f>
        <v/>
      </c>
      <c r="M2945" s="75" t="n">
        <v>0.65625</v>
      </c>
      <c r="N2945" s="80" t="n">
        <v>39784.1</v>
      </c>
      <c r="O2945" s="80" t="n">
        <v>15758.45</v>
      </c>
      <c r="P2945" s="80" t="n">
        <v>9317.639999999999</v>
      </c>
      <c r="Q2945" s="80" t="n">
        <v>9354.43</v>
      </c>
      <c r="R2945" s="80" t="n">
        <v>7482.92</v>
      </c>
      <c r="S2945" s="80" t="n">
        <v>-2129.34</v>
      </c>
      <c r="T2945" s="80">
        <f>O2945-Y2945</f>
        <v/>
      </c>
      <c r="U2945" s="82">
        <f>AA2945/(T2945+X2945)</f>
        <v/>
      </c>
      <c r="V2945" s="80">
        <f>INDEX(检修、备用和必开!B:B,MATCH(统调负荷!$C2945,检修、备用和必开!$A:$A,0))</f>
        <v/>
      </c>
      <c r="W2945" s="80">
        <f>INDEX(检修、备用和必开!C:C,MATCH(统调负荷!$C2945,检修、备用和必开!$A:$A,0))</f>
        <v/>
      </c>
      <c r="X2945" s="80">
        <f>INDEX(检修、备用和必开!D:D,MATCH(统调负荷!$C2945,检修、备用和必开!$A:$A,0))</f>
        <v/>
      </c>
      <c r="Y2945" s="80">
        <f>INDEX(检修、备用和必开!E:E,MATCH(统调负荷!$C2945,检修、备用和必开!$A:$A,0))</f>
        <v/>
      </c>
      <c r="Z2945" s="80">
        <f>INDEX(检修、备用和必开!F:F,MATCH(统调负荷!$C2945,检修、备用和必开!$A:$A,0))</f>
        <v/>
      </c>
      <c r="AA2945" s="80">
        <f>94492.4-V2945-Z2945</f>
        <v/>
      </c>
      <c r="AB2945" s="80" t="n">
        <v>285</v>
      </c>
      <c r="AC2945" s="80" t="n">
        <v>300</v>
      </c>
      <c r="AD2945" s="83">
        <f>C2945+D2945</f>
        <v/>
      </c>
      <c r="AE2945" s="82">
        <f>N2945-E2945</f>
        <v/>
      </c>
      <c r="AF2945" s="82">
        <f>O2945-F2945</f>
        <v/>
      </c>
      <c r="AG2945" s="82">
        <f>P2945-G2945</f>
        <v/>
      </c>
      <c r="AH2945" s="82">
        <f>Q2945-H2945</f>
        <v/>
      </c>
      <c r="AI2945" s="82">
        <f>R2945-I2945</f>
        <v/>
      </c>
      <c r="AJ2945" s="82">
        <f>S2945-J2945</f>
        <v/>
      </c>
      <c r="AK2945" s="80">
        <f>INDEX(检修、备用和必开!I:I,MATCH(统调负荷!$C2945,检修、备用和必开!$A:$A,0))</f>
        <v/>
      </c>
    </row>
    <row r="2946">
      <c r="A2946" s="80">
        <f>WEEKDAY(C2946,2)</f>
        <v/>
      </c>
      <c r="B2946" s="80">
        <f>HOUR(D2946)</f>
        <v/>
      </c>
      <c r="C2946" s="80" t="n"/>
      <c r="D2946" s="75" t="n"/>
      <c r="E2946" s="80" t="n"/>
      <c r="F2946" s="80" t="n"/>
      <c r="G2946" s="80" t="n"/>
      <c r="H2946" s="80" t="n"/>
      <c r="I2946" s="80" t="n"/>
      <c r="J2946" s="80" t="n"/>
      <c r="K2946" s="80">
        <f>F2946-Y2946</f>
        <v/>
      </c>
      <c r="L2946" s="82">
        <f>AA2946/(K2946+W2946)</f>
        <v/>
      </c>
      <c r="M2946" s="75" t="n">
        <v>0.6666666666666666</v>
      </c>
      <c r="N2946" s="80" t="n">
        <v>40775.3</v>
      </c>
      <c r="O2946" s="80" t="n">
        <v>15239.54</v>
      </c>
      <c r="P2946" s="80" t="n">
        <v>10022.2</v>
      </c>
      <c r="Q2946" s="80" t="n">
        <v>10432.9</v>
      </c>
      <c r="R2946" s="80" t="n">
        <v>7223.34</v>
      </c>
      <c r="S2946" s="80" t="n">
        <v>-2142.68</v>
      </c>
      <c r="T2946" s="80">
        <f>O2946-Y2946</f>
        <v/>
      </c>
      <c r="U2946" s="82">
        <f>AA2946/(T2946+X2946)</f>
        <v/>
      </c>
      <c r="V2946" s="80">
        <f>INDEX(检修、备用和必开!B:B,MATCH(统调负荷!$C2946,检修、备用和必开!$A:$A,0))</f>
        <v/>
      </c>
      <c r="W2946" s="80">
        <f>INDEX(检修、备用和必开!C:C,MATCH(统调负荷!$C2946,检修、备用和必开!$A:$A,0))</f>
        <v/>
      </c>
      <c r="X2946" s="80">
        <f>INDEX(检修、备用和必开!D:D,MATCH(统调负荷!$C2946,检修、备用和必开!$A:$A,0))</f>
        <v/>
      </c>
      <c r="Y2946" s="80">
        <f>INDEX(检修、备用和必开!E:E,MATCH(统调负荷!$C2946,检修、备用和必开!$A:$A,0))</f>
        <v/>
      </c>
      <c r="Z2946" s="80">
        <f>INDEX(检修、备用和必开!F:F,MATCH(统调负荷!$C2946,检修、备用和必开!$A:$A,0))</f>
        <v/>
      </c>
      <c r="AA2946" s="80">
        <f>94492.4-V2946-Z2946</f>
        <v/>
      </c>
      <c r="AB2946" s="80" t="n">
        <v>277</v>
      </c>
      <c r="AC2946" s="80" t="n">
        <v>300</v>
      </c>
      <c r="AD2946" s="83">
        <f>C2946+D2946</f>
        <v/>
      </c>
      <c r="AE2946" s="82">
        <f>N2946-E2946</f>
        <v/>
      </c>
      <c r="AF2946" s="82">
        <f>O2946-F2946</f>
        <v/>
      </c>
      <c r="AG2946" s="82">
        <f>P2946-G2946</f>
        <v/>
      </c>
      <c r="AH2946" s="82">
        <f>Q2946-H2946</f>
        <v/>
      </c>
      <c r="AI2946" s="82">
        <f>R2946-I2946</f>
        <v/>
      </c>
      <c r="AJ2946" s="82">
        <f>S2946-J2946</f>
        <v/>
      </c>
      <c r="AK2946" s="80">
        <f>INDEX(检修、备用和必开!I:I,MATCH(统调负荷!$C2946,检修、备用和必开!$A:$A,0))</f>
        <v/>
      </c>
    </row>
    <row r="2947">
      <c r="A2947" s="80">
        <f>WEEKDAY(C2947,2)</f>
        <v/>
      </c>
      <c r="B2947" s="80">
        <f>HOUR(D2947)</f>
        <v/>
      </c>
      <c r="C2947" s="80" t="n"/>
      <c r="D2947" s="75" t="n"/>
      <c r="E2947" s="80" t="n"/>
      <c r="F2947" s="80" t="n"/>
      <c r="G2947" s="80" t="n"/>
      <c r="H2947" s="80" t="n"/>
      <c r="I2947" s="80" t="n"/>
      <c r="J2947" s="80" t="n"/>
      <c r="K2947" s="80">
        <f>F2947-Y2947</f>
        <v/>
      </c>
      <c r="L2947" s="82">
        <f>AA2947/(K2947+W2947)</f>
        <v/>
      </c>
      <c r="M2947" s="75" t="n">
        <v>0.6770833333333334</v>
      </c>
      <c r="N2947" s="80" t="n">
        <v>41864.8</v>
      </c>
      <c r="O2947" s="80" t="n">
        <v>15717.67</v>
      </c>
      <c r="P2947" s="80" t="n">
        <v>10955</v>
      </c>
      <c r="Q2947" s="80" t="n">
        <v>10414.8</v>
      </c>
      <c r="R2947" s="80" t="n">
        <v>6953.98</v>
      </c>
      <c r="S2947" s="80" t="n">
        <v>-2176.65</v>
      </c>
      <c r="T2947" s="80">
        <f>O2947-Y2947</f>
        <v/>
      </c>
      <c r="U2947" s="82">
        <f>AA2947/(T2947+X2947)</f>
        <v/>
      </c>
      <c r="V2947" s="80">
        <f>INDEX(检修、备用和必开!B:B,MATCH(统调负荷!$C2947,检修、备用和必开!$A:$A,0))</f>
        <v/>
      </c>
      <c r="W2947" s="80">
        <f>INDEX(检修、备用和必开!C:C,MATCH(统调负荷!$C2947,检修、备用和必开!$A:$A,0))</f>
        <v/>
      </c>
      <c r="X2947" s="80">
        <f>INDEX(检修、备用和必开!D:D,MATCH(统调负荷!$C2947,检修、备用和必开!$A:$A,0))</f>
        <v/>
      </c>
      <c r="Y2947" s="80">
        <f>INDEX(检修、备用和必开!E:E,MATCH(统调负荷!$C2947,检修、备用和必开!$A:$A,0))</f>
        <v/>
      </c>
      <c r="Z2947" s="80">
        <f>INDEX(检修、备用和必开!F:F,MATCH(统调负荷!$C2947,检修、备用和必开!$A:$A,0))</f>
        <v/>
      </c>
      <c r="AA2947" s="80">
        <f>94492.4-V2947-Z2947</f>
        <v/>
      </c>
      <c r="AB2947" s="80" t="n">
        <v>300</v>
      </c>
      <c r="AC2947" s="80" t="n">
        <v>335</v>
      </c>
      <c r="AD2947" s="83">
        <f>C2947+D2947</f>
        <v/>
      </c>
      <c r="AE2947" s="82">
        <f>N2947-E2947</f>
        <v/>
      </c>
      <c r="AF2947" s="82">
        <f>O2947-F2947</f>
        <v/>
      </c>
      <c r="AG2947" s="82">
        <f>P2947-G2947</f>
        <v/>
      </c>
      <c r="AH2947" s="82">
        <f>Q2947-H2947</f>
        <v/>
      </c>
      <c r="AI2947" s="82">
        <f>R2947-I2947</f>
        <v/>
      </c>
      <c r="AJ2947" s="82">
        <f>S2947-J2947</f>
        <v/>
      </c>
      <c r="AK2947" s="80">
        <f>INDEX(检修、备用和必开!I:I,MATCH(统调负荷!$C2947,检修、备用和必开!$A:$A,0))</f>
        <v/>
      </c>
    </row>
    <row r="2948">
      <c r="A2948" s="80">
        <f>WEEKDAY(C2948,2)</f>
        <v/>
      </c>
      <c r="B2948" s="80">
        <f>HOUR(D2948)</f>
        <v/>
      </c>
      <c r="C2948" s="80" t="n"/>
      <c r="D2948" s="75" t="n"/>
      <c r="E2948" s="80" t="n"/>
      <c r="F2948" s="80" t="n"/>
      <c r="G2948" s="80" t="n"/>
      <c r="H2948" s="80" t="n"/>
      <c r="I2948" s="80" t="n"/>
      <c r="J2948" s="80" t="n"/>
      <c r="K2948" s="80">
        <f>F2948-Y2948</f>
        <v/>
      </c>
      <c r="L2948" s="82">
        <f>AA2948/(K2948+W2948)</f>
        <v/>
      </c>
      <c r="M2948" s="75" t="n">
        <v>0.6875</v>
      </c>
      <c r="N2948" s="80" t="n">
        <v>43108.5</v>
      </c>
      <c r="O2948" s="80" t="n">
        <v>15532.54</v>
      </c>
      <c r="P2948" s="80" t="n">
        <v>11686.5</v>
      </c>
      <c r="Q2948" s="80" t="n">
        <v>11331.4</v>
      </c>
      <c r="R2948" s="80" t="n">
        <v>6732.11</v>
      </c>
      <c r="S2948" s="80" t="n">
        <v>-2174.05</v>
      </c>
      <c r="T2948" s="80">
        <f>O2948-Y2948</f>
        <v/>
      </c>
      <c r="U2948" s="82">
        <f>AA2948/(T2948+X2948)</f>
        <v/>
      </c>
      <c r="V2948" s="80">
        <f>INDEX(检修、备用和必开!B:B,MATCH(统调负荷!$C2948,检修、备用和必开!$A:$A,0))</f>
        <v/>
      </c>
      <c r="W2948" s="80">
        <f>INDEX(检修、备用和必开!C:C,MATCH(统调负荷!$C2948,检修、备用和必开!$A:$A,0))</f>
        <v/>
      </c>
      <c r="X2948" s="80">
        <f>INDEX(检修、备用和必开!D:D,MATCH(统调负荷!$C2948,检修、备用和必开!$A:$A,0))</f>
        <v/>
      </c>
      <c r="Y2948" s="80">
        <f>INDEX(检修、备用和必开!E:E,MATCH(统调负荷!$C2948,检修、备用和必开!$A:$A,0))</f>
        <v/>
      </c>
      <c r="Z2948" s="80">
        <f>INDEX(检修、备用和必开!F:F,MATCH(统调负荷!$C2948,检修、备用和必开!$A:$A,0))</f>
        <v/>
      </c>
      <c r="AA2948" s="80">
        <f>94492.4-V2948-Z2948</f>
        <v/>
      </c>
      <c r="AB2948" s="80" t="n">
        <v>305.13</v>
      </c>
      <c r="AC2948" s="80" t="n">
        <v>310.05</v>
      </c>
      <c r="AD2948" s="83">
        <f>C2948+D2948</f>
        <v/>
      </c>
      <c r="AE2948" s="82">
        <f>N2948-E2948</f>
        <v/>
      </c>
      <c r="AF2948" s="82">
        <f>O2948-F2948</f>
        <v/>
      </c>
      <c r="AG2948" s="82">
        <f>P2948-G2948</f>
        <v/>
      </c>
      <c r="AH2948" s="82">
        <f>Q2948-H2948</f>
        <v/>
      </c>
      <c r="AI2948" s="82">
        <f>R2948-I2948</f>
        <v/>
      </c>
      <c r="AJ2948" s="82">
        <f>S2948-J2948</f>
        <v/>
      </c>
      <c r="AK2948" s="80">
        <f>INDEX(检修、备用和必开!I:I,MATCH(统调负荷!$C2948,检修、备用和必开!$A:$A,0))</f>
        <v/>
      </c>
    </row>
    <row r="2949">
      <c r="A2949" s="80">
        <f>WEEKDAY(C2949,2)</f>
        <v/>
      </c>
      <c r="B2949" s="80">
        <f>HOUR(D2949)</f>
        <v/>
      </c>
      <c r="C2949" s="80" t="n"/>
      <c r="D2949" s="75" t="n"/>
      <c r="E2949" s="80" t="n"/>
      <c r="F2949" s="80" t="n"/>
      <c r="G2949" s="80" t="n"/>
      <c r="H2949" s="80" t="n"/>
      <c r="I2949" s="80" t="n"/>
      <c r="J2949" s="80" t="n"/>
      <c r="K2949" s="80">
        <f>F2949-Y2949</f>
        <v/>
      </c>
      <c r="L2949" s="82">
        <f>AA2949/(K2949+W2949)</f>
        <v/>
      </c>
      <c r="M2949" s="75" t="n">
        <v>0.6979166666666666</v>
      </c>
      <c r="N2949" s="80" t="n">
        <v>44378.4</v>
      </c>
      <c r="O2949" s="80" t="n">
        <v>15794.6</v>
      </c>
      <c r="P2949" s="80" t="n">
        <v>11481.7</v>
      </c>
      <c r="Q2949" s="80" t="n">
        <v>12781.1</v>
      </c>
      <c r="R2949" s="80" t="n">
        <v>6449.55</v>
      </c>
      <c r="S2949" s="80" t="n">
        <v>-2128.55</v>
      </c>
      <c r="T2949" s="80">
        <f>O2949-Y2949</f>
        <v/>
      </c>
      <c r="U2949" s="82">
        <f>AA2949/(T2949+X2949)</f>
        <v/>
      </c>
      <c r="V2949" s="80">
        <f>INDEX(检修、备用和必开!B:B,MATCH(统调负荷!$C2949,检修、备用和必开!$A:$A,0))</f>
        <v/>
      </c>
      <c r="W2949" s="80">
        <f>INDEX(检修、备用和必开!C:C,MATCH(统调负荷!$C2949,检修、备用和必开!$A:$A,0))</f>
        <v/>
      </c>
      <c r="X2949" s="80">
        <f>INDEX(检修、备用和必开!D:D,MATCH(统调负荷!$C2949,检修、备用和必开!$A:$A,0))</f>
        <v/>
      </c>
      <c r="Y2949" s="80">
        <f>INDEX(检修、备用和必开!E:E,MATCH(统调负荷!$C2949,检修、备用和必开!$A:$A,0))</f>
        <v/>
      </c>
      <c r="Z2949" s="80">
        <f>INDEX(检修、备用和必开!F:F,MATCH(统调负荷!$C2949,检修、备用和必开!$A:$A,0))</f>
        <v/>
      </c>
      <c r="AA2949" s="80">
        <f>94492.4-V2949-Z2949</f>
        <v/>
      </c>
      <c r="AB2949" s="80" t="n">
        <v>317</v>
      </c>
      <c r="AC2949" s="80" t="n">
        <v>317</v>
      </c>
      <c r="AD2949" s="83">
        <f>C2949+D2949</f>
        <v/>
      </c>
      <c r="AE2949" s="82">
        <f>N2949-E2949</f>
        <v/>
      </c>
      <c r="AF2949" s="82">
        <f>O2949-F2949</f>
        <v/>
      </c>
      <c r="AG2949" s="82">
        <f>P2949-G2949</f>
        <v/>
      </c>
      <c r="AH2949" s="82">
        <f>Q2949-H2949</f>
        <v/>
      </c>
      <c r="AI2949" s="82">
        <f>R2949-I2949</f>
        <v/>
      </c>
      <c r="AJ2949" s="82">
        <f>S2949-J2949</f>
        <v/>
      </c>
      <c r="AK2949" s="80">
        <f>INDEX(检修、备用和必开!I:I,MATCH(统调负荷!$C2949,检修、备用和必开!$A:$A,0))</f>
        <v/>
      </c>
    </row>
    <row r="2950">
      <c r="A2950" s="80">
        <f>WEEKDAY(C2950,2)</f>
        <v/>
      </c>
      <c r="B2950" s="80">
        <f>HOUR(D2950)</f>
        <v/>
      </c>
      <c r="C2950" s="80" t="n"/>
      <c r="D2950" s="75" t="n"/>
      <c r="E2950" s="80" t="n"/>
      <c r="F2950" s="80" t="n"/>
      <c r="G2950" s="80" t="n"/>
      <c r="H2950" s="80" t="n"/>
      <c r="I2950" s="80" t="n"/>
      <c r="J2950" s="80" t="n"/>
      <c r="K2950" s="80">
        <f>F2950-Y2950</f>
        <v/>
      </c>
      <c r="L2950" s="82">
        <f>AA2950/(K2950+W2950)</f>
        <v/>
      </c>
      <c r="M2950" s="75" t="n">
        <v>0.7083333333333334</v>
      </c>
      <c r="N2950" s="80" t="n">
        <v>46151.7</v>
      </c>
      <c r="O2950" s="80" t="n">
        <v>15833.09</v>
      </c>
      <c r="P2950" s="80" t="n">
        <v>12856.9</v>
      </c>
      <c r="Q2950" s="80" t="n">
        <v>13584.1</v>
      </c>
      <c r="R2950" s="80" t="n">
        <v>6075.11</v>
      </c>
      <c r="S2950" s="80" t="n">
        <v>-2197.5</v>
      </c>
      <c r="T2950" s="80">
        <f>O2950-Y2950</f>
        <v/>
      </c>
      <c r="U2950" s="82">
        <f>AA2950/(T2950+X2950)</f>
        <v/>
      </c>
      <c r="V2950" s="80">
        <f>INDEX(检修、备用和必开!B:B,MATCH(统调负荷!$C2950,检修、备用和必开!$A:$A,0))</f>
        <v/>
      </c>
      <c r="W2950" s="80">
        <f>INDEX(检修、备用和必开!C:C,MATCH(统调负荷!$C2950,检修、备用和必开!$A:$A,0))</f>
        <v/>
      </c>
      <c r="X2950" s="80">
        <f>INDEX(检修、备用和必开!D:D,MATCH(统调负荷!$C2950,检修、备用和必开!$A:$A,0))</f>
        <v/>
      </c>
      <c r="Y2950" s="80">
        <f>INDEX(检修、备用和必开!E:E,MATCH(统调负荷!$C2950,检修、备用和必开!$A:$A,0))</f>
        <v/>
      </c>
      <c r="Z2950" s="80">
        <f>INDEX(检修、备用和必开!F:F,MATCH(统调负荷!$C2950,检修、备用和必开!$A:$A,0))</f>
        <v/>
      </c>
      <c r="AA2950" s="80">
        <f>94492.4-V2950-Z2950</f>
        <v/>
      </c>
      <c r="AB2950" s="80" t="n">
        <v>320</v>
      </c>
      <c r="AC2950" s="80" t="n">
        <v>310</v>
      </c>
      <c r="AD2950" s="83">
        <f>C2950+D2950</f>
        <v/>
      </c>
      <c r="AE2950" s="82">
        <f>N2950-E2950</f>
        <v/>
      </c>
      <c r="AF2950" s="82">
        <f>O2950-F2950</f>
        <v/>
      </c>
      <c r="AG2950" s="82">
        <f>P2950-G2950</f>
        <v/>
      </c>
      <c r="AH2950" s="82">
        <f>Q2950-H2950</f>
        <v/>
      </c>
      <c r="AI2950" s="82">
        <f>R2950-I2950</f>
        <v/>
      </c>
      <c r="AJ2950" s="82">
        <f>S2950-J2950</f>
        <v/>
      </c>
      <c r="AK2950" s="80">
        <f>INDEX(检修、备用和必开!I:I,MATCH(统调负荷!$C2950,检修、备用和必开!$A:$A,0))</f>
        <v/>
      </c>
    </row>
    <row r="2951">
      <c r="A2951" s="80">
        <f>WEEKDAY(C2951,2)</f>
        <v/>
      </c>
      <c r="B2951" s="80">
        <f>HOUR(D2951)</f>
        <v/>
      </c>
      <c r="C2951" s="80" t="n"/>
      <c r="D2951" s="75" t="n"/>
      <c r="E2951" s="80" t="n"/>
      <c r="F2951" s="80" t="n"/>
      <c r="G2951" s="80" t="n"/>
      <c r="H2951" s="80" t="n"/>
      <c r="I2951" s="80" t="n"/>
      <c r="J2951" s="80" t="n"/>
      <c r="K2951" s="80">
        <f>F2951-Y2951</f>
        <v/>
      </c>
      <c r="L2951" s="82">
        <f>AA2951/(K2951+W2951)</f>
        <v/>
      </c>
      <c r="M2951" s="75" t="n">
        <v>0.71875</v>
      </c>
      <c r="N2951" s="80" t="n">
        <v>47930.7</v>
      </c>
      <c r="O2951" s="80" t="n">
        <v>17505.2</v>
      </c>
      <c r="P2951" s="80" t="n">
        <v>12611.1</v>
      </c>
      <c r="Q2951" s="80" t="n">
        <v>14170.4</v>
      </c>
      <c r="R2951" s="80" t="n">
        <v>5804.28</v>
      </c>
      <c r="S2951" s="80" t="n">
        <v>-2160.28</v>
      </c>
      <c r="T2951" s="80">
        <f>O2951-Y2951</f>
        <v/>
      </c>
      <c r="U2951" s="82">
        <f>AA2951/(T2951+X2951)</f>
        <v/>
      </c>
      <c r="V2951" s="80">
        <f>INDEX(检修、备用和必开!B:B,MATCH(统调负荷!$C2951,检修、备用和必开!$A:$A,0))</f>
        <v/>
      </c>
      <c r="W2951" s="80">
        <f>INDEX(检修、备用和必开!C:C,MATCH(统调负荷!$C2951,检修、备用和必开!$A:$A,0))</f>
        <v/>
      </c>
      <c r="X2951" s="80">
        <f>INDEX(检修、备用和必开!D:D,MATCH(统调负荷!$C2951,检修、备用和必开!$A:$A,0))</f>
        <v/>
      </c>
      <c r="Y2951" s="80">
        <f>INDEX(检修、备用和必开!E:E,MATCH(统调负荷!$C2951,检修、备用和必开!$A:$A,0))</f>
        <v/>
      </c>
      <c r="Z2951" s="80">
        <f>INDEX(检修、备用和必开!F:F,MATCH(统调负荷!$C2951,检修、备用和必开!$A:$A,0))</f>
        <v/>
      </c>
      <c r="AA2951" s="80">
        <f>94492.4-V2951-Z2951</f>
        <v/>
      </c>
      <c r="AB2951" s="80" t="n">
        <v>350</v>
      </c>
      <c r="AC2951" s="80" t="n">
        <v>340</v>
      </c>
      <c r="AD2951" s="83">
        <f>C2951+D2951</f>
        <v/>
      </c>
      <c r="AE2951" s="82">
        <f>N2951-E2951</f>
        <v/>
      </c>
      <c r="AF2951" s="82">
        <f>O2951-F2951</f>
        <v/>
      </c>
      <c r="AG2951" s="82">
        <f>P2951-G2951</f>
        <v/>
      </c>
      <c r="AH2951" s="82">
        <f>Q2951-H2951</f>
        <v/>
      </c>
      <c r="AI2951" s="82">
        <f>R2951-I2951</f>
        <v/>
      </c>
      <c r="AJ2951" s="82">
        <f>S2951-J2951</f>
        <v/>
      </c>
      <c r="AK2951" s="80">
        <f>INDEX(检修、备用和必开!I:I,MATCH(统调负荷!$C2951,检修、备用和必开!$A:$A,0))</f>
        <v/>
      </c>
    </row>
    <row r="2952">
      <c r="A2952" s="80">
        <f>WEEKDAY(C2952,2)</f>
        <v/>
      </c>
      <c r="B2952" s="80">
        <f>HOUR(D2952)</f>
        <v/>
      </c>
      <c r="C2952" s="80" t="n"/>
      <c r="D2952" s="75" t="n"/>
      <c r="E2952" s="80" t="n"/>
      <c r="F2952" s="80" t="n"/>
      <c r="G2952" s="80" t="n"/>
      <c r="H2952" s="80" t="n"/>
      <c r="I2952" s="80" t="n"/>
      <c r="J2952" s="80" t="n"/>
      <c r="K2952" s="80">
        <f>F2952-Y2952</f>
        <v/>
      </c>
      <c r="L2952" s="82">
        <f>AA2952/(K2952+W2952)</f>
        <v/>
      </c>
      <c r="M2952" s="75" t="n">
        <v>0.7291666666666666</v>
      </c>
      <c r="N2952" s="80" t="n">
        <v>49614.9</v>
      </c>
      <c r="O2952" s="80" t="n">
        <v>17793.81</v>
      </c>
      <c r="P2952" s="80" t="n">
        <v>12666.7</v>
      </c>
      <c r="Q2952" s="80" t="n">
        <v>15761.5</v>
      </c>
      <c r="R2952" s="80" t="n">
        <v>5578.84</v>
      </c>
      <c r="S2952" s="80" t="n">
        <v>-2185.95</v>
      </c>
      <c r="T2952" s="80">
        <f>O2952-Y2952</f>
        <v/>
      </c>
      <c r="U2952" s="82">
        <f>AA2952/(T2952+X2952)</f>
        <v/>
      </c>
      <c r="V2952" s="80">
        <f>INDEX(检修、备用和必开!B:B,MATCH(统调负荷!$C2952,检修、备用和必开!$A:$A,0))</f>
        <v/>
      </c>
      <c r="W2952" s="80">
        <f>INDEX(检修、备用和必开!C:C,MATCH(统调负荷!$C2952,检修、备用和必开!$A:$A,0))</f>
        <v/>
      </c>
      <c r="X2952" s="80">
        <f>INDEX(检修、备用和必开!D:D,MATCH(统调负荷!$C2952,检修、备用和必开!$A:$A,0))</f>
        <v/>
      </c>
      <c r="Y2952" s="80">
        <f>INDEX(检修、备用和必开!E:E,MATCH(统调负荷!$C2952,检修、备用和必开!$A:$A,0))</f>
        <v/>
      </c>
      <c r="Z2952" s="80">
        <f>INDEX(检修、备用和必开!F:F,MATCH(统调负荷!$C2952,检修、备用和必开!$A:$A,0))</f>
        <v/>
      </c>
      <c r="AA2952" s="80">
        <f>94492.4-V2952-Z2952</f>
        <v/>
      </c>
      <c r="AB2952" s="80" t="n">
        <v>345</v>
      </c>
      <c r="AC2952" s="80" t="n">
        <v>340.55</v>
      </c>
      <c r="AD2952" s="83">
        <f>C2952+D2952</f>
        <v/>
      </c>
      <c r="AE2952" s="82">
        <f>N2952-E2952</f>
        <v/>
      </c>
      <c r="AF2952" s="82">
        <f>O2952-F2952</f>
        <v/>
      </c>
      <c r="AG2952" s="82">
        <f>P2952-G2952</f>
        <v/>
      </c>
      <c r="AH2952" s="82">
        <f>Q2952-H2952</f>
        <v/>
      </c>
      <c r="AI2952" s="82">
        <f>R2952-I2952</f>
        <v/>
      </c>
      <c r="AJ2952" s="82">
        <f>S2952-J2952</f>
        <v/>
      </c>
      <c r="AK2952" s="80">
        <f>INDEX(检修、备用和必开!I:I,MATCH(统调负荷!$C2952,检修、备用和必开!$A:$A,0))</f>
        <v/>
      </c>
    </row>
    <row r="2953">
      <c r="A2953" s="80">
        <f>WEEKDAY(C2953,2)</f>
        <v/>
      </c>
      <c r="B2953" s="80">
        <f>HOUR(D2953)</f>
        <v/>
      </c>
      <c r="C2953" s="80" t="n"/>
      <c r="D2953" s="75" t="n"/>
      <c r="E2953" s="80" t="n"/>
      <c r="F2953" s="80" t="n"/>
      <c r="G2953" s="80" t="n"/>
      <c r="H2953" s="80" t="n"/>
      <c r="I2953" s="80" t="n"/>
      <c r="J2953" s="80" t="n"/>
      <c r="K2953" s="80">
        <f>F2953-Y2953</f>
        <v/>
      </c>
      <c r="L2953" s="82">
        <f>AA2953/(K2953+W2953)</f>
        <v/>
      </c>
      <c r="M2953" s="75" t="n">
        <v>0.7395833333333334</v>
      </c>
      <c r="N2953" s="80" t="n">
        <v>50927.2</v>
      </c>
      <c r="O2953" s="80" t="n">
        <v>17940.21</v>
      </c>
      <c r="P2953" s="80" t="n">
        <v>12912.8</v>
      </c>
      <c r="Q2953" s="80" t="n">
        <v>16808.9</v>
      </c>
      <c r="R2953" s="80" t="n">
        <v>5436.73</v>
      </c>
      <c r="S2953" s="80" t="n">
        <v>-2171.44</v>
      </c>
      <c r="T2953" s="80">
        <f>O2953-Y2953</f>
        <v/>
      </c>
      <c r="U2953" s="82">
        <f>AA2953/(T2953+X2953)</f>
        <v/>
      </c>
      <c r="V2953" s="80">
        <f>INDEX(检修、备用和必开!B:B,MATCH(统调负荷!$C2953,检修、备用和必开!$A:$A,0))</f>
        <v/>
      </c>
      <c r="W2953" s="80">
        <f>INDEX(检修、备用和必开!C:C,MATCH(统调负荷!$C2953,检修、备用和必开!$A:$A,0))</f>
        <v/>
      </c>
      <c r="X2953" s="80">
        <f>INDEX(检修、备用和必开!D:D,MATCH(统调负荷!$C2953,检修、备用和必开!$A:$A,0))</f>
        <v/>
      </c>
      <c r="Y2953" s="80">
        <f>INDEX(检修、备用和必开!E:E,MATCH(统调负荷!$C2953,检修、备用和必开!$A:$A,0))</f>
        <v/>
      </c>
      <c r="Z2953" s="80">
        <f>INDEX(检修、备用和必开!F:F,MATCH(统调负荷!$C2953,检修、备用和必开!$A:$A,0))</f>
        <v/>
      </c>
      <c r="AA2953" s="80">
        <f>94492.4-V2953-Z2953</f>
        <v/>
      </c>
      <c r="AB2953" s="80" t="n">
        <v>350</v>
      </c>
      <c r="AC2953" s="80" t="n">
        <v>400</v>
      </c>
      <c r="AD2953" s="83">
        <f>C2953+D2953</f>
        <v/>
      </c>
      <c r="AE2953" s="82">
        <f>N2953-E2953</f>
        <v/>
      </c>
      <c r="AF2953" s="82">
        <f>O2953-F2953</f>
        <v/>
      </c>
      <c r="AG2953" s="82">
        <f>P2953-G2953</f>
        <v/>
      </c>
      <c r="AH2953" s="82">
        <f>Q2953-H2953</f>
        <v/>
      </c>
      <c r="AI2953" s="82">
        <f>R2953-I2953</f>
        <v/>
      </c>
      <c r="AJ2953" s="82">
        <f>S2953-J2953</f>
        <v/>
      </c>
      <c r="AK2953" s="80">
        <f>INDEX(检修、备用和必开!I:I,MATCH(统调负荷!$C2953,检修、备用和必开!$A:$A,0))</f>
        <v/>
      </c>
    </row>
    <row r="2954">
      <c r="A2954" s="80">
        <f>WEEKDAY(C2954,2)</f>
        <v/>
      </c>
      <c r="B2954" s="80">
        <f>HOUR(D2954)</f>
        <v/>
      </c>
      <c r="C2954" s="80" t="n"/>
      <c r="D2954" s="75" t="n"/>
      <c r="E2954" s="80" t="n"/>
      <c r="F2954" s="80" t="n"/>
      <c r="G2954" s="80" t="n"/>
      <c r="H2954" s="80" t="n"/>
      <c r="I2954" s="80" t="n"/>
      <c r="J2954" s="80" t="n"/>
      <c r="K2954" s="80">
        <f>F2954-Y2954</f>
        <v/>
      </c>
      <c r="L2954" s="82">
        <f>AA2954/(K2954+W2954)</f>
        <v/>
      </c>
      <c r="M2954" s="75" t="n">
        <v>0.75</v>
      </c>
      <c r="N2954" s="80" t="n">
        <v>52316.3</v>
      </c>
      <c r="O2954" s="80" t="n">
        <v>18106.72</v>
      </c>
      <c r="P2954" s="80" t="n">
        <v>13269.9</v>
      </c>
      <c r="Q2954" s="80" t="n">
        <v>17741</v>
      </c>
      <c r="R2954" s="80" t="n">
        <v>5321.93</v>
      </c>
      <c r="S2954" s="80" t="n">
        <v>-2123.25</v>
      </c>
      <c r="T2954" s="80">
        <f>O2954-Y2954</f>
        <v/>
      </c>
      <c r="U2954" s="82">
        <f>AA2954/(T2954+X2954)</f>
        <v/>
      </c>
      <c r="V2954" s="80">
        <f>INDEX(检修、备用和必开!B:B,MATCH(统调负荷!$C2954,检修、备用和必开!$A:$A,0))</f>
        <v/>
      </c>
      <c r="W2954" s="80">
        <f>INDEX(检修、备用和必开!C:C,MATCH(统调负荷!$C2954,检修、备用和必开!$A:$A,0))</f>
        <v/>
      </c>
      <c r="X2954" s="80">
        <f>INDEX(检修、备用和必开!D:D,MATCH(统调负荷!$C2954,检修、备用和必开!$A:$A,0))</f>
        <v/>
      </c>
      <c r="Y2954" s="80">
        <f>INDEX(检修、备用和必开!E:E,MATCH(统调负荷!$C2954,检修、备用和必开!$A:$A,0))</f>
        <v/>
      </c>
      <c r="Z2954" s="80">
        <f>INDEX(检修、备用和必开!F:F,MATCH(统调负荷!$C2954,检修、备用和必开!$A:$A,0))</f>
        <v/>
      </c>
      <c r="AA2954" s="80">
        <f>94492.4-V2954-Z2954</f>
        <v/>
      </c>
      <c r="AB2954" s="80" t="n">
        <v>350</v>
      </c>
      <c r="AC2954" s="80" t="n">
        <v>354.27</v>
      </c>
      <c r="AD2954" s="83">
        <f>C2954+D2954</f>
        <v/>
      </c>
      <c r="AE2954" s="82">
        <f>N2954-E2954</f>
        <v/>
      </c>
      <c r="AF2954" s="82">
        <f>O2954-F2954</f>
        <v/>
      </c>
      <c r="AG2954" s="82">
        <f>P2954-G2954</f>
        <v/>
      </c>
      <c r="AH2954" s="82">
        <f>Q2954-H2954</f>
        <v/>
      </c>
      <c r="AI2954" s="82">
        <f>R2954-I2954</f>
        <v/>
      </c>
      <c r="AJ2954" s="82">
        <f>S2954-J2954</f>
        <v/>
      </c>
      <c r="AK2954" s="80">
        <f>INDEX(检修、备用和必开!I:I,MATCH(统调负荷!$C2954,检修、备用和必开!$A:$A,0))</f>
        <v/>
      </c>
    </row>
    <row r="2955">
      <c r="A2955" s="80">
        <f>WEEKDAY(C2955,2)</f>
        <v/>
      </c>
      <c r="B2955" s="80">
        <f>HOUR(D2955)</f>
        <v/>
      </c>
      <c r="C2955" s="80" t="n"/>
      <c r="D2955" s="75" t="n"/>
      <c r="E2955" s="80" t="n"/>
      <c r="F2955" s="80" t="n"/>
      <c r="G2955" s="80" t="n"/>
      <c r="H2955" s="80" t="n"/>
      <c r="I2955" s="80" t="n"/>
      <c r="J2955" s="80" t="n"/>
      <c r="K2955" s="80">
        <f>F2955-Y2955</f>
        <v/>
      </c>
      <c r="L2955" s="82">
        <f>AA2955/(K2955+W2955)</f>
        <v/>
      </c>
      <c r="M2955" s="75" t="n">
        <v>0.7604166666666666</v>
      </c>
      <c r="N2955" s="80" t="n">
        <v>53390.3</v>
      </c>
      <c r="O2955" s="80" t="n">
        <v>18697.91</v>
      </c>
      <c r="P2955" s="80" t="n">
        <v>13363</v>
      </c>
      <c r="Q2955" s="80" t="n">
        <v>18217.8</v>
      </c>
      <c r="R2955" s="80" t="n">
        <v>5276.61</v>
      </c>
      <c r="S2955" s="80" t="n">
        <v>-2165.02</v>
      </c>
      <c r="T2955" s="80">
        <f>O2955-Y2955</f>
        <v/>
      </c>
      <c r="U2955" s="82">
        <f>AA2955/(T2955+X2955)</f>
        <v/>
      </c>
      <c r="V2955" s="80">
        <f>INDEX(检修、备用和必开!B:B,MATCH(统调负荷!$C2955,检修、备用和必开!$A:$A,0))</f>
        <v/>
      </c>
      <c r="W2955" s="80">
        <f>INDEX(检修、备用和必开!C:C,MATCH(统调负荷!$C2955,检修、备用和必开!$A:$A,0))</f>
        <v/>
      </c>
      <c r="X2955" s="80">
        <f>INDEX(检修、备用和必开!D:D,MATCH(统调负荷!$C2955,检修、备用和必开!$A:$A,0))</f>
        <v/>
      </c>
      <c r="Y2955" s="80">
        <f>INDEX(检修、备用和必开!E:E,MATCH(统调负荷!$C2955,检修、备用和必开!$A:$A,0))</f>
        <v/>
      </c>
      <c r="Z2955" s="80">
        <f>INDEX(检修、备用和必开!F:F,MATCH(统调负荷!$C2955,检修、备用和必开!$A:$A,0))</f>
        <v/>
      </c>
      <c r="AA2955" s="80">
        <f>94492.4-V2955-Z2955</f>
        <v/>
      </c>
      <c r="AB2955" s="80" t="n">
        <v>375</v>
      </c>
      <c r="AC2955" s="80" t="n">
        <v>375</v>
      </c>
      <c r="AD2955" s="83">
        <f>C2955+D2955</f>
        <v/>
      </c>
      <c r="AE2955" s="82">
        <f>N2955-E2955</f>
        <v/>
      </c>
      <c r="AF2955" s="82">
        <f>O2955-F2955</f>
        <v/>
      </c>
      <c r="AG2955" s="82">
        <f>P2955-G2955</f>
        <v/>
      </c>
      <c r="AH2955" s="82">
        <f>Q2955-H2955</f>
        <v/>
      </c>
      <c r="AI2955" s="82">
        <f>R2955-I2955</f>
        <v/>
      </c>
      <c r="AJ2955" s="82">
        <f>S2955-J2955</f>
        <v/>
      </c>
      <c r="AK2955" s="80">
        <f>INDEX(检修、备用和必开!I:I,MATCH(统调负荷!$C2955,检修、备用和必开!$A:$A,0))</f>
        <v/>
      </c>
    </row>
    <row r="2956">
      <c r="A2956" s="80">
        <f>WEEKDAY(C2956,2)</f>
        <v/>
      </c>
      <c r="B2956" s="80">
        <f>HOUR(D2956)</f>
        <v/>
      </c>
      <c r="C2956" s="80" t="n"/>
      <c r="D2956" s="75" t="n"/>
      <c r="E2956" s="80" t="n"/>
      <c r="F2956" s="80" t="n"/>
      <c r="G2956" s="80" t="n"/>
      <c r="H2956" s="80" t="n"/>
      <c r="I2956" s="80" t="n"/>
      <c r="J2956" s="80" t="n"/>
      <c r="K2956" s="80">
        <f>F2956-Y2956</f>
        <v/>
      </c>
      <c r="L2956" s="82">
        <f>AA2956/(K2956+W2956)</f>
        <v/>
      </c>
      <c r="M2956" s="75" t="n">
        <v>0.7708333333333334</v>
      </c>
      <c r="N2956" s="80" t="n">
        <v>53923.2</v>
      </c>
      <c r="O2956" s="80" t="n">
        <v>19097.04</v>
      </c>
      <c r="P2956" s="80" t="n">
        <v>13490.1</v>
      </c>
      <c r="Q2956" s="80" t="n">
        <v>18276.2</v>
      </c>
      <c r="R2956" s="80" t="n">
        <v>5263.89</v>
      </c>
      <c r="S2956" s="80" t="n">
        <v>-2204.03</v>
      </c>
      <c r="T2956" s="80">
        <f>O2956-Y2956</f>
        <v/>
      </c>
      <c r="U2956" s="82">
        <f>AA2956/(T2956+X2956)</f>
        <v/>
      </c>
      <c r="V2956" s="80">
        <f>INDEX(检修、备用和必开!B:B,MATCH(统调负荷!$C2956,检修、备用和必开!$A:$A,0))</f>
        <v/>
      </c>
      <c r="W2956" s="80">
        <f>INDEX(检修、备用和必开!C:C,MATCH(统调负荷!$C2956,检修、备用和必开!$A:$A,0))</f>
        <v/>
      </c>
      <c r="X2956" s="80">
        <f>INDEX(检修、备用和必开!D:D,MATCH(统调负荷!$C2956,检修、备用和必开!$A:$A,0))</f>
        <v/>
      </c>
      <c r="Y2956" s="80">
        <f>INDEX(检修、备用和必开!E:E,MATCH(统调负荷!$C2956,检修、备用和必开!$A:$A,0))</f>
        <v/>
      </c>
      <c r="Z2956" s="80">
        <f>INDEX(检修、备用和必开!F:F,MATCH(统调负荷!$C2956,检修、备用和必开!$A:$A,0))</f>
        <v/>
      </c>
      <c r="AA2956" s="80">
        <f>94492.4-V2956-Z2956</f>
        <v/>
      </c>
      <c r="AB2956" s="80" t="n">
        <v>380</v>
      </c>
      <c r="AC2956" s="80" t="n">
        <v>356</v>
      </c>
      <c r="AD2956" s="83">
        <f>C2956+D2956</f>
        <v/>
      </c>
      <c r="AE2956" s="82">
        <f>N2956-E2956</f>
        <v/>
      </c>
      <c r="AF2956" s="82">
        <f>O2956-F2956</f>
        <v/>
      </c>
      <c r="AG2956" s="82">
        <f>P2956-G2956</f>
        <v/>
      </c>
      <c r="AH2956" s="82">
        <f>Q2956-H2956</f>
        <v/>
      </c>
      <c r="AI2956" s="82">
        <f>R2956-I2956</f>
        <v/>
      </c>
      <c r="AJ2956" s="82">
        <f>S2956-J2956</f>
        <v/>
      </c>
      <c r="AK2956" s="80">
        <f>INDEX(检修、备用和必开!I:I,MATCH(统调负荷!$C2956,检修、备用和必开!$A:$A,0))</f>
        <v/>
      </c>
    </row>
    <row r="2957">
      <c r="A2957" s="80">
        <f>WEEKDAY(C2957,2)</f>
        <v/>
      </c>
      <c r="B2957" s="80">
        <f>HOUR(D2957)</f>
        <v/>
      </c>
      <c r="C2957" s="80" t="n"/>
      <c r="D2957" s="75" t="n"/>
      <c r="E2957" s="80" t="n"/>
      <c r="F2957" s="80" t="n"/>
      <c r="G2957" s="80" t="n"/>
      <c r="H2957" s="80" t="n"/>
      <c r="I2957" s="80" t="n"/>
      <c r="J2957" s="80" t="n"/>
      <c r="K2957" s="80">
        <f>F2957-Y2957</f>
        <v/>
      </c>
      <c r="L2957" s="82">
        <f>AA2957/(K2957+W2957)</f>
        <v/>
      </c>
      <c r="M2957" s="75" t="n">
        <v>0.78125</v>
      </c>
      <c r="N2957" s="80" t="n">
        <v>53882.9</v>
      </c>
      <c r="O2957" s="80" t="n">
        <v>18840.18</v>
      </c>
      <c r="P2957" s="80" t="n">
        <v>13580.4</v>
      </c>
      <c r="Q2957" s="80" t="n">
        <v>18392.9</v>
      </c>
      <c r="R2957" s="80" t="n">
        <v>5259.03</v>
      </c>
      <c r="S2957" s="80" t="n">
        <v>-2189.61</v>
      </c>
      <c r="T2957" s="80">
        <f>O2957-Y2957</f>
        <v/>
      </c>
      <c r="U2957" s="82">
        <f>AA2957/(T2957+X2957)</f>
        <v/>
      </c>
      <c r="V2957" s="80">
        <f>INDEX(检修、备用和必开!B:B,MATCH(统调负荷!$C2957,检修、备用和必开!$A:$A,0))</f>
        <v/>
      </c>
      <c r="W2957" s="80">
        <f>INDEX(检修、备用和必开!C:C,MATCH(统调负荷!$C2957,检修、备用和必开!$A:$A,0))</f>
        <v/>
      </c>
      <c r="X2957" s="80">
        <f>INDEX(检修、备用和必开!D:D,MATCH(统调负荷!$C2957,检修、备用和必开!$A:$A,0))</f>
        <v/>
      </c>
      <c r="Y2957" s="80">
        <f>INDEX(检修、备用和必开!E:E,MATCH(统调负荷!$C2957,检修、备用和必开!$A:$A,0))</f>
        <v/>
      </c>
      <c r="Z2957" s="80">
        <f>INDEX(检修、备用和必开!F:F,MATCH(统调负荷!$C2957,检修、备用和必开!$A:$A,0))</f>
        <v/>
      </c>
      <c r="AA2957" s="80">
        <f>94492.4-V2957-Z2957</f>
        <v/>
      </c>
      <c r="AB2957" s="80" t="n">
        <v>380</v>
      </c>
      <c r="AC2957" s="80" t="n">
        <v>370.55</v>
      </c>
      <c r="AD2957" s="83">
        <f>C2957+D2957</f>
        <v/>
      </c>
      <c r="AE2957" s="82">
        <f>N2957-E2957</f>
        <v/>
      </c>
      <c r="AF2957" s="82">
        <f>O2957-F2957</f>
        <v/>
      </c>
      <c r="AG2957" s="82">
        <f>P2957-G2957</f>
        <v/>
      </c>
      <c r="AH2957" s="82">
        <f>Q2957-H2957</f>
        <v/>
      </c>
      <c r="AI2957" s="82">
        <f>R2957-I2957</f>
        <v/>
      </c>
      <c r="AJ2957" s="82">
        <f>S2957-J2957</f>
        <v/>
      </c>
      <c r="AK2957" s="80">
        <f>INDEX(检修、备用和必开!I:I,MATCH(统调负荷!$C2957,检修、备用和必开!$A:$A,0))</f>
        <v/>
      </c>
    </row>
    <row r="2958">
      <c r="A2958" s="80">
        <f>WEEKDAY(C2958,2)</f>
        <v/>
      </c>
      <c r="B2958" s="80">
        <f>HOUR(D2958)</f>
        <v/>
      </c>
      <c r="C2958" s="80" t="n"/>
      <c r="D2958" s="75" t="n"/>
      <c r="E2958" s="80" t="n"/>
      <c r="F2958" s="80" t="n"/>
      <c r="G2958" s="80" t="n"/>
      <c r="H2958" s="80" t="n"/>
      <c r="I2958" s="80" t="n"/>
      <c r="J2958" s="80" t="n"/>
      <c r="K2958" s="80">
        <f>F2958-Y2958</f>
        <v/>
      </c>
      <c r="L2958" s="82">
        <f>AA2958/(K2958+W2958)</f>
        <v/>
      </c>
      <c r="M2958" s="75" t="n">
        <v>0.7916666666666666</v>
      </c>
      <c r="N2958" s="80" t="n">
        <v>53665.4</v>
      </c>
      <c r="O2958" s="80" t="n">
        <v>17494.8</v>
      </c>
      <c r="P2958" s="80" t="n">
        <v>14261.3</v>
      </c>
      <c r="Q2958" s="80" t="n">
        <v>18888.6</v>
      </c>
      <c r="R2958" s="80" t="n">
        <v>5248.78</v>
      </c>
      <c r="S2958" s="80" t="n">
        <v>-2228.08</v>
      </c>
      <c r="T2958" s="80">
        <f>O2958-Y2958</f>
        <v/>
      </c>
      <c r="U2958" s="82">
        <f>AA2958/(T2958+X2958)</f>
        <v/>
      </c>
      <c r="V2958" s="80">
        <f>INDEX(检修、备用和必开!B:B,MATCH(统调负荷!$C2958,检修、备用和必开!$A:$A,0))</f>
        <v/>
      </c>
      <c r="W2958" s="80">
        <f>INDEX(检修、备用和必开!C:C,MATCH(统调负荷!$C2958,检修、备用和必开!$A:$A,0))</f>
        <v/>
      </c>
      <c r="X2958" s="80">
        <f>INDEX(检修、备用和必开!D:D,MATCH(统调负荷!$C2958,检修、备用和必开!$A:$A,0))</f>
        <v/>
      </c>
      <c r="Y2958" s="80">
        <f>INDEX(检修、备用和必开!E:E,MATCH(统调负荷!$C2958,检修、备用和必开!$A:$A,0))</f>
        <v/>
      </c>
      <c r="Z2958" s="80">
        <f>INDEX(检修、备用和必开!F:F,MATCH(统调负荷!$C2958,检修、备用和必开!$A:$A,0))</f>
        <v/>
      </c>
      <c r="AA2958" s="80">
        <f>94492.4-V2958-Z2958</f>
        <v/>
      </c>
      <c r="AB2958" s="80" t="n">
        <v>365.55</v>
      </c>
      <c r="AC2958" s="80" t="n">
        <v>310</v>
      </c>
      <c r="AD2958" s="83">
        <f>C2958+D2958</f>
        <v/>
      </c>
      <c r="AE2958" s="82">
        <f>N2958-E2958</f>
        <v/>
      </c>
      <c r="AF2958" s="82">
        <f>O2958-F2958</f>
        <v/>
      </c>
      <c r="AG2958" s="82">
        <f>P2958-G2958</f>
        <v/>
      </c>
      <c r="AH2958" s="82">
        <f>Q2958-H2958</f>
        <v/>
      </c>
      <c r="AI2958" s="82">
        <f>R2958-I2958</f>
        <v/>
      </c>
      <c r="AJ2958" s="82">
        <f>S2958-J2958</f>
        <v/>
      </c>
      <c r="AK2958" s="80">
        <f>INDEX(检修、备用和必开!I:I,MATCH(统调负荷!$C2958,检修、备用和必开!$A:$A,0))</f>
        <v/>
      </c>
    </row>
    <row r="2959">
      <c r="A2959" s="80">
        <f>WEEKDAY(C2959,2)</f>
        <v/>
      </c>
      <c r="B2959" s="80">
        <f>HOUR(D2959)</f>
        <v/>
      </c>
      <c r="C2959" s="80" t="n"/>
      <c r="D2959" s="75" t="n"/>
      <c r="E2959" s="80" t="n"/>
      <c r="F2959" s="80" t="n"/>
      <c r="G2959" s="80" t="n"/>
      <c r="H2959" s="80" t="n"/>
      <c r="I2959" s="80" t="n"/>
      <c r="J2959" s="80" t="n"/>
      <c r="K2959" s="80">
        <f>F2959-Y2959</f>
        <v/>
      </c>
      <c r="L2959" s="82">
        <f>AA2959/(K2959+W2959)</f>
        <v/>
      </c>
      <c r="M2959" s="75" t="n">
        <v>0.8020833333333334</v>
      </c>
      <c r="N2959" s="80" t="n">
        <v>53907.3</v>
      </c>
      <c r="O2959" s="80" t="n">
        <v>17257.48</v>
      </c>
      <c r="P2959" s="80" t="n">
        <v>14216.5</v>
      </c>
      <c r="Q2959" s="80" t="n">
        <v>19182.9</v>
      </c>
      <c r="R2959" s="80" t="n">
        <v>5369.11</v>
      </c>
      <c r="S2959" s="80" t="n">
        <v>-2118.69</v>
      </c>
      <c r="T2959" s="80">
        <f>O2959-Y2959</f>
        <v/>
      </c>
      <c r="U2959" s="82">
        <f>AA2959/(T2959+X2959)</f>
        <v/>
      </c>
      <c r="V2959" s="80">
        <f>INDEX(检修、备用和必开!B:B,MATCH(统调负荷!$C2959,检修、备用和必开!$A:$A,0))</f>
        <v/>
      </c>
      <c r="W2959" s="80">
        <f>INDEX(检修、备用和必开!C:C,MATCH(统调负荷!$C2959,检修、备用和必开!$A:$A,0))</f>
        <v/>
      </c>
      <c r="X2959" s="80">
        <f>INDEX(检修、备用和必开!D:D,MATCH(统调负荷!$C2959,检修、备用和必开!$A:$A,0))</f>
        <v/>
      </c>
      <c r="Y2959" s="80">
        <f>INDEX(检修、备用和必开!E:E,MATCH(统调负荷!$C2959,检修、备用和必开!$A:$A,0))</f>
        <v/>
      </c>
      <c r="Z2959" s="80">
        <f>INDEX(检修、备用和必开!F:F,MATCH(统调负荷!$C2959,检修、备用和必开!$A:$A,0))</f>
        <v/>
      </c>
      <c r="AA2959" s="80">
        <f>94492.4-V2959-Z2959</f>
        <v/>
      </c>
      <c r="AB2959" s="80" t="n">
        <v>370</v>
      </c>
      <c r="AC2959" s="80" t="n">
        <v>334</v>
      </c>
      <c r="AD2959" s="83">
        <f>C2959+D2959</f>
        <v/>
      </c>
      <c r="AE2959" s="82">
        <f>N2959-E2959</f>
        <v/>
      </c>
      <c r="AF2959" s="82">
        <f>O2959-F2959</f>
        <v/>
      </c>
      <c r="AG2959" s="82">
        <f>P2959-G2959</f>
        <v/>
      </c>
      <c r="AH2959" s="82">
        <f>Q2959-H2959</f>
        <v/>
      </c>
      <c r="AI2959" s="82">
        <f>R2959-I2959</f>
        <v/>
      </c>
      <c r="AJ2959" s="82">
        <f>S2959-J2959</f>
        <v/>
      </c>
      <c r="AK2959" s="80">
        <f>INDEX(检修、备用和必开!I:I,MATCH(统调负荷!$C2959,检修、备用和必开!$A:$A,0))</f>
        <v/>
      </c>
    </row>
    <row r="2960">
      <c r="A2960" s="80">
        <f>WEEKDAY(C2960,2)</f>
        <v/>
      </c>
      <c r="B2960" s="80">
        <f>HOUR(D2960)</f>
        <v/>
      </c>
      <c r="C2960" s="80" t="n"/>
      <c r="D2960" s="75" t="n"/>
      <c r="E2960" s="80" t="n"/>
      <c r="F2960" s="80" t="n"/>
      <c r="G2960" s="80" t="n"/>
      <c r="H2960" s="80" t="n"/>
      <c r="I2960" s="80" t="n"/>
      <c r="J2960" s="80" t="n"/>
      <c r="K2960" s="80">
        <f>F2960-Y2960</f>
        <v/>
      </c>
      <c r="L2960" s="82">
        <f>AA2960/(K2960+W2960)</f>
        <v/>
      </c>
      <c r="M2960" s="75" t="n">
        <v>0.8125</v>
      </c>
      <c r="N2960" s="80" t="n">
        <v>53752.2</v>
      </c>
      <c r="O2960" s="80" t="n">
        <v>17270.51</v>
      </c>
      <c r="P2960" s="80" t="n">
        <v>13865.6</v>
      </c>
      <c r="Q2960" s="80" t="n">
        <v>19469.8</v>
      </c>
      <c r="R2960" s="80" t="n">
        <v>5368.49</v>
      </c>
      <c r="S2960" s="80" t="n">
        <v>-2222.2</v>
      </c>
      <c r="T2960" s="80">
        <f>O2960-Y2960</f>
        <v/>
      </c>
      <c r="U2960" s="82">
        <f>AA2960/(T2960+X2960)</f>
        <v/>
      </c>
      <c r="V2960" s="80">
        <f>INDEX(检修、备用和必开!B:B,MATCH(统调负荷!$C2960,检修、备用和必开!$A:$A,0))</f>
        <v/>
      </c>
      <c r="W2960" s="80">
        <f>INDEX(检修、备用和必开!C:C,MATCH(统调负荷!$C2960,检修、备用和必开!$A:$A,0))</f>
        <v/>
      </c>
      <c r="X2960" s="80">
        <f>INDEX(检修、备用和必开!D:D,MATCH(统调负荷!$C2960,检修、备用和必开!$A:$A,0))</f>
        <v/>
      </c>
      <c r="Y2960" s="80">
        <f>INDEX(检修、备用和必开!E:E,MATCH(统调负荷!$C2960,检修、备用和必开!$A:$A,0))</f>
        <v/>
      </c>
      <c r="Z2960" s="80">
        <f>INDEX(检修、备用和必开!F:F,MATCH(统调负荷!$C2960,检修、备用和必开!$A:$A,0))</f>
        <v/>
      </c>
      <c r="AA2960" s="80">
        <f>94492.4-V2960-Z2960</f>
        <v/>
      </c>
      <c r="AB2960" s="80" t="n">
        <v>360</v>
      </c>
      <c r="AC2960" s="80" t="n">
        <v>345</v>
      </c>
      <c r="AD2960" s="83">
        <f>C2960+D2960</f>
        <v/>
      </c>
      <c r="AE2960" s="82">
        <f>N2960-E2960</f>
        <v/>
      </c>
      <c r="AF2960" s="82">
        <f>O2960-F2960</f>
        <v/>
      </c>
      <c r="AG2960" s="82">
        <f>P2960-G2960</f>
        <v/>
      </c>
      <c r="AH2960" s="82">
        <f>Q2960-H2960</f>
        <v/>
      </c>
      <c r="AI2960" s="82">
        <f>R2960-I2960</f>
        <v/>
      </c>
      <c r="AJ2960" s="82">
        <f>S2960-J2960</f>
        <v/>
      </c>
      <c r="AK2960" s="80">
        <f>INDEX(检修、备用和必开!I:I,MATCH(统调负荷!$C2960,检修、备用和必开!$A:$A,0))</f>
        <v/>
      </c>
    </row>
    <row r="2961">
      <c r="A2961" s="80">
        <f>WEEKDAY(C2961,2)</f>
        <v/>
      </c>
      <c r="B2961" s="80">
        <f>HOUR(D2961)</f>
        <v/>
      </c>
      <c r="C2961" s="80" t="n"/>
      <c r="D2961" s="75" t="n"/>
      <c r="E2961" s="80" t="n"/>
      <c r="F2961" s="80" t="n"/>
      <c r="G2961" s="80" t="n"/>
      <c r="H2961" s="80" t="n"/>
      <c r="I2961" s="80" t="n"/>
      <c r="J2961" s="80" t="n"/>
      <c r="K2961" s="80">
        <f>F2961-Y2961</f>
        <v/>
      </c>
      <c r="L2961" s="82">
        <f>AA2961/(K2961+W2961)</f>
        <v/>
      </c>
      <c r="M2961" s="75" t="n">
        <v>0.8229166666666666</v>
      </c>
      <c r="N2961" s="80" t="n">
        <v>53966.1</v>
      </c>
      <c r="O2961" s="80" t="n">
        <v>17454.76</v>
      </c>
      <c r="P2961" s="80" t="n">
        <v>14003</v>
      </c>
      <c r="Q2961" s="80" t="n">
        <v>19297.9</v>
      </c>
      <c r="R2961" s="80" t="n">
        <v>5386.35</v>
      </c>
      <c r="S2961" s="80" t="n">
        <v>-2175.91</v>
      </c>
      <c r="T2961" s="80">
        <f>O2961-Y2961</f>
        <v/>
      </c>
      <c r="U2961" s="82">
        <f>AA2961/(T2961+X2961)</f>
        <v/>
      </c>
      <c r="V2961" s="80">
        <f>INDEX(检修、备用和必开!B:B,MATCH(统调负荷!$C2961,检修、备用和必开!$A:$A,0))</f>
        <v/>
      </c>
      <c r="W2961" s="80">
        <f>INDEX(检修、备用和必开!C:C,MATCH(统调负荷!$C2961,检修、备用和必开!$A:$A,0))</f>
        <v/>
      </c>
      <c r="X2961" s="80">
        <f>INDEX(检修、备用和必开!D:D,MATCH(统调负荷!$C2961,检修、备用和必开!$A:$A,0))</f>
        <v/>
      </c>
      <c r="Y2961" s="80">
        <f>INDEX(检修、备用和必开!E:E,MATCH(统调负荷!$C2961,检修、备用和必开!$A:$A,0))</f>
        <v/>
      </c>
      <c r="Z2961" s="80">
        <f>INDEX(检修、备用和必开!F:F,MATCH(统调负荷!$C2961,检修、备用和必开!$A:$A,0))</f>
        <v/>
      </c>
      <c r="AA2961" s="80">
        <f>94492.4-V2961-Z2961</f>
        <v/>
      </c>
      <c r="AB2961" s="80" t="n">
        <v>360</v>
      </c>
      <c r="AC2961" s="80" t="n">
        <v>340.55</v>
      </c>
      <c r="AD2961" s="83">
        <f>C2961+D2961</f>
        <v/>
      </c>
      <c r="AE2961" s="82">
        <f>N2961-E2961</f>
        <v/>
      </c>
      <c r="AF2961" s="82">
        <f>O2961-F2961</f>
        <v/>
      </c>
      <c r="AG2961" s="82">
        <f>P2961-G2961</f>
        <v/>
      </c>
      <c r="AH2961" s="82">
        <f>Q2961-H2961</f>
        <v/>
      </c>
      <c r="AI2961" s="82">
        <f>R2961-I2961</f>
        <v/>
      </c>
      <c r="AJ2961" s="82">
        <f>S2961-J2961</f>
        <v/>
      </c>
      <c r="AK2961" s="80">
        <f>INDEX(检修、备用和必开!I:I,MATCH(统调负荷!$C2961,检修、备用和必开!$A:$A,0))</f>
        <v/>
      </c>
    </row>
    <row r="2962">
      <c r="A2962" s="80">
        <f>WEEKDAY(C2962,2)</f>
        <v/>
      </c>
      <c r="B2962" s="80">
        <f>HOUR(D2962)</f>
        <v/>
      </c>
      <c r="C2962" s="80" t="n"/>
      <c r="D2962" s="75" t="n"/>
      <c r="E2962" s="80" t="n"/>
      <c r="F2962" s="80" t="n"/>
      <c r="G2962" s="80" t="n"/>
      <c r="H2962" s="80" t="n"/>
      <c r="I2962" s="80" t="n"/>
      <c r="J2962" s="80" t="n"/>
      <c r="K2962" s="80">
        <f>F2962-Y2962</f>
        <v/>
      </c>
      <c r="L2962" s="82">
        <f>AA2962/(K2962+W2962)</f>
        <v/>
      </c>
      <c r="M2962" s="75" t="n">
        <v>0.8333333333333334</v>
      </c>
      <c r="N2962" s="80" t="n">
        <v>53890.8</v>
      </c>
      <c r="O2962" s="80" t="n">
        <v>17766.99</v>
      </c>
      <c r="P2962" s="80" t="n">
        <v>14136.8</v>
      </c>
      <c r="Q2962" s="80" t="n">
        <v>18882.9</v>
      </c>
      <c r="R2962" s="80" t="n">
        <v>5296.55</v>
      </c>
      <c r="S2962" s="80" t="n">
        <v>-2192.44</v>
      </c>
      <c r="T2962" s="80">
        <f>O2962-Y2962</f>
        <v/>
      </c>
      <c r="U2962" s="82">
        <f>AA2962/(T2962+X2962)</f>
        <v/>
      </c>
      <c r="V2962" s="80">
        <f>INDEX(检修、备用和必开!B:B,MATCH(统调负荷!$C2962,检修、备用和必开!$A:$A,0))</f>
        <v/>
      </c>
      <c r="W2962" s="80">
        <f>INDEX(检修、备用和必开!C:C,MATCH(统调负荷!$C2962,检修、备用和必开!$A:$A,0))</f>
        <v/>
      </c>
      <c r="X2962" s="80">
        <f>INDEX(检修、备用和必开!D:D,MATCH(统调负荷!$C2962,检修、备用和必开!$A:$A,0))</f>
        <v/>
      </c>
      <c r="Y2962" s="80">
        <f>INDEX(检修、备用和必开!E:E,MATCH(统调负荷!$C2962,检修、备用和必开!$A:$A,0))</f>
        <v/>
      </c>
      <c r="Z2962" s="80">
        <f>INDEX(检修、备用和必开!F:F,MATCH(统调负荷!$C2962,检修、备用和必开!$A:$A,0))</f>
        <v/>
      </c>
      <c r="AA2962" s="80">
        <f>94492.4-V2962-Z2962</f>
        <v/>
      </c>
      <c r="AB2962" s="80" t="n">
        <v>360</v>
      </c>
      <c r="AC2962" s="80" t="n">
        <v>350</v>
      </c>
      <c r="AD2962" s="83">
        <f>C2962+D2962</f>
        <v/>
      </c>
      <c r="AE2962" s="82">
        <f>N2962-E2962</f>
        <v/>
      </c>
      <c r="AF2962" s="82">
        <f>O2962-F2962</f>
        <v/>
      </c>
      <c r="AG2962" s="82">
        <f>P2962-G2962</f>
        <v/>
      </c>
      <c r="AH2962" s="82">
        <f>Q2962-H2962</f>
        <v/>
      </c>
      <c r="AI2962" s="82">
        <f>R2962-I2962</f>
        <v/>
      </c>
      <c r="AJ2962" s="82">
        <f>S2962-J2962</f>
        <v/>
      </c>
      <c r="AK2962" s="80">
        <f>INDEX(检修、备用和必开!I:I,MATCH(统调负荷!$C2962,检修、备用和必开!$A:$A,0))</f>
        <v/>
      </c>
    </row>
    <row r="2963">
      <c r="A2963" s="80">
        <f>WEEKDAY(C2963,2)</f>
        <v/>
      </c>
      <c r="B2963" s="80">
        <f>HOUR(D2963)</f>
        <v/>
      </c>
      <c r="C2963" s="80" t="n"/>
      <c r="D2963" s="75" t="n"/>
      <c r="E2963" s="80" t="n"/>
      <c r="F2963" s="80" t="n"/>
      <c r="G2963" s="80" t="n"/>
      <c r="H2963" s="80" t="n"/>
      <c r="I2963" s="80" t="n"/>
      <c r="J2963" s="80" t="n"/>
      <c r="K2963" s="80">
        <f>F2963-Y2963</f>
        <v/>
      </c>
      <c r="L2963" s="82">
        <f>AA2963/(K2963+W2963)</f>
        <v/>
      </c>
      <c r="M2963" s="75" t="n">
        <v>0.84375</v>
      </c>
      <c r="N2963" s="80" t="n">
        <v>54216.4</v>
      </c>
      <c r="O2963" s="80" t="n">
        <v>18459.61</v>
      </c>
      <c r="P2963" s="80" t="n">
        <v>13836.8</v>
      </c>
      <c r="Q2963" s="80" t="n">
        <v>18844.6</v>
      </c>
      <c r="R2963" s="80" t="n">
        <v>5256.72</v>
      </c>
      <c r="S2963" s="80" t="n">
        <v>-2181.33</v>
      </c>
      <c r="T2963" s="80">
        <f>O2963-Y2963</f>
        <v/>
      </c>
      <c r="U2963" s="82">
        <f>AA2963/(T2963+X2963)</f>
        <v/>
      </c>
      <c r="V2963" s="80">
        <f>INDEX(检修、备用和必开!B:B,MATCH(统调负荷!$C2963,检修、备用和必开!$A:$A,0))</f>
        <v/>
      </c>
      <c r="W2963" s="80">
        <f>INDEX(检修、备用和必开!C:C,MATCH(统调负荷!$C2963,检修、备用和必开!$A:$A,0))</f>
        <v/>
      </c>
      <c r="X2963" s="80">
        <f>INDEX(检修、备用和必开!D:D,MATCH(统调负荷!$C2963,检修、备用和必开!$A:$A,0))</f>
        <v/>
      </c>
      <c r="Y2963" s="80">
        <f>INDEX(检修、备用和必开!E:E,MATCH(统调负荷!$C2963,检修、备用和必开!$A:$A,0))</f>
        <v/>
      </c>
      <c r="Z2963" s="80">
        <f>INDEX(检修、备用和必开!F:F,MATCH(统调负荷!$C2963,检修、备用和必开!$A:$A,0))</f>
        <v/>
      </c>
      <c r="AA2963" s="80">
        <f>94492.4-V2963-Z2963</f>
        <v/>
      </c>
      <c r="AB2963" s="80" t="n">
        <v>360</v>
      </c>
      <c r="AC2963" s="80" t="n">
        <v>400</v>
      </c>
      <c r="AD2963" s="83">
        <f>C2963+D2963</f>
        <v/>
      </c>
      <c r="AE2963" s="82">
        <f>N2963-E2963</f>
        <v/>
      </c>
      <c r="AF2963" s="82">
        <f>O2963-F2963</f>
        <v/>
      </c>
      <c r="AG2963" s="82">
        <f>P2963-G2963</f>
        <v/>
      </c>
      <c r="AH2963" s="82">
        <f>Q2963-H2963</f>
        <v/>
      </c>
      <c r="AI2963" s="82">
        <f>R2963-I2963</f>
        <v/>
      </c>
      <c r="AJ2963" s="82">
        <f>S2963-J2963</f>
        <v/>
      </c>
      <c r="AK2963" s="80">
        <f>INDEX(检修、备用和必开!I:I,MATCH(统调负荷!$C2963,检修、备用和必开!$A:$A,0))</f>
        <v/>
      </c>
    </row>
    <row r="2964">
      <c r="A2964" s="80">
        <f>WEEKDAY(C2964,2)</f>
        <v/>
      </c>
      <c r="B2964" s="80">
        <f>HOUR(D2964)</f>
        <v/>
      </c>
      <c r="C2964" s="80" t="n"/>
      <c r="D2964" s="75" t="n"/>
      <c r="E2964" s="80" t="n"/>
      <c r="F2964" s="80" t="n"/>
      <c r="G2964" s="80" t="n"/>
      <c r="H2964" s="80" t="n"/>
      <c r="I2964" s="80" t="n"/>
      <c r="J2964" s="80" t="n"/>
      <c r="K2964" s="80">
        <f>F2964-Y2964</f>
        <v/>
      </c>
      <c r="L2964" s="82">
        <f>AA2964/(K2964+W2964)</f>
        <v/>
      </c>
      <c r="M2964" s="75" t="n">
        <v>0.8541666666666666</v>
      </c>
      <c r="N2964" s="80" t="n">
        <v>54386.2</v>
      </c>
      <c r="O2964" s="80" t="n">
        <v>18589.93</v>
      </c>
      <c r="P2964" s="80" t="n">
        <v>14161.9</v>
      </c>
      <c r="Q2964" s="80" t="n">
        <v>18607.4</v>
      </c>
      <c r="R2964" s="80" t="n">
        <v>5220.88</v>
      </c>
      <c r="S2964" s="80" t="n">
        <v>-2193.91</v>
      </c>
      <c r="T2964" s="80">
        <f>O2964-Y2964</f>
        <v/>
      </c>
      <c r="U2964" s="82">
        <f>AA2964/(T2964+X2964)</f>
        <v/>
      </c>
      <c r="V2964" s="80">
        <f>INDEX(检修、备用和必开!B:B,MATCH(统调负荷!$C2964,检修、备用和必开!$A:$A,0))</f>
        <v/>
      </c>
      <c r="W2964" s="80">
        <f>INDEX(检修、备用和必开!C:C,MATCH(统调负荷!$C2964,检修、备用和必开!$A:$A,0))</f>
        <v/>
      </c>
      <c r="X2964" s="80">
        <f>INDEX(检修、备用和必开!D:D,MATCH(统调负荷!$C2964,检修、备用和必开!$A:$A,0))</f>
        <v/>
      </c>
      <c r="Y2964" s="80">
        <f>INDEX(检修、备用和必开!E:E,MATCH(统调负荷!$C2964,检修、备用和必开!$A:$A,0))</f>
        <v/>
      </c>
      <c r="Z2964" s="80">
        <f>INDEX(检修、备用和必开!F:F,MATCH(统调负荷!$C2964,检修、备用和必开!$A:$A,0))</f>
        <v/>
      </c>
      <c r="AA2964" s="80">
        <f>94492.4-V2964-Z2964</f>
        <v/>
      </c>
      <c r="AB2964" s="80" t="n">
        <v>360</v>
      </c>
      <c r="AC2964" s="80" t="n">
        <v>360</v>
      </c>
      <c r="AD2964" s="83">
        <f>C2964+D2964</f>
        <v/>
      </c>
      <c r="AE2964" s="82">
        <f>N2964-E2964</f>
        <v/>
      </c>
      <c r="AF2964" s="82">
        <f>O2964-F2964</f>
        <v/>
      </c>
      <c r="AG2964" s="82">
        <f>P2964-G2964</f>
        <v/>
      </c>
      <c r="AH2964" s="82">
        <f>Q2964-H2964</f>
        <v/>
      </c>
      <c r="AI2964" s="82">
        <f>R2964-I2964</f>
        <v/>
      </c>
      <c r="AJ2964" s="82">
        <f>S2964-J2964</f>
        <v/>
      </c>
      <c r="AK2964" s="80">
        <f>INDEX(检修、备用和必开!I:I,MATCH(统调负荷!$C2964,检修、备用和必开!$A:$A,0))</f>
        <v/>
      </c>
    </row>
    <row r="2965">
      <c r="A2965" s="80">
        <f>WEEKDAY(C2965,2)</f>
        <v/>
      </c>
      <c r="B2965" s="80">
        <f>HOUR(D2965)</f>
        <v/>
      </c>
      <c r="C2965" s="80" t="n"/>
      <c r="D2965" s="75" t="n"/>
      <c r="E2965" s="80" t="n"/>
      <c r="F2965" s="80" t="n"/>
      <c r="G2965" s="80" t="n"/>
      <c r="H2965" s="80" t="n"/>
      <c r="I2965" s="80" t="n"/>
      <c r="J2965" s="80" t="n"/>
      <c r="K2965" s="80">
        <f>F2965-Y2965</f>
        <v/>
      </c>
      <c r="L2965" s="82">
        <f>AA2965/(K2965+W2965)</f>
        <v/>
      </c>
      <c r="M2965" s="75" t="n">
        <v>0.8645833333333334</v>
      </c>
      <c r="N2965" s="80" t="n">
        <v>54207.5</v>
      </c>
      <c r="O2965" s="80" t="n">
        <v>19035.94</v>
      </c>
      <c r="P2965" s="80" t="n">
        <v>13894.6</v>
      </c>
      <c r="Q2965" s="80" t="n">
        <v>18292.6</v>
      </c>
      <c r="R2965" s="80" t="n">
        <v>5207.15</v>
      </c>
      <c r="S2965" s="80" t="n">
        <v>-2222.79</v>
      </c>
      <c r="T2965" s="80">
        <f>O2965-Y2965</f>
        <v/>
      </c>
      <c r="U2965" s="82">
        <f>AA2965/(T2965+X2965)</f>
        <v/>
      </c>
      <c r="V2965" s="80">
        <f>INDEX(检修、备用和必开!B:B,MATCH(统调负荷!$C2965,检修、备用和必开!$A:$A,0))</f>
        <v/>
      </c>
      <c r="W2965" s="80">
        <f>INDEX(检修、备用和必开!C:C,MATCH(统调负荷!$C2965,检修、备用和必开!$A:$A,0))</f>
        <v/>
      </c>
      <c r="X2965" s="80">
        <f>INDEX(检修、备用和必开!D:D,MATCH(统调负荷!$C2965,检修、备用和必开!$A:$A,0))</f>
        <v/>
      </c>
      <c r="Y2965" s="80">
        <f>INDEX(检修、备用和必开!E:E,MATCH(统调负荷!$C2965,检修、备用和必开!$A:$A,0))</f>
        <v/>
      </c>
      <c r="Z2965" s="80">
        <f>INDEX(检修、备用和必开!F:F,MATCH(统调负荷!$C2965,检修、备用和必开!$A:$A,0))</f>
        <v/>
      </c>
      <c r="AA2965" s="80">
        <f>94492.4-V2965-Z2965</f>
        <v/>
      </c>
      <c r="AB2965" s="80" t="n">
        <v>370</v>
      </c>
      <c r="AC2965" s="80" t="n">
        <v>336</v>
      </c>
      <c r="AD2965" s="83">
        <f>C2965+D2965</f>
        <v/>
      </c>
      <c r="AE2965" s="82">
        <f>N2965-E2965</f>
        <v/>
      </c>
      <c r="AF2965" s="82">
        <f>O2965-F2965</f>
        <v/>
      </c>
      <c r="AG2965" s="82">
        <f>P2965-G2965</f>
        <v/>
      </c>
      <c r="AH2965" s="82">
        <f>Q2965-H2965</f>
        <v/>
      </c>
      <c r="AI2965" s="82">
        <f>R2965-I2965</f>
        <v/>
      </c>
      <c r="AJ2965" s="82">
        <f>S2965-J2965</f>
        <v/>
      </c>
      <c r="AK2965" s="80">
        <f>INDEX(检修、备用和必开!I:I,MATCH(统调负荷!$C2965,检修、备用和必开!$A:$A,0))</f>
        <v/>
      </c>
    </row>
    <row r="2966">
      <c r="A2966" s="80">
        <f>WEEKDAY(C2966,2)</f>
        <v/>
      </c>
      <c r="B2966" s="80">
        <f>HOUR(D2966)</f>
        <v/>
      </c>
      <c r="C2966" s="80" t="n"/>
      <c r="D2966" s="75" t="n"/>
      <c r="E2966" s="80" t="n"/>
      <c r="F2966" s="80" t="n"/>
      <c r="G2966" s="80" t="n"/>
      <c r="H2966" s="80" t="n"/>
      <c r="I2966" s="80" t="n"/>
      <c r="J2966" s="80" t="n"/>
      <c r="K2966" s="80">
        <f>F2966-Y2966</f>
        <v/>
      </c>
      <c r="L2966" s="82">
        <f>AA2966/(K2966+W2966)</f>
        <v/>
      </c>
      <c r="M2966" s="75" t="n">
        <v>0.875</v>
      </c>
      <c r="N2966" s="80" t="n">
        <v>54200.1</v>
      </c>
      <c r="O2966" s="80" t="n">
        <v>19464.56</v>
      </c>
      <c r="P2966" s="80" t="n">
        <v>13775.6</v>
      </c>
      <c r="Q2966" s="80" t="n">
        <v>17989.8</v>
      </c>
      <c r="R2966" s="80" t="n">
        <v>5199.86</v>
      </c>
      <c r="S2966" s="80" t="n">
        <v>-2229.72</v>
      </c>
      <c r="T2966" s="80">
        <f>O2966-Y2966</f>
        <v/>
      </c>
      <c r="U2966" s="82">
        <f>AA2966/(T2966+X2966)</f>
        <v/>
      </c>
      <c r="V2966" s="80">
        <f>INDEX(检修、备用和必开!B:B,MATCH(统调负荷!$C2966,检修、备用和必开!$A:$A,0))</f>
        <v/>
      </c>
      <c r="W2966" s="80">
        <f>INDEX(检修、备用和必开!C:C,MATCH(统调负荷!$C2966,检修、备用和必开!$A:$A,0))</f>
        <v/>
      </c>
      <c r="X2966" s="80">
        <f>INDEX(检修、备用和必开!D:D,MATCH(统调负荷!$C2966,检修、备用和必开!$A:$A,0))</f>
        <v/>
      </c>
      <c r="Y2966" s="80">
        <f>INDEX(检修、备用和必开!E:E,MATCH(统调负荷!$C2966,检修、备用和必开!$A:$A,0))</f>
        <v/>
      </c>
      <c r="Z2966" s="80">
        <f>INDEX(检修、备用和必开!F:F,MATCH(统调负荷!$C2966,检修、备用和必开!$A:$A,0))</f>
        <v/>
      </c>
      <c r="AA2966" s="80">
        <f>94492.4-V2966-Z2966</f>
        <v/>
      </c>
      <c r="AB2966" s="80" t="n">
        <v>375</v>
      </c>
      <c r="AC2966" s="80" t="n">
        <v>380</v>
      </c>
      <c r="AD2966" s="83">
        <f>C2966+D2966</f>
        <v/>
      </c>
      <c r="AE2966" s="82">
        <f>N2966-E2966</f>
        <v/>
      </c>
      <c r="AF2966" s="82">
        <f>O2966-F2966</f>
        <v/>
      </c>
      <c r="AG2966" s="82">
        <f>P2966-G2966</f>
        <v/>
      </c>
      <c r="AH2966" s="82">
        <f>Q2966-H2966</f>
        <v/>
      </c>
      <c r="AI2966" s="82">
        <f>R2966-I2966</f>
        <v/>
      </c>
      <c r="AJ2966" s="82">
        <f>S2966-J2966</f>
        <v/>
      </c>
      <c r="AK2966" s="80">
        <f>INDEX(检修、备用和必开!I:I,MATCH(统调负荷!$C2966,检修、备用和必开!$A:$A,0))</f>
        <v/>
      </c>
    </row>
    <row r="2967">
      <c r="A2967" s="80">
        <f>WEEKDAY(C2967,2)</f>
        <v/>
      </c>
      <c r="B2967" s="80">
        <f>HOUR(D2967)</f>
        <v/>
      </c>
      <c r="C2967" s="80" t="n"/>
      <c r="D2967" s="75" t="n"/>
      <c r="E2967" s="80" t="n"/>
      <c r="F2967" s="80" t="n"/>
      <c r="G2967" s="80" t="n"/>
      <c r="H2967" s="80" t="n"/>
      <c r="I2967" s="80" t="n"/>
      <c r="J2967" s="80" t="n"/>
      <c r="K2967" s="80">
        <f>F2967-Y2967</f>
        <v/>
      </c>
      <c r="L2967" s="82">
        <f>AA2967/(K2967+W2967)</f>
        <v/>
      </c>
      <c r="M2967" s="75" t="n">
        <v>0.8854166666666666</v>
      </c>
      <c r="N2967" s="80" t="n">
        <v>53964.3</v>
      </c>
      <c r="O2967" s="80" t="n">
        <v>19371.14</v>
      </c>
      <c r="P2967" s="80" t="n">
        <v>13704.9</v>
      </c>
      <c r="Q2967" s="80" t="n">
        <v>17876.7</v>
      </c>
      <c r="R2967" s="80" t="n">
        <v>5155.96</v>
      </c>
      <c r="S2967" s="80" t="n">
        <v>-2144.4</v>
      </c>
      <c r="T2967" s="80">
        <f>O2967-Y2967</f>
        <v/>
      </c>
      <c r="U2967" s="82">
        <f>AA2967/(T2967+X2967)</f>
        <v/>
      </c>
      <c r="V2967" s="80">
        <f>INDEX(检修、备用和必开!B:B,MATCH(统调负荷!$C2967,检修、备用和必开!$A:$A,0))</f>
        <v/>
      </c>
      <c r="W2967" s="80">
        <f>INDEX(检修、备用和必开!C:C,MATCH(统调负荷!$C2967,检修、备用和必开!$A:$A,0))</f>
        <v/>
      </c>
      <c r="X2967" s="80">
        <f>INDEX(检修、备用和必开!D:D,MATCH(统调负荷!$C2967,检修、备用和必开!$A:$A,0))</f>
        <v/>
      </c>
      <c r="Y2967" s="80">
        <f>INDEX(检修、备用和必开!E:E,MATCH(统调负荷!$C2967,检修、备用和必开!$A:$A,0))</f>
        <v/>
      </c>
      <c r="Z2967" s="80">
        <f>INDEX(检修、备用和必开!F:F,MATCH(统调负荷!$C2967,检修、备用和必开!$A:$A,0))</f>
        <v/>
      </c>
      <c r="AA2967" s="80">
        <f>94492.4-V2967-Z2967</f>
        <v/>
      </c>
      <c r="AB2967" s="80" t="n">
        <v>370</v>
      </c>
      <c r="AC2967" s="80" t="n">
        <v>355</v>
      </c>
      <c r="AD2967" s="83">
        <f>C2967+D2967</f>
        <v/>
      </c>
      <c r="AE2967" s="82">
        <f>N2967-E2967</f>
        <v/>
      </c>
      <c r="AF2967" s="82">
        <f>O2967-F2967</f>
        <v/>
      </c>
      <c r="AG2967" s="82">
        <f>P2967-G2967</f>
        <v/>
      </c>
      <c r="AH2967" s="82">
        <f>Q2967-H2967</f>
        <v/>
      </c>
      <c r="AI2967" s="82">
        <f>R2967-I2967</f>
        <v/>
      </c>
      <c r="AJ2967" s="82">
        <f>S2967-J2967</f>
        <v/>
      </c>
      <c r="AK2967" s="80">
        <f>INDEX(检修、备用和必开!I:I,MATCH(统调负荷!$C2967,检修、备用和必开!$A:$A,0))</f>
        <v/>
      </c>
    </row>
    <row r="2968">
      <c r="A2968" s="80">
        <f>WEEKDAY(C2968,2)</f>
        <v/>
      </c>
      <c r="B2968" s="80">
        <f>HOUR(D2968)</f>
        <v/>
      </c>
      <c r="C2968" s="80" t="n"/>
      <c r="D2968" s="75" t="n"/>
      <c r="E2968" s="80" t="n"/>
      <c r="F2968" s="80" t="n"/>
      <c r="G2968" s="80" t="n"/>
      <c r="H2968" s="80" t="n"/>
      <c r="I2968" s="80" t="n"/>
      <c r="J2968" s="80" t="n"/>
      <c r="K2968" s="80">
        <f>F2968-Y2968</f>
        <v/>
      </c>
      <c r="L2968" s="82">
        <f>AA2968/(K2968+W2968)</f>
        <v/>
      </c>
      <c r="M2968" s="75" t="n">
        <v>0.8958333333333334</v>
      </c>
      <c r="N2968" s="80" t="n">
        <v>53612.5</v>
      </c>
      <c r="O2968" s="80" t="n">
        <v>19162.49</v>
      </c>
      <c r="P2968" s="80" t="n">
        <v>13663.6</v>
      </c>
      <c r="Q2968" s="80" t="n">
        <v>17845.6</v>
      </c>
      <c r="R2968" s="80" t="n">
        <v>5114.6</v>
      </c>
      <c r="S2968" s="80" t="n">
        <v>-2173.79</v>
      </c>
      <c r="T2968" s="80">
        <f>O2968-Y2968</f>
        <v/>
      </c>
      <c r="U2968" s="82">
        <f>AA2968/(T2968+X2968)</f>
        <v/>
      </c>
      <c r="V2968" s="80">
        <f>INDEX(检修、备用和必开!B:B,MATCH(统调负荷!$C2968,检修、备用和必开!$A:$A,0))</f>
        <v/>
      </c>
      <c r="W2968" s="80">
        <f>INDEX(检修、备用和必开!C:C,MATCH(统调负荷!$C2968,检修、备用和必开!$A:$A,0))</f>
        <v/>
      </c>
      <c r="X2968" s="80">
        <f>INDEX(检修、备用和必开!D:D,MATCH(统调负荷!$C2968,检修、备用和必开!$A:$A,0))</f>
        <v/>
      </c>
      <c r="Y2968" s="80">
        <f>INDEX(检修、备用和必开!E:E,MATCH(统调负荷!$C2968,检修、备用和必开!$A:$A,0))</f>
        <v/>
      </c>
      <c r="Z2968" s="80">
        <f>INDEX(检修、备用和必开!F:F,MATCH(统调负荷!$C2968,检修、备用和必开!$A:$A,0))</f>
        <v/>
      </c>
      <c r="AA2968" s="80">
        <f>94492.4-V2968-Z2968</f>
        <v/>
      </c>
      <c r="AB2968" s="80" t="n">
        <v>370</v>
      </c>
      <c r="AC2968" s="80" t="n">
        <v>330</v>
      </c>
      <c r="AD2968" s="83">
        <f>C2968+D2968</f>
        <v/>
      </c>
      <c r="AE2968" s="82">
        <f>N2968-E2968</f>
        <v/>
      </c>
      <c r="AF2968" s="82">
        <f>O2968-F2968</f>
        <v/>
      </c>
      <c r="AG2968" s="82">
        <f>P2968-G2968</f>
        <v/>
      </c>
      <c r="AH2968" s="82">
        <f>Q2968-H2968</f>
        <v/>
      </c>
      <c r="AI2968" s="82">
        <f>R2968-I2968</f>
        <v/>
      </c>
      <c r="AJ2968" s="82">
        <f>S2968-J2968</f>
        <v/>
      </c>
      <c r="AK2968" s="80">
        <f>INDEX(检修、备用和必开!I:I,MATCH(统调负荷!$C2968,检修、备用和必开!$A:$A,0))</f>
        <v/>
      </c>
    </row>
    <row r="2969">
      <c r="A2969" s="80">
        <f>WEEKDAY(C2969,2)</f>
        <v/>
      </c>
      <c r="B2969" s="80">
        <f>HOUR(D2969)</f>
        <v/>
      </c>
      <c r="C2969" s="80" t="n"/>
      <c r="D2969" s="75" t="n"/>
      <c r="E2969" s="80" t="n"/>
      <c r="F2969" s="80" t="n"/>
      <c r="G2969" s="80" t="n"/>
      <c r="H2969" s="80" t="n"/>
      <c r="I2969" s="80" t="n"/>
      <c r="J2969" s="80" t="n"/>
      <c r="K2969" s="80">
        <f>F2969-Y2969</f>
        <v/>
      </c>
      <c r="L2969" s="82">
        <f>AA2969/(K2969+W2969)</f>
        <v/>
      </c>
      <c r="M2969" s="75" t="n">
        <v>0.90625</v>
      </c>
      <c r="N2969" s="80" t="n">
        <v>52978.1</v>
      </c>
      <c r="O2969" s="80" t="n">
        <v>19332.6</v>
      </c>
      <c r="P2969" s="80" t="n">
        <v>13920.3</v>
      </c>
      <c r="Q2969" s="80" t="n">
        <v>16794.3</v>
      </c>
      <c r="R2969" s="80" t="n">
        <v>5034.71</v>
      </c>
      <c r="S2969" s="80" t="n">
        <v>-2103.81</v>
      </c>
      <c r="T2969" s="80">
        <f>O2969-Y2969</f>
        <v/>
      </c>
      <c r="U2969" s="82">
        <f>AA2969/(T2969+X2969)</f>
        <v/>
      </c>
      <c r="V2969" s="80">
        <f>INDEX(检修、备用和必开!B:B,MATCH(统调负荷!$C2969,检修、备用和必开!$A:$A,0))</f>
        <v/>
      </c>
      <c r="W2969" s="80">
        <f>INDEX(检修、备用和必开!C:C,MATCH(统调负荷!$C2969,检修、备用和必开!$A:$A,0))</f>
        <v/>
      </c>
      <c r="X2969" s="80">
        <f>INDEX(检修、备用和必开!D:D,MATCH(统调负荷!$C2969,检修、备用和必开!$A:$A,0))</f>
        <v/>
      </c>
      <c r="Y2969" s="80">
        <f>INDEX(检修、备用和必开!E:E,MATCH(统调负荷!$C2969,检修、备用和必开!$A:$A,0))</f>
        <v/>
      </c>
      <c r="Z2969" s="80">
        <f>INDEX(检修、备用和必开!F:F,MATCH(统调负荷!$C2969,检修、备用和必开!$A:$A,0))</f>
        <v/>
      </c>
      <c r="AA2969" s="80">
        <f>94492.4-V2969-Z2969</f>
        <v/>
      </c>
      <c r="AB2969" s="80" t="n">
        <v>370</v>
      </c>
      <c r="AC2969" s="80" t="n">
        <v>340</v>
      </c>
      <c r="AD2969" s="83">
        <f>C2969+D2969</f>
        <v/>
      </c>
      <c r="AE2969" s="82">
        <f>N2969-E2969</f>
        <v/>
      </c>
      <c r="AF2969" s="82">
        <f>O2969-F2969</f>
        <v/>
      </c>
      <c r="AG2969" s="82">
        <f>P2969-G2969</f>
        <v/>
      </c>
      <c r="AH2969" s="82">
        <f>Q2969-H2969</f>
        <v/>
      </c>
      <c r="AI2969" s="82">
        <f>R2969-I2969</f>
        <v/>
      </c>
      <c r="AJ2969" s="82">
        <f>S2969-J2969</f>
        <v/>
      </c>
      <c r="AK2969" s="80">
        <f>INDEX(检修、备用和必开!I:I,MATCH(统调负荷!$C2969,检修、备用和必开!$A:$A,0))</f>
        <v/>
      </c>
    </row>
    <row r="2970">
      <c r="A2970" s="80">
        <f>WEEKDAY(C2970,2)</f>
        <v/>
      </c>
      <c r="B2970" s="80">
        <f>HOUR(D2970)</f>
        <v/>
      </c>
      <c r="C2970" s="80" t="n"/>
      <c r="D2970" s="75" t="n"/>
      <c r="E2970" s="80" t="n"/>
      <c r="F2970" s="80" t="n"/>
      <c r="G2970" s="80" t="n"/>
      <c r="H2970" s="80" t="n"/>
      <c r="I2970" s="80" t="n"/>
      <c r="J2970" s="80" t="n"/>
      <c r="K2970" s="80">
        <f>F2970-Y2970</f>
        <v/>
      </c>
      <c r="L2970" s="82">
        <f>AA2970/(K2970+W2970)</f>
        <v/>
      </c>
      <c r="M2970" s="75" t="n">
        <v>0.9166666666666666</v>
      </c>
      <c r="N2970" s="80" t="n">
        <v>52557.5</v>
      </c>
      <c r="O2970" s="80" t="n">
        <v>20008.47</v>
      </c>
      <c r="P2970" s="80" t="n">
        <v>13724.9</v>
      </c>
      <c r="Q2970" s="80" t="n">
        <v>15968.9</v>
      </c>
      <c r="R2970" s="80" t="n">
        <v>4975.71</v>
      </c>
      <c r="S2970" s="80" t="n">
        <v>-2120.48</v>
      </c>
      <c r="T2970" s="80">
        <f>O2970-Y2970</f>
        <v/>
      </c>
      <c r="U2970" s="82">
        <f>AA2970/(T2970+X2970)</f>
        <v/>
      </c>
      <c r="V2970" s="80">
        <f>INDEX(检修、备用和必开!B:B,MATCH(统调负荷!$C2970,检修、备用和必开!$A:$A,0))</f>
        <v/>
      </c>
      <c r="W2970" s="80">
        <f>INDEX(检修、备用和必开!C:C,MATCH(统调负荷!$C2970,检修、备用和必开!$A:$A,0))</f>
        <v/>
      </c>
      <c r="X2970" s="80">
        <f>INDEX(检修、备用和必开!D:D,MATCH(统调负荷!$C2970,检修、备用和必开!$A:$A,0))</f>
        <v/>
      </c>
      <c r="Y2970" s="80">
        <f>INDEX(检修、备用和必开!E:E,MATCH(统调负荷!$C2970,检修、备用和必开!$A:$A,0))</f>
        <v/>
      </c>
      <c r="Z2970" s="80">
        <f>INDEX(检修、备用和必开!F:F,MATCH(统调负荷!$C2970,检修、备用和必开!$A:$A,0))</f>
        <v/>
      </c>
      <c r="AA2970" s="80">
        <f>94492.4-V2970-Z2970</f>
        <v/>
      </c>
      <c r="AB2970" s="80" t="n">
        <v>370</v>
      </c>
      <c r="AC2970" s="80" t="n">
        <v>400</v>
      </c>
      <c r="AD2970" s="83">
        <f>C2970+D2970</f>
        <v/>
      </c>
      <c r="AE2970" s="82">
        <f>N2970-E2970</f>
        <v/>
      </c>
      <c r="AF2970" s="82">
        <f>O2970-F2970</f>
        <v/>
      </c>
      <c r="AG2970" s="82">
        <f>P2970-G2970</f>
        <v/>
      </c>
      <c r="AH2970" s="82">
        <f>Q2970-H2970</f>
        <v/>
      </c>
      <c r="AI2970" s="82">
        <f>R2970-I2970</f>
        <v/>
      </c>
      <c r="AJ2970" s="82">
        <f>S2970-J2970</f>
        <v/>
      </c>
      <c r="AK2970" s="80">
        <f>INDEX(检修、备用和必开!I:I,MATCH(统调负荷!$C2970,检修、备用和必开!$A:$A,0))</f>
        <v/>
      </c>
    </row>
    <row r="2971">
      <c r="A2971" s="80">
        <f>WEEKDAY(C2971,2)</f>
        <v/>
      </c>
      <c r="B2971" s="80">
        <f>HOUR(D2971)</f>
        <v/>
      </c>
      <c r="C2971" s="80" t="n"/>
      <c r="D2971" s="75" t="n"/>
      <c r="E2971" s="80" t="n"/>
      <c r="F2971" s="80" t="n"/>
      <c r="G2971" s="80" t="n"/>
      <c r="H2971" s="80" t="n"/>
      <c r="I2971" s="80" t="n"/>
      <c r="J2971" s="80" t="n"/>
      <c r="K2971" s="80">
        <f>F2971-Y2971</f>
        <v/>
      </c>
      <c r="L2971" s="82">
        <f>AA2971/(K2971+W2971)</f>
        <v/>
      </c>
      <c r="M2971" s="75" t="n">
        <v>0.9270833333333334</v>
      </c>
      <c r="N2971" s="80" t="n">
        <v>51578.1</v>
      </c>
      <c r="O2971" s="80" t="n">
        <v>21070.82</v>
      </c>
      <c r="P2971" s="80" t="n">
        <v>11861.2</v>
      </c>
      <c r="Q2971" s="80" t="n">
        <v>15852.7</v>
      </c>
      <c r="R2971" s="80" t="n">
        <v>4950</v>
      </c>
      <c r="S2971" s="80" t="n">
        <v>-2156.62</v>
      </c>
      <c r="T2971" s="80">
        <f>O2971-Y2971</f>
        <v/>
      </c>
      <c r="U2971" s="82">
        <f>AA2971/(T2971+X2971)</f>
        <v/>
      </c>
      <c r="V2971" s="80">
        <f>INDEX(检修、备用和必开!B:B,MATCH(统调负荷!$C2971,检修、备用和必开!$A:$A,0))</f>
        <v/>
      </c>
      <c r="W2971" s="80">
        <f>INDEX(检修、备用和必开!C:C,MATCH(统调负荷!$C2971,检修、备用和必开!$A:$A,0))</f>
        <v/>
      </c>
      <c r="X2971" s="80">
        <f>INDEX(检修、备用和必开!D:D,MATCH(统调负荷!$C2971,检修、备用和必开!$A:$A,0))</f>
        <v/>
      </c>
      <c r="Y2971" s="80">
        <f>INDEX(检修、备用和必开!E:E,MATCH(统调负荷!$C2971,检修、备用和必开!$A:$A,0))</f>
        <v/>
      </c>
      <c r="Z2971" s="80">
        <f>INDEX(检修、备用和必开!F:F,MATCH(统调负荷!$C2971,检修、备用和必开!$A:$A,0))</f>
        <v/>
      </c>
      <c r="AA2971" s="80">
        <f>94492.4-V2971-Z2971</f>
        <v/>
      </c>
      <c r="AB2971" s="80" t="n">
        <v>360</v>
      </c>
      <c r="AC2971" s="80" t="n">
        <v>400</v>
      </c>
      <c r="AD2971" s="83">
        <f>C2971+D2971</f>
        <v/>
      </c>
      <c r="AE2971" s="82">
        <f>N2971-E2971</f>
        <v/>
      </c>
      <c r="AF2971" s="82">
        <f>O2971-F2971</f>
        <v/>
      </c>
      <c r="AG2971" s="82">
        <f>P2971-G2971</f>
        <v/>
      </c>
      <c r="AH2971" s="82">
        <f>Q2971-H2971</f>
        <v/>
      </c>
      <c r="AI2971" s="82">
        <f>R2971-I2971</f>
        <v/>
      </c>
      <c r="AJ2971" s="82">
        <f>S2971-J2971</f>
        <v/>
      </c>
      <c r="AK2971" s="80">
        <f>INDEX(检修、备用和必开!I:I,MATCH(统调负荷!$C2971,检修、备用和必开!$A:$A,0))</f>
        <v/>
      </c>
    </row>
    <row r="2972">
      <c r="A2972" s="80">
        <f>WEEKDAY(C2972,2)</f>
        <v/>
      </c>
      <c r="B2972" s="80">
        <f>HOUR(D2972)</f>
        <v/>
      </c>
      <c r="C2972" s="80" t="n"/>
      <c r="D2972" s="75" t="n"/>
      <c r="E2972" s="80" t="n"/>
      <c r="F2972" s="80" t="n"/>
      <c r="G2972" s="80" t="n"/>
      <c r="H2972" s="80" t="n"/>
      <c r="I2972" s="80" t="n"/>
      <c r="J2972" s="80" t="n"/>
      <c r="K2972" s="80">
        <f>F2972-Y2972</f>
        <v/>
      </c>
      <c r="L2972" s="82">
        <f>AA2972/(K2972+W2972)</f>
        <v/>
      </c>
      <c r="M2972" s="75" t="n">
        <v>0.9375</v>
      </c>
      <c r="N2972" s="80" t="n">
        <v>50968.1</v>
      </c>
      <c r="O2972" s="80" t="n">
        <v>20124.72</v>
      </c>
      <c r="P2972" s="80" t="n">
        <v>11609</v>
      </c>
      <c r="Q2972" s="80" t="n">
        <v>16523.5</v>
      </c>
      <c r="R2972" s="80" t="n">
        <v>4917.34</v>
      </c>
      <c r="S2972" s="80" t="n">
        <v>-2206.46</v>
      </c>
      <c r="T2972" s="80">
        <f>O2972-Y2972</f>
        <v/>
      </c>
      <c r="U2972" s="82">
        <f>AA2972/(T2972+X2972)</f>
        <v/>
      </c>
      <c r="V2972" s="80">
        <f>INDEX(检修、备用和必开!B:B,MATCH(统调负荷!$C2972,检修、备用和必开!$A:$A,0))</f>
        <v/>
      </c>
      <c r="W2972" s="80">
        <f>INDEX(检修、备用和必开!C:C,MATCH(统调负荷!$C2972,检修、备用和必开!$A:$A,0))</f>
        <v/>
      </c>
      <c r="X2972" s="80">
        <f>INDEX(检修、备用和必开!D:D,MATCH(统调负荷!$C2972,检修、备用和必开!$A:$A,0))</f>
        <v/>
      </c>
      <c r="Y2972" s="80">
        <f>INDEX(检修、备用和必开!E:E,MATCH(统调负荷!$C2972,检修、备用和必开!$A:$A,0))</f>
        <v/>
      </c>
      <c r="Z2972" s="80">
        <f>INDEX(检修、备用和必开!F:F,MATCH(统调负荷!$C2972,检修、备用和必开!$A:$A,0))</f>
        <v/>
      </c>
      <c r="AA2972" s="80">
        <f>94492.4-V2972-Z2972</f>
        <v/>
      </c>
      <c r="AB2972" s="80" t="n">
        <v>360</v>
      </c>
      <c r="AC2972" s="80" t="n">
        <v>360</v>
      </c>
      <c r="AD2972" s="83">
        <f>C2972+D2972</f>
        <v/>
      </c>
      <c r="AE2972" s="82">
        <f>N2972-E2972</f>
        <v/>
      </c>
      <c r="AF2972" s="82">
        <f>O2972-F2972</f>
        <v/>
      </c>
      <c r="AG2972" s="82">
        <f>P2972-G2972</f>
        <v/>
      </c>
      <c r="AH2972" s="82">
        <f>Q2972-H2972</f>
        <v/>
      </c>
      <c r="AI2972" s="82">
        <f>R2972-I2972</f>
        <v/>
      </c>
      <c r="AJ2972" s="82">
        <f>S2972-J2972</f>
        <v/>
      </c>
      <c r="AK2972" s="80">
        <f>INDEX(检修、备用和必开!I:I,MATCH(统调负荷!$C2972,检修、备用和必开!$A:$A,0))</f>
        <v/>
      </c>
    </row>
    <row r="2973">
      <c r="A2973" s="80">
        <f>WEEKDAY(C2973,2)</f>
        <v/>
      </c>
      <c r="B2973" s="80">
        <f>HOUR(D2973)</f>
        <v/>
      </c>
      <c r="C2973" s="80" t="n"/>
      <c r="D2973" s="75" t="n"/>
      <c r="E2973" s="80" t="n"/>
      <c r="F2973" s="80" t="n"/>
      <c r="G2973" s="80" t="n"/>
      <c r="H2973" s="80" t="n"/>
      <c r="I2973" s="80" t="n"/>
      <c r="J2973" s="80" t="n"/>
      <c r="K2973" s="80">
        <f>F2973-Y2973</f>
        <v/>
      </c>
      <c r="L2973" s="82">
        <f>AA2973/(K2973+W2973)</f>
        <v/>
      </c>
      <c r="M2973" s="75" t="n">
        <v>0.9479166666666666</v>
      </c>
      <c r="N2973" s="80" t="n">
        <v>49848</v>
      </c>
      <c r="O2973" s="80" t="n">
        <v>19526.38</v>
      </c>
      <c r="P2973" s="80" t="n">
        <v>11263.6</v>
      </c>
      <c r="Q2973" s="80" t="n">
        <v>16253.9</v>
      </c>
      <c r="R2973" s="80" t="n">
        <v>4921.97</v>
      </c>
      <c r="S2973" s="80" t="n">
        <v>-2117.85</v>
      </c>
      <c r="T2973" s="80">
        <f>O2973-Y2973</f>
        <v/>
      </c>
      <c r="U2973" s="82">
        <f>AA2973/(T2973+X2973)</f>
        <v/>
      </c>
      <c r="V2973" s="80">
        <f>INDEX(检修、备用和必开!B:B,MATCH(统调负荷!$C2973,检修、备用和必开!$A:$A,0))</f>
        <v/>
      </c>
      <c r="W2973" s="80">
        <f>INDEX(检修、备用和必开!C:C,MATCH(统调负荷!$C2973,检修、备用和必开!$A:$A,0))</f>
        <v/>
      </c>
      <c r="X2973" s="80">
        <f>INDEX(检修、备用和必开!D:D,MATCH(统调负荷!$C2973,检修、备用和必开!$A:$A,0))</f>
        <v/>
      </c>
      <c r="Y2973" s="80">
        <f>INDEX(检修、备用和必开!E:E,MATCH(统调负荷!$C2973,检修、备用和必开!$A:$A,0))</f>
        <v/>
      </c>
      <c r="Z2973" s="80">
        <f>INDEX(检修、备用和必开!F:F,MATCH(统调负荷!$C2973,检修、备用和必开!$A:$A,0))</f>
        <v/>
      </c>
      <c r="AA2973" s="80">
        <f>94492.4-V2973-Z2973</f>
        <v/>
      </c>
      <c r="AB2973" s="80" t="n">
        <v>355</v>
      </c>
      <c r="AC2973" s="80" t="n">
        <v>350</v>
      </c>
      <c r="AD2973" s="83">
        <f>C2973+D2973</f>
        <v/>
      </c>
      <c r="AE2973" s="82">
        <f>N2973-E2973</f>
        <v/>
      </c>
      <c r="AF2973" s="82">
        <f>O2973-F2973</f>
        <v/>
      </c>
      <c r="AG2973" s="82">
        <f>P2973-G2973</f>
        <v/>
      </c>
      <c r="AH2973" s="82">
        <f>Q2973-H2973</f>
        <v/>
      </c>
      <c r="AI2973" s="82">
        <f>R2973-I2973</f>
        <v/>
      </c>
      <c r="AJ2973" s="82">
        <f>S2973-J2973</f>
        <v/>
      </c>
      <c r="AK2973" s="80">
        <f>INDEX(检修、备用和必开!I:I,MATCH(统调负荷!$C2973,检修、备用和必开!$A:$A,0))</f>
        <v/>
      </c>
    </row>
    <row r="2974">
      <c r="A2974" s="80">
        <f>WEEKDAY(C2974,2)</f>
        <v/>
      </c>
      <c r="B2974" s="80">
        <f>HOUR(D2974)</f>
        <v/>
      </c>
      <c r="C2974" s="80" t="n"/>
      <c r="D2974" s="75" t="n"/>
      <c r="E2974" s="80" t="n"/>
      <c r="F2974" s="80" t="n"/>
      <c r="G2974" s="80" t="n"/>
      <c r="H2974" s="80" t="n"/>
      <c r="I2974" s="80" t="n"/>
      <c r="J2974" s="80" t="n"/>
      <c r="K2974" s="80">
        <f>F2974-Y2974</f>
        <v/>
      </c>
      <c r="L2974" s="82">
        <f>AA2974/(K2974+W2974)</f>
        <v/>
      </c>
      <c r="M2974" s="75" t="n">
        <v>0.9583333333333334</v>
      </c>
      <c r="N2974" s="80" t="n">
        <v>48674.1</v>
      </c>
      <c r="O2974" s="80" t="n">
        <v>19133.52</v>
      </c>
      <c r="P2974" s="80" t="n">
        <v>11500</v>
      </c>
      <c r="Q2974" s="80" t="n">
        <v>15202.3</v>
      </c>
      <c r="R2974" s="80" t="n">
        <v>4858.62</v>
      </c>
      <c r="S2974" s="80" t="n">
        <v>-2020.34</v>
      </c>
      <c r="T2974" s="80">
        <f>O2974-Y2974</f>
        <v/>
      </c>
      <c r="U2974" s="82">
        <f>AA2974/(T2974+X2974)</f>
        <v/>
      </c>
      <c r="V2974" s="80">
        <f>INDEX(检修、备用和必开!B:B,MATCH(统调负荷!$C2974,检修、备用和必开!$A:$A,0))</f>
        <v/>
      </c>
      <c r="W2974" s="80">
        <f>INDEX(检修、备用和必开!C:C,MATCH(统调负荷!$C2974,检修、备用和必开!$A:$A,0))</f>
        <v/>
      </c>
      <c r="X2974" s="80">
        <f>INDEX(检修、备用和必开!D:D,MATCH(统调负荷!$C2974,检修、备用和必开!$A:$A,0))</f>
        <v/>
      </c>
      <c r="Y2974" s="80">
        <f>INDEX(检修、备用和必开!E:E,MATCH(统调负荷!$C2974,检修、备用和必开!$A:$A,0))</f>
        <v/>
      </c>
      <c r="Z2974" s="80">
        <f>INDEX(检修、备用和必开!F:F,MATCH(统调负荷!$C2974,检修、备用和必开!$A:$A,0))</f>
        <v/>
      </c>
      <c r="AA2974" s="80">
        <f>94492.4-V2974-Z2974</f>
        <v/>
      </c>
      <c r="AB2974" s="80" t="n">
        <v>340</v>
      </c>
      <c r="AC2974" s="80" t="n">
        <v>330</v>
      </c>
      <c r="AD2974" s="83">
        <f>C2974+D2974</f>
        <v/>
      </c>
      <c r="AE2974" s="82">
        <f>N2974-E2974</f>
        <v/>
      </c>
      <c r="AF2974" s="82">
        <f>O2974-F2974</f>
        <v/>
      </c>
      <c r="AG2974" s="82">
        <f>P2974-G2974</f>
        <v/>
      </c>
      <c r="AH2974" s="82">
        <f>Q2974-H2974</f>
        <v/>
      </c>
      <c r="AI2974" s="82">
        <f>R2974-I2974</f>
        <v/>
      </c>
      <c r="AJ2974" s="82">
        <f>S2974-J2974</f>
        <v/>
      </c>
      <c r="AK2974" s="80">
        <f>INDEX(检修、备用和必开!I:I,MATCH(统调负荷!$C2974,检修、备用和必开!$A:$A,0))</f>
        <v/>
      </c>
    </row>
    <row r="2975">
      <c r="A2975" s="80">
        <f>WEEKDAY(C2975,2)</f>
        <v/>
      </c>
      <c r="B2975" s="80">
        <f>HOUR(D2975)</f>
        <v/>
      </c>
      <c r="C2975" s="80" t="n"/>
      <c r="D2975" s="75" t="n"/>
      <c r="E2975" s="80" t="n"/>
      <c r="F2975" s="80" t="n"/>
      <c r="G2975" s="80" t="n"/>
      <c r="H2975" s="80" t="n"/>
      <c r="I2975" s="80" t="n"/>
      <c r="J2975" s="80" t="n"/>
      <c r="K2975" s="80">
        <f>F2975-Y2975</f>
        <v/>
      </c>
      <c r="L2975" s="82">
        <f>AA2975/(K2975+W2975)</f>
        <v/>
      </c>
      <c r="M2975" s="75" t="n">
        <v>0.96875</v>
      </c>
      <c r="N2975" s="80" t="n">
        <v>47709.2</v>
      </c>
      <c r="O2975" s="80" t="n">
        <v>18708.76</v>
      </c>
      <c r="P2975" s="80" t="n">
        <v>10933.9</v>
      </c>
      <c r="Q2975" s="80" t="n">
        <v>15196.9</v>
      </c>
      <c r="R2975" s="80" t="n">
        <v>4830.44</v>
      </c>
      <c r="S2975" s="80" t="n">
        <v>-1960.8</v>
      </c>
      <c r="T2975" s="80">
        <f>O2975-Y2975</f>
        <v/>
      </c>
      <c r="U2975" s="82">
        <f>AA2975/(T2975+X2975)</f>
        <v/>
      </c>
      <c r="V2975" s="80">
        <f>INDEX(检修、备用和必开!B:B,MATCH(统调负荷!$C2975,检修、备用和必开!$A:$A,0))</f>
        <v/>
      </c>
      <c r="W2975" s="80">
        <f>INDEX(检修、备用和必开!C:C,MATCH(统调负荷!$C2975,检修、备用和必开!$A:$A,0))</f>
        <v/>
      </c>
      <c r="X2975" s="80">
        <f>INDEX(检修、备用和必开!D:D,MATCH(统调负荷!$C2975,检修、备用和必开!$A:$A,0))</f>
        <v/>
      </c>
      <c r="Y2975" s="80">
        <f>INDEX(检修、备用和必开!E:E,MATCH(统调负荷!$C2975,检修、备用和必开!$A:$A,0))</f>
        <v/>
      </c>
      <c r="Z2975" s="80">
        <f>INDEX(检修、备用和必开!F:F,MATCH(统调负荷!$C2975,检修、备用和必开!$A:$A,0))</f>
        <v/>
      </c>
      <c r="AA2975" s="80">
        <f>94492.4-V2975-Z2975</f>
        <v/>
      </c>
      <c r="AB2975" s="80" t="n">
        <v>335</v>
      </c>
      <c r="AC2975" s="80" t="n">
        <v>330</v>
      </c>
      <c r="AD2975" s="83">
        <f>C2975+D2975</f>
        <v/>
      </c>
      <c r="AE2975" s="82">
        <f>N2975-E2975</f>
        <v/>
      </c>
      <c r="AF2975" s="82">
        <f>O2975-F2975</f>
        <v/>
      </c>
      <c r="AG2975" s="82">
        <f>P2975-G2975</f>
        <v/>
      </c>
      <c r="AH2975" s="82">
        <f>Q2975-H2975</f>
        <v/>
      </c>
      <c r="AI2975" s="82">
        <f>R2975-I2975</f>
        <v/>
      </c>
      <c r="AJ2975" s="82">
        <f>S2975-J2975</f>
        <v/>
      </c>
      <c r="AK2975" s="80">
        <f>INDEX(检修、备用和必开!I:I,MATCH(统调负荷!$C2975,检修、备用和必开!$A:$A,0))</f>
        <v/>
      </c>
    </row>
    <row r="2976">
      <c r="A2976" s="80">
        <f>WEEKDAY(C2976,2)</f>
        <v/>
      </c>
      <c r="B2976" s="80">
        <f>HOUR(D2976)</f>
        <v/>
      </c>
      <c r="C2976" s="80" t="n"/>
      <c r="D2976" s="75" t="n"/>
      <c r="E2976" s="80" t="n"/>
      <c r="F2976" s="80" t="n"/>
      <c r="G2976" s="80" t="n"/>
      <c r="H2976" s="80" t="n"/>
      <c r="I2976" s="80" t="n"/>
      <c r="J2976" s="80" t="n"/>
      <c r="K2976" s="80">
        <f>F2976-Y2976</f>
        <v/>
      </c>
      <c r="L2976" s="82">
        <f>AA2976/(K2976+W2976)</f>
        <v/>
      </c>
      <c r="M2976" s="75" t="n">
        <v>0.9791666666666666</v>
      </c>
      <c r="N2976" s="80" t="n">
        <v>46675.9</v>
      </c>
      <c r="O2976" s="80" t="n">
        <v>18505.51</v>
      </c>
      <c r="P2976" s="80" t="n">
        <v>10518.1</v>
      </c>
      <c r="Q2976" s="80" t="n">
        <v>14801.2</v>
      </c>
      <c r="R2976" s="80" t="n">
        <v>4805.1</v>
      </c>
      <c r="S2976" s="80" t="n">
        <v>-1954.01</v>
      </c>
      <c r="T2976" s="80">
        <f>O2976-Y2976</f>
        <v/>
      </c>
      <c r="U2976" s="82">
        <f>AA2976/(T2976+X2976)</f>
        <v/>
      </c>
      <c r="V2976" s="80">
        <f>INDEX(检修、备用和必开!B:B,MATCH(统调负荷!$C2976,检修、备用和必开!$A:$A,0))</f>
        <v/>
      </c>
      <c r="W2976" s="80">
        <f>INDEX(检修、备用和必开!C:C,MATCH(统调负荷!$C2976,检修、备用和必开!$A:$A,0))</f>
        <v/>
      </c>
      <c r="X2976" s="80">
        <f>INDEX(检修、备用和必开!D:D,MATCH(统调负荷!$C2976,检修、备用和必开!$A:$A,0))</f>
        <v/>
      </c>
      <c r="Y2976" s="80">
        <f>INDEX(检修、备用和必开!E:E,MATCH(统调负荷!$C2976,检修、备用和必开!$A:$A,0))</f>
        <v/>
      </c>
      <c r="Z2976" s="80">
        <f>INDEX(检修、备用和必开!F:F,MATCH(统调负荷!$C2976,检修、备用和必开!$A:$A,0))</f>
        <v/>
      </c>
      <c r="AA2976" s="80">
        <f>94492.4-V2976-Z2976</f>
        <v/>
      </c>
      <c r="AB2976" s="80" t="n">
        <v>330</v>
      </c>
      <c r="AC2976" s="80" t="n">
        <v>315.11</v>
      </c>
      <c r="AD2976" s="83">
        <f>C2976+D2976</f>
        <v/>
      </c>
      <c r="AE2976" s="82">
        <f>N2976-E2976</f>
        <v/>
      </c>
      <c r="AF2976" s="82">
        <f>O2976-F2976</f>
        <v/>
      </c>
      <c r="AG2976" s="82">
        <f>P2976-G2976</f>
        <v/>
      </c>
      <c r="AH2976" s="82">
        <f>Q2976-H2976</f>
        <v/>
      </c>
      <c r="AI2976" s="82">
        <f>R2976-I2976</f>
        <v/>
      </c>
      <c r="AJ2976" s="82">
        <f>S2976-J2976</f>
        <v/>
      </c>
      <c r="AK2976" s="80">
        <f>INDEX(检修、备用和必开!I:I,MATCH(统调负荷!$C2976,检修、备用和必开!$A:$A,0))</f>
        <v/>
      </c>
    </row>
    <row r="2977">
      <c r="A2977" s="80">
        <f>WEEKDAY(C2977,2)</f>
        <v/>
      </c>
      <c r="B2977" s="80">
        <f>HOUR(D2977)</f>
        <v/>
      </c>
      <c r="C2977" s="80" t="n"/>
      <c r="D2977" s="75" t="n"/>
      <c r="E2977" s="80" t="n"/>
      <c r="F2977" s="80" t="n"/>
      <c r="G2977" s="80" t="n"/>
      <c r="H2977" s="80" t="n"/>
      <c r="I2977" s="80" t="n"/>
      <c r="J2977" s="80" t="n"/>
      <c r="K2977" s="80">
        <f>F2977-Y2977</f>
        <v/>
      </c>
      <c r="L2977" s="82">
        <f>AA2977/(K2977+W2977)</f>
        <v/>
      </c>
      <c r="M2977" s="75" t="n">
        <v>0.9895833333333334</v>
      </c>
      <c r="N2977" s="80" t="n">
        <v>45512.9</v>
      </c>
      <c r="O2977" s="80" t="n">
        <v>17813.69</v>
      </c>
      <c r="P2977" s="80" t="n">
        <v>10306.2</v>
      </c>
      <c r="Q2977" s="80" t="n">
        <v>14514.7</v>
      </c>
      <c r="R2977" s="80" t="n">
        <v>4781.63</v>
      </c>
      <c r="S2977" s="80" t="n">
        <v>-1903.32</v>
      </c>
      <c r="T2977" s="80">
        <f>O2977-Y2977</f>
        <v/>
      </c>
      <c r="U2977" s="82">
        <f>AA2977/(T2977+X2977)</f>
        <v/>
      </c>
      <c r="V2977" s="80">
        <f>INDEX(检修、备用和必开!B:B,MATCH(统调负荷!$C2977,检修、备用和必开!$A:$A,0))</f>
        <v/>
      </c>
      <c r="W2977" s="80">
        <f>INDEX(检修、备用和必开!C:C,MATCH(统调负荷!$C2977,检修、备用和必开!$A:$A,0))</f>
        <v/>
      </c>
      <c r="X2977" s="80">
        <f>INDEX(检修、备用和必开!D:D,MATCH(统调负荷!$C2977,检修、备用和必开!$A:$A,0))</f>
        <v/>
      </c>
      <c r="Y2977" s="80">
        <f>INDEX(检修、备用和必开!E:E,MATCH(统调负荷!$C2977,检修、备用和必开!$A:$A,0))</f>
        <v/>
      </c>
      <c r="Z2977" s="80">
        <f>INDEX(检修、备用和必开!F:F,MATCH(统调负荷!$C2977,检修、备用和必开!$A:$A,0))</f>
        <v/>
      </c>
      <c r="AA2977" s="80">
        <f>94492.4-V2977-Z2977</f>
        <v/>
      </c>
      <c r="AB2977" s="80" t="n">
        <v>305.13</v>
      </c>
      <c r="AC2977" s="80" t="n">
        <v>315</v>
      </c>
      <c r="AD2977" s="83">
        <f>C2977+D2977</f>
        <v/>
      </c>
      <c r="AE2977" s="82">
        <f>N2977-E2977</f>
        <v/>
      </c>
      <c r="AF2977" s="82">
        <f>O2977-F2977</f>
        <v/>
      </c>
      <c r="AG2977" s="82">
        <f>P2977-G2977</f>
        <v/>
      </c>
      <c r="AH2977" s="82">
        <f>Q2977-H2977</f>
        <v/>
      </c>
      <c r="AI2977" s="82">
        <f>R2977-I2977</f>
        <v/>
      </c>
      <c r="AJ2977" s="82">
        <f>S2977-J2977</f>
        <v/>
      </c>
      <c r="AK2977" s="80">
        <f>INDEX(检修、备用和必开!I:I,MATCH(统调负荷!$C2977,检修、备用和必开!$A:$A,0))</f>
        <v/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4">
    <outlinePr summaryBelow="1" summaryRight="1"/>
    <pageSetUpPr/>
  </sheetPr>
  <dimension ref="A1:X128"/>
  <sheetViews>
    <sheetView workbookViewId="0">
      <pane xSplit="2" ySplit="2" topLeftCell="C87" activePane="bottomRight" state="frozen"/>
      <selection activeCell="A1" sqref="A1"/>
      <selection pane="topRight" activeCell="A1" sqref="A1"/>
      <selection pane="bottomLeft" activeCell="A1" sqref="A1"/>
      <selection pane="bottomRight" activeCell="Q131" sqref="Q131"/>
    </sheetView>
  </sheetViews>
  <sheetFormatPr baseColWidth="8" defaultColWidth="9" defaultRowHeight="10.8"/>
  <cols>
    <col width="9.37037037037037" customWidth="1" style="88" min="1" max="1"/>
    <col width="5.87962962962963" customWidth="1" style="80" min="2" max="2"/>
    <col width="11.1203703703704" customWidth="1" style="80" min="3" max="7"/>
    <col width="12.75" customWidth="1" style="80" min="8" max="8"/>
    <col width="11.1203703703704" customWidth="1" style="80" min="9" max="14"/>
    <col width="12" customWidth="1" style="80" min="15" max="15"/>
    <col width="11.1203703703704" customWidth="1" style="80" min="16" max="16"/>
    <col width="12.1203703703704" customWidth="1" style="28" min="17" max="17"/>
    <col width="7.87962962962963" customWidth="1" style="80" min="18" max="18"/>
    <col width="12" customWidth="1" style="80" min="19" max="20"/>
    <col width="11.1203703703704" customWidth="1" style="80" min="21" max="23"/>
    <col width="12" customWidth="1" style="80" min="24" max="24"/>
    <col width="9" customWidth="1" style="80" min="25" max="16384"/>
  </cols>
  <sheetData>
    <row r="1">
      <c r="C1" s="80" t="inlineStr">
        <is>
          <t>预测</t>
        </is>
      </c>
      <c r="J1" s="80" t="inlineStr">
        <is>
          <t>实际</t>
        </is>
      </c>
      <c r="R1" s="80" t="inlineStr">
        <is>
          <t>实际-预测</t>
        </is>
      </c>
    </row>
    <row r="2">
      <c r="A2" s="88" t="inlineStr">
        <is>
          <t>运行日</t>
        </is>
      </c>
      <c r="B2" s="80" t="inlineStr">
        <is>
          <t>项目</t>
        </is>
      </c>
      <c r="C2" s="80" t="inlineStr">
        <is>
          <t>统调(MW)</t>
        </is>
      </c>
      <c r="D2" s="80" t="inlineStr">
        <is>
          <t>B类(MW)</t>
        </is>
      </c>
      <c r="E2" s="80" t="inlineStr">
        <is>
          <t>西电(MW)</t>
        </is>
      </c>
      <c r="F2" s="80" t="inlineStr">
        <is>
          <t>A类(MW)</t>
        </is>
      </c>
      <c r="G2" s="80" t="inlineStr">
        <is>
          <t>地方电(MW)</t>
        </is>
      </c>
      <c r="H2" s="80" t="inlineStr">
        <is>
          <t>粤港联络线(MW)</t>
        </is>
      </c>
      <c r="I2" s="80" t="inlineStr">
        <is>
          <t>竞价空间</t>
        </is>
      </c>
      <c r="J2" s="80" t="inlineStr">
        <is>
          <t>统调(MW)</t>
        </is>
      </c>
      <c r="K2" s="80" t="inlineStr">
        <is>
          <t>B类(MW)</t>
        </is>
      </c>
      <c r="L2" s="80" t="inlineStr">
        <is>
          <t>西电(MW)</t>
        </is>
      </c>
      <c r="M2" s="80" t="inlineStr">
        <is>
          <t>A类(MW)</t>
        </is>
      </c>
      <c r="N2" s="80" t="inlineStr">
        <is>
          <t>地方电(MW)</t>
        </is>
      </c>
      <c r="O2" s="80" t="inlineStr">
        <is>
          <t>粤港联络线</t>
        </is>
      </c>
      <c r="P2" s="80" t="inlineStr">
        <is>
          <t>竞价空间</t>
        </is>
      </c>
      <c r="Q2" s="28" t="inlineStr">
        <is>
          <t>平均气温（℃）</t>
        </is>
      </c>
      <c r="S2" s="80" t="inlineStr">
        <is>
          <t>统调(万千瓦)</t>
        </is>
      </c>
      <c r="T2" s="80" t="inlineStr">
        <is>
          <t>B类(万千瓦)</t>
        </is>
      </c>
      <c r="U2" s="80" t="inlineStr">
        <is>
          <t>省内A类电源</t>
        </is>
      </c>
      <c r="V2" s="80" t="inlineStr">
        <is>
          <t>地方电源出力</t>
        </is>
      </c>
      <c r="W2" s="80" t="inlineStr">
        <is>
          <t>西电东送电力</t>
        </is>
      </c>
      <c r="X2" s="80" t="inlineStr">
        <is>
          <t>粤港联络线</t>
        </is>
      </c>
    </row>
    <row r="3">
      <c r="A3" s="88" t="inlineStr">
        <is>
          <t>2025-01-01</t>
        </is>
      </c>
      <c r="B3" s="80" t="inlineStr">
        <is>
          <t>最大值</t>
        </is>
      </c>
      <c r="C3" s="80">
        <f>_xlfn.MAXIFS(统调负荷!E:E,统调负荷!$C:$C,负荷汇总!$A3)/10</f>
        <v/>
      </c>
      <c r="D3" s="80">
        <f>_xlfn.MAXIFS(统调负荷!F:F,统调负荷!$C:$C,负荷汇总!$A3)/10</f>
        <v/>
      </c>
      <c r="E3" s="80">
        <f>_xlfn.MAXIFS(统调负荷!G:G,统调负荷!$C:$C,负荷汇总!$A3)/10</f>
        <v/>
      </c>
      <c r="F3" s="80">
        <f>_xlfn.MAXIFS(统调负荷!H:H,统调负荷!$C:$C,负荷汇总!$A3)/10</f>
        <v/>
      </c>
      <c r="G3" s="80">
        <f>_xlfn.MAXIFS(统调负荷!I:I,统调负荷!$C:$C,负荷汇总!$A3)/10</f>
        <v/>
      </c>
      <c r="H3" s="80">
        <f>_xlfn.MAXIFS(统调负荷!J:J,统调负荷!$C:$C,负荷汇总!$A3)/10</f>
        <v/>
      </c>
      <c r="I3" s="80">
        <f>_xlfn.MAXIFS(统调负荷!K:K,统调负荷!$C:$C,负荷汇总!$A3)/10</f>
        <v/>
      </c>
      <c r="J3" s="80">
        <f>_xlfn.MAXIFS(统调负荷!N:N,统调负荷!$C:$C,负荷汇总!$A3)/10</f>
        <v/>
      </c>
      <c r="K3" s="80">
        <f>_xlfn.MAXIFS(统调负荷!O:O,统调负荷!$C:$C,负荷汇总!$A3)/10</f>
        <v/>
      </c>
      <c r="L3" s="80">
        <f>_xlfn.MAXIFS(统调负荷!P:P,统调负荷!$C:$C,负荷汇总!$A3)/10</f>
        <v/>
      </c>
      <c r="M3" s="80">
        <f>_xlfn.MAXIFS(统调负荷!Q:Q,统调负荷!$C:$C,负荷汇总!$A3)/10</f>
        <v/>
      </c>
      <c r="N3" s="80">
        <f>_xlfn.MAXIFS(统调负荷!R:R,统调负荷!$C:$C,负荷汇总!$A3)/10</f>
        <v/>
      </c>
      <c r="O3" s="80">
        <f>_xlfn.MAXIFS(统调负荷!S:S,统调负荷!$C:$C,负荷汇总!$A3)/10</f>
        <v/>
      </c>
      <c r="P3" s="80">
        <f>_xlfn.MAXIFS(统调负荷!T:T,统调负荷!$C:$C,负荷汇总!$A3)/10</f>
        <v/>
      </c>
      <c r="R3" s="80" t="inlineStr">
        <is>
          <t>最大值</t>
        </is>
      </c>
      <c r="S3" s="80">
        <f>J3-C3</f>
        <v/>
      </c>
      <c r="T3" s="80">
        <f>K3-D3</f>
        <v/>
      </c>
      <c r="U3" s="80">
        <f>L3-E3</f>
        <v/>
      </c>
      <c r="V3" s="80">
        <f>M3-F3</f>
        <v/>
      </c>
      <c r="W3" s="80">
        <f>N3-G3</f>
        <v/>
      </c>
      <c r="X3" s="80">
        <f>O3-H3</f>
        <v/>
      </c>
    </row>
    <row r="4">
      <c r="A4" s="88" t="inlineStr">
        <is>
          <t>2025-01-01</t>
        </is>
      </c>
      <c r="B4" s="80" t="inlineStr">
        <is>
          <t>最小值</t>
        </is>
      </c>
      <c r="C4" s="80">
        <f>_xlfn.MINIFS(统调负荷!E:E,统调负荷!$C:$C,负荷汇总!$A4)/10</f>
        <v/>
      </c>
      <c r="D4" s="80">
        <f>_xlfn.MINIFS(统调负荷!F:F,统调负荷!$C:$C,负荷汇总!$A4)/10</f>
        <v/>
      </c>
      <c r="E4" s="80">
        <f>_xlfn.MINIFS(统调负荷!G:G,统调负荷!$C:$C,负荷汇总!$A4)/10</f>
        <v/>
      </c>
      <c r="F4" s="80">
        <f>_xlfn.MINIFS(统调负荷!H:H,统调负荷!$C:$C,负荷汇总!$A4)/10</f>
        <v/>
      </c>
      <c r="G4" s="80">
        <f>_xlfn.MINIFS(统调负荷!I:I,统调负荷!$C:$C,负荷汇总!$A4)/10</f>
        <v/>
      </c>
      <c r="H4" s="80">
        <f>_xlfn.MINIFS(统调负荷!J:J,统调负荷!$C:$C,负荷汇总!$A4)/10</f>
        <v/>
      </c>
      <c r="I4" s="80">
        <f>_xlfn.MINIFS(统调负荷!K:K,统调负荷!$C:$C,负荷汇总!$A4)/10</f>
        <v/>
      </c>
      <c r="J4" s="80">
        <f>_xlfn.MINIFS(统调负荷!N:N,统调负荷!$C:$C,负荷汇总!$A4)/10</f>
        <v/>
      </c>
      <c r="K4" s="80">
        <f>_xlfn.MINIFS(统调负荷!O:O,统调负荷!$C:$C,负荷汇总!$A4)/10</f>
        <v/>
      </c>
      <c r="L4" s="80">
        <f>_xlfn.MINIFS(统调负荷!P:P,统调负荷!$C:$C,负荷汇总!$A4)/10</f>
        <v/>
      </c>
      <c r="M4" s="80">
        <f>_xlfn.MINIFS(统调负荷!Q:Q,统调负荷!$C:$C,负荷汇总!$A4)/10</f>
        <v/>
      </c>
      <c r="N4" s="80">
        <f>_xlfn.MINIFS(统调负荷!R:R,统调负荷!$C:$C,负荷汇总!$A4)/10</f>
        <v/>
      </c>
      <c r="O4" s="80">
        <f>_xlfn.MINIFS(统调负荷!S:S,统调负荷!$C:$C,负荷汇总!$A4)/10</f>
        <v/>
      </c>
      <c r="P4" s="80">
        <f>_xlfn.MINIFS(统调负荷!T:T,统调负荷!$C:$C,负荷汇总!$A4)/10</f>
        <v/>
      </c>
      <c r="R4" s="80" t="inlineStr">
        <is>
          <t>最小值</t>
        </is>
      </c>
      <c r="S4" s="80">
        <f>J4-C4</f>
        <v/>
      </c>
      <c r="T4" s="80">
        <f>K4-D4</f>
        <v/>
      </c>
      <c r="U4" s="80">
        <f>L4-E4</f>
        <v/>
      </c>
      <c r="V4" s="80">
        <f>M4-F4</f>
        <v/>
      </c>
      <c r="W4" s="80">
        <f>N4-G4</f>
        <v/>
      </c>
      <c r="X4" s="80">
        <f>O4-H4</f>
        <v/>
      </c>
    </row>
    <row r="5">
      <c r="A5" s="88" t="inlineStr">
        <is>
          <t>2025-01-01</t>
        </is>
      </c>
      <c r="B5" s="80" t="inlineStr">
        <is>
          <t>平均值</t>
        </is>
      </c>
      <c r="C5" s="80">
        <f>AVERAGEIFS(统调负荷!E:E,统调负荷!$C:$C,负荷汇总!$A5)/10</f>
        <v/>
      </c>
      <c r="D5" s="80">
        <f>AVERAGEIFS(统调负荷!F:F,统调负荷!$C:$C,负荷汇总!$A5)/10</f>
        <v/>
      </c>
      <c r="E5" s="80">
        <f>AVERAGEIFS(统调负荷!G:G,统调负荷!$C:$C,负荷汇总!$A5)/10</f>
        <v/>
      </c>
      <c r="F5" s="80">
        <f>AVERAGEIFS(统调负荷!H:H,统调负荷!$C:$C,负荷汇总!$A5)/10</f>
        <v/>
      </c>
      <c r="G5" s="80">
        <f>AVERAGEIFS(统调负荷!I:I,统调负荷!$C:$C,负荷汇总!$A5)/10</f>
        <v/>
      </c>
      <c r="H5" s="80">
        <f>AVERAGEIFS(统调负荷!J:J,统调负荷!$C:$C,负荷汇总!$A5)/10</f>
        <v/>
      </c>
      <c r="I5" s="80">
        <f>AVERAGEIFS(统调负荷!K:K,统调负荷!$C:$C,负荷汇总!$A5)/10</f>
        <v/>
      </c>
      <c r="J5" s="80">
        <f>AVERAGEIFS(统调负荷!N:N,统调负荷!$C:$C,负荷汇总!$A5)/10</f>
        <v/>
      </c>
      <c r="K5" s="80">
        <f>AVERAGEIFS(统调负荷!O:O,统调负荷!$C:$C,负荷汇总!$A5)/10</f>
        <v/>
      </c>
      <c r="L5" s="80">
        <f>AVERAGEIFS(统调负荷!P:P,统调负荷!$C:$C,负荷汇总!$A5)/10</f>
        <v/>
      </c>
      <c r="M5" s="80">
        <f>AVERAGEIFS(统调负荷!Q:Q,统调负荷!$C:$C,负荷汇总!$A5)/10</f>
        <v/>
      </c>
      <c r="N5" s="80">
        <f>AVERAGEIFS(统调负荷!R:R,统调负荷!$C:$C,负荷汇总!$A5)/10</f>
        <v/>
      </c>
      <c r="O5" s="80">
        <f>AVERAGEIFS(统调负荷!S:S,统调负荷!$C:$C,负荷汇总!$A5)/10</f>
        <v/>
      </c>
      <c r="P5" s="80">
        <f>AVERAGEIFS(统调负荷!T:T,统调负荷!$C:$C,负荷汇总!$A5)/10</f>
        <v/>
      </c>
      <c r="Q5" s="28" t="n">
        <v>265123.72875</v>
      </c>
      <c r="R5" s="80" t="inlineStr">
        <is>
          <t>平均值</t>
        </is>
      </c>
      <c r="S5" s="80">
        <f>J5-C5</f>
        <v/>
      </c>
      <c r="T5" s="80">
        <f>K5-D5</f>
        <v/>
      </c>
      <c r="U5" s="80">
        <f>L5-E5</f>
        <v/>
      </c>
      <c r="V5" s="80">
        <f>M5-F5</f>
        <v/>
      </c>
      <c r="W5" s="80">
        <f>N5-G5</f>
        <v/>
      </c>
      <c r="X5" s="80">
        <f>O5-H5</f>
        <v/>
      </c>
    </row>
    <row r="6">
      <c r="A6" s="88" t="inlineStr">
        <is>
          <t>2025-01-01</t>
        </is>
      </c>
      <c r="B6" s="80" t="inlineStr">
        <is>
          <t>合计</t>
        </is>
      </c>
      <c r="C6" s="80">
        <f>SUMIFS(统调负荷!E:E,统调负荷!$C:$C,负荷汇总!$A6)/10/4</f>
        <v/>
      </c>
      <c r="D6" s="80">
        <f>SUMIFS(统调负荷!F:F,统调负荷!$C:$C,负荷汇总!$A6)/10/4</f>
        <v/>
      </c>
      <c r="E6" s="80">
        <f>SUMIFS(统调负荷!G:G,统调负荷!$C:$C,负荷汇总!$A6)/10/4</f>
        <v/>
      </c>
      <c r="F6" s="80">
        <f>SUMIFS(统调负荷!H:H,统调负荷!$C:$C,负荷汇总!$A6)/10/4</f>
        <v/>
      </c>
      <c r="G6" s="80">
        <f>SUMIFS(统调负荷!I:I,统调负荷!$C:$C,负荷汇总!$A6)/10/4</f>
        <v/>
      </c>
      <c r="H6" s="80">
        <f>SUMIFS(统调负荷!J:J,统调负荷!$C:$C,负荷汇总!$A6)/10/4</f>
        <v/>
      </c>
      <c r="I6" s="80">
        <f>SUMIFS(统调负荷!K:K,统调负荷!$C:$C,负荷汇总!$A6)/10/4</f>
        <v/>
      </c>
      <c r="J6" s="80">
        <f>SUMIFS(统调负荷!N:N,统调负荷!$C:$C,负荷汇总!$A6)/10/4</f>
        <v/>
      </c>
      <c r="K6" s="80">
        <f>SUMIFS(统调负荷!O:O,统调负荷!$C:$C,负荷汇总!$A6)/10/4</f>
        <v/>
      </c>
      <c r="L6" s="80">
        <f>SUMIFS(统调负荷!P:P,统调负荷!$C:$C,负荷汇总!$A6)/10/4</f>
        <v/>
      </c>
      <c r="M6" s="80">
        <f>SUMIFS(统调负荷!Q:Q,统调负荷!$C:$C,负荷汇总!$A6)/10/4</f>
        <v/>
      </c>
      <c r="N6" s="80">
        <f>SUMIFS(统调负荷!R:R,统调负荷!$C:$C,负荷汇总!$A6)/10/4</f>
        <v/>
      </c>
      <c r="O6" s="80">
        <f>SUMIFS(统调负荷!S:S,统调负荷!$C:$C,负荷汇总!$A6)/10/4</f>
        <v/>
      </c>
      <c r="P6" s="80">
        <f>SUMIFS(统调负荷!T:T,统调负荷!$C:$C,负荷汇总!$A6)/10/4</f>
        <v/>
      </c>
      <c r="Q6" s="28">
        <f>J6/$Q$5</f>
        <v/>
      </c>
      <c r="R6" s="80" t="inlineStr">
        <is>
          <t>合计</t>
        </is>
      </c>
      <c r="S6" s="80">
        <f>J6-C6</f>
        <v/>
      </c>
      <c r="T6" s="80">
        <f>K6-D6</f>
        <v/>
      </c>
      <c r="U6" s="80">
        <f>L6-E6</f>
        <v/>
      </c>
      <c r="V6" s="80">
        <f>M6-F6</f>
        <v/>
      </c>
      <c r="W6" s="80">
        <f>N6-G6</f>
        <v/>
      </c>
      <c r="X6" s="80">
        <f>O6-H6</f>
        <v/>
      </c>
    </row>
    <row r="7">
      <c r="A7" s="88" t="inlineStr">
        <is>
          <t>2025-01-02</t>
        </is>
      </c>
      <c r="B7" s="80" t="inlineStr">
        <is>
          <t>最大值</t>
        </is>
      </c>
      <c r="C7" s="80">
        <f>_xlfn.MAXIFS(统调负荷!E:E,统调负荷!$C:$C,负荷汇总!$A7)/10</f>
        <v/>
      </c>
      <c r="D7" s="80">
        <f>_xlfn.MAXIFS(统调负荷!F:F,统调负荷!$C:$C,负荷汇总!$A7)/10</f>
        <v/>
      </c>
      <c r="E7" s="80">
        <f>_xlfn.MAXIFS(统调负荷!G:G,统调负荷!$C:$C,负荷汇总!$A7)/10</f>
        <v/>
      </c>
      <c r="F7" s="80">
        <f>_xlfn.MAXIFS(统调负荷!H:H,统调负荷!$C:$C,负荷汇总!$A7)/10</f>
        <v/>
      </c>
      <c r="G7" s="80">
        <f>_xlfn.MAXIFS(统调负荷!I:I,统调负荷!$C:$C,负荷汇总!$A7)/10</f>
        <v/>
      </c>
      <c r="H7" s="80">
        <f>_xlfn.MAXIFS(统调负荷!J:J,统调负荷!$C:$C,负荷汇总!$A7)/10</f>
        <v/>
      </c>
      <c r="I7" s="80">
        <f>_xlfn.MAXIFS(统调负荷!K:K,统调负荷!$C:$C,负荷汇总!$A7)/10</f>
        <v/>
      </c>
      <c r="J7" s="80">
        <f>_xlfn.MAXIFS(统调负荷!N:N,统调负荷!$C:$C,负荷汇总!$A7)/10</f>
        <v/>
      </c>
      <c r="K7" s="80">
        <f>_xlfn.MAXIFS(统调负荷!O:O,统调负荷!$C:$C,负荷汇总!$A7)/10</f>
        <v/>
      </c>
      <c r="L7" s="80">
        <f>_xlfn.MAXIFS(统调负荷!P:P,统调负荷!$C:$C,负荷汇总!$A7)/10</f>
        <v/>
      </c>
      <c r="M7" s="80">
        <f>_xlfn.MAXIFS(统调负荷!Q:Q,统调负荷!$C:$C,负荷汇总!$A7)/10</f>
        <v/>
      </c>
      <c r="N7" s="80">
        <f>_xlfn.MAXIFS(统调负荷!R:R,统调负荷!$C:$C,负荷汇总!$A7)/10</f>
        <v/>
      </c>
      <c r="O7" s="80">
        <f>_xlfn.MAXIFS(统调负荷!S:S,统调负荷!$C:$C,负荷汇总!$A7)/10</f>
        <v/>
      </c>
      <c r="P7" s="80">
        <f>_xlfn.MAXIFS(统调负荷!T:T,统调负荷!$C:$C,负荷汇总!$A7)/10</f>
        <v/>
      </c>
      <c r="R7" s="80" t="inlineStr">
        <is>
          <t>最大值</t>
        </is>
      </c>
      <c r="S7" s="80">
        <f>J7-C7</f>
        <v/>
      </c>
      <c r="T7" s="80">
        <f>K7-D7</f>
        <v/>
      </c>
      <c r="U7" s="80">
        <f>L7-E7</f>
        <v/>
      </c>
      <c r="V7" s="80">
        <f>M7-F7</f>
        <v/>
      </c>
      <c r="W7" s="80">
        <f>N7-G7</f>
        <v/>
      </c>
      <c r="X7" s="80">
        <f>O7-H7</f>
        <v/>
      </c>
    </row>
    <row r="8">
      <c r="A8" s="88" t="inlineStr">
        <is>
          <t>2025-01-02</t>
        </is>
      </c>
      <c r="B8" s="80" t="inlineStr">
        <is>
          <t>最小值</t>
        </is>
      </c>
      <c r="C8" s="80">
        <f>_xlfn.MINIFS(统调负荷!E:E,统调负荷!$C:$C,负荷汇总!$A8)/10</f>
        <v/>
      </c>
      <c r="D8" s="80">
        <f>_xlfn.MINIFS(统调负荷!F:F,统调负荷!$C:$C,负荷汇总!$A8)/10</f>
        <v/>
      </c>
      <c r="E8" s="80">
        <f>_xlfn.MINIFS(统调负荷!G:G,统调负荷!$C:$C,负荷汇总!$A8)/10</f>
        <v/>
      </c>
      <c r="F8" s="80">
        <f>_xlfn.MINIFS(统调负荷!H:H,统调负荷!$C:$C,负荷汇总!$A8)/10</f>
        <v/>
      </c>
      <c r="G8" s="80">
        <f>_xlfn.MINIFS(统调负荷!I:I,统调负荷!$C:$C,负荷汇总!$A8)/10</f>
        <v/>
      </c>
      <c r="H8" s="80">
        <f>_xlfn.MINIFS(统调负荷!J:J,统调负荷!$C:$C,负荷汇总!$A8)/10</f>
        <v/>
      </c>
      <c r="I8" s="80">
        <f>_xlfn.MINIFS(统调负荷!K:K,统调负荷!$C:$C,负荷汇总!$A8)/10</f>
        <v/>
      </c>
      <c r="J8" s="80">
        <f>_xlfn.MINIFS(统调负荷!N:N,统调负荷!$C:$C,负荷汇总!$A8)/10</f>
        <v/>
      </c>
      <c r="K8" s="80">
        <f>_xlfn.MINIFS(统调负荷!O:O,统调负荷!$C:$C,负荷汇总!$A8)/10</f>
        <v/>
      </c>
      <c r="L8" s="80">
        <f>_xlfn.MINIFS(统调负荷!P:P,统调负荷!$C:$C,负荷汇总!$A8)/10</f>
        <v/>
      </c>
      <c r="M8" s="80">
        <f>_xlfn.MINIFS(统调负荷!Q:Q,统调负荷!$C:$C,负荷汇总!$A8)/10</f>
        <v/>
      </c>
      <c r="N8" s="80">
        <f>_xlfn.MINIFS(统调负荷!R:R,统调负荷!$C:$C,负荷汇总!$A8)/10</f>
        <v/>
      </c>
      <c r="O8" s="80">
        <f>_xlfn.MINIFS(统调负荷!S:S,统调负荷!$C:$C,负荷汇总!$A8)/10</f>
        <v/>
      </c>
      <c r="P8" s="80">
        <f>_xlfn.MINIFS(统调负荷!T:T,统调负荷!$C:$C,负荷汇总!$A8)/10</f>
        <v/>
      </c>
      <c r="R8" s="80" t="inlineStr">
        <is>
          <t>最小值</t>
        </is>
      </c>
      <c r="S8" s="80">
        <f>J8-C8</f>
        <v/>
      </c>
      <c r="T8" s="80">
        <f>K8-D8</f>
        <v/>
      </c>
      <c r="U8" s="80">
        <f>L8-E8</f>
        <v/>
      </c>
      <c r="V8" s="80">
        <f>M8-F8</f>
        <v/>
      </c>
      <c r="W8" s="80">
        <f>N8-G8</f>
        <v/>
      </c>
      <c r="X8" s="80">
        <f>O8-H8</f>
        <v/>
      </c>
    </row>
    <row r="9">
      <c r="A9" s="88" t="inlineStr">
        <is>
          <t>2025-01-02</t>
        </is>
      </c>
      <c r="B9" s="80" t="inlineStr">
        <is>
          <t>平均值</t>
        </is>
      </c>
      <c r="C9" s="80">
        <f>AVERAGEIFS(统调负荷!E:E,统调负荷!$C:$C,负荷汇总!$A9)/10</f>
        <v/>
      </c>
      <c r="D9" s="80">
        <f>AVERAGEIFS(统调负荷!F:F,统调负荷!$C:$C,负荷汇总!$A9)/10</f>
        <v/>
      </c>
      <c r="E9" s="80">
        <f>AVERAGEIFS(统调负荷!G:G,统调负荷!$C:$C,负荷汇总!$A9)/10</f>
        <v/>
      </c>
      <c r="F9" s="80">
        <f>AVERAGEIFS(统调负荷!H:H,统调负荷!$C:$C,负荷汇总!$A9)/10</f>
        <v/>
      </c>
      <c r="G9" s="80">
        <f>AVERAGEIFS(统调负荷!I:I,统调负荷!$C:$C,负荷汇总!$A9)/10</f>
        <v/>
      </c>
      <c r="H9" s="80">
        <f>AVERAGEIFS(统调负荷!J:J,统调负荷!$C:$C,负荷汇总!$A9)/10</f>
        <v/>
      </c>
      <c r="I9" s="80">
        <f>AVERAGEIFS(统调负荷!K:K,统调负荷!$C:$C,负荷汇总!$A9)/10</f>
        <v/>
      </c>
      <c r="J9" s="80">
        <f>AVERAGEIFS(统调负荷!N:N,统调负荷!$C:$C,负荷汇总!$A9)/10</f>
        <v/>
      </c>
      <c r="K9" s="80">
        <f>AVERAGEIFS(统调负荷!O:O,统调负荷!$C:$C,负荷汇总!$A9)/10</f>
        <v/>
      </c>
      <c r="L9" s="80">
        <f>AVERAGEIFS(统调负荷!P:P,统调负荷!$C:$C,负荷汇总!$A9)/10</f>
        <v/>
      </c>
      <c r="M9" s="80">
        <f>AVERAGEIFS(统调负荷!Q:Q,统调负荷!$C:$C,负荷汇总!$A9)/10</f>
        <v/>
      </c>
      <c r="N9" s="80">
        <f>AVERAGEIFS(统调负荷!R:R,统调负荷!$C:$C,负荷汇总!$A9)/10</f>
        <v/>
      </c>
      <c r="O9" s="80">
        <f>AVERAGEIFS(统调负荷!S:S,统调负荷!$C:$C,负荷汇总!$A9)/10</f>
        <v/>
      </c>
      <c r="P9" s="80">
        <f>AVERAGEIFS(统调负荷!T:T,统调负荷!$C:$C,负荷汇总!$A9)/10</f>
        <v/>
      </c>
      <c r="R9" s="80" t="inlineStr">
        <is>
          <t>平均值</t>
        </is>
      </c>
      <c r="S9" s="80">
        <f>J9-C9</f>
        <v/>
      </c>
      <c r="T9" s="80">
        <f>K9-D9</f>
        <v/>
      </c>
      <c r="U9" s="80">
        <f>L9-E9</f>
        <v/>
      </c>
      <c r="V9" s="80">
        <f>M9-F9</f>
        <v/>
      </c>
      <c r="W9" s="80">
        <f>N9-G9</f>
        <v/>
      </c>
      <c r="X9" s="80">
        <f>O9-H9</f>
        <v/>
      </c>
    </row>
    <row r="10">
      <c r="A10" s="88" t="inlineStr">
        <is>
          <t>2025-01-02</t>
        </is>
      </c>
      <c r="B10" s="80" t="inlineStr">
        <is>
          <t>合计</t>
        </is>
      </c>
      <c r="C10" s="80">
        <f>SUMIFS(统调负荷!E:E,统调负荷!$C:$C,负荷汇总!$A10)/10/4</f>
        <v/>
      </c>
      <c r="D10" s="80">
        <f>SUMIFS(统调负荷!F:F,统调负荷!$C:$C,负荷汇总!$A10)/10/4</f>
        <v/>
      </c>
      <c r="E10" s="80">
        <f>SUMIFS(统调负荷!G:G,统调负荷!$C:$C,负荷汇总!$A10)/10/4</f>
        <v/>
      </c>
      <c r="F10" s="80">
        <f>SUMIFS(统调负荷!H:H,统调负荷!$C:$C,负荷汇总!$A10)/10/4</f>
        <v/>
      </c>
      <c r="G10" s="80">
        <f>SUMIFS(统调负荷!I:I,统调负荷!$C:$C,负荷汇总!$A10)/10/4</f>
        <v/>
      </c>
      <c r="H10" s="80">
        <f>SUMIFS(统调负荷!J:J,统调负荷!$C:$C,负荷汇总!$A10)/10/4</f>
        <v/>
      </c>
      <c r="I10" s="80">
        <f>SUMIFS(统调负荷!K:K,统调负荷!$C:$C,负荷汇总!$A10)/10/4</f>
        <v/>
      </c>
      <c r="J10" s="80">
        <f>SUMIFS(统调负荷!N:N,统调负荷!$C:$C,负荷汇总!$A10)/10/4</f>
        <v/>
      </c>
      <c r="K10" s="80">
        <f>SUMIFS(统调负荷!O:O,统调负荷!$C:$C,负荷汇总!$A10)/10/4</f>
        <v/>
      </c>
      <c r="L10" s="80">
        <f>SUMIFS(统调负荷!P:P,统调负荷!$C:$C,负荷汇总!$A10)/10/4</f>
        <v/>
      </c>
      <c r="M10" s="80">
        <f>SUMIFS(统调负荷!Q:Q,统调负荷!$C:$C,负荷汇总!$A10)/10/4</f>
        <v/>
      </c>
      <c r="N10" s="80">
        <f>SUMIFS(统调负荷!R:R,统调负荷!$C:$C,负荷汇总!$A10)/10/4</f>
        <v/>
      </c>
      <c r="O10" s="80">
        <f>SUMIFS(统调负荷!S:S,统调负荷!$C:$C,负荷汇总!$A10)/10/4</f>
        <v/>
      </c>
      <c r="P10" s="80">
        <f>SUMIFS(统调负荷!T:T,统调负荷!$C:$C,负荷汇总!$A10)/10/4</f>
        <v/>
      </c>
      <c r="Q10" s="28">
        <f>J10/$Q$5</f>
        <v/>
      </c>
      <c r="R10" s="80" t="inlineStr">
        <is>
          <t>合计</t>
        </is>
      </c>
      <c r="S10" s="80">
        <f>J10-C10</f>
        <v/>
      </c>
      <c r="T10" s="80">
        <f>K10-D10</f>
        <v/>
      </c>
      <c r="U10" s="80">
        <f>L10-E10</f>
        <v/>
      </c>
      <c r="V10" s="80">
        <f>M10-F10</f>
        <v/>
      </c>
      <c r="W10" s="80">
        <f>N10-G10</f>
        <v/>
      </c>
      <c r="X10" s="80">
        <f>O10-H10</f>
        <v/>
      </c>
    </row>
    <row r="11">
      <c r="A11" s="88" t="inlineStr">
        <is>
          <t>2025-01-03</t>
        </is>
      </c>
      <c r="B11" s="80" t="inlineStr">
        <is>
          <t>最大值</t>
        </is>
      </c>
      <c r="C11" s="80">
        <f>_xlfn.MAXIFS(统调负荷!E:E,统调负荷!$C:$C,负荷汇总!$A11)/10</f>
        <v/>
      </c>
      <c r="D11" s="80">
        <f>_xlfn.MAXIFS(统调负荷!F:F,统调负荷!$C:$C,负荷汇总!$A11)/10</f>
        <v/>
      </c>
      <c r="E11" s="80">
        <f>_xlfn.MAXIFS(统调负荷!G:G,统调负荷!$C:$C,负荷汇总!$A11)/10</f>
        <v/>
      </c>
      <c r="F11" s="80">
        <f>_xlfn.MAXIFS(统调负荷!H:H,统调负荷!$C:$C,负荷汇总!$A11)/10</f>
        <v/>
      </c>
      <c r="G11" s="80">
        <f>_xlfn.MAXIFS(统调负荷!I:I,统调负荷!$C:$C,负荷汇总!$A11)/10</f>
        <v/>
      </c>
      <c r="H11" s="80">
        <f>_xlfn.MAXIFS(统调负荷!J:J,统调负荷!$C:$C,负荷汇总!$A11)/10</f>
        <v/>
      </c>
      <c r="I11" s="80">
        <f>_xlfn.MAXIFS(统调负荷!K:K,统调负荷!$C:$C,负荷汇总!$A11)/10</f>
        <v/>
      </c>
      <c r="J11" s="80">
        <f>_xlfn.MAXIFS(统调负荷!N:N,统调负荷!$C:$C,负荷汇总!$A11)/10</f>
        <v/>
      </c>
      <c r="K11" s="80">
        <f>_xlfn.MAXIFS(统调负荷!O:O,统调负荷!$C:$C,负荷汇总!$A11)/10</f>
        <v/>
      </c>
      <c r="L11" s="80">
        <f>_xlfn.MAXIFS(统调负荷!P:P,统调负荷!$C:$C,负荷汇总!$A11)/10</f>
        <v/>
      </c>
      <c r="M11" s="80">
        <f>_xlfn.MAXIFS(统调负荷!Q:Q,统调负荷!$C:$C,负荷汇总!$A11)/10</f>
        <v/>
      </c>
      <c r="N11" s="80">
        <f>_xlfn.MAXIFS(统调负荷!R:R,统调负荷!$C:$C,负荷汇总!$A11)/10</f>
        <v/>
      </c>
      <c r="O11" s="80">
        <f>_xlfn.MAXIFS(统调负荷!S:S,统调负荷!$C:$C,负荷汇总!$A11)/10</f>
        <v/>
      </c>
      <c r="P11" s="80">
        <f>_xlfn.MAXIFS(统调负荷!T:T,统调负荷!$C:$C,负荷汇总!$A11)/10</f>
        <v/>
      </c>
      <c r="R11" s="80" t="inlineStr">
        <is>
          <t>最大值</t>
        </is>
      </c>
      <c r="S11" s="80">
        <f>J11-C11</f>
        <v/>
      </c>
      <c r="T11" s="80">
        <f>K11-D11</f>
        <v/>
      </c>
      <c r="U11" s="80">
        <f>L11-E11</f>
        <v/>
      </c>
      <c r="V11" s="80">
        <f>M11-F11</f>
        <v/>
      </c>
      <c r="W11" s="80">
        <f>N11-G11</f>
        <v/>
      </c>
      <c r="X11" s="80">
        <f>O11-H11</f>
        <v/>
      </c>
    </row>
    <row r="12">
      <c r="A12" s="88" t="inlineStr">
        <is>
          <t>2025-01-03</t>
        </is>
      </c>
      <c r="B12" s="80" t="inlineStr">
        <is>
          <t>最小值</t>
        </is>
      </c>
      <c r="C12" s="80">
        <f>_xlfn.MINIFS(统调负荷!E:E,统调负荷!$C:$C,负荷汇总!$A12)/10</f>
        <v/>
      </c>
      <c r="D12" s="80">
        <f>_xlfn.MINIFS(统调负荷!F:F,统调负荷!$C:$C,负荷汇总!$A12)/10</f>
        <v/>
      </c>
      <c r="E12" s="80">
        <f>_xlfn.MINIFS(统调负荷!G:G,统调负荷!$C:$C,负荷汇总!$A12)/10</f>
        <v/>
      </c>
      <c r="F12" s="80">
        <f>_xlfn.MINIFS(统调负荷!H:H,统调负荷!$C:$C,负荷汇总!$A12)/10</f>
        <v/>
      </c>
      <c r="G12" s="80">
        <f>_xlfn.MINIFS(统调负荷!I:I,统调负荷!$C:$C,负荷汇总!$A12)/10</f>
        <v/>
      </c>
      <c r="H12" s="80">
        <f>_xlfn.MINIFS(统调负荷!J:J,统调负荷!$C:$C,负荷汇总!$A12)/10</f>
        <v/>
      </c>
      <c r="I12" s="80">
        <f>_xlfn.MINIFS(统调负荷!K:K,统调负荷!$C:$C,负荷汇总!$A12)/10</f>
        <v/>
      </c>
      <c r="J12" s="80">
        <f>_xlfn.MINIFS(统调负荷!N:N,统调负荷!$C:$C,负荷汇总!$A12)/10</f>
        <v/>
      </c>
      <c r="K12" s="80">
        <f>_xlfn.MINIFS(统调负荷!O:O,统调负荷!$C:$C,负荷汇总!$A12)/10</f>
        <v/>
      </c>
      <c r="L12" s="80">
        <f>_xlfn.MINIFS(统调负荷!P:P,统调负荷!$C:$C,负荷汇总!$A12)/10</f>
        <v/>
      </c>
      <c r="M12" s="80">
        <f>_xlfn.MINIFS(统调负荷!Q:Q,统调负荷!$C:$C,负荷汇总!$A12)/10</f>
        <v/>
      </c>
      <c r="N12" s="80">
        <f>_xlfn.MINIFS(统调负荷!R:R,统调负荷!$C:$C,负荷汇总!$A12)/10</f>
        <v/>
      </c>
      <c r="O12" s="80">
        <f>_xlfn.MINIFS(统调负荷!S:S,统调负荷!$C:$C,负荷汇总!$A12)/10</f>
        <v/>
      </c>
      <c r="P12" s="80">
        <f>_xlfn.MINIFS(统调负荷!T:T,统调负荷!$C:$C,负荷汇总!$A12)/10</f>
        <v/>
      </c>
      <c r="R12" s="80" t="inlineStr">
        <is>
          <t>最小值</t>
        </is>
      </c>
      <c r="S12" s="80">
        <f>J12-C12</f>
        <v/>
      </c>
      <c r="T12" s="80">
        <f>K12-D12</f>
        <v/>
      </c>
      <c r="U12" s="80">
        <f>L12-E12</f>
        <v/>
      </c>
      <c r="V12" s="80">
        <f>M12-F12</f>
        <v/>
      </c>
      <c r="W12" s="80">
        <f>N12-G12</f>
        <v/>
      </c>
      <c r="X12" s="80">
        <f>O12-H12</f>
        <v/>
      </c>
    </row>
    <row r="13">
      <c r="A13" s="88" t="inlineStr">
        <is>
          <t>2025-01-03</t>
        </is>
      </c>
      <c r="B13" s="80" t="inlineStr">
        <is>
          <t>平均值</t>
        </is>
      </c>
      <c r="C13" s="80">
        <f>AVERAGEIFS(统调负荷!E:E,统调负荷!$C:$C,负荷汇总!$A13)/10</f>
        <v/>
      </c>
      <c r="D13" s="80">
        <f>AVERAGEIFS(统调负荷!F:F,统调负荷!$C:$C,负荷汇总!$A13)/10</f>
        <v/>
      </c>
      <c r="E13" s="80">
        <f>AVERAGEIFS(统调负荷!G:G,统调负荷!$C:$C,负荷汇总!$A13)/10</f>
        <v/>
      </c>
      <c r="F13" s="80">
        <f>AVERAGEIFS(统调负荷!H:H,统调负荷!$C:$C,负荷汇总!$A13)/10</f>
        <v/>
      </c>
      <c r="G13" s="80">
        <f>AVERAGEIFS(统调负荷!I:I,统调负荷!$C:$C,负荷汇总!$A13)/10</f>
        <v/>
      </c>
      <c r="H13" s="80">
        <f>AVERAGEIFS(统调负荷!J:J,统调负荷!$C:$C,负荷汇总!$A13)/10</f>
        <v/>
      </c>
      <c r="I13" s="80">
        <f>AVERAGEIFS(统调负荷!K:K,统调负荷!$C:$C,负荷汇总!$A13)/10</f>
        <v/>
      </c>
      <c r="J13" s="80">
        <f>AVERAGEIFS(统调负荷!N:N,统调负荷!$C:$C,负荷汇总!$A13)/10</f>
        <v/>
      </c>
      <c r="K13" s="80">
        <f>AVERAGEIFS(统调负荷!O:O,统调负荷!$C:$C,负荷汇总!$A13)/10</f>
        <v/>
      </c>
      <c r="L13" s="80">
        <f>AVERAGEIFS(统调负荷!P:P,统调负荷!$C:$C,负荷汇总!$A13)/10</f>
        <v/>
      </c>
      <c r="M13" s="80">
        <f>AVERAGEIFS(统调负荷!Q:Q,统调负荷!$C:$C,负荷汇总!$A13)/10</f>
        <v/>
      </c>
      <c r="N13" s="80">
        <f>AVERAGEIFS(统调负荷!R:R,统调负荷!$C:$C,负荷汇总!$A13)/10</f>
        <v/>
      </c>
      <c r="O13" s="80">
        <f>AVERAGEIFS(统调负荷!S:S,统调负荷!$C:$C,负荷汇总!$A13)/10</f>
        <v/>
      </c>
      <c r="P13" s="80">
        <f>AVERAGEIFS(统调负荷!T:T,统调负荷!$C:$C,负荷汇总!$A13)/10</f>
        <v/>
      </c>
      <c r="R13" s="80" t="inlineStr">
        <is>
          <t>平均值</t>
        </is>
      </c>
      <c r="S13" s="80">
        <f>J13-C13</f>
        <v/>
      </c>
      <c r="T13" s="80">
        <f>K13-D13</f>
        <v/>
      </c>
      <c r="U13" s="80">
        <f>L13-E13</f>
        <v/>
      </c>
      <c r="V13" s="80">
        <f>M13-F13</f>
        <v/>
      </c>
      <c r="W13" s="80">
        <f>N13-G13</f>
        <v/>
      </c>
      <c r="X13" s="80">
        <f>O13-H13</f>
        <v/>
      </c>
    </row>
    <row r="14">
      <c r="A14" s="88" t="inlineStr">
        <is>
          <t>2025-01-03</t>
        </is>
      </c>
      <c r="B14" s="80" t="inlineStr">
        <is>
          <t>合计</t>
        </is>
      </c>
      <c r="C14" s="80">
        <f>SUMIFS(统调负荷!E:E,统调负荷!$C:$C,负荷汇总!$A14)/10/4</f>
        <v/>
      </c>
      <c r="D14" s="80">
        <f>SUMIFS(统调负荷!F:F,统调负荷!$C:$C,负荷汇总!$A14)/10/4</f>
        <v/>
      </c>
      <c r="E14" s="80">
        <f>SUMIFS(统调负荷!G:G,统调负荷!$C:$C,负荷汇总!$A14)/10/4</f>
        <v/>
      </c>
      <c r="F14" s="80">
        <f>SUMIFS(统调负荷!H:H,统调负荷!$C:$C,负荷汇总!$A14)/10/4</f>
        <v/>
      </c>
      <c r="G14" s="80">
        <f>SUMIFS(统调负荷!I:I,统调负荷!$C:$C,负荷汇总!$A14)/10/4</f>
        <v/>
      </c>
      <c r="H14" s="80">
        <f>SUMIFS(统调负荷!J:J,统调负荷!$C:$C,负荷汇总!$A14)/10/4</f>
        <v/>
      </c>
      <c r="I14" s="80">
        <f>SUMIFS(统调负荷!K:K,统调负荷!$C:$C,负荷汇总!$A14)/10/4</f>
        <v/>
      </c>
      <c r="J14" s="80">
        <f>SUMIFS(统调负荷!N:N,统调负荷!$C:$C,负荷汇总!$A14)/10/4</f>
        <v/>
      </c>
      <c r="K14" s="80">
        <f>SUMIFS(统调负荷!O:O,统调负荷!$C:$C,负荷汇总!$A14)/10/4</f>
        <v/>
      </c>
      <c r="L14" s="80">
        <f>SUMIFS(统调负荷!P:P,统调负荷!$C:$C,负荷汇总!$A14)/10/4</f>
        <v/>
      </c>
      <c r="M14" s="80">
        <f>SUMIFS(统调负荷!Q:Q,统调负荷!$C:$C,负荷汇总!$A14)/10/4</f>
        <v/>
      </c>
      <c r="N14" s="80">
        <f>SUMIFS(统调负荷!R:R,统调负荷!$C:$C,负荷汇总!$A14)/10/4</f>
        <v/>
      </c>
      <c r="O14" s="80">
        <f>SUMIFS(统调负荷!S:S,统调负荷!$C:$C,负荷汇总!$A14)/10/4</f>
        <v/>
      </c>
      <c r="P14" s="80">
        <f>SUMIFS(统调负荷!T:T,统调负荷!$C:$C,负荷汇总!$A14)/10/4</f>
        <v/>
      </c>
      <c r="Q14" s="28">
        <f>J14/$Q$5</f>
        <v/>
      </c>
      <c r="R14" s="80" t="inlineStr">
        <is>
          <t>合计</t>
        </is>
      </c>
      <c r="S14" s="80">
        <f>J14-C14</f>
        <v/>
      </c>
      <c r="T14" s="80">
        <f>K14-D14</f>
        <v/>
      </c>
      <c r="U14" s="80">
        <f>L14-E14</f>
        <v/>
      </c>
      <c r="V14" s="80">
        <f>M14-F14</f>
        <v/>
      </c>
      <c r="W14" s="80">
        <f>N14-G14</f>
        <v/>
      </c>
      <c r="X14" s="80">
        <f>O14-H14</f>
        <v/>
      </c>
    </row>
    <row r="15">
      <c r="A15" s="88" t="inlineStr">
        <is>
          <t>2025-01-04</t>
        </is>
      </c>
      <c r="B15" s="80" t="inlineStr">
        <is>
          <t>最大值</t>
        </is>
      </c>
      <c r="C15" s="80">
        <f>_xlfn.MAXIFS(统调负荷!E:E,统调负荷!$C:$C,负荷汇总!$A15)/10</f>
        <v/>
      </c>
      <c r="D15" s="80">
        <f>_xlfn.MAXIFS(统调负荷!F:F,统调负荷!$C:$C,负荷汇总!$A15)/10</f>
        <v/>
      </c>
      <c r="E15" s="80">
        <f>_xlfn.MAXIFS(统调负荷!G:G,统调负荷!$C:$C,负荷汇总!$A15)/10</f>
        <v/>
      </c>
      <c r="F15" s="80">
        <f>_xlfn.MAXIFS(统调负荷!H:H,统调负荷!$C:$C,负荷汇总!$A15)/10</f>
        <v/>
      </c>
      <c r="G15" s="80">
        <f>_xlfn.MAXIFS(统调负荷!I:I,统调负荷!$C:$C,负荷汇总!$A15)/10</f>
        <v/>
      </c>
      <c r="H15" s="80">
        <f>_xlfn.MAXIFS(统调负荷!J:J,统调负荷!$C:$C,负荷汇总!$A15)/10</f>
        <v/>
      </c>
      <c r="I15" s="80">
        <f>_xlfn.MAXIFS(统调负荷!K:K,统调负荷!$C:$C,负荷汇总!$A15)/10</f>
        <v/>
      </c>
      <c r="J15" s="80">
        <f>_xlfn.MAXIFS(统调负荷!N:N,统调负荷!$C:$C,负荷汇总!$A15)/10</f>
        <v/>
      </c>
      <c r="K15" s="80">
        <f>_xlfn.MAXIFS(统调负荷!O:O,统调负荷!$C:$C,负荷汇总!$A15)/10</f>
        <v/>
      </c>
      <c r="L15" s="80">
        <f>_xlfn.MAXIFS(统调负荷!P:P,统调负荷!$C:$C,负荷汇总!$A15)/10</f>
        <v/>
      </c>
      <c r="M15" s="80">
        <f>_xlfn.MAXIFS(统调负荷!Q:Q,统调负荷!$C:$C,负荷汇总!$A15)/10</f>
        <v/>
      </c>
      <c r="N15" s="80">
        <f>_xlfn.MAXIFS(统调负荷!R:R,统调负荷!$C:$C,负荷汇总!$A15)/10</f>
        <v/>
      </c>
      <c r="O15" s="80">
        <f>_xlfn.MAXIFS(统调负荷!S:S,统调负荷!$C:$C,负荷汇总!$A15)/10</f>
        <v/>
      </c>
      <c r="P15" s="80">
        <f>_xlfn.MAXIFS(统调负荷!T:T,统调负荷!$C:$C,负荷汇总!$A15)/10</f>
        <v/>
      </c>
      <c r="R15" s="80" t="inlineStr">
        <is>
          <t>最大值</t>
        </is>
      </c>
      <c r="S15" s="80">
        <f>J15-C15</f>
        <v/>
      </c>
      <c r="T15" s="80">
        <f>K15-D15</f>
        <v/>
      </c>
      <c r="U15" s="80">
        <f>L15-E15</f>
        <v/>
      </c>
      <c r="V15" s="80">
        <f>M15-F15</f>
        <v/>
      </c>
      <c r="W15" s="80">
        <f>N15-G15</f>
        <v/>
      </c>
      <c r="X15" s="80">
        <f>O15-H15</f>
        <v/>
      </c>
    </row>
    <row r="16">
      <c r="A16" s="88" t="inlineStr">
        <is>
          <t>2025-01-04</t>
        </is>
      </c>
      <c r="B16" s="80" t="inlineStr">
        <is>
          <t>最小值</t>
        </is>
      </c>
      <c r="C16" s="80">
        <f>_xlfn.MINIFS(统调负荷!E:E,统调负荷!$C:$C,负荷汇总!$A16)/10</f>
        <v/>
      </c>
      <c r="D16" s="80">
        <f>_xlfn.MINIFS(统调负荷!F:F,统调负荷!$C:$C,负荷汇总!$A16)/10</f>
        <v/>
      </c>
      <c r="E16" s="80">
        <f>_xlfn.MINIFS(统调负荷!G:G,统调负荷!$C:$C,负荷汇总!$A16)/10</f>
        <v/>
      </c>
      <c r="F16" s="80">
        <f>_xlfn.MINIFS(统调负荷!H:H,统调负荷!$C:$C,负荷汇总!$A16)/10</f>
        <v/>
      </c>
      <c r="G16" s="80">
        <f>_xlfn.MINIFS(统调负荷!I:I,统调负荷!$C:$C,负荷汇总!$A16)/10</f>
        <v/>
      </c>
      <c r="H16" s="80">
        <f>_xlfn.MINIFS(统调负荷!J:J,统调负荷!$C:$C,负荷汇总!$A16)/10</f>
        <v/>
      </c>
      <c r="I16" s="80">
        <f>_xlfn.MINIFS(统调负荷!K:K,统调负荷!$C:$C,负荷汇总!$A16)/10</f>
        <v/>
      </c>
      <c r="J16" s="80">
        <f>_xlfn.MINIFS(统调负荷!N:N,统调负荷!$C:$C,负荷汇总!$A16)/10</f>
        <v/>
      </c>
      <c r="K16" s="80">
        <f>_xlfn.MINIFS(统调负荷!O:O,统调负荷!$C:$C,负荷汇总!$A16)/10</f>
        <v/>
      </c>
      <c r="L16" s="80">
        <f>_xlfn.MINIFS(统调负荷!P:P,统调负荷!$C:$C,负荷汇总!$A16)/10</f>
        <v/>
      </c>
      <c r="M16" s="80">
        <f>_xlfn.MINIFS(统调负荷!Q:Q,统调负荷!$C:$C,负荷汇总!$A16)/10</f>
        <v/>
      </c>
      <c r="N16" s="80">
        <f>_xlfn.MINIFS(统调负荷!R:R,统调负荷!$C:$C,负荷汇总!$A16)/10</f>
        <v/>
      </c>
      <c r="O16" s="80">
        <f>_xlfn.MINIFS(统调负荷!S:S,统调负荷!$C:$C,负荷汇总!$A16)/10</f>
        <v/>
      </c>
      <c r="P16" s="80">
        <f>_xlfn.MINIFS(统调负荷!T:T,统调负荷!$C:$C,负荷汇总!$A16)/10</f>
        <v/>
      </c>
      <c r="R16" s="80" t="inlineStr">
        <is>
          <t>最小值</t>
        </is>
      </c>
      <c r="S16" s="80">
        <f>J16-C16</f>
        <v/>
      </c>
      <c r="T16" s="80">
        <f>K16-D16</f>
        <v/>
      </c>
      <c r="U16" s="80">
        <f>L16-E16</f>
        <v/>
      </c>
      <c r="V16" s="80">
        <f>M16-F16</f>
        <v/>
      </c>
      <c r="W16" s="80">
        <f>N16-G16</f>
        <v/>
      </c>
      <c r="X16" s="80">
        <f>O16-H16</f>
        <v/>
      </c>
    </row>
    <row r="17">
      <c r="A17" s="88" t="inlineStr">
        <is>
          <t>2025-01-04</t>
        </is>
      </c>
      <c r="B17" s="80" t="inlineStr">
        <is>
          <t>平均值</t>
        </is>
      </c>
      <c r="C17" s="80">
        <f>AVERAGEIFS(统调负荷!E:E,统调负荷!$C:$C,负荷汇总!$A17)/10</f>
        <v/>
      </c>
      <c r="D17" s="80">
        <f>AVERAGEIFS(统调负荷!F:F,统调负荷!$C:$C,负荷汇总!$A17)/10</f>
        <v/>
      </c>
      <c r="E17" s="80">
        <f>AVERAGEIFS(统调负荷!G:G,统调负荷!$C:$C,负荷汇总!$A17)/10</f>
        <v/>
      </c>
      <c r="F17" s="80">
        <f>AVERAGEIFS(统调负荷!H:H,统调负荷!$C:$C,负荷汇总!$A17)/10</f>
        <v/>
      </c>
      <c r="G17" s="80">
        <f>AVERAGEIFS(统调负荷!I:I,统调负荷!$C:$C,负荷汇总!$A17)/10</f>
        <v/>
      </c>
      <c r="H17" s="80">
        <f>AVERAGEIFS(统调负荷!J:J,统调负荷!$C:$C,负荷汇总!$A17)/10</f>
        <v/>
      </c>
      <c r="I17" s="80">
        <f>AVERAGEIFS(统调负荷!K:K,统调负荷!$C:$C,负荷汇总!$A17)/10</f>
        <v/>
      </c>
      <c r="J17" s="80">
        <f>AVERAGEIFS(统调负荷!N:N,统调负荷!$C:$C,负荷汇总!$A17)/10</f>
        <v/>
      </c>
      <c r="K17" s="80">
        <f>AVERAGEIFS(统调负荷!O:O,统调负荷!$C:$C,负荷汇总!$A17)/10</f>
        <v/>
      </c>
      <c r="L17" s="80">
        <f>AVERAGEIFS(统调负荷!P:P,统调负荷!$C:$C,负荷汇总!$A17)/10</f>
        <v/>
      </c>
      <c r="M17" s="80">
        <f>AVERAGEIFS(统调负荷!Q:Q,统调负荷!$C:$C,负荷汇总!$A17)/10</f>
        <v/>
      </c>
      <c r="N17" s="80">
        <f>AVERAGEIFS(统调负荷!R:R,统调负荷!$C:$C,负荷汇总!$A17)/10</f>
        <v/>
      </c>
      <c r="O17" s="80">
        <f>AVERAGEIFS(统调负荷!S:S,统调负荷!$C:$C,负荷汇总!$A17)/10</f>
        <v/>
      </c>
      <c r="P17" s="80">
        <f>AVERAGEIFS(统调负荷!T:T,统调负荷!$C:$C,负荷汇总!$A17)/10</f>
        <v/>
      </c>
      <c r="R17" s="80" t="inlineStr">
        <is>
          <t>平均值</t>
        </is>
      </c>
      <c r="S17" s="80">
        <f>J17-C17</f>
        <v/>
      </c>
      <c r="T17" s="80">
        <f>K17-D17</f>
        <v/>
      </c>
      <c r="U17" s="80">
        <f>L17-E17</f>
        <v/>
      </c>
      <c r="V17" s="80">
        <f>M17-F17</f>
        <v/>
      </c>
      <c r="W17" s="80">
        <f>N17-G17</f>
        <v/>
      </c>
      <c r="X17" s="80">
        <f>O17-H17</f>
        <v/>
      </c>
    </row>
    <row r="18">
      <c r="A18" s="88" t="inlineStr">
        <is>
          <t>2025-01-04</t>
        </is>
      </c>
      <c r="B18" s="80" t="inlineStr">
        <is>
          <t>合计</t>
        </is>
      </c>
      <c r="C18" s="80">
        <f>SUMIFS(统调负荷!E:E,统调负荷!$C:$C,负荷汇总!$A18)/10/4</f>
        <v/>
      </c>
      <c r="D18" s="80">
        <f>SUMIFS(统调负荷!F:F,统调负荷!$C:$C,负荷汇总!$A18)/10/4</f>
        <v/>
      </c>
      <c r="E18" s="80">
        <f>SUMIFS(统调负荷!G:G,统调负荷!$C:$C,负荷汇总!$A18)/10/4</f>
        <v/>
      </c>
      <c r="F18" s="80">
        <f>SUMIFS(统调负荷!H:H,统调负荷!$C:$C,负荷汇总!$A18)/10/4</f>
        <v/>
      </c>
      <c r="G18" s="80">
        <f>SUMIFS(统调负荷!I:I,统调负荷!$C:$C,负荷汇总!$A18)/10/4</f>
        <v/>
      </c>
      <c r="H18" s="80">
        <f>SUMIFS(统调负荷!J:J,统调负荷!$C:$C,负荷汇总!$A18)/10/4</f>
        <v/>
      </c>
      <c r="I18" s="80">
        <f>SUMIFS(统调负荷!K:K,统调负荷!$C:$C,负荷汇总!$A18)/10/4</f>
        <v/>
      </c>
      <c r="J18" s="80">
        <f>SUMIFS(统调负荷!N:N,统调负荷!$C:$C,负荷汇总!$A18)/10/4</f>
        <v/>
      </c>
      <c r="K18" s="80">
        <f>SUMIFS(统调负荷!O:O,统调负荷!$C:$C,负荷汇总!$A18)/10/4</f>
        <v/>
      </c>
      <c r="L18" s="80">
        <f>SUMIFS(统调负荷!P:P,统调负荷!$C:$C,负荷汇总!$A18)/10/4</f>
        <v/>
      </c>
      <c r="M18" s="80">
        <f>SUMIFS(统调负荷!Q:Q,统调负荷!$C:$C,负荷汇总!$A18)/10/4</f>
        <v/>
      </c>
      <c r="N18" s="80">
        <f>SUMIFS(统调负荷!R:R,统调负荷!$C:$C,负荷汇总!$A18)/10/4</f>
        <v/>
      </c>
      <c r="O18" s="80">
        <f>SUMIFS(统调负荷!S:S,统调负荷!$C:$C,负荷汇总!$A18)/10/4</f>
        <v/>
      </c>
      <c r="P18" s="80">
        <f>SUMIFS(统调负荷!T:T,统调负荷!$C:$C,负荷汇总!$A18)/10/4</f>
        <v/>
      </c>
      <c r="Q18" s="28">
        <f>J18/$Q$5</f>
        <v/>
      </c>
      <c r="R18" s="80" t="inlineStr">
        <is>
          <t>合计</t>
        </is>
      </c>
      <c r="S18" s="80">
        <f>J18-C18</f>
        <v/>
      </c>
      <c r="T18" s="80">
        <f>K18-D18</f>
        <v/>
      </c>
      <c r="U18" s="80">
        <f>L18-E18</f>
        <v/>
      </c>
      <c r="V18" s="80">
        <f>M18-F18</f>
        <v/>
      </c>
      <c r="W18" s="80">
        <f>N18-G18</f>
        <v/>
      </c>
      <c r="X18" s="80">
        <f>O18-H18</f>
        <v/>
      </c>
    </row>
    <row r="19">
      <c r="A19" s="88" t="inlineStr">
        <is>
          <t>2025-01-05</t>
        </is>
      </c>
      <c r="B19" s="80" t="inlineStr">
        <is>
          <t>最大值</t>
        </is>
      </c>
      <c r="C19" s="80">
        <f>_xlfn.MAXIFS(统调负荷!E:E,统调负荷!$C:$C,负荷汇总!$A19)/10</f>
        <v/>
      </c>
      <c r="D19" s="80">
        <f>_xlfn.MAXIFS(统调负荷!F:F,统调负荷!$C:$C,负荷汇总!$A19)/10</f>
        <v/>
      </c>
      <c r="E19" s="80">
        <f>_xlfn.MAXIFS(统调负荷!G:G,统调负荷!$C:$C,负荷汇总!$A19)/10</f>
        <v/>
      </c>
      <c r="F19" s="80">
        <f>_xlfn.MAXIFS(统调负荷!H:H,统调负荷!$C:$C,负荷汇总!$A19)/10</f>
        <v/>
      </c>
      <c r="G19" s="80">
        <f>_xlfn.MAXIFS(统调负荷!I:I,统调负荷!$C:$C,负荷汇总!$A19)/10</f>
        <v/>
      </c>
      <c r="H19" s="80">
        <f>_xlfn.MAXIFS(统调负荷!J:J,统调负荷!$C:$C,负荷汇总!$A19)/10</f>
        <v/>
      </c>
      <c r="I19" s="80">
        <f>_xlfn.MAXIFS(统调负荷!K:K,统调负荷!$C:$C,负荷汇总!$A19)/10</f>
        <v/>
      </c>
      <c r="J19" s="80">
        <f>_xlfn.MAXIFS(统调负荷!N:N,统调负荷!$C:$C,负荷汇总!$A19)/10</f>
        <v/>
      </c>
      <c r="K19" s="80">
        <f>_xlfn.MAXIFS(统调负荷!O:O,统调负荷!$C:$C,负荷汇总!$A19)/10</f>
        <v/>
      </c>
      <c r="L19" s="80">
        <f>_xlfn.MAXIFS(统调负荷!P:P,统调负荷!$C:$C,负荷汇总!$A19)/10</f>
        <v/>
      </c>
      <c r="M19" s="80">
        <f>_xlfn.MAXIFS(统调负荷!Q:Q,统调负荷!$C:$C,负荷汇总!$A19)/10</f>
        <v/>
      </c>
      <c r="N19" s="80">
        <f>_xlfn.MAXIFS(统调负荷!R:R,统调负荷!$C:$C,负荷汇总!$A19)/10</f>
        <v/>
      </c>
      <c r="O19" s="80">
        <f>_xlfn.MAXIFS(统调负荷!S:S,统调负荷!$C:$C,负荷汇总!$A19)/10</f>
        <v/>
      </c>
      <c r="P19" s="80">
        <f>_xlfn.MAXIFS(统调负荷!T:T,统调负荷!$C:$C,负荷汇总!$A19)/10</f>
        <v/>
      </c>
      <c r="R19" s="80" t="inlineStr">
        <is>
          <t>最大值</t>
        </is>
      </c>
      <c r="S19" s="80">
        <f>J19-C19</f>
        <v/>
      </c>
      <c r="T19" s="80">
        <f>K19-D19</f>
        <v/>
      </c>
      <c r="U19" s="80">
        <f>L19-E19</f>
        <v/>
      </c>
      <c r="V19" s="80">
        <f>M19-F19</f>
        <v/>
      </c>
      <c r="W19" s="80">
        <f>N19-G19</f>
        <v/>
      </c>
      <c r="X19" s="80">
        <f>O19-H19</f>
        <v/>
      </c>
    </row>
    <row r="20">
      <c r="A20" s="88" t="inlineStr">
        <is>
          <t>2025-01-05</t>
        </is>
      </c>
      <c r="B20" s="80" t="inlineStr">
        <is>
          <t>最小值</t>
        </is>
      </c>
      <c r="C20" s="80">
        <f>_xlfn.MINIFS(统调负荷!E:E,统调负荷!$C:$C,负荷汇总!$A20)/10</f>
        <v/>
      </c>
      <c r="D20" s="80">
        <f>_xlfn.MINIFS(统调负荷!F:F,统调负荷!$C:$C,负荷汇总!$A20)/10</f>
        <v/>
      </c>
      <c r="E20" s="80">
        <f>_xlfn.MINIFS(统调负荷!G:G,统调负荷!$C:$C,负荷汇总!$A20)/10</f>
        <v/>
      </c>
      <c r="F20" s="80">
        <f>_xlfn.MINIFS(统调负荷!H:H,统调负荷!$C:$C,负荷汇总!$A20)/10</f>
        <v/>
      </c>
      <c r="G20" s="80">
        <f>_xlfn.MINIFS(统调负荷!I:I,统调负荷!$C:$C,负荷汇总!$A20)/10</f>
        <v/>
      </c>
      <c r="H20" s="80">
        <f>_xlfn.MINIFS(统调负荷!J:J,统调负荷!$C:$C,负荷汇总!$A20)/10</f>
        <v/>
      </c>
      <c r="I20" s="80">
        <f>_xlfn.MINIFS(统调负荷!K:K,统调负荷!$C:$C,负荷汇总!$A20)/10</f>
        <v/>
      </c>
      <c r="J20" s="80">
        <f>_xlfn.MINIFS(统调负荷!N:N,统调负荷!$C:$C,负荷汇总!$A20)/10</f>
        <v/>
      </c>
      <c r="K20" s="80">
        <f>_xlfn.MINIFS(统调负荷!O:O,统调负荷!$C:$C,负荷汇总!$A20)/10</f>
        <v/>
      </c>
      <c r="L20" s="80">
        <f>_xlfn.MINIFS(统调负荷!P:P,统调负荷!$C:$C,负荷汇总!$A20)/10</f>
        <v/>
      </c>
      <c r="M20" s="80">
        <f>_xlfn.MINIFS(统调负荷!Q:Q,统调负荷!$C:$C,负荷汇总!$A20)/10</f>
        <v/>
      </c>
      <c r="N20" s="80">
        <f>_xlfn.MINIFS(统调负荷!R:R,统调负荷!$C:$C,负荷汇总!$A20)/10</f>
        <v/>
      </c>
      <c r="O20" s="80">
        <f>_xlfn.MINIFS(统调负荷!S:S,统调负荷!$C:$C,负荷汇总!$A20)/10</f>
        <v/>
      </c>
      <c r="P20" s="80">
        <f>_xlfn.MINIFS(统调负荷!T:T,统调负荷!$C:$C,负荷汇总!$A20)/10</f>
        <v/>
      </c>
      <c r="R20" s="80" t="inlineStr">
        <is>
          <t>最小值</t>
        </is>
      </c>
      <c r="S20" s="80">
        <f>J20-C20</f>
        <v/>
      </c>
      <c r="T20" s="80">
        <f>K20-D20</f>
        <v/>
      </c>
      <c r="U20" s="80">
        <f>L20-E20</f>
        <v/>
      </c>
      <c r="V20" s="80">
        <f>M20-F20</f>
        <v/>
      </c>
      <c r="W20" s="80">
        <f>N20-G20</f>
        <v/>
      </c>
      <c r="X20" s="80">
        <f>O20-H20</f>
        <v/>
      </c>
    </row>
    <row r="21">
      <c r="A21" s="88" t="inlineStr">
        <is>
          <t>2025-01-05</t>
        </is>
      </c>
      <c r="B21" s="80" t="inlineStr">
        <is>
          <t>平均值</t>
        </is>
      </c>
      <c r="C21" s="80">
        <f>AVERAGEIFS(统调负荷!E:E,统调负荷!$C:$C,负荷汇总!$A21)/10</f>
        <v/>
      </c>
      <c r="D21" s="80">
        <f>AVERAGEIFS(统调负荷!F:F,统调负荷!$C:$C,负荷汇总!$A21)/10</f>
        <v/>
      </c>
      <c r="E21" s="80">
        <f>AVERAGEIFS(统调负荷!G:G,统调负荷!$C:$C,负荷汇总!$A21)/10</f>
        <v/>
      </c>
      <c r="F21" s="80">
        <f>AVERAGEIFS(统调负荷!H:H,统调负荷!$C:$C,负荷汇总!$A21)/10</f>
        <v/>
      </c>
      <c r="G21" s="80">
        <f>AVERAGEIFS(统调负荷!I:I,统调负荷!$C:$C,负荷汇总!$A21)/10</f>
        <v/>
      </c>
      <c r="H21" s="80">
        <f>AVERAGEIFS(统调负荷!J:J,统调负荷!$C:$C,负荷汇总!$A21)/10</f>
        <v/>
      </c>
      <c r="I21" s="80">
        <f>AVERAGEIFS(统调负荷!K:K,统调负荷!$C:$C,负荷汇总!$A21)/10</f>
        <v/>
      </c>
      <c r="J21" s="80">
        <f>AVERAGEIFS(统调负荷!N:N,统调负荷!$C:$C,负荷汇总!$A21)/10</f>
        <v/>
      </c>
      <c r="K21" s="80">
        <f>AVERAGEIFS(统调负荷!O:O,统调负荷!$C:$C,负荷汇总!$A21)/10</f>
        <v/>
      </c>
      <c r="L21" s="80">
        <f>AVERAGEIFS(统调负荷!P:P,统调负荷!$C:$C,负荷汇总!$A21)/10</f>
        <v/>
      </c>
      <c r="M21" s="80">
        <f>AVERAGEIFS(统调负荷!Q:Q,统调负荷!$C:$C,负荷汇总!$A21)/10</f>
        <v/>
      </c>
      <c r="N21" s="80">
        <f>AVERAGEIFS(统调负荷!R:R,统调负荷!$C:$C,负荷汇总!$A21)/10</f>
        <v/>
      </c>
      <c r="O21" s="80">
        <f>AVERAGEIFS(统调负荷!S:S,统调负荷!$C:$C,负荷汇总!$A21)/10</f>
        <v/>
      </c>
      <c r="P21" s="80">
        <f>AVERAGEIFS(统调负荷!T:T,统调负荷!$C:$C,负荷汇总!$A21)/10</f>
        <v/>
      </c>
      <c r="R21" s="80" t="inlineStr">
        <is>
          <t>平均值</t>
        </is>
      </c>
      <c r="S21" s="80">
        <f>J21-C21</f>
        <v/>
      </c>
      <c r="T21" s="80">
        <f>K21-D21</f>
        <v/>
      </c>
      <c r="U21" s="80">
        <f>L21-E21</f>
        <v/>
      </c>
      <c r="V21" s="80">
        <f>M21-F21</f>
        <v/>
      </c>
      <c r="W21" s="80">
        <f>N21-G21</f>
        <v/>
      </c>
      <c r="X21" s="80">
        <f>O21-H21</f>
        <v/>
      </c>
    </row>
    <row r="22">
      <c r="A22" s="88" t="inlineStr">
        <is>
          <t>2025-01-05</t>
        </is>
      </c>
      <c r="B22" s="80" t="inlineStr">
        <is>
          <t>合计</t>
        </is>
      </c>
      <c r="C22" s="80">
        <f>SUMIFS(统调负荷!E:E,统调负荷!$C:$C,负荷汇总!$A22)/10/4</f>
        <v/>
      </c>
      <c r="D22" s="80">
        <f>SUMIFS(统调负荷!F:F,统调负荷!$C:$C,负荷汇总!$A22)/10/4</f>
        <v/>
      </c>
      <c r="E22" s="80">
        <f>SUMIFS(统调负荷!G:G,统调负荷!$C:$C,负荷汇总!$A22)/10/4</f>
        <v/>
      </c>
      <c r="F22" s="80">
        <f>SUMIFS(统调负荷!H:H,统调负荷!$C:$C,负荷汇总!$A22)/10/4</f>
        <v/>
      </c>
      <c r="G22" s="80">
        <f>SUMIFS(统调负荷!I:I,统调负荷!$C:$C,负荷汇总!$A22)/10/4</f>
        <v/>
      </c>
      <c r="H22" s="80">
        <f>SUMIFS(统调负荷!J:J,统调负荷!$C:$C,负荷汇总!$A22)/10/4</f>
        <v/>
      </c>
      <c r="I22" s="80">
        <f>SUMIFS(统调负荷!K:K,统调负荷!$C:$C,负荷汇总!$A22)/10/4</f>
        <v/>
      </c>
      <c r="J22" s="80">
        <f>SUMIFS(统调负荷!N:N,统调负荷!$C:$C,负荷汇总!$A22)/10/4</f>
        <v/>
      </c>
      <c r="K22" s="80">
        <f>SUMIFS(统调负荷!O:O,统调负荷!$C:$C,负荷汇总!$A22)/10/4</f>
        <v/>
      </c>
      <c r="L22" s="80">
        <f>SUMIFS(统调负荷!P:P,统调负荷!$C:$C,负荷汇总!$A22)/10/4</f>
        <v/>
      </c>
      <c r="M22" s="80">
        <f>SUMIFS(统调负荷!Q:Q,统调负荷!$C:$C,负荷汇总!$A22)/10/4</f>
        <v/>
      </c>
      <c r="N22" s="80">
        <f>SUMIFS(统调负荷!R:R,统调负荷!$C:$C,负荷汇总!$A22)/10/4</f>
        <v/>
      </c>
      <c r="O22" s="80">
        <f>SUMIFS(统调负荷!S:S,统调负荷!$C:$C,负荷汇总!$A22)/10/4</f>
        <v/>
      </c>
      <c r="P22" s="80">
        <f>SUMIFS(统调负荷!T:T,统调负荷!$C:$C,负荷汇总!$A22)/10/4</f>
        <v/>
      </c>
      <c r="Q22" s="28">
        <f>C22/$Q$5</f>
        <v/>
      </c>
      <c r="R22" s="80" t="inlineStr">
        <is>
          <t>合计</t>
        </is>
      </c>
      <c r="S22" s="80">
        <f>J22-C22</f>
        <v/>
      </c>
      <c r="T22" s="80">
        <f>K22-D22</f>
        <v/>
      </c>
      <c r="U22" s="80">
        <f>L22-E22</f>
        <v/>
      </c>
      <c r="V22" s="80">
        <f>M22-F22</f>
        <v/>
      </c>
      <c r="W22" s="80">
        <f>N22-G22</f>
        <v/>
      </c>
      <c r="X22" s="80">
        <f>O22-H22</f>
        <v/>
      </c>
    </row>
    <row r="23">
      <c r="A23" s="88" t="inlineStr">
        <is>
          <t>2025-01-06</t>
        </is>
      </c>
      <c r="B23" s="80" t="inlineStr">
        <is>
          <t>最大值</t>
        </is>
      </c>
      <c r="C23" s="80">
        <f>_xlfn.MAXIFS(统调负荷!E:E,统调负荷!$C:$C,负荷汇总!$A23)/10</f>
        <v/>
      </c>
      <c r="D23" s="80">
        <f>_xlfn.MAXIFS(统调负荷!F:F,统调负荷!$C:$C,负荷汇总!$A23)/10</f>
        <v/>
      </c>
      <c r="E23" s="80">
        <f>_xlfn.MAXIFS(统调负荷!G:G,统调负荷!$C:$C,负荷汇总!$A23)/10</f>
        <v/>
      </c>
      <c r="F23" s="80">
        <f>_xlfn.MAXIFS(统调负荷!H:H,统调负荷!$C:$C,负荷汇总!$A23)/10</f>
        <v/>
      </c>
      <c r="G23" s="80">
        <f>_xlfn.MAXIFS(统调负荷!I:I,统调负荷!$C:$C,负荷汇总!$A23)/10</f>
        <v/>
      </c>
      <c r="H23" s="80">
        <f>_xlfn.MAXIFS(统调负荷!J:J,统调负荷!$C:$C,负荷汇总!$A23)/10</f>
        <v/>
      </c>
      <c r="I23" s="80">
        <f>_xlfn.MAXIFS(统调负荷!K:K,统调负荷!$C:$C,负荷汇总!$A23)/10</f>
        <v/>
      </c>
      <c r="J23" s="80">
        <f>_xlfn.MAXIFS(统调负荷!N:N,统调负荷!$C:$C,负荷汇总!$A23)/10</f>
        <v/>
      </c>
      <c r="K23" s="80">
        <f>_xlfn.MAXIFS(统调负荷!O:O,统调负荷!$C:$C,负荷汇总!$A23)/10</f>
        <v/>
      </c>
      <c r="L23" s="80">
        <f>_xlfn.MAXIFS(统调负荷!P:P,统调负荷!$C:$C,负荷汇总!$A23)/10</f>
        <v/>
      </c>
      <c r="M23" s="80">
        <f>_xlfn.MAXIFS(统调负荷!Q:Q,统调负荷!$C:$C,负荷汇总!$A23)/10</f>
        <v/>
      </c>
      <c r="N23" s="80">
        <f>_xlfn.MAXIFS(统调负荷!R:R,统调负荷!$C:$C,负荷汇总!$A23)/10</f>
        <v/>
      </c>
      <c r="O23" s="80">
        <f>_xlfn.MAXIFS(统调负荷!S:S,统调负荷!$C:$C,负荷汇总!$A23)/10</f>
        <v/>
      </c>
      <c r="P23" s="80">
        <f>_xlfn.MAXIFS(统调负荷!T:T,统调负荷!$C:$C,负荷汇总!$A23)/10</f>
        <v/>
      </c>
      <c r="R23" s="80" t="inlineStr">
        <is>
          <t>最大值</t>
        </is>
      </c>
      <c r="S23" s="80">
        <f>J23-C23</f>
        <v/>
      </c>
      <c r="T23" s="80">
        <f>K23-D23</f>
        <v/>
      </c>
      <c r="U23" s="80">
        <f>L23-E23</f>
        <v/>
      </c>
      <c r="V23" s="80">
        <f>M23-F23</f>
        <v/>
      </c>
      <c r="W23" s="80">
        <f>N23-G23</f>
        <v/>
      </c>
      <c r="X23" s="80">
        <f>O23-H23</f>
        <v/>
      </c>
    </row>
    <row r="24">
      <c r="A24" s="88" t="inlineStr">
        <is>
          <t>2025-01-06</t>
        </is>
      </c>
      <c r="B24" s="80" t="inlineStr">
        <is>
          <t>最小值</t>
        </is>
      </c>
      <c r="C24" s="80">
        <f>_xlfn.MINIFS(统调负荷!E:E,统调负荷!$C:$C,负荷汇总!$A24)/10</f>
        <v/>
      </c>
      <c r="D24" s="80">
        <f>_xlfn.MINIFS(统调负荷!F:F,统调负荷!$C:$C,负荷汇总!$A24)/10</f>
        <v/>
      </c>
      <c r="E24" s="80">
        <f>_xlfn.MINIFS(统调负荷!G:G,统调负荷!$C:$C,负荷汇总!$A24)/10</f>
        <v/>
      </c>
      <c r="F24" s="80">
        <f>_xlfn.MINIFS(统调负荷!H:H,统调负荷!$C:$C,负荷汇总!$A24)/10</f>
        <v/>
      </c>
      <c r="G24" s="80">
        <f>_xlfn.MINIFS(统调负荷!I:I,统调负荷!$C:$C,负荷汇总!$A24)/10</f>
        <v/>
      </c>
      <c r="H24" s="80">
        <f>_xlfn.MINIFS(统调负荷!J:J,统调负荷!$C:$C,负荷汇总!$A24)/10</f>
        <v/>
      </c>
      <c r="I24" s="80">
        <f>_xlfn.MINIFS(统调负荷!K:K,统调负荷!$C:$C,负荷汇总!$A24)/10</f>
        <v/>
      </c>
      <c r="J24" s="80">
        <f>_xlfn.MINIFS(统调负荷!N:N,统调负荷!$C:$C,负荷汇总!$A24)/10</f>
        <v/>
      </c>
      <c r="K24" s="80">
        <f>_xlfn.MINIFS(统调负荷!O:O,统调负荷!$C:$C,负荷汇总!$A24)/10</f>
        <v/>
      </c>
      <c r="L24" s="80">
        <f>_xlfn.MINIFS(统调负荷!P:P,统调负荷!$C:$C,负荷汇总!$A24)/10</f>
        <v/>
      </c>
      <c r="M24" s="80">
        <f>_xlfn.MINIFS(统调负荷!Q:Q,统调负荷!$C:$C,负荷汇总!$A24)/10</f>
        <v/>
      </c>
      <c r="N24" s="80">
        <f>_xlfn.MINIFS(统调负荷!R:R,统调负荷!$C:$C,负荷汇总!$A24)/10</f>
        <v/>
      </c>
      <c r="O24" s="80">
        <f>_xlfn.MINIFS(统调负荷!S:S,统调负荷!$C:$C,负荷汇总!$A24)/10</f>
        <v/>
      </c>
      <c r="P24" s="80">
        <f>_xlfn.MINIFS(统调负荷!T:T,统调负荷!$C:$C,负荷汇总!$A24)/10</f>
        <v/>
      </c>
      <c r="R24" s="80" t="inlineStr">
        <is>
          <t>最小值</t>
        </is>
      </c>
      <c r="S24" s="80">
        <f>J24-C24</f>
        <v/>
      </c>
      <c r="T24" s="80">
        <f>K24-D24</f>
        <v/>
      </c>
      <c r="U24" s="80">
        <f>L24-E24</f>
        <v/>
      </c>
      <c r="V24" s="80">
        <f>M24-F24</f>
        <v/>
      </c>
      <c r="W24" s="80">
        <f>N24-G24</f>
        <v/>
      </c>
      <c r="X24" s="80">
        <f>O24-H24</f>
        <v/>
      </c>
    </row>
    <row r="25">
      <c r="A25" s="88" t="inlineStr">
        <is>
          <t>2025-01-06</t>
        </is>
      </c>
      <c r="B25" s="80" t="inlineStr">
        <is>
          <t>平均值</t>
        </is>
      </c>
      <c r="C25" s="80">
        <f>AVERAGEIFS(统调负荷!E:E,统调负荷!$C:$C,负荷汇总!$A25)/10</f>
        <v/>
      </c>
      <c r="D25" s="80">
        <f>AVERAGEIFS(统调负荷!F:F,统调负荷!$C:$C,负荷汇总!$A25)/10</f>
        <v/>
      </c>
      <c r="E25" s="80">
        <f>AVERAGEIFS(统调负荷!G:G,统调负荷!$C:$C,负荷汇总!$A25)/10</f>
        <v/>
      </c>
      <c r="F25" s="80">
        <f>AVERAGEIFS(统调负荷!H:H,统调负荷!$C:$C,负荷汇总!$A25)/10</f>
        <v/>
      </c>
      <c r="G25" s="80">
        <f>AVERAGEIFS(统调负荷!I:I,统调负荷!$C:$C,负荷汇总!$A25)/10</f>
        <v/>
      </c>
      <c r="H25" s="80">
        <f>AVERAGEIFS(统调负荷!J:J,统调负荷!$C:$C,负荷汇总!$A25)/10</f>
        <v/>
      </c>
      <c r="I25" s="80">
        <f>AVERAGEIFS(统调负荷!K:K,统调负荷!$C:$C,负荷汇总!$A25)/10</f>
        <v/>
      </c>
      <c r="J25" s="80">
        <f>AVERAGEIFS(统调负荷!N:N,统调负荷!$C:$C,负荷汇总!$A25)/10</f>
        <v/>
      </c>
      <c r="K25" s="80">
        <f>AVERAGEIFS(统调负荷!O:O,统调负荷!$C:$C,负荷汇总!$A25)/10</f>
        <v/>
      </c>
      <c r="L25" s="80">
        <f>AVERAGEIFS(统调负荷!P:P,统调负荷!$C:$C,负荷汇总!$A25)/10</f>
        <v/>
      </c>
      <c r="M25" s="80">
        <f>AVERAGEIFS(统调负荷!Q:Q,统调负荷!$C:$C,负荷汇总!$A25)/10</f>
        <v/>
      </c>
      <c r="N25" s="80">
        <f>AVERAGEIFS(统调负荷!R:R,统调负荷!$C:$C,负荷汇总!$A25)/10</f>
        <v/>
      </c>
      <c r="O25" s="80">
        <f>AVERAGEIFS(统调负荷!S:S,统调负荷!$C:$C,负荷汇总!$A25)/10</f>
        <v/>
      </c>
      <c r="P25" s="80">
        <f>AVERAGEIFS(统调负荷!T:T,统调负荷!$C:$C,负荷汇总!$A25)/10</f>
        <v/>
      </c>
      <c r="R25" s="80" t="inlineStr">
        <is>
          <t>平均值</t>
        </is>
      </c>
      <c r="S25" s="80">
        <f>J25-C25</f>
        <v/>
      </c>
      <c r="T25" s="80">
        <f>K25-D25</f>
        <v/>
      </c>
      <c r="U25" s="80">
        <f>L25-E25</f>
        <v/>
      </c>
      <c r="V25" s="80">
        <f>M25-F25</f>
        <v/>
      </c>
      <c r="W25" s="80">
        <f>N25-G25</f>
        <v/>
      </c>
      <c r="X25" s="80">
        <f>O25-H25</f>
        <v/>
      </c>
    </row>
    <row r="26">
      <c r="A26" s="88" t="inlineStr">
        <is>
          <t>2025-01-06</t>
        </is>
      </c>
      <c r="B26" s="80" t="inlineStr">
        <is>
          <t>合计</t>
        </is>
      </c>
      <c r="C26" s="80">
        <f>SUMIFS(统调负荷!E:E,统调负荷!$C:$C,负荷汇总!$A26)/10/4</f>
        <v/>
      </c>
      <c r="D26" s="80">
        <f>SUMIFS(统调负荷!F:F,统调负荷!$C:$C,负荷汇总!$A26)/10/4</f>
        <v/>
      </c>
      <c r="E26" s="80">
        <f>SUMIFS(统调负荷!G:G,统调负荷!$C:$C,负荷汇总!$A26)/10/4</f>
        <v/>
      </c>
      <c r="F26" s="80">
        <f>SUMIFS(统调负荷!H:H,统调负荷!$C:$C,负荷汇总!$A26)/10/4</f>
        <v/>
      </c>
      <c r="G26" s="80">
        <f>SUMIFS(统调负荷!I:I,统调负荷!$C:$C,负荷汇总!$A26)/10/4</f>
        <v/>
      </c>
      <c r="H26" s="80">
        <f>SUMIFS(统调负荷!J:J,统调负荷!$C:$C,负荷汇总!$A26)/10/4</f>
        <v/>
      </c>
      <c r="I26" s="80">
        <f>SUMIFS(统调负荷!K:K,统调负荷!$C:$C,负荷汇总!$A26)/10/4</f>
        <v/>
      </c>
      <c r="J26" s="80">
        <f>SUMIFS(统调负荷!N:N,统调负荷!$C:$C,负荷汇总!$A26)/10/4</f>
        <v/>
      </c>
      <c r="K26" s="80">
        <f>SUMIFS(统调负荷!O:O,统调负荷!$C:$C,负荷汇总!$A26)/10/4</f>
        <v/>
      </c>
      <c r="L26" s="80">
        <f>SUMIFS(统调负荷!P:P,统调负荷!$C:$C,负荷汇总!$A26)/10/4</f>
        <v/>
      </c>
      <c r="M26" s="80">
        <f>SUMIFS(统调负荷!Q:Q,统调负荷!$C:$C,负荷汇总!$A26)/10/4</f>
        <v/>
      </c>
      <c r="N26" s="80">
        <f>SUMIFS(统调负荷!R:R,统调负荷!$C:$C,负荷汇总!$A26)/10/4</f>
        <v/>
      </c>
      <c r="O26" s="80">
        <f>SUMIFS(统调负荷!S:S,统调负荷!$C:$C,负荷汇总!$A26)/10/4</f>
        <v/>
      </c>
      <c r="P26" s="80">
        <f>SUMIFS(统调负荷!T:T,统调负荷!$C:$C,负荷汇总!$A26)/10/4</f>
        <v/>
      </c>
      <c r="Q26" s="28">
        <f>C26/$Q$5</f>
        <v/>
      </c>
      <c r="R26" s="80" t="inlineStr">
        <is>
          <t>合计</t>
        </is>
      </c>
      <c r="S26" s="80">
        <f>J26-C26</f>
        <v/>
      </c>
      <c r="T26" s="80">
        <f>K26-D26</f>
        <v/>
      </c>
      <c r="U26" s="80">
        <f>L26-E26</f>
        <v/>
      </c>
      <c r="V26" s="80">
        <f>M26-F26</f>
        <v/>
      </c>
      <c r="W26" s="80">
        <f>N26-G26</f>
        <v/>
      </c>
      <c r="X26" s="80">
        <f>O26-H26</f>
        <v/>
      </c>
    </row>
    <row r="27">
      <c r="A27" s="88" t="inlineStr">
        <is>
          <t>2025-01-07</t>
        </is>
      </c>
      <c r="B27" s="80" t="inlineStr">
        <is>
          <t>最大值</t>
        </is>
      </c>
      <c r="C27" s="80">
        <f>_xlfn.MAXIFS(统调负荷!E:E,统调负荷!$C:$C,负荷汇总!$A27)/10</f>
        <v/>
      </c>
      <c r="D27" s="80">
        <f>_xlfn.MAXIFS(统调负荷!F:F,统调负荷!$C:$C,负荷汇总!$A27)/10</f>
        <v/>
      </c>
      <c r="E27" s="80">
        <f>_xlfn.MAXIFS(统调负荷!G:G,统调负荷!$C:$C,负荷汇总!$A27)/10</f>
        <v/>
      </c>
      <c r="F27" s="80">
        <f>_xlfn.MAXIFS(统调负荷!H:H,统调负荷!$C:$C,负荷汇总!$A27)/10</f>
        <v/>
      </c>
      <c r="G27" s="80">
        <f>_xlfn.MAXIFS(统调负荷!I:I,统调负荷!$C:$C,负荷汇总!$A27)/10</f>
        <v/>
      </c>
      <c r="H27" s="80">
        <f>_xlfn.MAXIFS(统调负荷!J:J,统调负荷!$C:$C,负荷汇总!$A27)/10</f>
        <v/>
      </c>
      <c r="I27" s="80">
        <f>_xlfn.MAXIFS(统调负荷!K:K,统调负荷!$C:$C,负荷汇总!$A27)/10</f>
        <v/>
      </c>
      <c r="J27" s="80">
        <f>_xlfn.MAXIFS(统调负荷!N:N,统调负荷!$C:$C,负荷汇总!$A27)/10</f>
        <v/>
      </c>
      <c r="K27" s="80">
        <f>_xlfn.MAXIFS(统调负荷!O:O,统调负荷!$C:$C,负荷汇总!$A27)/10</f>
        <v/>
      </c>
      <c r="L27" s="80">
        <f>_xlfn.MAXIFS(统调负荷!P:P,统调负荷!$C:$C,负荷汇总!$A27)/10</f>
        <v/>
      </c>
      <c r="M27" s="80">
        <f>_xlfn.MAXIFS(统调负荷!Q:Q,统调负荷!$C:$C,负荷汇总!$A27)/10</f>
        <v/>
      </c>
      <c r="N27" s="80">
        <f>_xlfn.MAXIFS(统调负荷!R:R,统调负荷!$C:$C,负荷汇总!$A27)/10</f>
        <v/>
      </c>
      <c r="O27" s="80">
        <f>_xlfn.MAXIFS(统调负荷!S:S,统调负荷!$C:$C,负荷汇总!$A27)/10</f>
        <v/>
      </c>
      <c r="P27" s="80">
        <f>_xlfn.MAXIFS(统调负荷!T:T,统调负荷!$C:$C,负荷汇总!$A27)/10</f>
        <v/>
      </c>
      <c r="R27" s="80" t="inlineStr">
        <is>
          <t>最大值</t>
        </is>
      </c>
      <c r="S27" s="80">
        <f>J27-C27</f>
        <v/>
      </c>
      <c r="T27" s="80">
        <f>K27-D27</f>
        <v/>
      </c>
      <c r="U27" s="80">
        <f>L27-E27</f>
        <v/>
      </c>
      <c r="V27" s="80">
        <f>M27-F27</f>
        <v/>
      </c>
      <c r="W27" s="80">
        <f>N27-G27</f>
        <v/>
      </c>
      <c r="X27" s="80">
        <f>O27-H27</f>
        <v/>
      </c>
    </row>
    <row r="28">
      <c r="A28" s="88" t="inlineStr">
        <is>
          <t>2025-01-07</t>
        </is>
      </c>
      <c r="B28" s="80" t="inlineStr">
        <is>
          <t>最小值</t>
        </is>
      </c>
      <c r="C28" s="80">
        <f>_xlfn.MINIFS(统调负荷!E:E,统调负荷!$C:$C,负荷汇总!$A28)/10</f>
        <v/>
      </c>
      <c r="D28" s="80">
        <f>_xlfn.MINIFS(统调负荷!F:F,统调负荷!$C:$C,负荷汇总!$A28)/10</f>
        <v/>
      </c>
      <c r="E28" s="80">
        <f>_xlfn.MINIFS(统调负荷!G:G,统调负荷!$C:$C,负荷汇总!$A28)/10</f>
        <v/>
      </c>
      <c r="F28" s="80">
        <f>_xlfn.MINIFS(统调负荷!H:H,统调负荷!$C:$C,负荷汇总!$A28)/10</f>
        <v/>
      </c>
      <c r="G28" s="80">
        <f>_xlfn.MINIFS(统调负荷!I:I,统调负荷!$C:$C,负荷汇总!$A28)/10</f>
        <v/>
      </c>
      <c r="H28" s="80">
        <f>_xlfn.MINIFS(统调负荷!J:J,统调负荷!$C:$C,负荷汇总!$A28)/10</f>
        <v/>
      </c>
      <c r="I28" s="80">
        <f>_xlfn.MINIFS(统调负荷!K:K,统调负荷!$C:$C,负荷汇总!$A28)/10</f>
        <v/>
      </c>
      <c r="J28" s="80">
        <f>_xlfn.MINIFS(统调负荷!N:N,统调负荷!$C:$C,负荷汇总!$A28)/10</f>
        <v/>
      </c>
      <c r="K28" s="80">
        <f>_xlfn.MINIFS(统调负荷!O:O,统调负荷!$C:$C,负荷汇总!$A28)/10</f>
        <v/>
      </c>
      <c r="L28" s="80">
        <f>_xlfn.MINIFS(统调负荷!P:P,统调负荷!$C:$C,负荷汇总!$A28)/10</f>
        <v/>
      </c>
      <c r="M28" s="80">
        <f>_xlfn.MINIFS(统调负荷!Q:Q,统调负荷!$C:$C,负荷汇总!$A28)/10</f>
        <v/>
      </c>
      <c r="N28" s="80">
        <f>_xlfn.MINIFS(统调负荷!R:R,统调负荷!$C:$C,负荷汇总!$A28)/10</f>
        <v/>
      </c>
      <c r="O28" s="80">
        <f>_xlfn.MINIFS(统调负荷!S:S,统调负荷!$C:$C,负荷汇总!$A28)/10</f>
        <v/>
      </c>
      <c r="P28" s="80">
        <f>_xlfn.MINIFS(统调负荷!T:T,统调负荷!$C:$C,负荷汇总!$A28)/10</f>
        <v/>
      </c>
      <c r="R28" s="80" t="inlineStr">
        <is>
          <t>最小值</t>
        </is>
      </c>
      <c r="S28" s="80">
        <f>J28-C28</f>
        <v/>
      </c>
      <c r="T28" s="80">
        <f>K28-D28</f>
        <v/>
      </c>
      <c r="U28" s="80">
        <f>L28-E28</f>
        <v/>
      </c>
      <c r="V28" s="80">
        <f>M28-F28</f>
        <v/>
      </c>
      <c r="W28" s="80">
        <f>N28-G28</f>
        <v/>
      </c>
      <c r="X28" s="80">
        <f>O28-H28</f>
        <v/>
      </c>
    </row>
    <row r="29">
      <c r="A29" s="88" t="inlineStr">
        <is>
          <t>2025-01-07</t>
        </is>
      </c>
      <c r="B29" s="80" t="inlineStr">
        <is>
          <t>平均值</t>
        </is>
      </c>
      <c r="C29" s="80">
        <f>AVERAGEIFS(统调负荷!E:E,统调负荷!$C:$C,负荷汇总!$A29)/10</f>
        <v/>
      </c>
      <c r="D29" s="80">
        <f>AVERAGEIFS(统调负荷!F:F,统调负荷!$C:$C,负荷汇总!$A29)/10</f>
        <v/>
      </c>
      <c r="E29" s="80">
        <f>AVERAGEIFS(统调负荷!G:G,统调负荷!$C:$C,负荷汇总!$A29)/10</f>
        <v/>
      </c>
      <c r="F29" s="80">
        <f>AVERAGEIFS(统调负荷!H:H,统调负荷!$C:$C,负荷汇总!$A29)/10</f>
        <v/>
      </c>
      <c r="G29" s="80">
        <f>AVERAGEIFS(统调负荷!I:I,统调负荷!$C:$C,负荷汇总!$A29)/10</f>
        <v/>
      </c>
      <c r="H29" s="80">
        <f>AVERAGEIFS(统调负荷!J:J,统调负荷!$C:$C,负荷汇总!$A29)/10</f>
        <v/>
      </c>
      <c r="I29" s="80">
        <f>AVERAGEIFS(统调负荷!K:K,统调负荷!$C:$C,负荷汇总!$A29)/10</f>
        <v/>
      </c>
      <c r="J29" s="80">
        <f>AVERAGEIFS(统调负荷!N:N,统调负荷!$C:$C,负荷汇总!$A29)/10</f>
        <v/>
      </c>
      <c r="K29" s="80">
        <f>AVERAGEIFS(统调负荷!O:O,统调负荷!$C:$C,负荷汇总!$A29)/10</f>
        <v/>
      </c>
      <c r="L29" s="80">
        <f>AVERAGEIFS(统调负荷!P:P,统调负荷!$C:$C,负荷汇总!$A29)/10</f>
        <v/>
      </c>
      <c r="M29" s="80">
        <f>AVERAGEIFS(统调负荷!Q:Q,统调负荷!$C:$C,负荷汇总!$A29)/10</f>
        <v/>
      </c>
      <c r="N29" s="80">
        <f>AVERAGEIFS(统调负荷!R:R,统调负荷!$C:$C,负荷汇总!$A29)/10</f>
        <v/>
      </c>
      <c r="O29" s="80">
        <f>AVERAGEIFS(统调负荷!S:S,统调负荷!$C:$C,负荷汇总!$A29)/10</f>
        <v/>
      </c>
      <c r="P29" s="80">
        <f>AVERAGEIFS(统调负荷!T:T,统调负荷!$C:$C,负荷汇总!$A29)/10</f>
        <v/>
      </c>
      <c r="R29" s="80" t="inlineStr">
        <is>
          <t>平均值</t>
        </is>
      </c>
      <c r="S29" s="80">
        <f>J29-C29</f>
        <v/>
      </c>
      <c r="T29" s="80">
        <f>K29-D29</f>
        <v/>
      </c>
      <c r="U29" s="80">
        <f>L29-E29</f>
        <v/>
      </c>
      <c r="V29" s="80">
        <f>M29-F29</f>
        <v/>
      </c>
      <c r="W29" s="80">
        <f>N29-G29</f>
        <v/>
      </c>
      <c r="X29" s="80">
        <f>O29-H29</f>
        <v/>
      </c>
    </row>
    <row r="30">
      <c r="A30" s="88" t="inlineStr">
        <is>
          <t>2025-01-07</t>
        </is>
      </c>
      <c r="B30" s="80" t="inlineStr">
        <is>
          <t>合计</t>
        </is>
      </c>
      <c r="C30" s="80">
        <f>SUMIFS(统调负荷!E:E,统调负荷!$C:$C,负荷汇总!$A30)/10/4</f>
        <v/>
      </c>
      <c r="D30" s="80">
        <f>SUMIFS(统调负荷!F:F,统调负荷!$C:$C,负荷汇总!$A30)/10/4</f>
        <v/>
      </c>
      <c r="E30" s="80">
        <f>SUMIFS(统调负荷!G:G,统调负荷!$C:$C,负荷汇总!$A30)/10/4</f>
        <v/>
      </c>
      <c r="F30" s="80">
        <f>SUMIFS(统调负荷!H:H,统调负荷!$C:$C,负荷汇总!$A30)/10/4</f>
        <v/>
      </c>
      <c r="G30" s="80">
        <f>SUMIFS(统调负荷!I:I,统调负荷!$C:$C,负荷汇总!$A30)/10/4</f>
        <v/>
      </c>
      <c r="H30" s="80">
        <f>SUMIFS(统调负荷!J:J,统调负荷!$C:$C,负荷汇总!$A30)/10/4</f>
        <v/>
      </c>
      <c r="I30" s="80">
        <f>SUMIFS(统调负荷!K:K,统调负荷!$C:$C,负荷汇总!$A30)/10/4</f>
        <v/>
      </c>
      <c r="J30" s="80">
        <f>SUMIFS(统调负荷!N:N,统调负荷!$C:$C,负荷汇总!$A30)/10/4</f>
        <v/>
      </c>
      <c r="K30" s="80">
        <f>SUMIFS(统调负荷!O:O,统调负荷!$C:$C,负荷汇总!$A30)/10/4</f>
        <v/>
      </c>
      <c r="L30" s="80">
        <f>SUMIFS(统调负荷!P:P,统调负荷!$C:$C,负荷汇总!$A30)/10/4</f>
        <v/>
      </c>
      <c r="M30" s="80">
        <f>SUMIFS(统调负荷!Q:Q,统调负荷!$C:$C,负荷汇总!$A30)/10/4</f>
        <v/>
      </c>
      <c r="N30" s="80">
        <f>SUMIFS(统调负荷!R:R,统调负荷!$C:$C,负荷汇总!$A30)/10/4</f>
        <v/>
      </c>
      <c r="O30" s="80">
        <f>SUMIFS(统调负荷!S:S,统调负荷!$C:$C,负荷汇总!$A30)/10/4</f>
        <v/>
      </c>
      <c r="P30" s="80">
        <f>SUMIFS(统调负荷!T:T,统调负荷!$C:$C,负荷汇总!$A30)/10/4</f>
        <v/>
      </c>
      <c r="R30" s="80" t="inlineStr">
        <is>
          <t>合计</t>
        </is>
      </c>
      <c r="S30" s="80">
        <f>J30-C30</f>
        <v/>
      </c>
      <c r="T30" s="80">
        <f>K30-D30</f>
        <v/>
      </c>
      <c r="U30" s="80">
        <f>L30-E30</f>
        <v/>
      </c>
      <c r="V30" s="80">
        <f>M30-F30</f>
        <v/>
      </c>
      <c r="W30" s="80">
        <f>N30-G30</f>
        <v/>
      </c>
      <c r="X30" s="80">
        <f>O30-H30</f>
        <v/>
      </c>
    </row>
    <row r="31">
      <c r="A31" s="88" t="inlineStr">
        <is>
          <t>2025-01-08</t>
        </is>
      </c>
      <c r="B31" s="80" t="inlineStr">
        <is>
          <t>最大值</t>
        </is>
      </c>
      <c r="C31" s="80">
        <f>_xlfn.MAXIFS(统调负荷!E:E,统调负荷!$C:$C,负荷汇总!$A31)/10</f>
        <v/>
      </c>
      <c r="D31" s="80">
        <f>_xlfn.MAXIFS(统调负荷!F:F,统调负荷!$C:$C,负荷汇总!$A31)/10</f>
        <v/>
      </c>
      <c r="E31" s="80">
        <f>_xlfn.MAXIFS(统调负荷!G:G,统调负荷!$C:$C,负荷汇总!$A31)/10</f>
        <v/>
      </c>
      <c r="F31" s="80">
        <f>_xlfn.MAXIFS(统调负荷!H:H,统调负荷!$C:$C,负荷汇总!$A31)/10</f>
        <v/>
      </c>
      <c r="G31" s="80">
        <f>_xlfn.MAXIFS(统调负荷!I:I,统调负荷!$C:$C,负荷汇总!$A31)/10</f>
        <v/>
      </c>
      <c r="H31" s="80">
        <f>_xlfn.MAXIFS(统调负荷!J:J,统调负荷!$C:$C,负荷汇总!$A31)/10</f>
        <v/>
      </c>
      <c r="I31" s="80">
        <f>_xlfn.MAXIFS(统调负荷!K:K,统调负荷!$C:$C,负荷汇总!$A31)/10</f>
        <v/>
      </c>
      <c r="J31" s="80">
        <f>_xlfn.MAXIFS(统调负荷!N:N,统调负荷!$C:$C,负荷汇总!$A31)/10</f>
        <v/>
      </c>
      <c r="K31" s="80">
        <f>_xlfn.MAXIFS(统调负荷!O:O,统调负荷!$C:$C,负荷汇总!$A31)/10</f>
        <v/>
      </c>
      <c r="L31" s="80">
        <f>_xlfn.MAXIFS(统调负荷!P:P,统调负荷!$C:$C,负荷汇总!$A31)/10</f>
        <v/>
      </c>
      <c r="M31" s="80">
        <f>_xlfn.MAXIFS(统调负荷!Q:Q,统调负荷!$C:$C,负荷汇总!$A31)/10</f>
        <v/>
      </c>
      <c r="N31" s="80">
        <f>_xlfn.MAXIFS(统调负荷!R:R,统调负荷!$C:$C,负荷汇总!$A31)/10</f>
        <v/>
      </c>
      <c r="O31" s="80">
        <f>_xlfn.MAXIFS(统调负荷!S:S,统调负荷!$C:$C,负荷汇总!$A31)/10</f>
        <v/>
      </c>
      <c r="P31" s="80">
        <f>_xlfn.MAXIFS(统调负荷!T:T,统调负荷!$C:$C,负荷汇总!$A31)/10</f>
        <v/>
      </c>
      <c r="R31" s="80" t="inlineStr">
        <is>
          <t>最大值</t>
        </is>
      </c>
      <c r="S31" s="80">
        <f>J31-C31</f>
        <v/>
      </c>
      <c r="T31" s="80">
        <f>K31-D31</f>
        <v/>
      </c>
      <c r="U31" s="80">
        <f>L31-E31</f>
        <v/>
      </c>
      <c r="V31" s="80">
        <f>M31-F31</f>
        <v/>
      </c>
      <c r="W31" s="80">
        <f>N31-G31</f>
        <v/>
      </c>
      <c r="X31" s="80">
        <f>O31-H31</f>
        <v/>
      </c>
    </row>
    <row r="32">
      <c r="A32" s="88" t="inlineStr">
        <is>
          <t>2025-01-08</t>
        </is>
      </c>
      <c r="B32" s="80" t="inlineStr">
        <is>
          <t>最小值</t>
        </is>
      </c>
      <c r="C32" s="80">
        <f>_xlfn.MINIFS(统调负荷!E:E,统调负荷!$C:$C,负荷汇总!$A32)/10</f>
        <v/>
      </c>
      <c r="D32" s="80">
        <f>_xlfn.MINIFS(统调负荷!F:F,统调负荷!$C:$C,负荷汇总!$A32)/10</f>
        <v/>
      </c>
      <c r="E32" s="80">
        <f>_xlfn.MINIFS(统调负荷!G:G,统调负荷!$C:$C,负荷汇总!$A32)/10</f>
        <v/>
      </c>
      <c r="F32" s="80">
        <f>_xlfn.MINIFS(统调负荷!H:H,统调负荷!$C:$C,负荷汇总!$A32)/10</f>
        <v/>
      </c>
      <c r="G32" s="80">
        <f>_xlfn.MINIFS(统调负荷!I:I,统调负荷!$C:$C,负荷汇总!$A32)/10</f>
        <v/>
      </c>
      <c r="H32" s="80">
        <f>_xlfn.MINIFS(统调负荷!J:J,统调负荷!$C:$C,负荷汇总!$A32)/10</f>
        <v/>
      </c>
      <c r="I32" s="80">
        <f>_xlfn.MINIFS(统调负荷!K:K,统调负荷!$C:$C,负荷汇总!$A32)/10</f>
        <v/>
      </c>
      <c r="J32" s="80">
        <f>_xlfn.MINIFS(统调负荷!N:N,统调负荷!$C:$C,负荷汇总!$A32)/10</f>
        <v/>
      </c>
      <c r="K32" s="80">
        <f>_xlfn.MINIFS(统调负荷!O:O,统调负荷!$C:$C,负荷汇总!$A32)/10</f>
        <v/>
      </c>
      <c r="L32" s="80">
        <f>_xlfn.MINIFS(统调负荷!P:P,统调负荷!$C:$C,负荷汇总!$A32)/10</f>
        <v/>
      </c>
      <c r="M32" s="80">
        <f>_xlfn.MINIFS(统调负荷!Q:Q,统调负荷!$C:$C,负荷汇总!$A32)/10</f>
        <v/>
      </c>
      <c r="N32" s="80">
        <f>_xlfn.MINIFS(统调负荷!R:R,统调负荷!$C:$C,负荷汇总!$A32)/10</f>
        <v/>
      </c>
      <c r="O32" s="80">
        <f>_xlfn.MINIFS(统调负荷!S:S,统调负荷!$C:$C,负荷汇总!$A32)/10</f>
        <v/>
      </c>
      <c r="P32" s="80">
        <f>_xlfn.MINIFS(统调负荷!T:T,统调负荷!$C:$C,负荷汇总!$A32)/10</f>
        <v/>
      </c>
      <c r="R32" s="80" t="inlineStr">
        <is>
          <t>最小值</t>
        </is>
      </c>
      <c r="S32" s="80">
        <f>J32-C32</f>
        <v/>
      </c>
      <c r="T32" s="80">
        <f>K32-D32</f>
        <v/>
      </c>
      <c r="U32" s="80">
        <f>L32-E32</f>
        <v/>
      </c>
      <c r="V32" s="80">
        <f>M32-F32</f>
        <v/>
      </c>
      <c r="W32" s="80">
        <f>N32-G32</f>
        <v/>
      </c>
      <c r="X32" s="80">
        <f>O32-H32</f>
        <v/>
      </c>
    </row>
    <row r="33">
      <c r="A33" s="88" t="inlineStr">
        <is>
          <t>2025-01-08</t>
        </is>
      </c>
      <c r="B33" s="80" t="inlineStr">
        <is>
          <t>平均值</t>
        </is>
      </c>
      <c r="C33" s="80">
        <f>AVERAGEIFS(统调负荷!E:E,统调负荷!$C:$C,负荷汇总!$A33)/10</f>
        <v/>
      </c>
      <c r="D33" s="80">
        <f>AVERAGEIFS(统调负荷!F:F,统调负荷!$C:$C,负荷汇总!$A33)/10</f>
        <v/>
      </c>
      <c r="E33" s="80">
        <f>AVERAGEIFS(统调负荷!G:G,统调负荷!$C:$C,负荷汇总!$A33)/10</f>
        <v/>
      </c>
      <c r="F33" s="80">
        <f>AVERAGEIFS(统调负荷!H:H,统调负荷!$C:$C,负荷汇总!$A33)/10</f>
        <v/>
      </c>
      <c r="G33" s="80">
        <f>AVERAGEIFS(统调负荷!I:I,统调负荷!$C:$C,负荷汇总!$A33)/10</f>
        <v/>
      </c>
      <c r="H33" s="80">
        <f>AVERAGEIFS(统调负荷!J:J,统调负荷!$C:$C,负荷汇总!$A33)/10</f>
        <v/>
      </c>
      <c r="I33" s="80">
        <f>AVERAGEIFS(统调负荷!K:K,统调负荷!$C:$C,负荷汇总!$A33)/10</f>
        <v/>
      </c>
      <c r="J33" s="80">
        <f>AVERAGEIFS(统调负荷!N:N,统调负荷!$C:$C,负荷汇总!$A33)/10</f>
        <v/>
      </c>
      <c r="K33" s="80">
        <f>AVERAGEIFS(统调负荷!O:O,统调负荷!$C:$C,负荷汇总!$A33)/10</f>
        <v/>
      </c>
      <c r="L33" s="80">
        <f>AVERAGEIFS(统调负荷!P:P,统调负荷!$C:$C,负荷汇总!$A33)/10</f>
        <v/>
      </c>
      <c r="M33" s="80">
        <f>AVERAGEIFS(统调负荷!Q:Q,统调负荷!$C:$C,负荷汇总!$A33)/10</f>
        <v/>
      </c>
      <c r="N33" s="80">
        <f>AVERAGEIFS(统调负荷!R:R,统调负荷!$C:$C,负荷汇总!$A33)/10</f>
        <v/>
      </c>
      <c r="O33" s="80">
        <f>AVERAGEIFS(统调负荷!S:S,统调负荷!$C:$C,负荷汇总!$A33)/10</f>
        <v/>
      </c>
      <c r="P33" s="80">
        <f>AVERAGEIFS(统调负荷!T:T,统调负荷!$C:$C,负荷汇总!$A33)/10</f>
        <v/>
      </c>
      <c r="R33" s="80" t="inlineStr">
        <is>
          <t>平均值</t>
        </is>
      </c>
      <c r="S33" s="80">
        <f>J33-C33</f>
        <v/>
      </c>
      <c r="T33" s="80">
        <f>K33-D33</f>
        <v/>
      </c>
      <c r="U33" s="80">
        <f>L33-E33</f>
        <v/>
      </c>
      <c r="V33" s="80">
        <f>M33-F33</f>
        <v/>
      </c>
      <c r="W33" s="80">
        <f>N33-G33</f>
        <v/>
      </c>
      <c r="X33" s="80">
        <f>O33-H33</f>
        <v/>
      </c>
    </row>
    <row r="34">
      <c r="A34" s="88" t="inlineStr">
        <is>
          <t>2025-01-08</t>
        </is>
      </c>
      <c r="B34" s="80" t="inlineStr">
        <is>
          <t>合计</t>
        </is>
      </c>
      <c r="C34" s="80">
        <f>SUMIFS(统调负荷!E:E,统调负荷!$C:$C,负荷汇总!$A34)/10/4</f>
        <v/>
      </c>
      <c r="D34" s="80">
        <f>SUMIFS(统调负荷!F:F,统调负荷!$C:$C,负荷汇总!$A34)/10/4</f>
        <v/>
      </c>
      <c r="E34" s="80">
        <f>SUMIFS(统调负荷!G:G,统调负荷!$C:$C,负荷汇总!$A34)/10/4</f>
        <v/>
      </c>
      <c r="F34" s="80">
        <f>SUMIFS(统调负荷!H:H,统调负荷!$C:$C,负荷汇总!$A34)/10/4</f>
        <v/>
      </c>
      <c r="G34" s="80">
        <f>SUMIFS(统调负荷!I:I,统调负荷!$C:$C,负荷汇总!$A34)/10/4</f>
        <v/>
      </c>
      <c r="H34" s="80">
        <f>SUMIFS(统调负荷!J:J,统调负荷!$C:$C,负荷汇总!$A34)/10/4</f>
        <v/>
      </c>
      <c r="I34" s="80">
        <f>SUMIFS(统调负荷!K:K,统调负荷!$C:$C,负荷汇总!$A34)/10/4</f>
        <v/>
      </c>
      <c r="J34" s="80">
        <f>SUMIFS(统调负荷!N:N,统调负荷!$C:$C,负荷汇总!$A34)/10/4</f>
        <v/>
      </c>
      <c r="K34" s="80">
        <f>SUMIFS(统调负荷!O:O,统调负荷!$C:$C,负荷汇总!$A34)/10/4</f>
        <v/>
      </c>
      <c r="L34" s="80">
        <f>SUMIFS(统调负荷!P:P,统调负荷!$C:$C,负荷汇总!$A34)/10/4</f>
        <v/>
      </c>
      <c r="M34" s="80">
        <f>SUMIFS(统调负荷!Q:Q,统调负荷!$C:$C,负荷汇总!$A34)/10/4</f>
        <v/>
      </c>
      <c r="N34" s="80">
        <f>SUMIFS(统调负荷!R:R,统调负荷!$C:$C,负荷汇总!$A34)/10/4</f>
        <v/>
      </c>
      <c r="O34" s="80">
        <f>SUMIFS(统调负荷!S:S,统调负荷!$C:$C,负荷汇总!$A34)/10/4</f>
        <v/>
      </c>
      <c r="P34" s="80">
        <f>SUMIFS(统调负荷!T:T,统调负荷!$C:$C,负荷汇总!$A34)/10/4</f>
        <v/>
      </c>
      <c r="R34" s="80" t="inlineStr">
        <is>
          <t>合计</t>
        </is>
      </c>
      <c r="S34" s="80">
        <f>J34-C34</f>
        <v/>
      </c>
      <c r="T34" s="80">
        <f>K34-D34</f>
        <v/>
      </c>
      <c r="U34" s="80">
        <f>L34-E34</f>
        <v/>
      </c>
      <c r="V34" s="80">
        <f>M34-F34</f>
        <v/>
      </c>
      <c r="W34" s="80">
        <f>N34-G34</f>
        <v/>
      </c>
      <c r="X34" s="80">
        <f>O34-H34</f>
        <v/>
      </c>
    </row>
    <row r="35">
      <c r="A35" s="88" t="inlineStr">
        <is>
          <t>2025-01-09</t>
        </is>
      </c>
      <c r="B35" s="80" t="inlineStr">
        <is>
          <t>最大值</t>
        </is>
      </c>
      <c r="C35" s="80">
        <f>_xlfn.MAXIFS(统调负荷!E:E,统调负荷!$C:$C,负荷汇总!$A35)/10</f>
        <v/>
      </c>
      <c r="D35" s="80">
        <f>_xlfn.MAXIFS(统调负荷!F:F,统调负荷!$C:$C,负荷汇总!$A35)/10</f>
        <v/>
      </c>
      <c r="E35" s="80">
        <f>_xlfn.MAXIFS(统调负荷!G:G,统调负荷!$C:$C,负荷汇总!$A35)/10</f>
        <v/>
      </c>
      <c r="F35" s="80">
        <f>_xlfn.MAXIFS(统调负荷!H:H,统调负荷!$C:$C,负荷汇总!$A35)/10</f>
        <v/>
      </c>
      <c r="G35" s="80">
        <f>_xlfn.MAXIFS(统调负荷!I:I,统调负荷!$C:$C,负荷汇总!$A35)/10</f>
        <v/>
      </c>
      <c r="H35" s="80">
        <f>_xlfn.MAXIFS(统调负荷!J:J,统调负荷!$C:$C,负荷汇总!$A35)/10</f>
        <v/>
      </c>
      <c r="I35" s="80">
        <f>_xlfn.MAXIFS(统调负荷!K:K,统调负荷!$C:$C,负荷汇总!$A35)/10</f>
        <v/>
      </c>
      <c r="J35" s="80">
        <f>_xlfn.MAXIFS(统调负荷!N:N,统调负荷!$C:$C,负荷汇总!$A35)/10</f>
        <v/>
      </c>
      <c r="K35" s="80">
        <f>_xlfn.MAXIFS(统调负荷!O:O,统调负荷!$C:$C,负荷汇总!$A35)/10</f>
        <v/>
      </c>
      <c r="L35" s="80">
        <f>_xlfn.MAXIFS(统调负荷!P:P,统调负荷!$C:$C,负荷汇总!$A35)/10</f>
        <v/>
      </c>
      <c r="M35" s="80">
        <f>_xlfn.MAXIFS(统调负荷!Q:Q,统调负荷!$C:$C,负荷汇总!$A35)/10</f>
        <v/>
      </c>
      <c r="N35" s="80">
        <f>_xlfn.MAXIFS(统调负荷!R:R,统调负荷!$C:$C,负荷汇总!$A35)/10</f>
        <v/>
      </c>
      <c r="O35" s="80">
        <f>_xlfn.MAXIFS(统调负荷!S:S,统调负荷!$C:$C,负荷汇总!$A35)/10</f>
        <v/>
      </c>
      <c r="P35" s="80">
        <f>_xlfn.MAXIFS(统调负荷!T:T,统调负荷!$C:$C,负荷汇总!$A35)/10</f>
        <v/>
      </c>
      <c r="R35" s="80" t="inlineStr">
        <is>
          <t>最大值</t>
        </is>
      </c>
      <c r="S35" s="80">
        <f>J35-C35</f>
        <v/>
      </c>
      <c r="T35" s="80">
        <f>K35-D35</f>
        <v/>
      </c>
      <c r="U35" s="80">
        <f>L35-E35</f>
        <v/>
      </c>
      <c r="V35" s="80">
        <f>M35-F35</f>
        <v/>
      </c>
      <c r="W35" s="80">
        <f>N35-G35</f>
        <v/>
      </c>
      <c r="X35" s="80">
        <f>O35-H35</f>
        <v/>
      </c>
    </row>
    <row r="36">
      <c r="A36" s="88" t="inlineStr">
        <is>
          <t>2025-01-09</t>
        </is>
      </c>
      <c r="B36" s="80" t="inlineStr">
        <is>
          <t>最小值</t>
        </is>
      </c>
      <c r="C36" s="80">
        <f>_xlfn.MINIFS(统调负荷!E:E,统调负荷!$C:$C,负荷汇总!$A36)/10</f>
        <v/>
      </c>
      <c r="D36" s="80">
        <f>_xlfn.MINIFS(统调负荷!F:F,统调负荷!$C:$C,负荷汇总!$A36)/10</f>
        <v/>
      </c>
      <c r="E36" s="80">
        <f>_xlfn.MINIFS(统调负荷!G:G,统调负荷!$C:$C,负荷汇总!$A36)/10</f>
        <v/>
      </c>
      <c r="F36" s="80">
        <f>_xlfn.MINIFS(统调负荷!H:H,统调负荷!$C:$C,负荷汇总!$A36)/10</f>
        <v/>
      </c>
      <c r="G36" s="80">
        <f>_xlfn.MINIFS(统调负荷!I:I,统调负荷!$C:$C,负荷汇总!$A36)/10</f>
        <v/>
      </c>
      <c r="H36" s="80">
        <f>_xlfn.MINIFS(统调负荷!J:J,统调负荷!$C:$C,负荷汇总!$A36)/10</f>
        <v/>
      </c>
      <c r="I36" s="80">
        <f>_xlfn.MINIFS(统调负荷!K:K,统调负荷!$C:$C,负荷汇总!$A36)/10</f>
        <v/>
      </c>
      <c r="J36" s="80">
        <f>_xlfn.MINIFS(统调负荷!N:N,统调负荷!$C:$C,负荷汇总!$A36)/10</f>
        <v/>
      </c>
      <c r="K36" s="80">
        <f>_xlfn.MINIFS(统调负荷!O:O,统调负荷!$C:$C,负荷汇总!$A36)/10</f>
        <v/>
      </c>
      <c r="L36" s="80">
        <f>_xlfn.MINIFS(统调负荷!P:P,统调负荷!$C:$C,负荷汇总!$A36)/10</f>
        <v/>
      </c>
      <c r="M36" s="80">
        <f>_xlfn.MINIFS(统调负荷!Q:Q,统调负荷!$C:$C,负荷汇总!$A36)/10</f>
        <v/>
      </c>
      <c r="N36" s="80">
        <f>_xlfn.MINIFS(统调负荷!R:R,统调负荷!$C:$C,负荷汇总!$A36)/10</f>
        <v/>
      </c>
      <c r="O36" s="80">
        <f>_xlfn.MINIFS(统调负荷!S:S,统调负荷!$C:$C,负荷汇总!$A36)/10</f>
        <v/>
      </c>
      <c r="P36" s="80">
        <f>_xlfn.MINIFS(统调负荷!T:T,统调负荷!$C:$C,负荷汇总!$A36)/10</f>
        <v/>
      </c>
      <c r="R36" s="80" t="inlineStr">
        <is>
          <t>最小值</t>
        </is>
      </c>
      <c r="S36" s="80">
        <f>J36-C36</f>
        <v/>
      </c>
      <c r="T36" s="80">
        <f>K36-D36</f>
        <v/>
      </c>
      <c r="U36" s="80">
        <f>L36-E36</f>
        <v/>
      </c>
      <c r="V36" s="80">
        <f>M36-F36</f>
        <v/>
      </c>
      <c r="W36" s="80">
        <f>N36-G36</f>
        <v/>
      </c>
      <c r="X36" s="80">
        <f>O36-H36</f>
        <v/>
      </c>
    </row>
    <row r="37">
      <c r="A37" s="88" t="inlineStr">
        <is>
          <t>2025-01-09</t>
        </is>
      </c>
      <c r="B37" s="80" t="inlineStr">
        <is>
          <t>平均值</t>
        </is>
      </c>
      <c r="C37" s="80">
        <f>AVERAGEIFS(统调负荷!E:E,统调负荷!$C:$C,负荷汇总!$A37)/10</f>
        <v/>
      </c>
      <c r="D37" s="80">
        <f>AVERAGEIFS(统调负荷!F:F,统调负荷!$C:$C,负荷汇总!$A37)/10</f>
        <v/>
      </c>
      <c r="E37" s="80">
        <f>AVERAGEIFS(统调负荷!G:G,统调负荷!$C:$C,负荷汇总!$A37)/10</f>
        <v/>
      </c>
      <c r="F37" s="80">
        <f>AVERAGEIFS(统调负荷!H:H,统调负荷!$C:$C,负荷汇总!$A37)/10</f>
        <v/>
      </c>
      <c r="G37" s="80">
        <f>AVERAGEIFS(统调负荷!I:I,统调负荷!$C:$C,负荷汇总!$A37)/10</f>
        <v/>
      </c>
      <c r="H37" s="80">
        <f>AVERAGEIFS(统调负荷!J:J,统调负荷!$C:$C,负荷汇总!$A37)/10</f>
        <v/>
      </c>
      <c r="I37" s="80">
        <f>AVERAGEIFS(统调负荷!K:K,统调负荷!$C:$C,负荷汇总!$A37)/10</f>
        <v/>
      </c>
      <c r="J37" s="80">
        <f>AVERAGEIFS(统调负荷!N:N,统调负荷!$C:$C,负荷汇总!$A37)/10</f>
        <v/>
      </c>
      <c r="K37" s="80">
        <f>AVERAGEIFS(统调负荷!O:O,统调负荷!$C:$C,负荷汇总!$A37)/10</f>
        <v/>
      </c>
      <c r="L37" s="80">
        <f>AVERAGEIFS(统调负荷!P:P,统调负荷!$C:$C,负荷汇总!$A37)/10</f>
        <v/>
      </c>
      <c r="M37" s="80">
        <f>AVERAGEIFS(统调负荷!Q:Q,统调负荷!$C:$C,负荷汇总!$A37)/10</f>
        <v/>
      </c>
      <c r="N37" s="80">
        <f>AVERAGEIFS(统调负荷!R:R,统调负荷!$C:$C,负荷汇总!$A37)/10</f>
        <v/>
      </c>
      <c r="O37" s="80">
        <f>AVERAGEIFS(统调负荷!S:S,统调负荷!$C:$C,负荷汇总!$A37)/10</f>
        <v/>
      </c>
      <c r="P37" s="80">
        <f>AVERAGEIFS(统调负荷!T:T,统调负荷!$C:$C,负荷汇总!$A37)/10</f>
        <v/>
      </c>
      <c r="R37" s="80" t="inlineStr">
        <is>
          <t>平均值</t>
        </is>
      </c>
      <c r="S37" s="80">
        <f>J37-C37</f>
        <v/>
      </c>
      <c r="T37" s="80">
        <f>K37-D37</f>
        <v/>
      </c>
      <c r="U37" s="80">
        <f>L37-E37</f>
        <v/>
      </c>
      <c r="V37" s="80">
        <f>M37-F37</f>
        <v/>
      </c>
      <c r="W37" s="80">
        <f>N37-G37</f>
        <v/>
      </c>
      <c r="X37" s="80">
        <f>O37-H37</f>
        <v/>
      </c>
    </row>
    <row r="38">
      <c r="A38" s="88" t="inlineStr">
        <is>
          <t>2025-01-09</t>
        </is>
      </c>
      <c r="B38" s="80" t="inlineStr">
        <is>
          <t>合计</t>
        </is>
      </c>
      <c r="C38" s="80">
        <f>SUMIFS(统调负荷!E:E,统调负荷!$C:$C,负荷汇总!$A38)/10/4</f>
        <v/>
      </c>
      <c r="D38" s="80">
        <f>SUMIFS(统调负荷!F:F,统调负荷!$C:$C,负荷汇总!$A38)/10/4</f>
        <v/>
      </c>
      <c r="E38" s="80">
        <f>SUMIFS(统调负荷!G:G,统调负荷!$C:$C,负荷汇总!$A38)/10/4</f>
        <v/>
      </c>
      <c r="F38" s="80">
        <f>SUMIFS(统调负荷!H:H,统调负荷!$C:$C,负荷汇总!$A38)/10/4</f>
        <v/>
      </c>
      <c r="G38" s="80">
        <f>SUMIFS(统调负荷!I:I,统调负荷!$C:$C,负荷汇总!$A38)/10/4</f>
        <v/>
      </c>
      <c r="H38" s="80">
        <f>SUMIFS(统调负荷!J:J,统调负荷!$C:$C,负荷汇总!$A38)/10/4</f>
        <v/>
      </c>
      <c r="I38" s="80">
        <f>SUMIFS(统调负荷!K:K,统调负荷!$C:$C,负荷汇总!$A38)/10/4</f>
        <v/>
      </c>
      <c r="J38" s="80">
        <f>SUMIFS(统调负荷!N:N,统调负荷!$C:$C,负荷汇总!$A38)/10/4</f>
        <v/>
      </c>
      <c r="K38" s="80">
        <f>SUMIFS(统调负荷!O:O,统调负荷!$C:$C,负荷汇总!$A38)/10/4</f>
        <v/>
      </c>
      <c r="L38" s="80">
        <f>SUMIFS(统调负荷!P:P,统调负荷!$C:$C,负荷汇总!$A38)/10/4</f>
        <v/>
      </c>
      <c r="M38" s="80">
        <f>SUMIFS(统调负荷!Q:Q,统调负荷!$C:$C,负荷汇总!$A38)/10/4</f>
        <v/>
      </c>
      <c r="N38" s="80">
        <f>SUMIFS(统调负荷!R:R,统调负荷!$C:$C,负荷汇总!$A38)/10/4</f>
        <v/>
      </c>
      <c r="O38" s="80">
        <f>SUMIFS(统调负荷!S:S,统调负荷!$C:$C,负荷汇总!$A38)/10/4</f>
        <v/>
      </c>
      <c r="P38" s="80">
        <f>SUMIFS(统调负荷!T:T,统调负荷!$C:$C,负荷汇总!$A38)/10/4</f>
        <v/>
      </c>
      <c r="R38" s="80" t="inlineStr">
        <is>
          <t>合计</t>
        </is>
      </c>
      <c r="S38" s="80">
        <f>J38-C38</f>
        <v/>
      </c>
      <c r="T38" s="80">
        <f>K38-D38</f>
        <v/>
      </c>
      <c r="U38" s="80">
        <f>L38-E38</f>
        <v/>
      </c>
      <c r="V38" s="80">
        <f>M38-F38</f>
        <v/>
      </c>
      <c r="W38" s="80">
        <f>N38-G38</f>
        <v/>
      </c>
      <c r="X38" s="80">
        <f>O38-H38</f>
        <v/>
      </c>
    </row>
    <row r="39">
      <c r="A39" s="88" t="inlineStr">
        <is>
          <t>2025-01-10</t>
        </is>
      </c>
      <c r="B39" s="80" t="inlineStr">
        <is>
          <t>最大值</t>
        </is>
      </c>
      <c r="C39" s="80">
        <f>_xlfn.MAXIFS(统调负荷!E:E,统调负荷!$C:$C,负荷汇总!$A39)/10</f>
        <v/>
      </c>
      <c r="D39" s="80">
        <f>_xlfn.MAXIFS(统调负荷!F:F,统调负荷!$C:$C,负荷汇总!$A39)/10</f>
        <v/>
      </c>
      <c r="E39" s="80">
        <f>_xlfn.MAXIFS(统调负荷!G:G,统调负荷!$C:$C,负荷汇总!$A39)/10</f>
        <v/>
      </c>
      <c r="F39" s="80">
        <f>_xlfn.MAXIFS(统调负荷!H:H,统调负荷!$C:$C,负荷汇总!$A39)/10</f>
        <v/>
      </c>
      <c r="G39" s="80">
        <f>_xlfn.MAXIFS(统调负荷!I:I,统调负荷!$C:$C,负荷汇总!$A39)/10</f>
        <v/>
      </c>
      <c r="H39" s="80">
        <f>_xlfn.MAXIFS(统调负荷!J:J,统调负荷!$C:$C,负荷汇总!$A39)/10</f>
        <v/>
      </c>
      <c r="I39" s="80">
        <f>_xlfn.MAXIFS(统调负荷!K:K,统调负荷!$C:$C,负荷汇总!$A39)/10</f>
        <v/>
      </c>
      <c r="J39" s="80">
        <f>_xlfn.MAXIFS(统调负荷!N:N,统调负荷!$C:$C,负荷汇总!$A39)/10</f>
        <v/>
      </c>
      <c r="K39" s="80">
        <f>_xlfn.MAXIFS(统调负荷!O:O,统调负荷!$C:$C,负荷汇总!$A39)/10</f>
        <v/>
      </c>
      <c r="L39" s="80">
        <f>_xlfn.MAXIFS(统调负荷!P:P,统调负荷!$C:$C,负荷汇总!$A39)/10</f>
        <v/>
      </c>
      <c r="M39" s="80">
        <f>_xlfn.MAXIFS(统调负荷!Q:Q,统调负荷!$C:$C,负荷汇总!$A39)/10</f>
        <v/>
      </c>
      <c r="N39" s="80">
        <f>_xlfn.MAXIFS(统调负荷!R:R,统调负荷!$C:$C,负荷汇总!$A39)/10</f>
        <v/>
      </c>
      <c r="O39" s="80">
        <f>_xlfn.MAXIFS(统调负荷!S:S,统调负荷!$C:$C,负荷汇总!$A39)/10</f>
        <v/>
      </c>
      <c r="P39" s="80">
        <f>_xlfn.MAXIFS(统调负荷!T:T,统调负荷!$C:$C,负荷汇总!$A39)/10</f>
        <v/>
      </c>
      <c r="R39" s="80" t="inlineStr">
        <is>
          <t>最大值</t>
        </is>
      </c>
      <c r="S39" s="80">
        <f>J39-C39</f>
        <v/>
      </c>
      <c r="T39" s="80">
        <f>K39-D39</f>
        <v/>
      </c>
      <c r="U39" s="80">
        <f>L39-E39</f>
        <v/>
      </c>
      <c r="V39" s="80">
        <f>M39-F39</f>
        <v/>
      </c>
      <c r="W39" s="80">
        <f>N39-G39</f>
        <v/>
      </c>
      <c r="X39" s="80">
        <f>O39-H39</f>
        <v/>
      </c>
    </row>
    <row r="40">
      <c r="A40" s="88" t="inlineStr">
        <is>
          <t>2025-01-10</t>
        </is>
      </c>
      <c r="B40" s="80" t="inlineStr">
        <is>
          <t>最小值</t>
        </is>
      </c>
      <c r="C40" s="80">
        <f>_xlfn.MINIFS(统调负荷!E:E,统调负荷!$C:$C,负荷汇总!$A40)/10</f>
        <v/>
      </c>
      <c r="D40" s="80">
        <f>_xlfn.MINIFS(统调负荷!F:F,统调负荷!$C:$C,负荷汇总!$A40)/10</f>
        <v/>
      </c>
      <c r="E40" s="80">
        <f>_xlfn.MINIFS(统调负荷!G:G,统调负荷!$C:$C,负荷汇总!$A40)/10</f>
        <v/>
      </c>
      <c r="F40" s="80">
        <f>_xlfn.MINIFS(统调负荷!H:H,统调负荷!$C:$C,负荷汇总!$A40)/10</f>
        <v/>
      </c>
      <c r="G40" s="80">
        <f>_xlfn.MINIFS(统调负荷!I:I,统调负荷!$C:$C,负荷汇总!$A40)/10</f>
        <v/>
      </c>
      <c r="H40" s="80">
        <f>_xlfn.MINIFS(统调负荷!J:J,统调负荷!$C:$C,负荷汇总!$A40)/10</f>
        <v/>
      </c>
      <c r="I40" s="80">
        <f>_xlfn.MINIFS(统调负荷!K:K,统调负荷!$C:$C,负荷汇总!$A40)/10</f>
        <v/>
      </c>
      <c r="J40" s="80">
        <f>_xlfn.MINIFS(统调负荷!N:N,统调负荷!$C:$C,负荷汇总!$A40)/10</f>
        <v/>
      </c>
      <c r="K40" s="80">
        <f>_xlfn.MINIFS(统调负荷!O:O,统调负荷!$C:$C,负荷汇总!$A40)/10</f>
        <v/>
      </c>
      <c r="L40" s="80">
        <f>_xlfn.MINIFS(统调负荷!P:P,统调负荷!$C:$C,负荷汇总!$A40)/10</f>
        <v/>
      </c>
      <c r="M40" s="80">
        <f>_xlfn.MINIFS(统调负荷!Q:Q,统调负荷!$C:$C,负荷汇总!$A40)/10</f>
        <v/>
      </c>
      <c r="N40" s="80">
        <f>_xlfn.MINIFS(统调负荷!R:R,统调负荷!$C:$C,负荷汇总!$A40)/10</f>
        <v/>
      </c>
      <c r="O40" s="80">
        <f>_xlfn.MINIFS(统调负荷!S:S,统调负荷!$C:$C,负荷汇总!$A40)/10</f>
        <v/>
      </c>
      <c r="P40" s="80">
        <f>_xlfn.MINIFS(统调负荷!T:T,统调负荷!$C:$C,负荷汇总!$A40)/10</f>
        <v/>
      </c>
      <c r="R40" s="80" t="inlineStr">
        <is>
          <t>最小值</t>
        </is>
      </c>
      <c r="S40" s="80">
        <f>J40-C40</f>
        <v/>
      </c>
      <c r="T40" s="80">
        <f>K40-D40</f>
        <v/>
      </c>
      <c r="U40" s="80">
        <f>L40-E40</f>
        <v/>
      </c>
      <c r="V40" s="80">
        <f>M40-F40</f>
        <v/>
      </c>
      <c r="W40" s="80">
        <f>N40-G40</f>
        <v/>
      </c>
      <c r="X40" s="80">
        <f>O40-H40</f>
        <v/>
      </c>
    </row>
    <row r="41">
      <c r="A41" s="88" t="inlineStr">
        <is>
          <t>2025-01-10</t>
        </is>
      </c>
      <c r="B41" s="80" t="inlineStr">
        <is>
          <t>平均值</t>
        </is>
      </c>
      <c r="C41" s="80">
        <f>AVERAGEIFS(统调负荷!E:E,统调负荷!$C:$C,负荷汇总!$A41)/10</f>
        <v/>
      </c>
      <c r="D41" s="80">
        <f>AVERAGEIFS(统调负荷!F:F,统调负荷!$C:$C,负荷汇总!$A41)/10</f>
        <v/>
      </c>
      <c r="E41" s="80">
        <f>AVERAGEIFS(统调负荷!G:G,统调负荷!$C:$C,负荷汇总!$A41)/10</f>
        <v/>
      </c>
      <c r="F41" s="80">
        <f>AVERAGEIFS(统调负荷!H:H,统调负荷!$C:$C,负荷汇总!$A41)/10</f>
        <v/>
      </c>
      <c r="G41" s="80">
        <f>AVERAGEIFS(统调负荷!I:I,统调负荷!$C:$C,负荷汇总!$A41)/10</f>
        <v/>
      </c>
      <c r="H41" s="80">
        <f>AVERAGEIFS(统调负荷!J:J,统调负荷!$C:$C,负荷汇总!$A41)/10</f>
        <v/>
      </c>
      <c r="I41" s="80">
        <f>AVERAGEIFS(统调负荷!K:K,统调负荷!$C:$C,负荷汇总!$A41)/10</f>
        <v/>
      </c>
      <c r="J41" s="80">
        <f>AVERAGEIFS(统调负荷!N:N,统调负荷!$C:$C,负荷汇总!$A41)/10</f>
        <v/>
      </c>
      <c r="K41" s="80">
        <f>AVERAGEIFS(统调负荷!O:O,统调负荷!$C:$C,负荷汇总!$A41)/10</f>
        <v/>
      </c>
      <c r="L41" s="80">
        <f>AVERAGEIFS(统调负荷!P:P,统调负荷!$C:$C,负荷汇总!$A41)/10</f>
        <v/>
      </c>
      <c r="M41" s="80">
        <f>AVERAGEIFS(统调负荷!Q:Q,统调负荷!$C:$C,负荷汇总!$A41)/10</f>
        <v/>
      </c>
      <c r="N41" s="80">
        <f>AVERAGEIFS(统调负荷!R:R,统调负荷!$C:$C,负荷汇总!$A41)/10</f>
        <v/>
      </c>
      <c r="O41" s="80">
        <f>AVERAGEIFS(统调负荷!S:S,统调负荷!$C:$C,负荷汇总!$A41)/10</f>
        <v/>
      </c>
      <c r="P41" s="80">
        <f>AVERAGEIFS(统调负荷!T:T,统调负荷!$C:$C,负荷汇总!$A41)/10</f>
        <v/>
      </c>
      <c r="R41" s="80" t="inlineStr">
        <is>
          <t>平均值</t>
        </is>
      </c>
      <c r="S41" s="80">
        <f>J41-C41</f>
        <v/>
      </c>
      <c r="T41" s="80">
        <f>K41-D41</f>
        <v/>
      </c>
      <c r="U41" s="80">
        <f>L41-E41</f>
        <v/>
      </c>
      <c r="V41" s="80">
        <f>M41-F41</f>
        <v/>
      </c>
      <c r="W41" s="80">
        <f>N41-G41</f>
        <v/>
      </c>
      <c r="X41" s="80">
        <f>O41-H41</f>
        <v/>
      </c>
    </row>
    <row r="42">
      <c r="A42" s="88" t="inlineStr">
        <is>
          <t>2025-01-10</t>
        </is>
      </c>
      <c r="B42" s="80" t="inlineStr">
        <is>
          <t>合计</t>
        </is>
      </c>
      <c r="C42" s="80">
        <f>SUMIFS(统调负荷!E:E,统调负荷!$C:$C,负荷汇总!$A42)/10/4</f>
        <v/>
      </c>
      <c r="D42" s="80">
        <f>SUMIFS(统调负荷!F:F,统调负荷!$C:$C,负荷汇总!$A42)/10/4</f>
        <v/>
      </c>
      <c r="E42" s="80">
        <f>SUMIFS(统调负荷!G:G,统调负荷!$C:$C,负荷汇总!$A42)/10/4</f>
        <v/>
      </c>
      <c r="F42" s="80">
        <f>SUMIFS(统调负荷!H:H,统调负荷!$C:$C,负荷汇总!$A42)/10/4</f>
        <v/>
      </c>
      <c r="G42" s="80">
        <f>SUMIFS(统调负荷!I:I,统调负荷!$C:$C,负荷汇总!$A42)/10/4</f>
        <v/>
      </c>
      <c r="H42" s="80">
        <f>SUMIFS(统调负荷!J:J,统调负荷!$C:$C,负荷汇总!$A42)/10/4</f>
        <v/>
      </c>
      <c r="I42" s="80">
        <f>SUMIFS(统调负荷!K:K,统调负荷!$C:$C,负荷汇总!$A42)/10/4</f>
        <v/>
      </c>
      <c r="J42" s="80">
        <f>SUMIFS(统调负荷!N:N,统调负荷!$C:$C,负荷汇总!$A42)/10/4</f>
        <v/>
      </c>
      <c r="K42" s="80">
        <f>SUMIFS(统调负荷!O:O,统调负荷!$C:$C,负荷汇总!$A42)/10/4</f>
        <v/>
      </c>
      <c r="L42" s="80">
        <f>SUMIFS(统调负荷!P:P,统调负荷!$C:$C,负荷汇总!$A42)/10/4</f>
        <v/>
      </c>
      <c r="M42" s="80">
        <f>SUMIFS(统调负荷!Q:Q,统调负荷!$C:$C,负荷汇总!$A42)/10/4</f>
        <v/>
      </c>
      <c r="N42" s="80">
        <f>SUMIFS(统调负荷!R:R,统调负荷!$C:$C,负荷汇总!$A42)/10/4</f>
        <v/>
      </c>
      <c r="O42" s="80">
        <f>SUMIFS(统调负荷!S:S,统调负荷!$C:$C,负荷汇总!$A42)/10/4</f>
        <v/>
      </c>
      <c r="P42" s="80">
        <f>SUMIFS(统调负荷!T:T,统调负荷!$C:$C,负荷汇总!$A42)/10/4</f>
        <v/>
      </c>
      <c r="R42" s="80" t="inlineStr">
        <is>
          <t>合计</t>
        </is>
      </c>
      <c r="S42" s="80">
        <f>J42-C42</f>
        <v/>
      </c>
      <c r="T42" s="80">
        <f>K42-D42</f>
        <v/>
      </c>
      <c r="U42" s="80">
        <f>L42-E42</f>
        <v/>
      </c>
      <c r="V42" s="80">
        <f>M42-F42</f>
        <v/>
      </c>
      <c r="W42" s="80">
        <f>N42-G42</f>
        <v/>
      </c>
      <c r="X42" s="80">
        <f>O42-H42</f>
        <v/>
      </c>
    </row>
    <row r="43">
      <c r="A43" s="88" t="inlineStr">
        <is>
          <t>2025-01-11</t>
        </is>
      </c>
      <c r="B43" s="80" t="inlineStr">
        <is>
          <t>最大值</t>
        </is>
      </c>
      <c r="C43" s="80">
        <f>_xlfn.MAXIFS(统调负荷!E:E,统调负荷!$C:$C,负荷汇总!$A43)/10</f>
        <v/>
      </c>
      <c r="D43" s="80">
        <f>_xlfn.MAXIFS(统调负荷!F:F,统调负荷!$C:$C,负荷汇总!$A43)/10</f>
        <v/>
      </c>
      <c r="E43" s="80">
        <f>_xlfn.MAXIFS(统调负荷!G:G,统调负荷!$C:$C,负荷汇总!$A43)/10</f>
        <v/>
      </c>
      <c r="F43" s="80">
        <f>_xlfn.MAXIFS(统调负荷!H:H,统调负荷!$C:$C,负荷汇总!$A43)/10</f>
        <v/>
      </c>
      <c r="G43" s="80">
        <f>_xlfn.MAXIFS(统调负荷!I:I,统调负荷!$C:$C,负荷汇总!$A43)/10</f>
        <v/>
      </c>
      <c r="H43" s="80">
        <f>_xlfn.MAXIFS(统调负荷!J:J,统调负荷!$C:$C,负荷汇总!$A43)/10</f>
        <v/>
      </c>
      <c r="I43" s="80">
        <f>_xlfn.MAXIFS(统调负荷!K:K,统调负荷!$C:$C,负荷汇总!$A43)/10</f>
        <v/>
      </c>
      <c r="J43" s="80">
        <f>_xlfn.MAXIFS(统调负荷!N:N,统调负荷!$C:$C,负荷汇总!$A43)/10</f>
        <v/>
      </c>
      <c r="K43" s="80">
        <f>_xlfn.MAXIFS(统调负荷!O:O,统调负荷!$C:$C,负荷汇总!$A43)/10</f>
        <v/>
      </c>
      <c r="L43" s="80">
        <f>_xlfn.MAXIFS(统调负荷!P:P,统调负荷!$C:$C,负荷汇总!$A43)/10</f>
        <v/>
      </c>
      <c r="M43" s="80">
        <f>_xlfn.MAXIFS(统调负荷!Q:Q,统调负荷!$C:$C,负荷汇总!$A43)/10</f>
        <v/>
      </c>
      <c r="N43" s="80">
        <f>_xlfn.MAXIFS(统调负荷!R:R,统调负荷!$C:$C,负荷汇总!$A43)/10</f>
        <v/>
      </c>
      <c r="O43" s="80">
        <f>_xlfn.MAXIFS(统调负荷!S:S,统调负荷!$C:$C,负荷汇总!$A43)/10</f>
        <v/>
      </c>
      <c r="P43" s="80">
        <f>_xlfn.MAXIFS(统调负荷!T:T,统调负荷!$C:$C,负荷汇总!$A43)/10</f>
        <v/>
      </c>
      <c r="R43" s="80" t="inlineStr">
        <is>
          <t>最大值</t>
        </is>
      </c>
      <c r="S43" s="80">
        <f>J43-C43</f>
        <v/>
      </c>
      <c r="T43" s="80">
        <f>K43-D43</f>
        <v/>
      </c>
      <c r="U43" s="80">
        <f>L43-E43</f>
        <v/>
      </c>
      <c r="V43" s="80">
        <f>M43-F43</f>
        <v/>
      </c>
      <c r="W43" s="80">
        <f>N43-G43</f>
        <v/>
      </c>
      <c r="X43" s="80">
        <f>O43-H43</f>
        <v/>
      </c>
    </row>
    <row r="44">
      <c r="A44" s="88" t="inlineStr">
        <is>
          <t>2025-01-11</t>
        </is>
      </c>
      <c r="B44" s="80" t="inlineStr">
        <is>
          <t>最小值</t>
        </is>
      </c>
      <c r="C44" s="80">
        <f>_xlfn.MINIFS(统调负荷!E:E,统调负荷!$C:$C,负荷汇总!$A44)/10</f>
        <v/>
      </c>
      <c r="D44" s="80">
        <f>_xlfn.MINIFS(统调负荷!F:F,统调负荷!$C:$C,负荷汇总!$A44)/10</f>
        <v/>
      </c>
      <c r="E44" s="80">
        <f>_xlfn.MINIFS(统调负荷!G:G,统调负荷!$C:$C,负荷汇总!$A44)/10</f>
        <v/>
      </c>
      <c r="F44" s="80">
        <f>_xlfn.MINIFS(统调负荷!H:H,统调负荷!$C:$C,负荷汇总!$A44)/10</f>
        <v/>
      </c>
      <c r="G44" s="80">
        <f>_xlfn.MINIFS(统调负荷!I:I,统调负荷!$C:$C,负荷汇总!$A44)/10</f>
        <v/>
      </c>
      <c r="H44" s="80">
        <f>_xlfn.MINIFS(统调负荷!J:J,统调负荷!$C:$C,负荷汇总!$A44)/10</f>
        <v/>
      </c>
      <c r="I44" s="80">
        <f>_xlfn.MINIFS(统调负荷!K:K,统调负荷!$C:$C,负荷汇总!$A44)/10</f>
        <v/>
      </c>
      <c r="J44" s="80">
        <f>_xlfn.MINIFS(统调负荷!N:N,统调负荷!$C:$C,负荷汇总!$A44)/10</f>
        <v/>
      </c>
      <c r="K44" s="80">
        <f>_xlfn.MINIFS(统调负荷!O:O,统调负荷!$C:$C,负荷汇总!$A44)/10</f>
        <v/>
      </c>
      <c r="L44" s="80">
        <f>_xlfn.MINIFS(统调负荷!P:P,统调负荷!$C:$C,负荷汇总!$A44)/10</f>
        <v/>
      </c>
      <c r="M44" s="80">
        <f>_xlfn.MINIFS(统调负荷!Q:Q,统调负荷!$C:$C,负荷汇总!$A44)/10</f>
        <v/>
      </c>
      <c r="N44" s="80">
        <f>_xlfn.MINIFS(统调负荷!R:R,统调负荷!$C:$C,负荷汇总!$A44)/10</f>
        <v/>
      </c>
      <c r="O44" s="80">
        <f>_xlfn.MINIFS(统调负荷!S:S,统调负荷!$C:$C,负荷汇总!$A44)/10</f>
        <v/>
      </c>
      <c r="P44" s="80">
        <f>_xlfn.MINIFS(统调负荷!T:T,统调负荷!$C:$C,负荷汇总!$A44)/10</f>
        <v/>
      </c>
      <c r="R44" s="80" t="inlineStr">
        <is>
          <t>最小值</t>
        </is>
      </c>
      <c r="S44" s="80">
        <f>J44-C44</f>
        <v/>
      </c>
      <c r="T44" s="80">
        <f>K44-D44</f>
        <v/>
      </c>
      <c r="U44" s="80">
        <f>L44-E44</f>
        <v/>
      </c>
      <c r="V44" s="80">
        <f>M44-F44</f>
        <v/>
      </c>
      <c r="W44" s="80">
        <f>N44-G44</f>
        <v/>
      </c>
      <c r="X44" s="80">
        <f>O44-H44</f>
        <v/>
      </c>
    </row>
    <row r="45">
      <c r="A45" s="88" t="inlineStr">
        <is>
          <t>2025-01-11</t>
        </is>
      </c>
      <c r="B45" s="80" t="inlineStr">
        <is>
          <t>平均值</t>
        </is>
      </c>
      <c r="C45" s="80">
        <f>AVERAGEIFS(统调负荷!E:E,统调负荷!$C:$C,负荷汇总!$A45)/10</f>
        <v/>
      </c>
      <c r="D45" s="80">
        <f>AVERAGEIFS(统调负荷!F:F,统调负荷!$C:$C,负荷汇总!$A45)/10</f>
        <v/>
      </c>
      <c r="E45" s="80">
        <f>AVERAGEIFS(统调负荷!G:G,统调负荷!$C:$C,负荷汇总!$A45)/10</f>
        <v/>
      </c>
      <c r="F45" s="80">
        <f>AVERAGEIFS(统调负荷!H:H,统调负荷!$C:$C,负荷汇总!$A45)/10</f>
        <v/>
      </c>
      <c r="G45" s="80">
        <f>AVERAGEIFS(统调负荷!I:I,统调负荷!$C:$C,负荷汇总!$A45)/10</f>
        <v/>
      </c>
      <c r="H45" s="80">
        <f>AVERAGEIFS(统调负荷!J:J,统调负荷!$C:$C,负荷汇总!$A45)/10</f>
        <v/>
      </c>
      <c r="I45" s="80">
        <f>AVERAGEIFS(统调负荷!K:K,统调负荷!$C:$C,负荷汇总!$A45)/10</f>
        <v/>
      </c>
      <c r="J45" s="80">
        <f>AVERAGEIFS(统调负荷!N:N,统调负荷!$C:$C,负荷汇总!$A45)/10</f>
        <v/>
      </c>
      <c r="K45" s="80">
        <f>AVERAGEIFS(统调负荷!O:O,统调负荷!$C:$C,负荷汇总!$A45)/10</f>
        <v/>
      </c>
      <c r="L45" s="80">
        <f>AVERAGEIFS(统调负荷!P:P,统调负荷!$C:$C,负荷汇总!$A45)/10</f>
        <v/>
      </c>
      <c r="M45" s="80">
        <f>AVERAGEIFS(统调负荷!Q:Q,统调负荷!$C:$C,负荷汇总!$A45)/10</f>
        <v/>
      </c>
      <c r="N45" s="80">
        <f>AVERAGEIFS(统调负荷!R:R,统调负荷!$C:$C,负荷汇总!$A45)/10</f>
        <v/>
      </c>
      <c r="O45" s="80">
        <f>AVERAGEIFS(统调负荷!S:S,统调负荷!$C:$C,负荷汇总!$A45)/10</f>
        <v/>
      </c>
      <c r="P45" s="80">
        <f>AVERAGEIFS(统调负荷!T:T,统调负荷!$C:$C,负荷汇总!$A45)/10</f>
        <v/>
      </c>
      <c r="R45" s="80" t="inlineStr">
        <is>
          <t>平均值</t>
        </is>
      </c>
      <c r="S45" s="80">
        <f>J45-C45</f>
        <v/>
      </c>
      <c r="T45" s="80">
        <f>K45-D45</f>
        <v/>
      </c>
      <c r="U45" s="80">
        <f>L45-E45</f>
        <v/>
      </c>
      <c r="V45" s="80">
        <f>M45-F45</f>
        <v/>
      </c>
      <c r="W45" s="80">
        <f>N45-G45</f>
        <v/>
      </c>
      <c r="X45" s="80">
        <f>O45-H45</f>
        <v/>
      </c>
    </row>
    <row r="46">
      <c r="A46" s="88" t="inlineStr">
        <is>
          <t>2025-01-11</t>
        </is>
      </c>
      <c r="B46" s="80" t="inlineStr">
        <is>
          <t>合计</t>
        </is>
      </c>
      <c r="C46" s="80">
        <f>SUMIFS(统调负荷!E:E,统调负荷!$C:$C,负荷汇总!$A46)/10/4</f>
        <v/>
      </c>
      <c r="D46" s="80">
        <f>SUMIFS(统调负荷!F:F,统调负荷!$C:$C,负荷汇总!$A46)/10/4</f>
        <v/>
      </c>
      <c r="E46" s="80">
        <f>SUMIFS(统调负荷!G:G,统调负荷!$C:$C,负荷汇总!$A46)/10/4</f>
        <v/>
      </c>
      <c r="F46" s="80">
        <f>SUMIFS(统调负荷!H:H,统调负荷!$C:$C,负荷汇总!$A46)/10/4</f>
        <v/>
      </c>
      <c r="G46" s="80">
        <f>SUMIFS(统调负荷!I:I,统调负荷!$C:$C,负荷汇总!$A46)/10/4</f>
        <v/>
      </c>
      <c r="H46" s="80">
        <f>SUMIFS(统调负荷!J:J,统调负荷!$C:$C,负荷汇总!$A46)/10/4</f>
        <v/>
      </c>
      <c r="I46" s="80">
        <f>SUMIFS(统调负荷!K:K,统调负荷!$C:$C,负荷汇总!$A46)/10/4</f>
        <v/>
      </c>
      <c r="J46" s="80">
        <f>SUMIFS(统调负荷!N:N,统调负荷!$C:$C,负荷汇总!$A46)/10/4</f>
        <v/>
      </c>
      <c r="K46" s="80">
        <f>SUMIFS(统调负荷!O:O,统调负荷!$C:$C,负荷汇总!$A46)/10/4</f>
        <v/>
      </c>
      <c r="L46" s="80">
        <f>SUMIFS(统调负荷!P:P,统调负荷!$C:$C,负荷汇总!$A46)/10/4</f>
        <v/>
      </c>
      <c r="M46" s="80">
        <f>SUMIFS(统调负荷!Q:Q,统调负荷!$C:$C,负荷汇总!$A46)/10/4</f>
        <v/>
      </c>
      <c r="N46" s="80">
        <f>SUMIFS(统调负荷!R:R,统调负荷!$C:$C,负荷汇总!$A46)/10/4</f>
        <v/>
      </c>
      <c r="O46" s="80">
        <f>SUMIFS(统调负荷!S:S,统调负荷!$C:$C,负荷汇总!$A46)/10/4</f>
        <v/>
      </c>
      <c r="P46" s="80">
        <f>SUMIFS(统调负荷!T:T,统调负荷!$C:$C,负荷汇总!$A46)/10/4</f>
        <v/>
      </c>
      <c r="R46" s="80" t="inlineStr">
        <is>
          <t>合计</t>
        </is>
      </c>
      <c r="S46" s="80">
        <f>J46-C46</f>
        <v/>
      </c>
      <c r="T46" s="80">
        <f>K46-D46</f>
        <v/>
      </c>
      <c r="U46" s="80">
        <f>L46-E46</f>
        <v/>
      </c>
      <c r="V46" s="80">
        <f>M46-F46</f>
        <v/>
      </c>
      <c r="W46" s="80">
        <f>N46-G46</f>
        <v/>
      </c>
      <c r="X46" s="80">
        <f>O46-H46</f>
        <v/>
      </c>
    </row>
    <row r="47">
      <c r="A47" s="88" t="inlineStr">
        <is>
          <t>2025-01-12</t>
        </is>
      </c>
      <c r="B47" s="80" t="inlineStr">
        <is>
          <t>最大值</t>
        </is>
      </c>
      <c r="C47" s="80">
        <f>_xlfn.MAXIFS(统调负荷!E:E,统调负荷!$C:$C,负荷汇总!$A47)/10</f>
        <v/>
      </c>
      <c r="D47" s="80">
        <f>_xlfn.MAXIFS(统调负荷!F:F,统调负荷!$C:$C,负荷汇总!$A47)/10</f>
        <v/>
      </c>
      <c r="E47" s="80">
        <f>_xlfn.MAXIFS(统调负荷!G:G,统调负荷!$C:$C,负荷汇总!$A47)/10</f>
        <v/>
      </c>
      <c r="F47" s="80">
        <f>_xlfn.MAXIFS(统调负荷!H:H,统调负荷!$C:$C,负荷汇总!$A47)/10</f>
        <v/>
      </c>
      <c r="G47" s="80">
        <f>_xlfn.MAXIFS(统调负荷!I:I,统调负荷!$C:$C,负荷汇总!$A47)/10</f>
        <v/>
      </c>
      <c r="H47" s="80">
        <f>_xlfn.MAXIFS(统调负荷!J:J,统调负荷!$C:$C,负荷汇总!$A47)/10</f>
        <v/>
      </c>
      <c r="I47" s="80">
        <f>_xlfn.MAXIFS(统调负荷!K:K,统调负荷!$C:$C,负荷汇总!$A47)/10</f>
        <v/>
      </c>
      <c r="J47" s="80">
        <f>_xlfn.MAXIFS(统调负荷!N:N,统调负荷!$C:$C,负荷汇总!$A47)/10</f>
        <v/>
      </c>
      <c r="K47" s="80">
        <f>_xlfn.MAXIFS(统调负荷!O:O,统调负荷!$C:$C,负荷汇总!$A47)/10</f>
        <v/>
      </c>
      <c r="L47" s="80">
        <f>_xlfn.MAXIFS(统调负荷!P:P,统调负荷!$C:$C,负荷汇总!$A47)/10</f>
        <v/>
      </c>
      <c r="M47" s="80">
        <f>_xlfn.MAXIFS(统调负荷!Q:Q,统调负荷!$C:$C,负荷汇总!$A47)/10</f>
        <v/>
      </c>
      <c r="N47" s="80">
        <f>_xlfn.MAXIFS(统调负荷!R:R,统调负荷!$C:$C,负荷汇总!$A47)/10</f>
        <v/>
      </c>
      <c r="O47" s="80">
        <f>_xlfn.MAXIFS(统调负荷!S:S,统调负荷!$C:$C,负荷汇总!$A47)/10</f>
        <v/>
      </c>
      <c r="P47" s="80">
        <f>_xlfn.MAXIFS(统调负荷!T:T,统调负荷!$C:$C,负荷汇总!$A47)/10</f>
        <v/>
      </c>
      <c r="R47" s="80" t="inlineStr">
        <is>
          <t>最大值</t>
        </is>
      </c>
      <c r="S47" s="80">
        <f>J47-C47</f>
        <v/>
      </c>
      <c r="T47" s="80">
        <f>K47-D47</f>
        <v/>
      </c>
      <c r="U47" s="80">
        <f>L47-E47</f>
        <v/>
      </c>
      <c r="V47" s="80">
        <f>M47-F47</f>
        <v/>
      </c>
      <c r="W47" s="80">
        <f>N47-G47</f>
        <v/>
      </c>
      <c r="X47" s="80">
        <f>O47-H47</f>
        <v/>
      </c>
    </row>
    <row r="48">
      <c r="A48" s="88" t="inlineStr">
        <is>
          <t>2025-01-12</t>
        </is>
      </c>
      <c r="B48" s="80" t="inlineStr">
        <is>
          <t>最小值</t>
        </is>
      </c>
      <c r="C48" s="80">
        <f>_xlfn.MINIFS(统调负荷!E:E,统调负荷!$C:$C,负荷汇总!$A48)/10</f>
        <v/>
      </c>
      <c r="D48" s="80">
        <f>_xlfn.MINIFS(统调负荷!F:F,统调负荷!$C:$C,负荷汇总!$A48)/10</f>
        <v/>
      </c>
      <c r="E48" s="80">
        <f>_xlfn.MINIFS(统调负荷!G:G,统调负荷!$C:$C,负荷汇总!$A48)/10</f>
        <v/>
      </c>
      <c r="F48" s="80">
        <f>_xlfn.MINIFS(统调负荷!H:H,统调负荷!$C:$C,负荷汇总!$A48)/10</f>
        <v/>
      </c>
      <c r="G48" s="80">
        <f>_xlfn.MINIFS(统调负荷!I:I,统调负荷!$C:$C,负荷汇总!$A48)/10</f>
        <v/>
      </c>
      <c r="H48" s="80">
        <f>_xlfn.MINIFS(统调负荷!J:J,统调负荷!$C:$C,负荷汇总!$A48)/10</f>
        <v/>
      </c>
      <c r="I48" s="80">
        <f>_xlfn.MINIFS(统调负荷!K:K,统调负荷!$C:$C,负荷汇总!$A48)/10</f>
        <v/>
      </c>
      <c r="J48" s="80">
        <f>_xlfn.MINIFS(统调负荷!N:N,统调负荷!$C:$C,负荷汇总!$A48)/10</f>
        <v/>
      </c>
      <c r="K48" s="80">
        <f>_xlfn.MINIFS(统调负荷!O:O,统调负荷!$C:$C,负荷汇总!$A48)/10</f>
        <v/>
      </c>
      <c r="L48" s="80">
        <f>_xlfn.MINIFS(统调负荷!P:P,统调负荷!$C:$C,负荷汇总!$A48)/10</f>
        <v/>
      </c>
      <c r="M48" s="80">
        <f>_xlfn.MINIFS(统调负荷!Q:Q,统调负荷!$C:$C,负荷汇总!$A48)/10</f>
        <v/>
      </c>
      <c r="N48" s="80">
        <f>_xlfn.MINIFS(统调负荷!R:R,统调负荷!$C:$C,负荷汇总!$A48)/10</f>
        <v/>
      </c>
      <c r="O48" s="80">
        <f>_xlfn.MINIFS(统调负荷!S:S,统调负荷!$C:$C,负荷汇总!$A48)/10</f>
        <v/>
      </c>
      <c r="P48" s="80">
        <f>_xlfn.MINIFS(统调负荷!T:T,统调负荷!$C:$C,负荷汇总!$A48)/10</f>
        <v/>
      </c>
      <c r="R48" s="80" t="inlineStr">
        <is>
          <t>最小值</t>
        </is>
      </c>
      <c r="S48" s="80">
        <f>J48-C48</f>
        <v/>
      </c>
      <c r="T48" s="80">
        <f>K48-D48</f>
        <v/>
      </c>
      <c r="U48" s="80">
        <f>L48-E48</f>
        <v/>
      </c>
      <c r="V48" s="80">
        <f>M48-F48</f>
        <v/>
      </c>
      <c r="W48" s="80">
        <f>N48-G48</f>
        <v/>
      </c>
      <c r="X48" s="80">
        <f>O48-H48</f>
        <v/>
      </c>
    </row>
    <row r="49">
      <c r="A49" s="88" t="inlineStr">
        <is>
          <t>2025-01-12</t>
        </is>
      </c>
      <c r="B49" s="80" t="inlineStr">
        <is>
          <t>平均值</t>
        </is>
      </c>
      <c r="C49" s="80">
        <f>AVERAGEIFS(统调负荷!E:E,统调负荷!$C:$C,负荷汇总!$A49)/10</f>
        <v/>
      </c>
      <c r="D49" s="80">
        <f>AVERAGEIFS(统调负荷!F:F,统调负荷!$C:$C,负荷汇总!$A49)/10</f>
        <v/>
      </c>
      <c r="E49" s="80">
        <f>AVERAGEIFS(统调负荷!G:G,统调负荷!$C:$C,负荷汇总!$A49)/10</f>
        <v/>
      </c>
      <c r="F49" s="80">
        <f>AVERAGEIFS(统调负荷!H:H,统调负荷!$C:$C,负荷汇总!$A49)/10</f>
        <v/>
      </c>
      <c r="G49" s="80">
        <f>AVERAGEIFS(统调负荷!I:I,统调负荷!$C:$C,负荷汇总!$A49)/10</f>
        <v/>
      </c>
      <c r="H49" s="80">
        <f>AVERAGEIFS(统调负荷!J:J,统调负荷!$C:$C,负荷汇总!$A49)/10</f>
        <v/>
      </c>
      <c r="I49" s="80">
        <f>AVERAGEIFS(统调负荷!K:K,统调负荷!$C:$C,负荷汇总!$A49)/10</f>
        <v/>
      </c>
      <c r="J49" s="80">
        <f>AVERAGEIFS(统调负荷!N:N,统调负荷!$C:$C,负荷汇总!$A49)/10</f>
        <v/>
      </c>
      <c r="K49" s="80">
        <f>AVERAGEIFS(统调负荷!O:O,统调负荷!$C:$C,负荷汇总!$A49)/10</f>
        <v/>
      </c>
      <c r="L49" s="80">
        <f>AVERAGEIFS(统调负荷!P:P,统调负荷!$C:$C,负荷汇总!$A49)/10</f>
        <v/>
      </c>
      <c r="M49" s="80">
        <f>AVERAGEIFS(统调负荷!Q:Q,统调负荷!$C:$C,负荷汇总!$A49)/10</f>
        <v/>
      </c>
      <c r="N49" s="80">
        <f>AVERAGEIFS(统调负荷!R:R,统调负荷!$C:$C,负荷汇总!$A49)/10</f>
        <v/>
      </c>
      <c r="O49" s="80">
        <f>AVERAGEIFS(统调负荷!S:S,统调负荷!$C:$C,负荷汇总!$A49)/10</f>
        <v/>
      </c>
      <c r="P49" s="80">
        <f>AVERAGEIFS(统调负荷!T:T,统调负荷!$C:$C,负荷汇总!$A49)/10</f>
        <v/>
      </c>
      <c r="R49" s="80" t="inlineStr">
        <is>
          <t>平均值</t>
        </is>
      </c>
      <c r="S49" s="80">
        <f>J49-C49</f>
        <v/>
      </c>
      <c r="T49" s="80">
        <f>K49-D49</f>
        <v/>
      </c>
      <c r="U49" s="80">
        <f>L49-E49</f>
        <v/>
      </c>
      <c r="V49" s="80">
        <f>M49-F49</f>
        <v/>
      </c>
      <c r="W49" s="80">
        <f>N49-G49</f>
        <v/>
      </c>
      <c r="X49" s="80">
        <f>O49-H49</f>
        <v/>
      </c>
    </row>
    <row r="50">
      <c r="A50" s="88" t="inlineStr">
        <is>
          <t>2025-01-12</t>
        </is>
      </c>
      <c r="B50" s="80" t="inlineStr">
        <is>
          <t>合计</t>
        </is>
      </c>
      <c r="C50" s="80">
        <f>SUMIFS(统调负荷!E:E,统调负荷!$C:$C,负荷汇总!$A50)/10/4</f>
        <v/>
      </c>
      <c r="D50" s="80">
        <f>SUMIFS(统调负荷!F:F,统调负荷!$C:$C,负荷汇总!$A50)/10/4</f>
        <v/>
      </c>
      <c r="E50" s="80">
        <f>SUMIFS(统调负荷!G:G,统调负荷!$C:$C,负荷汇总!$A50)/10/4</f>
        <v/>
      </c>
      <c r="F50" s="80">
        <f>SUMIFS(统调负荷!H:H,统调负荷!$C:$C,负荷汇总!$A50)/10/4</f>
        <v/>
      </c>
      <c r="G50" s="80">
        <f>SUMIFS(统调负荷!I:I,统调负荷!$C:$C,负荷汇总!$A50)/10/4</f>
        <v/>
      </c>
      <c r="H50" s="80">
        <f>SUMIFS(统调负荷!J:J,统调负荷!$C:$C,负荷汇总!$A50)/10/4</f>
        <v/>
      </c>
      <c r="I50" s="80">
        <f>SUMIFS(统调负荷!K:K,统调负荷!$C:$C,负荷汇总!$A50)/10/4</f>
        <v/>
      </c>
      <c r="J50" s="80">
        <f>SUMIFS(统调负荷!N:N,统调负荷!$C:$C,负荷汇总!$A50)/10/4</f>
        <v/>
      </c>
      <c r="K50" s="80">
        <f>SUMIFS(统调负荷!O:O,统调负荷!$C:$C,负荷汇总!$A50)/10/4</f>
        <v/>
      </c>
      <c r="L50" s="80">
        <f>SUMIFS(统调负荷!P:P,统调负荷!$C:$C,负荷汇总!$A50)/10/4</f>
        <v/>
      </c>
      <c r="M50" s="80">
        <f>SUMIFS(统调负荷!Q:Q,统调负荷!$C:$C,负荷汇总!$A50)/10/4</f>
        <v/>
      </c>
      <c r="N50" s="80">
        <f>SUMIFS(统调负荷!R:R,统调负荷!$C:$C,负荷汇总!$A50)/10/4</f>
        <v/>
      </c>
      <c r="O50" s="80">
        <f>SUMIFS(统调负荷!S:S,统调负荷!$C:$C,负荷汇总!$A50)/10/4</f>
        <v/>
      </c>
      <c r="P50" s="80">
        <f>SUMIFS(统调负荷!T:T,统调负荷!$C:$C,负荷汇总!$A50)/10/4</f>
        <v/>
      </c>
      <c r="R50" s="80" t="inlineStr">
        <is>
          <t>合计</t>
        </is>
      </c>
      <c r="S50" s="80">
        <f>J50-C50</f>
        <v/>
      </c>
      <c r="T50" s="80">
        <f>K50-D50</f>
        <v/>
      </c>
      <c r="U50" s="80">
        <f>L50-E50</f>
        <v/>
      </c>
      <c r="V50" s="80">
        <f>M50-F50</f>
        <v/>
      </c>
      <c r="W50" s="80">
        <f>N50-G50</f>
        <v/>
      </c>
      <c r="X50" s="80">
        <f>O50-H50</f>
        <v/>
      </c>
    </row>
    <row r="51">
      <c r="A51" s="88" t="inlineStr">
        <is>
          <t>2025-01-13</t>
        </is>
      </c>
      <c r="B51" s="80" t="inlineStr">
        <is>
          <t>最大值</t>
        </is>
      </c>
      <c r="C51" s="80">
        <f>_xlfn.MAXIFS(统调负荷!E:E,统调负荷!$C:$C,负荷汇总!$A51)/10</f>
        <v/>
      </c>
      <c r="D51" s="80">
        <f>_xlfn.MAXIFS(统调负荷!F:F,统调负荷!$C:$C,负荷汇总!$A51)/10</f>
        <v/>
      </c>
      <c r="E51" s="80">
        <f>_xlfn.MAXIFS(统调负荷!G:G,统调负荷!$C:$C,负荷汇总!$A51)/10</f>
        <v/>
      </c>
      <c r="F51" s="80">
        <f>_xlfn.MAXIFS(统调负荷!H:H,统调负荷!$C:$C,负荷汇总!$A51)/10</f>
        <v/>
      </c>
      <c r="G51" s="80">
        <f>_xlfn.MAXIFS(统调负荷!I:I,统调负荷!$C:$C,负荷汇总!$A51)/10</f>
        <v/>
      </c>
      <c r="H51" s="80">
        <f>_xlfn.MAXIFS(统调负荷!J:J,统调负荷!$C:$C,负荷汇总!$A51)/10</f>
        <v/>
      </c>
      <c r="I51" s="80">
        <f>_xlfn.MAXIFS(统调负荷!K:K,统调负荷!$C:$C,负荷汇总!$A51)/10</f>
        <v/>
      </c>
      <c r="J51" s="80">
        <f>_xlfn.MAXIFS(统调负荷!N:N,统调负荷!$C:$C,负荷汇总!$A51)/10</f>
        <v/>
      </c>
      <c r="K51" s="80">
        <f>_xlfn.MAXIFS(统调负荷!O:O,统调负荷!$C:$C,负荷汇总!$A51)/10</f>
        <v/>
      </c>
      <c r="L51" s="80">
        <f>_xlfn.MAXIFS(统调负荷!P:P,统调负荷!$C:$C,负荷汇总!$A51)/10</f>
        <v/>
      </c>
      <c r="M51" s="80">
        <f>_xlfn.MAXIFS(统调负荷!Q:Q,统调负荷!$C:$C,负荷汇总!$A51)/10</f>
        <v/>
      </c>
      <c r="N51" s="80">
        <f>_xlfn.MAXIFS(统调负荷!R:R,统调负荷!$C:$C,负荷汇总!$A51)/10</f>
        <v/>
      </c>
      <c r="O51" s="80">
        <f>_xlfn.MAXIFS(统调负荷!S:S,统调负荷!$C:$C,负荷汇总!$A51)/10</f>
        <v/>
      </c>
      <c r="P51" s="80">
        <f>_xlfn.MAXIFS(统调负荷!T:T,统调负荷!$C:$C,负荷汇总!$A51)/10</f>
        <v/>
      </c>
      <c r="R51" s="80" t="inlineStr">
        <is>
          <t>最大值</t>
        </is>
      </c>
      <c r="S51" s="80">
        <f>J51-C51</f>
        <v/>
      </c>
      <c r="T51" s="80">
        <f>K51-D51</f>
        <v/>
      </c>
      <c r="U51" s="80">
        <f>L51-E51</f>
        <v/>
      </c>
      <c r="V51" s="80">
        <f>M51-F51</f>
        <v/>
      </c>
      <c r="W51" s="80">
        <f>N51-G51</f>
        <v/>
      </c>
      <c r="X51" s="80">
        <f>O51-H51</f>
        <v/>
      </c>
    </row>
    <row r="52">
      <c r="A52" s="88" t="inlineStr">
        <is>
          <t>2025-01-13</t>
        </is>
      </c>
      <c r="B52" s="80" t="inlineStr">
        <is>
          <t>最小值</t>
        </is>
      </c>
      <c r="C52" s="80">
        <f>_xlfn.MINIFS(统调负荷!E:E,统调负荷!$C:$C,负荷汇总!$A52)/10</f>
        <v/>
      </c>
      <c r="D52" s="80">
        <f>_xlfn.MINIFS(统调负荷!F:F,统调负荷!$C:$C,负荷汇总!$A52)/10</f>
        <v/>
      </c>
      <c r="E52" s="80">
        <f>_xlfn.MINIFS(统调负荷!G:G,统调负荷!$C:$C,负荷汇总!$A52)/10</f>
        <v/>
      </c>
      <c r="F52" s="80">
        <f>_xlfn.MINIFS(统调负荷!H:H,统调负荷!$C:$C,负荷汇总!$A52)/10</f>
        <v/>
      </c>
      <c r="G52" s="80">
        <f>_xlfn.MINIFS(统调负荷!I:I,统调负荷!$C:$C,负荷汇总!$A52)/10</f>
        <v/>
      </c>
      <c r="H52" s="80">
        <f>_xlfn.MINIFS(统调负荷!J:J,统调负荷!$C:$C,负荷汇总!$A52)/10</f>
        <v/>
      </c>
      <c r="I52" s="80">
        <f>_xlfn.MINIFS(统调负荷!K:K,统调负荷!$C:$C,负荷汇总!$A52)/10</f>
        <v/>
      </c>
      <c r="J52" s="80">
        <f>_xlfn.MINIFS(统调负荷!N:N,统调负荷!$C:$C,负荷汇总!$A52)/10</f>
        <v/>
      </c>
      <c r="K52" s="80">
        <f>_xlfn.MINIFS(统调负荷!O:O,统调负荷!$C:$C,负荷汇总!$A52)/10</f>
        <v/>
      </c>
      <c r="L52" s="80">
        <f>_xlfn.MINIFS(统调负荷!P:P,统调负荷!$C:$C,负荷汇总!$A52)/10</f>
        <v/>
      </c>
      <c r="M52" s="80">
        <f>_xlfn.MINIFS(统调负荷!Q:Q,统调负荷!$C:$C,负荷汇总!$A52)/10</f>
        <v/>
      </c>
      <c r="N52" s="80">
        <f>_xlfn.MINIFS(统调负荷!R:R,统调负荷!$C:$C,负荷汇总!$A52)/10</f>
        <v/>
      </c>
      <c r="O52" s="80">
        <f>_xlfn.MINIFS(统调负荷!S:S,统调负荷!$C:$C,负荷汇总!$A52)/10</f>
        <v/>
      </c>
      <c r="P52" s="80">
        <f>_xlfn.MINIFS(统调负荷!T:T,统调负荷!$C:$C,负荷汇总!$A52)/10</f>
        <v/>
      </c>
      <c r="R52" s="80" t="inlineStr">
        <is>
          <t>最小值</t>
        </is>
      </c>
      <c r="S52" s="80">
        <f>J52-C52</f>
        <v/>
      </c>
      <c r="T52" s="80">
        <f>K52-D52</f>
        <v/>
      </c>
      <c r="U52" s="80">
        <f>L52-E52</f>
        <v/>
      </c>
      <c r="V52" s="80">
        <f>M52-F52</f>
        <v/>
      </c>
      <c r="W52" s="80">
        <f>N52-G52</f>
        <v/>
      </c>
      <c r="X52" s="80">
        <f>O52-H52</f>
        <v/>
      </c>
    </row>
    <row r="53">
      <c r="A53" s="88" t="inlineStr">
        <is>
          <t>2025-01-13</t>
        </is>
      </c>
      <c r="B53" s="80" t="inlineStr">
        <is>
          <t>平均值</t>
        </is>
      </c>
      <c r="C53" s="80">
        <f>AVERAGEIFS(统调负荷!E:E,统调负荷!$C:$C,负荷汇总!$A53)/10</f>
        <v/>
      </c>
      <c r="D53" s="80">
        <f>AVERAGEIFS(统调负荷!F:F,统调负荷!$C:$C,负荷汇总!$A53)/10</f>
        <v/>
      </c>
      <c r="E53" s="80">
        <f>AVERAGEIFS(统调负荷!G:G,统调负荷!$C:$C,负荷汇总!$A53)/10</f>
        <v/>
      </c>
      <c r="F53" s="80">
        <f>AVERAGEIFS(统调负荷!H:H,统调负荷!$C:$C,负荷汇总!$A53)/10</f>
        <v/>
      </c>
      <c r="G53" s="80">
        <f>AVERAGEIFS(统调负荷!I:I,统调负荷!$C:$C,负荷汇总!$A53)/10</f>
        <v/>
      </c>
      <c r="H53" s="80">
        <f>AVERAGEIFS(统调负荷!J:J,统调负荷!$C:$C,负荷汇总!$A53)/10</f>
        <v/>
      </c>
      <c r="I53" s="80">
        <f>AVERAGEIFS(统调负荷!K:K,统调负荷!$C:$C,负荷汇总!$A53)/10</f>
        <v/>
      </c>
      <c r="J53" s="80">
        <f>AVERAGEIFS(统调负荷!N:N,统调负荷!$C:$C,负荷汇总!$A53)/10</f>
        <v/>
      </c>
      <c r="K53" s="80">
        <f>AVERAGEIFS(统调负荷!O:O,统调负荷!$C:$C,负荷汇总!$A53)/10</f>
        <v/>
      </c>
      <c r="L53" s="80">
        <f>AVERAGEIFS(统调负荷!P:P,统调负荷!$C:$C,负荷汇总!$A53)/10</f>
        <v/>
      </c>
      <c r="M53" s="80">
        <f>AVERAGEIFS(统调负荷!Q:Q,统调负荷!$C:$C,负荷汇总!$A53)/10</f>
        <v/>
      </c>
      <c r="N53" s="80">
        <f>AVERAGEIFS(统调负荷!R:R,统调负荷!$C:$C,负荷汇总!$A53)/10</f>
        <v/>
      </c>
      <c r="O53" s="80">
        <f>AVERAGEIFS(统调负荷!S:S,统调负荷!$C:$C,负荷汇总!$A53)/10</f>
        <v/>
      </c>
      <c r="P53" s="80">
        <f>AVERAGEIFS(统调负荷!T:T,统调负荷!$C:$C,负荷汇总!$A53)/10</f>
        <v/>
      </c>
      <c r="R53" s="80" t="inlineStr">
        <is>
          <t>平均值</t>
        </is>
      </c>
      <c r="S53" s="80">
        <f>J53-C53</f>
        <v/>
      </c>
      <c r="T53" s="80">
        <f>K53-D53</f>
        <v/>
      </c>
      <c r="U53" s="80">
        <f>L53-E53</f>
        <v/>
      </c>
      <c r="V53" s="80">
        <f>M53-F53</f>
        <v/>
      </c>
      <c r="W53" s="80">
        <f>N53-G53</f>
        <v/>
      </c>
      <c r="X53" s="80">
        <f>O53-H53</f>
        <v/>
      </c>
    </row>
    <row r="54">
      <c r="A54" s="88" t="inlineStr">
        <is>
          <t>2025-01-13</t>
        </is>
      </c>
      <c r="B54" s="80" t="inlineStr">
        <is>
          <t>合计</t>
        </is>
      </c>
      <c r="C54" s="80">
        <f>SUMIFS(统调负荷!E:E,统调负荷!$C:$C,负荷汇总!$A54)/10/4</f>
        <v/>
      </c>
      <c r="D54" s="80">
        <f>SUMIFS(统调负荷!F:F,统调负荷!$C:$C,负荷汇总!$A54)/10/4</f>
        <v/>
      </c>
      <c r="E54" s="80">
        <f>SUMIFS(统调负荷!G:G,统调负荷!$C:$C,负荷汇总!$A54)/10/4</f>
        <v/>
      </c>
      <c r="F54" s="80">
        <f>SUMIFS(统调负荷!H:H,统调负荷!$C:$C,负荷汇总!$A54)/10/4</f>
        <v/>
      </c>
      <c r="G54" s="80">
        <f>SUMIFS(统调负荷!I:I,统调负荷!$C:$C,负荷汇总!$A54)/10/4</f>
        <v/>
      </c>
      <c r="H54" s="80">
        <f>SUMIFS(统调负荷!J:J,统调负荷!$C:$C,负荷汇总!$A54)/10/4</f>
        <v/>
      </c>
      <c r="I54" s="80">
        <f>SUMIFS(统调负荷!K:K,统调负荷!$C:$C,负荷汇总!$A54)/10/4</f>
        <v/>
      </c>
      <c r="J54" s="80">
        <f>SUMIFS(统调负荷!N:N,统调负荷!$C:$C,负荷汇总!$A54)/10/4</f>
        <v/>
      </c>
      <c r="K54" s="80">
        <f>SUMIFS(统调负荷!O:O,统调负荷!$C:$C,负荷汇总!$A54)/10/4</f>
        <v/>
      </c>
      <c r="L54" s="80">
        <f>SUMIFS(统调负荷!P:P,统调负荷!$C:$C,负荷汇总!$A54)/10/4</f>
        <v/>
      </c>
      <c r="M54" s="80">
        <f>SUMIFS(统调负荷!Q:Q,统调负荷!$C:$C,负荷汇总!$A54)/10/4</f>
        <v/>
      </c>
      <c r="N54" s="80">
        <f>SUMIFS(统调负荷!R:R,统调负荷!$C:$C,负荷汇总!$A54)/10/4</f>
        <v/>
      </c>
      <c r="O54" s="80">
        <f>SUMIFS(统调负荷!S:S,统调负荷!$C:$C,负荷汇总!$A54)/10/4</f>
        <v/>
      </c>
      <c r="P54" s="80">
        <f>SUMIFS(统调负荷!T:T,统调负荷!$C:$C,负荷汇总!$A54)/10/4</f>
        <v/>
      </c>
      <c r="R54" s="80" t="inlineStr">
        <is>
          <t>合计</t>
        </is>
      </c>
      <c r="S54" s="80">
        <f>J54-C54</f>
        <v/>
      </c>
      <c r="T54" s="80">
        <f>K54-D54</f>
        <v/>
      </c>
      <c r="U54" s="80">
        <f>L54-E54</f>
        <v/>
      </c>
      <c r="V54" s="80">
        <f>M54-F54</f>
        <v/>
      </c>
      <c r="W54" s="80">
        <f>N54-G54</f>
        <v/>
      </c>
      <c r="X54" s="80">
        <f>O54-H54</f>
        <v/>
      </c>
    </row>
    <row r="55">
      <c r="A55" s="88" t="inlineStr">
        <is>
          <t>2025-01-14</t>
        </is>
      </c>
      <c r="B55" s="80" t="inlineStr">
        <is>
          <t>最大值</t>
        </is>
      </c>
      <c r="C55" s="80">
        <f>_xlfn.MAXIFS(统调负荷!E:E,统调负荷!$C:$C,负荷汇总!$A55)/10</f>
        <v/>
      </c>
      <c r="D55" s="80">
        <f>_xlfn.MAXIFS(统调负荷!F:F,统调负荷!$C:$C,负荷汇总!$A55)/10</f>
        <v/>
      </c>
      <c r="E55" s="80">
        <f>_xlfn.MAXIFS(统调负荷!G:G,统调负荷!$C:$C,负荷汇总!$A55)/10</f>
        <v/>
      </c>
      <c r="F55" s="80">
        <f>_xlfn.MAXIFS(统调负荷!H:H,统调负荷!$C:$C,负荷汇总!$A55)/10</f>
        <v/>
      </c>
      <c r="G55" s="80">
        <f>_xlfn.MAXIFS(统调负荷!I:I,统调负荷!$C:$C,负荷汇总!$A55)/10</f>
        <v/>
      </c>
      <c r="H55" s="80">
        <f>_xlfn.MAXIFS(统调负荷!J:J,统调负荷!$C:$C,负荷汇总!$A55)/10</f>
        <v/>
      </c>
      <c r="I55" s="80">
        <f>_xlfn.MAXIFS(统调负荷!K:K,统调负荷!$C:$C,负荷汇总!$A55)/10</f>
        <v/>
      </c>
      <c r="J55" s="80">
        <f>_xlfn.MAXIFS(统调负荷!N:N,统调负荷!$C:$C,负荷汇总!$A55)/10</f>
        <v/>
      </c>
      <c r="K55" s="80">
        <f>_xlfn.MAXIFS(统调负荷!O:O,统调负荷!$C:$C,负荷汇总!$A55)/10</f>
        <v/>
      </c>
      <c r="L55" s="80">
        <f>_xlfn.MAXIFS(统调负荷!P:P,统调负荷!$C:$C,负荷汇总!$A55)/10</f>
        <v/>
      </c>
      <c r="M55" s="80">
        <f>_xlfn.MAXIFS(统调负荷!Q:Q,统调负荷!$C:$C,负荷汇总!$A55)/10</f>
        <v/>
      </c>
      <c r="N55" s="80">
        <f>_xlfn.MAXIFS(统调负荷!R:R,统调负荷!$C:$C,负荷汇总!$A55)/10</f>
        <v/>
      </c>
      <c r="O55" s="80">
        <f>_xlfn.MAXIFS(统调负荷!S:S,统调负荷!$C:$C,负荷汇总!$A55)/10</f>
        <v/>
      </c>
      <c r="P55" s="80">
        <f>_xlfn.MAXIFS(统调负荷!T:T,统调负荷!$C:$C,负荷汇总!$A55)/10</f>
        <v/>
      </c>
      <c r="R55" s="80" t="inlineStr">
        <is>
          <t>最大值</t>
        </is>
      </c>
      <c r="S55" s="80">
        <f>J55-C55</f>
        <v/>
      </c>
      <c r="T55" s="80">
        <f>K55-D55</f>
        <v/>
      </c>
      <c r="U55" s="80">
        <f>L55-E55</f>
        <v/>
      </c>
      <c r="V55" s="80">
        <f>M55-F55</f>
        <v/>
      </c>
      <c r="W55" s="80">
        <f>N55-G55</f>
        <v/>
      </c>
      <c r="X55" s="80">
        <f>O55-H55</f>
        <v/>
      </c>
    </row>
    <row r="56">
      <c r="A56" s="88" t="inlineStr">
        <is>
          <t>2025-01-14</t>
        </is>
      </c>
      <c r="B56" s="80" t="inlineStr">
        <is>
          <t>最小值</t>
        </is>
      </c>
      <c r="C56" s="80">
        <f>_xlfn.MINIFS(统调负荷!E:E,统调负荷!$C:$C,负荷汇总!$A56)/10</f>
        <v/>
      </c>
      <c r="D56" s="80">
        <f>_xlfn.MINIFS(统调负荷!F:F,统调负荷!$C:$C,负荷汇总!$A56)/10</f>
        <v/>
      </c>
      <c r="E56" s="80">
        <f>_xlfn.MINIFS(统调负荷!G:G,统调负荷!$C:$C,负荷汇总!$A56)/10</f>
        <v/>
      </c>
      <c r="F56" s="80">
        <f>_xlfn.MINIFS(统调负荷!H:H,统调负荷!$C:$C,负荷汇总!$A56)/10</f>
        <v/>
      </c>
      <c r="G56" s="80">
        <f>_xlfn.MINIFS(统调负荷!I:I,统调负荷!$C:$C,负荷汇总!$A56)/10</f>
        <v/>
      </c>
      <c r="H56" s="80">
        <f>_xlfn.MINIFS(统调负荷!J:J,统调负荷!$C:$C,负荷汇总!$A56)/10</f>
        <v/>
      </c>
      <c r="I56" s="80">
        <f>_xlfn.MINIFS(统调负荷!K:K,统调负荷!$C:$C,负荷汇总!$A56)/10</f>
        <v/>
      </c>
      <c r="J56" s="80">
        <f>_xlfn.MINIFS(统调负荷!N:N,统调负荷!$C:$C,负荷汇总!$A56)/10</f>
        <v/>
      </c>
      <c r="K56" s="80">
        <f>_xlfn.MINIFS(统调负荷!O:O,统调负荷!$C:$C,负荷汇总!$A56)/10</f>
        <v/>
      </c>
      <c r="L56" s="80">
        <f>_xlfn.MINIFS(统调负荷!P:P,统调负荷!$C:$C,负荷汇总!$A56)/10</f>
        <v/>
      </c>
      <c r="M56" s="80">
        <f>_xlfn.MINIFS(统调负荷!Q:Q,统调负荷!$C:$C,负荷汇总!$A56)/10</f>
        <v/>
      </c>
      <c r="N56" s="80">
        <f>_xlfn.MINIFS(统调负荷!R:R,统调负荷!$C:$C,负荷汇总!$A56)/10</f>
        <v/>
      </c>
      <c r="O56" s="80">
        <f>_xlfn.MINIFS(统调负荷!S:S,统调负荷!$C:$C,负荷汇总!$A56)/10</f>
        <v/>
      </c>
      <c r="P56" s="80">
        <f>_xlfn.MINIFS(统调负荷!T:T,统调负荷!$C:$C,负荷汇总!$A56)/10</f>
        <v/>
      </c>
      <c r="R56" s="80" t="inlineStr">
        <is>
          <t>最小值</t>
        </is>
      </c>
      <c r="S56" s="80">
        <f>J56-C56</f>
        <v/>
      </c>
      <c r="T56" s="80">
        <f>K56-D56</f>
        <v/>
      </c>
      <c r="U56" s="80">
        <f>L56-E56</f>
        <v/>
      </c>
      <c r="V56" s="80">
        <f>M56-F56</f>
        <v/>
      </c>
      <c r="W56" s="80">
        <f>N56-G56</f>
        <v/>
      </c>
      <c r="X56" s="80">
        <f>O56-H56</f>
        <v/>
      </c>
    </row>
    <row r="57">
      <c r="A57" s="88" t="inlineStr">
        <is>
          <t>2025-01-14</t>
        </is>
      </c>
      <c r="B57" s="80" t="inlineStr">
        <is>
          <t>平均值</t>
        </is>
      </c>
      <c r="C57" s="80">
        <f>AVERAGEIFS(统调负荷!E:E,统调负荷!$C:$C,负荷汇总!$A57)/10</f>
        <v/>
      </c>
      <c r="D57" s="80">
        <f>AVERAGEIFS(统调负荷!F:F,统调负荷!$C:$C,负荷汇总!$A57)/10</f>
        <v/>
      </c>
      <c r="E57" s="80">
        <f>AVERAGEIFS(统调负荷!G:G,统调负荷!$C:$C,负荷汇总!$A57)/10</f>
        <v/>
      </c>
      <c r="F57" s="80">
        <f>AVERAGEIFS(统调负荷!H:H,统调负荷!$C:$C,负荷汇总!$A57)/10</f>
        <v/>
      </c>
      <c r="G57" s="80">
        <f>AVERAGEIFS(统调负荷!I:I,统调负荷!$C:$C,负荷汇总!$A57)/10</f>
        <v/>
      </c>
      <c r="H57" s="80">
        <f>AVERAGEIFS(统调负荷!J:J,统调负荷!$C:$C,负荷汇总!$A57)/10</f>
        <v/>
      </c>
      <c r="I57" s="80">
        <f>AVERAGEIFS(统调负荷!K:K,统调负荷!$C:$C,负荷汇总!$A57)/10</f>
        <v/>
      </c>
      <c r="J57" s="80">
        <f>AVERAGEIFS(统调负荷!N:N,统调负荷!$C:$C,负荷汇总!$A57)/10</f>
        <v/>
      </c>
      <c r="K57" s="80">
        <f>AVERAGEIFS(统调负荷!O:O,统调负荷!$C:$C,负荷汇总!$A57)/10</f>
        <v/>
      </c>
      <c r="L57" s="80">
        <f>AVERAGEIFS(统调负荷!P:P,统调负荷!$C:$C,负荷汇总!$A57)/10</f>
        <v/>
      </c>
      <c r="M57" s="80">
        <f>AVERAGEIFS(统调负荷!Q:Q,统调负荷!$C:$C,负荷汇总!$A57)/10</f>
        <v/>
      </c>
      <c r="N57" s="80">
        <f>AVERAGEIFS(统调负荷!R:R,统调负荷!$C:$C,负荷汇总!$A57)/10</f>
        <v/>
      </c>
      <c r="O57" s="80">
        <f>AVERAGEIFS(统调负荷!S:S,统调负荷!$C:$C,负荷汇总!$A57)/10</f>
        <v/>
      </c>
      <c r="P57" s="80">
        <f>AVERAGEIFS(统调负荷!T:T,统调负荷!$C:$C,负荷汇总!$A57)/10</f>
        <v/>
      </c>
      <c r="R57" s="80" t="inlineStr">
        <is>
          <t>平均值</t>
        </is>
      </c>
      <c r="S57" s="80">
        <f>J57-C57</f>
        <v/>
      </c>
      <c r="T57" s="80">
        <f>K57-D57</f>
        <v/>
      </c>
      <c r="U57" s="80">
        <f>L57-E57</f>
        <v/>
      </c>
      <c r="V57" s="80">
        <f>M57-F57</f>
        <v/>
      </c>
      <c r="W57" s="80">
        <f>N57-G57</f>
        <v/>
      </c>
      <c r="X57" s="80">
        <f>O57-H57</f>
        <v/>
      </c>
    </row>
    <row r="58">
      <c r="A58" s="88" t="inlineStr">
        <is>
          <t>2025-01-14</t>
        </is>
      </c>
      <c r="B58" s="80" t="inlineStr">
        <is>
          <t>合计</t>
        </is>
      </c>
      <c r="C58" s="80">
        <f>SUMIFS(统调负荷!E:E,统调负荷!$C:$C,负荷汇总!$A58)/10/4</f>
        <v/>
      </c>
      <c r="D58" s="80">
        <f>SUMIFS(统调负荷!F:F,统调负荷!$C:$C,负荷汇总!$A58)/10/4</f>
        <v/>
      </c>
      <c r="E58" s="80">
        <f>SUMIFS(统调负荷!G:G,统调负荷!$C:$C,负荷汇总!$A58)/10/4</f>
        <v/>
      </c>
      <c r="F58" s="80">
        <f>SUMIFS(统调负荷!H:H,统调负荷!$C:$C,负荷汇总!$A58)/10/4</f>
        <v/>
      </c>
      <c r="G58" s="80">
        <f>SUMIFS(统调负荷!I:I,统调负荷!$C:$C,负荷汇总!$A58)/10/4</f>
        <v/>
      </c>
      <c r="H58" s="80">
        <f>SUMIFS(统调负荷!J:J,统调负荷!$C:$C,负荷汇总!$A58)/10/4</f>
        <v/>
      </c>
      <c r="I58" s="80">
        <f>SUMIFS(统调负荷!K:K,统调负荷!$C:$C,负荷汇总!$A58)/10/4</f>
        <v/>
      </c>
      <c r="J58" s="80">
        <f>SUMIFS(统调负荷!N:N,统调负荷!$C:$C,负荷汇总!$A58)/10/4</f>
        <v/>
      </c>
      <c r="K58" s="80">
        <f>SUMIFS(统调负荷!O:O,统调负荷!$C:$C,负荷汇总!$A58)/10/4</f>
        <v/>
      </c>
      <c r="L58" s="80">
        <f>SUMIFS(统调负荷!P:P,统调负荷!$C:$C,负荷汇总!$A58)/10/4</f>
        <v/>
      </c>
      <c r="M58" s="80">
        <f>SUMIFS(统调负荷!Q:Q,统调负荷!$C:$C,负荷汇总!$A58)/10/4</f>
        <v/>
      </c>
      <c r="N58" s="80">
        <f>SUMIFS(统调负荷!R:R,统调负荷!$C:$C,负荷汇总!$A58)/10/4</f>
        <v/>
      </c>
      <c r="O58" s="80">
        <f>SUMIFS(统调负荷!S:S,统调负荷!$C:$C,负荷汇总!$A58)/10/4</f>
        <v/>
      </c>
      <c r="P58" s="80">
        <f>SUMIFS(统调负荷!T:T,统调负荷!$C:$C,负荷汇总!$A58)/10/4</f>
        <v/>
      </c>
      <c r="R58" s="80" t="inlineStr">
        <is>
          <t>合计</t>
        </is>
      </c>
      <c r="S58" s="80">
        <f>J58-C58</f>
        <v/>
      </c>
      <c r="T58" s="80">
        <f>K58-D58</f>
        <v/>
      </c>
      <c r="U58" s="80">
        <f>L58-E58</f>
        <v/>
      </c>
      <c r="V58" s="80">
        <f>M58-F58</f>
        <v/>
      </c>
      <c r="W58" s="80">
        <f>N58-G58</f>
        <v/>
      </c>
      <c r="X58" s="80">
        <f>O58-H58</f>
        <v/>
      </c>
    </row>
    <row r="59">
      <c r="A59" s="88" t="inlineStr">
        <is>
          <t>2025-01-15</t>
        </is>
      </c>
      <c r="B59" s="80" t="inlineStr">
        <is>
          <t>最大值</t>
        </is>
      </c>
      <c r="C59" s="80">
        <f>_xlfn.MAXIFS(统调负荷!E:E,统调负荷!$C:$C,负荷汇总!$A59)/10</f>
        <v/>
      </c>
      <c r="D59" s="80">
        <f>_xlfn.MAXIFS(统调负荷!F:F,统调负荷!$C:$C,负荷汇总!$A59)/10</f>
        <v/>
      </c>
      <c r="E59" s="80">
        <f>_xlfn.MAXIFS(统调负荷!G:G,统调负荷!$C:$C,负荷汇总!$A59)/10</f>
        <v/>
      </c>
      <c r="F59" s="80">
        <f>_xlfn.MAXIFS(统调负荷!H:H,统调负荷!$C:$C,负荷汇总!$A59)/10</f>
        <v/>
      </c>
      <c r="G59" s="80">
        <f>_xlfn.MAXIFS(统调负荷!I:I,统调负荷!$C:$C,负荷汇总!$A59)/10</f>
        <v/>
      </c>
      <c r="H59" s="80">
        <f>_xlfn.MAXIFS(统调负荷!J:J,统调负荷!$C:$C,负荷汇总!$A59)/10</f>
        <v/>
      </c>
      <c r="I59" s="80">
        <f>_xlfn.MAXIFS(统调负荷!K:K,统调负荷!$C:$C,负荷汇总!$A59)/10</f>
        <v/>
      </c>
      <c r="J59" s="80">
        <f>_xlfn.MAXIFS(统调负荷!N:N,统调负荷!$C:$C,负荷汇总!$A59)/10</f>
        <v/>
      </c>
      <c r="K59" s="80">
        <f>_xlfn.MAXIFS(统调负荷!O:O,统调负荷!$C:$C,负荷汇总!$A59)/10</f>
        <v/>
      </c>
      <c r="L59" s="80">
        <f>_xlfn.MAXIFS(统调负荷!P:P,统调负荷!$C:$C,负荷汇总!$A59)/10</f>
        <v/>
      </c>
      <c r="M59" s="80">
        <f>_xlfn.MAXIFS(统调负荷!Q:Q,统调负荷!$C:$C,负荷汇总!$A59)/10</f>
        <v/>
      </c>
      <c r="N59" s="80">
        <f>_xlfn.MAXIFS(统调负荷!R:R,统调负荷!$C:$C,负荷汇总!$A59)/10</f>
        <v/>
      </c>
      <c r="O59" s="80">
        <f>_xlfn.MAXIFS(统调负荷!S:S,统调负荷!$C:$C,负荷汇总!$A59)/10</f>
        <v/>
      </c>
      <c r="P59" s="80">
        <f>_xlfn.MAXIFS(统调负荷!T:T,统调负荷!$C:$C,负荷汇总!$A59)/10</f>
        <v/>
      </c>
      <c r="R59" s="80" t="inlineStr">
        <is>
          <t>最大值</t>
        </is>
      </c>
      <c r="S59" s="80">
        <f>J59-C59</f>
        <v/>
      </c>
      <c r="T59" s="80">
        <f>K59-D59</f>
        <v/>
      </c>
      <c r="U59" s="80">
        <f>L59-E59</f>
        <v/>
      </c>
      <c r="V59" s="80">
        <f>M59-F59</f>
        <v/>
      </c>
      <c r="W59" s="80">
        <f>N59-G59</f>
        <v/>
      </c>
      <c r="X59" s="80">
        <f>O59-H59</f>
        <v/>
      </c>
    </row>
    <row r="60">
      <c r="A60" s="88" t="inlineStr">
        <is>
          <t>2025-01-15</t>
        </is>
      </c>
      <c r="B60" s="80" t="inlineStr">
        <is>
          <t>最小值</t>
        </is>
      </c>
      <c r="C60" s="80">
        <f>_xlfn.MINIFS(统调负荷!E:E,统调负荷!$C:$C,负荷汇总!$A60)/10</f>
        <v/>
      </c>
      <c r="D60" s="80">
        <f>_xlfn.MINIFS(统调负荷!F:F,统调负荷!$C:$C,负荷汇总!$A60)/10</f>
        <v/>
      </c>
      <c r="E60" s="80">
        <f>_xlfn.MINIFS(统调负荷!G:G,统调负荷!$C:$C,负荷汇总!$A60)/10</f>
        <v/>
      </c>
      <c r="F60" s="80">
        <f>_xlfn.MINIFS(统调负荷!H:H,统调负荷!$C:$C,负荷汇总!$A60)/10</f>
        <v/>
      </c>
      <c r="G60" s="80">
        <f>_xlfn.MINIFS(统调负荷!I:I,统调负荷!$C:$C,负荷汇总!$A60)/10</f>
        <v/>
      </c>
      <c r="H60" s="80">
        <f>_xlfn.MINIFS(统调负荷!J:J,统调负荷!$C:$C,负荷汇总!$A60)/10</f>
        <v/>
      </c>
      <c r="I60" s="80">
        <f>_xlfn.MINIFS(统调负荷!K:K,统调负荷!$C:$C,负荷汇总!$A60)/10</f>
        <v/>
      </c>
      <c r="J60" s="80">
        <f>_xlfn.MINIFS(统调负荷!N:N,统调负荷!$C:$C,负荷汇总!$A60)/10</f>
        <v/>
      </c>
      <c r="K60" s="80">
        <f>_xlfn.MINIFS(统调负荷!O:O,统调负荷!$C:$C,负荷汇总!$A60)/10</f>
        <v/>
      </c>
      <c r="L60" s="80">
        <f>_xlfn.MINIFS(统调负荷!P:P,统调负荷!$C:$C,负荷汇总!$A60)/10</f>
        <v/>
      </c>
      <c r="M60" s="80">
        <f>_xlfn.MINIFS(统调负荷!Q:Q,统调负荷!$C:$C,负荷汇总!$A60)/10</f>
        <v/>
      </c>
      <c r="N60" s="80">
        <f>_xlfn.MINIFS(统调负荷!R:R,统调负荷!$C:$C,负荷汇总!$A60)/10</f>
        <v/>
      </c>
      <c r="O60" s="80">
        <f>_xlfn.MINIFS(统调负荷!S:S,统调负荷!$C:$C,负荷汇总!$A60)/10</f>
        <v/>
      </c>
      <c r="P60" s="80">
        <f>_xlfn.MINIFS(统调负荷!T:T,统调负荷!$C:$C,负荷汇总!$A60)/10</f>
        <v/>
      </c>
      <c r="R60" s="80" t="inlineStr">
        <is>
          <t>最小值</t>
        </is>
      </c>
      <c r="S60" s="80">
        <f>J60-C60</f>
        <v/>
      </c>
      <c r="T60" s="80">
        <f>K60-D60</f>
        <v/>
      </c>
      <c r="U60" s="80">
        <f>L60-E60</f>
        <v/>
      </c>
      <c r="V60" s="80">
        <f>M60-F60</f>
        <v/>
      </c>
      <c r="W60" s="80">
        <f>N60-G60</f>
        <v/>
      </c>
      <c r="X60" s="80">
        <f>O60-H60</f>
        <v/>
      </c>
    </row>
    <row r="61">
      <c r="A61" s="88" t="inlineStr">
        <is>
          <t>2025-01-15</t>
        </is>
      </c>
      <c r="B61" s="80" t="inlineStr">
        <is>
          <t>平均值</t>
        </is>
      </c>
      <c r="C61" s="80">
        <f>AVERAGEIFS(统调负荷!E:E,统调负荷!$C:$C,负荷汇总!$A61)/10</f>
        <v/>
      </c>
      <c r="D61" s="80">
        <f>AVERAGEIFS(统调负荷!F:F,统调负荷!$C:$C,负荷汇总!$A61)/10</f>
        <v/>
      </c>
      <c r="E61" s="80">
        <f>AVERAGEIFS(统调负荷!G:G,统调负荷!$C:$C,负荷汇总!$A61)/10</f>
        <v/>
      </c>
      <c r="F61" s="80">
        <f>AVERAGEIFS(统调负荷!H:H,统调负荷!$C:$C,负荷汇总!$A61)/10</f>
        <v/>
      </c>
      <c r="G61" s="80">
        <f>AVERAGEIFS(统调负荷!I:I,统调负荷!$C:$C,负荷汇总!$A61)/10</f>
        <v/>
      </c>
      <c r="H61" s="80">
        <f>AVERAGEIFS(统调负荷!J:J,统调负荷!$C:$C,负荷汇总!$A61)/10</f>
        <v/>
      </c>
      <c r="I61" s="80">
        <f>AVERAGEIFS(统调负荷!K:K,统调负荷!$C:$C,负荷汇总!$A61)/10</f>
        <v/>
      </c>
      <c r="J61" s="80">
        <f>AVERAGEIFS(统调负荷!N:N,统调负荷!$C:$C,负荷汇总!$A61)/10</f>
        <v/>
      </c>
      <c r="K61" s="80">
        <f>AVERAGEIFS(统调负荷!O:O,统调负荷!$C:$C,负荷汇总!$A61)/10</f>
        <v/>
      </c>
      <c r="L61" s="80">
        <f>AVERAGEIFS(统调负荷!P:P,统调负荷!$C:$C,负荷汇总!$A61)/10</f>
        <v/>
      </c>
      <c r="M61" s="80">
        <f>AVERAGEIFS(统调负荷!Q:Q,统调负荷!$C:$C,负荷汇总!$A61)/10</f>
        <v/>
      </c>
      <c r="N61" s="80">
        <f>AVERAGEIFS(统调负荷!R:R,统调负荷!$C:$C,负荷汇总!$A61)/10</f>
        <v/>
      </c>
      <c r="O61" s="80">
        <f>AVERAGEIFS(统调负荷!S:S,统调负荷!$C:$C,负荷汇总!$A61)/10</f>
        <v/>
      </c>
      <c r="P61" s="80">
        <f>AVERAGEIFS(统调负荷!T:T,统调负荷!$C:$C,负荷汇总!$A61)/10</f>
        <v/>
      </c>
      <c r="R61" s="80" t="inlineStr">
        <is>
          <t>平均值</t>
        </is>
      </c>
      <c r="S61" s="80">
        <f>J61-C61</f>
        <v/>
      </c>
      <c r="T61" s="80">
        <f>K61-D61</f>
        <v/>
      </c>
      <c r="U61" s="80">
        <f>L61-E61</f>
        <v/>
      </c>
      <c r="V61" s="80">
        <f>M61-F61</f>
        <v/>
      </c>
      <c r="W61" s="80">
        <f>N61-G61</f>
        <v/>
      </c>
      <c r="X61" s="80">
        <f>O61-H61</f>
        <v/>
      </c>
    </row>
    <row r="62">
      <c r="A62" s="88" t="inlineStr">
        <is>
          <t>2025-01-15</t>
        </is>
      </c>
      <c r="B62" s="80" t="inlineStr">
        <is>
          <t>合计</t>
        </is>
      </c>
      <c r="C62" s="80">
        <f>SUMIFS(统调负荷!E:E,统调负荷!$C:$C,负荷汇总!$A62)/10/4</f>
        <v/>
      </c>
      <c r="D62" s="80">
        <f>SUMIFS(统调负荷!F:F,统调负荷!$C:$C,负荷汇总!$A62)/10/4</f>
        <v/>
      </c>
      <c r="E62" s="80">
        <f>SUMIFS(统调负荷!G:G,统调负荷!$C:$C,负荷汇总!$A62)/10/4</f>
        <v/>
      </c>
      <c r="F62" s="80">
        <f>SUMIFS(统调负荷!H:H,统调负荷!$C:$C,负荷汇总!$A62)/10/4</f>
        <v/>
      </c>
      <c r="G62" s="80">
        <f>SUMIFS(统调负荷!I:I,统调负荷!$C:$C,负荷汇总!$A62)/10/4</f>
        <v/>
      </c>
      <c r="H62" s="80">
        <f>SUMIFS(统调负荷!J:J,统调负荷!$C:$C,负荷汇总!$A62)/10/4</f>
        <v/>
      </c>
      <c r="I62" s="80">
        <f>SUMIFS(统调负荷!K:K,统调负荷!$C:$C,负荷汇总!$A62)/10/4</f>
        <v/>
      </c>
      <c r="J62" s="80">
        <f>SUMIFS(统调负荷!N:N,统调负荷!$C:$C,负荷汇总!$A62)/10/4</f>
        <v/>
      </c>
      <c r="K62" s="80">
        <f>SUMIFS(统调负荷!O:O,统调负荷!$C:$C,负荷汇总!$A62)/10/4</f>
        <v/>
      </c>
      <c r="L62" s="80">
        <f>SUMIFS(统调负荷!P:P,统调负荷!$C:$C,负荷汇总!$A62)/10/4</f>
        <v/>
      </c>
      <c r="M62" s="80">
        <f>SUMIFS(统调负荷!Q:Q,统调负荷!$C:$C,负荷汇总!$A62)/10/4</f>
        <v/>
      </c>
      <c r="N62" s="80">
        <f>SUMIFS(统调负荷!R:R,统调负荷!$C:$C,负荷汇总!$A62)/10/4</f>
        <v/>
      </c>
      <c r="O62" s="80">
        <f>SUMIFS(统调负荷!S:S,统调负荷!$C:$C,负荷汇总!$A62)/10/4</f>
        <v/>
      </c>
      <c r="P62" s="80">
        <f>SUMIFS(统调负荷!T:T,统调负荷!$C:$C,负荷汇总!$A62)/10/4</f>
        <v/>
      </c>
      <c r="R62" s="80" t="inlineStr">
        <is>
          <t>合计</t>
        </is>
      </c>
      <c r="S62" s="80">
        <f>J62-C62</f>
        <v/>
      </c>
      <c r="T62" s="80">
        <f>K62-D62</f>
        <v/>
      </c>
      <c r="U62" s="80">
        <f>L62-E62</f>
        <v/>
      </c>
      <c r="V62" s="80">
        <f>M62-F62</f>
        <v/>
      </c>
      <c r="W62" s="80">
        <f>N62-G62</f>
        <v/>
      </c>
      <c r="X62" s="80">
        <f>O62-H62</f>
        <v/>
      </c>
    </row>
    <row r="63">
      <c r="A63" s="88" t="inlineStr">
        <is>
          <t>2025-01-16</t>
        </is>
      </c>
      <c r="B63" s="80" t="inlineStr">
        <is>
          <t>最大值</t>
        </is>
      </c>
      <c r="C63" s="80">
        <f>_xlfn.MAXIFS(统调负荷!E:E,统调负荷!$C:$C,负荷汇总!$A63)/10</f>
        <v/>
      </c>
      <c r="D63" s="80">
        <f>_xlfn.MAXIFS(统调负荷!F:F,统调负荷!$C:$C,负荷汇总!$A63)/10</f>
        <v/>
      </c>
      <c r="E63" s="80">
        <f>_xlfn.MAXIFS(统调负荷!G:G,统调负荷!$C:$C,负荷汇总!$A63)/10</f>
        <v/>
      </c>
      <c r="F63" s="80">
        <f>_xlfn.MAXIFS(统调负荷!H:H,统调负荷!$C:$C,负荷汇总!$A63)/10</f>
        <v/>
      </c>
      <c r="G63" s="80">
        <f>_xlfn.MAXIFS(统调负荷!I:I,统调负荷!$C:$C,负荷汇总!$A63)/10</f>
        <v/>
      </c>
      <c r="H63" s="80">
        <f>_xlfn.MAXIFS(统调负荷!J:J,统调负荷!$C:$C,负荷汇总!$A63)/10</f>
        <v/>
      </c>
      <c r="I63" s="80">
        <f>_xlfn.MAXIFS(统调负荷!K:K,统调负荷!$C:$C,负荷汇总!$A63)/10</f>
        <v/>
      </c>
      <c r="J63" s="80">
        <f>_xlfn.MAXIFS(统调负荷!N:N,统调负荷!$C:$C,负荷汇总!$A63)/10</f>
        <v/>
      </c>
      <c r="K63" s="80">
        <f>_xlfn.MAXIFS(统调负荷!O:O,统调负荷!$C:$C,负荷汇总!$A63)/10</f>
        <v/>
      </c>
      <c r="L63" s="80">
        <f>_xlfn.MAXIFS(统调负荷!P:P,统调负荷!$C:$C,负荷汇总!$A63)/10</f>
        <v/>
      </c>
      <c r="M63" s="80">
        <f>_xlfn.MAXIFS(统调负荷!Q:Q,统调负荷!$C:$C,负荷汇总!$A63)/10</f>
        <v/>
      </c>
      <c r="N63" s="80">
        <f>_xlfn.MAXIFS(统调负荷!R:R,统调负荷!$C:$C,负荷汇总!$A63)/10</f>
        <v/>
      </c>
      <c r="O63" s="80">
        <f>_xlfn.MAXIFS(统调负荷!S:S,统调负荷!$C:$C,负荷汇总!$A63)/10</f>
        <v/>
      </c>
      <c r="P63" s="80">
        <f>_xlfn.MAXIFS(统调负荷!T:T,统调负荷!$C:$C,负荷汇总!$A63)/10</f>
        <v/>
      </c>
      <c r="R63" s="80" t="inlineStr">
        <is>
          <t>最大值</t>
        </is>
      </c>
      <c r="S63" s="80">
        <f>J63-C63</f>
        <v/>
      </c>
      <c r="T63" s="80">
        <f>K63-D63</f>
        <v/>
      </c>
      <c r="U63" s="80">
        <f>L63-E63</f>
        <v/>
      </c>
      <c r="V63" s="80">
        <f>M63-F63</f>
        <v/>
      </c>
      <c r="W63" s="80">
        <f>N63-G63</f>
        <v/>
      </c>
      <c r="X63" s="80">
        <f>O63-H63</f>
        <v/>
      </c>
    </row>
    <row r="64">
      <c r="A64" s="88" t="inlineStr">
        <is>
          <t>2025-01-16</t>
        </is>
      </c>
      <c r="B64" s="80" t="inlineStr">
        <is>
          <t>最小值</t>
        </is>
      </c>
      <c r="C64" s="80">
        <f>_xlfn.MINIFS(统调负荷!E:E,统调负荷!$C:$C,负荷汇总!$A64)/10</f>
        <v/>
      </c>
      <c r="D64" s="80">
        <f>_xlfn.MINIFS(统调负荷!F:F,统调负荷!$C:$C,负荷汇总!$A64)/10</f>
        <v/>
      </c>
      <c r="E64" s="80">
        <f>_xlfn.MINIFS(统调负荷!G:G,统调负荷!$C:$C,负荷汇总!$A64)/10</f>
        <v/>
      </c>
      <c r="F64" s="80">
        <f>_xlfn.MINIFS(统调负荷!H:H,统调负荷!$C:$C,负荷汇总!$A64)/10</f>
        <v/>
      </c>
      <c r="G64" s="80">
        <f>_xlfn.MINIFS(统调负荷!I:I,统调负荷!$C:$C,负荷汇总!$A64)/10</f>
        <v/>
      </c>
      <c r="H64" s="80">
        <f>_xlfn.MINIFS(统调负荷!J:J,统调负荷!$C:$C,负荷汇总!$A64)/10</f>
        <v/>
      </c>
      <c r="I64" s="80">
        <f>_xlfn.MINIFS(统调负荷!K:K,统调负荷!$C:$C,负荷汇总!$A64)/10</f>
        <v/>
      </c>
      <c r="J64" s="80">
        <f>_xlfn.MINIFS(统调负荷!N:N,统调负荷!$C:$C,负荷汇总!$A64)/10</f>
        <v/>
      </c>
      <c r="K64" s="80">
        <f>_xlfn.MINIFS(统调负荷!O:O,统调负荷!$C:$C,负荷汇总!$A64)/10</f>
        <v/>
      </c>
      <c r="L64" s="80">
        <f>_xlfn.MINIFS(统调负荷!P:P,统调负荷!$C:$C,负荷汇总!$A64)/10</f>
        <v/>
      </c>
      <c r="M64" s="80">
        <f>_xlfn.MINIFS(统调负荷!Q:Q,统调负荷!$C:$C,负荷汇总!$A64)/10</f>
        <v/>
      </c>
      <c r="N64" s="80">
        <f>_xlfn.MINIFS(统调负荷!R:R,统调负荷!$C:$C,负荷汇总!$A64)/10</f>
        <v/>
      </c>
      <c r="O64" s="80">
        <f>_xlfn.MINIFS(统调负荷!S:S,统调负荷!$C:$C,负荷汇总!$A64)/10</f>
        <v/>
      </c>
      <c r="P64" s="80">
        <f>_xlfn.MINIFS(统调负荷!T:T,统调负荷!$C:$C,负荷汇总!$A64)/10</f>
        <v/>
      </c>
      <c r="R64" s="80" t="inlineStr">
        <is>
          <t>最小值</t>
        </is>
      </c>
      <c r="S64" s="80">
        <f>J64-C64</f>
        <v/>
      </c>
      <c r="T64" s="80">
        <f>K64-D64</f>
        <v/>
      </c>
      <c r="U64" s="80">
        <f>L64-E64</f>
        <v/>
      </c>
      <c r="V64" s="80">
        <f>M64-F64</f>
        <v/>
      </c>
      <c r="W64" s="80">
        <f>N64-G64</f>
        <v/>
      </c>
      <c r="X64" s="80">
        <f>O64-H64</f>
        <v/>
      </c>
    </row>
    <row r="65">
      <c r="A65" s="88" t="inlineStr">
        <is>
          <t>2025-01-16</t>
        </is>
      </c>
      <c r="B65" s="80" t="inlineStr">
        <is>
          <t>平均值</t>
        </is>
      </c>
      <c r="C65" s="80">
        <f>AVERAGEIFS(统调负荷!E:E,统调负荷!$C:$C,负荷汇总!$A65)/10</f>
        <v/>
      </c>
      <c r="D65" s="80">
        <f>AVERAGEIFS(统调负荷!F:F,统调负荷!$C:$C,负荷汇总!$A65)/10</f>
        <v/>
      </c>
      <c r="E65" s="80">
        <f>AVERAGEIFS(统调负荷!G:G,统调负荷!$C:$C,负荷汇总!$A65)/10</f>
        <v/>
      </c>
      <c r="F65" s="80">
        <f>AVERAGEIFS(统调负荷!H:H,统调负荷!$C:$C,负荷汇总!$A65)/10</f>
        <v/>
      </c>
      <c r="G65" s="80">
        <f>AVERAGEIFS(统调负荷!I:I,统调负荷!$C:$C,负荷汇总!$A65)/10</f>
        <v/>
      </c>
      <c r="H65" s="80">
        <f>AVERAGEIFS(统调负荷!J:J,统调负荷!$C:$C,负荷汇总!$A65)/10</f>
        <v/>
      </c>
      <c r="I65" s="80">
        <f>AVERAGEIFS(统调负荷!K:K,统调负荷!$C:$C,负荷汇总!$A65)/10</f>
        <v/>
      </c>
      <c r="J65" s="80">
        <f>AVERAGEIFS(统调负荷!N:N,统调负荷!$C:$C,负荷汇总!$A65)/10</f>
        <v/>
      </c>
      <c r="K65" s="80">
        <f>AVERAGEIFS(统调负荷!O:O,统调负荷!$C:$C,负荷汇总!$A65)/10</f>
        <v/>
      </c>
      <c r="L65" s="80">
        <f>AVERAGEIFS(统调负荷!P:P,统调负荷!$C:$C,负荷汇总!$A65)/10</f>
        <v/>
      </c>
      <c r="M65" s="80">
        <f>AVERAGEIFS(统调负荷!Q:Q,统调负荷!$C:$C,负荷汇总!$A65)/10</f>
        <v/>
      </c>
      <c r="N65" s="80">
        <f>AVERAGEIFS(统调负荷!R:R,统调负荷!$C:$C,负荷汇总!$A65)/10</f>
        <v/>
      </c>
      <c r="O65" s="80">
        <f>AVERAGEIFS(统调负荷!S:S,统调负荷!$C:$C,负荷汇总!$A65)/10</f>
        <v/>
      </c>
      <c r="P65" s="80">
        <f>AVERAGEIFS(统调负荷!T:T,统调负荷!$C:$C,负荷汇总!$A65)/10</f>
        <v/>
      </c>
      <c r="R65" s="80" t="inlineStr">
        <is>
          <t>平均值</t>
        </is>
      </c>
      <c r="S65" s="80">
        <f>J65-C65</f>
        <v/>
      </c>
      <c r="T65" s="80">
        <f>K65-D65</f>
        <v/>
      </c>
      <c r="U65" s="80">
        <f>L65-E65</f>
        <v/>
      </c>
      <c r="V65" s="80">
        <f>M65-F65</f>
        <v/>
      </c>
      <c r="W65" s="80">
        <f>N65-G65</f>
        <v/>
      </c>
      <c r="X65" s="80">
        <f>O65-H65</f>
        <v/>
      </c>
    </row>
    <row r="66">
      <c r="A66" s="88" t="inlineStr">
        <is>
          <t>2025-01-16</t>
        </is>
      </c>
      <c r="B66" s="80" t="inlineStr">
        <is>
          <t>合计</t>
        </is>
      </c>
      <c r="C66" s="80">
        <f>SUMIFS(统调负荷!E:E,统调负荷!$C:$C,负荷汇总!$A66)/10/4</f>
        <v/>
      </c>
      <c r="D66" s="80">
        <f>SUMIFS(统调负荷!F:F,统调负荷!$C:$C,负荷汇总!$A66)/10/4</f>
        <v/>
      </c>
      <c r="E66" s="80">
        <f>SUMIFS(统调负荷!G:G,统调负荷!$C:$C,负荷汇总!$A66)/10/4</f>
        <v/>
      </c>
      <c r="F66" s="80">
        <f>SUMIFS(统调负荷!H:H,统调负荷!$C:$C,负荷汇总!$A66)/10/4</f>
        <v/>
      </c>
      <c r="G66" s="80">
        <f>SUMIFS(统调负荷!I:I,统调负荷!$C:$C,负荷汇总!$A66)/10/4</f>
        <v/>
      </c>
      <c r="H66" s="80">
        <f>SUMIFS(统调负荷!J:J,统调负荷!$C:$C,负荷汇总!$A66)/10/4</f>
        <v/>
      </c>
      <c r="I66" s="80">
        <f>SUMIFS(统调负荷!K:K,统调负荷!$C:$C,负荷汇总!$A66)/10/4</f>
        <v/>
      </c>
      <c r="J66" s="80">
        <f>SUMIFS(统调负荷!N:N,统调负荷!$C:$C,负荷汇总!$A66)/10/4</f>
        <v/>
      </c>
      <c r="K66" s="80">
        <f>SUMIFS(统调负荷!O:O,统调负荷!$C:$C,负荷汇总!$A66)/10/4</f>
        <v/>
      </c>
      <c r="L66" s="80">
        <f>SUMIFS(统调负荷!P:P,统调负荷!$C:$C,负荷汇总!$A66)/10/4</f>
        <v/>
      </c>
      <c r="M66" s="80">
        <f>SUMIFS(统调负荷!Q:Q,统调负荷!$C:$C,负荷汇总!$A66)/10/4</f>
        <v/>
      </c>
      <c r="N66" s="80">
        <f>SUMIFS(统调负荷!R:R,统调负荷!$C:$C,负荷汇总!$A66)/10/4</f>
        <v/>
      </c>
      <c r="O66" s="80">
        <f>SUMIFS(统调负荷!S:S,统调负荷!$C:$C,负荷汇总!$A66)/10/4</f>
        <v/>
      </c>
      <c r="P66" s="80">
        <f>SUMIFS(统调负荷!T:T,统调负荷!$C:$C,负荷汇总!$A66)/10/4</f>
        <v/>
      </c>
      <c r="R66" s="80" t="inlineStr">
        <is>
          <t>合计</t>
        </is>
      </c>
      <c r="S66" s="80">
        <f>J66-C66</f>
        <v/>
      </c>
      <c r="T66" s="80">
        <f>K66-D66</f>
        <v/>
      </c>
      <c r="U66" s="80">
        <f>L66-E66</f>
        <v/>
      </c>
      <c r="V66" s="80">
        <f>M66-F66</f>
        <v/>
      </c>
      <c r="W66" s="80">
        <f>N66-G66</f>
        <v/>
      </c>
      <c r="X66" s="80">
        <f>O66-H66</f>
        <v/>
      </c>
    </row>
    <row r="67">
      <c r="A67" s="88" t="inlineStr">
        <is>
          <t>2025-01-17</t>
        </is>
      </c>
      <c r="B67" s="80" t="inlineStr">
        <is>
          <t>最大值</t>
        </is>
      </c>
      <c r="C67" s="80">
        <f>_xlfn.MAXIFS(统调负荷!E:E,统调负荷!$C:$C,负荷汇总!$A67)/10</f>
        <v/>
      </c>
      <c r="D67" s="80">
        <f>_xlfn.MAXIFS(统调负荷!F:F,统调负荷!$C:$C,负荷汇总!$A67)/10</f>
        <v/>
      </c>
      <c r="E67" s="80">
        <f>_xlfn.MAXIFS(统调负荷!G:G,统调负荷!$C:$C,负荷汇总!$A67)/10</f>
        <v/>
      </c>
      <c r="F67" s="80">
        <f>_xlfn.MAXIFS(统调负荷!H:H,统调负荷!$C:$C,负荷汇总!$A67)/10</f>
        <v/>
      </c>
      <c r="G67" s="80">
        <f>_xlfn.MAXIFS(统调负荷!I:I,统调负荷!$C:$C,负荷汇总!$A67)/10</f>
        <v/>
      </c>
      <c r="H67" s="80">
        <f>_xlfn.MAXIFS(统调负荷!J:J,统调负荷!$C:$C,负荷汇总!$A67)/10</f>
        <v/>
      </c>
      <c r="I67" s="80">
        <f>_xlfn.MAXIFS(统调负荷!K:K,统调负荷!$C:$C,负荷汇总!$A67)/10</f>
        <v/>
      </c>
      <c r="J67" s="80">
        <f>_xlfn.MAXIFS(统调负荷!N:N,统调负荷!$C:$C,负荷汇总!$A67)/10</f>
        <v/>
      </c>
      <c r="K67" s="80">
        <f>_xlfn.MAXIFS(统调负荷!O:O,统调负荷!$C:$C,负荷汇总!$A67)/10</f>
        <v/>
      </c>
      <c r="L67" s="80">
        <f>_xlfn.MAXIFS(统调负荷!P:P,统调负荷!$C:$C,负荷汇总!$A67)/10</f>
        <v/>
      </c>
      <c r="M67" s="80">
        <f>_xlfn.MAXIFS(统调负荷!Q:Q,统调负荷!$C:$C,负荷汇总!$A67)/10</f>
        <v/>
      </c>
      <c r="N67" s="80">
        <f>_xlfn.MAXIFS(统调负荷!R:R,统调负荷!$C:$C,负荷汇总!$A67)/10</f>
        <v/>
      </c>
      <c r="O67" s="80">
        <f>_xlfn.MAXIFS(统调负荷!S:S,统调负荷!$C:$C,负荷汇总!$A67)/10</f>
        <v/>
      </c>
      <c r="P67" s="80">
        <f>_xlfn.MAXIFS(统调负荷!T:T,统调负荷!$C:$C,负荷汇总!$A67)/10</f>
        <v/>
      </c>
      <c r="R67" s="80" t="inlineStr">
        <is>
          <t>最大值</t>
        </is>
      </c>
      <c r="S67" s="80">
        <f>J67-C67</f>
        <v/>
      </c>
      <c r="T67" s="80">
        <f>K67-D67</f>
        <v/>
      </c>
      <c r="U67" s="80">
        <f>L67-E67</f>
        <v/>
      </c>
      <c r="V67" s="80">
        <f>M67-F67</f>
        <v/>
      </c>
      <c r="W67" s="80">
        <f>N67-G67</f>
        <v/>
      </c>
      <c r="X67" s="80">
        <f>O67-H67</f>
        <v/>
      </c>
    </row>
    <row r="68">
      <c r="A68" s="88" t="inlineStr">
        <is>
          <t>2025-01-17</t>
        </is>
      </c>
      <c r="B68" s="80" t="inlineStr">
        <is>
          <t>最小值</t>
        </is>
      </c>
      <c r="C68" s="80">
        <f>_xlfn.MINIFS(统调负荷!E:E,统调负荷!$C:$C,负荷汇总!$A68)/10</f>
        <v/>
      </c>
      <c r="D68" s="80">
        <f>_xlfn.MINIFS(统调负荷!F:F,统调负荷!$C:$C,负荷汇总!$A68)/10</f>
        <v/>
      </c>
      <c r="E68" s="80">
        <f>_xlfn.MINIFS(统调负荷!G:G,统调负荷!$C:$C,负荷汇总!$A68)/10</f>
        <v/>
      </c>
      <c r="F68" s="80">
        <f>_xlfn.MINIFS(统调负荷!H:H,统调负荷!$C:$C,负荷汇总!$A68)/10</f>
        <v/>
      </c>
      <c r="G68" s="80">
        <f>_xlfn.MINIFS(统调负荷!I:I,统调负荷!$C:$C,负荷汇总!$A68)/10</f>
        <v/>
      </c>
      <c r="H68" s="80">
        <f>_xlfn.MINIFS(统调负荷!J:J,统调负荷!$C:$C,负荷汇总!$A68)/10</f>
        <v/>
      </c>
      <c r="I68" s="80">
        <f>_xlfn.MINIFS(统调负荷!K:K,统调负荷!$C:$C,负荷汇总!$A68)/10</f>
        <v/>
      </c>
      <c r="J68" s="80">
        <f>_xlfn.MINIFS(统调负荷!N:N,统调负荷!$C:$C,负荷汇总!$A68)/10</f>
        <v/>
      </c>
      <c r="K68" s="80">
        <f>_xlfn.MINIFS(统调负荷!O:O,统调负荷!$C:$C,负荷汇总!$A68)/10</f>
        <v/>
      </c>
      <c r="L68" s="80">
        <f>_xlfn.MINIFS(统调负荷!P:P,统调负荷!$C:$C,负荷汇总!$A68)/10</f>
        <v/>
      </c>
      <c r="M68" s="80">
        <f>_xlfn.MINIFS(统调负荷!Q:Q,统调负荷!$C:$C,负荷汇总!$A68)/10</f>
        <v/>
      </c>
      <c r="N68" s="80">
        <f>_xlfn.MINIFS(统调负荷!R:R,统调负荷!$C:$C,负荷汇总!$A68)/10</f>
        <v/>
      </c>
      <c r="O68" s="80">
        <f>_xlfn.MINIFS(统调负荷!S:S,统调负荷!$C:$C,负荷汇总!$A68)/10</f>
        <v/>
      </c>
      <c r="P68" s="80">
        <f>_xlfn.MINIFS(统调负荷!T:T,统调负荷!$C:$C,负荷汇总!$A68)/10</f>
        <v/>
      </c>
      <c r="R68" s="80" t="inlineStr">
        <is>
          <t>最小值</t>
        </is>
      </c>
      <c r="S68" s="80">
        <f>J68-C68</f>
        <v/>
      </c>
      <c r="T68" s="80">
        <f>K68-D68</f>
        <v/>
      </c>
      <c r="U68" s="80">
        <f>L68-E68</f>
        <v/>
      </c>
      <c r="V68" s="80">
        <f>M68-F68</f>
        <v/>
      </c>
      <c r="W68" s="80">
        <f>N68-G68</f>
        <v/>
      </c>
      <c r="X68" s="80">
        <f>O68-H68</f>
        <v/>
      </c>
    </row>
    <row r="69">
      <c r="A69" s="88" t="inlineStr">
        <is>
          <t>2025-01-17</t>
        </is>
      </c>
      <c r="B69" s="80" t="inlineStr">
        <is>
          <t>平均值</t>
        </is>
      </c>
      <c r="C69" s="80">
        <f>AVERAGEIFS(统调负荷!E:E,统调负荷!$C:$C,负荷汇总!$A69)/10</f>
        <v/>
      </c>
      <c r="D69" s="80">
        <f>AVERAGEIFS(统调负荷!F:F,统调负荷!$C:$C,负荷汇总!$A69)/10</f>
        <v/>
      </c>
      <c r="E69" s="80">
        <f>AVERAGEIFS(统调负荷!G:G,统调负荷!$C:$C,负荷汇总!$A69)/10</f>
        <v/>
      </c>
      <c r="F69" s="80">
        <f>AVERAGEIFS(统调负荷!H:H,统调负荷!$C:$C,负荷汇总!$A69)/10</f>
        <v/>
      </c>
      <c r="G69" s="80">
        <f>AVERAGEIFS(统调负荷!I:I,统调负荷!$C:$C,负荷汇总!$A69)/10</f>
        <v/>
      </c>
      <c r="H69" s="80">
        <f>AVERAGEIFS(统调负荷!J:J,统调负荷!$C:$C,负荷汇总!$A69)/10</f>
        <v/>
      </c>
      <c r="I69" s="80">
        <f>AVERAGEIFS(统调负荷!K:K,统调负荷!$C:$C,负荷汇总!$A69)/10</f>
        <v/>
      </c>
      <c r="J69" s="80">
        <f>AVERAGEIFS(统调负荷!N:N,统调负荷!$C:$C,负荷汇总!$A69)/10</f>
        <v/>
      </c>
      <c r="K69" s="80">
        <f>AVERAGEIFS(统调负荷!O:O,统调负荷!$C:$C,负荷汇总!$A69)/10</f>
        <v/>
      </c>
      <c r="L69" s="80">
        <f>AVERAGEIFS(统调负荷!P:P,统调负荷!$C:$C,负荷汇总!$A69)/10</f>
        <v/>
      </c>
      <c r="M69" s="80">
        <f>AVERAGEIFS(统调负荷!Q:Q,统调负荷!$C:$C,负荷汇总!$A69)/10</f>
        <v/>
      </c>
      <c r="N69" s="80">
        <f>AVERAGEIFS(统调负荷!R:R,统调负荷!$C:$C,负荷汇总!$A69)/10</f>
        <v/>
      </c>
      <c r="O69" s="80">
        <f>AVERAGEIFS(统调负荷!S:S,统调负荷!$C:$C,负荷汇总!$A69)/10</f>
        <v/>
      </c>
      <c r="P69" s="80">
        <f>AVERAGEIFS(统调负荷!T:T,统调负荷!$C:$C,负荷汇总!$A69)/10</f>
        <v/>
      </c>
      <c r="R69" s="80" t="inlineStr">
        <is>
          <t>平均值</t>
        </is>
      </c>
      <c r="S69" s="80">
        <f>J69-C69</f>
        <v/>
      </c>
      <c r="T69" s="80">
        <f>K69-D69</f>
        <v/>
      </c>
      <c r="U69" s="80">
        <f>L69-E69</f>
        <v/>
      </c>
      <c r="V69" s="80">
        <f>M69-F69</f>
        <v/>
      </c>
      <c r="W69" s="80">
        <f>N69-G69</f>
        <v/>
      </c>
      <c r="X69" s="80">
        <f>O69-H69</f>
        <v/>
      </c>
    </row>
    <row r="70">
      <c r="A70" s="88" t="inlineStr">
        <is>
          <t>2025-01-17</t>
        </is>
      </c>
      <c r="B70" s="80" t="inlineStr">
        <is>
          <t>合计</t>
        </is>
      </c>
      <c r="C70" s="80">
        <f>SUMIFS(统调负荷!E:E,统调负荷!$C:$C,负荷汇总!$A70)/10/4</f>
        <v/>
      </c>
      <c r="D70" s="80">
        <f>SUMIFS(统调负荷!F:F,统调负荷!$C:$C,负荷汇总!$A70)/10/4</f>
        <v/>
      </c>
      <c r="E70" s="80">
        <f>SUMIFS(统调负荷!G:G,统调负荷!$C:$C,负荷汇总!$A70)/10/4</f>
        <v/>
      </c>
      <c r="F70" s="80">
        <f>SUMIFS(统调负荷!H:H,统调负荷!$C:$C,负荷汇总!$A70)/10/4</f>
        <v/>
      </c>
      <c r="G70" s="80">
        <f>SUMIFS(统调负荷!I:I,统调负荷!$C:$C,负荷汇总!$A70)/10/4</f>
        <v/>
      </c>
      <c r="H70" s="80">
        <f>SUMIFS(统调负荷!J:J,统调负荷!$C:$C,负荷汇总!$A70)/10/4</f>
        <v/>
      </c>
      <c r="I70" s="80">
        <f>SUMIFS(统调负荷!K:K,统调负荷!$C:$C,负荷汇总!$A70)/10/4</f>
        <v/>
      </c>
      <c r="J70" s="80">
        <f>SUMIFS(统调负荷!N:N,统调负荷!$C:$C,负荷汇总!$A70)/10/4</f>
        <v/>
      </c>
      <c r="K70" s="80">
        <f>SUMIFS(统调负荷!O:O,统调负荷!$C:$C,负荷汇总!$A70)/10/4</f>
        <v/>
      </c>
      <c r="L70" s="80">
        <f>SUMIFS(统调负荷!P:P,统调负荷!$C:$C,负荷汇总!$A70)/10/4</f>
        <v/>
      </c>
      <c r="M70" s="80">
        <f>SUMIFS(统调负荷!Q:Q,统调负荷!$C:$C,负荷汇总!$A70)/10/4</f>
        <v/>
      </c>
      <c r="N70" s="80">
        <f>SUMIFS(统调负荷!R:R,统调负荷!$C:$C,负荷汇总!$A70)/10/4</f>
        <v/>
      </c>
      <c r="O70" s="80">
        <f>SUMIFS(统调负荷!S:S,统调负荷!$C:$C,负荷汇总!$A70)/10/4</f>
        <v/>
      </c>
      <c r="P70" s="80">
        <f>SUMIFS(统调负荷!T:T,统调负荷!$C:$C,负荷汇总!$A70)/10/4</f>
        <v/>
      </c>
      <c r="R70" s="80" t="inlineStr">
        <is>
          <t>合计</t>
        </is>
      </c>
      <c r="S70" s="80">
        <f>J70-C70</f>
        <v/>
      </c>
      <c r="T70" s="80">
        <f>K70-D70</f>
        <v/>
      </c>
      <c r="U70" s="80">
        <f>L70-E70</f>
        <v/>
      </c>
      <c r="V70" s="80">
        <f>M70-F70</f>
        <v/>
      </c>
      <c r="W70" s="80">
        <f>N70-G70</f>
        <v/>
      </c>
      <c r="X70" s="80">
        <f>O70-H70</f>
        <v/>
      </c>
    </row>
    <row r="71">
      <c r="A71" s="88" t="inlineStr">
        <is>
          <t>2025-01-18</t>
        </is>
      </c>
      <c r="B71" s="80" t="inlineStr">
        <is>
          <t>最大值</t>
        </is>
      </c>
      <c r="C71" s="80">
        <f>_xlfn.MAXIFS(统调负荷!E:E,统调负荷!$C:$C,负荷汇总!$A71)/10</f>
        <v/>
      </c>
      <c r="D71" s="80">
        <f>_xlfn.MAXIFS(统调负荷!F:F,统调负荷!$C:$C,负荷汇总!$A71)/10</f>
        <v/>
      </c>
      <c r="E71" s="80">
        <f>_xlfn.MAXIFS(统调负荷!G:G,统调负荷!$C:$C,负荷汇总!$A71)/10</f>
        <v/>
      </c>
      <c r="F71" s="80">
        <f>_xlfn.MAXIFS(统调负荷!H:H,统调负荷!$C:$C,负荷汇总!$A71)/10</f>
        <v/>
      </c>
      <c r="G71" s="80">
        <f>_xlfn.MAXIFS(统调负荷!I:I,统调负荷!$C:$C,负荷汇总!$A71)/10</f>
        <v/>
      </c>
      <c r="H71" s="80">
        <f>_xlfn.MAXIFS(统调负荷!J:J,统调负荷!$C:$C,负荷汇总!$A71)/10</f>
        <v/>
      </c>
      <c r="I71" s="80">
        <f>_xlfn.MAXIFS(统调负荷!K:K,统调负荷!$C:$C,负荷汇总!$A71)/10</f>
        <v/>
      </c>
      <c r="J71" s="80">
        <f>_xlfn.MAXIFS(统调负荷!N:N,统调负荷!$C:$C,负荷汇总!$A71)/10</f>
        <v/>
      </c>
      <c r="K71" s="80">
        <f>_xlfn.MAXIFS(统调负荷!O:O,统调负荷!$C:$C,负荷汇总!$A71)/10</f>
        <v/>
      </c>
      <c r="L71" s="80">
        <f>_xlfn.MAXIFS(统调负荷!P:P,统调负荷!$C:$C,负荷汇总!$A71)/10</f>
        <v/>
      </c>
      <c r="M71" s="80">
        <f>_xlfn.MAXIFS(统调负荷!Q:Q,统调负荷!$C:$C,负荷汇总!$A71)/10</f>
        <v/>
      </c>
      <c r="N71" s="80">
        <f>_xlfn.MAXIFS(统调负荷!R:R,统调负荷!$C:$C,负荷汇总!$A71)/10</f>
        <v/>
      </c>
      <c r="O71" s="80">
        <f>_xlfn.MAXIFS(统调负荷!S:S,统调负荷!$C:$C,负荷汇总!$A71)/10</f>
        <v/>
      </c>
      <c r="P71" s="80">
        <f>_xlfn.MAXIFS(统调负荷!T:T,统调负荷!$C:$C,负荷汇总!$A71)/10</f>
        <v/>
      </c>
      <c r="R71" s="80" t="inlineStr">
        <is>
          <t>最大值</t>
        </is>
      </c>
      <c r="S71" s="80">
        <f>J71-C71</f>
        <v/>
      </c>
      <c r="T71" s="80">
        <f>K71-D71</f>
        <v/>
      </c>
      <c r="U71" s="80">
        <f>L71-E71</f>
        <v/>
      </c>
      <c r="V71" s="80">
        <f>M71-F71</f>
        <v/>
      </c>
      <c r="W71" s="80">
        <f>N71-G71</f>
        <v/>
      </c>
      <c r="X71" s="80">
        <f>O71-H71</f>
        <v/>
      </c>
    </row>
    <row r="72">
      <c r="A72" s="88" t="inlineStr">
        <is>
          <t>2025-01-18</t>
        </is>
      </c>
      <c r="B72" s="80" t="inlineStr">
        <is>
          <t>最小值</t>
        </is>
      </c>
      <c r="C72" s="80">
        <f>_xlfn.MINIFS(统调负荷!E:E,统调负荷!$C:$C,负荷汇总!$A72)/10</f>
        <v/>
      </c>
      <c r="D72" s="80">
        <f>_xlfn.MINIFS(统调负荷!F:F,统调负荷!$C:$C,负荷汇总!$A72)/10</f>
        <v/>
      </c>
      <c r="E72" s="80">
        <f>_xlfn.MINIFS(统调负荷!G:G,统调负荷!$C:$C,负荷汇总!$A72)/10</f>
        <v/>
      </c>
      <c r="F72" s="80">
        <f>_xlfn.MINIFS(统调负荷!H:H,统调负荷!$C:$C,负荷汇总!$A72)/10</f>
        <v/>
      </c>
      <c r="G72" s="80">
        <f>_xlfn.MINIFS(统调负荷!I:I,统调负荷!$C:$C,负荷汇总!$A72)/10</f>
        <v/>
      </c>
      <c r="H72" s="80">
        <f>_xlfn.MINIFS(统调负荷!J:J,统调负荷!$C:$C,负荷汇总!$A72)/10</f>
        <v/>
      </c>
      <c r="I72" s="80">
        <f>_xlfn.MINIFS(统调负荷!K:K,统调负荷!$C:$C,负荷汇总!$A72)/10</f>
        <v/>
      </c>
      <c r="J72" s="80">
        <f>_xlfn.MINIFS(统调负荷!N:N,统调负荷!$C:$C,负荷汇总!$A72)/10</f>
        <v/>
      </c>
      <c r="K72" s="80">
        <f>_xlfn.MINIFS(统调负荷!O:O,统调负荷!$C:$C,负荷汇总!$A72)/10</f>
        <v/>
      </c>
      <c r="L72" s="80">
        <f>_xlfn.MINIFS(统调负荷!P:P,统调负荷!$C:$C,负荷汇总!$A72)/10</f>
        <v/>
      </c>
      <c r="M72" s="80">
        <f>_xlfn.MINIFS(统调负荷!Q:Q,统调负荷!$C:$C,负荷汇总!$A72)/10</f>
        <v/>
      </c>
      <c r="N72" s="80">
        <f>_xlfn.MINIFS(统调负荷!R:R,统调负荷!$C:$C,负荷汇总!$A72)/10</f>
        <v/>
      </c>
      <c r="O72" s="80">
        <f>_xlfn.MINIFS(统调负荷!S:S,统调负荷!$C:$C,负荷汇总!$A72)/10</f>
        <v/>
      </c>
      <c r="P72" s="80">
        <f>_xlfn.MINIFS(统调负荷!T:T,统调负荷!$C:$C,负荷汇总!$A72)/10</f>
        <v/>
      </c>
      <c r="R72" s="80" t="inlineStr">
        <is>
          <t>最小值</t>
        </is>
      </c>
      <c r="S72" s="80">
        <f>J72-C72</f>
        <v/>
      </c>
      <c r="T72" s="80">
        <f>K72-D72</f>
        <v/>
      </c>
      <c r="U72" s="80">
        <f>L72-E72</f>
        <v/>
      </c>
      <c r="V72" s="80">
        <f>M72-F72</f>
        <v/>
      </c>
      <c r="W72" s="80">
        <f>N72-G72</f>
        <v/>
      </c>
      <c r="X72" s="80">
        <f>O72-H72</f>
        <v/>
      </c>
    </row>
    <row r="73">
      <c r="A73" s="88" t="inlineStr">
        <is>
          <t>2025-01-18</t>
        </is>
      </c>
      <c r="B73" s="80" t="inlineStr">
        <is>
          <t>平均值</t>
        </is>
      </c>
      <c r="C73" s="80">
        <f>AVERAGEIFS(统调负荷!E:E,统调负荷!$C:$C,负荷汇总!$A73)/10</f>
        <v/>
      </c>
      <c r="D73" s="80">
        <f>AVERAGEIFS(统调负荷!F:F,统调负荷!$C:$C,负荷汇总!$A73)/10</f>
        <v/>
      </c>
      <c r="E73" s="80">
        <f>AVERAGEIFS(统调负荷!G:G,统调负荷!$C:$C,负荷汇总!$A73)/10</f>
        <v/>
      </c>
      <c r="F73" s="80">
        <f>AVERAGEIFS(统调负荷!H:H,统调负荷!$C:$C,负荷汇总!$A73)/10</f>
        <v/>
      </c>
      <c r="G73" s="80">
        <f>AVERAGEIFS(统调负荷!I:I,统调负荷!$C:$C,负荷汇总!$A73)/10</f>
        <v/>
      </c>
      <c r="H73" s="80">
        <f>AVERAGEIFS(统调负荷!J:J,统调负荷!$C:$C,负荷汇总!$A73)/10</f>
        <v/>
      </c>
      <c r="I73" s="80">
        <f>AVERAGEIFS(统调负荷!K:K,统调负荷!$C:$C,负荷汇总!$A73)/10</f>
        <v/>
      </c>
      <c r="J73" s="80">
        <f>AVERAGEIFS(统调负荷!N:N,统调负荷!$C:$C,负荷汇总!$A73)/10</f>
        <v/>
      </c>
      <c r="K73" s="80">
        <f>AVERAGEIFS(统调负荷!O:O,统调负荷!$C:$C,负荷汇总!$A73)/10</f>
        <v/>
      </c>
      <c r="L73" s="80">
        <f>AVERAGEIFS(统调负荷!P:P,统调负荷!$C:$C,负荷汇总!$A73)/10</f>
        <v/>
      </c>
      <c r="M73" s="80">
        <f>AVERAGEIFS(统调负荷!Q:Q,统调负荷!$C:$C,负荷汇总!$A73)/10</f>
        <v/>
      </c>
      <c r="N73" s="80">
        <f>AVERAGEIFS(统调负荷!R:R,统调负荷!$C:$C,负荷汇总!$A73)/10</f>
        <v/>
      </c>
      <c r="O73" s="80">
        <f>AVERAGEIFS(统调负荷!S:S,统调负荷!$C:$C,负荷汇总!$A73)/10</f>
        <v/>
      </c>
      <c r="P73" s="80">
        <f>AVERAGEIFS(统调负荷!T:T,统调负荷!$C:$C,负荷汇总!$A73)/10</f>
        <v/>
      </c>
      <c r="R73" s="80" t="inlineStr">
        <is>
          <t>平均值</t>
        </is>
      </c>
      <c r="S73" s="80">
        <f>J73-C73</f>
        <v/>
      </c>
      <c r="T73" s="80">
        <f>K73-D73</f>
        <v/>
      </c>
      <c r="U73" s="80">
        <f>L73-E73</f>
        <v/>
      </c>
      <c r="V73" s="80">
        <f>M73-F73</f>
        <v/>
      </c>
      <c r="W73" s="80">
        <f>N73-G73</f>
        <v/>
      </c>
      <c r="X73" s="80">
        <f>O73-H73</f>
        <v/>
      </c>
    </row>
    <row r="74">
      <c r="A74" s="88" t="inlineStr">
        <is>
          <t>2025-01-18</t>
        </is>
      </c>
      <c r="B74" s="80" t="inlineStr">
        <is>
          <t>合计</t>
        </is>
      </c>
      <c r="C74" s="80">
        <f>SUMIFS(统调负荷!E:E,统调负荷!$C:$C,负荷汇总!$A74)/10/4</f>
        <v/>
      </c>
      <c r="D74" s="80">
        <f>SUMIFS(统调负荷!F:F,统调负荷!$C:$C,负荷汇总!$A74)/10/4</f>
        <v/>
      </c>
      <c r="E74" s="80">
        <f>SUMIFS(统调负荷!G:G,统调负荷!$C:$C,负荷汇总!$A74)/10/4</f>
        <v/>
      </c>
      <c r="F74" s="80">
        <f>SUMIFS(统调负荷!H:H,统调负荷!$C:$C,负荷汇总!$A74)/10/4</f>
        <v/>
      </c>
      <c r="G74" s="80">
        <f>SUMIFS(统调负荷!I:I,统调负荷!$C:$C,负荷汇总!$A74)/10/4</f>
        <v/>
      </c>
      <c r="H74" s="80">
        <f>SUMIFS(统调负荷!J:J,统调负荷!$C:$C,负荷汇总!$A74)/10/4</f>
        <v/>
      </c>
      <c r="I74" s="80">
        <f>SUMIFS(统调负荷!K:K,统调负荷!$C:$C,负荷汇总!$A74)/10/4</f>
        <v/>
      </c>
      <c r="J74" s="80">
        <f>SUMIFS(统调负荷!N:N,统调负荷!$C:$C,负荷汇总!$A74)/10/4</f>
        <v/>
      </c>
      <c r="K74" s="80">
        <f>SUMIFS(统调负荷!O:O,统调负荷!$C:$C,负荷汇总!$A74)/10/4</f>
        <v/>
      </c>
      <c r="L74" s="80">
        <f>SUMIFS(统调负荷!P:P,统调负荷!$C:$C,负荷汇总!$A74)/10/4</f>
        <v/>
      </c>
      <c r="M74" s="80">
        <f>SUMIFS(统调负荷!Q:Q,统调负荷!$C:$C,负荷汇总!$A74)/10/4</f>
        <v/>
      </c>
      <c r="N74" s="80">
        <f>SUMIFS(统调负荷!R:R,统调负荷!$C:$C,负荷汇总!$A74)/10/4</f>
        <v/>
      </c>
      <c r="O74" s="80">
        <f>SUMIFS(统调负荷!S:S,统调负荷!$C:$C,负荷汇总!$A74)/10/4</f>
        <v/>
      </c>
      <c r="P74" s="80">
        <f>SUMIFS(统调负荷!T:T,统调负荷!$C:$C,负荷汇总!$A74)/10/4</f>
        <v/>
      </c>
      <c r="R74" s="80" t="inlineStr">
        <is>
          <t>合计</t>
        </is>
      </c>
      <c r="S74" s="80">
        <f>J74-C74</f>
        <v/>
      </c>
      <c r="T74" s="80">
        <f>K74-D74</f>
        <v/>
      </c>
      <c r="U74" s="80">
        <f>L74-E74</f>
        <v/>
      </c>
      <c r="V74" s="80">
        <f>M74-F74</f>
        <v/>
      </c>
      <c r="W74" s="80">
        <f>N74-G74</f>
        <v/>
      </c>
      <c r="X74" s="80">
        <f>O74-H74</f>
        <v/>
      </c>
    </row>
    <row r="75">
      <c r="A75" s="88" t="inlineStr">
        <is>
          <t>2025-01-19</t>
        </is>
      </c>
      <c r="B75" s="80" t="inlineStr">
        <is>
          <t>最大值</t>
        </is>
      </c>
      <c r="C75" s="80">
        <f>_xlfn.MAXIFS(统调负荷!E:E,统调负荷!$C:$C,负荷汇总!$A75)/10</f>
        <v/>
      </c>
      <c r="D75" s="80">
        <f>_xlfn.MAXIFS(统调负荷!F:F,统调负荷!$C:$C,负荷汇总!$A75)/10</f>
        <v/>
      </c>
      <c r="E75" s="80">
        <f>_xlfn.MAXIFS(统调负荷!G:G,统调负荷!$C:$C,负荷汇总!$A75)/10</f>
        <v/>
      </c>
      <c r="F75" s="80">
        <f>_xlfn.MAXIFS(统调负荷!H:H,统调负荷!$C:$C,负荷汇总!$A75)/10</f>
        <v/>
      </c>
      <c r="G75" s="80">
        <f>_xlfn.MAXIFS(统调负荷!I:I,统调负荷!$C:$C,负荷汇总!$A75)/10</f>
        <v/>
      </c>
      <c r="H75" s="80">
        <f>_xlfn.MAXIFS(统调负荷!J:J,统调负荷!$C:$C,负荷汇总!$A75)/10</f>
        <v/>
      </c>
      <c r="I75" s="80">
        <f>_xlfn.MAXIFS(统调负荷!K:K,统调负荷!$C:$C,负荷汇总!$A75)/10</f>
        <v/>
      </c>
      <c r="J75" s="80">
        <f>_xlfn.MAXIFS(统调负荷!N:N,统调负荷!$C:$C,负荷汇总!$A75)/10</f>
        <v/>
      </c>
      <c r="K75" s="80">
        <f>_xlfn.MAXIFS(统调负荷!O:O,统调负荷!$C:$C,负荷汇总!$A75)/10</f>
        <v/>
      </c>
      <c r="L75" s="80">
        <f>_xlfn.MAXIFS(统调负荷!P:P,统调负荷!$C:$C,负荷汇总!$A75)/10</f>
        <v/>
      </c>
      <c r="M75" s="80">
        <f>_xlfn.MAXIFS(统调负荷!Q:Q,统调负荷!$C:$C,负荷汇总!$A75)/10</f>
        <v/>
      </c>
      <c r="N75" s="80">
        <f>_xlfn.MAXIFS(统调负荷!R:R,统调负荷!$C:$C,负荷汇总!$A75)/10</f>
        <v/>
      </c>
      <c r="O75" s="80">
        <f>_xlfn.MAXIFS(统调负荷!S:S,统调负荷!$C:$C,负荷汇总!$A75)/10</f>
        <v/>
      </c>
      <c r="P75" s="80">
        <f>_xlfn.MAXIFS(统调负荷!T:T,统调负荷!$C:$C,负荷汇总!$A75)/10</f>
        <v/>
      </c>
      <c r="R75" s="80" t="inlineStr">
        <is>
          <t>最大值</t>
        </is>
      </c>
      <c r="S75" s="80">
        <f>J75-C75</f>
        <v/>
      </c>
      <c r="T75" s="80">
        <f>K75-D75</f>
        <v/>
      </c>
      <c r="U75" s="80">
        <f>L75-E75</f>
        <v/>
      </c>
      <c r="V75" s="80">
        <f>M75-F75</f>
        <v/>
      </c>
      <c r="W75" s="80">
        <f>N75-G75</f>
        <v/>
      </c>
      <c r="X75" s="80">
        <f>O75-H75</f>
        <v/>
      </c>
    </row>
    <row r="76">
      <c r="A76" s="88" t="inlineStr">
        <is>
          <t>2025-01-19</t>
        </is>
      </c>
      <c r="B76" s="80" t="inlineStr">
        <is>
          <t>最小值</t>
        </is>
      </c>
      <c r="C76" s="80">
        <f>_xlfn.MINIFS(统调负荷!E:E,统调负荷!$C:$C,负荷汇总!$A76)/10</f>
        <v/>
      </c>
      <c r="D76" s="80">
        <f>_xlfn.MINIFS(统调负荷!F:F,统调负荷!$C:$C,负荷汇总!$A76)/10</f>
        <v/>
      </c>
      <c r="E76" s="80">
        <f>_xlfn.MINIFS(统调负荷!G:G,统调负荷!$C:$C,负荷汇总!$A76)/10</f>
        <v/>
      </c>
      <c r="F76" s="80">
        <f>_xlfn.MINIFS(统调负荷!H:H,统调负荷!$C:$C,负荷汇总!$A76)/10</f>
        <v/>
      </c>
      <c r="G76" s="80">
        <f>_xlfn.MINIFS(统调负荷!I:I,统调负荷!$C:$C,负荷汇总!$A76)/10</f>
        <v/>
      </c>
      <c r="H76" s="80">
        <f>_xlfn.MINIFS(统调负荷!J:J,统调负荷!$C:$C,负荷汇总!$A76)/10</f>
        <v/>
      </c>
      <c r="I76" s="80">
        <f>_xlfn.MINIFS(统调负荷!K:K,统调负荷!$C:$C,负荷汇总!$A76)/10</f>
        <v/>
      </c>
      <c r="J76" s="80">
        <f>_xlfn.MINIFS(统调负荷!N:N,统调负荷!$C:$C,负荷汇总!$A76)/10</f>
        <v/>
      </c>
      <c r="K76" s="80">
        <f>_xlfn.MINIFS(统调负荷!O:O,统调负荷!$C:$C,负荷汇总!$A76)/10</f>
        <v/>
      </c>
      <c r="L76" s="80">
        <f>_xlfn.MINIFS(统调负荷!P:P,统调负荷!$C:$C,负荷汇总!$A76)/10</f>
        <v/>
      </c>
      <c r="M76" s="80">
        <f>_xlfn.MINIFS(统调负荷!Q:Q,统调负荷!$C:$C,负荷汇总!$A76)/10</f>
        <v/>
      </c>
      <c r="N76" s="80">
        <f>_xlfn.MINIFS(统调负荷!R:R,统调负荷!$C:$C,负荷汇总!$A76)/10</f>
        <v/>
      </c>
      <c r="O76" s="80">
        <f>_xlfn.MINIFS(统调负荷!S:S,统调负荷!$C:$C,负荷汇总!$A76)/10</f>
        <v/>
      </c>
      <c r="P76" s="80">
        <f>_xlfn.MINIFS(统调负荷!T:T,统调负荷!$C:$C,负荷汇总!$A76)/10</f>
        <v/>
      </c>
      <c r="R76" s="80" t="inlineStr">
        <is>
          <t>最小值</t>
        </is>
      </c>
      <c r="S76" s="80">
        <f>J76-C76</f>
        <v/>
      </c>
      <c r="T76" s="80">
        <f>K76-D76</f>
        <v/>
      </c>
      <c r="U76" s="80">
        <f>L76-E76</f>
        <v/>
      </c>
      <c r="V76" s="80">
        <f>M76-F76</f>
        <v/>
      </c>
      <c r="W76" s="80">
        <f>N76-G76</f>
        <v/>
      </c>
      <c r="X76" s="80">
        <f>O76-H76</f>
        <v/>
      </c>
    </row>
    <row r="77">
      <c r="A77" s="88" t="inlineStr">
        <is>
          <t>2025-01-19</t>
        </is>
      </c>
      <c r="B77" s="80" t="inlineStr">
        <is>
          <t>平均值</t>
        </is>
      </c>
      <c r="C77" s="80">
        <f>AVERAGEIFS(统调负荷!E:E,统调负荷!$C:$C,负荷汇总!$A77)/10</f>
        <v/>
      </c>
      <c r="D77" s="80">
        <f>AVERAGEIFS(统调负荷!F:F,统调负荷!$C:$C,负荷汇总!$A77)/10</f>
        <v/>
      </c>
      <c r="E77" s="80">
        <f>AVERAGEIFS(统调负荷!G:G,统调负荷!$C:$C,负荷汇总!$A77)/10</f>
        <v/>
      </c>
      <c r="F77" s="80">
        <f>AVERAGEIFS(统调负荷!H:H,统调负荷!$C:$C,负荷汇总!$A77)/10</f>
        <v/>
      </c>
      <c r="G77" s="80">
        <f>AVERAGEIFS(统调负荷!I:I,统调负荷!$C:$C,负荷汇总!$A77)/10</f>
        <v/>
      </c>
      <c r="H77" s="80">
        <f>AVERAGEIFS(统调负荷!J:J,统调负荷!$C:$C,负荷汇总!$A77)/10</f>
        <v/>
      </c>
      <c r="I77" s="80">
        <f>AVERAGEIFS(统调负荷!K:K,统调负荷!$C:$C,负荷汇总!$A77)/10</f>
        <v/>
      </c>
      <c r="J77" s="80">
        <f>AVERAGEIFS(统调负荷!N:N,统调负荷!$C:$C,负荷汇总!$A77)/10</f>
        <v/>
      </c>
      <c r="K77" s="80">
        <f>AVERAGEIFS(统调负荷!O:O,统调负荷!$C:$C,负荷汇总!$A77)/10</f>
        <v/>
      </c>
      <c r="L77" s="80">
        <f>AVERAGEIFS(统调负荷!P:P,统调负荷!$C:$C,负荷汇总!$A77)/10</f>
        <v/>
      </c>
      <c r="M77" s="80">
        <f>AVERAGEIFS(统调负荷!Q:Q,统调负荷!$C:$C,负荷汇总!$A77)/10</f>
        <v/>
      </c>
      <c r="N77" s="80">
        <f>AVERAGEIFS(统调负荷!R:R,统调负荷!$C:$C,负荷汇总!$A77)/10</f>
        <v/>
      </c>
      <c r="O77" s="80">
        <f>AVERAGEIFS(统调负荷!S:S,统调负荷!$C:$C,负荷汇总!$A77)/10</f>
        <v/>
      </c>
      <c r="P77" s="80">
        <f>AVERAGEIFS(统调负荷!T:T,统调负荷!$C:$C,负荷汇总!$A77)/10</f>
        <v/>
      </c>
      <c r="R77" s="80" t="inlineStr">
        <is>
          <t>平均值</t>
        </is>
      </c>
      <c r="S77" s="80">
        <f>J77-C77</f>
        <v/>
      </c>
      <c r="T77" s="80">
        <f>K77-D77</f>
        <v/>
      </c>
      <c r="U77" s="80">
        <f>L77-E77</f>
        <v/>
      </c>
      <c r="V77" s="80">
        <f>M77-F77</f>
        <v/>
      </c>
      <c r="W77" s="80">
        <f>N77-G77</f>
        <v/>
      </c>
      <c r="X77" s="80">
        <f>O77-H77</f>
        <v/>
      </c>
    </row>
    <row r="78">
      <c r="A78" s="88" t="inlineStr">
        <is>
          <t>2025-01-19</t>
        </is>
      </c>
      <c r="B78" s="80" t="inlineStr">
        <is>
          <t>合计</t>
        </is>
      </c>
      <c r="C78" s="80">
        <f>SUMIFS(统调负荷!E:E,统调负荷!$C:$C,负荷汇总!$A78)/10/4</f>
        <v/>
      </c>
      <c r="D78" s="80">
        <f>SUMIFS(统调负荷!F:F,统调负荷!$C:$C,负荷汇总!$A78)/10/4</f>
        <v/>
      </c>
      <c r="E78" s="80">
        <f>SUMIFS(统调负荷!G:G,统调负荷!$C:$C,负荷汇总!$A78)/10/4</f>
        <v/>
      </c>
      <c r="F78" s="80">
        <f>SUMIFS(统调负荷!H:H,统调负荷!$C:$C,负荷汇总!$A78)/10/4</f>
        <v/>
      </c>
      <c r="G78" s="80">
        <f>SUMIFS(统调负荷!I:I,统调负荷!$C:$C,负荷汇总!$A78)/10/4</f>
        <v/>
      </c>
      <c r="H78" s="80">
        <f>SUMIFS(统调负荷!J:J,统调负荷!$C:$C,负荷汇总!$A78)/10/4</f>
        <v/>
      </c>
      <c r="I78" s="80">
        <f>SUMIFS(统调负荷!K:K,统调负荷!$C:$C,负荷汇总!$A78)/10/4</f>
        <v/>
      </c>
      <c r="J78" s="80">
        <f>SUMIFS(统调负荷!N:N,统调负荷!$C:$C,负荷汇总!$A78)/10/4</f>
        <v/>
      </c>
      <c r="K78" s="80">
        <f>SUMIFS(统调负荷!O:O,统调负荷!$C:$C,负荷汇总!$A78)/10/4</f>
        <v/>
      </c>
      <c r="L78" s="80">
        <f>SUMIFS(统调负荷!P:P,统调负荷!$C:$C,负荷汇总!$A78)/10/4</f>
        <v/>
      </c>
      <c r="M78" s="80">
        <f>SUMIFS(统调负荷!Q:Q,统调负荷!$C:$C,负荷汇总!$A78)/10/4</f>
        <v/>
      </c>
      <c r="N78" s="80">
        <f>SUMIFS(统调负荷!R:R,统调负荷!$C:$C,负荷汇总!$A78)/10/4</f>
        <v/>
      </c>
      <c r="O78" s="80">
        <f>SUMIFS(统调负荷!S:S,统调负荷!$C:$C,负荷汇总!$A78)/10/4</f>
        <v/>
      </c>
      <c r="P78" s="80">
        <f>SUMIFS(统调负荷!T:T,统调负荷!$C:$C,负荷汇总!$A78)/10/4</f>
        <v/>
      </c>
      <c r="R78" s="80" t="inlineStr">
        <is>
          <t>合计</t>
        </is>
      </c>
      <c r="S78" s="80">
        <f>J78-C78</f>
        <v/>
      </c>
      <c r="T78" s="80">
        <f>K78-D78</f>
        <v/>
      </c>
      <c r="U78" s="80">
        <f>L78-E78</f>
        <v/>
      </c>
      <c r="V78" s="80">
        <f>M78-F78</f>
        <v/>
      </c>
      <c r="W78" s="80">
        <f>N78-G78</f>
        <v/>
      </c>
      <c r="X78" s="80">
        <f>O78-H78</f>
        <v/>
      </c>
    </row>
    <row r="79">
      <c r="A79" s="88" t="inlineStr">
        <is>
          <t>2025-01-20</t>
        </is>
      </c>
      <c r="B79" s="80" t="inlineStr">
        <is>
          <t>最大值</t>
        </is>
      </c>
      <c r="C79" s="80">
        <f>_xlfn.MAXIFS(统调负荷!E:E,统调负荷!$C:$C,负荷汇总!$A79)/10</f>
        <v/>
      </c>
      <c r="D79" s="80">
        <f>_xlfn.MAXIFS(统调负荷!F:F,统调负荷!$C:$C,负荷汇总!$A79)/10</f>
        <v/>
      </c>
      <c r="E79" s="80">
        <f>_xlfn.MAXIFS(统调负荷!G:G,统调负荷!$C:$C,负荷汇总!$A79)/10</f>
        <v/>
      </c>
      <c r="F79" s="80">
        <f>_xlfn.MAXIFS(统调负荷!H:H,统调负荷!$C:$C,负荷汇总!$A79)/10</f>
        <v/>
      </c>
      <c r="G79" s="80">
        <f>_xlfn.MAXIFS(统调负荷!I:I,统调负荷!$C:$C,负荷汇总!$A79)/10</f>
        <v/>
      </c>
      <c r="H79" s="80">
        <f>_xlfn.MAXIFS(统调负荷!J:J,统调负荷!$C:$C,负荷汇总!$A79)/10</f>
        <v/>
      </c>
      <c r="I79" s="80">
        <f>_xlfn.MAXIFS(统调负荷!K:K,统调负荷!$C:$C,负荷汇总!$A79)/10</f>
        <v/>
      </c>
      <c r="J79" s="80">
        <f>_xlfn.MAXIFS(统调负荷!N:N,统调负荷!$C:$C,负荷汇总!$A79)/10</f>
        <v/>
      </c>
      <c r="K79" s="80">
        <f>_xlfn.MAXIFS(统调负荷!O:O,统调负荷!$C:$C,负荷汇总!$A79)/10</f>
        <v/>
      </c>
      <c r="L79" s="80">
        <f>_xlfn.MAXIFS(统调负荷!P:P,统调负荷!$C:$C,负荷汇总!$A79)/10</f>
        <v/>
      </c>
      <c r="M79" s="80">
        <f>_xlfn.MAXIFS(统调负荷!Q:Q,统调负荷!$C:$C,负荷汇总!$A79)/10</f>
        <v/>
      </c>
      <c r="N79" s="80">
        <f>_xlfn.MAXIFS(统调负荷!R:R,统调负荷!$C:$C,负荷汇总!$A79)/10</f>
        <v/>
      </c>
      <c r="O79" s="80">
        <f>_xlfn.MAXIFS(统调负荷!S:S,统调负荷!$C:$C,负荷汇总!$A79)/10</f>
        <v/>
      </c>
      <c r="P79" s="80">
        <f>_xlfn.MAXIFS(统调负荷!T:T,统调负荷!$C:$C,负荷汇总!$A79)/10</f>
        <v/>
      </c>
      <c r="R79" s="80" t="inlineStr">
        <is>
          <t>最大值</t>
        </is>
      </c>
      <c r="S79" s="80">
        <f>J79-C79</f>
        <v/>
      </c>
      <c r="T79" s="80">
        <f>K79-D79</f>
        <v/>
      </c>
      <c r="U79" s="80">
        <f>L79-E79</f>
        <v/>
      </c>
      <c r="V79" s="80">
        <f>M79-F79</f>
        <v/>
      </c>
      <c r="W79" s="80">
        <f>N79-G79</f>
        <v/>
      </c>
      <c r="X79" s="80">
        <f>O79-H79</f>
        <v/>
      </c>
    </row>
    <row r="80">
      <c r="A80" s="88" t="inlineStr">
        <is>
          <t>2025-01-20</t>
        </is>
      </c>
      <c r="B80" s="80" t="inlineStr">
        <is>
          <t>最小值</t>
        </is>
      </c>
      <c r="C80" s="80">
        <f>_xlfn.MINIFS(统调负荷!E:E,统调负荷!$C:$C,负荷汇总!$A80)/10</f>
        <v/>
      </c>
      <c r="D80" s="80">
        <f>_xlfn.MINIFS(统调负荷!F:F,统调负荷!$C:$C,负荷汇总!$A80)/10</f>
        <v/>
      </c>
      <c r="E80" s="80">
        <f>_xlfn.MINIFS(统调负荷!G:G,统调负荷!$C:$C,负荷汇总!$A80)/10</f>
        <v/>
      </c>
      <c r="F80" s="80">
        <f>_xlfn.MINIFS(统调负荷!H:H,统调负荷!$C:$C,负荷汇总!$A80)/10</f>
        <v/>
      </c>
      <c r="G80" s="80">
        <f>_xlfn.MINIFS(统调负荷!I:I,统调负荷!$C:$C,负荷汇总!$A80)/10</f>
        <v/>
      </c>
      <c r="H80" s="80">
        <f>_xlfn.MINIFS(统调负荷!J:J,统调负荷!$C:$C,负荷汇总!$A80)/10</f>
        <v/>
      </c>
      <c r="I80" s="80">
        <f>_xlfn.MINIFS(统调负荷!K:K,统调负荷!$C:$C,负荷汇总!$A80)/10</f>
        <v/>
      </c>
      <c r="J80" s="80">
        <f>_xlfn.MINIFS(统调负荷!N:N,统调负荷!$C:$C,负荷汇总!$A80)/10</f>
        <v/>
      </c>
      <c r="K80" s="80">
        <f>_xlfn.MINIFS(统调负荷!O:O,统调负荷!$C:$C,负荷汇总!$A80)/10</f>
        <v/>
      </c>
      <c r="L80" s="80">
        <f>_xlfn.MINIFS(统调负荷!P:P,统调负荷!$C:$C,负荷汇总!$A80)/10</f>
        <v/>
      </c>
      <c r="M80" s="80">
        <f>_xlfn.MINIFS(统调负荷!Q:Q,统调负荷!$C:$C,负荷汇总!$A80)/10</f>
        <v/>
      </c>
      <c r="N80" s="80">
        <f>_xlfn.MINIFS(统调负荷!R:R,统调负荷!$C:$C,负荷汇总!$A80)/10</f>
        <v/>
      </c>
      <c r="O80" s="80">
        <f>_xlfn.MINIFS(统调负荷!S:S,统调负荷!$C:$C,负荷汇总!$A80)/10</f>
        <v/>
      </c>
      <c r="P80" s="80">
        <f>_xlfn.MINIFS(统调负荷!T:T,统调负荷!$C:$C,负荷汇总!$A80)/10</f>
        <v/>
      </c>
      <c r="R80" s="80" t="inlineStr">
        <is>
          <t>最小值</t>
        </is>
      </c>
      <c r="S80" s="80">
        <f>J80-C80</f>
        <v/>
      </c>
      <c r="T80" s="80">
        <f>K80-D80</f>
        <v/>
      </c>
      <c r="U80" s="80">
        <f>L80-E80</f>
        <v/>
      </c>
      <c r="V80" s="80">
        <f>M80-F80</f>
        <v/>
      </c>
      <c r="W80" s="80">
        <f>N80-G80</f>
        <v/>
      </c>
      <c r="X80" s="80">
        <f>O80-H80</f>
        <v/>
      </c>
    </row>
    <row r="81">
      <c r="A81" s="88" t="inlineStr">
        <is>
          <t>2025-01-20</t>
        </is>
      </c>
      <c r="B81" s="80" t="inlineStr">
        <is>
          <t>平均值</t>
        </is>
      </c>
      <c r="C81" s="80">
        <f>AVERAGEIFS(统调负荷!E:E,统调负荷!$C:$C,负荷汇总!$A81)/10</f>
        <v/>
      </c>
      <c r="D81" s="80">
        <f>AVERAGEIFS(统调负荷!F:F,统调负荷!$C:$C,负荷汇总!$A81)/10</f>
        <v/>
      </c>
      <c r="E81" s="80">
        <f>AVERAGEIFS(统调负荷!G:G,统调负荷!$C:$C,负荷汇总!$A81)/10</f>
        <v/>
      </c>
      <c r="F81" s="80">
        <f>AVERAGEIFS(统调负荷!H:H,统调负荷!$C:$C,负荷汇总!$A81)/10</f>
        <v/>
      </c>
      <c r="G81" s="80">
        <f>AVERAGEIFS(统调负荷!I:I,统调负荷!$C:$C,负荷汇总!$A81)/10</f>
        <v/>
      </c>
      <c r="H81" s="80">
        <f>AVERAGEIFS(统调负荷!J:J,统调负荷!$C:$C,负荷汇总!$A81)/10</f>
        <v/>
      </c>
      <c r="I81" s="80">
        <f>AVERAGEIFS(统调负荷!K:K,统调负荷!$C:$C,负荷汇总!$A81)/10</f>
        <v/>
      </c>
      <c r="J81" s="80">
        <f>AVERAGEIFS(统调负荷!N:N,统调负荷!$C:$C,负荷汇总!$A81)/10</f>
        <v/>
      </c>
      <c r="K81" s="80">
        <f>AVERAGEIFS(统调负荷!O:O,统调负荷!$C:$C,负荷汇总!$A81)/10</f>
        <v/>
      </c>
      <c r="L81" s="80">
        <f>AVERAGEIFS(统调负荷!P:P,统调负荷!$C:$C,负荷汇总!$A81)/10</f>
        <v/>
      </c>
      <c r="M81" s="80">
        <f>AVERAGEIFS(统调负荷!Q:Q,统调负荷!$C:$C,负荷汇总!$A81)/10</f>
        <v/>
      </c>
      <c r="N81" s="80">
        <f>AVERAGEIFS(统调负荷!R:R,统调负荷!$C:$C,负荷汇总!$A81)/10</f>
        <v/>
      </c>
      <c r="O81" s="80">
        <f>AVERAGEIFS(统调负荷!S:S,统调负荷!$C:$C,负荷汇总!$A81)/10</f>
        <v/>
      </c>
      <c r="P81" s="80">
        <f>AVERAGEIFS(统调负荷!T:T,统调负荷!$C:$C,负荷汇总!$A81)/10</f>
        <v/>
      </c>
      <c r="R81" s="80" t="inlineStr">
        <is>
          <t>平均值</t>
        </is>
      </c>
      <c r="S81" s="80">
        <f>J81-C81</f>
        <v/>
      </c>
      <c r="T81" s="80">
        <f>K81-D81</f>
        <v/>
      </c>
      <c r="U81" s="80">
        <f>L81-E81</f>
        <v/>
      </c>
      <c r="V81" s="80">
        <f>M81-F81</f>
        <v/>
      </c>
      <c r="W81" s="80">
        <f>N81-G81</f>
        <v/>
      </c>
      <c r="X81" s="80">
        <f>O81-H81</f>
        <v/>
      </c>
    </row>
    <row r="82">
      <c r="A82" s="88" t="inlineStr">
        <is>
          <t>2025-01-20</t>
        </is>
      </c>
      <c r="B82" s="80" t="inlineStr">
        <is>
          <t>合计</t>
        </is>
      </c>
      <c r="C82" s="80">
        <f>SUMIFS(统调负荷!E:E,统调负荷!$C:$C,负荷汇总!$A82)/10/4</f>
        <v/>
      </c>
      <c r="D82" s="80">
        <f>SUMIFS(统调负荷!F:F,统调负荷!$C:$C,负荷汇总!$A82)/10/4</f>
        <v/>
      </c>
      <c r="E82" s="80">
        <f>SUMIFS(统调负荷!G:G,统调负荷!$C:$C,负荷汇总!$A82)/10/4</f>
        <v/>
      </c>
      <c r="F82" s="80">
        <f>SUMIFS(统调负荷!H:H,统调负荷!$C:$C,负荷汇总!$A82)/10/4</f>
        <v/>
      </c>
      <c r="G82" s="80">
        <f>SUMIFS(统调负荷!I:I,统调负荷!$C:$C,负荷汇总!$A82)/10/4</f>
        <v/>
      </c>
      <c r="H82" s="80">
        <f>SUMIFS(统调负荷!J:J,统调负荷!$C:$C,负荷汇总!$A82)/10/4</f>
        <v/>
      </c>
      <c r="I82" s="80">
        <f>SUMIFS(统调负荷!K:K,统调负荷!$C:$C,负荷汇总!$A82)/10/4</f>
        <v/>
      </c>
      <c r="J82" s="80">
        <f>SUMIFS(统调负荷!N:N,统调负荷!$C:$C,负荷汇总!$A82)/10/4</f>
        <v/>
      </c>
      <c r="K82" s="80">
        <f>SUMIFS(统调负荷!O:O,统调负荷!$C:$C,负荷汇总!$A82)/10/4</f>
        <v/>
      </c>
      <c r="L82" s="80">
        <f>SUMIFS(统调负荷!P:P,统调负荷!$C:$C,负荷汇总!$A82)/10/4</f>
        <v/>
      </c>
      <c r="M82" s="80">
        <f>SUMIFS(统调负荷!Q:Q,统调负荷!$C:$C,负荷汇总!$A82)/10/4</f>
        <v/>
      </c>
      <c r="N82" s="80">
        <f>SUMIFS(统调负荷!R:R,统调负荷!$C:$C,负荷汇总!$A82)/10/4</f>
        <v/>
      </c>
      <c r="O82" s="80">
        <f>SUMIFS(统调负荷!S:S,统调负荷!$C:$C,负荷汇总!$A82)/10/4</f>
        <v/>
      </c>
      <c r="P82" s="80">
        <f>SUMIFS(统调负荷!T:T,统调负荷!$C:$C,负荷汇总!$A82)/10/4</f>
        <v/>
      </c>
      <c r="R82" s="80" t="inlineStr">
        <is>
          <t>合计</t>
        </is>
      </c>
      <c r="S82" s="80">
        <f>J82-C82</f>
        <v/>
      </c>
      <c r="T82" s="80">
        <f>K82-D82</f>
        <v/>
      </c>
      <c r="U82" s="80">
        <f>L82-E82</f>
        <v/>
      </c>
      <c r="V82" s="80">
        <f>M82-F82</f>
        <v/>
      </c>
      <c r="W82" s="80">
        <f>N82-G82</f>
        <v/>
      </c>
      <c r="X82" s="80">
        <f>O82-H82</f>
        <v/>
      </c>
    </row>
    <row r="83">
      <c r="A83" s="88" t="inlineStr">
        <is>
          <t>2025-01-21</t>
        </is>
      </c>
      <c r="B83" s="80" t="inlineStr">
        <is>
          <t>最大值</t>
        </is>
      </c>
      <c r="C83" s="80">
        <f>_xlfn.MAXIFS(统调负荷!E:E,统调负荷!$C:$C,负荷汇总!$A83)/10</f>
        <v/>
      </c>
      <c r="D83" s="80">
        <f>_xlfn.MAXIFS(统调负荷!F:F,统调负荷!$C:$C,负荷汇总!$A83)/10</f>
        <v/>
      </c>
      <c r="E83" s="80">
        <f>_xlfn.MAXIFS(统调负荷!G:G,统调负荷!$C:$C,负荷汇总!$A83)/10</f>
        <v/>
      </c>
      <c r="F83" s="80">
        <f>_xlfn.MAXIFS(统调负荷!H:H,统调负荷!$C:$C,负荷汇总!$A83)/10</f>
        <v/>
      </c>
      <c r="G83" s="80">
        <f>_xlfn.MAXIFS(统调负荷!I:I,统调负荷!$C:$C,负荷汇总!$A83)/10</f>
        <v/>
      </c>
      <c r="H83" s="80">
        <f>_xlfn.MAXIFS(统调负荷!J:J,统调负荷!$C:$C,负荷汇总!$A83)/10</f>
        <v/>
      </c>
      <c r="I83" s="80">
        <f>_xlfn.MAXIFS(统调负荷!K:K,统调负荷!$C:$C,负荷汇总!$A83)/10</f>
        <v/>
      </c>
      <c r="J83" s="80">
        <f>_xlfn.MAXIFS(统调负荷!N:N,统调负荷!$C:$C,负荷汇总!$A83)/10</f>
        <v/>
      </c>
      <c r="K83" s="80">
        <f>_xlfn.MAXIFS(统调负荷!O:O,统调负荷!$C:$C,负荷汇总!$A83)/10</f>
        <v/>
      </c>
      <c r="L83" s="80">
        <f>_xlfn.MAXIFS(统调负荷!P:P,统调负荷!$C:$C,负荷汇总!$A83)/10</f>
        <v/>
      </c>
      <c r="M83" s="80">
        <f>_xlfn.MAXIFS(统调负荷!Q:Q,统调负荷!$C:$C,负荷汇总!$A83)/10</f>
        <v/>
      </c>
      <c r="N83" s="80">
        <f>_xlfn.MAXIFS(统调负荷!R:R,统调负荷!$C:$C,负荷汇总!$A83)/10</f>
        <v/>
      </c>
      <c r="O83" s="80">
        <f>_xlfn.MAXIFS(统调负荷!S:S,统调负荷!$C:$C,负荷汇总!$A83)/10</f>
        <v/>
      </c>
      <c r="P83" s="80">
        <f>_xlfn.MAXIFS(统调负荷!T:T,统调负荷!$C:$C,负荷汇总!$A83)/10</f>
        <v/>
      </c>
      <c r="R83" s="80" t="inlineStr">
        <is>
          <t>最大值</t>
        </is>
      </c>
      <c r="S83" s="80">
        <f>J83-C83</f>
        <v/>
      </c>
      <c r="T83" s="80">
        <f>K83-D83</f>
        <v/>
      </c>
      <c r="U83" s="80">
        <f>L83-E83</f>
        <v/>
      </c>
      <c r="V83" s="80">
        <f>M83-F83</f>
        <v/>
      </c>
      <c r="W83" s="80">
        <f>N83-G83</f>
        <v/>
      </c>
      <c r="X83" s="80">
        <f>O83-H83</f>
        <v/>
      </c>
    </row>
    <row r="84">
      <c r="A84" s="88" t="inlineStr">
        <is>
          <t>2025-01-21</t>
        </is>
      </c>
      <c r="B84" s="80" t="inlineStr">
        <is>
          <t>最小值</t>
        </is>
      </c>
      <c r="C84" s="80">
        <f>_xlfn.MINIFS(统调负荷!E:E,统调负荷!$C:$C,负荷汇总!$A84)/10</f>
        <v/>
      </c>
      <c r="D84" s="80">
        <f>_xlfn.MINIFS(统调负荷!F:F,统调负荷!$C:$C,负荷汇总!$A84)/10</f>
        <v/>
      </c>
      <c r="E84" s="80">
        <f>_xlfn.MINIFS(统调负荷!G:G,统调负荷!$C:$C,负荷汇总!$A84)/10</f>
        <v/>
      </c>
      <c r="F84" s="80">
        <f>_xlfn.MINIFS(统调负荷!H:H,统调负荷!$C:$C,负荷汇总!$A84)/10</f>
        <v/>
      </c>
      <c r="G84" s="80">
        <f>_xlfn.MINIFS(统调负荷!I:I,统调负荷!$C:$C,负荷汇总!$A84)/10</f>
        <v/>
      </c>
      <c r="H84" s="80">
        <f>_xlfn.MINIFS(统调负荷!J:J,统调负荷!$C:$C,负荷汇总!$A84)/10</f>
        <v/>
      </c>
      <c r="I84" s="80">
        <f>_xlfn.MINIFS(统调负荷!K:K,统调负荷!$C:$C,负荷汇总!$A84)/10</f>
        <v/>
      </c>
      <c r="J84" s="80">
        <f>_xlfn.MINIFS(统调负荷!N:N,统调负荷!$C:$C,负荷汇总!$A84)/10</f>
        <v/>
      </c>
      <c r="K84" s="80">
        <f>_xlfn.MINIFS(统调负荷!O:O,统调负荷!$C:$C,负荷汇总!$A84)/10</f>
        <v/>
      </c>
      <c r="L84" s="80">
        <f>_xlfn.MINIFS(统调负荷!P:P,统调负荷!$C:$C,负荷汇总!$A84)/10</f>
        <v/>
      </c>
      <c r="M84" s="80">
        <f>_xlfn.MINIFS(统调负荷!Q:Q,统调负荷!$C:$C,负荷汇总!$A84)/10</f>
        <v/>
      </c>
      <c r="N84" s="80">
        <f>_xlfn.MINIFS(统调负荷!R:R,统调负荷!$C:$C,负荷汇总!$A84)/10</f>
        <v/>
      </c>
      <c r="O84" s="80">
        <f>_xlfn.MINIFS(统调负荷!S:S,统调负荷!$C:$C,负荷汇总!$A84)/10</f>
        <v/>
      </c>
      <c r="P84" s="80">
        <f>_xlfn.MINIFS(统调负荷!T:T,统调负荷!$C:$C,负荷汇总!$A84)/10</f>
        <v/>
      </c>
      <c r="R84" s="80" t="inlineStr">
        <is>
          <t>最小值</t>
        </is>
      </c>
      <c r="S84" s="80">
        <f>J84-C84</f>
        <v/>
      </c>
      <c r="T84" s="80">
        <f>K84-D84</f>
        <v/>
      </c>
      <c r="U84" s="80">
        <f>L84-E84</f>
        <v/>
      </c>
      <c r="V84" s="80">
        <f>M84-F84</f>
        <v/>
      </c>
      <c r="W84" s="80">
        <f>N84-G84</f>
        <v/>
      </c>
      <c r="X84" s="80">
        <f>O84-H84</f>
        <v/>
      </c>
    </row>
    <row r="85">
      <c r="A85" s="88" t="inlineStr">
        <is>
          <t>2025-01-21</t>
        </is>
      </c>
      <c r="B85" s="80" t="inlineStr">
        <is>
          <t>平均值</t>
        </is>
      </c>
      <c r="C85" s="80">
        <f>AVERAGEIFS(统调负荷!E:E,统调负荷!$C:$C,负荷汇总!$A85)/10</f>
        <v/>
      </c>
      <c r="D85" s="80">
        <f>AVERAGEIFS(统调负荷!F:F,统调负荷!$C:$C,负荷汇总!$A85)/10</f>
        <v/>
      </c>
      <c r="E85" s="80">
        <f>AVERAGEIFS(统调负荷!G:G,统调负荷!$C:$C,负荷汇总!$A85)/10</f>
        <v/>
      </c>
      <c r="F85" s="80">
        <f>AVERAGEIFS(统调负荷!H:H,统调负荷!$C:$C,负荷汇总!$A85)/10</f>
        <v/>
      </c>
      <c r="G85" s="80">
        <f>AVERAGEIFS(统调负荷!I:I,统调负荷!$C:$C,负荷汇总!$A85)/10</f>
        <v/>
      </c>
      <c r="H85" s="80">
        <f>AVERAGEIFS(统调负荷!J:J,统调负荷!$C:$C,负荷汇总!$A85)/10</f>
        <v/>
      </c>
      <c r="I85" s="80">
        <f>AVERAGEIFS(统调负荷!K:K,统调负荷!$C:$C,负荷汇总!$A85)/10</f>
        <v/>
      </c>
      <c r="J85" s="80">
        <f>AVERAGEIFS(统调负荷!N:N,统调负荷!$C:$C,负荷汇总!$A85)/10</f>
        <v/>
      </c>
      <c r="K85" s="80">
        <f>AVERAGEIFS(统调负荷!O:O,统调负荷!$C:$C,负荷汇总!$A85)/10</f>
        <v/>
      </c>
      <c r="L85" s="80">
        <f>AVERAGEIFS(统调负荷!P:P,统调负荷!$C:$C,负荷汇总!$A85)/10</f>
        <v/>
      </c>
      <c r="M85" s="80">
        <f>AVERAGEIFS(统调负荷!Q:Q,统调负荷!$C:$C,负荷汇总!$A85)/10</f>
        <v/>
      </c>
      <c r="N85" s="80">
        <f>AVERAGEIFS(统调负荷!R:R,统调负荷!$C:$C,负荷汇总!$A85)/10</f>
        <v/>
      </c>
      <c r="O85" s="80">
        <f>AVERAGEIFS(统调负荷!S:S,统调负荷!$C:$C,负荷汇总!$A85)/10</f>
        <v/>
      </c>
      <c r="P85" s="80">
        <f>AVERAGEIFS(统调负荷!T:T,统调负荷!$C:$C,负荷汇总!$A85)/10</f>
        <v/>
      </c>
      <c r="R85" s="80" t="inlineStr">
        <is>
          <t>平均值</t>
        </is>
      </c>
      <c r="S85" s="80">
        <f>J85-C85</f>
        <v/>
      </c>
      <c r="T85" s="80">
        <f>K85-D85</f>
        <v/>
      </c>
      <c r="U85" s="80">
        <f>L85-E85</f>
        <v/>
      </c>
      <c r="V85" s="80">
        <f>M85-F85</f>
        <v/>
      </c>
      <c r="W85" s="80">
        <f>N85-G85</f>
        <v/>
      </c>
      <c r="X85" s="80">
        <f>O85-H85</f>
        <v/>
      </c>
    </row>
    <row r="86">
      <c r="A86" s="88" t="inlineStr">
        <is>
          <t>2025-01-21</t>
        </is>
      </c>
      <c r="B86" s="80" t="inlineStr">
        <is>
          <t>合计</t>
        </is>
      </c>
      <c r="C86" s="80">
        <f>SUMIFS(统调负荷!E:E,统调负荷!$C:$C,负荷汇总!$A86)/10/4</f>
        <v/>
      </c>
      <c r="D86" s="80">
        <f>SUMIFS(统调负荷!F:F,统调负荷!$C:$C,负荷汇总!$A86)/10/4</f>
        <v/>
      </c>
      <c r="E86" s="80">
        <f>SUMIFS(统调负荷!G:G,统调负荷!$C:$C,负荷汇总!$A86)/10/4</f>
        <v/>
      </c>
      <c r="F86" s="80">
        <f>SUMIFS(统调负荷!H:H,统调负荷!$C:$C,负荷汇总!$A86)/10/4</f>
        <v/>
      </c>
      <c r="G86" s="80">
        <f>SUMIFS(统调负荷!I:I,统调负荷!$C:$C,负荷汇总!$A86)/10/4</f>
        <v/>
      </c>
      <c r="H86" s="80">
        <f>SUMIFS(统调负荷!J:J,统调负荷!$C:$C,负荷汇总!$A86)/10/4</f>
        <v/>
      </c>
      <c r="I86" s="80">
        <f>SUMIFS(统调负荷!K:K,统调负荷!$C:$C,负荷汇总!$A86)/10/4</f>
        <v/>
      </c>
      <c r="J86" s="80">
        <f>SUMIFS(统调负荷!N:N,统调负荷!$C:$C,负荷汇总!$A86)/10/4</f>
        <v/>
      </c>
      <c r="K86" s="80">
        <f>SUMIFS(统调负荷!O:O,统调负荷!$C:$C,负荷汇总!$A86)/10/4</f>
        <v/>
      </c>
      <c r="L86" s="80">
        <f>SUMIFS(统调负荷!P:P,统调负荷!$C:$C,负荷汇总!$A86)/10/4</f>
        <v/>
      </c>
      <c r="M86" s="80">
        <f>SUMIFS(统调负荷!Q:Q,统调负荷!$C:$C,负荷汇总!$A86)/10/4</f>
        <v/>
      </c>
      <c r="N86" s="80">
        <f>SUMIFS(统调负荷!R:R,统调负荷!$C:$C,负荷汇总!$A86)/10/4</f>
        <v/>
      </c>
      <c r="O86" s="80">
        <f>SUMIFS(统调负荷!S:S,统调负荷!$C:$C,负荷汇总!$A86)/10/4</f>
        <v/>
      </c>
      <c r="P86" s="80">
        <f>SUMIFS(统调负荷!T:T,统调负荷!$C:$C,负荷汇总!$A86)/10/4</f>
        <v/>
      </c>
      <c r="R86" s="80" t="inlineStr">
        <is>
          <t>合计</t>
        </is>
      </c>
      <c r="S86" s="80">
        <f>J86-C86</f>
        <v/>
      </c>
      <c r="T86" s="80">
        <f>K86-D86</f>
        <v/>
      </c>
      <c r="U86" s="80">
        <f>L86-E86</f>
        <v/>
      </c>
      <c r="V86" s="80">
        <f>M86-F86</f>
        <v/>
      </c>
      <c r="W86" s="80">
        <f>N86-G86</f>
        <v/>
      </c>
      <c r="X86" s="80">
        <f>O86-H86</f>
        <v/>
      </c>
    </row>
    <row r="87">
      <c r="A87" s="88" t="inlineStr">
        <is>
          <t>2025-01-22</t>
        </is>
      </c>
      <c r="B87" s="80" t="inlineStr">
        <is>
          <t>最大值</t>
        </is>
      </c>
      <c r="C87" s="80">
        <f>_xlfn.MAXIFS(统调负荷!E:E,统调负荷!$C:$C,负荷汇总!$A87)/10</f>
        <v/>
      </c>
      <c r="D87" s="80">
        <f>_xlfn.MAXIFS(统调负荷!F:F,统调负荷!$C:$C,负荷汇总!$A87)/10</f>
        <v/>
      </c>
      <c r="E87" s="80">
        <f>_xlfn.MAXIFS(统调负荷!G:G,统调负荷!$C:$C,负荷汇总!$A87)/10</f>
        <v/>
      </c>
      <c r="F87" s="80">
        <f>_xlfn.MAXIFS(统调负荷!H:H,统调负荷!$C:$C,负荷汇总!$A87)/10</f>
        <v/>
      </c>
      <c r="G87" s="80">
        <f>_xlfn.MAXIFS(统调负荷!I:I,统调负荷!$C:$C,负荷汇总!$A87)/10</f>
        <v/>
      </c>
      <c r="H87" s="80">
        <f>_xlfn.MAXIFS(统调负荷!J:J,统调负荷!$C:$C,负荷汇总!$A87)/10</f>
        <v/>
      </c>
      <c r="I87" s="80">
        <f>_xlfn.MAXIFS(统调负荷!K:K,统调负荷!$C:$C,负荷汇总!$A87)/10</f>
        <v/>
      </c>
      <c r="J87" s="80">
        <f>_xlfn.MAXIFS(统调负荷!N:N,统调负荷!$C:$C,负荷汇总!$A87)/10</f>
        <v/>
      </c>
      <c r="K87" s="80">
        <f>_xlfn.MAXIFS(统调负荷!O:O,统调负荷!$C:$C,负荷汇总!$A87)/10</f>
        <v/>
      </c>
      <c r="L87" s="80">
        <f>_xlfn.MAXIFS(统调负荷!P:P,统调负荷!$C:$C,负荷汇总!$A87)/10</f>
        <v/>
      </c>
      <c r="M87" s="80">
        <f>_xlfn.MAXIFS(统调负荷!Q:Q,统调负荷!$C:$C,负荷汇总!$A87)/10</f>
        <v/>
      </c>
      <c r="N87" s="80">
        <f>_xlfn.MAXIFS(统调负荷!R:R,统调负荷!$C:$C,负荷汇总!$A87)/10</f>
        <v/>
      </c>
      <c r="O87" s="80">
        <f>_xlfn.MAXIFS(统调负荷!S:S,统调负荷!$C:$C,负荷汇总!$A87)/10</f>
        <v/>
      </c>
      <c r="P87" s="80">
        <f>_xlfn.MAXIFS(统调负荷!T:T,统调负荷!$C:$C,负荷汇总!$A87)/10</f>
        <v/>
      </c>
      <c r="R87" s="80" t="inlineStr">
        <is>
          <t>最大值</t>
        </is>
      </c>
      <c r="S87" s="80">
        <f>J87-C87</f>
        <v/>
      </c>
      <c r="T87" s="80">
        <f>K87-D87</f>
        <v/>
      </c>
      <c r="U87" s="80">
        <f>L87-E87</f>
        <v/>
      </c>
      <c r="V87" s="80">
        <f>M87-F87</f>
        <v/>
      </c>
      <c r="W87" s="80">
        <f>N87-G87</f>
        <v/>
      </c>
      <c r="X87" s="80">
        <f>O87-H87</f>
        <v/>
      </c>
    </row>
    <row r="88">
      <c r="A88" s="88" t="inlineStr">
        <is>
          <t>2025-01-22</t>
        </is>
      </c>
      <c r="B88" s="80" t="inlineStr">
        <is>
          <t>最小值</t>
        </is>
      </c>
      <c r="C88" s="80">
        <f>_xlfn.MINIFS(统调负荷!E:E,统调负荷!$C:$C,负荷汇总!$A88)/10</f>
        <v/>
      </c>
      <c r="D88" s="80">
        <f>_xlfn.MINIFS(统调负荷!F:F,统调负荷!$C:$C,负荷汇总!$A88)/10</f>
        <v/>
      </c>
      <c r="E88" s="80">
        <f>_xlfn.MINIFS(统调负荷!G:G,统调负荷!$C:$C,负荷汇总!$A88)/10</f>
        <v/>
      </c>
      <c r="F88" s="80">
        <f>_xlfn.MINIFS(统调负荷!H:H,统调负荷!$C:$C,负荷汇总!$A88)/10</f>
        <v/>
      </c>
      <c r="G88" s="80">
        <f>_xlfn.MINIFS(统调负荷!I:I,统调负荷!$C:$C,负荷汇总!$A88)/10</f>
        <v/>
      </c>
      <c r="H88" s="80">
        <f>_xlfn.MINIFS(统调负荷!J:J,统调负荷!$C:$C,负荷汇总!$A88)/10</f>
        <v/>
      </c>
      <c r="I88" s="80">
        <f>_xlfn.MINIFS(统调负荷!K:K,统调负荷!$C:$C,负荷汇总!$A88)/10</f>
        <v/>
      </c>
      <c r="J88" s="80">
        <f>_xlfn.MINIFS(统调负荷!N:N,统调负荷!$C:$C,负荷汇总!$A88)/10</f>
        <v/>
      </c>
      <c r="K88" s="80">
        <f>_xlfn.MINIFS(统调负荷!O:O,统调负荷!$C:$C,负荷汇总!$A88)/10</f>
        <v/>
      </c>
      <c r="L88" s="80">
        <f>_xlfn.MINIFS(统调负荷!P:P,统调负荷!$C:$C,负荷汇总!$A88)/10</f>
        <v/>
      </c>
      <c r="M88" s="80">
        <f>_xlfn.MINIFS(统调负荷!Q:Q,统调负荷!$C:$C,负荷汇总!$A88)/10</f>
        <v/>
      </c>
      <c r="N88" s="80">
        <f>_xlfn.MINIFS(统调负荷!R:R,统调负荷!$C:$C,负荷汇总!$A88)/10</f>
        <v/>
      </c>
      <c r="O88" s="80">
        <f>_xlfn.MINIFS(统调负荷!S:S,统调负荷!$C:$C,负荷汇总!$A88)/10</f>
        <v/>
      </c>
      <c r="P88" s="80">
        <f>_xlfn.MINIFS(统调负荷!T:T,统调负荷!$C:$C,负荷汇总!$A88)/10</f>
        <v/>
      </c>
      <c r="R88" s="80" t="inlineStr">
        <is>
          <t>最小值</t>
        </is>
      </c>
      <c r="S88" s="80">
        <f>J88-C88</f>
        <v/>
      </c>
      <c r="T88" s="80">
        <f>K88-D88</f>
        <v/>
      </c>
      <c r="U88" s="80">
        <f>L88-E88</f>
        <v/>
      </c>
      <c r="V88" s="80">
        <f>M88-F88</f>
        <v/>
      </c>
      <c r="W88" s="80">
        <f>N88-G88</f>
        <v/>
      </c>
      <c r="X88" s="80">
        <f>O88-H88</f>
        <v/>
      </c>
    </row>
    <row r="89">
      <c r="A89" s="88" t="inlineStr">
        <is>
          <t>2025-01-22</t>
        </is>
      </c>
      <c r="B89" s="80" t="inlineStr">
        <is>
          <t>平均值</t>
        </is>
      </c>
      <c r="C89" s="80">
        <f>AVERAGEIFS(统调负荷!E:E,统调负荷!$C:$C,负荷汇总!$A89)/10</f>
        <v/>
      </c>
      <c r="D89" s="80">
        <f>AVERAGEIFS(统调负荷!F:F,统调负荷!$C:$C,负荷汇总!$A89)/10</f>
        <v/>
      </c>
      <c r="E89" s="80">
        <f>AVERAGEIFS(统调负荷!G:G,统调负荷!$C:$C,负荷汇总!$A89)/10</f>
        <v/>
      </c>
      <c r="F89" s="80">
        <f>AVERAGEIFS(统调负荷!H:H,统调负荷!$C:$C,负荷汇总!$A89)/10</f>
        <v/>
      </c>
      <c r="G89" s="80">
        <f>AVERAGEIFS(统调负荷!I:I,统调负荷!$C:$C,负荷汇总!$A89)/10</f>
        <v/>
      </c>
      <c r="H89" s="80">
        <f>AVERAGEIFS(统调负荷!J:J,统调负荷!$C:$C,负荷汇总!$A89)/10</f>
        <v/>
      </c>
      <c r="I89" s="80">
        <f>AVERAGEIFS(统调负荷!K:K,统调负荷!$C:$C,负荷汇总!$A89)/10</f>
        <v/>
      </c>
      <c r="J89" s="80">
        <f>AVERAGEIFS(统调负荷!N:N,统调负荷!$C:$C,负荷汇总!$A89)/10</f>
        <v/>
      </c>
      <c r="K89" s="80">
        <f>AVERAGEIFS(统调负荷!O:O,统调负荷!$C:$C,负荷汇总!$A89)/10</f>
        <v/>
      </c>
      <c r="L89" s="80">
        <f>AVERAGEIFS(统调负荷!P:P,统调负荷!$C:$C,负荷汇总!$A89)/10</f>
        <v/>
      </c>
      <c r="M89" s="80">
        <f>AVERAGEIFS(统调负荷!Q:Q,统调负荷!$C:$C,负荷汇总!$A89)/10</f>
        <v/>
      </c>
      <c r="N89" s="80">
        <f>AVERAGEIFS(统调负荷!R:R,统调负荷!$C:$C,负荷汇总!$A89)/10</f>
        <v/>
      </c>
      <c r="O89" s="80">
        <f>AVERAGEIFS(统调负荷!S:S,统调负荷!$C:$C,负荷汇总!$A89)/10</f>
        <v/>
      </c>
      <c r="P89" s="80">
        <f>AVERAGEIFS(统调负荷!T:T,统调负荷!$C:$C,负荷汇总!$A89)/10</f>
        <v/>
      </c>
      <c r="R89" s="80" t="inlineStr">
        <is>
          <t>平均值</t>
        </is>
      </c>
      <c r="S89" s="80">
        <f>J89-C89</f>
        <v/>
      </c>
      <c r="T89" s="80">
        <f>K89-D89</f>
        <v/>
      </c>
      <c r="U89" s="80">
        <f>L89-E89</f>
        <v/>
      </c>
      <c r="V89" s="80">
        <f>M89-F89</f>
        <v/>
      </c>
      <c r="W89" s="80">
        <f>N89-G89</f>
        <v/>
      </c>
      <c r="X89" s="80">
        <f>O89-H89</f>
        <v/>
      </c>
    </row>
    <row r="90">
      <c r="A90" s="88" t="inlineStr">
        <is>
          <t>2025-01-22</t>
        </is>
      </c>
      <c r="B90" s="80" t="inlineStr">
        <is>
          <t>合计</t>
        </is>
      </c>
      <c r="C90" s="80">
        <f>SUMIFS(统调负荷!E:E,统调负荷!$C:$C,负荷汇总!$A90)/10/4</f>
        <v/>
      </c>
      <c r="D90" s="80">
        <f>SUMIFS(统调负荷!F:F,统调负荷!$C:$C,负荷汇总!$A90)/10/4</f>
        <v/>
      </c>
      <c r="E90" s="80">
        <f>SUMIFS(统调负荷!G:G,统调负荷!$C:$C,负荷汇总!$A90)/10/4</f>
        <v/>
      </c>
      <c r="F90" s="80">
        <f>SUMIFS(统调负荷!H:H,统调负荷!$C:$C,负荷汇总!$A90)/10/4</f>
        <v/>
      </c>
      <c r="G90" s="80">
        <f>SUMIFS(统调负荷!I:I,统调负荷!$C:$C,负荷汇总!$A90)/10/4</f>
        <v/>
      </c>
      <c r="H90" s="80">
        <f>SUMIFS(统调负荷!J:J,统调负荷!$C:$C,负荷汇总!$A90)/10/4</f>
        <v/>
      </c>
      <c r="I90" s="80">
        <f>SUMIFS(统调负荷!K:K,统调负荷!$C:$C,负荷汇总!$A90)/10/4</f>
        <v/>
      </c>
      <c r="J90" s="80">
        <f>SUMIFS(统调负荷!N:N,统调负荷!$C:$C,负荷汇总!$A90)/10/4</f>
        <v/>
      </c>
      <c r="K90" s="80">
        <f>SUMIFS(统调负荷!O:O,统调负荷!$C:$C,负荷汇总!$A90)/10/4</f>
        <v/>
      </c>
      <c r="L90" s="80">
        <f>SUMIFS(统调负荷!P:P,统调负荷!$C:$C,负荷汇总!$A90)/10/4</f>
        <v/>
      </c>
      <c r="M90" s="80">
        <f>SUMIFS(统调负荷!Q:Q,统调负荷!$C:$C,负荷汇总!$A90)/10/4</f>
        <v/>
      </c>
      <c r="N90" s="80">
        <f>SUMIFS(统调负荷!R:R,统调负荷!$C:$C,负荷汇总!$A90)/10/4</f>
        <v/>
      </c>
      <c r="O90" s="80">
        <f>SUMIFS(统调负荷!S:S,统调负荷!$C:$C,负荷汇总!$A90)/10/4</f>
        <v/>
      </c>
      <c r="P90" s="80">
        <f>SUMIFS(统调负荷!T:T,统调负荷!$C:$C,负荷汇总!$A90)/10/4</f>
        <v/>
      </c>
      <c r="R90" s="80" t="inlineStr">
        <is>
          <t>合计</t>
        </is>
      </c>
      <c r="S90" s="80">
        <f>J90-C90</f>
        <v/>
      </c>
      <c r="T90" s="80">
        <f>K90-D90</f>
        <v/>
      </c>
      <c r="U90" s="80">
        <f>L90-E90</f>
        <v/>
      </c>
      <c r="V90" s="80">
        <f>M90-F90</f>
        <v/>
      </c>
      <c r="W90" s="80">
        <f>N90-G90</f>
        <v/>
      </c>
      <c r="X90" s="80">
        <f>O90-H90</f>
        <v/>
      </c>
    </row>
    <row r="91">
      <c r="A91" s="88" t="inlineStr">
        <is>
          <t>2025-01-23</t>
        </is>
      </c>
      <c r="B91" s="80" t="inlineStr">
        <is>
          <t>最大值</t>
        </is>
      </c>
      <c r="C91" s="80">
        <f>_xlfn.MAXIFS(统调负荷!E:E,统调负荷!$C:$C,负荷汇总!$A91)/10</f>
        <v/>
      </c>
      <c r="D91" s="80">
        <f>_xlfn.MAXIFS(统调负荷!F:F,统调负荷!$C:$C,负荷汇总!$A91)/10</f>
        <v/>
      </c>
      <c r="E91" s="80">
        <f>_xlfn.MAXIFS(统调负荷!G:G,统调负荷!$C:$C,负荷汇总!$A91)/10</f>
        <v/>
      </c>
      <c r="F91" s="80">
        <f>_xlfn.MAXIFS(统调负荷!H:H,统调负荷!$C:$C,负荷汇总!$A91)/10</f>
        <v/>
      </c>
      <c r="G91" s="80">
        <f>_xlfn.MAXIFS(统调负荷!I:I,统调负荷!$C:$C,负荷汇总!$A91)/10</f>
        <v/>
      </c>
      <c r="H91" s="80">
        <f>_xlfn.MAXIFS(统调负荷!J:J,统调负荷!$C:$C,负荷汇总!$A91)/10</f>
        <v/>
      </c>
      <c r="I91" s="80">
        <f>_xlfn.MAXIFS(统调负荷!K:K,统调负荷!$C:$C,负荷汇总!$A91)/10</f>
        <v/>
      </c>
      <c r="J91" s="80">
        <f>_xlfn.MAXIFS(统调负荷!N:N,统调负荷!$C:$C,负荷汇总!$A91)/10</f>
        <v/>
      </c>
      <c r="K91" s="80">
        <f>_xlfn.MAXIFS(统调负荷!O:O,统调负荷!$C:$C,负荷汇总!$A91)/10</f>
        <v/>
      </c>
      <c r="L91" s="80">
        <f>_xlfn.MAXIFS(统调负荷!P:P,统调负荷!$C:$C,负荷汇总!$A91)/10</f>
        <v/>
      </c>
      <c r="M91" s="80">
        <f>_xlfn.MAXIFS(统调负荷!Q:Q,统调负荷!$C:$C,负荷汇总!$A91)/10</f>
        <v/>
      </c>
      <c r="N91" s="80">
        <f>_xlfn.MAXIFS(统调负荷!R:R,统调负荷!$C:$C,负荷汇总!$A91)/10</f>
        <v/>
      </c>
      <c r="O91" s="80">
        <f>_xlfn.MAXIFS(统调负荷!S:S,统调负荷!$C:$C,负荷汇总!$A91)/10</f>
        <v/>
      </c>
      <c r="P91" s="80">
        <f>_xlfn.MAXIFS(统调负荷!T:T,统调负荷!$C:$C,负荷汇总!$A91)/10</f>
        <v/>
      </c>
      <c r="R91" s="80" t="inlineStr">
        <is>
          <t>最大值</t>
        </is>
      </c>
      <c r="S91" s="80">
        <f>J91-C91</f>
        <v/>
      </c>
      <c r="T91" s="80">
        <f>K91-D91</f>
        <v/>
      </c>
      <c r="U91" s="80">
        <f>L91-E91</f>
        <v/>
      </c>
      <c r="V91" s="80">
        <f>M91-F91</f>
        <v/>
      </c>
      <c r="W91" s="80">
        <f>N91-G91</f>
        <v/>
      </c>
      <c r="X91" s="80">
        <f>O91-H91</f>
        <v/>
      </c>
    </row>
    <row r="92">
      <c r="A92" s="88" t="inlineStr">
        <is>
          <t>2025-01-23</t>
        </is>
      </c>
      <c r="B92" s="80" t="inlineStr">
        <is>
          <t>最小值</t>
        </is>
      </c>
      <c r="C92" s="80">
        <f>_xlfn.MINIFS(统调负荷!E:E,统调负荷!$C:$C,负荷汇总!$A92)/10</f>
        <v/>
      </c>
      <c r="D92" s="80">
        <f>_xlfn.MINIFS(统调负荷!F:F,统调负荷!$C:$C,负荷汇总!$A92)/10</f>
        <v/>
      </c>
      <c r="E92" s="80">
        <f>_xlfn.MINIFS(统调负荷!G:G,统调负荷!$C:$C,负荷汇总!$A92)/10</f>
        <v/>
      </c>
      <c r="F92" s="80">
        <f>_xlfn.MINIFS(统调负荷!H:H,统调负荷!$C:$C,负荷汇总!$A92)/10</f>
        <v/>
      </c>
      <c r="G92" s="80">
        <f>_xlfn.MINIFS(统调负荷!I:I,统调负荷!$C:$C,负荷汇总!$A92)/10</f>
        <v/>
      </c>
      <c r="H92" s="80">
        <f>_xlfn.MINIFS(统调负荷!J:J,统调负荷!$C:$C,负荷汇总!$A92)/10</f>
        <v/>
      </c>
      <c r="I92" s="80">
        <f>_xlfn.MINIFS(统调负荷!K:K,统调负荷!$C:$C,负荷汇总!$A92)/10</f>
        <v/>
      </c>
      <c r="J92" s="80">
        <f>_xlfn.MINIFS(统调负荷!N:N,统调负荷!$C:$C,负荷汇总!$A92)/10</f>
        <v/>
      </c>
      <c r="K92" s="80">
        <f>_xlfn.MINIFS(统调负荷!O:O,统调负荷!$C:$C,负荷汇总!$A92)/10</f>
        <v/>
      </c>
      <c r="L92" s="80">
        <f>_xlfn.MINIFS(统调负荷!P:P,统调负荷!$C:$C,负荷汇总!$A92)/10</f>
        <v/>
      </c>
      <c r="M92" s="80">
        <f>_xlfn.MINIFS(统调负荷!Q:Q,统调负荷!$C:$C,负荷汇总!$A92)/10</f>
        <v/>
      </c>
      <c r="N92" s="80">
        <f>_xlfn.MINIFS(统调负荷!R:R,统调负荷!$C:$C,负荷汇总!$A92)/10</f>
        <v/>
      </c>
      <c r="O92" s="80">
        <f>_xlfn.MINIFS(统调负荷!S:S,统调负荷!$C:$C,负荷汇总!$A92)/10</f>
        <v/>
      </c>
      <c r="P92" s="80">
        <f>_xlfn.MINIFS(统调负荷!T:T,统调负荷!$C:$C,负荷汇总!$A92)/10</f>
        <v/>
      </c>
      <c r="R92" s="80" t="inlineStr">
        <is>
          <t>最小值</t>
        </is>
      </c>
      <c r="S92" s="80">
        <f>J92-C92</f>
        <v/>
      </c>
      <c r="T92" s="80">
        <f>K92-D92</f>
        <v/>
      </c>
      <c r="U92" s="80">
        <f>L92-E92</f>
        <v/>
      </c>
      <c r="V92" s="80">
        <f>M92-F92</f>
        <v/>
      </c>
      <c r="W92" s="80">
        <f>N92-G92</f>
        <v/>
      </c>
      <c r="X92" s="80">
        <f>O92-H92</f>
        <v/>
      </c>
    </row>
    <row r="93">
      <c r="A93" s="88" t="inlineStr">
        <is>
          <t>2025-01-23</t>
        </is>
      </c>
      <c r="B93" s="80" t="inlineStr">
        <is>
          <t>平均值</t>
        </is>
      </c>
      <c r="C93" s="80">
        <f>AVERAGEIFS(统调负荷!E:E,统调负荷!$C:$C,负荷汇总!$A93)/10</f>
        <v/>
      </c>
      <c r="D93" s="80">
        <f>AVERAGEIFS(统调负荷!F:F,统调负荷!$C:$C,负荷汇总!$A93)/10</f>
        <v/>
      </c>
      <c r="E93" s="80">
        <f>AVERAGEIFS(统调负荷!G:G,统调负荷!$C:$C,负荷汇总!$A93)/10</f>
        <v/>
      </c>
      <c r="F93" s="80">
        <f>AVERAGEIFS(统调负荷!H:H,统调负荷!$C:$C,负荷汇总!$A93)/10</f>
        <v/>
      </c>
      <c r="G93" s="80">
        <f>AVERAGEIFS(统调负荷!I:I,统调负荷!$C:$C,负荷汇总!$A93)/10</f>
        <v/>
      </c>
      <c r="H93" s="80">
        <f>AVERAGEIFS(统调负荷!J:J,统调负荷!$C:$C,负荷汇总!$A93)/10</f>
        <v/>
      </c>
      <c r="I93" s="80">
        <f>AVERAGEIFS(统调负荷!K:K,统调负荷!$C:$C,负荷汇总!$A93)/10</f>
        <v/>
      </c>
      <c r="J93" s="80">
        <f>AVERAGEIFS(统调负荷!N:N,统调负荷!$C:$C,负荷汇总!$A93)/10</f>
        <v/>
      </c>
      <c r="K93" s="80">
        <f>AVERAGEIFS(统调负荷!O:O,统调负荷!$C:$C,负荷汇总!$A93)/10</f>
        <v/>
      </c>
      <c r="L93" s="80">
        <f>AVERAGEIFS(统调负荷!P:P,统调负荷!$C:$C,负荷汇总!$A93)/10</f>
        <v/>
      </c>
      <c r="M93" s="80">
        <f>AVERAGEIFS(统调负荷!Q:Q,统调负荷!$C:$C,负荷汇总!$A93)/10</f>
        <v/>
      </c>
      <c r="N93" s="80">
        <f>AVERAGEIFS(统调负荷!R:R,统调负荷!$C:$C,负荷汇总!$A93)/10</f>
        <v/>
      </c>
      <c r="O93" s="80">
        <f>AVERAGEIFS(统调负荷!S:S,统调负荷!$C:$C,负荷汇总!$A93)/10</f>
        <v/>
      </c>
      <c r="P93" s="80">
        <f>AVERAGEIFS(统调负荷!T:T,统调负荷!$C:$C,负荷汇总!$A93)/10</f>
        <v/>
      </c>
      <c r="R93" s="80" t="inlineStr">
        <is>
          <t>平均值</t>
        </is>
      </c>
      <c r="S93" s="80">
        <f>J93-C93</f>
        <v/>
      </c>
      <c r="T93" s="80">
        <f>K93-D93</f>
        <v/>
      </c>
      <c r="U93" s="80">
        <f>L93-E93</f>
        <v/>
      </c>
      <c r="V93" s="80">
        <f>M93-F93</f>
        <v/>
      </c>
      <c r="W93" s="80">
        <f>N93-G93</f>
        <v/>
      </c>
      <c r="X93" s="80">
        <f>O93-H93</f>
        <v/>
      </c>
    </row>
    <row r="94">
      <c r="A94" s="88" t="inlineStr">
        <is>
          <t>2025-01-23</t>
        </is>
      </c>
      <c r="B94" s="80" t="inlineStr">
        <is>
          <t>合计</t>
        </is>
      </c>
      <c r="C94" s="80">
        <f>SUMIFS(统调负荷!E:E,统调负荷!$C:$C,负荷汇总!$A94)/10/4</f>
        <v/>
      </c>
      <c r="D94" s="80">
        <f>SUMIFS(统调负荷!F:F,统调负荷!$C:$C,负荷汇总!$A94)/10/4</f>
        <v/>
      </c>
      <c r="E94" s="80">
        <f>SUMIFS(统调负荷!G:G,统调负荷!$C:$C,负荷汇总!$A94)/10/4</f>
        <v/>
      </c>
      <c r="F94" s="80">
        <f>SUMIFS(统调负荷!H:H,统调负荷!$C:$C,负荷汇总!$A94)/10/4</f>
        <v/>
      </c>
      <c r="G94" s="80">
        <f>SUMIFS(统调负荷!I:I,统调负荷!$C:$C,负荷汇总!$A94)/10/4</f>
        <v/>
      </c>
      <c r="H94" s="80">
        <f>SUMIFS(统调负荷!J:J,统调负荷!$C:$C,负荷汇总!$A94)/10/4</f>
        <v/>
      </c>
      <c r="I94" s="80">
        <f>SUMIFS(统调负荷!K:K,统调负荷!$C:$C,负荷汇总!$A94)/10/4</f>
        <v/>
      </c>
      <c r="J94" s="80">
        <f>SUMIFS(统调负荷!N:N,统调负荷!$C:$C,负荷汇总!$A94)/10/4</f>
        <v/>
      </c>
      <c r="K94" s="80">
        <f>SUMIFS(统调负荷!O:O,统调负荷!$C:$C,负荷汇总!$A94)/10/4</f>
        <v/>
      </c>
      <c r="L94" s="80">
        <f>SUMIFS(统调负荷!P:P,统调负荷!$C:$C,负荷汇总!$A94)/10/4</f>
        <v/>
      </c>
      <c r="M94" s="80">
        <f>SUMIFS(统调负荷!Q:Q,统调负荷!$C:$C,负荷汇总!$A94)/10/4</f>
        <v/>
      </c>
      <c r="N94" s="80">
        <f>SUMIFS(统调负荷!R:R,统调负荷!$C:$C,负荷汇总!$A94)/10/4</f>
        <v/>
      </c>
      <c r="O94" s="80">
        <f>SUMIFS(统调负荷!S:S,统调负荷!$C:$C,负荷汇总!$A94)/10/4</f>
        <v/>
      </c>
      <c r="P94" s="80">
        <f>SUMIFS(统调负荷!T:T,统调负荷!$C:$C,负荷汇总!$A94)/10/4</f>
        <v/>
      </c>
      <c r="R94" s="80" t="inlineStr">
        <is>
          <t>合计</t>
        </is>
      </c>
      <c r="S94" s="80">
        <f>J94-C94</f>
        <v/>
      </c>
      <c r="T94" s="80">
        <f>K94-D94</f>
        <v/>
      </c>
      <c r="U94" s="80">
        <f>L94-E94</f>
        <v/>
      </c>
      <c r="V94" s="80">
        <f>M94-F94</f>
        <v/>
      </c>
      <c r="W94" s="80">
        <f>N94-G94</f>
        <v/>
      </c>
      <c r="X94" s="80">
        <f>O94-H94</f>
        <v/>
      </c>
    </row>
    <row r="95">
      <c r="A95" s="88" t="inlineStr">
        <is>
          <t>2025-01-24</t>
        </is>
      </c>
      <c r="B95" s="80" t="inlineStr">
        <is>
          <t>最大值</t>
        </is>
      </c>
      <c r="C95" s="80">
        <f>_xlfn.MAXIFS(统调负荷!E:E,统调负荷!$C:$C,负荷汇总!$A95)/10</f>
        <v/>
      </c>
      <c r="D95" s="80">
        <f>_xlfn.MAXIFS(统调负荷!F:F,统调负荷!$C:$C,负荷汇总!$A95)/10</f>
        <v/>
      </c>
      <c r="E95" s="80">
        <f>_xlfn.MAXIFS(统调负荷!G:G,统调负荷!$C:$C,负荷汇总!$A95)/10</f>
        <v/>
      </c>
      <c r="F95" s="80">
        <f>_xlfn.MAXIFS(统调负荷!H:H,统调负荷!$C:$C,负荷汇总!$A95)/10</f>
        <v/>
      </c>
      <c r="G95" s="80">
        <f>_xlfn.MAXIFS(统调负荷!I:I,统调负荷!$C:$C,负荷汇总!$A95)/10</f>
        <v/>
      </c>
      <c r="H95" s="80">
        <f>_xlfn.MAXIFS(统调负荷!J:J,统调负荷!$C:$C,负荷汇总!$A95)/10</f>
        <v/>
      </c>
      <c r="I95" s="80">
        <f>_xlfn.MAXIFS(统调负荷!K:K,统调负荷!$C:$C,负荷汇总!$A95)/10</f>
        <v/>
      </c>
      <c r="J95" s="80">
        <f>_xlfn.MAXIFS(统调负荷!N:N,统调负荷!$C:$C,负荷汇总!$A95)/10</f>
        <v/>
      </c>
      <c r="K95" s="80">
        <f>_xlfn.MAXIFS(统调负荷!O:O,统调负荷!$C:$C,负荷汇总!$A95)/10</f>
        <v/>
      </c>
      <c r="L95" s="80">
        <f>_xlfn.MAXIFS(统调负荷!P:P,统调负荷!$C:$C,负荷汇总!$A95)/10</f>
        <v/>
      </c>
      <c r="M95" s="80">
        <f>_xlfn.MAXIFS(统调负荷!Q:Q,统调负荷!$C:$C,负荷汇总!$A95)/10</f>
        <v/>
      </c>
      <c r="N95" s="80">
        <f>_xlfn.MAXIFS(统调负荷!R:R,统调负荷!$C:$C,负荷汇总!$A95)/10</f>
        <v/>
      </c>
      <c r="O95" s="80">
        <f>_xlfn.MAXIFS(统调负荷!S:S,统调负荷!$C:$C,负荷汇总!$A95)/10</f>
        <v/>
      </c>
      <c r="P95" s="80">
        <f>_xlfn.MAXIFS(统调负荷!T:T,统调负荷!$C:$C,负荷汇总!$A95)/10</f>
        <v/>
      </c>
      <c r="R95" s="80" t="inlineStr">
        <is>
          <t>最大值</t>
        </is>
      </c>
      <c r="S95" s="80">
        <f>J95-C95</f>
        <v/>
      </c>
      <c r="T95" s="80">
        <f>K95-D95</f>
        <v/>
      </c>
      <c r="U95" s="80">
        <f>L95-E95</f>
        <v/>
      </c>
      <c r="V95" s="80">
        <f>M95-F95</f>
        <v/>
      </c>
      <c r="W95" s="80">
        <f>N95-G95</f>
        <v/>
      </c>
      <c r="X95" s="80">
        <f>O95-H95</f>
        <v/>
      </c>
    </row>
    <row r="96">
      <c r="A96" s="88" t="inlineStr">
        <is>
          <t>2025-01-24</t>
        </is>
      </c>
      <c r="B96" s="80" t="inlineStr">
        <is>
          <t>最小值</t>
        </is>
      </c>
      <c r="C96" s="80">
        <f>_xlfn.MINIFS(统调负荷!E:E,统调负荷!$C:$C,负荷汇总!$A96)/10</f>
        <v/>
      </c>
      <c r="D96" s="80">
        <f>_xlfn.MINIFS(统调负荷!F:F,统调负荷!$C:$C,负荷汇总!$A96)/10</f>
        <v/>
      </c>
      <c r="E96" s="80">
        <f>_xlfn.MINIFS(统调负荷!G:G,统调负荷!$C:$C,负荷汇总!$A96)/10</f>
        <v/>
      </c>
      <c r="F96" s="80">
        <f>_xlfn.MINIFS(统调负荷!H:H,统调负荷!$C:$C,负荷汇总!$A96)/10</f>
        <v/>
      </c>
      <c r="G96" s="80">
        <f>_xlfn.MINIFS(统调负荷!I:I,统调负荷!$C:$C,负荷汇总!$A96)/10</f>
        <v/>
      </c>
      <c r="H96" s="80">
        <f>_xlfn.MINIFS(统调负荷!J:J,统调负荷!$C:$C,负荷汇总!$A96)/10</f>
        <v/>
      </c>
      <c r="I96" s="80">
        <f>_xlfn.MINIFS(统调负荷!K:K,统调负荷!$C:$C,负荷汇总!$A96)/10</f>
        <v/>
      </c>
      <c r="J96" s="80">
        <f>_xlfn.MINIFS(统调负荷!N:N,统调负荷!$C:$C,负荷汇总!$A96)/10</f>
        <v/>
      </c>
      <c r="K96" s="80">
        <f>_xlfn.MINIFS(统调负荷!O:O,统调负荷!$C:$C,负荷汇总!$A96)/10</f>
        <v/>
      </c>
      <c r="L96" s="80">
        <f>_xlfn.MINIFS(统调负荷!P:P,统调负荷!$C:$C,负荷汇总!$A96)/10</f>
        <v/>
      </c>
      <c r="M96" s="80">
        <f>_xlfn.MINIFS(统调负荷!Q:Q,统调负荷!$C:$C,负荷汇总!$A96)/10</f>
        <v/>
      </c>
      <c r="N96" s="80">
        <f>_xlfn.MINIFS(统调负荷!R:R,统调负荷!$C:$C,负荷汇总!$A96)/10</f>
        <v/>
      </c>
      <c r="O96" s="80">
        <f>_xlfn.MINIFS(统调负荷!S:S,统调负荷!$C:$C,负荷汇总!$A96)/10</f>
        <v/>
      </c>
      <c r="P96" s="80">
        <f>_xlfn.MINIFS(统调负荷!T:T,统调负荷!$C:$C,负荷汇总!$A96)/10</f>
        <v/>
      </c>
      <c r="R96" s="80" t="inlineStr">
        <is>
          <t>最小值</t>
        </is>
      </c>
      <c r="S96" s="80">
        <f>J96-C96</f>
        <v/>
      </c>
      <c r="T96" s="80">
        <f>K96-D96</f>
        <v/>
      </c>
      <c r="U96" s="80">
        <f>L96-E96</f>
        <v/>
      </c>
      <c r="V96" s="80">
        <f>M96-F96</f>
        <v/>
      </c>
      <c r="W96" s="80">
        <f>N96-G96</f>
        <v/>
      </c>
      <c r="X96" s="80">
        <f>O96-H96</f>
        <v/>
      </c>
    </row>
    <row r="97">
      <c r="A97" s="88" t="inlineStr">
        <is>
          <t>2025-01-24</t>
        </is>
      </c>
      <c r="B97" s="80" t="inlineStr">
        <is>
          <t>平均值</t>
        </is>
      </c>
      <c r="C97" s="80">
        <f>AVERAGEIFS(统调负荷!E:E,统调负荷!$C:$C,负荷汇总!$A97)/10</f>
        <v/>
      </c>
      <c r="D97" s="80">
        <f>AVERAGEIFS(统调负荷!F:F,统调负荷!$C:$C,负荷汇总!$A97)/10</f>
        <v/>
      </c>
      <c r="E97" s="80">
        <f>AVERAGEIFS(统调负荷!G:G,统调负荷!$C:$C,负荷汇总!$A97)/10</f>
        <v/>
      </c>
      <c r="F97" s="80">
        <f>AVERAGEIFS(统调负荷!H:H,统调负荷!$C:$C,负荷汇总!$A97)/10</f>
        <v/>
      </c>
      <c r="G97" s="80">
        <f>AVERAGEIFS(统调负荷!I:I,统调负荷!$C:$C,负荷汇总!$A97)/10</f>
        <v/>
      </c>
      <c r="H97" s="80">
        <f>AVERAGEIFS(统调负荷!J:J,统调负荷!$C:$C,负荷汇总!$A97)/10</f>
        <v/>
      </c>
      <c r="I97" s="80">
        <f>AVERAGEIFS(统调负荷!K:K,统调负荷!$C:$C,负荷汇总!$A97)/10</f>
        <v/>
      </c>
      <c r="J97" s="80">
        <f>AVERAGEIFS(统调负荷!N:N,统调负荷!$C:$C,负荷汇总!$A97)/10</f>
        <v/>
      </c>
      <c r="K97" s="80">
        <f>AVERAGEIFS(统调负荷!O:O,统调负荷!$C:$C,负荷汇总!$A97)/10</f>
        <v/>
      </c>
      <c r="L97" s="80">
        <f>AVERAGEIFS(统调负荷!P:P,统调负荷!$C:$C,负荷汇总!$A97)/10</f>
        <v/>
      </c>
      <c r="M97" s="80">
        <f>AVERAGEIFS(统调负荷!Q:Q,统调负荷!$C:$C,负荷汇总!$A97)/10</f>
        <v/>
      </c>
      <c r="N97" s="80">
        <f>AVERAGEIFS(统调负荷!R:R,统调负荷!$C:$C,负荷汇总!$A97)/10</f>
        <v/>
      </c>
      <c r="O97" s="80">
        <f>AVERAGEIFS(统调负荷!S:S,统调负荷!$C:$C,负荷汇总!$A97)/10</f>
        <v/>
      </c>
      <c r="P97" s="80">
        <f>AVERAGEIFS(统调负荷!T:T,统调负荷!$C:$C,负荷汇总!$A97)/10</f>
        <v/>
      </c>
      <c r="R97" s="80" t="inlineStr">
        <is>
          <t>平均值</t>
        </is>
      </c>
      <c r="S97" s="80">
        <f>J97-C97</f>
        <v/>
      </c>
      <c r="T97" s="80">
        <f>K97-D97</f>
        <v/>
      </c>
      <c r="U97" s="80">
        <f>L97-E97</f>
        <v/>
      </c>
      <c r="V97" s="80">
        <f>M97-F97</f>
        <v/>
      </c>
      <c r="W97" s="80">
        <f>N97-G97</f>
        <v/>
      </c>
      <c r="X97" s="80">
        <f>O97-H97</f>
        <v/>
      </c>
    </row>
    <row r="98">
      <c r="A98" s="88" t="inlineStr">
        <is>
          <t>2025-01-24</t>
        </is>
      </c>
      <c r="B98" s="80" t="inlineStr">
        <is>
          <t>合计</t>
        </is>
      </c>
      <c r="C98" s="80">
        <f>SUMIFS(统调负荷!E:E,统调负荷!$C:$C,负荷汇总!$A98)/10/4</f>
        <v/>
      </c>
      <c r="D98" s="80">
        <f>SUMIFS(统调负荷!F:F,统调负荷!$C:$C,负荷汇总!$A98)/10/4</f>
        <v/>
      </c>
      <c r="E98" s="80">
        <f>SUMIFS(统调负荷!G:G,统调负荷!$C:$C,负荷汇总!$A98)/10/4</f>
        <v/>
      </c>
      <c r="F98" s="80">
        <f>SUMIFS(统调负荷!H:H,统调负荷!$C:$C,负荷汇总!$A98)/10/4</f>
        <v/>
      </c>
      <c r="G98" s="80">
        <f>SUMIFS(统调负荷!I:I,统调负荷!$C:$C,负荷汇总!$A98)/10/4</f>
        <v/>
      </c>
      <c r="H98" s="80">
        <f>SUMIFS(统调负荷!J:J,统调负荷!$C:$C,负荷汇总!$A98)/10/4</f>
        <v/>
      </c>
      <c r="I98" s="80">
        <f>SUMIFS(统调负荷!K:K,统调负荷!$C:$C,负荷汇总!$A98)/10/4</f>
        <v/>
      </c>
      <c r="J98" s="80">
        <f>SUMIFS(统调负荷!N:N,统调负荷!$C:$C,负荷汇总!$A98)/10/4</f>
        <v/>
      </c>
      <c r="K98" s="80">
        <f>SUMIFS(统调负荷!O:O,统调负荷!$C:$C,负荷汇总!$A98)/10/4</f>
        <v/>
      </c>
      <c r="L98" s="80">
        <f>SUMIFS(统调负荷!P:P,统调负荷!$C:$C,负荷汇总!$A98)/10/4</f>
        <v/>
      </c>
      <c r="M98" s="80">
        <f>SUMIFS(统调负荷!Q:Q,统调负荷!$C:$C,负荷汇总!$A98)/10/4</f>
        <v/>
      </c>
      <c r="N98" s="80">
        <f>SUMIFS(统调负荷!R:R,统调负荷!$C:$C,负荷汇总!$A98)/10/4</f>
        <v/>
      </c>
      <c r="O98" s="80">
        <f>SUMIFS(统调负荷!S:S,统调负荷!$C:$C,负荷汇总!$A98)/10/4</f>
        <v/>
      </c>
      <c r="P98" s="80">
        <f>SUMIFS(统调负荷!T:T,统调负荷!$C:$C,负荷汇总!$A98)/10/4</f>
        <v/>
      </c>
      <c r="R98" s="80" t="inlineStr">
        <is>
          <t>合计</t>
        </is>
      </c>
      <c r="S98" s="80">
        <f>J98-C98</f>
        <v/>
      </c>
      <c r="T98" s="80">
        <f>K98-D98</f>
        <v/>
      </c>
      <c r="U98" s="80">
        <f>L98-E98</f>
        <v/>
      </c>
      <c r="V98" s="80">
        <f>M98-F98</f>
        <v/>
      </c>
      <c r="W98" s="80">
        <f>N98-G98</f>
        <v/>
      </c>
      <c r="X98" s="80">
        <f>O98-H98</f>
        <v/>
      </c>
    </row>
    <row r="99">
      <c r="A99" s="88" t="inlineStr">
        <is>
          <t>2025-01-25</t>
        </is>
      </c>
      <c r="B99" s="80" t="inlineStr">
        <is>
          <t>最大值</t>
        </is>
      </c>
      <c r="C99" s="80">
        <f>_xlfn.MAXIFS(统调负荷!E:E,统调负荷!$C:$C,负荷汇总!$A99)/10</f>
        <v/>
      </c>
      <c r="D99" s="80">
        <f>_xlfn.MAXIFS(统调负荷!F:F,统调负荷!$C:$C,负荷汇总!$A99)/10</f>
        <v/>
      </c>
      <c r="E99" s="80">
        <f>_xlfn.MAXIFS(统调负荷!G:G,统调负荷!$C:$C,负荷汇总!$A99)/10</f>
        <v/>
      </c>
      <c r="F99" s="80">
        <f>_xlfn.MAXIFS(统调负荷!H:H,统调负荷!$C:$C,负荷汇总!$A99)/10</f>
        <v/>
      </c>
      <c r="G99" s="80">
        <f>_xlfn.MAXIFS(统调负荷!I:I,统调负荷!$C:$C,负荷汇总!$A99)/10</f>
        <v/>
      </c>
      <c r="H99" s="80">
        <f>_xlfn.MAXIFS(统调负荷!J:J,统调负荷!$C:$C,负荷汇总!$A99)/10</f>
        <v/>
      </c>
      <c r="I99" s="80">
        <f>_xlfn.MAXIFS(统调负荷!K:K,统调负荷!$C:$C,负荷汇总!$A99)/10</f>
        <v/>
      </c>
      <c r="J99" s="80">
        <f>_xlfn.MAXIFS(统调负荷!N:N,统调负荷!$C:$C,负荷汇总!$A99)/10</f>
        <v/>
      </c>
      <c r="K99" s="80">
        <f>_xlfn.MAXIFS(统调负荷!O:O,统调负荷!$C:$C,负荷汇总!$A99)/10</f>
        <v/>
      </c>
      <c r="L99" s="80">
        <f>_xlfn.MAXIFS(统调负荷!P:P,统调负荷!$C:$C,负荷汇总!$A99)/10</f>
        <v/>
      </c>
      <c r="M99" s="80">
        <f>_xlfn.MAXIFS(统调负荷!Q:Q,统调负荷!$C:$C,负荷汇总!$A99)/10</f>
        <v/>
      </c>
      <c r="N99" s="80">
        <f>_xlfn.MAXIFS(统调负荷!R:R,统调负荷!$C:$C,负荷汇总!$A99)/10</f>
        <v/>
      </c>
      <c r="O99" s="80">
        <f>_xlfn.MAXIFS(统调负荷!S:S,统调负荷!$C:$C,负荷汇总!$A99)/10</f>
        <v/>
      </c>
      <c r="P99" s="80">
        <f>_xlfn.MAXIFS(统调负荷!T:T,统调负荷!$C:$C,负荷汇总!$A99)/10</f>
        <v/>
      </c>
      <c r="R99" s="80" t="inlineStr">
        <is>
          <t>最大值</t>
        </is>
      </c>
      <c r="S99" s="80">
        <f>J99-C99</f>
        <v/>
      </c>
      <c r="T99" s="80">
        <f>K99-D99</f>
        <v/>
      </c>
      <c r="U99" s="80">
        <f>L99-E99</f>
        <v/>
      </c>
      <c r="V99" s="80">
        <f>M99-F99</f>
        <v/>
      </c>
      <c r="W99" s="80">
        <f>N99-G99</f>
        <v/>
      </c>
      <c r="X99" s="80">
        <f>O99-H99</f>
        <v/>
      </c>
    </row>
    <row r="100">
      <c r="A100" s="88" t="inlineStr">
        <is>
          <t>2025-01-25</t>
        </is>
      </c>
      <c r="B100" s="80" t="inlineStr">
        <is>
          <t>最小值</t>
        </is>
      </c>
      <c r="C100" s="80">
        <f>_xlfn.MINIFS(统调负荷!E:E,统调负荷!$C:$C,负荷汇总!$A100)/10</f>
        <v/>
      </c>
      <c r="D100" s="80">
        <f>_xlfn.MINIFS(统调负荷!F:F,统调负荷!$C:$C,负荷汇总!$A100)/10</f>
        <v/>
      </c>
      <c r="E100" s="80">
        <f>_xlfn.MINIFS(统调负荷!G:G,统调负荷!$C:$C,负荷汇总!$A100)/10</f>
        <v/>
      </c>
      <c r="F100" s="80">
        <f>_xlfn.MINIFS(统调负荷!H:H,统调负荷!$C:$C,负荷汇总!$A100)/10</f>
        <v/>
      </c>
      <c r="G100" s="80">
        <f>_xlfn.MINIFS(统调负荷!I:I,统调负荷!$C:$C,负荷汇总!$A100)/10</f>
        <v/>
      </c>
      <c r="H100" s="80">
        <f>_xlfn.MINIFS(统调负荷!J:J,统调负荷!$C:$C,负荷汇总!$A100)/10</f>
        <v/>
      </c>
      <c r="I100" s="80">
        <f>_xlfn.MINIFS(统调负荷!K:K,统调负荷!$C:$C,负荷汇总!$A100)/10</f>
        <v/>
      </c>
      <c r="J100" s="80">
        <f>_xlfn.MINIFS(统调负荷!N:N,统调负荷!$C:$C,负荷汇总!$A100)/10</f>
        <v/>
      </c>
      <c r="K100" s="80">
        <f>_xlfn.MINIFS(统调负荷!O:O,统调负荷!$C:$C,负荷汇总!$A100)/10</f>
        <v/>
      </c>
      <c r="L100" s="80">
        <f>_xlfn.MINIFS(统调负荷!P:P,统调负荷!$C:$C,负荷汇总!$A100)/10</f>
        <v/>
      </c>
      <c r="M100" s="80">
        <f>_xlfn.MINIFS(统调负荷!Q:Q,统调负荷!$C:$C,负荷汇总!$A100)/10</f>
        <v/>
      </c>
      <c r="N100" s="80">
        <f>_xlfn.MINIFS(统调负荷!R:R,统调负荷!$C:$C,负荷汇总!$A100)/10</f>
        <v/>
      </c>
      <c r="O100" s="80">
        <f>_xlfn.MINIFS(统调负荷!S:S,统调负荷!$C:$C,负荷汇总!$A100)/10</f>
        <v/>
      </c>
      <c r="P100" s="80">
        <f>_xlfn.MINIFS(统调负荷!T:T,统调负荷!$C:$C,负荷汇总!$A100)/10</f>
        <v/>
      </c>
      <c r="R100" s="80" t="inlineStr">
        <is>
          <t>最小值</t>
        </is>
      </c>
      <c r="S100" s="80">
        <f>J100-C100</f>
        <v/>
      </c>
      <c r="T100" s="80">
        <f>K100-D100</f>
        <v/>
      </c>
      <c r="U100" s="80">
        <f>L100-E100</f>
        <v/>
      </c>
      <c r="V100" s="80">
        <f>M100-F100</f>
        <v/>
      </c>
      <c r="W100" s="80">
        <f>N100-G100</f>
        <v/>
      </c>
      <c r="X100" s="80">
        <f>O100-H100</f>
        <v/>
      </c>
    </row>
    <row r="101">
      <c r="A101" s="88" t="inlineStr">
        <is>
          <t>2025-01-25</t>
        </is>
      </c>
      <c r="B101" s="80" t="inlineStr">
        <is>
          <t>平均值</t>
        </is>
      </c>
      <c r="C101" s="80">
        <f>AVERAGEIFS(统调负荷!E:E,统调负荷!$C:$C,负荷汇总!$A101)/10</f>
        <v/>
      </c>
      <c r="D101" s="80">
        <f>AVERAGEIFS(统调负荷!F:F,统调负荷!$C:$C,负荷汇总!$A101)/10</f>
        <v/>
      </c>
      <c r="E101" s="80">
        <f>AVERAGEIFS(统调负荷!G:G,统调负荷!$C:$C,负荷汇总!$A101)/10</f>
        <v/>
      </c>
      <c r="F101" s="80">
        <f>AVERAGEIFS(统调负荷!H:H,统调负荷!$C:$C,负荷汇总!$A101)/10</f>
        <v/>
      </c>
      <c r="G101" s="80">
        <f>AVERAGEIFS(统调负荷!I:I,统调负荷!$C:$C,负荷汇总!$A101)/10</f>
        <v/>
      </c>
      <c r="H101" s="80">
        <f>AVERAGEIFS(统调负荷!J:J,统调负荷!$C:$C,负荷汇总!$A101)/10</f>
        <v/>
      </c>
      <c r="I101" s="80">
        <f>AVERAGEIFS(统调负荷!K:K,统调负荷!$C:$C,负荷汇总!$A101)/10</f>
        <v/>
      </c>
      <c r="J101" s="80">
        <f>AVERAGEIFS(统调负荷!N:N,统调负荷!$C:$C,负荷汇总!$A101)/10</f>
        <v/>
      </c>
      <c r="K101" s="80">
        <f>AVERAGEIFS(统调负荷!O:O,统调负荷!$C:$C,负荷汇总!$A101)/10</f>
        <v/>
      </c>
      <c r="L101" s="80">
        <f>AVERAGEIFS(统调负荷!P:P,统调负荷!$C:$C,负荷汇总!$A101)/10</f>
        <v/>
      </c>
      <c r="M101" s="80">
        <f>AVERAGEIFS(统调负荷!Q:Q,统调负荷!$C:$C,负荷汇总!$A101)/10</f>
        <v/>
      </c>
      <c r="N101" s="80">
        <f>AVERAGEIFS(统调负荷!R:R,统调负荷!$C:$C,负荷汇总!$A101)/10</f>
        <v/>
      </c>
      <c r="O101" s="80">
        <f>AVERAGEIFS(统调负荷!S:S,统调负荷!$C:$C,负荷汇总!$A101)/10</f>
        <v/>
      </c>
      <c r="P101" s="80">
        <f>AVERAGEIFS(统调负荷!T:T,统调负荷!$C:$C,负荷汇总!$A101)/10</f>
        <v/>
      </c>
      <c r="R101" s="80" t="inlineStr">
        <is>
          <t>平均值</t>
        </is>
      </c>
      <c r="S101" s="80">
        <f>J101-C101</f>
        <v/>
      </c>
      <c r="T101" s="80">
        <f>K101-D101</f>
        <v/>
      </c>
      <c r="U101" s="80">
        <f>L101-E101</f>
        <v/>
      </c>
      <c r="V101" s="80">
        <f>M101-F101</f>
        <v/>
      </c>
      <c r="W101" s="80">
        <f>N101-G101</f>
        <v/>
      </c>
      <c r="X101" s="80">
        <f>O101-H101</f>
        <v/>
      </c>
    </row>
    <row r="102">
      <c r="A102" s="88" t="inlineStr">
        <is>
          <t>2025-01-25</t>
        </is>
      </c>
      <c r="B102" s="80" t="inlineStr">
        <is>
          <t>合计</t>
        </is>
      </c>
      <c r="C102" s="80">
        <f>SUMIFS(统调负荷!E:E,统调负荷!$C:$C,负荷汇总!$A102)/10/4</f>
        <v/>
      </c>
      <c r="D102" s="80">
        <f>SUMIFS(统调负荷!F:F,统调负荷!$C:$C,负荷汇总!$A102)/10/4</f>
        <v/>
      </c>
      <c r="E102" s="80">
        <f>SUMIFS(统调负荷!G:G,统调负荷!$C:$C,负荷汇总!$A102)/10/4</f>
        <v/>
      </c>
      <c r="F102" s="80">
        <f>SUMIFS(统调负荷!H:H,统调负荷!$C:$C,负荷汇总!$A102)/10/4</f>
        <v/>
      </c>
      <c r="G102" s="80">
        <f>SUMIFS(统调负荷!I:I,统调负荷!$C:$C,负荷汇总!$A102)/10/4</f>
        <v/>
      </c>
      <c r="H102" s="80">
        <f>SUMIFS(统调负荷!J:J,统调负荷!$C:$C,负荷汇总!$A102)/10/4</f>
        <v/>
      </c>
      <c r="I102" s="80">
        <f>SUMIFS(统调负荷!K:K,统调负荷!$C:$C,负荷汇总!$A102)/10/4</f>
        <v/>
      </c>
      <c r="J102" s="80">
        <f>SUMIFS(统调负荷!N:N,统调负荷!$C:$C,负荷汇总!$A102)/10/4</f>
        <v/>
      </c>
      <c r="K102" s="80">
        <f>SUMIFS(统调负荷!O:O,统调负荷!$C:$C,负荷汇总!$A102)/10/4</f>
        <v/>
      </c>
      <c r="L102" s="80">
        <f>SUMIFS(统调负荷!P:P,统调负荷!$C:$C,负荷汇总!$A102)/10/4</f>
        <v/>
      </c>
      <c r="M102" s="80">
        <f>SUMIFS(统调负荷!Q:Q,统调负荷!$C:$C,负荷汇总!$A102)/10/4</f>
        <v/>
      </c>
      <c r="N102" s="80">
        <f>SUMIFS(统调负荷!R:R,统调负荷!$C:$C,负荷汇总!$A102)/10/4</f>
        <v/>
      </c>
      <c r="O102" s="80">
        <f>SUMIFS(统调负荷!S:S,统调负荷!$C:$C,负荷汇总!$A102)/10/4</f>
        <v/>
      </c>
      <c r="P102" s="80">
        <f>SUMIFS(统调负荷!T:T,统调负荷!$C:$C,负荷汇总!$A102)/10/4</f>
        <v/>
      </c>
      <c r="R102" s="80" t="inlineStr">
        <is>
          <t>合计</t>
        </is>
      </c>
      <c r="S102" s="80">
        <f>J102-C102</f>
        <v/>
      </c>
      <c r="T102" s="80">
        <f>K102-D102</f>
        <v/>
      </c>
      <c r="U102" s="80">
        <f>L102-E102</f>
        <v/>
      </c>
      <c r="V102" s="80">
        <f>M102-F102</f>
        <v/>
      </c>
      <c r="W102" s="80">
        <f>N102-G102</f>
        <v/>
      </c>
      <c r="X102" s="80">
        <f>O102-H102</f>
        <v/>
      </c>
    </row>
    <row r="103">
      <c r="A103" s="88" t="inlineStr">
        <is>
          <t>2025-01-26</t>
        </is>
      </c>
      <c r="B103" s="80" t="inlineStr">
        <is>
          <t>最大值</t>
        </is>
      </c>
      <c r="C103" s="80">
        <f>_xlfn.MAXIFS(统调负荷!E:E,统调负荷!$C:$C,负荷汇总!$A103)/10</f>
        <v/>
      </c>
      <c r="D103" s="80">
        <f>_xlfn.MAXIFS(统调负荷!F:F,统调负荷!$C:$C,负荷汇总!$A103)/10</f>
        <v/>
      </c>
      <c r="E103" s="80">
        <f>_xlfn.MAXIFS(统调负荷!G:G,统调负荷!$C:$C,负荷汇总!$A103)/10</f>
        <v/>
      </c>
      <c r="F103" s="80">
        <f>_xlfn.MAXIFS(统调负荷!H:H,统调负荷!$C:$C,负荷汇总!$A103)/10</f>
        <v/>
      </c>
      <c r="G103" s="80">
        <f>_xlfn.MAXIFS(统调负荷!I:I,统调负荷!$C:$C,负荷汇总!$A103)/10</f>
        <v/>
      </c>
      <c r="H103" s="80">
        <f>_xlfn.MAXIFS(统调负荷!J:J,统调负荷!$C:$C,负荷汇总!$A103)/10</f>
        <v/>
      </c>
      <c r="I103" s="80">
        <f>_xlfn.MAXIFS(统调负荷!K:K,统调负荷!$C:$C,负荷汇总!$A103)/10</f>
        <v/>
      </c>
      <c r="J103" s="80">
        <f>_xlfn.MAXIFS(统调负荷!N:N,统调负荷!$C:$C,负荷汇总!$A103)/10</f>
        <v/>
      </c>
      <c r="K103" s="80">
        <f>_xlfn.MAXIFS(统调负荷!O:O,统调负荷!$C:$C,负荷汇总!$A103)/10</f>
        <v/>
      </c>
      <c r="L103" s="80">
        <f>_xlfn.MAXIFS(统调负荷!P:P,统调负荷!$C:$C,负荷汇总!$A103)/10</f>
        <v/>
      </c>
      <c r="M103" s="80">
        <f>_xlfn.MAXIFS(统调负荷!Q:Q,统调负荷!$C:$C,负荷汇总!$A103)/10</f>
        <v/>
      </c>
      <c r="N103" s="80">
        <f>_xlfn.MAXIFS(统调负荷!R:R,统调负荷!$C:$C,负荷汇总!$A103)/10</f>
        <v/>
      </c>
      <c r="O103" s="80">
        <f>_xlfn.MAXIFS(统调负荷!S:S,统调负荷!$C:$C,负荷汇总!$A103)/10</f>
        <v/>
      </c>
      <c r="P103" s="80">
        <f>_xlfn.MAXIFS(统调负荷!T:T,统调负荷!$C:$C,负荷汇总!$A103)/10</f>
        <v/>
      </c>
      <c r="R103" s="80" t="inlineStr">
        <is>
          <t>最大值</t>
        </is>
      </c>
      <c r="S103" s="80">
        <f>J103-C103</f>
        <v/>
      </c>
      <c r="T103" s="80">
        <f>K103-D103</f>
        <v/>
      </c>
      <c r="U103" s="80">
        <f>L103-E103</f>
        <v/>
      </c>
      <c r="V103" s="80">
        <f>M103-F103</f>
        <v/>
      </c>
      <c r="W103" s="80">
        <f>N103-G103</f>
        <v/>
      </c>
      <c r="X103" s="80">
        <f>O103-H103</f>
        <v/>
      </c>
    </row>
    <row r="104">
      <c r="A104" s="88" t="inlineStr">
        <is>
          <t>2025-01-26</t>
        </is>
      </c>
      <c r="B104" s="80" t="inlineStr">
        <is>
          <t>最小值</t>
        </is>
      </c>
      <c r="C104" s="80">
        <f>_xlfn.MINIFS(统调负荷!E:E,统调负荷!$C:$C,负荷汇总!$A104)/10</f>
        <v/>
      </c>
      <c r="D104" s="80">
        <f>_xlfn.MINIFS(统调负荷!F:F,统调负荷!$C:$C,负荷汇总!$A104)/10</f>
        <v/>
      </c>
      <c r="E104" s="80">
        <f>_xlfn.MINIFS(统调负荷!G:G,统调负荷!$C:$C,负荷汇总!$A104)/10</f>
        <v/>
      </c>
      <c r="F104" s="80">
        <f>_xlfn.MINIFS(统调负荷!H:H,统调负荷!$C:$C,负荷汇总!$A104)/10</f>
        <v/>
      </c>
      <c r="G104" s="80">
        <f>_xlfn.MINIFS(统调负荷!I:I,统调负荷!$C:$C,负荷汇总!$A104)/10</f>
        <v/>
      </c>
      <c r="H104" s="80">
        <f>_xlfn.MINIFS(统调负荷!J:J,统调负荷!$C:$C,负荷汇总!$A104)/10</f>
        <v/>
      </c>
      <c r="I104" s="80">
        <f>_xlfn.MINIFS(统调负荷!K:K,统调负荷!$C:$C,负荷汇总!$A104)/10</f>
        <v/>
      </c>
      <c r="J104" s="80">
        <f>_xlfn.MINIFS(统调负荷!N:N,统调负荷!$C:$C,负荷汇总!$A104)/10</f>
        <v/>
      </c>
      <c r="K104" s="80">
        <f>_xlfn.MINIFS(统调负荷!O:O,统调负荷!$C:$C,负荷汇总!$A104)/10</f>
        <v/>
      </c>
      <c r="L104" s="80">
        <f>_xlfn.MINIFS(统调负荷!P:P,统调负荷!$C:$C,负荷汇总!$A104)/10</f>
        <v/>
      </c>
      <c r="M104" s="80">
        <f>_xlfn.MINIFS(统调负荷!Q:Q,统调负荷!$C:$C,负荷汇总!$A104)/10</f>
        <v/>
      </c>
      <c r="N104" s="80">
        <f>_xlfn.MINIFS(统调负荷!R:R,统调负荷!$C:$C,负荷汇总!$A104)/10</f>
        <v/>
      </c>
      <c r="O104" s="80">
        <f>_xlfn.MINIFS(统调负荷!S:S,统调负荷!$C:$C,负荷汇总!$A104)/10</f>
        <v/>
      </c>
      <c r="P104" s="80">
        <f>_xlfn.MINIFS(统调负荷!T:T,统调负荷!$C:$C,负荷汇总!$A104)/10</f>
        <v/>
      </c>
      <c r="R104" s="80" t="inlineStr">
        <is>
          <t>最小值</t>
        </is>
      </c>
      <c r="S104" s="80">
        <f>J104-C104</f>
        <v/>
      </c>
      <c r="T104" s="80">
        <f>K104-D104</f>
        <v/>
      </c>
      <c r="U104" s="80">
        <f>L104-E104</f>
        <v/>
      </c>
      <c r="V104" s="80">
        <f>M104-F104</f>
        <v/>
      </c>
      <c r="W104" s="80">
        <f>N104-G104</f>
        <v/>
      </c>
      <c r="X104" s="80">
        <f>O104-H104</f>
        <v/>
      </c>
    </row>
    <row r="105">
      <c r="A105" s="88" t="inlineStr">
        <is>
          <t>2025-01-26</t>
        </is>
      </c>
      <c r="B105" s="80" t="inlineStr">
        <is>
          <t>平均值</t>
        </is>
      </c>
      <c r="C105" s="80">
        <f>AVERAGEIFS(统调负荷!E:E,统调负荷!$C:$C,负荷汇总!$A105)/10</f>
        <v/>
      </c>
      <c r="D105" s="80">
        <f>AVERAGEIFS(统调负荷!F:F,统调负荷!$C:$C,负荷汇总!$A105)/10</f>
        <v/>
      </c>
      <c r="E105" s="80">
        <f>AVERAGEIFS(统调负荷!G:G,统调负荷!$C:$C,负荷汇总!$A105)/10</f>
        <v/>
      </c>
      <c r="F105" s="80">
        <f>AVERAGEIFS(统调负荷!H:H,统调负荷!$C:$C,负荷汇总!$A105)/10</f>
        <v/>
      </c>
      <c r="G105" s="80">
        <f>AVERAGEIFS(统调负荷!I:I,统调负荷!$C:$C,负荷汇总!$A105)/10</f>
        <v/>
      </c>
      <c r="H105" s="80">
        <f>AVERAGEIFS(统调负荷!J:J,统调负荷!$C:$C,负荷汇总!$A105)/10</f>
        <v/>
      </c>
      <c r="I105" s="80">
        <f>AVERAGEIFS(统调负荷!K:K,统调负荷!$C:$C,负荷汇总!$A105)/10</f>
        <v/>
      </c>
      <c r="J105" s="80">
        <f>AVERAGEIFS(统调负荷!N:N,统调负荷!$C:$C,负荷汇总!$A105)/10</f>
        <v/>
      </c>
      <c r="K105" s="80">
        <f>AVERAGEIFS(统调负荷!O:O,统调负荷!$C:$C,负荷汇总!$A105)/10</f>
        <v/>
      </c>
      <c r="L105" s="80">
        <f>AVERAGEIFS(统调负荷!P:P,统调负荷!$C:$C,负荷汇总!$A105)/10</f>
        <v/>
      </c>
      <c r="M105" s="80">
        <f>AVERAGEIFS(统调负荷!Q:Q,统调负荷!$C:$C,负荷汇总!$A105)/10</f>
        <v/>
      </c>
      <c r="N105" s="80">
        <f>AVERAGEIFS(统调负荷!R:R,统调负荷!$C:$C,负荷汇总!$A105)/10</f>
        <v/>
      </c>
      <c r="O105" s="80">
        <f>AVERAGEIFS(统调负荷!S:S,统调负荷!$C:$C,负荷汇总!$A105)/10</f>
        <v/>
      </c>
      <c r="P105" s="80">
        <f>AVERAGEIFS(统调负荷!T:T,统调负荷!$C:$C,负荷汇总!$A105)/10</f>
        <v/>
      </c>
      <c r="R105" s="80" t="inlineStr">
        <is>
          <t>平均值</t>
        </is>
      </c>
      <c r="S105" s="80">
        <f>J105-C105</f>
        <v/>
      </c>
      <c r="T105" s="80">
        <f>K105-D105</f>
        <v/>
      </c>
      <c r="U105" s="80">
        <f>L105-E105</f>
        <v/>
      </c>
      <c r="V105" s="80">
        <f>M105-F105</f>
        <v/>
      </c>
      <c r="W105" s="80">
        <f>N105-G105</f>
        <v/>
      </c>
      <c r="X105" s="80">
        <f>O105-H105</f>
        <v/>
      </c>
    </row>
    <row r="106">
      <c r="A106" s="88" t="inlineStr">
        <is>
          <t>2025-01-26</t>
        </is>
      </c>
      <c r="B106" s="80" t="inlineStr">
        <is>
          <t>合计</t>
        </is>
      </c>
      <c r="C106" s="80">
        <f>SUMIFS(统调负荷!E:E,统调负荷!$C:$C,负荷汇总!$A106)/10/4</f>
        <v/>
      </c>
      <c r="D106" s="80">
        <f>SUMIFS(统调负荷!F:F,统调负荷!$C:$C,负荷汇总!$A106)/10/4</f>
        <v/>
      </c>
      <c r="E106" s="80">
        <f>SUMIFS(统调负荷!G:G,统调负荷!$C:$C,负荷汇总!$A106)/10/4</f>
        <v/>
      </c>
      <c r="F106" s="80">
        <f>SUMIFS(统调负荷!H:H,统调负荷!$C:$C,负荷汇总!$A106)/10/4</f>
        <v/>
      </c>
      <c r="G106" s="80">
        <f>SUMIFS(统调负荷!I:I,统调负荷!$C:$C,负荷汇总!$A106)/10/4</f>
        <v/>
      </c>
      <c r="H106" s="80">
        <f>SUMIFS(统调负荷!J:J,统调负荷!$C:$C,负荷汇总!$A106)/10/4</f>
        <v/>
      </c>
      <c r="I106" s="80">
        <f>SUMIFS(统调负荷!K:K,统调负荷!$C:$C,负荷汇总!$A106)/10/4</f>
        <v/>
      </c>
      <c r="J106" s="80">
        <f>SUMIFS(统调负荷!N:N,统调负荷!$C:$C,负荷汇总!$A106)/10/4</f>
        <v/>
      </c>
      <c r="K106" s="80">
        <f>SUMIFS(统调负荷!O:O,统调负荷!$C:$C,负荷汇总!$A106)/10/4</f>
        <v/>
      </c>
      <c r="L106" s="80">
        <f>SUMIFS(统调负荷!P:P,统调负荷!$C:$C,负荷汇总!$A106)/10/4</f>
        <v/>
      </c>
      <c r="M106" s="80">
        <f>SUMIFS(统调负荷!Q:Q,统调负荷!$C:$C,负荷汇总!$A106)/10/4</f>
        <v/>
      </c>
      <c r="N106" s="80">
        <f>SUMIFS(统调负荷!R:R,统调负荷!$C:$C,负荷汇总!$A106)/10/4</f>
        <v/>
      </c>
      <c r="O106" s="80">
        <f>SUMIFS(统调负荷!S:S,统调负荷!$C:$C,负荷汇总!$A106)/10/4</f>
        <v/>
      </c>
      <c r="P106" s="80">
        <f>SUMIFS(统调负荷!T:T,统调负荷!$C:$C,负荷汇总!$A106)/10/4</f>
        <v/>
      </c>
      <c r="R106" s="80" t="inlineStr">
        <is>
          <t>合计</t>
        </is>
      </c>
      <c r="S106" s="80">
        <f>J106-C106</f>
        <v/>
      </c>
      <c r="T106" s="80">
        <f>K106-D106</f>
        <v/>
      </c>
      <c r="U106" s="80">
        <f>L106-E106</f>
        <v/>
      </c>
      <c r="V106" s="80">
        <f>M106-F106</f>
        <v/>
      </c>
      <c r="W106" s="80">
        <f>N106-G106</f>
        <v/>
      </c>
      <c r="X106" s="80">
        <f>O106-H106</f>
        <v/>
      </c>
    </row>
    <row r="107">
      <c r="A107" s="88" t="inlineStr">
        <is>
          <t>2025-01-27</t>
        </is>
      </c>
      <c r="B107" s="80" t="inlineStr">
        <is>
          <t>最大值</t>
        </is>
      </c>
      <c r="C107" s="80">
        <f>_xlfn.MAXIFS(统调负荷!E:E,统调负荷!$C:$C,负荷汇总!$A107)/10</f>
        <v/>
      </c>
      <c r="D107" s="80">
        <f>_xlfn.MAXIFS(统调负荷!F:F,统调负荷!$C:$C,负荷汇总!$A107)/10</f>
        <v/>
      </c>
      <c r="E107" s="80">
        <f>_xlfn.MAXIFS(统调负荷!G:G,统调负荷!$C:$C,负荷汇总!$A107)/10</f>
        <v/>
      </c>
      <c r="F107" s="80">
        <f>_xlfn.MAXIFS(统调负荷!H:H,统调负荷!$C:$C,负荷汇总!$A107)/10</f>
        <v/>
      </c>
      <c r="G107" s="80">
        <f>_xlfn.MAXIFS(统调负荷!I:I,统调负荷!$C:$C,负荷汇总!$A107)/10</f>
        <v/>
      </c>
      <c r="H107" s="80">
        <f>_xlfn.MAXIFS(统调负荷!J:J,统调负荷!$C:$C,负荷汇总!$A107)/10</f>
        <v/>
      </c>
      <c r="I107" s="80">
        <f>_xlfn.MAXIFS(统调负荷!K:K,统调负荷!$C:$C,负荷汇总!$A107)/10</f>
        <v/>
      </c>
      <c r="J107" s="80">
        <f>_xlfn.MAXIFS(统调负荷!N:N,统调负荷!$C:$C,负荷汇总!$A107)/10</f>
        <v/>
      </c>
      <c r="K107" s="80">
        <f>_xlfn.MAXIFS(统调负荷!O:O,统调负荷!$C:$C,负荷汇总!$A107)/10</f>
        <v/>
      </c>
      <c r="L107" s="80">
        <f>_xlfn.MAXIFS(统调负荷!P:P,统调负荷!$C:$C,负荷汇总!$A107)/10</f>
        <v/>
      </c>
      <c r="M107" s="80">
        <f>_xlfn.MAXIFS(统调负荷!Q:Q,统调负荷!$C:$C,负荷汇总!$A107)/10</f>
        <v/>
      </c>
      <c r="N107" s="80">
        <f>_xlfn.MAXIFS(统调负荷!R:R,统调负荷!$C:$C,负荷汇总!$A107)/10</f>
        <v/>
      </c>
      <c r="O107" s="80">
        <f>_xlfn.MAXIFS(统调负荷!S:S,统调负荷!$C:$C,负荷汇总!$A107)/10</f>
        <v/>
      </c>
      <c r="P107" s="80">
        <f>_xlfn.MAXIFS(统调负荷!T:T,统调负荷!$C:$C,负荷汇总!$A107)/10</f>
        <v/>
      </c>
      <c r="R107" s="80" t="inlineStr">
        <is>
          <t>最大值</t>
        </is>
      </c>
      <c r="S107" s="80">
        <f>J107-C107</f>
        <v/>
      </c>
      <c r="T107" s="80">
        <f>K107-D107</f>
        <v/>
      </c>
      <c r="U107" s="80">
        <f>L107-E107</f>
        <v/>
      </c>
      <c r="V107" s="80">
        <f>M107-F107</f>
        <v/>
      </c>
      <c r="W107" s="80">
        <f>N107-G107</f>
        <v/>
      </c>
      <c r="X107" s="80">
        <f>O107-H107</f>
        <v/>
      </c>
    </row>
    <row r="108">
      <c r="A108" s="88" t="inlineStr">
        <is>
          <t>2025-01-27</t>
        </is>
      </c>
      <c r="B108" s="80" t="inlineStr">
        <is>
          <t>最小值</t>
        </is>
      </c>
      <c r="C108" s="80">
        <f>_xlfn.MINIFS(统调负荷!E:E,统调负荷!$C:$C,负荷汇总!$A108)/10</f>
        <v/>
      </c>
      <c r="D108" s="80">
        <f>_xlfn.MINIFS(统调负荷!F:F,统调负荷!$C:$C,负荷汇总!$A108)/10</f>
        <v/>
      </c>
      <c r="E108" s="80">
        <f>_xlfn.MINIFS(统调负荷!G:G,统调负荷!$C:$C,负荷汇总!$A108)/10</f>
        <v/>
      </c>
      <c r="F108" s="80">
        <f>_xlfn.MINIFS(统调负荷!H:H,统调负荷!$C:$C,负荷汇总!$A108)/10</f>
        <v/>
      </c>
      <c r="G108" s="80">
        <f>_xlfn.MINIFS(统调负荷!I:I,统调负荷!$C:$C,负荷汇总!$A108)/10</f>
        <v/>
      </c>
      <c r="H108" s="80">
        <f>_xlfn.MINIFS(统调负荷!J:J,统调负荷!$C:$C,负荷汇总!$A108)/10</f>
        <v/>
      </c>
      <c r="I108" s="80">
        <f>_xlfn.MINIFS(统调负荷!K:K,统调负荷!$C:$C,负荷汇总!$A108)/10</f>
        <v/>
      </c>
      <c r="J108" s="80">
        <f>_xlfn.MINIFS(统调负荷!N:N,统调负荷!$C:$C,负荷汇总!$A108)/10</f>
        <v/>
      </c>
      <c r="K108" s="80">
        <f>_xlfn.MINIFS(统调负荷!O:O,统调负荷!$C:$C,负荷汇总!$A108)/10</f>
        <v/>
      </c>
      <c r="L108" s="80">
        <f>_xlfn.MINIFS(统调负荷!P:P,统调负荷!$C:$C,负荷汇总!$A108)/10</f>
        <v/>
      </c>
      <c r="M108" s="80">
        <f>_xlfn.MINIFS(统调负荷!Q:Q,统调负荷!$C:$C,负荷汇总!$A108)/10</f>
        <v/>
      </c>
      <c r="N108" s="80">
        <f>_xlfn.MINIFS(统调负荷!R:R,统调负荷!$C:$C,负荷汇总!$A108)/10</f>
        <v/>
      </c>
      <c r="O108" s="80">
        <f>_xlfn.MINIFS(统调负荷!S:S,统调负荷!$C:$C,负荷汇总!$A108)/10</f>
        <v/>
      </c>
      <c r="P108" s="80">
        <f>_xlfn.MINIFS(统调负荷!T:T,统调负荷!$C:$C,负荷汇总!$A108)/10</f>
        <v/>
      </c>
      <c r="R108" s="80" t="inlineStr">
        <is>
          <t>最小值</t>
        </is>
      </c>
      <c r="S108" s="80">
        <f>J108-C108</f>
        <v/>
      </c>
      <c r="T108" s="80">
        <f>K108-D108</f>
        <v/>
      </c>
      <c r="U108" s="80">
        <f>L108-E108</f>
        <v/>
      </c>
      <c r="V108" s="80">
        <f>M108-F108</f>
        <v/>
      </c>
      <c r="W108" s="80">
        <f>N108-G108</f>
        <v/>
      </c>
      <c r="X108" s="80">
        <f>O108-H108</f>
        <v/>
      </c>
    </row>
    <row r="109">
      <c r="A109" s="88" t="inlineStr">
        <is>
          <t>2025-01-27</t>
        </is>
      </c>
      <c r="B109" s="80" t="inlineStr">
        <is>
          <t>平均值</t>
        </is>
      </c>
      <c r="C109" s="80">
        <f>AVERAGEIFS(统调负荷!E:E,统调负荷!$C:$C,负荷汇总!$A109)/10</f>
        <v/>
      </c>
      <c r="D109" s="80">
        <f>AVERAGEIFS(统调负荷!F:F,统调负荷!$C:$C,负荷汇总!$A109)/10</f>
        <v/>
      </c>
      <c r="E109" s="80">
        <f>AVERAGEIFS(统调负荷!G:G,统调负荷!$C:$C,负荷汇总!$A109)/10</f>
        <v/>
      </c>
      <c r="F109" s="80">
        <f>AVERAGEIFS(统调负荷!H:H,统调负荷!$C:$C,负荷汇总!$A109)/10</f>
        <v/>
      </c>
      <c r="G109" s="80">
        <f>AVERAGEIFS(统调负荷!I:I,统调负荷!$C:$C,负荷汇总!$A109)/10</f>
        <v/>
      </c>
      <c r="H109" s="80">
        <f>AVERAGEIFS(统调负荷!J:J,统调负荷!$C:$C,负荷汇总!$A109)/10</f>
        <v/>
      </c>
      <c r="I109" s="80">
        <f>AVERAGEIFS(统调负荷!K:K,统调负荷!$C:$C,负荷汇总!$A109)/10</f>
        <v/>
      </c>
      <c r="J109" s="80">
        <f>AVERAGEIFS(统调负荷!N:N,统调负荷!$C:$C,负荷汇总!$A109)/10</f>
        <v/>
      </c>
      <c r="K109" s="80">
        <f>AVERAGEIFS(统调负荷!O:O,统调负荷!$C:$C,负荷汇总!$A109)/10</f>
        <v/>
      </c>
      <c r="L109" s="80">
        <f>AVERAGEIFS(统调负荷!P:P,统调负荷!$C:$C,负荷汇总!$A109)/10</f>
        <v/>
      </c>
      <c r="M109" s="80">
        <f>AVERAGEIFS(统调负荷!Q:Q,统调负荷!$C:$C,负荷汇总!$A109)/10</f>
        <v/>
      </c>
      <c r="N109" s="80">
        <f>AVERAGEIFS(统调负荷!R:R,统调负荷!$C:$C,负荷汇总!$A109)/10</f>
        <v/>
      </c>
      <c r="O109" s="80">
        <f>AVERAGEIFS(统调负荷!S:S,统调负荷!$C:$C,负荷汇总!$A109)/10</f>
        <v/>
      </c>
      <c r="P109" s="80">
        <f>AVERAGEIFS(统调负荷!T:T,统调负荷!$C:$C,负荷汇总!$A109)/10</f>
        <v/>
      </c>
      <c r="R109" s="80" t="inlineStr">
        <is>
          <t>平均值</t>
        </is>
      </c>
      <c r="S109" s="80">
        <f>J109-C109</f>
        <v/>
      </c>
      <c r="T109" s="80">
        <f>K109-D109</f>
        <v/>
      </c>
      <c r="U109" s="80">
        <f>L109-E109</f>
        <v/>
      </c>
      <c r="V109" s="80">
        <f>M109-F109</f>
        <v/>
      </c>
      <c r="W109" s="80">
        <f>N109-G109</f>
        <v/>
      </c>
      <c r="X109" s="80">
        <f>O109-H109</f>
        <v/>
      </c>
    </row>
    <row r="110">
      <c r="A110" s="88" t="inlineStr">
        <is>
          <t>2025-01-27</t>
        </is>
      </c>
      <c r="B110" s="80" t="inlineStr">
        <is>
          <t>合计</t>
        </is>
      </c>
      <c r="C110" s="80">
        <f>SUMIFS(统调负荷!E:E,统调负荷!$C:$C,负荷汇总!$A110)/10/4</f>
        <v/>
      </c>
      <c r="D110" s="80">
        <f>SUMIFS(统调负荷!F:F,统调负荷!$C:$C,负荷汇总!$A110)/10/4</f>
        <v/>
      </c>
      <c r="E110" s="80">
        <f>SUMIFS(统调负荷!G:G,统调负荷!$C:$C,负荷汇总!$A110)/10/4</f>
        <v/>
      </c>
      <c r="F110" s="80">
        <f>SUMIFS(统调负荷!H:H,统调负荷!$C:$C,负荷汇总!$A110)/10/4</f>
        <v/>
      </c>
      <c r="G110" s="80">
        <f>SUMIFS(统调负荷!I:I,统调负荷!$C:$C,负荷汇总!$A110)/10/4</f>
        <v/>
      </c>
      <c r="H110" s="80">
        <f>SUMIFS(统调负荷!J:J,统调负荷!$C:$C,负荷汇总!$A110)/10/4</f>
        <v/>
      </c>
      <c r="I110" s="80">
        <f>SUMIFS(统调负荷!K:K,统调负荷!$C:$C,负荷汇总!$A110)/10/4</f>
        <v/>
      </c>
      <c r="J110" s="80">
        <f>SUMIFS(统调负荷!N:N,统调负荷!$C:$C,负荷汇总!$A110)/10/4</f>
        <v/>
      </c>
      <c r="K110" s="80">
        <f>SUMIFS(统调负荷!O:O,统调负荷!$C:$C,负荷汇总!$A110)/10/4</f>
        <v/>
      </c>
      <c r="L110" s="80">
        <f>SUMIFS(统调负荷!P:P,统调负荷!$C:$C,负荷汇总!$A110)/10/4</f>
        <v/>
      </c>
      <c r="M110" s="80">
        <f>SUMIFS(统调负荷!Q:Q,统调负荷!$C:$C,负荷汇总!$A110)/10/4</f>
        <v/>
      </c>
      <c r="N110" s="80">
        <f>SUMIFS(统调负荷!R:R,统调负荷!$C:$C,负荷汇总!$A110)/10/4</f>
        <v/>
      </c>
      <c r="O110" s="80">
        <f>SUMIFS(统调负荷!S:S,统调负荷!$C:$C,负荷汇总!$A110)/10/4</f>
        <v/>
      </c>
      <c r="P110" s="80">
        <f>SUMIFS(统调负荷!T:T,统调负荷!$C:$C,负荷汇总!$A110)/10/4</f>
        <v/>
      </c>
      <c r="R110" s="80" t="inlineStr">
        <is>
          <t>合计</t>
        </is>
      </c>
      <c r="S110" s="80">
        <f>J110-C110</f>
        <v/>
      </c>
      <c r="T110" s="80">
        <f>K110-D110</f>
        <v/>
      </c>
      <c r="U110" s="80">
        <f>L110-E110</f>
        <v/>
      </c>
      <c r="V110" s="80">
        <f>M110-F110</f>
        <v/>
      </c>
      <c r="W110" s="80">
        <f>N110-G110</f>
        <v/>
      </c>
      <c r="X110" s="80">
        <f>O110-H110</f>
        <v/>
      </c>
    </row>
    <row r="111">
      <c r="A111" s="88" t="inlineStr">
        <is>
          <t>2025-01-28</t>
        </is>
      </c>
      <c r="B111" s="80" t="inlineStr">
        <is>
          <t>最大值</t>
        </is>
      </c>
      <c r="C111" s="80">
        <f>_xlfn.MAXIFS(统调负荷!E:E,统调负荷!$C:$C,负荷汇总!$A111)/10</f>
        <v/>
      </c>
      <c r="D111" s="80">
        <f>_xlfn.MAXIFS(统调负荷!F:F,统调负荷!$C:$C,负荷汇总!$A111)/10</f>
        <v/>
      </c>
      <c r="E111" s="80">
        <f>_xlfn.MAXIFS(统调负荷!G:G,统调负荷!$C:$C,负荷汇总!$A111)/10</f>
        <v/>
      </c>
      <c r="F111" s="80">
        <f>_xlfn.MAXIFS(统调负荷!H:H,统调负荷!$C:$C,负荷汇总!$A111)/10</f>
        <v/>
      </c>
      <c r="G111" s="80">
        <f>_xlfn.MAXIFS(统调负荷!I:I,统调负荷!$C:$C,负荷汇总!$A111)/10</f>
        <v/>
      </c>
      <c r="H111" s="80">
        <f>_xlfn.MAXIFS(统调负荷!J:J,统调负荷!$C:$C,负荷汇总!$A111)/10</f>
        <v/>
      </c>
      <c r="I111" s="80">
        <f>_xlfn.MAXIFS(统调负荷!K:K,统调负荷!$C:$C,负荷汇总!$A111)/10</f>
        <v/>
      </c>
      <c r="J111" s="80">
        <f>_xlfn.MAXIFS(统调负荷!N:N,统调负荷!$C:$C,负荷汇总!$A111)/10</f>
        <v/>
      </c>
      <c r="K111" s="80">
        <f>_xlfn.MAXIFS(统调负荷!O:O,统调负荷!$C:$C,负荷汇总!$A111)/10</f>
        <v/>
      </c>
      <c r="L111" s="80">
        <f>_xlfn.MAXIFS(统调负荷!P:P,统调负荷!$C:$C,负荷汇总!$A111)/10</f>
        <v/>
      </c>
      <c r="M111" s="80">
        <f>_xlfn.MAXIFS(统调负荷!Q:Q,统调负荷!$C:$C,负荷汇总!$A111)/10</f>
        <v/>
      </c>
      <c r="N111" s="80">
        <f>_xlfn.MAXIFS(统调负荷!R:R,统调负荷!$C:$C,负荷汇总!$A111)/10</f>
        <v/>
      </c>
      <c r="O111" s="80">
        <f>_xlfn.MAXIFS(统调负荷!S:S,统调负荷!$C:$C,负荷汇总!$A111)/10</f>
        <v/>
      </c>
      <c r="P111" s="80">
        <f>_xlfn.MAXIFS(统调负荷!T:T,统调负荷!$C:$C,负荷汇总!$A111)/10</f>
        <v/>
      </c>
      <c r="R111" s="80" t="inlineStr">
        <is>
          <t>最大值</t>
        </is>
      </c>
      <c r="S111" s="80">
        <f>J111-C111</f>
        <v/>
      </c>
      <c r="T111" s="80">
        <f>K111-D111</f>
        <v/>
      </c>
      <c r="U111" s="80">
        <f>L111-E111</f>
        <v/>
      </c>
      <c r="V111" s="80">
        <f>M111-F111</f>
        <v/>
      </c>
      <c r="W111" s="80">
        <f>N111-G111</f>
        <v/>
      </c>
      <c r="X111" s="80">
        <f>O111-H111</f>
        <v/>
      </c>
    </row>
    <row r="112">
      <c r="A112" s="88" t="inlineStr">
        <is>
          <t>2025-01-28</t>
        </is>
      </c>
      <c r="B112" s="80" t="inlineStr">
        <is>
          <t>最小值</t>
        </is>
      </c>
      <c r="C112" s="80">
        <f>_xlfn.MINIFS(统调负荷!E:E,统调负荷!$C:$C,负荷汇总!$A112)/10</f>
        <v/>
      </c>
      <c r="D112" s="80">
        <f>_xlfn.MINIFS(统调负荷!F:F,统调负荷!$C:$C,负荷汇总!$A112)/10</f>
        <v/>
      </c>
      <c r="E112" s="80">
        <f>_xlfn.MINIFS(统调负荷!G:G,统调负荷!$C:$C,负荷汇总!$A112)/10</f>
        <v/>
      </c>
      <c r="F112" s="80">
        <f>_xlfn.MINIFS(统调负荷!H:H,统调负荷!$C:$C,负荷汇总!$A112)/10</f>
        <v/>
      </c>
      <c r="G112" s="80">
        <f>_xlfn.MINIFS(统调负荷!I:I,统调负荷!$C:$C,负荷汇总!$A112)/10</f>
        <v/>
      </c>
      <c r="H112" s="80">
        <f>_xlfn.MINIFS(统调负荷!J:J,统调负荷!$C:$C,负荷汇总!$A112)/10</f>
        <v/>
      </c>
      <c r="I112" s="80">
        <f>_xlfn.MINIFS(统调负荷!K:K,统调负荷!$C:$C,负荷汇总!$A112)/10</f>
        <v/>
      </c>
      <c r="J112" s="80">
        <f>_xlfn.MINIFS(统调负荷!N:N,统调负荷!$C:$C,负荷汇总!$A112)/10</f>
        <v/>
      </c>
      <c r="K112" s="80">
        <f>_xlfn.MINIFS(统调负荷!O:O,统调负荷!$C:$C,负荷汇总!$A112)/10</f>
        <v/>
      </c>
      <c r="L112" s="80">
        <f>_xlfn.MINIFS(统调负荷!P:P,统调负荷!$C:$C,负荷汇总!$A112)/10</f>
        <v/>
      </c>
      <c r="M112" s="80">
        <f>_xlfn.MINIFS(统调负荷!Q:Q,统调负荷!$C:$C,负荷汇总!$A112)/10</f>
        <v/>
      </c>
      <c r="N112" s="80">
        <f>_xlfn.MINIFS(统调负荷!R:R,统调负荷!$C:$C,负荷汇总!$A112)/10</f>
        <v/>
      </c>
      <c r="O112" s="80">
        <f>_xlfn.MINIFS(统调负荷!S:S,统调负荷!$C:$C,负荷汇总!$A112)/10</f>
        <v/>
      </c>
      <c r="P112" s="80">
        <f>_xlfn.MINIFS(统调负荷!T:T,统调负荷!$C:$C,负荷汇总!$A112)/10</f>
        <v/>
      </c>
      <c r="R112" s="80" t="inlineStr">
        <is>
          <t>最小值</t>
        </is>
      </c>
      <c r="S112" s="80">
        <f>J112-C112</f>
        <v/>
      </c>
      <c r="T112" s="80">
        <f>K112-D112</f>
        <v/>
      </c>
      <c r="U112" s="80">
        <f>L112-E112</f>
        <v/>
      </c>
      <c r="V112" s="80">
        <f>M112-F112</f>
        <v/>
      </c>
      <c r="W112" s="80">
        <f>N112-G112</f>
        <v/>
      </c>
      <c r="X112" s="80">
        <f>O112-H112</f>
        <v/>
      </c>
    </row>
    <row r="113">
      <c r="A113" s="88" t="inlineStr">
        <is>
          <t>2025-01-28</t>
        </is>
      </c>
      <c r="B113" s="80" t="inlineStr">
        <is>
          <t>平均值</t>
        </is>
      </c>
      <c r="C113" s="80">
        <f>AVERAGEIFS(统调负荷!E:E,统调负荷!$C:$C,负荷汇总!$A113)/10</f>
        <v/>
      </c>
      <c r="D113" s="80">
        <f>AVERAGEIFS(统调负荷!F:F,统调负荷!$C:$C,负荷汇总!$A113)/10</f>
        <v/>
      </c>
      <c r="E113" s="80">
        <f>AVERAGEIFS(统调负荷!G:G,统调负荷!$C:$C,负荷汇总!$A113)/10</f>
        <v/>
      </c>
      <c r="F113" s="80">
        <f>AVERAGEIFS(统调负荷!H:H,统调负荷!$C:$C,负荷汇总!$A113)/10</f>
        <v/>
      </c>
      <c r="G113" s="80">
        <f>AVERAGEIFS(统调负荷!I:I,统调负荷!$C:$C,负荷汇总!$A113)/10</f>
        <v/>
      </c>
      <c r="H113" s="80">
        <f>AVERAGEIFS(统调负荷!J:J,统调负荷!$C:$C,负荷汇总!$A113)/10</f>
        <v/>
      </c>
      <c r="I113" s="80">
        <f>AVERAGEIFS(统调负荷!K:K,统调负荷!$C:$C,负荷汇总!$A113)/10</f>
        <v/>
      </c>
      <c r="J113" s="80">
        <f>AVERAGEIFS(统调负荷!N:N,统调负荷!$C:$C,负荷汇总!$A113)/10</f>
        <v/>
      </c>
      <c r="K113" s="80">
        <f>AVERAGEIFS(统调负荷!O:O,统调负荷!$C:$C,负荷汇总!$A113)/10</f>
        <v/>
      </c>
      <c r="L113" s="80">
        <f>AVERAGEIFS(统调负荷!P:P,统调负荷!$C:$C,负荷汇总!$A113)/10</f>
        <v/>
      </c>
      <c r="M113" s="80">
        <f>AVERAGEIFS(统调负荷!Q:Q,统调负荷!$C:$C,负荷汇总!$A113)/10</f>
        <v/>
      </c>
      <c r="N113" s="80">
        <f>AVERAGEIFS(统调负荷!R:R,统调负荷!$C:$C,负荷汇总!$A113)/10</f>
        <v/>
      </c>
      <c r="O113" s="80">
        <f>AVERAGEIFS(统调负荷!S:S,统调负荷!$C:$C,负荷汇总!$A113)/10</f>
        <v/>
      </c>
      <c r="P113" s="80">
        <f>AVERAGEIFS(统调负荷!T:T,统调负荷!$C:$C,负荷汇总!$A113)/10</f>
        <v/>
      </c>
      <c r="R113" s="80" t="inlineStr">
        <is>
          <t>平均值</t>
        </is>
      </c>
      <c r="S113" s="80">
        <f>J113-C113</f>
        <v/>
      </c>
      <c r="T113" s="80">
        <f>K113-D113</f>
        <v/>
      </c>
      <c r="U113" s="80">
        <f>L113-E113</f>
        <v/>
      </c>
      <c r="V113" s="80">
        <f>M113-F113</f>
        <v/>
      </c>
      <c r="W113" s="80">
        <f>N113-G113</f>
        <v/>
      </c>
      <c r="X113" s="80">
        <f>O113-H113</f>
        <v/>
      </c>
    </row>
    <row r="114">
      <c r="A114" s="88" t="inlineStr">
        <is>
          <t>2025-01-28</t>
        </is>
      </c>
      <c r="B114" s="80" t="inlineStr">
        <is>
          <t>合计</t>
        </is>
      </c>
      <c r="C114" s="80">
        <f>SUMIFS(统调负荷!E:E,统调负荷!$C:$C,负荷汇总!$A114)/10/4</f>
        <v/>
      </c>
      <c r="D114" s="80">
        <f>SUMIFS(统调负荷!F:F,统调负荷!$C:$C,负荷汇总!$A114)/10/4</f>
        <v/>
      </c>
      <c r="E114" s="80">
        <f>SUMIFS(统调负荷!G:G,统调负荷!$C:$C,负荷汇总!$A114)/10/4</f>
        <v/>
      </c>
      <c r="F114" s="80">
        <f>SUMIFS(统调负荷!H:H,统调负荷!$C:$C,负荷汇总!$A114)/10/4</f>
        <v/>
      </c>
      <c r="G114" s="80">
        <f>SUMIFS(统调负荷!I:I,统调负荷!$C:$C,负荷汇总!$A114)/10/4</f>
        <v/>
      </c>
      <c r="H114" s="80">
        <f>SUMIFS(统调负荷!J:J,统调负荷!$C:$C,负荷汇总!$A114)/10/4</f>
        <v/>
      </c>
      <c r="I114" s="80">
        <f>SUMIFS(统调负荷!K:K,统调负荷!$C:$C,负荷汇总!$A114)/10/4</f>
        <v/>
      </c>
      <c r="J114" s="80">
        <f>SUMIFS(统调负荷!N:N,统调负荷!$C:$C,负荷汇总!$A114)/10/4</f>
        <v/>
      </c>
      <c r="K114" s="80">
        <f>SUMIFS(统调负荷!O:O,统调负荷!$C:$C,负荷汇总!$A114)/10/4</f>
        <v/>
      </c>
      <c r="L114" s="80">
        <f>SUMIFS(统调负荷!P:P,统调负荷!$C:$C,负荷汇总!$A114)/10/4</f>
        <v/>
      </c>
      <c r="M114" s="80">
        <f>SUMIFS(统调负荷!Q:Q,统调负荷!$C:$C,负荷汇总!$A114)/10/4</f>
        <v/>
      </c>
      <c r="N114" s="80">
        <f>SUMIFS(统调负荷!R:R,统调负荷!$C:$C,负荷汇总!$A114)/10/4</f>
        <v/>
      </c>
      <c r="O114" s="80">
        <f>SUMIFS(统调负荷!S:S,统调负荷!$C:$C,负荷汇总!$A114)/10/4</f>
        <v/>
      </c>
      <c r="P114" s="80">
        <f>SUMIFS(统调负荷!T:T,统调负荷!$C:$C,负荷汇总!$A114)/10/4</f>
        <v/>
      </c>
      <c r="R114" s="80" t="inlineStr">
        <is>
          <t>合计</t>
        </is>
      </c>
      <c r="S114" s="80">
        <f>J114-C114</f>
        <v/>
      </c>
      <c r="T114" s="80">
        <f>K114-D114</f>
        <v/>
      </c>
      <c r="U114" s="80">
        <f>L114-E114</f>
        <v/>
      </c>
      <c r="V114" s="80">
        <f>M114-F114</f>
        <v/>
      </c>
      <c r="W114" s="80">
        <f>N114-G114</f>
        <v/>
      </c>
      <c r="X114" s="80">
        <f>O114-H114</f>
        <v/>
      </c>
    </row>
    <row r="115">
      <c r="A115" s="88" t="inlineStr">
        <is>
          <t>2025-01-29</t>
        </is>
      </c>
      <c r="B115" s="80" t="inlineStr">
        <is>
          <t>最大值</t>
        </is>
      </c>
      <c r="C115" s="80">
        <f>_xlfn.MAXIFS(统调负荷!E:E,统调负荷!$C:$C,负荷汇总!$A115)/10</f>
        <v/>
      </c>
      <c r="D115" s="80">
        <f>_xlfn.MAXIFS(统调负荷!F:F,统调负荷!$C:$C,负荷汇总!$A115)/10</f>
        <v/>
      </c>
      <c r="E115" s="80">
        <f>_xlfn.MAXIFS(统调负荷!G:G,统调负荷!$C:$C,负荷汇总!$A115)/10</f>
        <v/>
      </c>
      <c r="F115" s="80">
        <f>_xlfn.MAXIFS(统调负荷!H:H,统调负荷!$C:$C,负荷汇总!$A115)/10</f>
        <v/>
      </c>
      <c r="G115" s="80">
        <f>_xlfn.MAXIFS(统调负荷!I:I,统调负荷!$C:$C,负荷汇总!$A115)/10</f>
        <v/>
      </c>
      <c r="H115" s="80">
        <f>_xlfn.MAXIFS(统调负荷!J:J,统调负荷!$C:$C,负荷汇总!$A115)/10</f>
        <v/>
      </c>
      <c r="I115" s="80">
        <f>_xlfn.MAXIFS(统调负荷!K:K,统调负荷!$C:$C,负荷汇总!$A115)/10</f>
        <v/>
      </c>
      <c r="J115" s="80">
        <f>_xlfn.MAXIFS(统调负荷!N:N,统调负荷!$C:$C,负荷汇总!$A115)/10</f>
        <v/>
      </c>
      <c r="K115" s="80">
        <f>_xlfn.MAXIFS(统调负荷!O:O,统调负荷!$C:$C,负荷汇总!$A115)/10</f>
        <v/>
      </c>
      <c r="L115" s="80">
        <f>_xlfn.MAXIFS(统调负荷!P:P,统调负荷!$C:$C,负荷汇总!$A115)/10</f>
        <v/>
      </c>
      <c r="M115" s="80">
        <f>_xlfn.MAXIFS(统调负荷!Q:Q,统调负荷!$C:$C,负荷汇总!$A115)/10</f>
        <v/>
      </c>
      <c r="N115" s="80">
        <f>_xlfn.MAXIFS(统调负荷!R:R,统调负荷!$C:$C,负荷汇总!$A115)/10</f>
        <v/>
      </c>
      <c r="O115" s="80">
        <f>_xlfn.MAXIFS(统调负荷!S:S,统调负荷!$C:$C,负荷汇总!$A115)/10</f>
        <v/>
      </c>
      <c r="P115" s="80">
        <f>_xlfn.MAXIFS(统调负荷!T:T,统调负荷!$C:$C,负荷汇总!$A115)/10</f>
        <v/>
      </c>
      <c r="R115" s="80" t="inlineStr">
        <is>
          <t>最大值</t>
        </is>
      </c>
      <c r="S115" s="80">
        <f>J115-C115</f>
        <v/>
      </c>
      <c r="T115" s="80">
        <f>K115-D115</f>
        <v/>
      </c>
      <c r="U115" s="80">
        <f>L115-E115</f>
        <v/>
      </c>
      <c r="V115" s="80">
        <f>M115-F115</f>
        <v/>
      </c>
      <c r="W115" s="80">
        <f>N115-G115</f>
        <v/>
      </c>
      <c r="X115" s="80">
        <f>O115-H115</f>
        <v/>
      </c>
    </row>
    <row r="116">
      <c r="A116" s="88" t="inlineStr">
        <is>
          <t>2025-01-29</t>
        </is>
      </c>
      <c r="B116" s="80" t="inlineStr">
        <is>
          <t>最小值</t>
        </is>
      </c>
      <c r="C116" s="80">
        <f>_xlfn.MINIFS(统调负荷!E:E,统调负荷!$C:$C,负荷汇总!$A116)/10</f>
        <v/>
      </c>
      <c r="D116" s="80">
        <f>_xlfn.MINIFS(统调负荷!F:F,统调负荷!$C:$C,负荷汇总!$A116)/10</f>
        <v/>
      </c>
      <c r="E116" s="80">
        <f>_xlfn.MINIFS(统调负荷!G:G,统调负荷!$C:$C,负荷汇总!$A116)/10</f>
        <v/>
      </c>
      <c r="F116" s="80">
        <f>_xlfn.MINIFS(统调负荷!H:H,统调负荷!$C:$C,负荷汇总!$A116)/10</f>
        <v/>
      </c>
      <c r="G116" s="80">
        <f>_xlfn.MINIFS(统调负荷!I:I,统调负荷!$C:$C,负荷汇总!$A116)/10</f>
        <v/>
      </c>
      <c r="H116" s="80">
        <f>_xlfn.MINIFS(统调负荷!J:J,统调负荷!$C:$C,负荷汇总!$A116)/10</f>
        <v/>
      </c>
      <c r="I116" s="80">
        <f>_xlfn.MINIFS(统调负荷!K:K,统调负荷!$C:$C,负荷汇总!$A116)/10</f>
        <v/>
      </c>
      <c r="J116" s="80">
        <f>_xlfn.MINIFS(统调负荷!N:N,统调负荷!$C:$C,负荷汇总!$A116)/10</f>
        <v/>
      </c>
      <c r="K116" s="80">
        <f>_xlfn.MINIFS(统调负荷!O:O,统调负荷!$C:$C,负荷汇总!$A116)/10</f>
        <v/>
      </c>
      <c r="L116" s="80">
        <f>_xlfn.MINIFS(统调负荷!P:P,统调负荷!$C:$C,负荷汇总!$A116)/10</f>
        <v/>
      </c>
      <c r="M116" s="80">
        <f>_xlfn.MINIFS(统调负荷!Q:Q,统调负荷!$C:$C,负荷汇总!$A116)/10</f>
        <v/>
      </c>
      <c r="N116" s="80">
        <f>_xlfn.MINIFS(统调负荷!R:R,统调负荷!$C:$C,负荷汇总!$A116)/10</f>
        <v/>
      </c>
      <c r="O116" s="80">
        <f>_xlfn.MINIFS(统调负荷!S:S,统调负荷!$C:$C,负荷汇总!$A116)/10</f>
        <v/>
      </c>
      <c r="P116" s="80">
        <f>_xlfn.MINIFS(统调负荷!T:T,统调负荷!$C:$C,负荷汇总!$A116)/10</f>
        <v/>
      </c>
      <c r="R116" s="80" t="inlineStr">
        <is>
          <t>最小值</t>
        </is>
      </c>
      <c r="S116" s="80">
        <f>J116-C116</f>
        <v/>
      </c>
      <c r="T116" s="80">
        <f>K116-D116</f>
        <v/>
      </c>
      <c r="U116" s="80">
        <f>L116-E116</f>
        <v/>
      </c>
      <c r="V116" s="80">
        <f>M116-F116</f>
        <v/>
      </c>
      <c r="W116" s="80">
        <f>N116-G116</f>
        <v/>
      </c>
      <c r="X116" s="80">
        <f>O116-H116</f>
        <v/>
      </c>
    </row>
    <row r="117">
      <c r="A117" s="88" t="inlineStr">
        <is>
          <t>2025-01-29</t>
        </is>
      </c>
      <c r="B117" s="80" t="inlineStr">
        <is>
          <t>平均值</t>
        </is>
      </c>
      <c r="C117" s="80">
        <f>AVERAGEIFS(统调负荷!E:E,统调负荷!$C:$C,负荷汇总!$A117)/10</f>
        <v/>
      </c>
      <c r="D117" s="80">
        <f>AVERAGEIFS(统调负荷!F:F,统调负荷!$C:$C,负荷汇总!$A117)/10</f>
        <v/>
      </c>
      <c r="E117" s="80">
        <f>AVERAGEIFS(统调负荷!G:G,统调负荷!$C:$C,负荷汇总!$A117)/10</f>
        <v/>
      </c>
      <c r="F117" s="80">
        <f>AVERAGEIFS(统调负荷!H:H,统调负荷!$C:$C,负荷汇总!$A117)/10</f>
        <v/>
      </c>
      <c r="G117" s="80">
        <f>AVERAGEIFS(统调负荷!I:I,统调负荷!$C:$C,负荷汇总!$A117)/10</f>
        <v/>
      </c>
      <c r="H117" s="80">
        <f>AVERAGEIFS(统调负荷!J:J,统调负荷!$C:$C,负荷汇总!$A117)/10</f>
        <v/>
      </c>
      <c r="I117" s="80">
        <f>AVERAGEIFS(统调负荷!K:K,统调负荷!$C:$C,负荷汇总!$A117)/10</f>
        <v/>
      </c>
      <c r="J117" s="80">
        <f>AVERAGEIFS(统调负荷!N:N,统调负荷!$C:$C,负荷汇总!$A117)/10</f>
        <v/>
      </c>
      <c r="K117" s="80">
        <f>AVERAGEIFS(统调负荷!O:O,统调负荷!$C:$C,负荷汇总!$A117)/10</f>
        <v/>
      </c>
      <c r="L117" s="80">
        <f>AVERAGEIFS(统调负荷!P:P,统调负荷!$C:$C,负荷汇总!$A117)/10</f>
        <v/>
      </c>
      <c r="M117" s="80">
        <f>AVERAGEIFS(统调负荷!Q:Q,统调负荷!$C:$C,负荷汇总!$A117)/10</f>
        <v/>
      </c>
      <c r="N117" s="80">
        <f>AVERAGEIFS(统调负荷!R:R,统调负荷!$C:$C,负荷汇总!$A117)/10</f>
        <v/>
      </c>
      <c r="O117" s="80">
        <f>AVERAGEIFS(统调负荷!S:S,统调负荷!$C:$C,负荷汇总!$A117)/10</f>
        <v/>
      </c>
      <c r="P117" s="80">
        <f>AVERAGEIFS(统调负荷!T:T,统调负荷!$C:$C,负荷汇总!$A117)/10</f>
        <v/>
      </c>
      <c r="R117" s="80" t="inlineStr">
        <is>
          <t>平均值</t>
        </is>
      </c>
      <c r="S117" s="80">
        <f>J117-C117</f>
        <v/>
      </c>
      <c r="T117" s="80">
        <f>K117-D117</f>
        <v/>
      </c>
      <c r="U117" s="80">
        <f>L117-E117</f>
        <v/>
      </c>
      <c r="V117" s="80">
        <f>M117-F117</f>
        <v/>
      </c>
      <c r="W117" s="80">
        <f>N117-G117</f>
        <v/>
      </c>
      <c r="X117" s="80">
        <f>O117-H117</f>
        <v/>
      </c>
    </row>
    <row r="118">
      <c r="A118" s="88" t="inlineStr">
        <is>
          <t>2025-01-29</t>
        </is>
      </c>
      <c r="B118" s="80" t="inlineStr">
        <is>
          <t>合计</t>
        </is>
      </c>
      <c r="C118" s="80">
        <f>SUMIFS(统调负荷!E:E,统调负荷!$C:$C,负荷汇总!$A118)/10/4</f>
        <v/>
      </c>
      <c r="D118" s="80">
        <f>SUMIFS(统调负荷!F:F,统调负荷!$C:$C,负荷汇总!$A118)/10/4</f>
        <v/>
      </c>
      <c r="E118" s="80">
        <f>SUMIFS(统调负荷!G:G,统调负荷!$C:$C,负荷汇总!$A118)/10/4</f>
        <v/>
      </c>
      <c r="F118" s="80">
        <f>SUMIFS(统调负荷!H:H,统调负荷!$C:$C,负荷汇总!$A118)/10/4</f>
        <v/>
      </c>
      <c r="G118" s="80">
        <f>SUMIFS(统调负荷!I:I,统调负荷!$C:$C,负荷汇总!$A118)/10/4</f>
        <v/>
      </c>
      <c r="H118" s="80">
        <f>SUMIFS(统调负荷!J:J,统调负荷!$C:$C,负荷汇总!$A118)/10/4</f>
        <v/>
      </c>
      <c r="I118" s="80">
        <f>SUMIFS(统调负荷!K:K,统调负荷!$C:$C,负荷汇总!$A118)/10/4</f>
        <v/>
      </c>
      <c r="J118" s="80">
        <f>SUMIFS(统调负荷!N:N,统调负荷!$C:$C,负荷汇总!$A118)/10/4</f>
        <v/>
      </c>
      <c r="K118" s="80">
        <f>SUMIFS(统调负荷!O:O,统调负荷!$C:$C,负荷汇总!$A118)/10/4</f>
        <v/>
      </c>
      <c r="L118" s="80">
        <f>SUMIFS(统调负荷!P:P,统调负荷!$C:$C,负荷汇总!$A118)/10/4</f>
        <v/>
      </c>
      <c r="M118" s="80">
        <f>SUMIFS(统调负荷!Q:Q,统调负荷!$C:$C,负荷汇总!$A118)/10/4</f>
        <v/>
      </c>
      <c r="N118" s="80">
        <f>SUMIFS(统调负荷!R:R,统调负荷!$C:$C,负荷汇总!$A118)/10/4</f>
        <v/>
      </c>
      <c r="O118" s="80">
        <f>SUMIFS(统调负荷!S:S,统调负荷!$C:$C,负荷汇总!$A118)/10/4</f>
        <v/>
      </c>
      <c r="P118" s="80">
        <f>SUMIFS(统调负荷!T:T,统调负荷!$C:$C,负荷汇总!$A118)/10/4</f>
        <v/>
      </c>
      <c r="R118" s="80" t="inlineStr">
        <is>
          <t>合计</t>
        </is>
      </c>
      <c r="S118" s="80">
        <f>J118-C118</f>
        <v/>
      </c>
      <c r="T118" s="80">
        <f>K118-D118</f>
        <v/>
      </c>
      <c r="U118" s="80">
        <f>L118-E118</f>
        <v/>
      </c>
      <c r="V118" s="80">
        <f>M118-F118</f>
        <v/>
      </c>
      <c r="W118" s="80">
        <f>N118-G118</f>
        <v/>
      </c>
      <c r="X118" s="80">
        <f>O118-H118</f>
        <v/>
      </c>
    </row>
    <row r="119">
      <c r="A119" s="88" t="inlineStr">
        <is>
          <t>2025-01-30</t>
        </is>
      </c>
      <c r="B119" s="80" t="inlineStr">
        <is>
          <t>最大值</t>
        </is>
      </c>
      <c r="C119" s="80">
        <f>_xlfn.MAXIFS(统调负荷!E:E,统调负荷!$C:$C,负荷汇总!$A119)/10</f>
        <v/>
      </c>
      <c r="D119" s="80">
        <f>_xlfn.MAXIFS(统调负荷!F:F,统调负荷!$C:$C,负荷汇总!$A119)/10</f>
        <v/>
      </c>
      <c r="E119" s="80">
        <f>_xlfn.MAXIFS(统调负荷!G:G,统调负荷!$C:$C,负荷汇总!$A119)/10</f>
        <v/>
      </c>
      <c r="F119" s="80">
        <f>_xlfn.MAXIFS(统调负荷!H:H,统调负荷!$C:$C,负荷汇总!$A119)/10</f>
        <v/>
      </c>
      <c r="G119" s="80">
        <f>_xlfn.MAXIFS(统调负荷!I:I,统调负荷!$C:$C,负荷汇总!$A119)/10</f>
        <v/>
      </c>
      <c r="H119" s="80">
        <f>_xlfn.MAXIFS(统调负荷!J:J,统调负荷!$C:$C,负荷汇总!$A119)/10</f>
        <v/>
      </c>
      <c r="I119" s="80">
        <f>_xlfn.MAXIFS(统调负荷!K:K,统调负荷!$C:$C,负荷汇总!$A119)/10</f>
        <v/>
      </c>
      <c r="J119" s="80">
        <f>_xlfn.MAXIFS(统调负荷!N:N,统调负荷!$C:$C,负荷汇总!$A119)/10</f>
        <v/>
      </c>
      <c r="K119" s="80">
        <f>_xlfn.MAXIFS(统调负荷!O:O,统调负荷!$C:$C,负荷汇总!$A119)/10</f>
        <v/>
      </c>
      <c r="L119" s="80">
        <f>_xlfn.MAXIFS(统调负荷!P:P,统调负荷!$C:$C,负荷汇总!$A119)/10</f>
        <v/>
      </c>
      <c r="M119" s="80">
        <f>_xlfn.MAXIFS(统调负荷!Q:Q,统调负荷!$C:$C,负荷汇总!$A119)/10</f>
        <v/>
      </c>
      <c r="N119" s="80">
        <f>_xlfn.MAXIFS(统调负荷!R:R,统调负荷!$C:$C,负荷汇总!$A119)/10</f>
        <v/>
      </c>
      <c r="O119" s="80">
        <f>_xlfn.MAXIFS(统调负荷!S:S,统调负荷!$C:$C,负荷汇总!$A119)/10</f>
        <v/>
      </c>
      <c r="P119" s="80">
        <f>_xlfn.MAXIFS(统调负荷!T:T,统调负荷!$C:$C,负荷汇总!$A119)/10</f>
        <v/>
      </c>
      <c r="R119" s="80" t="inlineStr">
        <is>
          <t>最大值</t>
        </is>
      </c>
      <c r="S119" s="80">
        <f>J119-C119</f>
        <v/>
      </c>
      <c r="T119" s="80">
        <f>K119-D119</f>
        <v/>
      </c>
      <c r="U119" s="80">
        <f>L119-E119</f>
        <v/>
      </c>
      <c r="V119" s="80">
        <f>M119-F119</f>
        <v/>
      </c>
      <c r="W119" s="80">
        <f>N119-G119</f>
        <v/>
      </c>
      <c r="X119" s="80">
        <f>O119-H119</f>
        <v/>
      </c>
    </row>
    <row r="120">
      <c r="A120" s="88" t="inlineStr">
        <is>
          <t>2025-01-30</t>
        </is>
      </c>
      <c r="B120" s="80" t="inlineStr">
        <is>
          <t>最小值</t>
        </is>
      </c>
      <c r="C120" s="80">
        <f>_xlfn.MINIFS(统调负荷!E:E,统调负荷!$C:$C,负荷汇总!$A120)/10</f>
        <v/>
      </c>
      <c r="D120" s="80">
        <f>_xlfn.MINIFS(统调负荷!F:F,统调负荷!$C:$C,负荷汇总!$A120)/10</f>
        <v/>
      </c>
      <c r="E120" s="80">
        <f>_xlfn.MINIFS(统调负荷!G:G,统调负荷!$C:$C,负荷汇总!$A120)/10</f>
        <v/>
      </c>
      <c r="F120" s="80">
        <f>_xlfn.MINIFS(统调负荷!H:H,统调负荷!$C:$C,负荷汇总!$A120)/10</f>
        <v/>
      </c>
      <c r="G120" s="80">
        <f>_xlfn.MINIFS(统调负荷!I:I,统调负荷!$C:$C,负荷汇总!$A120)/10</f>
        <v/>
      </c>
      <c r="H120" s="80">
        <f>_xlfn.MINIFS(统调负荷!J:J,统调负荷!$C:$C,负荷汇总!$A120)/10</f>
        <v/>
      </c>
      <c r="I120" s="80">
        <f>_xlfn.MINIFS(统调负荷!K:K,统调负荷!$C:$C,负荷汇总!$A120)/10</f>
        <v/>
      </c>
      <c r="J120" s="80">
        <f>_xlfn.MINIFS(统调负荷!N:N,统调负荷!$C:$C,负荷汇总!$A120)/10</f>
        <v/>
      </c>
      <c r="K120" s="80">
        <f>_xlfn.MINIFS(统调负荷!O:O,统调负荷!$C:$C,负荷汇总!$A120)/10</f>
        <v/>
      </c>
      <c r="L120" s="80">
        <f>_xlfn.MINIFS(统调负荷!P:P,统调负荷!$C:$C,负荷汇总!$A120)/10</f>
        <v/>
      </c>
      <c r="M120" s="80">
        <f>_xlfn.MINIFS(统调负荷!Q:Q,统调负荷!$C:$C,负荷汇总!$A120)/10</f>
        <v/>
      </c>
      <c r="N120" s="80">
        <f>_xlfn.MINIFS(统调负荷!R:R,统调负荷!$C:$C,负荷汇总!$A120)/10</f>
        <v/>
      </c>
      <c r="O120" s="80">
        <f>_xlfn.MINIFS(统调负荷!S:S,统调负荷!$C:$C,负荷汇总!$A120)/10</f>
        <v/>
      </c>
      <c r="P120" s="80">
        <f>_xlfn.MINIFS(统调负荷!T:T,统调负荷!$C:$C,负荷汇总!$A120)/10</f>
        <v/>
      </c>
      <c r="R120" s="80" t="inlineStr">
        <is>
          <t>最小值</t>
        </is>
      </c>
      <c r="S120" s="80">
        <f>J120-C120</f>
        <v/>
      </c>
      <c r="T120" s="80">
        <f>K120-D120</f>
        <v/>
      </c>
      <c r="U120" s="80">
        <f>L120-E120</f>
        <v/>
      </c>
      <c r="V120" s="80">
        <f>M120-F120</f>
        <v/>
      </c>
      <c r="W120" s="80">
        <f>N120-G120</f>
        <v/>
      </c>
      <c r="X120" s="80">
        <f>O120-H120</f>
        <v/>
      </c>
    </row>
    <row r="121">
      <c r="A121" s="88" t="inlineStr">
        <is>
          <t>2025-01-30</t>
        </is>
      </c>
      <c r="B121" s="80" t="inlineStr">
        <is>
          <t>平均值</t>
        </is>
      </c>
      <c r="C121" s="80">
        <f>AVERAGEIFS(统调负荷!E:E,统调负荷!$C:$C,负荷汇总!$A121)/10</f>
        <v/>
      </c>
      <c r="D121" s="80">
        <f>AVERAGEIFS(统调负荷!F:F,统调负荷!$C:$C,负荷汇总!$A121)/10</f>
        <v/>
      </c>
      <c r="E121" s="80">
        <f>AVERAGEIFS(统调负荷!G:G,统调负荷!$C:$C,负荷汇总!$A121)/10</f>
        <v/>
      </c>
      <c r="F121" s="80">
        <f>AVERAGEIFS(统调负荷!H:H,统调负荷!$C:$C,负荷汇总!$A121)/10</f>
        <v/>
      </c>
      <c r="G121" s="80">
        <f>AVERAGEIFS(统调负荷!I:I,统调负荷!$C:$C,负荷汇总!$A121)/10</f>
        <v/>
      </c>
      <c r="H121" s="80">
        <f>AVERAGEIFS(统调负荷!J:J,统调负荷!$C:$C,负荷汇总!$A121)/10</f>
        <v/>
      </c>
      <c r="I121" s="80">
        <f>AVERAGEIFS(统调负荷!K:K,统调负荷!$C:$C,负荷汇总!$A121)/10</f>
        <v/>
      </c>
      <c r="J121" s="80">
        <f>AVERAGEIFS(统调负荷!N:N,统调负荷!$C:$C,负荷汇总!$A121)/10</f>
        <v/>
      </c>
      <c r="K121" s="80">
        <f>AVERAGEIFS(统调负荷!O:O,统调负荷!$C:$C,负荷汇总!$A121)/10</f>
        <v/>
      </c>
      <c r="L121" s="80">
        <f>AVERAGEIFS(统调负荷!P:P,统调负荷!$C:$C,负荷汇总!$A121)/10</f>
        <v/>
      </c>
      <c r="M121" s="80">
        <f>AVERAGEIFS(统调负荷!Q:Q,统调负荷!$C:$C,负荷汇总!$A121)/10</f>
        <v/>
      </c>
      <c r="N121" s="80">
        <f>AVERAGEIFS(统调负荷!R:R,统调负荷!$C:$C,负荷汇总!$A121)/10</f>
        <v/>
      </c>
      <c r="O121" s="80">
        <f>AVERAGEIFS(统调负荷!S:S,统调负荷!$C:$C,负荷汇总!$A121)/10</f>
        <v/>
      </c>
      <c r="P121" s="80">
        <f>AVERAGEIFS(统调负荷!T:T,统调负荷!$C:$C,负荷汇总!$A121)/10</f>
        <v/>
      </c>
      <c r="R121" s="80" t="inlineStr">
        <is>
          <t>平均值</t>
        </is>
      </c>
      <c r="S121" s="80">
        <f>J121-C121</f>
        <v/>
      </c>
      <c r="T121" s="80">
        <f>K121-D121</f>
        <v/>
      </c>
      <c r="U121" s="80">
        <f>L121-E121</f>
        <v/>
      </c>
      <c r="V121" s="80">
        <f>M121-F121</f>
        <v/>
      </c>
      <c r="W121" s="80">
        <f>N121-G121</f>
        <v/>
      </c>
      <c r="X121" s="80">
        <f>O121-H121</f>
        <v/>
      </c>
    </row>
    <row r="122">
      <c r="A122" s="88" t="inlineStr">
        <is>
          <t>2025-01-30</t>
        </is>
      </c>
      <c r="B122" s="80" t="inlineStr">
        <is>
          <t>合计</t>
        </is>
      </c>
      <c r="C122" s="80">
        <f>SUMIFS(统调负荷!E:E,统调负荷!$C:$C,负荷汇总!$A122)/10/4</f>
        <v/>
      </c>
      <c r="D122" s="80">
        <f>SUMIFS(统调负荷!F:F,统调负荷!$C:$C,负荷汇总!$A122)/10/4</f>
        <v/>
      </c>
      <c r="E122" s="80">
        <f>SUMIFS(统调负荷!G:G,统调负荷!$C:$C,负荷汇总!$A122)/10/4</f>
        <v/>
      </c>
      <c r="F122" s="80">
        <f>SUMIFS(统调负荷!H:H,统调负荷!$C:$C,负荷汇总!$A122)/10/4</f>
        <v/>
      </c>
      <c r="G122" s="80">
        <f>SUMIFS(统调负荷!I:I,统调负荷!$C:$C,负荷汇总!$A122)/10/4</f>
        <v/>
      </c>
      <c r="H122" s="80">
        <f>SUMIFS(统调负荷!J:J,统调负荷!$C:$C,负荷汇总!$A122)/10/4</f>
        <v/>
      </c>
      <c r="I122" s="80">
        <f>SUMIFS(统调负荷!K:K,统调负荷!$C:$C,负荷汇总!$A122)/10/4</f>
        <v/>
      </c>
      <c r="J122" s="80">
        <f>SUMIFS(统调负荷!N:N,统调负荷!$C:$C,负荷汇总!$A122)/10/4</f>
        <v/>
      </c>
      <c r="K122" s="80">
        <f>SUMIFS(统调负荷!O:O,统调负荷!$C:$C,负荷汇总!$A122)/10/4</f>
        <v/>
      </c>
      <c r="L122" s="80">
        <f>SUMIFS(统调负荷!P:P,统调负荷!$C:$C,负荷汇总!$A122)/10/4</f>
        <v/>
      </c>
      <c r="M122" s="80">
        <f>SUMIFS(统调负荷!Q:Q,统调负荷!$C:$C,负荷汇总!$A122)/10/4</f>
        <v/>
      </c>
      <c r="N122" s="80">
        <f>SUMIFS(统调负荷!R:R,统调负荷!$C:$C,负荷汇总!$A122)/10/4</f>
        <v/>
      </c>
      <c r="O122" s="80">
        <f>SUMIFS(统调负荷!S:S,统调负荷!$C:$C,负荷汇总!$A122)/10/4</f>
        <v/>
      </c>
      <c r="P122" s="80">
        <f>SUMIFS(统调负荷!T:T,统调负荷!$C:$C,负荷汇总!$A122)/10/4</f>
        <v/>
      </c>
      <c r="R122" s="80" t="inlineStr">
        <is>
          <t>合计</t>
        </is>
      </c>
      <c r="S122" s="80">
        <f>J122-C122</f>
        <v/>
      </c>
      <c r="T122" s="80">
        <f>K122-D122</f>
        <v/>
      </c>
      <c r="U122" s="80">
        <f>L122-E122</f>
        <v/>
      </c>
      <c r="V122" s="80">
        <f>M122-F122</f>
        <v/>
      </c>
      <c r="W122" s="80">
        <f>N122-G122</f>
        <v/>
      </c>
      <c r="X122" s="80">
        <f>O122-H122</f>
        <v/>
      </c>
    </row>
    <row r="123">
      <c r="A123" s="88" t="inlineStr">
        <is>
          <t>2025-01-31</t>
        </is>
      </c>
      <c r="B123" s="80" t="inlineStr">
        <is>
          <t>最大值</t>
        </is>
      </c>
      <c r="C123" s="80">
        <f>_xlfn.MAXIFS(统调负荷!E:E,统调负荷!$C:$C,负荷汇总!$A123)/10</f>
        <v/>
      </c>
      <c r="D123" s="80">
        <f>_xlfn.MAXIFS(统调负荷!F:F,统调负荷!$C:$C,负荷汇总!$A123)/10</f>
        <v/>
      </c>
      <c r="E123" s="80">
        <f>_xlfn.MAXIFS(统调负荷!G:G,统调负荷!$C:$C,负荷汇总!$A123)/10</f>
        <v/>
      </c>
      <c r="F123" s="80">
        <f>_xlfn.MAXIFS(统调负荷!H:H,统调负荷!$C:$C,负荷汇总!$A123)/10</f>
        <v/>
      </c>
      <c r="G123" s="80">
        <f>_xlfn.MAXIFS(统调负荷!I:I,统调负荷!$C:$C,负荷汇总!$A123)/10</f>
        <v/>
      </c>
      <c r="H123" s="80">
        <f>_xlfn.MAXIFS(统调负荷!J:J,统调负荷!$C:$C,负荷汇总!$A123)/10</f>
        <v/>
      </c>
      <c r="I123" s="80">
        <f>_xlfn.MAXIFS(统调负荷!K:K,统调负荷!$C:$C,负荷汇总!$A123)/10</f>
        <v/>
      </c>
      <c r="J123" s="80">
        <f>_xlfn.MAXIFS(统调负荷!N:N,统调负荷!$C:$C,负荷汇总!$A123)/10</f>
        <v/>
      </c>
      <c r="K123" s="80">
        <f>_xlfn.MAXIFS(统调负荷!O:O,统调负荷!$C:$C,负荷汇总!$A123)/10</f>
        <v/>
      </c>
      <c r="L123" s="80">
        <f>_xlfn.MAXIFS(统调负荷!P:P,统调负荷!$C:$C,负荷汇总!$A123)/10</f>
        <v/>
      </c>
      <c r="M123" s="80">
        <f>_xlfn.MAXIFS(统调负荷!Q:Q,统调负荷!$C:$C,负荷汇总!$A123)/10</f>
        <v/>
      </c>
      <c r="N123" s="80">
        <f>_xlfn.MAXIFS(统调负荷!R:R,统调负荷!$C:$C,负荷汇总!$A123)/10</f>
        <v/>
      </c>
      <c r="O123" s="80">
        <f>_xlfn.MAXIFS(统调负荷!S:S,统调负荷!$C:$C,负荷汇总!$A123)/10</f>
        <v/>
      </c>
      <c r="P123" s="80">
        <f>_xlfn.MAXIFS(统调负荷!T:T,统调负荷!$C:$C,负荷汇总!$A123)/10</f>
        <v/>
      </c>
      <c r="R123" s="80" t="inlineStr">
        <is>
          <t>合计</t>
        </is>
      </c>
      <c r="S123" s="80">
        <f>J123-C123</f>
        <v/>
      </c>
      <c r="T123" s="80">
        <f>K123-D123</f>
        <v/>
      </c>
      <c r="U123" s="80">
        <f>L123-E123</f>
        <v/>
      </c>
      <c r="V123" s="80">
        <f>M123-F123</f>
        <v/>
      </c>
      <c r="W123" s="80">
        <f>N123-G123</f>
        <v/>
      </c>
      <c r="X123" s="80">
        <f>O123-H123</f>
        <v/>
      </c>
    </row>
    <row r="124">
      <c r="A124" s="88" t="inlineStr">
        <is>
          <t>2025-01-31</t>
        </is>
      </c>
      <c r="B124" s="80" t="inlineStr">
        <is>
          <t>最小值</t>
        </is>
      </c>
      <c r="C124" s="80">
        <f>_xlfn.MINIFS(统调负荷!E:E,统调负荷!$C:$C,负荷汇总!$A124)/10</f>
        <v/>
      </c>
      <c r="D124" s="80">
        <f>_xlfn.MINIFS(统调负荷!F:F,统调负荷!$C:$C,负荷汇总!$A124)/10</f>
        <v/>
      </c>
      <c r="E124" s="80">
        <f>_xlfn.MINIFS(统调负荷!G:G,统调负荷!$C:$C,负荷汇总!$A124)/10</f>
        <v/>
      </c>
      <c r="F124" s="80">
        <f>_xlfn.MINIFS(统调负荷!H:H,统调负荷!$C:$C,负荷汇总!$A124)/10</f>
        <v/>
      </c>
      <c r="G124" s="80">
        <f>_xlfn.MINIFS(统调负荷!I:I,统调负荷!$C:$C,负荷汇总!$A124)/10</f>
        <v/>
      </c>
      <c r="H124" s="80">
        <f>_xlfn.MINIFS(统调负荷!J:J,统调负荷!$C:$C,负荷汇总!$A124)/10</f>
        <v/>
      </c>
      <c r="I124" s="80">
        <f>_xlfn.MINIFS(统调负荷!K:K,统调负荷!$C:$C,负荷汇总!$A124)/10</f>
        <v/>
      </c>
      <c r="J124" s="80">
        <f>_xlfn.MINIFS(统调负荷!N:N,统调负荷!$C:$C,负荷汇总!$A124)/10</f>
        <v/>
      </c>
      <c r="K124" s="80">
        <f>_xlfn.MINIFS(统调负荷!O:O,统调负荷!$C:$C,负荷汇总!$A124)/10</f>
        <v/>
      </c>
      <c r="L124" s="80">
        <f>_xlfn.MINIFS(统调负荷!P:P,统调负荷!$C:$C,负荷汇总!$A124)/10</f>
        <v/>
      </c>
      <c r="M124" s="80">
        <f>_xlfn.MINIFS(统调负荷!Q:Q,统调负荷!$C:$C,负荷汇总!$A124)/10</f>
        <v/>
      </c>
      <c r="N124" s="80">
        <f>_xlfn.MINIFS(统调负荷!R:R,统调负荷!$C:$C,负荷汇总!$A124)/10</f>
        <v/>
      </c>
      <c r="O124" s="80">
        <f>_xlfn.MINIFS(统调负荷!S:S,统调负荷!$C:$C,负荷汇总!$A124)/10</f>
        <v/>
      </c>
      <c r="P124" s="80">
        <f>_xlfn.MINIFS(统调负荷!T:T,统调负荷!$C:$C,负荷汇总!$A124)/10</f>
        <v/>
      </c>
      <c r="R124" s="80" t="inlineStr">
        <is>
          <t>最大值</t>
        </is>
      </c>
      <c r="S124" s="80">
        <f>J124-C124</f>
        <v/>
      </c>
      <c r="T124" s="80">
        <f>K124-D124</f>
        <v/>
      </c>
      <c r="U124" s="80">
        <f>L124-E124</f>
        <v/>
      </c>
      <c r="V124" s="80">
        <f>M124-F124</f>
        <v/>
      </c>
      <c r="W124" s="80">
        <f>N124-G124</f>
        <v/>
      </c>
      <c r="X124" s="80">
        <f>O124-H124</f>
        <v/>
      </c>
    </row>
    <row r="125">
      <c r="A125" s="88" t="inlineStr">
        <is>
          <t>2025-01-31</t>
        </is>
      </c>
      <c r="B125" s="80" t="inlineStr">
        <is>
          <t>平均值</t>
        </is>
      </c>
      <c r="C125" s="80">
        <f>AVERAGEIFS(统调负荷!E:E,统调负荷!$C:$C,负荷汇总!$A125)/10</f>
        <v/>
      </c>
      <c r="D125" s="80">
        <f>AVERAGEIFS(统调负荷!F:F,统调负荷!$C:$C,负荷汇总!$A125)/10</f>
        <v/>
      </c>
      <c r="E125" s="80">
        <f>AVERAGEIFS(统调负荷!G:G,统调负荷!$C:$C,负荷汇总!$A125)/10</f>
        <v/>
      </c>
      <c r="F125" s="80">
        <f>AVERAGEIFS(统调负荷!H:H,统调负荷!$C:$C,负荷汇总!$A125)/10</f>
        <v/>
      </c>
      <c r="G125" s="80">
        <f>AVERAGEIFS(统调负荷!I:I,统调负荷!$C:$C,负荷汇总!$A125)/10</f>
        <v/>
      </c>
      <c r="H125" s="80">
        <f>AVERAGEIFS(统调负荷!J:J,统调负荷!$C:$C,负荷汇总!$A125)/10</f>
        <v/>
      </c>
      <c r="I125" s="80">
        <f>AVERAGEIFS(统调负荷!K:K,统调负荷!$C:$C,负荷汇总!$A125)/10</f>
        <v/>
      </c>
      <c r="J125" s="80">
        <f>AVERAGEIFS(统调负荷!N:N,统调负荷!$C:$C,负荷汇总!$A125)/10</f>
        <v/>
      </c>
      <c r="K125" s="80">
        <f>AVERAGEIFS(统调负荷!O:O,统调负荷!$C:$C,负荷汇总!$A125)/10</f>
        <v/>
      </c>
      <c r="L125" s="80">
        <f>AVERAGEIFS(统调负荷!P:P,统调负荷!$C:$C,负荷汇总!$A125)/10</f>
        <v/>
      </c>
      <c r="M125" s="80">
        <f>AVERAGEIFS(统调负荷!Q:Q,统调负荷!$C:$C,负荷汇总!$A125)/10</f>
        <v/>
      </c>
      <c r="N125" s="80">
        <f>AVERAGEIFS(统调负荷!R:R,统调负荷!$C:$C,负荷汇总!$A125)/10</f>
        <v/>
      </c>
      <c r="O125" s="80">
        <f>AVERAGEIFS(统调负荷!S:S,统调负荷!$C:$C,负荷汇总!$A125)/10</f>
        <v/>
      </c>
      <c r="P125" s="80">
        <f>AVERAGEIFS(统调负荷!T:T,统调负荷!$C:$C,负荷汇总!$A125)/10</f>
        <v/>
      </c>
      <c r="R125" s="80" t="inlineStr">
        <is>
          <t>最小值</t>
        </is>
      </c>
      <c r="S125" s="80">
        <f>J125-C125</f>
        <v/>
      </c>
      <c r="T125" s="80">
        <f>K125-D125</f>
        <v/>
      </c>
      <c r="U125" s="80">
        <f>L125-E125</f>
        <v/>
      </c>
      <c r="V125" s="80">
        <f>M125-F125</f>
        <v/>
      </c>
      <c r="W125" s="80">
        <f>N125-G125</f>
        <v/>
      </c>
      <c r="X125" s="80">
        <f>O125-H125</f>
        <v/>
      </c>
    </row>
    <row r="126">
      <c r="A126" s="88" t="inlineStr">
        <is>
          <t>2025-01-31</t>
        </is>
      </c>
      <c r="B126" s="80" t="inlineStr">
        <is>
          <t>合计</t>
        </is>
      </c>
      <c r="C126" s="80">
        <f>SUMIFS(统调负荷!E:E,统调负荷!$C:$C,负荷汇总!$A126)/10/4</f>
        <v/>
      </c>
      <c r="D126" s="80">
        <f>SUMIFS(统调负荷!F:F,统调负荷!$C:$C,负荷汇总!$A126)/10/4</f>
        <v/>
      </c>
      <c r="E126" s="80">
        <f>SUMIFS(统调负荷!G:G,统调负荷!$C:$C,负荷汇总!$A126)/10/4</f>
        <v/>
      </c>
      <c r="F126" s="80">
        <f>SUMIFS(统调负荷!H:H,统调负荷!$C:$C,负荷汇总!$A126)/10/4</f>
        <v/>
      </c>
      <c r="G126" s="80">
        <f>SUMIFS(统调负荷!I:I,统调负荷!$C:$C,负荷汇总!$A126)/10/4</f>
        <v/>
      </c>
      <c r="H126" s="80">
        <f>SUMIFS(统调负荷!J:J,统调负荷!$C:$C,负荷汇总!$A126)/10/4</f>
        <v/>
      </c>
      <c r="I126" s="80">
        <f>SUMIFS(统调负荷!K:K,统调负荷!$C:$C,负荷汇总!$A126)/10/4</f>
        <v/>
      </c>
      <c r="J126" s="80">
        <f>SUMIFS(统调负荷!N:N,统调负荷!$C:$C,负荷汇总!$A126)/10/4</f>
        <v/>
      </c>
      <c r="K126" s="80">
        <f>SUMIFS(统调负荷!O:O,统调负荷!$C:$C,负荷汇总!$A126)/10/4</f>
        <v/>
      </c>
      <c r="L126" s="80">
        <f>SUMIFS(统调负荷!P:P,统调负荷!$C:$C,负荷汇总!$A126)/10/4</f>
        <v/>
      </c>
      <c r="M126" s="80">
        <f>SUMIFS(统调负荷!Q:Q,统调负荷!$C:$C,负荷汇总!$A126)/10/4</f>
        <v/>
      </c>
      <c r="N126" s="80">
        <f>SUMIFS(统调负荷!R:R,统调负荷!$C:$C,负荷汇总!$A126)/10/4</f>
        <v/>
      </c>
      <c r="O126" s="80">
        <f>SUMIFS(统调负荷!S:S,统调负荷!$C:$C,负荷汇总!$A126)/10/4</f>
        <v/>
      </c>
      <c r="P126" s="80">
        <f>SUMIFS(统调负荷!T:T,统调负荷!$C:$C,负荷汇总!$A126)/10/4</f>
        <v/>
      </c>
      <c r="R126" s="80" t="inlineStr">
        <is>
          <t>平均值</t>
        </is>
      </c>
      <c r="S126" s="80">
        <f>J126-C126</f>
        <v/>
      </c>
      <c r="T126" s="80">
        <f>K126-D126</f>
        <v/>
      </c>
      <c r="U126" s="80">
        <f>L126-E126</f>
        <v/>
      </c>
      <c r="V126" s="80">
        <f>M126-F126</f>
        <v/>
      </c>
      <c r="W126" s="80">
        <f>N126-G126</f>
        <v/>
      </c>
      <c r="X126" s="80">
        <f>O126-H126</f>
        <v/>
      </c>
    </row>
    <row r="127">
      <c r="R127" s="80" t="inlineStr">
        <is>
          <t>合计</t>
        </is>
      </c>
      <c r="S127" s="80">
        <f>J127-C127</f>
        <v/>
      </c>
      <c r="T127" s="80">
        <f>K127-D127</f>
        <v/>
      </c>
      <c r="U127" s="80">
        <f>L127-E127</f>
        <v/>
      </c>
      <c r="V127" s="80">
        <f>M127-F127</f>
        <v/>
      </c>
      <c r="W127" s="80">
        <f>N127-G127</f>
        <v/>
      </c>
      <c r="X127" s="80">
        <f>O127-H127</f>
        <v/>
      </c>
    </row>
    <row r="128">
      <c r="Q128" s="80" t="n"/>
    </row>
  </sheetData>
  <autoFilter ref="A2:X126"/>
  <conditionalFormatting sqref="I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6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0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4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8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6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0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0:X50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54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4:X54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58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8:X58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62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6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0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8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8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2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6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6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0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0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4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2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6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10:O110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0:X110">
    <cfRule type="colorScale" priority="1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14:O114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4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4:X114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18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8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8:X118">
    <cfRule type="colorScale" priority="1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22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2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22:X122">
    <cfRule type="colorScale" priority="1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3:X1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27:X1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3:X30">
    <cfRule type="colorScale" priority="1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:H6 J6:O6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:H10 J10:O10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H14 J14:O14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H18 J18:O18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H22 J22:O22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H26 J26:O26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H30 J30:O30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:X34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4:H34 J34:O34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5:X38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8:H38 J38:O38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9:X42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H42 J42:O4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3:X46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6:H46 J46:O46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H50 J50:O50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H54 J54:O54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H58 J58:O58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9:X62">
    <cfRule type="colorScale" priority="1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2:H62 J62:O6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3:X66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H66 J66:O66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7:X70"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70:H70 J70:O70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1:X74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74:H74 J74:O74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5:X78">
    <cfRule type="colorScale" priority="1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78:H78 J78:O78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9:X82">
    <cfRule type="colorScale" priority="1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82:H82 J82:O82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3:X86">
    <cfRule type="colorScale" priority="1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86:H86 J86:O86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7:X90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90:H90 J90:O90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1:X94"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94:H94 J94:O94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5:X98"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98:H98 C110:H110 C114:H114 J98:O98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 I110 I114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9:X102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2:H102 J102:O102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3:X106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6:H106 J106:O106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8:H118 J118:O118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2:H122 J122:O122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6:H126 J126:O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5">
    <outlinePr summaryBelow="1" summaryRight="1"/>
    <pageSetUpPr/>
  </sheetPr>
  <dimension ref="A1:BD135"/>
  <sheetViews>
    <sheetView zoomScale="85" zoomScaleNormal="85" workbookViewId="0">
      <pane xSplit="2" ySplit="3" topLeftCell="C100" activePane="bottomRight" state="frozen"/>
      <selection activeCell="A1" sqref="A1"/>
      <selection pane="topRight" activeCell="A1" sqref="A1"/>
      <selection pane="bottomLeft" activeCell="A1" sqref="A1"/>
      <selection pane="bottomRight" activeCell="AR28" sqref="AR28"/>
    </sheetView>
  </sheetViews>
  <sheetFormatPr baseColWidth="8" defaultColWidth="9" defaultRowHeight="13.8"/>
  <cols>
    <col width="10.8888888888889" customWidth="1" style="49" min="1" max="1"/>
    <col width="5.25" customWidth="1" style="49" min="2" max="2"/>
    <col width="8.74074074074074" customWidth="1" style="89" min="3" max="3"/>
    <col width="9.898148148148151" customWidth="1" style="89" min="4" max="4"/>
    <col width="8.96296296296296" customWidth="1" style="89" min="5" max="5"/>
    <col width="9.898148148148151" customWidth="1" style="49" min="6" max="6"/>
    <col width="8.96296296296296" customWidth="1" style="49" min="7" max="13"/>
    <col width="9.898148148148151" customWidth="1" style="49" min="14" max="29"/>
    <col width="15.6296296296296" customWidth="1" style="49" min="30" max="30"/>
    <col width="10.8888888888889" customWidth="1" style="50" min="31" max="31"/>
    <col width="8.37962962962963" customWidth="1" style="90" min="32" max="34"/>
    <col width="8.37962962962963" customWidth="1" style="90" min="35" max="55"/>
    <col width="9" customWidth="1" style="49" min="56" max="56"/>
  </cols>
  <sheetData>
    <row r="1">
      <c r="B1" s="80" t="inlineStr">
        <is>
          <t>预测</t>
        </is>
      </c>
      <c r="C1" s="84">
        <f>IFERROR(AVERAGE(F1:AC1),"")</f>
        <v/>
      </c>
      <c r="D1" s="91">
        <f>IFERROR(MAX(F1:AC1),"")</f>
        <v/>
      </c>
      <c r="E1" s="91">
        <f>IFERROR(MIN(F1:AC1),"")</f>
        <v/>
      </c>
      <c r="F1" s="82">
        <f>AVERAGEIFS(F$4:F$63,$B$4:$B$63,"预测")</f>
        <v/>
      </c>
      <c r="G1" s="82">
        <f>AVERAGEIFS(G$4:G$63,$B$4:$B$63,"预测")</f>
        <v/>
      </c>
      <c r="H1" s="82">
        <f>AVERAGEIFS(H$4:H$63,$B$4:$B$63,"预测")</f>
        <v/>
      </c>
      <c r="I1" s="82">
        <f>AVERAGEIFS(I$4:I$63,$B$4:$B$63,"预测")</f>
        <v/>
      </c>
      <c r="J1" s="82">
        <f>AVERAGEIFS(J$4:J$63,$B$4:$B$63,"预测")</f>
        <v/>
      </c>
      <c r="K1" s="82">
        <f>AVERAGEIFS(K$4:K$63,$B$4:$B$63,"预测")</f>
        <v/>
      </c>
      <c r="L1" s="82">
        <f>AVERAGEIFS(L$4:L$63,$B$4:$B$63,"预测")</f>
        <v/>
      </c>
      <c r="M1" s="82">
        <f>AVERAGEIFS(M$4:M$63,$B$4:$B$63,"预测")</f>
        <v/>
      </c>
      <c r="N1" s="82">
        <f>AVERAGEIFS(N$4:N$63,$B$4:$B$63,"预测")</f>
        <v/>
      </c>
      <c r="O1" s="82">
        <f>AVERAGEIFS(O$4:O$63,$B$4:$B$63,"预测")</f>
        <v/>
      </c>
      <c r="P1" s="82">
        <f>AVERAGEIFS(P$4:P$63,$B$4:$B$63,"预测")</f>
        <v/>
      </c>
      <c r="Q1" s="82">
        <f>AVERAGEIFS(Q$4:Q$63,$B$4:$B$63,"预测")</f>
        <v/>
      </c>
      <c r="R1" s="82">
        <f>AVERAGEIFS(R$4:R$63,$B$4:$B$63,"预测")</f>
        <v/>
      </c>
      <c r="S1" s="82">
        <f>AVERAGEIFS(S$4:S$63,$B$4:$B$63,"预测")</f>
        <v/>
      </c>
      <c r="T1" s="82">
        <f>AVERAGEIFS(T$4:T$63,$B$4:$B$63,"预测")</f>
        <v/>
      </c>
      <c r="U1" s="82">
        <f>AVERAGEIFS(U$4:U$63,$B$4:$B$63,"预测")</f>
        <v/>
      </c>
      <c r="V1" s="82">
        <f>AVERAGEIFS(V$4:V$63,$B$4:$B$63,"预测")</f>
        <v/>
      </c>
      <c r="W1" s="82">
        <f>AVERAGEIFS(W$4:W$63,$B$4:$B$63,"预测")</f>
        <v/>
      </c>
      <c r="X1" s="82">
        <f>AVERAGEIFS(X$4:X$63,$B$4:$B$63,"预测")</f>
        <v/>
      </c>
      <c r="Y1" s="82">
        <f>AVERAGEIFS(Y$4:Y$63,$B$4:$B$63,"预测")</f>
        <v/>
      </c>
      <c r="Z1" s="82">
        <f>AVERAGEIFS(Z$4:Z$63,$B$4:$B$63,"预测")</f>
        <v/>
      </c>
      <c r="AA1" s="82">
        <f>AVERAGEIFS(AA$4:AA$63,$B$4:$B$63,"预测")</f>
        <v/>
      </c>
      <c r="AB1" s="82">
        <f>AVERAGEIFS(AB$4:AB$63,$B$4:$B$63,"预测")</f>
        <v/>
      </c>
      <c r="AC1" s="82">
        <f>AVERAGEIFS(AC$4:AC$63,$B$4:$B$63,"预测")</f>
        <v/>
      </c>
      <c r="AF1" s="92">
        <f>COUNTIF(AF4:AF33,"&gt;0")/COUNT(AF4:AF33)</f>
        <v/>
      </c>
      <c r="AG1" s="92">
        <f>COUNTIF(AG4:AG33,"&gt;0")/COUNT(AG4:AG33)</f>
        <v/>
      </c>
      <c r="AH1" s="92">
        <f>COUNTIF(AH4:AH33,"&gt;0")/COUNT(AH4:AH33)</f>
        <v/>
      </c>
      <c r="AI1" s="92">
        <f>COUNTIF(AI4:AI33,"&gt;0")/COUNT(AI4:AI33)</f>
        <v/>
      </c>
      <c r="AJ1" s="92">
        <f>COUNTIF(AJ4:AJ33,"&gt;0")/COUNT(AJ4:AJ33)</f>
        <v/>
      </c>
      <c r="AK1" s="92">
        <f>COUNTIF(AK4:AK33,"&gt;0")/COUNT(AK4:AK33)</f>
        <v/>
      </c>
      <c r="AL1" s="92">
        <f>COUNTIF(AL4:AL33,"&gt;0")/COUNT(AL4:AL33)</f>
        <v/>
      </c>
      <c r="AM1" s="92">
        <f>COUNTIF(AM4:AM33,"&gt;0")/COUNT(AM4:AM33)</f>
        <v/>
      </c>
      <c r="AN1" s="92">
        <f>COUNTIF(AN4:AN33,"&gt;0")/COUNT(AN4:AN33)</f>
        <v/>
      </c>
      <c r="AO1" s="92">
        <f>COUNTIF(AO4:AO33,"&gt;0")/COUNT(AO4:AO33)</f>
        <v/>
      </c>
      <c r="AP1" s="92">
        <f>COUNTIF(AP4:AP33,"&gt;0")/COUNT(AP4:AP33)</f>
        <v/>
      </c>
      <c r="AQ1" s="92">
        <f>COUNTIF(AQ4:AQ33,"&gt;0")/COUNT(AQ4:AQ33)</f>
        <v/>
      </c>
      <c r="AR1" s="92">
        <f>COUNTIF(AR4:AR33,"&gt;0")/COUNT(AR4:AR33)</f>
        <v/>
      </c>
      <c r="AS1" s="92">
        <f>COUNTIF(AS4:AS33,"&gt;0")/COUNT(AS4:AS33)</f>
        <v/>
      </c>
      <c r="AT1" s="92">
        <f>COUNTIF(AT4:AT33,"&gt;0")/COUNT(AT4:AT33)</f>
        <v/>
      </c>
      <c r="AU1" s="92">
        <f>COUNTIF(AU4:AU33,"&gt;0")/COUNT(AU4:AU33)</f>
        <v/>
      </c>
      <c r="AV1" s="92">
        <f>COUNTIF(AV4:AV33,"&gt;0")/COUNT(AV4:AV33)</f>
        <v/>
      </c>
      <c r="AW1" s="92">
        <f>COUNTIF(AW4:AW33,"&gt;0")/COUNT(AW4:AW33)</f>
        <v/>
      </c>
      <c r="AX1" s="92">
        <f>COUNTIF(AX4:AX33,"&gt;0")/COUNT(AX4:AX33)</f>
        <v/>
      </c>
      <c r="AY1" s="92">
        <f>COUNTIF(AY4:AY33,"&gt;0")/COUNT(AY4:AY33)</f>
        <v/>
      </c>
      <c r="AZ1" s="92">
        <f>COUNTIF(AZ4:AZ33,"&gt;0")/COUNT(AZ4:AZ33)</f>
        <v/>
      </c>
      <c r="BA1" s="92">
        <f>COUNTIF(BA4:BA33,"&gt;0")/COUNT(BA4:BA33)</f>
        <v/>
      </c>
      <c r="BB1" s="92">
        <f>COUNTIF(BB4:BB33,"&gt;0")/COUNT(BB4:BB33)</f>
        <v/>
      </c>
      <c r="BC1" s="92">
        <f>COUNTIF(BC4:BC33,"&gt;0")/COUNT(BC4:BC33)</f>
        <v/>
      </c>
    </row>
    <row r="2" ht="13.2" customFormat="1" customHeight="1" s="89">
      <c r="A2" s="89" t="n"/>
      <c r="B2" s="82" t="inlineStr">
        <is>
          <t>实际</t>
        </is>
      </c>
      <c r="C2" s="84">
        <f>IFERROR(AVERAGE(F2:AC2),"")</f>
        <v/>
      </c>
      <c r="D2" s="91">
        <f>IFERROR(MAX(F2:AC2),"")</f>
        <v/>
      </c>
      <c r="E2" s="91">
        <f>IFERROR(MIN(F2:AC2),"")</f>
        <v/>
      </c>
      <c r="F2" s="82">
        <f>AVERAGEIFS(F$4:F$63,$B$4:$B$63,"实际")</f>
        <v/>
      </c>
      <c r="G2" s="82">
        <f>AVERAGEIFS(G$4:G$63,$B$4:$B$63,"实际")</f>
        <v/>
      </c>
      <c r="H2" s="82">
        <f>AVERAGEIFS(H$4:H$63,$B$4:$B$63,"实际")</f>
        <v/>
      </c>
      <c r="I2" s="82">
        <f>AVERAGEIFS(I$4:I$63,$B$4:$B$63,"实际")</f>
        <v/>
      </c>
      <c r="J2" s="82">
        <f>AVERAGEIFS(J$4:J$63,$B$4:$B$63,"实际")</f>
        <v/>
      </c>
      <c r="K2" s="82">
        <f>AVERAGEIFS(K$4:K$63,$B$4:$B$63,"实际")</f>
        <v/>
      </c>
      <c r="L2" s="82">
        <f>AVERAGEIFS(L$4:L$63,$B$4:$B$63,"实际")</f>
        <v/>
      </c>
      <c r="M2" s="82">
        <f>AVERAGEIFS(M$4:M$63,$B$4:$B$63,"实际")</f>
        <v/>
      </c>
      <c r="N2" s="82">
        <f>AVERAGEIFS(N$4:N$63,$B$4:$B$63,"实际")</f>
        <v/>
      </c>
      <c r="O2" s="82">
        <f>AVERAGEIFS(O$4:O$63,$B$4:$B$63,"实际")</f>
        <v/>
      </c>
      <c r="P2" s="82">
        <f>AVERAGEIFS(P$4:P$63,$B$4:$B$63,"实际")</f>
        <v/>
      </c>
      <c r="Q2" s="82">
        <f>AVERAGEIFS(Q$4:Q$63,$B$4:$B$63,"实际")</f>
        <v/>
      </c>
      <c r="R2" s="82">
        <f>AVERAGEIFS(R$4:R$63,$B$4:$B$63,"实际")</f>
        <v/>
      </c>
      <c r="S2" s="82">
        <f>AVERAGEIFS(S$4:S$63,$B$4:$B$63,"实际")</f>
        <v/>
      </c>
      <c r="T2" s="82">
        <f>AVERAGEIFS(T$4:T$63,$B$4:$B$63,"实际")</f>
        <v/>
      </c>
      <c r="U2" s="82">
        <f>AVERAGEIFS(U$4:U$63,$B$4:$B$63,"实际")</f>
        <v/>
      </c>
      <c r="V2" s="82">
        <f>AVERAGEIFS(V$4:V$63,$B$4:$B$63,"实际")</f>
        <v/>
      </c>
      <c r="W2" s="82">
        <f>AVERAGEIFS(W$4:W$63,$B$4:$B$63,"实际")</f>
        <v/>
      </c>
      <c r="X2" s="82">
        <f>AVERAGEIFS(X$4:X$63,$B$4:$B$63,"实际")</f>
        <v/>
      </c>
      <c r="Y2" s="82">
        <f>AVERAGEIFS(Y$4:Y$63,$B$4:$B$63,"实际")</f>
        <v/>
      </c>
      <c r="Z2" s="82">
        <f>AVERAGEIFS(Z$4:Z$63,$B$4:$B$63,"实际")</f>
        <v/>
      </c>
      <c r="AA2" s="82">
        <f>AVERAGEIFS(AA$4:AA$63,$B$4:$B$63,"实际")</f>
        <v/>
      </c>
      <c r="AB2" s="82">
        <f>AVERAGEIFS(AB$4:AB$63,$B$4:$B$63,"实际")</f>
        <v/>
      </c>
      <c r="AC2" s="82">
        <f>AVERAGEIFS(AC$4:AC$63,$B$4:$B$63,"实际")</f>
        <v/>
      </c>
      <c r="AE2" s="90" t="n"/>
      <c r="AF2" s="92">
        <f t="array" ref="AF2">AVERAGE(ABS(AF4:AF34))</f>
        <v/>
      </c>
      <c r="AG2" s="92">
        <f t="array" ref="AG2">AVERAGE(ABS(AG4:AG34))</f>
        <v/>
      </c>
      <c r="AH2" s="92">
        <f t="array" ref="AH2">AVERAGE(ABS(AH4:AH34))</f>
        <v/>
      </c>
      <c r="AI2" s="92">
        <f t="array" ref="AI2">AVERAGE(ABS(AI4:AI34))</f>
        <v/>
      </c>
      <c r="AJ2" s="92">
        <f t="array" ref="AJ2">AVERAGE(ABS(AJ4:AJ34))</f>
        <v/>
      </c>
      <c r="AK2" s="92">
        <f t="array" ref="AK2">AVERAGE(ABS(AK4:AK34))</f>
        <v/>
      </c>
      <c r="AL2" s="92">
        <f t="array" ref="AL2">AVERAGE(ABS(AL4:AL34))</f>
        <v/>
      </c>
      <c r="AM2" s="92">
        <f t="array" ref="AM2">AVERAGE(ABS(AM4:AM34))</f>
        <v/>
      </c>
      <c r="AN2" s="92">
        <f t="array" ref="AN2">AVERAGE(ABS(AN4:AN34))</f>
        <v/>
      </c>
      <c r="AO2" s="92">
        <f t="array" ref="AO2">AVERAGE(ABS(AO4:AO34))</f>
        <v/>
      </c>
      <c r="AP2" s="92">
        <f t="array" ref="AP2">AVERAGE(ABS(AP4:AP34))</f>
        <v/>
      </c>
      <c r="AQ2" s="92">
        <f t="array" ref="AQ2">AVERAGE(ABS(AQ4:AQ34))</f>
        <v/>
      </c>
      <c r="AR2" s="92">
        <f t="array" ref="AR2">AVERAGE(ABS(AR4:AR34))</f>
        <v/>
      </c>
      <c r="AS2" s="92">
        <f t="array" ref="AS2">AVERAGE(ABS(AS4:AS34))</f>
        <v/>
      </c>
      <c r="AT2" s="92">
        <f t="array" ref="AT2">AVERAGE(ABS(AT4:AT34))</f>
        <v/>
      </c>
      <c r="AU2" s="92">
        <f t="array" ref="AU2">AVERAGE(ABS(AU4:AU34))</f>
        <v/>
      </c>
      <c r="AV2" s="92">
        <f t="array" ref="AV2">AVERAGE(ABS(AV4:AV34))</f>
        <v/>
      </c>
      <c r="AW2" s="92">
        <f t="array" ref="AW2">AVERAGE(ABS(AW4:AW34))</f>
        <v/>
      </c>
      <c r="AX2" s="92">
        <f t="array" ref="AX2">AVERAGE(ABS(AX4:AX34))</f>
        <v/>
      </c>
      <c r="AY2" s="92">
        <f t="array" ref="AY2">AVERAGE(ABS(AY4:AY34))</f>
        <v/>
      </c>
      <c r="AZ2" s="92">
        <f t="array" ref="AZ2">AVERAGE(ABS(AZ4:AZ34))</f>
        <v/>
      </c>
      <c r="BA2" s="92">
        <f t="array" ref="BA2">AVERAGE(ABS(BA4:BA34))</f>
        <v/>
      </c>
      <c r="BB2" s="92">
        <f t="array" ref="BB2">AVERAGE(ABS(BB4:BB34))</f>
        <v/>
      </c>
      <c r="BC2" s="92">
        <f t="array" ref="BC2">AVERAGE(ABS(BC4:BC34))</f>
        <v/>
      </c>
    </row>
    <row r="3" ht="13.2" customFormat="1" customHeight="1" s="59">
      <c r="A3" s="93" t="inlineStr">
        <is>
          <t>日期</t>
        </is>
      </c>
      <c r="B3" s="94" t="inlineStr">
        <is>
          <t>类别</t>
        </is>
      </c>
      <c r="C3" s="95" t="inlineStr">
        <is>
          <t>平均</t>
        </is>
      </c>
      <c r="D3" s="95" t="inlineStr">
        <is>
          <t>最大</t>
        </is>
      </c>
      <c r="E3" s="95" t="inlineStr">
        <is>
          <t>最小</t>
        </is>
      </c>
      <c r="F3" s="36" t="n">
        <v>0</v>
      </c>
      <c r="G3" s="36" t="n">
        <v>1</v>
      </c>
      <c r="H3" s="36" t="n">
        <v>2</v>
      </c>
      <c r="I3" s="36" t="n">
        <v>3</v>
      </c>
      <c r="J3" s="36" t="n">
        <v>4</v>
      </c>
      <c r="K3" s="36" t="n">
        <v>5</v>
      </c>
      <c r="L3" s="36" t="n">
        <v>6</v>
      </c>
      <c r="M3" s="36" t="n">
        <v>7</v>
      </c>
      <c r="N3" s="36" t="n">
        <v>8</v>
      </c>
      <c r="O3" s="36" t="n">
        <v>9</v>
      </c>
      <c r="P3" s="36" t="n">
        <v>10</v>
      </c>
      <c r="Q3" s="36" t="n">
        <v>11</v>
      </c>
      <c r="R3" s="36" t="n">
        <v>12</v>
      </c>
      <c r="S3" s="36" t="n">
        <v>13</v>
      </c>
      <c r="T3" s="36" t="n">
        <v>14</v>
      </c>
      <c r="U3" s="36" t="n">
        <v>15</v>
      </c>
      <c r="V3" s="36" t="n">
        <v>16</v>
      </c>
      <c r="W3" s="36" t="n">
        <v>17</v>
      </c>
      <c r="X3" s="36" t="n">
        <v>18</v>
      </c>
      <c r="Y3" s="36" t="n">
        <v>19</v>
      </c>
      <c r="Z3" s="36" t="n">
        <v>20</v>
      </c>
      <c r="AA3" s="36" t="n">
        <v>21</v>
      </c>
      <c r="AB3" s="36" t="n">
        <v>22</v>
      </c>
      <c r="AC3" s="36" t="n">
        <v>23</v>
      </c>
      <c r="AE3" s="56" t="n"/>
      <c r="AF3" s="96" t="inlineStr">
        <is>
          <t>0时</t>
        </is>
      </c>
      <c r="AG3" s="96" t="inlineStr">
        <is>
          <t>1时</t>
        </is>
      </c>
      <c r="AH3" s="96" t="inlineStr">
        <is>
          <t>2时</t>
        </is>
      </c>
      <c r="AI3" s="96" t="inlineStr">
        <is>
          <t>3时</t>
        </is>
      </c>
      <c r="AJ3" s="96" t="inlineStr">
        <is>
          <t>4时</t>
        </is>
      </c>
      <c r="AK3" s="96" t="inlineStr">
        <is>
          <t>5时</t>
        </is>
      </c>
      <c r="AL3" s="96" t="inlineStr">
        <is>
          <t>6时</t>
        </is>
      </c>
      <c r="AM3" s="96" t="inlineStr">
        <is>
          <t>7时</t>
        </is>
      </c>
      <c r="AN3" s="96" t="inlineStr">
        <is>
          <t>8时</t>
        </is>
      </c>
      <c r="AO3" s="96" t="inlineStr">
        <is>
          <t>9时</t>
        </is>
      </c>
      <c r="AP3" s="96" t="inlineStr">
        <is>
          <t>10时</t>
        </is>
      </c>
      <c r="AQ3" s="96" t="inlineStr">
        <is>
          <t>11时</t>
        </is>
      </c>
      <c r="AR3" s="96" t="inlineStr">
        <is>
          <t>12时</t>
        </is>
      </c>
      <c r="AS3" s="96" t="inlineStr">
        <is>
          <t>13时</t>
        </is>
      </c>
      <c r="AT3" s="96" t="inlineStr">
        <is>
          <t>14时</t>
        </is>
      </c>
      <c r="AU3" s="96" t="inlineStr">
        <is>
          <t>15时</t>
        </is>
      </c>
      <c r="AV3" s="96" t="inlineStr">
        <is>
          <t>16时</t>
        </is>
      </c>
      <c r="AW3" s="96" t="inlineStr">
        <is>
          <t>17时</t>
        </is>
      </c>
      <c r="AX3" s="96" t="inlineStr">
        <is>
          <t>18时</t>
        </is>
      </c>
      <c r="AY3" s="96" t="inlineStr">
        <is>
          <t>19时</t>
        </is>
      </c>
      <c r="AZ3" s="96" t="inlineStr">
        <is>
          <t>20时</t>
        </is>
      </c>
      <c r="BA3" s="96" t="inlineStr">
        <is>
          <t>21时</t>
        </is>
      </c>
      <c r="BB3" s="96" t="inlineStr">
        <is>
          <t>22时</t>
        </is>
      </c>
      <c r="BC3" s="96" t="inlineStr">
        <is>
          <t>23时</t>
        </is>
      </c>
    </row>
    <row r="4">
      <c r="A4" s="97" t="inlineStr">
        <is>
          <t>2025-01-01</t>
        </is>
      </c>
      <c r="B4" s="98" t="inlineStr">
        <is>
          <t>预测</t>
        </is>
      </c>
      <c r="C4" s="91">
        <f>IFERROR(AVERAGE(F4:AC4),"")</f>
        <v/>
      </c>
      <c r="D4" s="91">
        <f>IFERROR(MAX(F4:AC4),"")</f>
        <v/>
      </c>
      <c r="E4" s="91">
        <f>IFERROR(MIN(F4:AC4),"")</f>
        <v/>
      </c>
      <c r="F4" s="89">
        <f>IFERROR(AVERAGEIFS(统调负荷!$E:$E,统调负荷!$B:$B,F$3,统调负荷!$C:$C,$A4)/10,"")</f>
        <v/>
      </c>
      <c r="G4" s="89">
        <f>IFERROR(AVERAGEIFS(统调负荷!$E:$E,统调负荷!$B:$B,G$3,统调负荷!$C:$C,$A4)/10,"")</f>
        <v/>
      </c>
      <c r="H4" s="89">
        <f>IFERROR(AVERAGEIFS(统调负荷!$E:$E,统调负荷!$B:$B,H$3,统调负荷!$C:$C,$A4)/10,"")</f>
        <v/>
      </c>
      <c r="I4" s="89">
        <f>IFERROR(AVERAGEIFS(统调负荷!$E:$E,统调负荷!$B:$B,I$3,统调负荷!$C:$C,$A4)/10,"")</f>
        <v/>
      </c>
      <c r="J4" s="89">
        <f>IFERROR(AVERAGEIFS(统调负荷!$E:$E,统调负荷!$B:$B,J$3,统调负荷!$C:$C,$A4)/10,"")</f>
        <v/>
      </c>
      <c r="K4" s="89">
        <f>IFERROR(AVERAGEIFS(统调负荷!$E:$E,统调负荷!$B:$B,K$3,统调负荷!$C:$C,$A4)/10,"")</f>
        <v/>
      </c>
      <c r="L4" s="89">
        <f>IFERROR(AVERAGEIFS(统调负荷!$E:$E,统调负荷!$B:$B,L$3,统调负荷!$C:$C,$A4)/10,"")</f>
        <v/>
      </c>
      <c r="M4" s="89">
        <f>IFERROR(AVERAGEIFS(统调负荷!$E:$E,统调负荷!$B:$B,M$3,统调负荷!$C:$C,$A4)/10,"")</f>
        <v/>
      </c>
      <c r="N4" s="89">
        <f>IFERROR(AVERAGEIFS(统调负荷!$E:$E,统调负荷!$B:$B,N$3,统调负荷!$C:$C,$A4)/10,"")</f>
        <v/>
      </c>
      <c r="O4" s="89">
        <f>IFERROR(AVERAGEIFS(统调负荷!$E:$E,统调负荷!$B:$B,O$3,统调负荷!$C:$C,$A4)/10,"")</f>
        <v/>
      </c>
      <c r="P4" s="89">
        <f>IFERROR(AVERAGEIFS(统调负荷!$E:$E,统调负荷!$B:$B,P$3,统调负荷!$C:$C,$A4)/10,"")</f>
        <v/>
      </c>
      <c r="Q4" s="89">
        <f>IFERROR(AVERAGEIFS(统调负荷!$E:$E,统调负荷!$B:$B,Q$3,统调负荷!$C:$C,$A4)/10,"")</f>
        <v/>
      </c>
      <c r="R4" s="89">
        <f>IFERROR(AVERAGEIFS(统调负荷!$E:$E,统调负荷!$B:$B,R$3,统调负荷!$C:$C,$A4)/10,"")</f>
        <v/>
      </c>
      <c r="S4" s="89">
        <f>IFERROR(AVERAGEIFS(统调负荷!$E:$E,统调负荷!$B:$B,S$3,统调负荷!$C:$C,$A4)/10,"")</f>
        <v/>
      </c>
      <c r="T4" s="89">
        <f>IFERROR(AVERAGEIFS(统调负荷!$E:$E,统调负荷!$B:$B,T$3,统调负荷!$C:$C,$A4)/10,"")</f>
        <v/>
      </c>
      <c r="U4" s="89">
        <f>IFERROR(AVERAGEIFS(统调负荷!$E:$E,统调负荷!$B:$B,U$3,统调负荷!$C:$C,$A4)/10,"")</f>
        <v/>
      </c>
      <c r="V4" s="89">
        <f>IFERROR(AVERAGEIFS(统调负荷!$E:$E,统调负荷!$B:$B,V$3,统调负荷!$C:$C,$A4)/10,"")</f>
        <v/>
      </c>
      <c r="W4" s="89">
        <f>IFERROR(AVERAGEIFS(统调负荷!$E:$E,统调负荷!$B:$B,W$3,统调负荷!$C:$C,$A4)/10,"")</f>
        <v/>
      </c>
      <c r="X4" s="89">
        <f>IFERROR(AVERAGEIFS(统调负荷!$E:$E,统调负荷!$B:$B,X$3,统调负荷!$C:$C,$A4)/10,"")</f>
        <v/>
      </c>
      <c r="Y4" s="89">
        <f>IFERROR(AVERAGEIFS(统调负荷!$E:$E,统调负荷!$B:$B,Y$3,统调负荷!$C:$C,$A4)/10,"")</f>
        <v/>
      </c>
      <c r="Z4" s="89">
        <f>IFERROR(AVERAGEIFS(统调负荷!$E:$E,统调负荷!$B:$B,Z$3,统调负荷!$C:$C,$A4)/10,"")</f>
        <v/>
      </c>
      <c r="AA4" s="89">
        <f>IFERROR(AVERAGEIFS(统调负荷!$E:$E,统调负荷!$B:$B,AA$3,统调负荷!$C:$C,$A4)/10,"")</f>
        <v/>
      </c>
      <c r="AB4" s="89">
        <f>IFERROR(AVERAGEIFS(统调负荷!$E:$E,统调负荷!$B:$B,AB$3,统调负荷!$C:$C,$A4)/10,"")</f>
        <v/>
      </c>
      <c r="AC4" s="89">
        <f>IFERROR(AVERAGEIFS(统调负荷!$E:$E,统调负荷!$B:$B,AC$3,统调负荷!$C:$C,$A4)/10,"")</f>
        <v/>
      </c>
      <c r="AD4" s="89" t="n"/>
      <c r="AE4" s="23">
        <f>检修、备用和必开!$A2</f>
        <v/>
      </c>
      <c r="AF4" s="92">
        <f>IFERROR(OFFSET($A$3,ROW(AE1)*2,COLUMN(E3))-OFFSET($A$3,ROW(AE1)*2-1,COLUMN(E3)),"")</f>
        <v/>
      </c>
      <c r="AG4" s="92">
        <f>IFERROR(OFFSET($A$3,ROW(AF1)*2,COLUMN(F3))-OFFSET($A$3,ROW(AF1)*2-1,COLUMN(F3)),"")</f>
        <v/>
      </c>
      <c r="AH4" s="92">
        <f>IFERROR(OFFSET($A$3,ROW(AG1)*2,COLUMN(G3))-OFFSET($A$3,ROW(AG1)*2-1,COLUMN(G3)),"")</f>
        <v/>
      </c>
      <c r="AI4" s="92">
        <f>IFERROR(OFFSET($A$3,ROW(AH1)*2,COLUMN(H3))-OFFSET($A$3,ROW(AH1)*2-1,COLUMN(H3)),"")</f>
        <v/>
      </c>
      <c r="AJ4" s="92">
        <f>IFERROR(OFFSET($A$3,ROW(AI1)*2,COLUMN(I3))-OFFSET($A$3,ROW(AI1)*2-1,COLUMN(I3)),"")</f>
        <v/>
      </c>
      <c r="AK4" s="92">
        <f>IFERROR(OFFSET($A$3,ROW(AJ1)*2,COLUMN(J3))-OFFSET($A$3,ROW(AJ1)*2-1,COLUMN(J3)),"")</f>
        <v/>
      </c>
      <c r="AL4" s="92">
        <f>IFERROR(OFFSET($A$3,ROW(AK1)*2,COLUMN(K3))-OFFSET($A$3,ROW(AK1)*2-1,COLUMN(K3)),"")</f>
        <v/>
      </c>
      <c r="AM4" s="92">
        <f>IFERROR(OFFSET($A$3,ROW(AL1)*2,COLUMN(L3))-OFFSET($A$3,ROW(AL1)*2-1,COLUMN(L3)),"")</f>
        <v/>
      </c>
      <c r="AN4" s="92">
        <f>IFERROR(OFFSET($A$3,ROW(AM1)*2,COLUMN(M3))-OFFSET($A$3,ROW(AM1)*2-1,COLUMN(M3)),"")</f>
        <v/>
      </c>
      <c r="AO4" s="92">
        <f>IFERROR(OFFSET($A$3,ROW(AN1)*2,COLUMN(N3))-OFFSET($A$3,ROW(AN1)*2-1,COLUMN(N3)),"")</f>
        <v/>
      </c>
      <c r="AP4" s="92">
        <f>IFERROR(OFFSET($A$3,ROW(AO1)*2,COLUMN(O3))-OFFSET($A$3,ROW(AO1)*2-1,COLUMN(O3)),"")</f>
        <v/>
      </c>
      <c r="AQ4" s="92">
        <f>IFERROR(OFFSET($A$3,ROW(AP1)*2,COLUMN(P3))-OFFSET($A$3,ROW(AP1)*2-1,COLUMN(P3)),"")</f>
        <v/>
      </c>
      <c r="AR4" s="92">
        <f>IFERROR(OFFSET($A$3,ROW(AQ1)*2,COLUMN(Q3))-OFFSET($A$3,ROW(AQ1)*2-1,COLUMN(Q3)),"")</f>
        <v/>
      </c>
      <c r="AS4" s="92">
        <f>IFERROR(OFFSET($A$3,ROW(AR1)*2,COLUMN(R3))-OFFSET($A$3,ROW(AR1)*2-1,COLUMN(R3)),"")</f>
        <v/>
      </c>
      <c r="AT4" s="92">
        <f>IFERROR(OFFSET($A$3,ROW(AS1)*2,COLUMN(S3))-OFFSET($A$3,ROW(AS1)*2-1,COLUMN(S3)),"")</f>
        <v/>
      </c>
      <c r="AU4" s="92">
        <f>IFERROR(OFFSET($A$3,ROW(AT1)*2,COLUMN(T3))-OFFSET($A$3,ROW(AT1)*2-1,COLUMN(T3)),"")</f>
        <v/>
      </c>
      <c r="AV4" s="92">
        <f>IFERROR(OFFSET($A$3,ROW(AU1)*2,COLUMN(U3))-OFFSET($A$3,ROW(AU1)*2-1,COLUMN(U3)),"")</f>
        <v/>
      </c>
      <c r="AW4" s="92">
        <f>IFERROR(OFFSET($A$3,ROW(AV1)*2,COLUMN(V3))-OFFSET($A$3,ROW(AV1)*2-1,COLUMN(V3)),"")</f>
        <v/>
      </c>
      <c r="AX4" s="92">
        <f>IFERROR(OFFSET($A$3,ROW(AW1)*2,COLUMN(W3))-OFFSET($A$3,ROW(AW1)*2-1,COLUMN(W3)),"")</f>
        <v/>
      </c>
      <c r="AY4" s="92">
        <f>IFERROR(OFFSET($A$3,ROW(AX1)*2,COLUMN(X3))-OFFSET($A$3,ROW(AX1)*2-1,COLUMN(X3)),"")</f>
        <v/>
      </c>
      <c r="AZ4" s="92">
        <f>IFERROR(OFFSET($A$3,ROW(AY1)*2,COLUMN(Y3))-OFFSET($A$3,ROW(AY1)*2-1,COLUMN(Y3)),"")</f>
        <v/>
      </c>
      <c r="BA4" s="92">
        <f>IFERROR(OFFSET($A$3,ROW(AZ1)*2,COLUMN(Z3))-OFFSET($A$3,ROW(AZ1)*2-1,COLUMN(Z3)),"")</f>
        <v/>
      </c>
      <c r="BB4" s="92">
        <f>IFERROR(OFFSET($A$3,ROW(BA1)*2,COLUMN(AA3))-OFFSET($A$3,ROW(BA1)*2-1,COLUMN(AA3)),"")</f>
        <v/>
      </c>
      <c r="BC4" s="92">
        <f>IFERROR(OFFSET($A$3,ROW(BB1)*2,COLUMN(AB3))-OFFSET($A$3,ROW(BB1)*2-1,COLUMN(AB3)),"")</f>
        <v/>
      </c>
    </row>
    <row r="5">
      <c r="A5" s="99" t="inlineStr">
        <is>
          <t>2025-01-01</t>
        </is>
      </c>
      <c r="B5" s="100" t="inlineStr">
        <is>
          <t>实际</t>
        </is>
      </c>
      <c r="C5" s="91">
        <f>IFERROR(AVERAGE(F5:AC5),"")</f>
        <v/>
      </c>
      <c r="D5" s="91">
        <f>IFERROR(MAX(F5:AC5),"")</f>
        <v/>
      </c>
      <c r="E5" s="91">
        <f>IFERROR(MIN(F5:AC5),"")</f>
        <v/>
      </c>
      <c r="F5" s="89">
        <f>IFERROR(AVERAGEIFS(统调负荷!$N:$N,统调负荷!$B:$B,F$3,统调负荷!$C:$C,$A5)/10,"")</f>
        <v/>
      </c>
      <c r="G5" s="89">
        <f>IFERROR(AVERAGEIFS(统调负荷!$N:$N,统调负荷!$B:$B,G$3,统调负荷!$C:$C,$A5)/10,"")</f>
        <v/>
      </c>
      <c r="H5" s="89">
        <f>IFERROR(AVERAGEIFS(统调负荷!$N:$N,统调负荷!$B:$B,H$3,统调负荷!$C:$C,$A5)/10,"")</f>
        <v/>
      </c>
      <c r="I5" s="89">
        <f>IFERROR(AVERAGEIFS(统调负荷!$N:$N,统调负荷!$B:$B,I$3,统调负荷!$C:$C,$A5)/10,"")</f>
        <v/>
      </c>
      <c r="J5" s="89">
        <f>IFERROR(AVERAGEIFS(统调负荷!$N:$N,统调负荷!$B:$B,J$3,统调负荷!$C:$C,$A5)/10,"")</f>
        <v/>
      </c>
      <c r="K5" s="89">
        <f>IFERROR(AVERAGEIFS(统调负荷!$N:$N,统调负荷!$B:$B,K$3,统调负荷!$C:$C,$A5)/10,"")</f>
        <v/>
      </c>
      <c r="L5" s="89">
        <f>IFERROR(AVERAGEIFS(统调负荷!$N:$N,统调负荷!$B:$B,L$3,统调负荷!$C:$C,$A5)/10,"")</f>
        <v/>
      </c>
      <c r="M5" s="89">
        <f>IFERROR(AVERAGEIFS(统调负荷!$N:$N,统调负荷!$B:$B,M$3,统调负荷!$C:$C,$A5)/10,"")</f>
        <v/>
      </c>
      <c r="N5" s="89">
        <f>IFERROR(AVERAGEIFS(统调负荷!$N:$N,统调负荷!$B:$B,N$3,统调负荷!$C:$C,$A5)/10,"")</f>
        <v/>
      </c>
      <c r="O5" s="89">
        <f>IFERROR(AVERAGEIFS(统调负荷!$N:$N,统调负荷!$B:$B,O$3,统调负荷!$C:$C,$A5)/10,"")</f>
        <v/>
      </c>
      <c r="P5" s="89">
        <f>IFERROR(AVERAGEIFS(统调负荷!$N:$N,统调负荷!$B:$B,P$3,统调负荷!$C:$C,$A5)/10,"")</f>
        <v/>
      </c>
      <c r="Q5" s="89">
        <f>IFERROR(AVERAGEIFS(统调负荷!$N:$N,统调负荷!$B:$B,Q$3,统调负荷!$C:$C,$A5)/10,"")</f>
        <v/>
      </c>
      <c r="R5" s="89">
        <f>IFERROR(AVERAGEIFS(统调负荷!$N:$N,统调负荷!$B:$B,R$3,统调负荷!$C:$C,$A5)/10,"")</f>
        <v/>
      </c>
      <c r="S5" s="89">
        <f>IFERROR(AVERAGEIFS(统调负荷!$N:$N,统调负荷!$B:$B,S$3,统调负荷!$C:$C,$A5)/10,"")</f>
        <v/>
      </c>
      <c r="T5" s="89">
        <f>IFERROR(AVERAGEIFS(统调负荷!$N:$N,统调负荷!$B:$B,T$3,统调负荷!$C:$C,$A5)/10,"")</f>
        <v/>
      </c>
      <c r="U5" s="89">
        <f>IFERROR(AVERAGEIFS(统调负荷!$N:$N,统调负荷!$B:$B,U$3,统调负荷!$C:$C,$A5)/10,"")</f>
        <v/>
      </c>
      <c r="V5" s="89">
        <f>IFERROR(AVERAGEIFS(统调负荷!$N:$N,统调负荷!$B:$B,V$3,统调负荷!$C:$C,$A5)/10,"")</f>
        <v/>
      </c>
      <c r="W5" s="89">
        <f>IFERROR(AVERAGEIFS(统调负荷!$N:$N,统调负荷!$B:$B,W$3,统调负荷!$C:$C,$A5)/10,"")</f>
        <v/>
      </c>
      <c r="X5" s="89">
        <f>IFERROR(AVERAGEIFS(统调负荷!$N:$N,统调负荷!$B:$B,X$3,统调负荷!$C:$C,$A5)/10,"")</f>
        <v/>
      </c>
      <c r="Y5" s="89">
        <f>IFERROR(AVERAGEIFS(统调负荷!$N:$N,统调负荷!$B:$B,Y$3,统调负荷!$C:$C,$A5)/10,"")</f>
        <v/>
      </c>
      <c r="Z5" s="89">
        <f>IFERROR(AVERAGEIFS(统调负荷!$N:$N,统调负荷!$B:$B,Z$3,统调负荷!$C:$C,$A5)/10,"")</f>
        <v/>
      </c>
      <c r="AA5" s="89">
        <f>IFERROR(AVERAGEIFS(统调负荷!$N:$N,统调负荷!$B:$B,AA$3,统调负荷!$C:$C,$A5)/10,"")</f>
        <v/>
      </c>
      <c r="AB5" s="89">
        <f>IFERROR(AVERAGEIFS(统调负荷!$N:$N,统调负荷!$B:$B,AB$3,统调负荷!$C:$C,$A5)/10,"")</f>
        <v/>
      </c>
      <c r="AC5" s="89">
        <f>IFERROR(AVERAGEIFS(统调负荷!$N:$N,统调负荷!$B:$B,AC$3,统调负荷!$C:$C,$A5)/10,"")</f>
        <v/>
      </c>
      <c r="AD5" s="89" t="n"/>
      <c r="AE5" s="23">
        <f>检修、备用和必开!$A3</f>
        <v/>
      </c>
      <c r="AF5" s="92">
        <f>IFERROR(OFFSET($A$3,ROW(AE2)*2,COLUMN(E4))-OFFSET($A$3,ROW(AE2)*2-1,COLUMN(E4)),"")</f>
        <v/>
      </c>
      <c r="AG5" s="92">
        <f>IFERROR(OFFSET($A$3,ROW(AF2)*2,COLUMN(F4))-OFFSET($A$3,ROW(AF2)*2-1,COLUMN(F4)),"")</f>
        <v/>
      </c>
      <c r="AH5" s="92">
        <f>IFERROR(OFFSET($A$3,ROW(AG2)*2,COLUMN(G4))-OFFSET($A$3,ROW(AG2)*2-1,COLUMN(G4)),"")</f>
        <v/>
      </c>
      <c r="AI5" s="92">
        <f>IFERROR(OFFSET($A$3,ROW(AH2)*2,COLUMN(H4))-OFFSET($A$3,ROW(AH2)*2-1,COLUMN(H4)),"")</f>
        <v/>
      </c>
      <c r="AJ5" s="92">
        <f>IFERROR(OFFSET($A$3,ROW(AI2)*2,COLUMN(I4))-OFFSET($A$3,ROW(AI2)*2-1,COLUMN(I4)),"")</f>
        <v/>
      </c>
      <c r="AK5" s="92">
        <f>IFERROR(OFFSET($A$3,ROW(AJ2)*2,COLUMN(J4))-OFFSET($A$3,ROW(AJ2)*2-1,COLUMN(J4)),"")</f>
        <v/>
      </c>
      <c r="AL5" s="92">
        <f>IFERROR(OFFSET($A$3,ROW(AK2)*2,COLUMN(K4))-OFFSET($A$3,ROW(AK2)*2-1,COLUMN(K4)),"")</f>
        <v/>
      </c>
      <c r="AM5" s="92">
        <f>IFERROR(OFFSET($A$3,ROW(AL2)*2,COLUMN(L4))-OFFSET($A$3,ROW(AL2)*2-1,COLUMN(L4)),"")</f>
        <v/>
      </c>
      <c r="AN5" s="92">
        <f>IFERROR(OFFSET($A$3,ROW(AM2)*2,COLUMN(M4))-OFFSET($A$3,ROW(AM2)*2-1,COLUMN(M4)),"")</f>
        <v/>
      </c>
      <c r="AO5" s="92">
        <f>IFERROR(OFFSET($A$3,ROW(AN2)*2,COLUMN(N4))-OFFSET($A$3,ROW(AN2)*2-1,COLUMN(N4)),"")</f>
        <v/>
      </c>
      <c r="AP5" s="92">
        <f>IFERROR(OFFSET($A$3,ROW(AO2)*2,COLUMN(O4))-OFFSET($A$3,ROW(AO2)*2-1,COLUMN(O4)),"")</f>
        <v/>
      </c>
      <c r="AQ5" s="92">
        <f>IFERROR(OFFSET($A$3,ROW(AP2)*2,COLUMN(P4))-OFFSET($A$3,ROW(AP2)*2-1,COLUMN(P4)),"")</f>
        <v/>
      </c>
      <c r="AR5" s="92">
        <f>IFERROR(OFFSET($A$3,ROW(AQ2)*2,COLUMN(Q4))-OFFSET($A$3,ROW(AQ2)*2-1,COLUMN(Q4)),"")</f>
        <v/>
      </c>
      <c r="AS5" s="92">
        <f>IFERROR(OFFSET($A$3,ROW(AR2)*2,COLUMN(R4))-OFFSET($A$3,ROW(AR2)*2-1,COLUMN(R4)),"")</f>
        <v/>
      </c>
      <c r="AT5" s="92">
        <f>IFERROR(OFFSET($A$3,ROW(AS2)*2,COLUMN(S4))-OFFSET($A$3,ROW(AS2)*2-1,COLUMN(S4)),"")</f>
        <v/>
      </c>
      <c r="AU5" s="92">
        <f>IFERROR(OFFSET($A$3,ROW(AT2)*2,COLUMN(T4))-OFFSET($A$3,ROW(AT2)*2-1,COLUMN(T4)),"")</f>
        <v/>
      </c>
      <c r="AV5" s="92">
        <f>IFERROR(OFFSET($A$3,ROW(AU2)*2,COLUMN(U4))-OFFSET($A$3,ROW(AU2)*2-1,COLUMN(U4)),"")</f>
        <v/>
      </c>
      <c r="AW5" s="92">
        <f>IFERROR(OFFSET($A$3,ROW(AV2)*2,COLUMN(V4))-OFFSET($A$3,ROW(AV2)*2-1,COLUMN(V4)),"")</f>
        <v/>
      </c>
      <c r="AX5" s="92">
        <f>IFERROR(OFFSET($A$3,ROW(AW2)*2,COLUMN(W4))-OFFSET($A$3,ROW(AW2)*2-1,COLUMN(W4)),"")</f>
        <v/>
      </c>
      <c r="AY5" s="92">
        <f>IFERROR(OFFSET($A$3,ROW(AX2)*2,COLUMN(X4))-OFFSET($A$3,ROW(AX2)*2-1,COLUMN(X4)),"")</f>
        <v/>
      </c>
      <c r="AZ5" s="92">
        <f>IFERROR(OFFSET($A$3,ROW(AY2)*2,COLUMN(Y4))-OFFSET($A$3,ROW(AY2)*2-1,COLUMN(Y4)),"")</f>
        <v/>
      </c>
      <c r="BA5" s="92">
        <f>IFERROR(OFFSET($A$3,ROW(AZ2)*2,COLUMN(Z4))-OFFSET($A$3,ROW(AZ2)*2-1,COLUMN(Z4)),"")</f>
        <v/>
      </c>
      <c r="BB5" s="92">
        <f>IFERROR(OFFSET($A$3,ROW(BA2)*2,COLUMN(AA4))-OFFSET($A$3,ROW(BA2)*2-1,COLUMN(AA4)),"")</f>
        <v/>
      </c>
      <c r="BC5" s="92">
        <f>IFERROR(OFFSET($A$3,ROW(BB2)*2,COLUMN(AB4))-OFFSET($A$3,ROW(BB2)*2-1,COLUMN(AB4)),"")</f>
        <v/>
      </c>
    </row>
    <row r="6">
      <c r="A6" s="97" t="inlineStr">
        <is>
          <t>2025-01-02</t>
        </is>
      </c>
      <c r="B6" s="100" t="inlineStr">
        <is>
          <t>预测</t>
        </is>
      </c>
      <c r="C6" s="91">
        <f>IFERROR(AVERAGE(F6:AC6),"")</f>
        <v/>
      </c>
      <c r="D6" s="91">
        <f>IFERROR(MAX(F6:AC6),"")</f>
        <v/>
      </c>
      <c r="E6" s="91">
        <f>IFERROR(MIN(F6:AC6),"")</f>
        <v/>
      </c>
      <c r="F6" s="89">
        <f>IFERROR(AVERAGEIFS(统调负荷!$E:$E,统调负荷!$B:$B,F$3,统调负荷!$C:$C,$A6)/10,"")</f>
        <v/>
      </c>
      <c r="G6" s="89">
        <f>IFERROR(AVERAGEIFS(统调负荷!$E:$E,统调负荷!$B:$B,G$3,统调负荷!$C:$C,$A6)/10,"")</f>
        <v/>
      </c>
      <c r="H6" s="89">
        <f>IFERROR(AVERAGEIFS(统调负荷!$E:$E,统调负荷!$B:$B,H$3,统调负荷!$C:$C,$A6)/10,"")</f>
        <v/>
      </c>
      <c r="I6" s="89">
        <f>IFERROR(AVERAGEIFS(统调负荷!$E:$E,统调负荷!$B:$B,I$3,统调负荷!$C:$C,$A6)/10,"")</f>
        <v/>
      </c>
      <c r="J6" s="89">
        <f>IFERROR(AVERAGEIFS(统调负荷!$E:$E,统调负荷!$B:$B,J$3,统调负荷!$C:$C,$A6)/10,"")</f>
        <v/>
      </c>
      <c r="K6" s="89">
        <f>IFERROR(AVERAGEIFS(统调负荷!$E:$E,统调负荷!$B:$B,K$3,统调负荷!$C:$C,$A6)/10,"")</f>
        <v/>
      </c>
      <c r="L6" s="89">
        <f>IFERROR(AVERAGEIFS(统调负荷!$E:$E,统调负荷!$B:$B,L$3,统调负荷!$C:$C,$A6)/10,"")</f>
        <v/>
      </c>
      <c r="M6" s="89">
        <f>IFERROR(AVERAGEIFS(统调负荷!$E:$E,统调负荷!$B:$B,M$3,统调负荷!$C:$C,$A6)/10,"")</f>
        <v/>
      </c>
      <c r="N6" s="89">
        <f>IFERROR(AVERAGEIFS(统调负荷!$E:$E,统调负荷!$B:$B,N$3,统调负荷!$C:$C,$A6)/10,"")</f>
        <v/>
      </c>
      <c r="O6" s="89">
        <f>IFERROR(AVERAGEIFS(统调负荷!$E:$E,统调负荷!$B:$B,O$3,统调负荷!$C:$C,$A6)/10,"")</f>
        <v/>
      </c>
      <c r="P6" s="89">
        <f>IFERROR(AVERAGEIFS(统调负荷!$E:$E,统调负荷!$B:$B,P$3,统调负荷!$C:$C,$A6)/10,"")</f>
        <v/>
      </c>
      <c r="Q6" s="89">
        <f>IFERROR(AVERAGEIFS(统调负荷!$E:$E,统调负荷!$B:$B,Q$3,统调负荷!$C:$C,$A6)/10,"")</f>
        <v/>
      </c>
      <c r="R6" s="89">
        <f>IFERROR(AVERAGEIFS(统调负荷!$E:$E,统调负荷!$B:$B,R$3,统调负荷!$C:$C,$A6)/10,"")</f>
        <v/>
      </c>
      <c r="S6" s="89">
        <f>IFERROR(AVERAGEIFS(统调负荷!$E:$E,统调负荷!$B:$B,S$3,统调负荷!$C:$C,$A6)/10,"")</f>
        <v/>
      </c>
      <c r="T6" s="89">
        <f>IFERROR(AVERAGEIFS(统调负荷!$E:$E,统调负荷!$B:$B,T$3,统调负荷!$C:$C,$A6)/10,"")</f>
        <v/>
      </c>
      <c r="U6" s="89">
        <f>IFERROR(AVERAGEIFS(统调负荷!$E:$E,统调负荷!$B:$B,U$3,统调负荷!$C:$C,$A6)/10,"")</f>
        <v/>
      </c>
      <c r="V6" s="89">
        <f>IFERROR(AVERAGEIFS(统调负荷!$E:$E,统调负荷!$B:$B,V$3,统调负荷!$C:$C,$A6)/10,"")</f>
        <v/>
      </c>
      <c r="W6" s="89">
        <f>IFERROR(AVERAGEIFS(统调负荷!$E:$E,统调负荷!$B:$B,W$3,统调负荷!$C:$C,$A6)/10,"")</f>
        <v/>
      </c>
      <c r="X6" s="89">
        <f>IFERROR(AVERAGEIFS(统调负荷!$E:$E,统调负荷!$B:$B,X$3,统调负荷!$C:$C,$A6)/10,"")</f>
        <v/>
      </c>
      <c r="Y6" s="89">
        <f>IFERROR(AVERAGEIFS(统调负荷!$E:$E,统调负荷!$B:$B,Y$3,统调负荷!$C:$C,$A6)/10,"")</f>
        <v/>
      </c>
      <c r="Z6" s="89">
        <f>IFERROR(AVERAGEIFS(统调负荷!$E:$E,统调负荷!$B:$B,Z$3,统调负荷!$C:$C,$A6)/10,"")</f>
        <v/>
      </c>
      <c r="AA6" s="89">
        <f>IFERROR(AVERAGEIFS(统调负荷!$E:$E,统调负荷!$B:$B,AA$3,统调负荷!$C:$C,$A6)/10,"")</f>
        <v/>
      </c>
      <c r="AB6" s="89">
        <f>IFERROR(AVERAGEIFS(统调负荷!$E:$E,统调负荷!$B:$B,AB$3,统调负荷!$C:$C,$A6)/10,"")</f>
        <v/>
      </c>
      <c r="AC6" s="89">
        <f>IFERROR(AVERAGEIFS(统调负荷!$E:$E,统调负荷!$B:$B,AC$3,统调负荷!$C:$C,$A6)/10,"")</f>
        <v/>
      </c>
      <c r="AD6" s="89" t="n"/>
      <c r="AE6" s="23">
        <f>检修、备用和必开!$A4</f>
        <v/>
      </c>
      <c r="AF6" s="92">
        <f>IFERROR(OFFSET($A$3,ROW(AE3)*2,COLUMN(E5))-OFFSET($A$3,ROW(AE3)*2-1,COLUMN(E5)),"")</f>
        <v/>
      </c>
      <c r="AG6" s="92">
        <f>IFERROR(OFFSET($A$3,ROW(AF3)*2,COLUMN(F5))-OFFSET($A$3,ROW(AF3)*2-1,COLUMN(F5)),"")</f>
        <v/>
      </c>
      <c r="AH6" s="92">
        <f>IFERROR(OFFSET($A$3,ROW(AG3)*2,COLUMN(G5))-OFFSET($A$3,ROW(AG3)*2-1,COLUMN(G5)),"")</f>
        <v/>
      </c>
      <c r="AI6" s="92">
        <f>IFERROR(OFFSET($A$3,ROW(AH3)*2,COLUMN(H5))-OFFSET($A$3,ROW(AH3)*2-1,COLUMN(H5)),"")</f>
        <v/>
      </c>
      <c r="AJ6" s="92">
        <f>IFERROR(OFFSET($A$3,ROW(AI3)*2,COLUMN(I5))-OFFSET($A$3,ROW(AI3)*2-1,COLUMN(I5)),"")</f>
        <v/>
      </c>
      <c r="AK6" s="92">
        <f>IFERROR(OFFSET($A$3,ROW(AJ3)*2,COLUMN(J5))-OFFSET($A$3,ROW(AJ3)*2-1,COLUMN(J5)),"")</f>
        <v/>
      </c>
      <c r="AL6" s="92">
        <f>IFERROR(OFFSET($A$3,ROW(AK3)*2,COLUMN(K5))-OFFSET($A$3,ROW(AK3)*2-1,COLUMN(K5)),"")</f>
        <v/>
      </c>
      <c r="AM6" s="92">
        <f>IFERROR(OFFSET($A$3,ROW(AL3)*2,COLUMN(L5))-OFFSET($A$3,ROW(AL3)*2-1,COLUMN(L5)),"")</f>
        <v/>
      </c>
      <c r="AN6" s="92">
        <f>IFERROR(OFFSET($A$3,ROW(AM3)*2,COLUMN(M5))-OFFSET($A$3,ROW(AM3)*2-1,COLUMN(M5)),"")</f>
        <v/>
      </c>
      <c r="AO6" s="92">
        <f>IFERROR(OFFSET($A$3,ROW(AN3)*2,COLUMN(N5))-OFFSET($A$3,ROW(AN3)*2-1,COLUMN(N5)),"")</f>
        <v/>
      </c>
      <c r="AP6" s="92">
        <f>IFERROR(OFFSET($A$3,ROW(AO3)*2,COLUMN(O5))-OFFSET($A$3,ROW(AO3)*2-1,COLUMN(O5)),"")</f>
        <v/>
      </c>
      <c r="AQ6" s="92">
        <f>IFERROR(OFFSET($A$3,ROW(AP3)*2,COLUMN(P5))-OFFSET($A$3,ROW(AP3)*2-1,COLUMN(P5)),"")</f>
        <v/>
      </c>
      <c r="AR6" s="92">
        <f>IFERROR(OFFSET($A$3,ROW(AQ3)*2,COLUMN(Q5))-OFFSET($A$3,ROW(AQ3)*2-1,COLUMN(Q5)),"")</f>
        <v/>
      </c>
      <c r="AS6" s="92">
        <f>IFERROR(OFFSET($A$3,ROW(AR3)*2,COLUMN(R5))-OFFSET($A$3,ROW(AR3)*2-1,COLUMN(R5)),"")</f>
        <v/>
      </c>
      <c r="AT6" s="92">
        <f>IFERROR(OFFSET($A$3,ROW(AS3)*2,COLUMN(S5))-OFFSET($A$3,ROW(AS3)*2-1,COLUMN(S5)),"")</f>
        <v/>
      </c>
      <c r="AU6" s="92">
        <f>IFERROR(OFFSET($A$3,ROW(AT3)*2,COLUMN(T5))-OFFSET($A$3,ROW(AT3)*2-1,COLUMN(T5)),"")</f>
        <v/>
      </c>
      <c r="AV6" s="92">
        <f>IFERROR(OFFSET($A$3,ROW(AU3)*2,COLUMN(U5))-OFFSET($A$3,ROW(AU3)*2-1,COLUMN(U5)),"")</f>
        <v/>
      </c>
      <c r="AW6" s="92">
        <f>IFERROR(OFFSET($A$3,ROW(AV3)*2,COLUMN(V5))-OFFSET($A$3,ROW(AV3)*2-1,COLUMN(V5)),"")</f>
        <v/>
      </c>
      <c r="AX6" s="92">
        <f>IFERROR(OFFSET($A$3,ROW(AW3)*2,COLUMN(W5))-OFFSET($A$3,ROW(AW3)*2-1,COLUMN(W5)),"")</f>
        <v/>
      </c>
      <c r="AY6" s="92">
        <f>IFERROR(OFFSET($A$3,ROW(AX3)*2,COLUMN(X5))-OFFSET($A$3,ROW(AX3)*2-1,COLUMN(X5)),"")</f>
        <v/>
      </c>
      <c r="AZ6" s="92">
        <f>IFERROR(OFFSET($A$3,ROW(AY3)*2,COLUMN(Y5))-OFFSET($A$3,ROW(AY3)*2-1,COLUMN(Y5)),"")</f>
        <v/>
      </c>
      <c r="BA6" s="92">
        <f>IFERROR(OFFSET($A$3,ROW(AZ3)*2,COLUMN(Z5))-OFFSET($A$3,ROW(AZ3)*2-1,COLUMN(Z5)),"")</f>
        <v/>
      </c>
      <c r="BB6" s="92">
        <f>IFERROR(OFFSET($A$3,ROW(BA3)*2,COLUMN(AA5))-OFFSET($A$3,ROW(BA3)*2-1,COLUMN(AA5)),"")</f>
        <v/>
      </c>
      <c r="BC6" s="92">
        <f>IFERROR(OFFSET($A$3,ROW(BB3)*2,COLUMN(AB5))-OFFSET($A$3,ROW(BB3)*2-1,COLUMN(AB5)),"")</f>
        <v/>
      </c>
    </row>
    <row r="7">
      <c r="A7" s="99" t="inlineStr">
        <is>
          <t>2025-01-02</t>
        </is>
      </c>
      <c r="B7" s="100" t="inlineStr">
        <is>
          <t>实际</t>
        </is>
      </c>
      <c r="C7" s="91">
        <f>IFERROR(AVERAGE(F7:AC7),"")</f>
        <v/>
      </c>
      <c r="D7" s="91">
        <f>IFERROR(MAX(F7:AC7),"")</f>
        <v/>
      </c>
      <c r="E7" s="91">
        <f>IFERROR(MIN(F7:AC7),"")</f>
        <v/>
      </c>
      <c r="F7" s="89">
        <f>IFERROR(AVERAGEIFS(统调负荷!$N:$N,统调负荷!$B:$B,F$3,统调负荷!$C:$C,$A7)/10,"")</f>
        <v/>
      </c>
      <c r="G7" s="89">
        <f>IFERROR(AVERAGEIFS(统调负荷!$N:$N,统调负荷!$B:$B,G$3,统调负荷!$C:$C,$A7)/10,"")</f>
        <v/>
      </c>
      <c r="H7" s="89">
        <f>IFERROR(AVERAGEIFS(统调负荷!$N:$N,统调负荷!$B:$B,H$3,统调负荷!$C:$C,$A7)/10,"")</f>
        <v/>
      </c>
      <c r="I7" s="89">
        <f>IFERROR(AVERAGEIFS(统调负荷!$N:$N,统调负荷!$B:$B,I$3,统调负荷!$C:$C,$A7)/10,"")</f>
        <v/>
      </c>
      <c r="J7" s="89">
        <f>IFERROR(AVERAGEIFS(统调负荷!$N:$N,统调负荷!$B:$B,J$3,统调负荷!$C:$C,$A7)/10,"")</f>
        <v/>
      </c>
      <c r="K7" s="89">
        <f>IFERROR(AVERAGEIFS(统调负荷!$N:$N,统调负荷!$B:$B,K$3,统调负荷!$C:$C,$A7)/10,"")</f>
        <v/>
      </c>
      <c r="L7" s="89">
        <f>IFERROR(AVERAGEIFS(统调负荷!$N:$N,统调负荷!$B:$B,L$3,统调负荷!$C:$C,$A7)/10,"")</f>
        <v/>
      </c>
      <c r="M7" s="89">
        <f>IFERROR(AVERAGEIFS(统调负荷!$N:$N,统调负荷!$B:$B,M$3,统调负荷!$C:$C,$A7)/10,"")</f>
        <v/>
      </c>
      <c r="N7" s="89">
        <f>IFERROR(AVERAGEIFS(统调负荷!$N:$N,统调负荷!$B:$B,N$3,统调负荷!$C:$C,$A7)/10,"")</f>
        <v/>
      </c>
      <c r="O7" s="89">
        <f>IFERROR(AVERAGEIFS(统调负荷!$N:$N,统调负荷!$B:$B,O$3,统调负荷!$C:$C,$A7)/10,"")</f>
        <v/>
      </c>
      <c r="P7" s="89">
        <f>IFERROR(AVERAGEIFS(统调负荷!$N:$N,统调负荷!$B:$B,P$3,统调负荷!$C:$C,$A7)/10,"")</f>
        <v/>
      </c>
      <c r="Q7" s="89">
        <f>IFERROR(AVERAGEIFS(统调负荷!$N:$N,统调负荷!$B:$B,Q$3,统调负荷!$C:$C,$A7)/10,"")</f>
        <v/>
      </c>
      <c r="R7" s="89">
        <f>IFERROR(AVERAGEIFS(统调负荷!$N:$N,统调负荷!$B:$B,R$3,统调负荷!$C:$C,$A7)/10,"")</f>
        <v/>
      </c>
      <c r="S7" s="89">
        <f>IFERROR(AVERAGEIFS(统调负荷!$N:$N,统调负荷!$B:$B,S$3,统调负荷!$C:$C,$A7)/10,"")</f>
        <v/>
      </c>
      <c r="T7" s="89">
        <f>IFERROR(AVERAGEIFS(统调负荷!$N:$N,统调负荷!$B:$B,T$3,统调负荷!$C:$C,$A7)/10,"")</f>
        <v/>
      </c>
      <c r="U7" s="89">
        <f>IFERROR(AVERAGEIFS(统调负荷!$N:$N,统调负荷!$B:$B,U$3,统调负荷!$C:$C,$A7)/10,"")</f>
        <v/>
      </c>
      <c r="V7" s="89">
        <f>IFERROR(AVERAGEIFS(统调负荷!$N:$N,统调负荷!$B:$B,V$3,统调负荷!$C:$C,$A7)/10,"")</f>
        <v/>
      </c>
      <c r="W7" s="89">
        <f>IFERROR(AVERAGEIFS(统调负荷!$N:$N,统调负荷!$B:$B,W$3,统调负荷!$C:$C,$A7)/10,"")</f>
        <v/>
      </c>
      <c r="X7" s="89">
        <f>IFERROR(AVERAGEIFS(统调负荷!$N:$N,统调负荷!$B:$B,X$3,统调负荷!$C:$C,$A7)/10,"")</f>
        <v/>
      </c>
      <c r="Y7" s="89">
        <f>IFERROR(AVERAGEIFS(统调负荷!$N:$N,统调负荷!$B:$B,Y$3,统调负荷!$C:$C,$A7)/10,"")</f>
        <v/>
      </c>
      <c r="Z7" s="89">
        <f>IFERROR(AVERAGEIFS(统调负荷!$N:$N,统调负荷!$B:$B,Z$3,统调负荷!$C:$C,$A7)/10,"")</f>
        <v/>
      </c>
      <c r="AA7" s="89">
        <f>IFERROR(AVERAGEIFS(统调负荷!$N:$N,统调负荷!$B:$B,AA$3,统调负荷!$C:$C,$A7)/10,"")</f>
        <v/>
      </c>
      <c r="AB7" s="89">
        <f>IFERROR(AVERAGEIFS(统调负荷!$N:$N,统调负荷!$B:$B,AB$3,统调负荷!$C:$C,$A7)/10,"")</f>
        <v/>
      </c>
      <c r="AC7" s="89">
        <f>IFERROR(AVERAGEIFS(统调负荷!$N:$N,统调负荷!$B:$B,AC$3,统调负荷!$C:$C,$A7)/10,"")</f>
        <v/>
      </c>
      <c r="AD7" s="89" t="n"/>
      <c r="AE7" s="23">
        <f>检修、备用和必开!$A5</f>
        <v/>
      </c>
      <c r="AF7" s="92">
        <f>IFERROR(OFFSET($A$3,ROW(AE4)*2,COLUMN(E6))-OFFSET($A$3,ROW(AE4)*2-1,COLUMN(E6)),"")</f>
        <v/>
      </c>
      <c r="AG7" s="92">
        <f>IFERROR(OFFSET($A$3,ROW(AF4)*2,COLUMN(F6))-OFFSET($A$3,ROW(AF4)*2-1,COLUMN(F6)),"")</f>
        <v/>
      </c>
      <c r="AH7" s="92">
        <f>IFERROR(OFFSET($A$3,ROW(AG4)*2,COLUMN(G6))-OFFSET($A$3,ROW(AG4)*2-1,COLUMN(G6)),"")</f>
        <v/>
      </c>
      <c r="AI7" s="92">
        <f>IFERROR(OFFSET($A$3,ROW(AH4)*2,COLUMN(H6))-OFFSET($A$3,ROW(AH4)*2-1,COLUMN(H6)),"")</f>
        <v/>
      </c>
      <c r="AJ7" s="92">
        <f>IFERROR(OFFSET($A$3,ROW(AI4)*2,COLUMN(I6))-OFFSET($A$3,ROW(AI4)*2-1,COLUMN(I6)),"")</f>
        <v/>
      </c>
      <c r="AK7" s="92">
        <f>IFERROR(OFFSET($A$3,ROW(AJ4)*2,COLUMN(J6))-OFFSET($A$3,ROW(AJ4)*2-1,COLUMN(J6)),"")</f>
        <v/>
      </c>
      <c r="AL7" s="92">
        <f>IFERROR(OFFSET($A$3,ROW(AK4)*2,COLUMN(K6))-OFFSET($A$3,ROW(AK4)*2-1,COLUMN(K6)),"")</f>
        <v/>
      </c>
      <c r="AM7" s="92">
        <f>IFERROR(OFFSET($A$3,ROW(AL4)*2,COLUMN(L6))-OFFSET($A$3,ROW(AL4)*2-1,COLUMN(L6)),"")</f>
        <v/>
      </c>
      <c r="AN7" s="92">
        <f>IFERROR(OFFSET($A$3,ROW(AM4)*2,COLUMN(M6))-OFFSET($A$3,ROW(AM4)*2-1,COLUMN(M6)),"")</f>
        <v/>
      </c>
      <c r="AO7" s="92">
        <f>IFERROR(OFFSET($A$3,ROW(AN4)*2,COLUMN(N6))-OFFSET($A$3,ROW(AN4)*2-1,COLUMN(N6)),"")</f>
        <v/>
      </c>
      <c r="AP7" s="92">
        <f>IFERROR(OFFSET($A$3,ROW(AO4)*2,COLUMN(O6))-OFFSET($A$3,ROW(AO4)*2-1,COLUMN(O6)),"")</f>
        <v/>
      </c>
      <c r="AQ7" s="92">
        <f>IFERROR(OFFSET($A$3,ROW(AP4)*2,COLUMN(P6))-OFFSET($A$3,ROW(AP4)*2-1,COLUMN(P6)),"")</f>
        <v/>
      </c>
      <c r="AR7" s="92">
        <f>IFERROR(OFFSET($A$3,ROW(AQ4)*2,COLUMN(Q6))-OFFSET($A$3,ROW(AQ4)*2-1,COLUMN(Q6)),"")</f>
        <v/>
      </c>
      <c r="AS7" s="92">
        <f>IFERROR(OFFSET($A$3,ROW(AR4)*2,COLUMN(R6))-OFFSET($A$3,ROW(AR4)*2-1,COLUMN(R6)),"")</f>
        <v/>
      </c>
      <c r="AT7" s="92">
        <f>IFERROR(OFFSET($A$3,ROW(AS4)*2,COLUMN(S6))-OFFSET($A$3,ROW(AS4)*2-1,COLUMN(S6)),"")</f>
        <v/>
      </c>
      <c r="AU7" s="92">
        <f>IFERROR(OFFSET($A$3,ROW(AT4)*2,COLUMN(T6))-OFFSET($A$3,ROW(AT4)*2-1,COLUMN(T6)),"")</f>
        <v/>
      </c>
      <c r="AV7" s="92">
        <f>IFERROR(OFFSET($A$3,ROW(AU4)*2,COLUMN(U6))-OFFSET($A$3,ROW(AU4)*2-1,COLUMN(U6)),"")</f>
        <v/>
      </c>
      <c r="AW7" s="92">
        <f>IFERROR(OFFSET($A$3,ROW(AV4)*2,COLUMN(V6))-OFFSET($A$3,ROW(AV4)*2-1,COLUMN(V6)),"")</f>
        <v/>
      </c>
      <c r="AX7" s="92">
        <f>IFERROR(OFFSET($A$3,ROW(AW4)*2,COLUMN(W6))-OFFSET($A$3,ROW(AW4)*2-1,COLUMN(W6)),"")</f>
        <v/>
      </c>
      <c r="AY7" s="92">
        <f>IFERROR(OFFSET($A$3,ROW(AX4)*2,COLUMN(X6))-OFFSET($A$3,ROW(AX4)*2-1,COLUMN(X6)),"")</f>
        <v/>
      </c>
      <c r="AZ7" s="92">
        <f>IFERROR(OFFSET($A$3,ROW(AY4)*2,COLUMN(Y6))-OFFSET($A$3,ROW(AY4)*2-1,COLUMN(Y6)),"")</f>
        <v/>
      </c>
      <c r="BA7" s="92">
        <f>IFERROR(OFFSET($A$3,ROW(AZ4)*2,COLUMN(Z6))-OFFSET($A$3,ROW(AZ4)*2-1,COLUMN(Z6)),"")</f>
        <v/>
      </c>
      <c r="BB7" s="92">
        <f>IFERROR(OFFSET($A$3,ROW(BA4)*2,COLUMN(AA6))-OFFSET($A$3,ROW(BA4)*2-1,COLUMN(AA6)),"")</f>
        <v/>
      </c>
      <c r="BC7" s="92">
        <f>IFERROR(OFFSET($A$3,ROW(BB4)*2,COLUMN(AB6))-OFFSET($A$3,ROW(BB4)*2-1,COLUMN(AB6)),"")</f>
        <v/>
      </c>
    </row>
    <row r="8">
      <c r="A8" s="97" t="inlineStr">
        <is>
          <t>2025-01-03</t>
        </is>
      </c>
      <c r="B8" s="100" t="inlineStr">
        <is>
          <t>预测</t>
        </is>
      </c>
      <c r="C8" s="91">
        <f>IFERROR(AVERAGE(F8:AC8),"")</f>
        <v/>
      </c>
      <c r="D8" s="91">
        <f>IFERROR(MAX(F8:AC8),"")</f>
        <v/>
      </c>
      <c r="E8" s="91">
        <f>IFERROR(MIN(F8:AC8),"")</f>
        <v/>
      </c>
      <c r="F8" s="89">
        <f>IFERROR(AVERAGEIFS(统调负荷!$E:$E,统调负荷!$B:$B,F$3,统调负荷!$C:$C,$A8)/10,"")</f>
        <v/>
      </c>
      <c r="G8" s="89">
        <f>IFERROR(AVERAGEIFS(统调负荷!$E:$E,统调负荷!$B:$B,G$3,统调负荷!$C:$C,$A8)/10,"")</f>
        <v/>
      </c>
      <c r="H8" s="89">
        <f>IFERROR(AVERAGEIFS(统调负荷!$E:$E,统调负荷!$B:$B,H$3,统调负荷!$C:$C,$A8)/10,"")</f>
        <v/>
      </c>
      <c r="I8" s="89">
        <f>IFERROR(AVERAGEIFS(统调负荷!$E:$E,统调负荷!$B:$B,I$3,统调负荷!$C:$C,$A8)/10,"")</f>
        <v/>
      </c>
      <c r="J8" s="89">
        <f>IFERROR(AVERAGEIFS(统调负荷!$E:$E,统调负荷!$B:$B,J$3,统调负荷!$C:$C,$A8)/10,"")</f>
        <v/>
      </c>
      <c r="K8" s="89">
        <f>IFERROR(AVERAGEIFS(统调负荷!$E:$E,统调负荷!$B:$B,K$3,统调负荷!$C:$C,$A8)/10,"")</f>
        <v/>
      </c>
      <c r="L8" s="89">
        <f>IFERROR(AVERAGEIFS(统调负荷!$E:$E,统调负荷!$B:$B,L$3,统调负荷!$C:$C,$A8)/10,"")</f>
        <v/>
      </c>
      <c r="M8" s="89">
        <f>IFERROR(AVERAGEIFS(统调负荷!$E:$E,统调负荷!$B:$B,M$3,统调负荷!$C:$C,$A8)/10,"")</f>
        <v/>
      </c>
      <c r="N8" s="89">
        <f>IFERROR(AVERAGEIFS(统调负荷!$E:$E,统调负荷!$B:$B,N$3,统调负荷!$C:$C,$A8)/10,"")</f>
        <v/>
      </c>
      <c r="O8" s="89">
        <f>IFERROR(AVERAGEIFS(统调负荷!$E:$E,统调负荷!$B:$B,O$3,统调负荷!$C:$C,$A8)/10,"")</f>
        <v/>
      </c>
      <c r="P8" s="89">
        <f>IFERROR(AVERAGEIFS(统调负荷!$E:$E,统调负荷!$B:$B,P$3,统调负荷!$C:$C,$A8)/10,"")</f>
        <v/>
      </c>
      <c r="Q8" s="89">
        <f>IFERROR(AVERAGEIFS(统调负荷!$E:$E,统调负荷!$B:$B,Q$3,统调负荷!$C:$C,$A8)/10,"")</f>
        <v/>
      </c>
      <c r="R8" s="89">
        <f>IFERROR(AVERAGEIFS(统调负荷!$E:$E,统调负荷!$B:$B,R$3,统调负荷!$C:$C,$A8)/10,"")</f>
        <v/>
      </c>
      <c r="S8" s="89">
        <f>IFERROR(AVERAGEIFS(统调负荷!$E:$E,统调负荷!$B:$B,S$3,统调负荷!$C:$C,$A8)/10,"")</f>
        <v/>
      </c>
      <c r="T8" s="89">
        <f>IFERROR(AVERAGEIFS(统调负荷!$E:$E,统调负荷!$B:$B,T$3,统调负荷!$C:$C,$A8)/10,"")</f>
        <v/>
      </c>
      <c r="U8" s="89">
        <f>IFERROR(AVERAGEIFS(统调负荷!$E:$E,统调负荷!$B:$B,U$3,统调负荷!$C:$C,$A8)/10,"")</f>
        <v/>
      </c>
      <c r="V8" s="89">
        <f>IFERROR(AVERAGEIFS(统调负荷!$E:$E,统调负荷!$B:$B,V$3,统调负荷!$C:$C,$A8)/10,"")</f>
        <v/>
      </c>
      <c r="W8" s="89">
        <f>IFERROR(AVERAGEIFS(统调负荷!$E:$E,统调负荷!$B:$B,W$3,统调负荷!$C:$C,$A8)/10,"")</f>
        <v/>
      </c>
      <c r="X8" s="89">
        <f>IFERROR(AVERAGEIFS(统调负荷!$E:$E,统调负荷!$B:$B,X$3,统调负荷!$C:$C,$A8)/10,"")</f>
        <v/>
      </c>
      <c r="Y8" s="89">
        <f>IFERROR(AVERAGEIFS(统调负荷!$E:$E,统调负荷!$B:$B,Y$3,统调负荷!$C:$C,$A8)/10,"")</f>
        <v/>
      </c>
      <c r="Z8" s="89">
        <f>IFERROR(AVERAGEIFS(统调负荷!$E:$E,统调负荷!$B:$B,Z$3,统调负荷!$C:$C,$A8)/10,"")</f>
        <v/>
      </c>
      <c r="AA8" s="89">
        <f>IFERROR(AVERAGEIFS(统调负荷!$E:$E,统调负荷!$B:$B,AA$3,统调负荷!$C:$C,$A8)/10,"")</f>
        <v/>
      </c>
      <c r="AB8" s="89">
        <f>IFERROR(AVERAGEIFS(统调负荷!$E:$E,统调负荷!$B:$B,AB$3,统调负荷!$C:$C,$A8)/10,"")</f>
        <v/>
      </c>
      <c r="AC8" s="89">
        <f>IFERROR(AVERAGEIFS(统调负荷!$E:$E,统调负荷!$B:$B,AC$3,统调负荷!$C:$C,$A8)/10,"")</f>
        <v/>
      </c>
      <c r="AD8" s="89" t="n"/>
      <c r="AE8" s="23">
        <f>检修、备用和必开!$A6</f>
        <v/>
      </c>
      <c r="AF8" s="92">
        <f>IFERROR(OFFSET($A$3,ROW(AE5)*2,COLUMN(E7))-OFFSET($A$3,ROW(AE5)*2-1,COLUMN(E7)),"")</f>
        <v/>
      </c>
      <c r="AG8" s="92">
        <f>IFERROR(OFFSET($A$3,ROW(AF5)*2,COLUMN(F7))-OFFSET($A$3,ROW(AF5)*2-1,COLUMN(F7)),"")</f>
        <v/>
      </c>
      <c r="AH8" s="92">
        <f>IFERROR(OFFSET($A$3,ROW(AG5)*2,COLUMN(G7))-OFFSET($A$3,ROW(AG5)*2-1,COLUMN(G7)),"")</f>
        <v/>
      </c>
      <c r="AI8" s="92">
        <f>IFERROR(OFFSET($A$3,ROW(AH5)*2,COLUMN(H7))-OFFSET($A$3,ROW(AH5)*2-1,COLUMN(H7)),"")</f>
        <v/>
      </c>
      <c r="AJ8" s="92">
        <f>IFERROR(OFFSET($A$3,ROW(AI5)*2,COLUMN(I7))-OFFSET($A$3,ROW(AI5)*2-1,COLUMN(I7)),"")</f>
        <v/>
      </c>
      <c r="AK8" s="92">
        <f>IFERROR(OFFSET($A$3,ROW(AJ5)*2,COLUMN(J7))-OFFSET($A$3,ROW(AJ5)*2-1,COLUMN(J7)),"")</f>
        <v/>
      </c>
      <c r="AL8" s="92">
        <f>IFERROR(OFFSET($A$3,ROW(AK5)*2,COLUMN(K7))-OFFSET($A$3,ROW(AK5)*2-1,COLUMN(K7)),"")</f>
        <v/>
      </c>
      <c r="AM8" s="92">
        <f>IFERROR(OFFSET($A$3,ROW(AL5)*2,COLUMN(L7))-OFFSET($A$3,ROW(AL5)*2-1,COLUMN(L7)),"")</f>
        <v/>
      </c>
      <c r="AN8" s="92">
        <f>IFERROR(OFFSET($A$3,ROW(AM5)*2,COLUMN(M7))-OFFSET($A$3,ROW(AM5)*2-1,COLUMN(M7)),"")</f>
        <v/>
      </c>
      <c r="AO8" s="92">
        <f>IFERROR(OFFSET($A$3,ROW(AN5)*2,COLUMN(N7))-OFFSET($A$3,ROW(AN5)*2-1,COLUMN(N7)),"")</f>
        <v/>
      </c>
      <c r="AP8" s="92">
        <f>IFERROR(OFFSET($A$3,ROW(AO5)*2,COLUMN(O7))-OFFSET($A$3,ROW(AO5)*2-1,COLUMN(O7)),"")</f>
        <v/>
      </c>
      <c r="AQ8" s="92">
        <f>IFERROR(OFFSET($A$3,ROW(AP5)*2,COLUMN(P7))-OFFSET($A$3,ROW(AP5)*2-1,COLUMN(P7)),"")</f>
        <v/>
      </c>
      <c r="AR8" s="92">
        <f>IFERROR(OFFSET($A$3,ROW(AQ5)*2,COLUMN(Q7))-OFFSET($A$3,ROW(AQ5)*2-1,COLUMN(Q7)),"")</f>
        <v/>
      </c>
      <c r="AS8" s="92">
        <f>IFERROR(OFFSET($A$3,ROW(AR5)*2,COLUMN(R7))-OFFSET($A$3,ROW(AR5)*2-1,COLUMN(R7)),"")</f>
        <v/>
      </c>
      <c r="AT8" s="92">
        <f>IFERROR(OFFSET($A$3,ROW(AS5)*2,COLUMN(S7))-OFFSET($A$3,ROW(AS5)*2-1,COLUMN(S7)),"")</f>
        <v/>
      </c>
      <c r="AU8" s="92">
        <f>IFERROR(OFFSET($A$3,ROW(AT5)*2,COLUMN(T7))-OFFSET($A$3,ROW(AT5)*2-1,COLUMN(T7)),"")</f>
        <v/>
      </c>
      <c r="AV8" s="92">
        <f>IFERROR(OFFSET($A$3,ROW(AU5)*2,COLUMN(U7))-OFFSET($A$3,ROW(AU5)*2-1,COLUMN(U7)),"")</f>
        <v/>
      </c>
      <c r="AW8" s="92">
        <f>IFERROR(OFFSET($A$3,ROW(AV5)*2,COLUMN(V7))-OFFSET($A$3,ROW(AV5)*2-1,COLUMN(V7)),"")</f>
        <v/>
      </c>
      <c r="AX8" s="92">
        <f>IFERROR(OFFSET($A$3,ROW(AW5)*2,COLUMN(W7))-OFFSET($A$3,ROW(AW5)*2-1,COLUMN(W7)),"")</f>
        <v/>
      </c>
      <c r="AY8" s="92">
        <f>IFERROR(OFFSET($A$3,ROW(AX5)*2,COLUMN(X7))-OFFSET($A$3,ROW(AX5)*2-1,COLUMN(X7)),"")</f>
        <v/>
      </c>
      <c r="AZ8" s="92">
        <f>IFERROR(OFFSET($A$3,ROW(AY5)*2,COLUMN(Y7))-OFFSET($A$3,ROW(AY5)*2-1,COLUMN(Y7)),"")</f>
        <v/>
      </c>
      <c r="BA8" s="92">
        <f>IFERROR(OFFSET($A$3,ROW(AZ5)*2,COLUMN(Z7))-OFFSET($A$3,ROW(AZ5)*2-1,COLUMN(Z7)),"")</f>
        <v/>
      </c>
      <c r="BB8" s="92">
        <f>IFERROR(OFFSET($A$3,ROW(BA5)*2,COLUMN(AA7))-OFFSET($A$3,ROW(BA5)*2-1,COLUMN(AA7)),"")</f>
        <v/>
      </c>
      <c r="BC8" s="92">
        <f>IFERROR(OFFSET($A$3,ROW(BB5)*2,COLUMN(AB7))-OFFSET($A$3,ROW(BB5)*2-1,COLUMN(AB7)),"")</f>
        <v/>
      </c>
    </row>
    <row r="9">
      <c r="A9" s="99" t="inlineStr">
        <is>
          <t>2025-01-03</t>
        </is>
      </c>
      <c r="B9" s="100" t="inlineStr">
        <is>
          <t>实际</t>
        </is>
      </c>
      <c r="C9" s="91">
        <f>IFERROR(AVERAGE(F9:AC9),"")</f>
        <v/>
      </c>
      <c r="D9" s="91">
        <f>IFERROR(MAX(F9:AC9),"")</f>
        <v/>
      </c>
      <c r="E9" s="91">
        <f>IFERROR(MIN(F9:AC9),"")</f>
        <v/>
      </c>
      <c r="F9" s="89">
        <f>IFERROR(AVERAGEIFS(统调负荷!$N:$N,统调负荷!$B:$B,F$3,统调负荷!$C:$C,$A9)/10,"")</f>
        <v/>
      </c>
      <c r="G9" s="89">
        <f>IFERROR(AVERAGEIFS(统调负荷!$N:$N,统调负荷!$B:$B,G$3,统调负荷!$C:$C,$A9)/10,"")</f>
        <v/>
      </c>
      <c r="H9" s="89">
        <f>IFERROR(AVERAGEIFS(统调负荷!$N:$N,统调负荷!$B:$B,H$3,统调负荷!$C:$C,$A9)/10,"")</f>
        <v/>
      </c>
      <c r="I9" s="89">
        <f>IFERROR(AVERAGEIFS(统调负荷!$N:$N,统调负荷!$B:$B,I$3,统调负荷!$C:$C,$A9)/10,"")</f>
        <v/>
      </c>
      <c r="J9" s="89">
        <f>IFERROR(AVERAGEIFS(统调负荷!$N:$N,统调负荷!$B:$B,J$3,统调负荷!$C:$C,$A9)/10,"")</f>
        <v/>
      </c>
      <c r="K9" s="89">
        <f>IFERROR(AVERAGEIFS(统调负荷!$N:$N,统调负荷!$B:$B,K$3,统调负荷!$C:$C,$A9)/10,"")</f>
        <v/>
      </c>
      <c r="L9" s="89">
        <f>IFERROR(AVERAGEIFS(统调负荷!$N:$N,统调负荷!$B:$B,L$3,统调负荷!$C:$C,$A9)/10,"")</f>
        <v/>
      </c>
      <c r="M9" s="89">
        <f>IFERROR(AVERAGEIFS(统调负荷!$N:$N,统调负荷!$B:$B,M$3,统调负荷!$C:$C,$A9)/10,"")</f>
        <v/>
      </c>
      <c r="N9" s="89">
        <f>IFERROR(AVERAGEIFS(统调负荷!$N:$N,统调负荷!$B:$B,N$3,统调负荷!$C:$C,$A9)/10,"")</f>
        <v/>
      </c>
      <c r="O9" s="89">
        <f>IFERROR(AVERAGEIFS(统调负荷!$N:$N,统调负荷!$B:$B,O$3,统调负荷!$C:$C,$A9)/10,"")</f>
        <v/>
      </c>
      <c r="P9" s="89">
        <f>IFERROR(AVERAGEIFS(统调负荷!$N:$N,统调负荷!$B:$B,P$3,统调负荷!$C:$C,$A9)/10,"")</f>
        <v/>
      </c>
      <c r="Q9" s="89">
        <f>IFERROR(AVERAGEIFS(统调负荷!$N:$N,统调负荷!$B:$B,Q$3,统调负荷!$C:$C,$A9)/10,"")</f>
        <v/>
      </c>
      <c r="R9" s="89">
        <f>IFERROR(AVERAGEIFS(统调负荷!$N:$N,统调负荷!$B:$B,R$3,统调负荷!$C:$C,$A9)/10,"")</f>
        <v/>
      </c>
      <c r="S9" s="89">
        <f>IFERROR(AVERAGEIFS(统调负荷!$N:$N,统调负荷!$B:$B,S$3,统调负荷!$C:$C,$A9)/10,"")</f>
        <v/>
      </c>
      <c r="T9" s="89">
        <f>IFERROR(AVERAGEIFS(统调负荷!$N:$N,统调负荷!$B:$B,T$3,统调负荷!$C:$C,$A9)/10,"")</f>
        <v/>
      </c>
      <c r="U9" s="89">
        <f>IFERROR(AVERAGEIFS(统调负荷!$N:$N,统调负荷!$B:$B,U$3,统调负荷!$C:$C,$A9)/10,"")</f>
        <v/>
      </c>
      <c r="V9" s="89">
        <f>IFERROR(AVERAGEIFS(统调负荷!$N:$N,统调负荷!$B:$B,V$3,统调负荷!$C:$C,$A9)/10,"")</f>
        <v/>
      </c>
      <c r="W9" s="89">
        <f>IFERROR(AVERAGEIFS(统调负荷!$N:$N,统调负荷!$B:$B,W$3,统调负荷!$C:$C,$A9)/10,"")</f>
        <v/>
      </c>
      <c r="X9" s="89">
        <f>IFERROR(AVERAGEIFS(统调负荷!$N:$N,统调负荷!$B:$B,X$3,统调负荷!$C:$C,$A9)/10,"")</f>
        <v/>
      </c>
      <c r="Y9" s="89">
        <f>IFERROR(AVERAGEIFS(统调负荷!$N:$N,统调负荷!$B:$B,Y$3,统调负荷!$C:$C,$A9)/10,"")</f>
        <v/>
      </c>
      <c r="Z9" s="89">
        <f>IFERROR(AVERAGEIFS(统调负荷!$N:$N,统调负荷!$B:$B,Z$3,统调负荷!$C:$C,$A9)/10,"")</f>
        <v/>
      </c>
      <c r="AA9" s="89">
        <f>IFERROR(AVERAGEIFS(统调负荷!$N:$N,统调负荷!$B:$B,AA$3,统调负荷!$C:$C,$A9)/10,"")</f>
        <v/>
      </c>
      <c r="AB9" s="89">
        <f>IFERROR(AVERAGEIFS(统调负荷!$N:$N,统调负荷!$B:$B,AB$3,统调负荷!$C:$C,$A9)/10,"")</f>
        <v/>
      </c>
      <c r="AC9" s="89">
        <f>IFERROR(AVERAGEIFS(统调负荷!$N:$N,统调负荷!$B:$B,AC$3,统调负荷!$C:$C,$A9)/10,"")</f>
        <v/>
      </c>
      <c r="AD9" s="89" t="n"/>
      <c r="AE9" s="23">
        <f>检修、备用和必开!$A7</f>
        <v/>
      </c>
      <c r="AF9" s="92">
        <f>IFERROR(OFFSET($A$3,ROW(AE6)*2,COLUMN(E8))-OFFSET($A$3,ROW(AE6)*2-1,COLUMN(E8)),"")</f>
        <v/>
      </c>
      <c r="AG9" s="92">
        <f>IFERROR(OFFSET($A$3,ROW(AF6)*2,COLUMN(F8))-OFFSET($A$3,ROW(AF6)*2-1,COLUMN(F8)),"")</f>
        <v/>
      </c>
      <c r="AH9" s="92">
        <f>IFERROR(OFFSET($A$3,ROW(AG6)*2,COLUMN(G8))-OFFSET($A$3,ROW(AG6)*2-1,COLUMN(G8)),"")</f>
        <v/>
      </c>
      <c r="AI9" s="92">
        <f>IFERROR(OFFSET($A$3,ROW(AH6)*2,COLUMN(H8))-OFFSET($A$3,ROW(AH6)*2-1,COLUMN(H8)),"")</f>
        <v/>
      </c>
      <c r="AJ9" s="92">
        <f>IFERROR(OFFSET($A$3,ROW(AI6)*2,COLUMN(I8))-OFFSET($A$3,ROW(AI6)*2-1,COLUMN(I8)),"")</f>
        <v/>
      </c>
      <c r="AK9" s="92">
        <f>IFERROR(OFFSET($A$3,ROW(AJ6)*2,COLUMN(J8))-OFFSET($A$3,ROW(AJ6)*2-1,COLUMN(J8)),"")</f>
        <v/>
      </c>
      <c r="AL9" s="92">
        <f>IFERROR(OFFSET($A$3,ROW(AK6)*2,COLUMN(K8))-OFFSET($A$3,ROW(AK6)*2-1,COLUMN(K8)),"")</f>
        <v/>
      </c>
      <c r="AM9" s="92">
        <f>IFERROR(OFFSET($A$3,ROW(AL6)*2,COLUMN(L8))-OFFSET($A$3,ROW(AL6)*2-1,COLUMN(L8)),"")</f>
        <v/>
      </c>
      <c r="AN9" s="92">
        <f>IFERROR(OFFSET($A$3,ROW(AM6)*2,COLUMN(M8))-OFFSET($A$3,ROW(AM6)*2-1,COLUMN(M8)),"")</f>
        <v/>
      </c>
      <c r="AO9" s="92">
        <f>IFERROR(OFFSET($A$3,ROW(AN6)*2,COLUMN(N8))-OFFSET($A$3,ROW(AN6)*2-1,COLUMN(N8)),"")</f>
        <v/>
      </c>
      <c r="AP9" s="92">
        <f>IFERROR(OFFSET($A$3,ROW(AO6)*2,COLUMN(O8))-OFFSET($A$3,ROW(AO6)*2-1,COLUMN(O8)),"")</f>
        <v/>
      </c>
      <c r="AQ9" s="92">
        <f>IFERROR(OFFSET($A$3,ROW(AP6)*2,COLUMN(P8))-OFFSET($A$3,ROW(AP6)*2-1,COLUMN(P8)),"")</f>
        <v/>
      </c>
      <c r="AR9" s="92">
        <f>IFERROR(OFFSET($A$3,ROW(AQ6)*2,COLUMN(Q8))-OFFSET($A$3,ROW(AQ6)*2-1,COLUMN(Q8)),"")</f>
        <v/>
      </c>
      <c r="AS9" s="92">
        <f>IFERROR(OFFSET($A$3,ROW(AR6)*2,COLUMN(R8))-OFFSET($A$3,ROW(AR6)*2-1,COLUMN(R8)),"")</f>
        <v/>
      </c>
      <c r="AT9" s="92">
        <f>IFERROR(OFFSET($A$3,ROW(AS6)*2,COLUMN(S8))-OFFSET($A$3,ROW(AS6)*2-1,COLUMN(S8)),"")</f>
        <v/>
      </c>
      <c r="AU9" s="92">
        <f>IFERROR(OFFSET($A$3,ROW(AT6)*2,COLUMN(T8))-OFFSET($A$3,ROW(AT6)*2-1,COLUMN(T8)),"")</f>
        <v/>
      </c>
      <c r="AV9" s="92">
        <f>IFERROR(OFFSET($A$3,ROW(AU6)*2,COLUMN(U8))-OFFSET($A$3,ROW(AU6)*2-1,COLUMN(U8)),"")</f>
        <v/>
      </c>
      <c r="AW9" s="92">
        <f>IFERROR(OFFSET($A$3,ROW(AV6)*2,COLUMN(V8))-OFFSET($A$3,ROW(AV6)*2-1,COLUMN(V8)),"")</f>
        <v/>
      </c>
      <c r="AX9" s="92">
        <f>IFERROR(OFFSET($A$3,ROW(AW6)*2,COLUMN(W8))-OFFSET($A$3,ROW(AW6)*2-1,COLUMN(W8)),"")</f>
        <v/>
      </c>
      <c r="AY9" s="92">
        <f>IFERROR(OFFSET($A$3,ROW(AX6)*2,COLUMN(X8))-OFFSET($A$3,ROW(AX6)*2-1,COLUMN(X8)),"")</f>
        <v/>
      </c>
      <c r="AZ9" s="92">
        <f>IFERROR(OFFSET($A$3,ROW(AY6)*2,COLUMN(Y8))-OFFSET($A$3,ROW(AY6)*2-1,COLUMN(Y8)),"")</f>
        <v/>
      </c>
      <c r="BA9" s="92">
        <f>IFERROR(OFFSET($A$3,ROW(AZ6)*2,COLUMN(Z8))-OFFSET($A$3,ROW(AZ6)*2-1,COLUMN(Z8)),"")</f>
        <v/>
      </c>
      <c r="BB9" s="92">
        <f>IFERROR(OFFSET($A$3,ROW(BA6)*2,COLUMN(AA8))-OFFSET($A$3,ROW(BA6)*2-1,COLUMN(AA8)),"")</f>
        <v/>
      </c>
      <c r="BC9" s="92">
        <f>IFERROR(OFFSET($A$3,ROW(BB6)*2,COLUMN(AB8))-OFFSET($A$3,ROW(BB6)*2-1,COLUMN(AB8)),"")</f>
        <v/>
      </c>
    </row>
    <row r="10">
      <c r="A10" s="97" t="inlineStr">
        <is>
          <t>2025-01-04</t>
        </is>
      </c>
      <c r="B10" s="100" t="inlineStr">
        <is>
          <t>预测</t>
        </is>
      </c>
      <c r="C10" s="91">
        <f>IFERROR(AVERAGE(F10:AC10),"")</f>
        <v/>
      </c>
      <c r="D10" s="91">
        <f>IFERROR(MAX(F10:AC10),"")</f>
        <v/>
      </c>
      <c r="E10" s="91">
        <f>IFERROR(MIN(F10:AC10),"")</f>
        <v/>
      </c>
      <c r="F10" s="89">
        <f>IFERROR(AVERAGEIFS(统调负荷!$E:$E,统调负荷!$B:$B,F$3,统调负荷!$C:$C,$A10)/10,"")</f>
        <v/>
      </c>
      <c r="G10" s="89">
        <f>IFERROR(AVERAGEIFS(统调负荷!$E:$E,统调负荷!$B:$B,G$3,统调负荷!$C:$C,$A10)/10,"")</f>
        <v/>
      </c>
      <c r="H10" s="89">
        <f>IFERROR(AVERAGEIFS(统调负荷!$E:$E,统调负荷!$B:$B,H$3,统调负荷!$C:$C,$A10)/10,"")</f>
        <v/>
      </c>
      <c r="I10" s="89">
        <f>IFERROR(AVERAGEIFS(统调负荷!$E:$E,统调负荷!$B:$B,I$3,统调负荷!$C:$C,$A10)/10,"")</f>
        <v/>
      </c>
      <c r="J10" s="89">
        <f>IFERROR(AVERAGEIFS(统调负荷!$E:$E,统调负荷!$B:$B,J$3,统调负荷!$C:$C,$A10)/10,"")</f>
        <v/>
      </c>
      <c r="K10" s="89">
        <f>IFERROR(AVERAGEIFS(统调负荷!$E:$E,统调负荷!$B:$B,K$3,统调负荷!$C:$C,$A10)/10,"")</f>
        <v/>
      </c>
      <c r="L10" s="89">
        <f>IFERROR(AVERAGEIFS(统调负荷!$E:$E,统调负荷!$B:$B,L$3,统调负荷!$C:$C,$A10)/10,"")</f>
        <v/>
      </c>
      <c r="M10" s="89">
        <f>IFERROR(AVERAGEIFS(统调负荷!$E:$E,统调负荷!$B:$B,M$3,统调负荷!$C:$C,$A10)/10,"")</f>
        <v/>
      </c>
      <c r="N10" s="89">
        <f>IFERROR(AVERAGEIFS(统调负荷!$E:$E,统调负荷!$B:$B,N$3,统调负荷!$C:$C,$A10)/10,"")</f>
        <v/>
      </c>
      <c r="O10" s="89">
        <f>IFERROR(AVERAGEIFS(统调负荷!$E:$E,统调负荷!$B:$B,O$3,统调负荷!$C:$C,$A10)/10,"")</f>
        <v/>
      </c>
      <c r="P10" s="89">
        <f>IFERROR(AVERAGEIFS(统调负荷!$E:$E,统调负荷!$B:$B,P$3,统调负荷!$C:$C,$A10)/10,"")</f>
        <v/>
      </c>
      <c r="Q10" s="89">
        <f>IFERROR(AVERAGEIFS(统调负荷!$E:$E,统调负荷!$B:$B,Q$3,统调负荷!$C:$C,$A10)/10,"")</f>
        <v/>
      </c>
      <c r="R10" s="89">
        <f>IFERROR(AVERAGEIFS(统调负荷!$E:$E,统调负荷!$B:$B,R$3,统调负荷!$C:$C,$A10)/10,"")</f>
        <v/>
      </c>
      <c r="S10" s="89">
        <f>IFERROR(AVERAGEIFS(统调负荷!$E:$E,统调负荷!$B:$B,S$3,统调负荷!$C:$C,$A10)/10,"")</f>
        <v/>
      </c>
      <c r="T10" s="89">
        <f>IFERROR(AVERAGEIFS(统调负荷!$E:$E,统调负荷!$B:$B,T$3,统调负荷!$C:$C,$A10)/10,"")</f>
        <v/>
      </c>
      <c r="U10" s="89">
        <f>IFERROR(AVERAGEIFS(统调负荷!$E:$E,统调负荷!$B:$B,U$3,统调负荷!$C:$C,$A10)/10,"")</f>
        <v/>
      </c>
      <c r="V10" s="89">
        <f>IFERROR(AVERAGEIFS(统调负荷!$E:$E,统调负荷!$B:$B,V$3,统调负荷!$C:$C,$A10)/10,"")</f>
        <v/>
      </c>
      <c r="W10" s="89">
        <f>IFERROR(AVERAGEIFS(统调负荷!$E:$E,统调负荷!$B:$B,W$3,统调负荷!$C:$C,$A10)/10,"")</f>
        <v/>
      </c>
      <c r="X10" s="89">
        <f>IFERROR(AVERAGEIFS(统调负荷!$E:$E,统调负荷!$B:$B,X$3,统调负荷!$C:$C,$A10)/10,"")</f>
        <v/>
      </c>
      <c r="Y10" s="89">
        <f>IFERROR(AVERAGEIFS(统调负荷!$E:$E,统调负荷!$B:$B,Y$3,统调负荷!$C:$C,$A10)/10,"")</f>
        <v/>
      </c>
      <c r="Z10" s="89">
        <f>IFERROR(AVERAGEIFS(统调负荷!$E:$E,统调负荷!$B:$B,Z$3,统调负荷!$C:$C,$A10)/10,"")</f>
        <v/>
      </c>
      <c r="AA10" s="89">
        <f>IFERROR(AVERAGEIFS(统调负荷!$E:$E,统调负荷!$B:$B,AA$3,统调负荷!$C:$C,$A10)/10,"")</f>
        <v/>
      </c>
      <c r="AB10" s="89">
        <f>IFERROR(AVERAGEIFS(统调负荷!$E:$E,统调负荷!$B:$B,AB$3,统调负荷!$C:$C,$A10)/10,"")</f>
        <v/>
      </c>
      <c r="AC10" s="89">
        <f>IFERROR(AVERAGEIFS(统调负荷!$E:$E,统调负荷!$B:$B,AC$3,统调负荷!$C:$C,$A10)/10,"")</f>
        <v/>
      </c>
      <c r="AD10" s="89" t="n"/>
      <c r="AE10" s="23">
        <f>检修、备用和必开!$A8</f>
        <v/>
      </c>
      <c r="AF10" s="92">
        <f>IFERROR(OFFSET($A$3,ROW(AE7)*2,COLUMN(E9))-OFFSET($A$3,ROW(AE7)*2-1,COLUMN(E9)),"")</f>
        <v/>
      </c>
      <c r="AG10" s="92">
        <f>IFERROR(OFFSET($A$3,ROW(AF7)*2,COLUMN(F9))-OFFSET($A$3,ROW(AF7)*2-1,COLUMN(F9)),"")</f>
        <v/>
      </c>
      <c r="AH10" s="92">
        <f>IFERROR(OFFSET($A$3,ROW(AG7)*2,COLUMN(G9))-OFFSET($A$3,ROW(AG7)*2-1,COLUMN(G9)),"")</f>
        <v/>
      </c>
      <c r="AI10" s="92">
        <f>IFERROR(OFFSET($A$3,ROW(AH7)*2,COLUMN(H9))-OFFSET($A$3,ROW(AH7)*2-1,COLUMN(H9)),"")</f>
        <v/>
      </c>
      <c r="AJ10" s="92">
        <f>IFERROR(OFFSET($A$3,ROW(AI7)*2,COLUMN(I9))-OFFSET($A$3,ROW(AI7)*2-1,COLUMN(I9)),"")</f>
        <v/>
      </c>
      <c r="AK10" s="92">
        <f>IFERROR(OFFSET($A$3,ROW(AJ7)*2,COLUMN(J9))-OFFSET($A$3,ROW(AJ7)*2-1,COLUMN(J9)),"")</f>
        <v/>
      </c>
      <c r="AL10" s="92">
        <f>IFERROR(OFFSET($A$3,ROW(AK7)*2,COLUMN(K9))-OFFSET($A$3,ROW(AK7)*2-1,COLUMN(K9)),"")</f>
        <v/>
      </c>
      <c r="AM10" s="92">
        <f>IFERROR(OFFSET($A$3,ROW(AL7)*2,COLUMN(L9))-OFFSET($A$3,ROW(AL7)*2-1,COLUMN(L9)),"")</f>
        <v/>
      </c>
      <c r="AN10" s="92">
        <f>IFERROR(OFFSET($A$3,ROW(AM7)*2,COLUMN(M9))-OFFSET($A$3,ROW(AM7)*2-1,COLUMN(M9)),"")</f>
        <v/>
      </c>
      <c r="AO10" s="92">
        <f>IFERROR(OFFSET($A$3,ROW(AN7)*2,COLUMN(N9))-OFFSET($A$3,ROW(AN7)*2-1,COLUMN(N9)),"")</f>
        <v/>
      </c>
      <c r="AP10" s="92">
        <f>IFERROR(OFFSET($A$3,ROW(AO7)*2,COLUMN(O9))-OFFSET($A$3,ROW(AO7)*2-1,COLUMN(O9)),"")</f>
        <v/>
      </c>
      <c r="AQ10" s="92">
        <f>IFERROR(OFFSET($A$3,ROW(AP7)*2,COLUMN(P9))-OFFSET($A$3,ROW(AP7)*2-1,COLUMN(P9)),"")</f>
        <v/>
      </c>
      <c r="AR10" s="92">
        <f>IFERROR(OFFSET($A$3,ROW(AQ7)*2,COLUMN(Q9))-OFFSET($A$3,ROW(AQ7)*2-1,COLUMN(Q9)),"")</f>
        <v/>
      </c>
      <c r="AS10" s="92">
        <f>IFERROR(OFFSET($A$3,ROW(AR7)*2,COLUMN(R9))-OFFSET($A$3,ROW(AR7)*2-1,COLUMN(R9)),"")</f>
        <v/>
      </c>
      <c r="AT10" s="92">
        <f>IFERROR(OFFSET($A$3,ROW(AS7)*2,COLUMN(S9))-OFFSET($A$3,ROW(AS7)*2-1,COLUMN(S9)),"")</f>
        <v/>
      </c>
      <c r="AU10" s="92">
        <f>IFERROR(OFFSET($A$3,ROW(AT7)*2,COLUMN(T9))-OFFSET($A$3,ROW(AT7)*2-1,COLUMN(T9)),"")</f>
        <v/>
      </c>
      <c r="AV10" s="92">
        <f>IFERROR(OFFSET($A$3,ROW(AU7)*2,COLUMN(U9))-OFFSET($A$3,ROW(AU7)*2-1,COLUMN(U9)),"")</f>
        <v/>
      </c>
      <c r="AW10" s="92">
        <f>IFERROR(OFFSET($A$3,ROW(AV7)*2,COLUMN(V9))-OFFSET($A$3,ROW(AV7)*2-1,COLUMN(V9)),"")</f>
        <v/>
      </c>
      <c r="AX10" s="92">
        <f>IFERROR(OFFSET($A$3,ROW(AW7)*2,COLUMN(W9))-OFFSET($A$3,ROW(AW7)*2-1,COLUMN(W9)),"")</f>
        <v/>
      </c>
      <c r="AY10" s="92">
        <f>IFERROR(OFFSET($A$3,ROW(AX7)*2,COLUMN(X9))-OFFSET($A$3,ROW(AX7)*2-1,COLUMN(X9)),"")</f>
        <v/>
      </c>
      <c r="AZ10" s="92">
        <f>IFERROR(OFFSET($A$3,ROW(AY7)*2,COLUMN(Y9))-OFFSET($A$3,ROW(AY7)*2-1,COLUMN(Y9)),"")</f>
        <v/>
      </c>
      <c r="BA10" s="92">
        <f>IFERROR(OFFSET($A$3,ROW(AZ7)*2,COLUMN(Z9))-OFFSET($A$3,ROW(AZ7)*2-1,COLUMN(Z9)),"")</f>
        <v/>
      </c>
      <c r="BB10" s="92">
        <f>IFERROR(OFFSET($A$3,ROW(BA7)*2,COLUMN(AA9))-OFFSET($A$3,ROW(BA7)*2-1,COLUMN(AA9)),"")</f>
        <v/>
      </c>
      <c r="BC10" s="92">
        <f>IFERROR(OFFSET($A$3,ROW(BB7)*2,COLUMN(AB9))-OFFSET($A$3,ROW(BB7)*2-1,COLUMN(AB9)),"")</f>
        <v/>
      </c>
    </row>
    <row r="11">
      <c r="A11" s="99" t="inlineStr">
        <is>
          <t>2025-01-04</t>
        </is>
      </c>
      <c r="B11" s="100" t="inlineStr">
        <is>
          <t>实际</t>
        </is>
      </c>
      <c r="C11" s="91">
        <f>IFERROR(AVERAGE(F11:AC11),"")</f>
        <v/>
      </c>
      <c r="D11" s="91">
        <f>IFERROR(MAX(F11:AC11),"")</f>
        <v/>
      </c>
      <c r="E11" s="91">
        <f>IFERROR(MIN(F11:AC11),"")</f>
        <v/>
      </c>
      <c r="F11" s="89">
        <f>IFERROR(AVERAGEIFS(统调负荷!$N:$N,统调负荷!$B:$B,F$3,统调负荷!$C:$C,$A11)/10,"")</f>
        <v/>
      </c>
      <c r="G11" s="89">
        <f>IFERROR(AVERAGEIFS(统调负荷!$N:$N,统调负荷!$B:$B,G$3,统调负荷!$C:$C,$A11)/10,"")</f>
        <v/>
      </c>
      <c r="H11" s="89">
        <f>IFERROR(AVERAGEIFS(统调负荷!$N:$N,统调负荷!$B:$B,H$3,统调负荷!$C:$C,$A11)/10,"")</f>
        <v/>
      </c>
      <c r="I11" s="89">
        <f>IFERROR(AVERAGEIFS(统调负荷!$N:$N,统调负荷!$B:$B,I$3,统调负荷!$C:$C,$A11)/10,"")</f>
        <v/>
      </c>
      <c r="J11" s="89">
        <f>IFERROR(AVERAGEIFS(统调负荷!$N:$N,统调负荷!$B:$B,J$3,统调负荷!$C:$C,$A11)/10,"")</f>
        <v/>
      </c>
      <c r="K11" s="89">
        <f>IFERROR(AVERAGEIFS(统调负荷!$N:$N,统调负荷!$B:$B,K$3,统调负荷!$C:$C,$A11)/10,"")</f>
        <v/>
      </c>
      <c r="L11" s="89">
        <f>IFERROR(AVERAGEIFS(统调负荷!$N:$N,统调负荷!$B:$B,L$3,统调负荷!$C:$C,$A11)/10,"")</f>
        <v/>
      </c>
      <c r="M11" s="89">
        <f>IFERROR(AVERAGEIFS(统调负荷!$N:$N,统调负荷!$B:$B,M$3,统调负荷!$C:$C,$A11)/10,"")</f>
        <v/>
      </c>
      <c r="N11" s="89">
        <f>IFERROR(AVERAGEIFS(统调负荷!$N:$N,统调负荷!$B:$B,N$3,统调负荷!$C:$C,$A11)/10,"")</f>
        <v/>
      </c>
      <c r="O11" s="89">
        <f>IFERROR(AVERAGEIFS(统调负荷!$N:$N,统调负荷!$B:$B,O$3,统调负荷!$C:$C,$A11)/10,"")</f>
        <v/>
      </c>
      <c r="P11" s="89">
        <f>IFERROR(AVERAGEIFS(统调负荷!$N:$N,统调负荷!$B:$B,P$3,统调负荷!$C:$C,$A11)/10,"")</f>
        <v/>
      </c>
      <c r="Q11" s="89">
        <f>IFERROR(AVERAGEIFS(统调负荷!$N:$N,统调负荷!$B:$B,Q$3,统调负荷!$C:$C,$A11)/10,"")</f>
        <v/>
      </c>
      <c r="R11" s="89">
        <f>IFERROR(AVERAGEIFS(统调负荷!$N:$N,统调负荷!$B:$B,R$3,统调负荷!$C:$C,$A11)/10,"")</f>
        <v/>
      </c>
      <c r="S11" s="89">
        <f>IFERROR(AVERAGEIFS(统调负荷!$N:$N,统调负荷!$B:$B,S$3,统调负荷!$C:$C,$A11)/10,"")</f>
        <v/>
      </c>
      <c r="T11" s="89">
        <f>IFERROR(AVERAGEIFS(统调负荷!$N:$N,统调负荷!$B:$B,T$3,统调负荷!$C:$C,$A11)/10,"")</f>
        <v/>
      </c>
      <c r="U11" s="89">
        <f>IFERROR(AVERAGEIFS(统调负荷!$N:$N,统调负荷!$B:$B,U$3,统调负荷!$C:$C,$A11)/10,"")</f>
        <v/>
      </c>
      <c r="V11" s="89">
        <f>IFERROR(AVERAGEIFS(统调负荷!$N:$N,统调负荷!$B:$B,V$3,统调负荷!$C:$C,$A11)/10,"")</f>
        <v/>
      </c>
      <c r="W11" s="89">
        <f>IFERROR(AVERAGEIFS(统调负荷!$N:$N,统调负荷!$B:$B,W$3,统调负荷!$C:$C,$A11)/10,"")</f>
        <v/>
      </c>
      <c r="X11" s="89">
        <f>IFERROR(AVERAGEIFS(统调负荷!$N:$N,统调负荷!$B:$B,X$3,统调负荷!$C:$C,$A11)/10,"")</f>
        <v/>
      </c>
      <c r="Y11" s="89">
        <f>IFERROR(AVERAGEIFS(统调负荷!$N:$N,统调负荷!$B:$B,Y$3,统调负荷!$C:$C,$A11)/10,"")</f>
        <v/>
      </c>
      <c r="Z11" s="89">
        <f>IFERROR(AVERAGEIFS(统调负荷!$N:$N,统调负荷!$B:$B,Z$3,统调负荷!$C:$C,$A11)/10,"")</f>
        <v/>
      </c>
      <c r="AA11" s="89">
        <f>IFERROR(AVERAGEIFS(统调负荷!$N:$N,统调负荷!$B:$B,AA$3,统调负荷!$C:$C,$A11)/10,"")</f>
        <v/>
      </c>
      <c r="AB11" s="89">
        <f>IFERROR(AVERAGEIFS(统调负荷!$N:$N,统调负荷!$B:$B,AB$3,统调负荷!$C:$C,$A11)/10,"")</f>
        <v/>
      </c>
      <c r="AC11" s="89">
        <f>IFERROR(AVERAGEIFS(统调负荷!$N:$N,统调负荷!$B:$B,AC$3,统调负荷!$C:$C,$A11)/10,"")</f>
        <v/>
      </c>
      <c r="AD11" s="89" t="n"/>
      <c r="AE11" s="23">
        <f>检修、备用和必开!$A9</f>
        <v/>
      </c>
      <c r="AF11" s="92">
        <f>IFERROR(OFFSET($A$3,ROW(AE8)*2,COLUMN(E10))-OFFSET($A$3,ROW(AE8)*2-1,COLUMN(E10)),"")</f>
        <v/>
      </c>
      <c r="AG11" s="92">
        <f>IFERROR(OFFSET($A$3,ROW(AF8)*2,COLUMN(F10))-OFFSET($A$3,ROW(AF8)*2-1,COLUMN(F10)),"")</f>
        <v/>
      </c>
      <c r="AH11" s="92">
        <f>IFERROR(OFFSET($A$3,ROW(AG8)*2,COLUMN(G10))-OFFSET($A$3,ROW(AG8)*2-1,COLUMN(G10)),"")</f>
        <v/>
      </c>
      <c r="AI11" s="92">
        <f>IFERROR(OFFSET($A$3,ROW(AH8)*2,COLUMN(H10))-OFFSET($A$3,ROW(AH8)*2-1,COLUMN(H10)),"")</f>
        <v/>
      </c>
      <c r="AJ11" s="92">
        <f>IFERROR(OFFSET($A$3,ROW(AI8)*2,COLUMN(I10))-OFFSET($A$3,ROW(AI8)*2-1,COLUMN(I10)),"")</f>
        <v/>
      </c>
      <c r="AK11" s="92">
        <f>IFERROR(OFFSET($A$3,ROW(AJ8)*2,COLUMN(J10))-OFFSET($A$3,ROW(AJ8)*2-1,COLUMN(J10)),"")</f>
        <v/>
      </c>
      <c r="AL11" s="92">
        <f>IFERROR(OFFSET($A$3,ROW(AK8)*2,COLUMN(K10))-OFFSET($A$3,ROW(AK8)*2-1,COLUMN(K10)),"")</f>
        <v/>
      </c>
      <c r="AM11" s="92">
        <f>IFERROR(OFFSET($A$3,ROW(AL8)*2,COLUMN(L10))-OFFSET($A$3,ROW(AL8)*2-1,COLUMN(L10)),"")</f>
        <v/>
      </c>
      <c r="AN11" s="92">
        <f>IFERROR(OFFSET($A$3,ROW(AM8)*2,COLUMN(M10))-OFFSET($A$3,ROW(AM8)*2-1,COLUMN(M10)),"")</f>
        <v/>
      </c>
      <c r="AO11" s="92">
        <f>IFERROR(OFFSET($A$3,ROW(AN8)*2,COLUMN(N10))-OFFSET($A$3,ROW(AN8)*2-1,COLUMN(N10)),"")</f>
        <v/>
      </c>
      <c r="AP11" s="92">
        <f>IFERROR(OFFSET($A$3,ROW(AO8)*2,COLUMN(O10))-OFFSET($A$3,ROW(AO8)*2-1,COLUMN(O10)),"")</f>
        <v/>
      </c>
      <c r="AQ11" s="92">
        <f>IFERROR(OFFSET($A$3,ROW(AP8)*2,COLUMN(P10))-OFFSET($A$3,ROW(AP8)*2-1,COLUMN(P10)),"")</f>
        <v/>
      </c>
      <c r="AR11" s="92">
        <f>IFERROR(OFFSET($A$3,ROW(AQ8)*2,COLUMN(Q10))-OFFSET($A$3,ROW(AQ8)*2-1,COLUMN(Q10)),"")</f>
        <v/>
      </c>
      <c r="AS11" s="92">
        <f>IFERROR(OFFSET($A$3,ROW(AR8)*2,COLUMN(R10))-OFFSET($A$3,ROW(AR8)*2-1,COLUMN(R10)),"")</f>
        <v/>
      </c>
      <c r="AT11" s="92">
        <f>IFERROR(OFFSET($A$3,ROW(AS8)*2,COLUMN(S10))-OFFSET($A$3,ROW(AS8)*2-1,COLUMN(S10)),"")</f>
        <v/>
      </c>
      <c r="AU11" s="92">
        <f>IFERROR(OFFSET($A$3,ROW(AT8)*2,COLUMN(T10))-OFFSET($A$3,ROW(AT8)*2-1,COLUMN(T10)),"")</f>
        <v/>
      </c>
      <c r="AV11" s="92">
        <f>IFERROR(OFFSET($A$3,ROW(AU8)*2,COLUMN(U10))-OFFSET($A$3,ROW(AU8)*2-1,COLUMN(U10)),"")</f>
        <v/>
      </c>
      <c r="AW11" s="92">
        <f>IFERROR(OFFSET($A$3,ROW(AV8)*2,COLUMN(V10))-OFFSET($A$3,ROW(AV8)*2-1,COLUMN(V10)),"")</f>
        <v/>
      </c>
      <c r="AX11" s="92">
        <f>IFERROR(OFFSET($A$3,ROW(AW8)*2,COLUMN(W10))-OFFSET($A$3,ROW(AW8)*2-1,COLUMN(W10)),"")</f>
        <v/>
      </c>
      <c r="AY11" s="92">
        <f>IFERROR(OFFSET($A$3,ROW(AX8)*2,COLUMN(X10))-OFFSET($A$3,ROW(AX8)*2-1,COLUMN(X10)),"")</f>
        <v/>
      </c>
      <c r="AZ11" s="92">
        <f>IFERROR(OFFSET($A$3,ROW(AY8)*2,COLUMN(Y10))-OFFSET($A$3,ROW(AY8)*2-1,COLUMN(Y10)),"")</f>
        <v/>
      </c>
      <c r="BA11" s="92">
        <f>IFERROR(OFFSET($A$3,ROW(AZ8)*2,COLUMN(Z10))-OFFSET($A$3,ROW(AZ8)*2-1,COLUMN(Z10)),"")</f>
        <v/>
      </c>
      <c r="BB11" s="92">
        <f>IFERROR(OFFSET($A$3,ROW(BA8)*2,COLUMN(AA10))-OFFSET($A$3,ROW(BA8)*2-1,COLUMN(AA10)),"")</f>
        <v/>
      </c>
      <c r="BC11" s="92">
        <f>IFERROR(OFFSET($A$3,ROW(BB8)*2,COLUMN(AB10))-OFFSET($A$3,ROW(BB8)*2-1,COLUMN(AB10)),"")</f>
        <v/>
      </c>
    </row>
    <row r="12">
      <c r="A12" s="97" t="inlineStr">
        <is>
          <t>2025-01-05</t>
        </is>
      </c>
      <c r="B12" s="100" t="inlineStr">
        <is>
          <t>预测</t>
        </is>
      </c>
      <c r="C12" s="91">
        <f>IFERROR(AVERAGE(F12:AC12),"")</f>
        <v/>
      </c>
      <c r="D12" s="91">
        <f>IFERROR(MAX(F12:AC12),"")</f>
        <v/>
      </c>
      <c r="E12" s="91">
        <f>IFERROR(MIN(F12:AC12),"")</f>
        <v/>
      </c>
      <c r="F12" s="89">
        <f>IFERROR(AVERAGEIFS(统调负荷!$E:$E,统调负荷!$B:$B,F$3,统调负荷!$C:$C,$A12)/10,"")</f>
        <v/>
      </c>
      <c r="G12" s="89">
        <f>IFERROR(AVERAGEIFS(统调负荷!$E:$E,统调负荷!$B:$B,G$3,统调负荷!$C:$C,$A12)/10,"")</f>
        <v/>
      </c>
      <c r="H12" s="89">
        <f>IFERROR(AVERAGEIFS(统调负荷!$E:$E,统调负荷!$B:$B,H$3,统调负荷!$C:$C,$A12)/10,"")</f>
        <v/>
      </c>
      <c r="I12" s="89">
        <f>IFERROR(AVERAGEIFS(统调负荷!$E:$E,统调负荷!$B:$B,I$3,统调负荷!$C:$C,$A12)/10,"")</f>
        <v/>
      </c>
      <c r="J12" s="89">
        <f>IFERROR(AVERAGEIFS(统调负荷!$E:$E,统调负荷!$B:$B,J$3,统调负荷!$C:$C,$A12)/10,"")</f>
        <v/>
      </c>
      <c r="K12" s="89">
        <f>IFERROR(AVERAGEIFS(统调负荷!$E:$E,统调负荷!$B:$B,K$3,统调负荷!$C:$C,$A12)/10,"")</f>
        <v/>
      </c>
      <c r="L12" s="89">
        <f>IFERROR(AVERAGEIFS(统调负荷!$E:$E,统调负荷!$B:$B,L$3,统调负荷!$C:$C,$A12)/10,"")</f>
        <v/>
      </c>
      <c r="M12" s="89">
        <f>IFERROR(AVERAGEIFS(统调负荷!$E:$E,统调负荷!$B:$B,M$3,统调负荷!$C:$C,$A12)/10,"")</f>
        <v/>
      </c>
      <c r="N12" s="89">
        <f>IFERROR(AVERAGEIFS(统调负荷!$E:$E,统调负荷!$B:$B,N$3,统调负荷!$C:$C,$A12)/10,"")</f>
        <v/>
      </c>
      <c r="O12" s="89">
        <f>IFERROR(AVERAGEIFS(统调负荷!$E:$E,统调负荷!$B:$B,O$3,统调负荷!$C:$C,$A12)/10,"")</f>
        <v/>
      </c>
      <c r="P12" s="89">
        <f>IFERROR(AVERAGEIFS(统调负荷!$E:$E,统调负荷!$B:$B,P$3,统调负荷!$C:$C,$A12)/10,"")</f>
        <v/>
      </c>
      <c r="Q12" s="89">
        <f>IFERROR(AVERAGEIFS(统调负荷!$E:$E,统调负荷!$B:$B,Q$3,统调负荷!$C:$C,$A12)/10,"")</f>
        <v/>
      </c>
      <c r="R12" s="89">
        <f>IFERROR(AVERAGEIFS(统调负荷!$E:$E,统调负荷!$B:$B,R$3,统调负荷!$C:$C,$A12)/10,"")</f>
        <v/>
      </c>
      <c r="S12" s="89">
        <f>IFERROR(AVERAGEIFS(统调负荷!$E:$E,统调负荷!$B:$B,S$3,统调负荷!$C:$C,$A12)/10,"")</f>
        <v/>
      </c>
      <c r="T12" s="89">
        <f>IFERROR(AVERAGEIFS(统调负荷!$E:$E,统调负荷!$B:$B,T$3,统调负荷!$C:$C,$A12)/10,"")</f>
        <v/>
      </c>
      <c r="U12" s="89">
        <f>IFERROR(AVERAGEIFS(统调负荷!$E:$E,统调负荷!$B:$B,U$3,统调负荷!$C:$C,$A12)/10,"")</f>
        <v/>
      </c>
      <c r="V12" s="89">
        <f>IFERROR(AVERAGEIFS(统调负荷!$E:$E,统调负荷!$B:$B,V$3,统调负荷!$C:$C,$A12)/10,"")</f>
        <v/>
      </c>
      <c r="W12" s="89">
        <f>IFERROR(AVERAGEIFS(统调负荷!$E:$E,统调负荷!$B:$B,W$3,统调负荷!$C:$C,$A12)/10,"")</f>
        <v/>
      </c>
      <c r="X12" s="89">
        <f>IFERROR(AVERAGEIFS(统调负荷!$E:$E,统调负荷!$B:$B,X$3,统调负荷!$C:$C,$A12)/10,"")</f>
        <v/>
      </c>
      <c r="Y12" s="89">
        <f>IFERROR(AVERAGEIFS(统调负荷!$E:$E,统调负荷!$B:$B,Y$3,统调负荷!$C:$C,$A12)/10,"")</f>
        <v/>
      </c>
      <c r="Z12" s="89">
        <f>IFERROR(AVERAGEIFS(统调负荷!$E:$E,统调负荷!$B:$B,Z$3,统调负荷!$C:$C,$A12)/10,"")</f>
        <v/>
      </c>
      <c r="AA12" s="89">
        <f>IFERROR(AVERAGEIFS(统调负荷!$E:$E,统调负荷!$B:$B,AA$3,统调负荷!$C:$C,$A12)/10,"")</f>
        <v/>
      </c>
      <c r="AB12" s="89">
        <f>IFERROR(AVERAGEIFS(统调负荷!$E:$E,统调负荷!$B:$B,AB$3,统调负荷!$C:$C,$A12)/10,"")</f>
        <v/>
      </c>
      <c r="AC12" s="89">
        <f>IFERROR(AVERAGEIFS(统调负荷!$E:$E,统调负荷!$B:$B,AC$3,统调负荷!$C:$C,$A12)/10,"")</f>
        <v/>
      </c>
      <c r="AD12" s="89" t="n"/>
      <c r="AE12" s="23">
        <f>检修、备用和必开!$A10</f>
        <v/>
      </c>
      <c r="AF12" s="92">
        <f>IFERROR(OFFSET($A$3,ROW(AE9)*2,COLUMN(E11))-OFFSET($A$3,ROW(AE9)*2-1,COLUMN(E11)),"")</f>
        <v/>
      </c>
      <c r="AG12" s="92">
        <f>IFERROR(OFFSET($A$3,ROW(AF9)*2,COLUMN(F11))-OFFSET($A$3,ROW(AF9)*2-1,COLUMN(F11)),"")</f>
        <v/>
      </c>
      <c r="AH12" s="92">
        <f>IFERROR(OFFSET($A$3,ROW(AG9)*2,COLUMN(G11))-OFFSET($A$3,ROW(AG9)*2-1,COLUMN(G11)),"")</f>
        <v/>
      </c>
      <c r="AI12" s="92">
        <f>IFERROR(OFFSET($A$3,ROW(AH9)*2,COLUMN(H11))-OFFSET($A$3,ROW(AH9)*2-1,COLUMN(H11)),"")</f>
        <v/>
      </c>
      <c r="AJ12" s="92">
        <f>IFERROR(OFFSET($A$3,ROW(AI9)*2,COLUMN(I11))-OFFSET($A$3,ROW(AI9)*2-1,COLUMN(I11)),"")</f>
        <v/>
      </c>
      <c r="AK12" s="92">
        <f>IFERROR(OFFSET($A$3,ROW(AJ9)*2,COLUMN(J11))-OFFSET($A$3,ROW(AJ9)*2-1,COLUMN(J11)),"")</f>
        <v/>
      </c>
      <c r="AL12" s="92">
        <f>IFERROR(OFFSET($A$3,ROW(AK9)*2,COLUMN(K11))-OFFSET($A$3,ROW(AK9)*2-1,COLUMN(K11)),"")</f>
        <v/>
      </c>
      <c r="AM12" s="92">
        <f>IFERROR(OFFSET($A$3,ROW(AL9)*2,COLUMN(L11))-OFFSET($A$3,ROW(AL9)*2-1,COLUMN(L11)),"")</f>
        <v/>
      </c>
      <c r="AN12" s="92">
        <f>IFERROR(OFFSET($A$3,ROW(AM9)*2,COLUMN(M11))-OFFSET($A$3,ROW(AM9)*2-1,COLUMN(M11)),"")</f>
        <v/>
      </c>
      <c r="AO12" s="92">
        <f>IFERROR(OFFSET($A$3,ROW(AN9)*2,COLUMN(N11))-OFFSET($A$3,ROW(AN9)*2-1,COLUMN(N11)),"")</f>
        <v/>
      </c>
      <c r="AP12" s="92">
        <f>IFERROR(OFFSET($A$3,ROW(AO9)*2,COLUMN(O11))-OFFSET($A$3,ROW(AO9)*2-1,COLUMN(O11)),"")</f>
        <v/>
      </c>
      <c r="AQ12" s="92">
        <f>IFERROR(OFFSET($A$3,ROW(AP9)*2,COLUMN(P11))-OFFSET($A$3,ROW(AP9)*2-1,COLUMN(P11)),"")</f>
        <v/>
      </c>
      <c r="AR12" s="92">
        <f>IFERROR(OFFSET($A$3,ROW(AQ9)*2,COLUMN(Q11))-OFFSET($A$3,ROW(AQ9)*2-1,COLUMN(Q11)),"")</f>
        <v/>
      </c>
      <c r="AS12" s="92">
        <f>IFERROR(OFFSET($A$3,ROW(AR9)*2,COLUMN(R11))-OFFSET($A$3,ROW(AR9)*2-1,COLUMN(R11)),"")</f>
        <v/>
      </c>
      <c r="AT12" s="92">
        <f>IFERROR(OFFSET($A$3,ROW(AS9)*2,COLUMN(S11))-OFFSET($A$3,ROW(AS9)*2-1,COLUMN(S11)),"")</f>
        <v/>
      </c>
      <c r="AU12" s="92">
        <f>IFERROR(OFFSET($A$3,ROW(AT9)*2,COLUMN(T11))-OFFSET($A$3,ROW(AT9)*2-1,COLUMN(T11)),"")</f>
        <v/>
      </c>
      <c r="AV12" s="92">
        <f>IFERROR(OFFSET($A$3,ROW(AU9)*2,COLUMN(U11))-OFFSET($A$3,ROW(AU9)*2-1,COLUMN(U11)),"")</f>
        <v/>
      </c>
      <c r="AW12" s="92">
        <f>IFERROR(OFFSET($A$3,ROW(AV9)*2,COLUMN(V11))-OFFSET($A$3,ROW(AV9)*2-1,COLUMN(V11)),"")</f>
        <v/>
      </c>
      <c r="AX12" s="92">
        <f>IFERROR(OFFSET($A$3,ROW(AW9)*2,COLUMN(W11))-OFFSET($A$3,ROW(AW9)*2-1,COLUMN(W11)),"")</f>
        <v/>
      </c>
      <c r="AY12" s="92">
        <f>IFERROR(OFFSET($A$3,ROW(AX9)*2,COLUMN(X11))-OFFSET($A$3,ROW(AX9)*2-1,COLUMN(X11)),"")</f>
        <v/>
      </c>
      <c r="AZ12" s="92">
        <f>IFERROR(OFFSET($A$3,ROW(AY9)*2,COLUMN(Y11))-OFFSET($A$3,ROW(AY9)*2-1,COLUMN(Y11)),"")</f>
        <v/>
      </c>
      <c r="BA12" s="92">
        <f>IFERROR(OFFSET($A$3,ROW(AZ9)*2,COLUMN(Z11))-OFFSET($A$3,ROW(AZ9)*2-1,COLUMN(Z11)),"")</f>
        <v/>
      </c>
      <c r="BB12" s="92">
        <f>IFERROR(OFFSET($A$3,ROW(BA9)*2,COLUMN(AA11))-OFFSET($A$3,ROW(BA9)*2-1,COLUMN(AA11)),"")</f>
        <v/>
      </c>
      <c r="BC12" s="92">
        <f>IFERROR(OFFSET($A$3,ROW(BB9)*2,COLUMN(AB11))-OFFSET($A$3,ROW(BB9)*2-1,COLUMN(AB11)),"")</f>
        <v/>
      </c>
    </row>
    <row r="13">
      <c r="A13" s="99" t="inlineStr">
        <is>
          <t>2025-01-05</t>
        </is>
      </c>
      <c r="B13" s="100" t="inlineStr">
        <is>
          <t>实际</t>
        </is>
      </c>
      <c r="C13" s="91">
        <f>IFERROR(AVERAGE(F13:AC13),"")</f>
        <v/>
      </c>
      <c r="D13" s="91">
        <f>IFERROR(MAX(F13:AC13),"")</f>
        <v/>
      </c>
      <c r="E13" s="91">
        <f>IFERROR(MIN(F13:AC13),"")</f>
        <v/>
      </c>
      <c r="F13" s="89">
        <f>IFERROR(AVERAGEIFS(统调负荷!$N:$N,统调负荷!$B:$B,F$3,统调负荷!$C:$C,$A13)/10,"")</f>
        <v/>
      </c>
      <c r="G13" s="89">
        <f>IFERROR(AVERAGEIFS(统调负荷!$N:$N,统调负荷!$B:$B,G$3,统调负荷!$C:$C,$A13)/10,"")</f>
        <v/>
      </c>
      <c r="H13" s="89">
        <f>IFERROR(AVERAGEIFS(统调负荷!$N:$N,统调负荷!$B:$B,H$3,统调负荷!$C:$C,$A13)/10,"")</f>
        <v/>
      </c>
      <c r="I13" s="89">
        <f>IFERROR(AVERAGEIFS(统调负荷!$N:$N,统调负荷!$B:$B,I$3,统调负荷!$C:$C,$A13)/10,"")</f>
        <v/>
      </c>
      <c r="J13" s="89">
        <f>IFERROR(AVERAGEIFS(统调负荷!$N:$N,统调负荷!$B:$B,J$3,统调负荷!$C:$C,$A13)/10,"")</f>
        <v/>
      </c>
      <c r="K13" s="89">
        <f>IFERROR(AVERAGEIFS(统调负荷!$N:$N,统调负荷!$B:$B,K$3,统调负荷!$C:$C,$A13)/10,"")</f>
        <v/>
      </c>
      <c r="L13" s="89">
        <f>IFERROR(AVERAGEIFS(统调负荷!$N:$N,统调负荷!$B:$B,L$3,统调负荷!$C:$C,$A13)/10,"")</f>
        <v/>
      </c>
      <c r="M13" s="89">
        <f>IFERROR(AVERAGEIFS(统调负荷!$N:$N,统调负荷!$B:$B,M$3,统调负荷!$C:$C,$A13)/10,"")</f>
        <v/>
      </c>
      <c r="N13" s="89">
        <f>IFERROR(AVERAGEIFS(统调负荷!$N:$N,统调负荷!$B:$B,N$3,统调负荷!$C:$C,$A13)/10,"")</f>
        <v/>
      </c>
      <c r="O13" s="89">
        <f>IFERROR(AVERAGEIFS(统调负荷!$N:$N,统调负荷!$B:$B,O$3,统调负荷!$C:$C,$A13)/10,"")</f>
        <v/>
      </c>
      <c r="P13" s="89">
        <f>IFERROR(AVERAGEIFS(统调负荷!$N:$N,统调负荷!$B:$B,P$3,统调负荷!$C:$C,$A13)/10,"")</f>
        <v/>
      </c>
      <c r="Q13" s="89">
        <f>IFERROR(AVERAGEIFS(统调负荷!$N:$N,统调负荷!$B:$B,Q$3,统调负荷!$C:$C,$A13)/10,"")</f>
        <v/>
      </c>
      <c r="R13" s="89">
        <f>IFERROR(AVERAGEIFS(统调负荷!$N:$N,统调负荷!$B:$B,R$3,统调负荷!$C:$C,$A13)/10,"")</f>
        <v/>
      </c>
      <c r="S13" s="89">
        <f>IFERROR(AVERAGEIFS(统调负荷!$N:$N,统调负荷!$B:$B,S$3,统调负荷!$C:$C,$A13)/10,"")</f>
        <v/>
      </c>
      <c r="T13" s="89">
        <f>IFERROR(AVERAGEIFS(统调负荷!$N:$N,统调负荷!$B:$B,T$3,统调负荷!$C:$C,$A13)/10,"")</f>
        <v/>
      </c>
      <c r="U13" s="89">
        <f>IFERROR(AVERAGEIFS(统调负荷!$N:$N,统调负荷!$B:$B,U$3,统调负荷!$C:$C,$A13)/10,"")</f>
        <v/>
      </c>
      <c r="V13" s="89">
        <f>IFERROR(AVERAGEIFS(统调负荷!$N:$N,统调负荷!$B:$B,V$3,统调负荷!$C:$C,$A13)/10,"")</f>
        <v/>
      </c>
      <c r="W13" s="89">
        <f>IFERROR(AVERAGEIFS(统调负荷!$N:$N,统调负荷!$B:$B,W$3,统调负荷!$C:$C,$A13)/10,"")</f>
        <v/>
      </c>
      <c r="X13" s="89">
        <f>IFERROR(AVERAGEIFS(统调负荷!$N:$N,统调负荷!$B:$B,X$3,统调负荷!$C:$C,$A13)/10,"")</f>
        <v/>
      </c>
      <c r="Y13" s="89">
        <f>IFERROR(AVERAGEIFS(统调负荷!$N:$N,统调负荷!$B:$B,Y$3,统调负荷!$C:$C,$A13)/10,"")</f>
        <v/>
      </c>
      <c r="Z13" s="89">
        <f>IFERROR(AVERAGEIFS(统调负荷!$N:$N,统调负荷!$B:$B,Z$3,统调负荷!$C:$C,$A13)/10,"")</f>
        <v/>
      </c>
      <c r="AA13" s="89">
        <f>IFERROR(AVERAGEIFS(统调负荷!$N:$N,统调负荷!$B:$B,AA$3,统调负荷!$C:$C,$A13)/10,"")</f>
        <v/>
      </c>
      <c r="AB13" s="89">
        <f>IFERROR(AVERAGEIFS(统调负荷!$N:$N,统调负荷!$B:$B,AB$3,统调负荷!$C:$C,$A13)/10,"")</f>
        <v/>
      </c>
      <c r="AC13" s="89">
        <f>IFERROR(AVERAGEIFS(统调负荷!$N:$N,统调负荷!$B:$B,AC$3,统调负荷!$C:$C,$A13)/10,"")</f>
        <v/>
      </c>
      <c r="AD13" s="89" t="n"/>
      <c r="AE13" s="23">
        <f>检修、备用和必开!$A11</f>
        <v/>
      </c>
      <c r="AF13" s="92">
        <f>IFERROR(OFFSET($A$3,ROW(AE10)*2,COLUMN(E12))-OFFSET($A$3,ROW(AE10)*2-1,COLUMN(E12)),"")</f>
        <v/>
      </c>
      <c r="AG13" s="92">
        <f>IFERROR(OFFSET($A$3,ROW(AF10)*2,COLUMN(F12))-OFFSET($A$3,ROW(AF10)*2-1,COLUMN(F12)),"")</f>
        <v/>
      </c>
      <c r="AH13" s="92">
        <f>IFERROR(OFFSET($A$3,ROW(AG10)*2,COLUMN(G12))-OFFSET($A$3,ROW(AG10)*2-1,COLUMN(G12)),"")</f>
        <v/>
      </c>
      <c r="AI13" s="92">
        <f>IFERROR(OFFSET($A$3,ROW(AH10)*2,COLUMN(H12))-OFFSET($A$3,ROW(AH10)*2-1,COLUMN(H12)),"")</f>
        <v/>
      </c>
      <c r="AJ13" s="92">
        <f>IFERROR(OFFSET($A$3,ROW(AI10)*2,COLUMN(I12))-OFFSET($A$3,ROW(AI10)*2-1,COLUMN(I12)),"")</f>
        <v/>
      </c>
      <c r="AK13" s="92">
        <f>IFERROR(OFFSET($A$3,ROW(AJ10)*2,COLUMN(J12))-OFFSET($A$3,ROW(AJ10)*2-1,COLUMN(J12)),"")</f>
        <v/>
      </c>
      <c r="AL13" s="92">
        <f>IFERROR(OFFSET($A$3,ROW(AK10)*2,COLUMN(K12))-OFFSET($A$3,ROW(AK10)*2-1,COLUMN(K12)),"")</f>
        <v/>
      </c>
      <c r="AM13" s="92">
        <f>IFERROR(OFFSET($A$3,ROW(AL10)*2,COLUMN(L12))-OFFSET($A$3,ROW(AL10)*2-1,COLUMN(L12)),"")</f>
        <v/>
      </c>
      <c r="AN13" s="92">
        <f>IFERROR(OFFSET($A$3,ROW(AM10)*2,COLUMN(M12))-OFFSET($A$3,ROW(AM10)*2-1,COLUMN(M12)),"")</f>
        <v/>
      </c>
      <c r="AO13" s="92">
        <f>IFERROR(OFFSET($A$3,ROW(AN10)*2,COLUMN(N12))-OFFSET($A$3,ROW(AN10)*2-1,COLUMN(N12)),"")</f>
        <v/>
      </c>
      <c r="AP13" s="92">
        <f>IFERROR(OFFSET($A$3,ROW(AO10)*2,COLUMN(O12))-OFFSET($A$3,ROW(AO10)*2-1,COLUMN(O12)),"")</f>
        <v/>
      </c>
      <c r="AQ13" s="92">
        <f>IFERROR(OFFSET($A$3,ROW(AP10)*2,COLUMN(P12))-OFFSET($A$3,ROW(AP10)*2-1,COLUMN(P12)),"")</f>
        <v/>
      </c>
      <c r="AR13" s="92">
        <f>IFERROR(OFFSET($A$3,ROW(AQ10)*2,COLUMN(Q12))-OFFSET($A$3,ROW(AQ10)*2-1,COLUMN(Q12)),"")</f>
        <v/>
      </c>
      <c r="AS13" s="92">
        <f>IFERROR(OFFSET($A$3,ROW(AR10)*2,COLUMN(R12))-OFFSET($A$3,ROW(AR10)*2-1,COLUMN(R12)),"")</f>
        <v/>
      </c>
      <c r="AT13" s="92">
        <f>IFERROR(OFFSET($A$3,ROW(AS10)*2,COLUMN(S12))-OFFSET($A$3,ROW(AS10)*2-1,COLUMN(S12)),"")</f>
        <v/>
      </c>
      <c r="AU13" s="92">
        <f>IFERROR(OFFSET($A$3,ROW(AT10)*2,COLUMN(T12))-OFFSET($A$3,ROW(AT10)*2-1,COLUMN(T12)),"")</f>
        <v/>
      </c>
      <c r="AV13" s="92">
        <f>IFERROR(OFFSET($A$3,ROW(AU10)*2,COLUMN(U12))-OFFSET($A$3,ROW(AU10)*2-1,COLUMN(U12)),"")</f>
        <v/>
      </c>
      <c r="AW13" s="92">
        <f>IFERROR(OFFSET($A$3,ROW(AV10)*2,COLUMN(V12))-OFFSET($A$3,ROW(AV10)*2-1,COLUMN(V12)),"")</f>
        <v/>
      </c>
      <c r="AX13" s="92">
        <f>IFERROR(OFFSET($A$3,ROW(AW10)*2,COLUMN(W12))-OFFSET($A$3,ROW(AW10)*2-1,COLUMN(W12)),"")</f>
        <v/>
      </c>
      <c r="AY13" s="92">
        <f>IFERROR(OFFSET($A$3,ROW(AX10)*2,COLUMN(X12))-OFFSET($A$3,ROW(AX10)*2-1,COLUMN(X12)),"")</f>
        <v/>
      </c>
      <c r="AZ13" s="92">
        <f>IFERROR(OFFSET($A$3,ROW(AY10)*2,COLUMN(Y12))-OFFSET($A$3,ROW(AY10)*2-1,COLUMN(Y12)),"")</f>
        <v/>
      </c>
      <c r="BA13" s="92">
        <f>IFERROR(OFFSET($A$3,ROW(AZ10)*2,COLUMN(Z12))-OFFSET($A$3,ROW(AZ10)*2-1,COLUMN(Z12)),"")</f>
        <v/>
      </c>
      <c r="BB13" s="92">
        <f>IFERROR(OFFSET($A$3,ROW(BA10)*2,COLUMN(AA12))-OFFSET($A$3,ROW(BA10)*2-1,COLUMN(AA12)),"")</f>
        <v/>
      </c>
      <c r="BC13" s="92">
        <f>IFERROR(OFFSET($A$3,ROW(BB10)*2,COLUMN(AB12))-OFFSET($A$3,ROW(BB10)*2-1,COLUMN(AB12)),"")</f>
        <v/>
      </c>
    </row>
    <row r="14">
      <c r="A14" s="97" t="inlineStr">
        <is>
          <t>2025-01-06</t>
        </is>
      </c>
      <c r="B14" s="100" t="inlineStr">
        <is>
          <t>预测</t>
        </is>
      </c>
      <c r="C14" s="91">
        <f>IFERROR(AVERAGE(F14:AC14),"")</f>
        <v/>
      </c>
      <c r="D14" s="91">
        <f>IFERROR(MAX(F14:AC14),"")</f>
        <v/>
      </c>
      <c r="E14" s="91">
        <f>IFERROR(MIN(F14:AC14),"")</f>
        <v/>
      </c>
      <c r="F14" s="89">
        <f>IFERROR(AVERAGEIFS(统调负荷!$E:$E,统调负荷!$B:$B,F$3,统调负荷!$C:$C,$A14)/10,"")</f>
        <v/>
      </c>
      <c r="G14" s="89">
        <f>IFERROR(AVERAGEIFS(统调负荷!$E:$E,统调负荷!$B:$B,G$3,统调负荷!$C:$C,$A14)/10,"")</f>
        <v/>
      </c>
      <c r="H14" s="89">
        <f>IFERROR(AVERAGEIFS(统调负荷!$E:$E,统调负荷!$B:$B,H$3,统调负荷!$C:$C,$A14)/10,"")</f>
        <v/>
      </c>
      <c r="I14" s="89">
        <f>IFERROR(AVERAGEIFS(统调负荷!$E:$E,统调负荷!$B:$B,I$3,统调负荷!$C:$C,$A14)/10,"")</f>
        <v/>
      </c>
      <c r="J14" s="89">
        <f>IFERROR(AVERAGEIFS(统调负荷!$E:$E,统调负荷!$B:$B,J$3,统调负荷!$C:$C,$A14)/10,"")</f>
        <v/>
      </c>
      <c r="K14" s="89">
        <f>IFERROR(AVERAGEIFS(统调负荷!$E:$E,统调负荷!$B:$B,K$3,统调负荷!$C:$C,$A14)/10,"")</f>
        <v/>
      </c>
      <c r="L14" s="89">
        <f>IFERROR(AVERAGEIFS(统调负荷!$E:$E,统调负荷!$B:$B,L$3,统调负荷!$C:$C,$A14)/10,"")</f>
        <v/>
      </c>
      <c r="M14" s="89">
        <f>IFERROR(AVERAGEIFS(统调负荷!$E:$E,统调负荷!$B:$B,M$3,统调负荷!$C:$C,$A14)/10,"")</f>
        <v/>
      </c>
      <c r="N14" s="89">
        <f>IFERROR(AVERAGEIFS(统调负荷!$E:$E,统调负荷!$B:$B,N$3,统调负荷!$C:$C,$A14)/10,"")</f>
        <v/>
      </c>
      <c r="O14" s="89">
        <f>IFERROR(AVERAGEIFS(统调负荷!$E:$E,统调负荷!$B:$B,O$3,统调负荷!$C:$C,$A14)/10,"")</f>
        <v/>
      </c>
      <c r="P14" s="89">
        <f>IFERROR(AVERAGEIFS(统调负荷!$E:$E,统调负荷!$B:$B,P$3,统调负荷!$C:$C,$A14)/10,"")</f>
        <v/>
      </c>
      <c r="Q14" s="89">
        <f>IFERROR(AVERAGEIFS(统调负荷!$E:$E,统调负荷!$B:$B,Q$3,统调负荷!$C:$C,$A14)/10,"")</f>
        <v/>
      </c>
      <c r="R14" s="89">
        <f>IFERROR(AVERAGEIFS(统调负荷!$E:$E,统调负荷!$B:$B,R$3,统调负荷!$C:$C,$A14)/10,"")</f>
        <v/>
      </c>
      <c r="S14" s="89">
        <f>IFERROR(AVERAGEIFS(统调负荷!$E:$E,统调负荷!$B:$B,S$3,统调负荷!$C:$C,$A14)/10,"")</f>
        <v/>
      </c>
      <c r="T14" s="89">
        <f>IFERROR(AVERAGEIFS(统调负荷!$E:$E,统调负荷!$B:$B,T$3,统调负荷!$C:$C,$A14)/10,"")</f>
        <v/>
      </c>
      <c r="U14" s="89">
        <f>IFERROR(AVERAGEIFS(统调负荷!$E:$E,统调负荷!$B:$B,U$3,统调负荷!$C:$C,$A14)/10,"")</f>
        <v/>
      </c>
      <c r="V14" s="89">
        <f>IFERROR(AVERAGEIFS(统调负荷!$E:$E,统调负荷!$B:$B,V$3,统调负荷!$C:$C,$A14)/10,"")</f>
        <v/>
      </c>
      <c r="W14" s="89">
        <f>IFERROR(AVERAGEIFS(统调负荷!$E:$E,统调负荷!$B:$B,W$3,统调负荷!$C:$C,$A14)/10,"")</f>
        <v/>
      </c>
      <c r="X14" s="89">
        <f>IFERROR(AVERAGEIFS(统调负荷!$E:$E,统调负荷!$B:$B,X$3,统调负荷!$C:$C,$A14)/10,"")</f>
        <v/>
      </c>
      <c r="Y14" s="89">
        <f>IFERROR(AVERAGEIFS(统调负荷!$E:$E,统调负荷!$B:$B,Y$3,统调负荷!$C:$C,$A14)/10,"")</f>
        <v/>
      </c>
      <c r="Z14" s="89">
        <f>IFERROR(AVERAGEIFS(统调负荷!$E:$E,统调负荷!$B:$B,Z$3,统调负荷!$C:$C,$A14)/10,"")</f>
        <v/>
      </c>
      <c r="AA14" s="89">
        <f>IFERROR(AVERAGEIFS(统调负荷!$E:$E,统调负荷!$B:$B,AA$3,统调负荷!$C:$C,$A14)/10,"")</f>
        <v/>
      </c>
      <c r="AB14" s="89">
        <f>IFERROR(AVERAGEIFS(统调负荷!$E:$E,统调负荷!$B:$B,AB$3,统调负荷!$C:$C,$A14)/10,"")</f>
        <v/>
      </c>
      <c r="AC14" s="89">
        <f>IFERROR(AVERAGEIFS(统调负荷!$E:$E,统调负荷!$B:$B,AC$3,统调负荷!$C:$C,$A14)/10,"")</f>
        <v/>
      </c>
      <c r="AD14" s="89" t="n"/>
      <c r="AE14" s="23">
        <f>检修、备用和必开!$A12</f>
        <v/>
      </c>
      <c r="AF14" s="92">
        <f>IFERROR(OFFSET($A$3,ROW(AE11)*2,COLUMN(E13))-OFFSET($A$3,ROW(AE11)*2-1,COLUMN(E13)),"")</f>
        <v/>
      </c>
      <c r="AG14" s="92">
        <f>IFERROR(OFFSET($A$3,ROW(AF11)*2,COLUMN(F13))-OFFSET($A$3,ROW(AF11)*2-1,COLUMN(F13)),"")</f>
        <v/>
      </c>
      <c r="AH14" s="92">
        <f>IFERROR(OFFSET($A$3,ROW(AG11)*2,COLUMN(G13))-OFFSET($A$3,ROW(AG11)*2-1,COLUMN(G13)),"")</f>
        <v/>
      </c>
      <c r="AI14" s="92">
        <f>IFERROR(OFFSET($A$3,ROW(AH11)*2,COLUMN(H13))-OFFSET($A$3,ROW(AH11)*2-1,COLUMN(H13)),"")</f>
        <v/>
      </c>
      <c r="AJ14" s="92">
        <f>IFERROR(OFFSET($A$3,ROW(AI11)*2,COLUMN(I13))-OFFSET($A$3,ROW(AI11)*2-1,COLUMN(I13)),"")</f>
        <v/>
      </c>
      <c r="AK14" s="92">
        <f>IFERROR(OFFSET($A$3,ROW(AJ11)*2,COLUMN(J13))-OFFSET($A$3,ROW(AJ11)*2-1,COLUMN(J13)),"")</f>
        <v/>
      </c>
      <c r="AL14" s="92">
        <f>IFERROR(OFFSET($A$3,ROW(AK11)*2,COLUMN(K13))-OFFSET($A$3,ROW(AK11)*2-1,COLUMN(K13)),"")</f>
        <v/>
      </c>
      <c r="AM14" s="92">
        <f>IFERROR(OFFSET($A$3,ROW(AL11)*2,COLUMN(L13))-OFFSET($A$3,ROW(AL11)*2-1,COLUMN(L13)),"")</f>
        <v/>
      </c>
      <c r="AN14" s="92">
        <f>IFERROR(OFFSET($A$3,ROW(AM11)*2,COLUMN(M13))-OFFSET($A$3,ROW(AM11)*2-1,COLUMN(M13)),"")</f>
        <v/>
      </c>
      <c r="AO14" s="92">
        <f>IFERROR(OFFSET($A$3,ROW(AN11)*2,COLUMN(N13))-OFFSET($A$3,ROW(AN11)*2-1,COLUMN(N13)),"")</f>
        <v/>
      </c>
      <c r="AP14" s="92">
        <f>IFERROR(OFFSET($A$3,ROW(AO11)*2,COLUMN(O13))-OFFSET($A$3,ROW(AO11)*2-1,COLUMN(O13)),"")</f>
        <v/>
      </c>
      <c r="AQ14" s="92">
        <f>IFERROR(OFFSET($A$3,ROW(AP11)*2,COLUMN(P13))-OFFSET($A$3,ROW(AP11)*2-1,COLUMN(P13)),"")</f>
        <v/>
      </c>
      <c r="AR14" s="92">
        <f>IFERROR(OFFSET($A$3,ROW(AQ11)*2,COLUMN(Q13))-OFFSET($A$3,ROW(AQ11)*2-1,COLUMN(Q13)),"")</f>
        <v/>
      </c>
      <c r="AS14" s="92">
        <f>IFERROR(OFFSET($A$3,ROW(AR11)*2,COLUMN(R13))-OFFSET($A$3,ROW(AR11)*2-1,COLUMN(R13)),"")</f>
        <v/>
      </c>
      <c r="AT14" s="92">
        <f>IFERROR(OFFSET($A$3,ROW(AS11)*2,COLUMN(S13))-OFFSET($A$3,ROW(AS11)*2-1,COLUMN(S13)),"")</f>
        <v/>
      </c>
      <c r="AU14" s="92">
        <f>IFERROR(OFFSET($A$3,ROW(AT11)*2,COLUMN(T13))-OFFSET($A$3,ROW(AT11)*2-1,COLUMN(T13)),"")</f>
        <v/>
      </c>
      <c r="AV14" s="92">
        <f>IFERROR(OFFSET($A$3,ROW(AU11)*2,COLUMN(U13))-OFFSET($A$3,ROW(AU11)*2-1,COLUMN(U13)),"")</f>
        <v/>
      </c>
      <c r="AW14" s="92">
        <f>IFERROR(OFFSET($A$3,ROW(AV11)*2,COLUMN(V13))-OFFSET($A$3,ROW(AV11)*2-1,COLUMN(V13)),"")</f>
        <v/>
      </c>
      <c r="AX14" s="92">
        <f>IFERROR(OFFSET($A$3,ROW(AW11)*2,COLUMN(W13))-OFFSET($A$3,ROW(AW11)*2-1,COLUMN(W13)),"")</f>
        <v/>
      </c>
      <c r="AY14" s="92">
        <f>IFERROR(OFFSET($A$3,ROW(AX11)*2,COLUMN(X13))-OFFSET($A$3,ROW(AX11)*2-1,COLUMN(X13)),"")</f>
        <v/>
      </c>
      <c r="AZ14" s="92">
        <f>IFERROR(OFFSET($A$3,ROW(AY11)*2,COLUMN(Y13))-OFFSET($A$3,ROW(AY11)*2-1,COLUMN(Y13)),"")</f>
        <v/>
      </c>
      <c r="BA14" s="92">
        <f>IFERROR(OFFSET($A$3,ROW(AZ11)*2,COLUMN(Z13))-OFFSET($A$3,ROW(AZ11)*2-1,COLUMN(Z13)),"")</f>
        <v/>
      </c>
      <c r="BB14" s="92">
        <f>IFERROR(OFFSET($A$3,ROW(BA11)*2,COLUMN(AA13))-OFFSET($A$3,ROW(BA11)*2-1,COLUMN(AA13)),"")</f>
        <v/>
      </c>
      <c r="BC14" s="92">
        <f>IFERROR(OFFSET($A$3,ROW(BB11)*2,COLUMN(AB13))-OFFSET($A$3,ROW(BB11)*2-1,COLUMN(AB13)),"")</f>
        <v/>
      </c>
    </row>
    <row r="15">
      <c r="A15" s="99" t="inlineStr">
        <is>
          <t>2025-01-06</t>
        </is>
      </c>
      <c r="B15" s="100" t="inlineStr">
        <is>
          <t>实际</t>
        </is>
      </c>
      <c r="C15" s="91">
        <f>IFERROR(AVERAGE(F15:AC15),"")</f>
        <v/>
      </c>
      <c r="D15" s="91">
        <f>IFERROR(MAX(F15:AC15),"")</f>
        <v/>
      </c>
      <c r="E15" s="91">
        <f>IFERROR(MIN(F15:AC15),"")</f>
        <v/>
      </c>
      <c r="F15" s="89">
        <f>IFERROR(AVERAGEIFS(统调负荷!$N:$N,统调负荷!$B:$B,F$3,统调负荷!$C:$C,$A15)/10,"")</f>
        <v/>
      </c>
      <c r="G15" s="89">
        <f>IFERROR(AVERAGEIFS(统调负荷!$N:$N,统调负荷!$B:$B,G$3,统调负荷!$C:$C,$A15)/10,"")</f>
        <v/>
      </c>
      <c r="H15" s="89">
        <f>IFERROR(AVERAGEIFS(统调负荷!$N:$N,统调负荷!$B:$B,H$3,统调负荷!$C:$C,$A15)/10,"")</f>
        <v/>
      </c>
      <c r="I15" s="89">
        <f>IFERROR(AVERAGEIFS(统调负荷!$N:$N,统调负荷!$B:$B,I$3,统调负荷!$C:$C,$A15)/10,"")</f>
        <v/>
      </c>
      <c r="J15" s="89">
        <f>IFERROR(AVERAGEIFS(统调负荷!$N:$N,统调负荷!$B:$B,J$3,统调负荷!$C:$C,$A15)/10,"")</f>
        <v/>
      </c>
      <c r="K15" s="89">
        <f>IFERROR(AVERAGEIFS(统调负荷!$N:$N,统调负荷!$B:$B,K$3,统调负荷!$C:$C,$A15)/10,"")</f>
        <v/>
      </c>
      <c r="L15" s="89">
        <f>IFERROR(AVERAGEIFS(统调负荷!$N:$N,统调负荷!$B:$B,L$3,统调负荷!$C:$C,$A15)/10,"")</f>
        <v/>
      </c>
      <c r="M15" s="89">
        <f>IFERROR(AVERAGEIFS(统调负荷!$N:$N,统调负荷!$B:$B,M$3,统调负荷!$C:$C,$A15)/10,"")</f>
        <v/>
      </c>
      <c r="N15" s="89">
        <f>IFERROR(AVERAGEIFS(统调负荷!$N:$N,统调负荷!$B:$B,N$3,统调负荷!$C:$C,$A15)/10,"")</f>
        <v/>
      </c>
      <c r="O15" s="89">
        <f>IFERROR(AVERAGEIFS(统调负荷!$N:$N,统调负荷!$B:$B,O$3,统调负荷!$C:$C,$A15)/10,"")</f>
        <v/>
      </c>
      <c r="P15" s="89">
        <f>IFERROR(AVERAGEIFS(统调负荷!$N:$N,统调负荷!$B:$B,P$3,统调负荷!$C:$C,$A15)/10,"")</f>
        <v/>
      </c>
      <c r="Q15" s="89">
        <f>IFERROR(AVERAGEIFS(统调负荷!$N:$N,统调负荷!$B:$B,Q$3,统调负荷!$C:$C,$A15)/10,"")</f>
        <v/>
      </c>
      <c r="R15" s="89">
        <f>IFERROR(AVERAGEIFS(统调负荷!$N:$N,统调负荷!$B:$B,R$3,统调负荷!$C:$C,$A15)/10,"")</f>
        <v/>
      </c>
      <c r="S15" s="89">
        <f>IFERROR(AVERAGEIFS(统调负荷!$N:$N,统调负荷!$B:$B,S$3,统调负荷!$C:$C,$A15)/10,"")</f>
        <v/>
      </c>
      <c r="T15" s="89">
        <f>IFERROR(AVERAGEIFS(统调负荷!$N:$N,统调负荷!$B:$B,T$3,统调负荷!$C:$C,$A15)/10,"")</f>
        <v/>
      </c>
      <c r="U15" s="89">
        <f>IFERROR(AVERAGEIFS(统调负荷!$N:$N,统调负荷!$B:$B,U$3,统调负荷!$C:$C,$A15)/10,"")</f>
        <v/>
      </c>
      <c r="V15" s="89">
        <f>IFERROR(AVERAGEIFS(统调负荷!$N:$N,统调负荷!$B:$B,V$3,统调负荷!$C:$C,$A15)/10,"")</f>
        <v/>
      </c>
      <c r="W15" s="89">
        <f>IFERROR(AVERAGEIFS(统调负荷!$N:$N,统调负荷!$B:$B,W$3,统调负荷!$C:$C,$A15)/10,"")</f>
        <v/>
      </c>
      <c r="X15" s="89">
        <f>IFERROR(AVERAGEIFS(统调负荷!$N:$N,统调负荷!$B:$B,X$3,统调负荷!$C:$C,$A15)/10,"")</f>
        <v/>
      </c>
      <c r="Y15" s="89">
        <f>IFERROR(AVERAGEIFS(统调负荷!$N:$N,统调负荷!$B:$B,Y$3,统调负荷!$C:$C,$A15)/10,"")</f>
        <v/>
      </c>
      <c r="Z15" s="89">
        <f>IFERROR(AVERAGEIFS(统调负荷!$N:$N,统调负荷!$B:$B,Z$3,统调负荷!$C:$C,$A15)/10,"")</f>
        <v/>
      </c>
      <c r="AA15" s="89">
        <f>IFERROR(AVERAGEIFS(统调负荷!$N:$N,统调负荷!$B:$B,AA$3,统调负荷!$C:$C,$A15)/10,"")</f>
        <v/>
      </c>
      <c r="AB15" s="89">
        <f>IFERROR(AVERAGEIFS(统调负荷!$N:$N,统调负荷!$B:$B,AB$3,统调负荷!$C:$C,$A15)/10,"")</f>
        <v/>
      </c>
      <c r="AC15" s="89">
        <f>IFERROR(AVERAGEIFS(统调负荷!$N:$N,统调负荷!$B:$B,AC$3,统调负荷!$C:$C,$A15)/10,"")</f>
        <v/>
      </c>
      <c r="AD15" s="89" t="n"/>
      <c r="AE15" s="23">
        <f>检修、备用和必开!$A13</f>
        <v/>
      </c>
      <c r="AF15" s="92">
        <f>IFERROR(OFFSET($A$3,ROW(AE12)*2,COLUMN(E14))-OFFSET($A$3,ROW(AE12)*2-1,COLUMN(E14)),"")</f>
        <v/>
      </c>
      <c r="AG15" s="92">
        <f>IFERROR(OFFSET($A$3,ROW(AF12)*2,COLUMN(F14))-OFFSET($A$3,ROW(AF12)*2-1,COLUMN(F14)),"")</f>
        <v/>
      </c>
      <c r="AH15" s="92">
        <f>IFERROR(OFFSET($A$3,ROW(AG12)*2,COLUMN(G14))-OFFSET($A$3,ROW(AG12)*2-1,COLUMN(G14)),"")</f>
        <v/>
      </c>
      <c r="AI15" s="92">
        <f>IFERROR(OFFSET($A$3,ROW(AH12)*2,COLUMN(H14))-OFFSET($A$3,ROW(AH12)*2-1,COLUMN(H14)),"")</f>
        <v/>
      </c>
      <c r="AJ15" s="92">
        <f>IFERROR(OFFSET($A$3,ROW(AI12)*2,COLUMN(I14))-OFFSET($A$3,ROW(AI12)*2-1,COLUMN(I14)),"")</f>
        <v/>
      </c>
      <c r="AK15" s="92">
        <f>IFERROR(OFFSET($A$3,ROW(AJ12)*2,COLUMN(J14))-OFFSET($A$3,ROW(AJ12)*2-1,COLUMN(J14)),"")</f>
        <v/>
      </c>
      <c r="AL15" s="92">
        <f>IFERROR(OFFSET($A$3,ROW(AK12)*2,COLUMN(K14))-OFFSET($A$3,ROW(AK12)*2-1,COLUMN(K14)),"")</f>
        <v/>
      </c>
      <c r="AM15" s="92">
        <f>IFERROR(OFFSET($A$3,ROW(AL12)*2,COLUMN(L14))-OFFSET($A$3,ROW(AL12)*2-1,COLUMN(L14)),"")</f>
        <v/>
      </c>
      <c r="AN15" s="92">
        <f>IFERROR(OFFSET($A$3,ROW(AM12)*2,COLUMN(M14))-OFFSET($A$3,ROW(AM12)*2-1,COLUMN(M14)),"")</f>
        <v/>
      </c>
      <c r="AO15" s="92">
        <f>IFERROR(OFFSET($A$3,ROW(AN12)*2,COLUMN(N14))-OFFSET($A$3,ROW(AN12)*2-1,COLUMN(N14)),"")</f>
        <v/>
      </c>
      <c r="AP15" s="92">
        <f>IFERROR(OFFSET($A$3,ROW(AO12)*2,COLUMN(O14))-OFFSET($A$3,ROW(AO12)*2-1,COLUMN(O14)),"")</f>
        <v/>
      </c>
      <c r="AQ15" s="92">
        <f>IFERROR(OFFSET($A$3,ROW(AP12)*2,COLUMN(P14))-OFFSET($A$3,ROW(AP12)*2-1,COLUMN(P14)),"")</f>
        <v/>
      </c>
      <c r="AR15" s="92">
        <f>IFERROR(OFFSET($A$3,ROW(AQ12)*2,COLUMN(Q14))-OFFSET($A$3,ROW(AQ12)*2-1,COLUMN(Q14)),"")</f>
        <v/>
      </c>
      <c r="AS15" s="92">
        <f>IFERROR(OFFSET($A$3,ROW(AR12)*2,COLUMN(R14))-OFFSET($A$3,ROW(AR12)*2-1,COLUMN(R14)),"")</f>
        <v/>
      </c>
      <c r="AT15" s="92">
        <f>IFERROR(OFFSET($A$3,ROW(AS12)*2,COLUMN(S14))-OFFSET($A$3,ROW(AS12)*2-1,COLUMN(S14)),"")</f>
        <v/>
      </c>
      <c r="AU15" s="92">
        <f>IFERROR(OFFSET($A$3,ROW(AT12)*2,COLUMN(T14))-OFFSET($A$3,ROW(AT12)*2-1,COLUMN(T14)),"")</f>
        <v/>
      </c>
      <c r="AV15" s="92">
        <f>IFERROR(OFFSET($A$3,ROW(AU12)*2,COLUMN(U14))-OFFSET($A$3,ROW(AU12)*2-1,COLUMN(U14)),"")</f>
        <v/>
      </c>
      <c r="AW15" s="92">
        <f>IFERROR(OFFSET($A$3,ROW(AV12)*2,COLUMN(V14))-OFFSET($A$3,ROW(AV12)*2-1,COLUMN(V14)),"")</f>
        <v/>
      </c>
      <c r="AX15" s="92">
        <f>IFERROR(OFFSET($A$3,ROW(AW12)*2,COLUMN(W14))-OFFSET($A$3,ROW(AW12)*2-1,COLUMN(W14)),"")</f>
        <v/>
      </c>
      <c r="AY15" s="92">
        <f>IFERROR(OFFSET($A$3,ROW(AX12)*2,COLUMN(X14))-OFFSET($A$3,ROW(AX12)*2-1,COLUMN(X14)),"")</f>
        <v/>
      </c>
      <c r="AZ15" s="92">
        <f>IFERROR(OFFSET($A$3,ROW(AY12)*2,COLUMN(Y14))-OFFSET($A$3,ROW(AY12)*2-1,COLUMN(Y14)),"")</f>
        <v/>
      </c>
      <c r="BA15" s="92">
        <f>IFERROR(OFFSET($A$3,ROW(AZ12)*2,COLUMN(Z14))-OFFSET($A$3,ROW(AZ12)*2-1,COLUMN(Z14)),"")</f>
        <v/>
      </c>
      <c r="BB15" s="92">
        <f>IFERROR(OFFSET($A$3,ROW(BA12)*2,COLUMN(AA14))-OFFSET($A$3,ROW(BA12)*2-1,COLUMN(AA14)),"")</f>
        <v/>
      </c>
      <c r="BC15" s="92">
        <f>IFERROR(OFFSET($A$3,ROW(BB12)*2,COLUMN(AB14))-OFFSET($A$3,ROW(BB12)*2-1,COLUMN(AB14)),"")</f>
        <v/>
      </c>
    </row>
    <row r="16">
      <c r="A16" s="97" t="inlineStr">
        <is>
          <t>2025-01-07</t>
        </is>
      </c>
      <c r="B16" s="100" t="inlineStr">
        <is>
          <t>预测</t>
        </is>
      </c>
      <c r="C16" s="91">
        <f>IFERROR(AVERAGE(F16:AC16),"")</f>
        <v/>
      </c>
      <c r="D16" s="91">
        <f>IFERROR(MAX(F16:AC16),"")</f>
        <v/>
      </c>
      <c r="E16" s="91">
        <f>IFERROR(MIN(F16:AC16),"")</f>
        <v/>
      </c>
      <c r="F16" s="89">
        <f>IFERROR(AVERAGEIFS(统调负荷!$E:$E,统调负荷!$B:$B,F$3,统调负荷!$C:$C,$A16)/10,"")</f>
        <v/>
      </c>
      <c r="G16" s="89">
        <f>IFERROR(AVERAGEIFS(统调负荷!$E:$E,统调负荷!$B:$B,G$3,统调负荷!$C:$C,$A16)/10,"")</f>
        <v/>
      </c>
      <c r="H16" s="89">
        <f>IFERROR(AVERAGEIFS(统调负荷!$E:$E,统调负荷!$B:$B,H$3,统调负荷!$C:$C,$A16)/10,"")</f>
        <v/>
      </c>
      <c r="I16" s="89">
        <f>IFERROR(AVERAGEIFS(统调负荷!$E:$E,统调负荷!$B:$B,I$3,统调负荷!$C:$C,$A16)/10,"")</f>
        <v/>
      </c>
      <c r="J16" s="89">
        <f>IFERROR(AVERAGEIFS(统调负荷!$E:$E,统调负荷!$B:$B,J$3,统调负荷!$C:$C,$A16)/10,"")</f>
        <v/>
      </c>
      <c r="K16" s="89">
        <f>IFERROR(AVERAGEIFS(统调负荷!$E:$E,统调负荷!$B:$B,K$3,统调负荷!$C:$C,$A16)/10,"")</f>
        <v/>
      </c>
      <c r="L16" s="89">
        <f>IFERROR(AVERAGEIFS(统调负荷!$E:$E,统调负荷!$B:$B,L$3,统调负荷!$C:$C,$A16)/10,"")</f>
        <v/>
      </c>
      <c r="M16" s="89">
        <f>IFERROR(AVERAGEIFS(统调负荷!$E:$E,统调负荷!$B:$B,M$3,统调负荷!$C:$C,$A16)/10,"")</f>
        <v/>
      </c>
      <c r="N16" s="89">
        <f>IFERROR(AVERAGEIFS(统调负荷!$E:$E,统调负荷!$B:$B,N$3,统调负荷!$C:$C,$A16)/10,"")</f>
        <v/>
      </c>
      <c r="O16" s="89">
        <f>IFERROR(AVERAGEIFS(统调负荷!$E:$E,统调负荷!$B:$B,O$3,统调负荷!$C:$C,$A16)/10,"")</f>
        <v/>
      </c>
      <c r="P16" s="89">
        <f>IFERROR(AVERAGEIFS(统调负荷!$E:$E,统调负荷!$B:$B,P$3,统调负荷!$C:$C,$A16)/10,"")</f>
        <v/>
      </c>
      <c r="Q16" s="89">
        <f>IFERROR(AVERAGEIFS(统调负荷!$E:$E,统调负荷!$B:$B,Q$3,统调负荷!$C:$C,$A16)/10,"")</f>
        <v/>
      </c>
      <c r="R16" s="89">
        <f>IFERROR(AVERAGEIFS(统调负荷!$E:$E,统调负荷!$B:$B,R$3,统调负荷!$C:$C,$A16)/10,"")</f>
        <v/>
      </c>
      <c r="S16" s="89">
        <f>IFERROR(AVERAGEIFS(统调负荷!$E:$E,统调负荷!$B:$B,S$3,统调负荷!$C:$C,$A16)/10,"")</f>
        <v/>
      </c>
      <c r="T16" s="89">
        <f>IFERROR(AVERAGEIFS(统调负荷!$E:$E,统调负荷!$B:$B,T$3,统调负荷!$C:$C,$A16)/10,"")</f>
        <v/>
      </c>
      <c r="U16" s="89">
        <f>IFERROR(AVERAGEIFS(统调负荷!$E:$E,统调负荷!$B:$B,U$3,统调负荷!$C:$C,$A16)/10,"")</f>
        <v/>
      </c>
      <c r="V16" s="89">
        <f>IFERROR(AVERAGEIFS(统调负荷!$E:$E,统调负荷!$B:$B,V$3,统调负荷!$C:$C,$A16)/10,"")</f>
        <v/>
      </c>
      <c r="W16" s="89">
        <f>IFERROR(AVERAGEIFS(统调负荷!$E:$E,统调负荷!$B:$B,W$3,统调负荷!$C:$C,$A16)/10,"")</f>
        <v/>
      </c>
      <c r="X16" s="89">
        <f>IFERROR(AVERAGEIFS(统调负荷!$E:$E,统调负荷!$B:$B,X$3,统调负荷!$C:$C,$A16)/10,"")</f>
        <v/>
      </c>
      <c r="Y16" s="89">
        <f>IFERROR(AVERAGEIFS(统调负荷!$E:$E,统调负荷!$B:$B,Y$3,统调负荷!$C:$C,$A16)/10,"")</f>
        <v/>
      </c>
      <c r="Z16" s="89">
        <f>IFERROR(AVERAGEIFS(统调负荷!$E:$E,统调负荷!$B:$B,Z$3,统调负荷!$C:$C,$A16)/10,"")</f>
        <v/>
      </c>
      <c r="AA16" s="89">
        <f>IFERROR(AVERAGEIFS(统调负荷!$E:$E,统调负荷!$B:$B,AA$3,统调负荷!$C:$C,$A16)/10,"")</f>
        <v/>
      </c>
      <c r="AB16" s="89">
        <f>IFERROR(AVERAGEIFS(统调负荷!$E:$E,统调负荷!$B:$B,AB$3,统调负荷!$C:$C,$A16)/10,"")</f>
        <v/>
      </c>
      <c r="AC16" s="89">
        <f>IFERROR(AVERAGEIFS(统调负荷!$E:$E,统调负荷!$B:$B,AC$3,统调负荷!$C:$C,$A16)/10,"")</f>
        <v/>
      </c>
      <c r="AD16" s="89" t="n"/>
      <c r="AE16" s="23">
        <f>检修、备用和必开!$A14</f>
        <v/>
      </c>
      <c r="AF16" s="92">
        <f>IFERROR(OFFSET($A$3,ROW(AE13)*2,COLUMN(E15))-OFFSET($A$3,ROW(AE13)*2-1,COLUMN(E15)),"")</f>
        <v/>
      </c>
      <c r="AG16" s="92">
        <f>IFERROR(OFFSET($A$3,ROW(AF13)*2,COLUMN(F15))-OFFSET($A$3,ROW(AF13)*2-1,COLUMN(F15)),"")</f>
        <v/>
      </c>
      <c r="AH16" s="92">
        <f>IFERROR(OFFSET($A$3,ROW(AG13)*2,COLUMN(G15))-OFFSET($A$3,ROW(AG13)*2-1,COLUMN(G15)),"")</f>
        <v/>
      </c>
      <c r="AI16" s="92">
        <f>IFERROR(OFFSET($A$3,ROW(AH13)*2,COLUMN(H15))-OFFSET($A$3,ROW(AH13)*2-1,COLUMN(H15)),"")</f>
        <v/>
      </c>
      <c r="AJ16" s="92">
        <f>IFERROR(OFFSET($A$3,ROW(AI13)*2,COLUMN(I15))-OFFSET($A$3,ROW(AI13)*2-1,COLUMN(I15)),"")</f>
        <v/>
      </c>
      <c r="AK16" s="92">
        <f>IFERROR(OFFSET($A$3,ROW(AJ13)*2,COLUMN(J15))-OFFSET($A$3,ROW(AJ13)*2-1,COLUMN(J15)),"")</f>
        <v/>
      </c>
      <c r="AL16" s="92">
        <f>IFERROR(OFFSET($A$3,ROW(AK13)*2,COLUMN(K15))-OFFSET($A$3,ROW(AK13)*2-1,COLUMN(K15)),"")</f>
        <v/>
      </c>
      <c r="AM16" s="92">
        <f>IFERROR(OFFSET($A$3,ROW(AL13)*2,COLUMN(L15))-OFFSET($A$3,ROW(AL13)*2-1,COLUMN(L15)),"")</f>
        <v/>
      </c>
      <c r="AN16" s="92">
        <f>IFERROR(OFFSET($A$3,ROW(AM13)*2,COLUMN(M15))-OFFSET($A$3,ROW(AM13)*2-1,COLUMN(M15)),"")</f>
        <v/>
      </c>
      <c r="AO16" s="92">
        <f>IFERROR(OFFSET($A$3,ROW(AN13)*2,COLUMN(N15))-OFFSET($A$3,ROW(AN13)*2-1,COLUMN(N15)),"")</f>
        <v/>
      </c>
      <c r="AP16" s="92">
        <f>IFERROR(OFFSET($A$3,ROW(AO13)*2,COLUMN(O15))-OFFSET($A$3,ROW(AO13)*2-1,COLUMN(O15)),"")</f>
        <v/>
      </c>
      <c r="AQ16" s="92">
        <f>IFERROR(OFFSET($A$3,ROW(AP13)*2,COLUMN(P15))-OFFSET($A$3,ROW(AP13)*2-1,COLUMN(P15)),"")</f>
        <v/>
      </c>
      <c r="AR16" s="92">
        <f>IFERROR(OFFSET($A$3,ROW(AQ13)*2,COLUMN(Q15))-OFFSET($A$3,ROW(AQ13)*2-1,COLUMN(Q15)),"")</f>
        <v/>
      </c>
      <c r="AS16" s="92">
        <f>IFERROR(OFFSET($A$3,ROW(AR13)*2,COLUMN(R15))-OFFSET($A$3,ROW(AR13)*2-1,COLUMN(R15)),"")</f>
        <v/>
      </c>
      <c r="AT16" s="92">
        <f>IFERROR(OFFSET($A$3,ROW(AS13)*2,COLUMN(S15))-OFFSET($A$3,ROW(AS13)*2-1,COLUMN(S15)),"")</f>
        <v/>
      </c>
      <c r="AU16" s="92">
        <f>IFERROR(OFFSET($A$3,ROW(AT13)*2,COLUMN(T15))-OFFSET($A$3,ROW(AT13)*2-1,COLUMN(T15)),"")</f>
        <v/>
      </c>
      <c r="AV16" s="92">
        <f>IFERROR(OFFSET($A$3,ROW(AU13)*2,COLUMN(U15))-OFFSET($A$3,ROW(AU13)*2-1,COLUMN(U15)),"")</f>
        <v/>
      </c>
      <c r="AW16" s="92">
        <f>IFERROR(OFFSET($A$3,ROW(AV13)*2,COLUMN(V15))-OFFSET($A$3,ROW(AV13)*2-1,COLUMN(V15)),"")</f>
        <v/>
      </c>
      <c r="AX16" s="92">
        <f>IFERROR(OFFSET($A$3,ROW(AW13)*2,COLUMN(W15))-OFFSET($A$3,ROW(AW13)*2-1,COLUMN(W15)),"")</f>
        <v/>
      </c>
      <c r="AY16" s="92">
        <f>IFERROR(OFFSET($A$3,ROW(AX13)*2,COLUMN(X15))-OFFSET($A$3,ROW(AX13)*2-1,COLUMN(X15)),"")</f>
        <v/>
      </c>
      <c r="AZ16" s="92">
        <f>IFERROR(OFFSET($A$3,ROW(AY13)*2,COLUMN(Y15))-OFFSET($A$3,ROW(AY13)*2-1,COLUMN(Y15)),"")</f>
        <v/>
      </c>
      <c r="BA16" s="92">
        <f>IFERROR(OFFSET($A$3,ROW(AZ13)*2,COLUMN(Z15))-OFFSET($A$3,ROW(AZ13)*2-1,COLUMN(Z15)),"")</f>
        <v/>
      </c>
      <c r="BB16" s="92">
        <f>IFERROR(OFFSET($A$3,ROW(BA13)*2,COLUMN(AA15))-OFFSET($A$3,ROW(BA13)*2-1,COLUMN(AA15)),"")</f>
        <v/>
      </c>
      <c r="BC16" s="92">
        <f>IFERROR(OFFSET($A$3,ROW(BB13)*2,COLUMN(AB15))-OFFSET($A$3,ROW(BB13)*2-1,COLUMN(AB15)),"")</f>
        <v/>
      </c>
    </row>
    <row r="17">
      <c r="A17" s="99" t="inlineStr">
        <is>
          <t>2025-01-07</t>
        </is>
      </c>
      <c r="B17" s="100" t="inlineStr">
        <is>
          <t>实际</t>
        </is>
      </c>
      <c r="C17" s="91">
        <f>IFERROR(AVERAGE(F17:AC17),"")</f>
        <v/>
      </c>
      <c r="D17" s="91">
        <f>IFERROR(MAX(F17:AC17),"")</f>
        <v/>
      </c>
      <c r="E17" s="91">
        <f>IFERROR(MIN(F17:AC17),"")</f>
        <v/>
      </c>
      <c r="F17" s="89">
        <f>IFERROR(AVERAGEIFS(统调负荷!$N:$N,统调负荷!$B:$B,F$3,统调负荷!$C:$C,$A17)/10,"")</f>
        <v/>
      </c>
      <c r="G17" s="89">
        <f>IFERROR(AVERAGEIFS(统调负荷!$N:$N,统调负荷!$B:$B,G$3,统调负荷!$C:$C,$A17)/10,"")</f>
        <v/>
      </c>
      <c r="H17" s="89">
        <f>IFERROR(AVERAGEIFS(统调负荷!$N:$N,统调负荷!$B:$B,H$3,统调负荷!$C:$C,$A17)/10,"")</f>
        <v/>
      </c>
      <c r="I17" s="89">
        <f>IFERROR(AVERAGEIFS(统调负荷!$N:$N,统调负荷!$B:$B,I$3,统调负荷!$C:$C,$A17)/10,"")</f>
        <v/>
      </c>
      <c r="J17" s="89">
        <f>IFERROR(AVERAGEIFS(统调负荷!$N:$N,统调负荷!$B:$B,J$3,统调负荷!$C:$C,$A17)/10,"")</f>
        <v/>
      </c>
      <c r="K17" s="89">
        <f>IFERROR(AVERAGEIFS(统调负荷!$N:$N,统调负荷!$B:$B,K$3,统调负荷!$C:$C,$A17)/10,"")</f>
        <v/>
      </c>
      <c r="L17" s="89">
        <f>IFERROR(AVERAGEIFS(统调负荷!$N:$N,统调负荷!$B:$B,L$3,统调负荷!$C:$C,$A17)/10,"")</f>
        <v/>
      </c>
      <c r="M17" s="89">
        <f>IFERROR(AVERAGEIFS(统调负荷!$N:$N,统调负荷!$B:$B,M$3,统调负荷!$C:$C,$A17)/10,"")</f>
        <v/>
      </c>
      <c r="N17" s="89">
        <f>IFERROR(AVERAGEIFS(统调负荷!$N:$N,统调负荷!$B:$B,N$3,统调负荷!$C:$C,$A17)/10,"")</f>
        <v/>
      </c>
      <c r="O17" s="89">
        <f>IFERROR(AVERAGEIFS(统调负荷!$N:$N,统调负荷!$B:$B,O$3,统调负荷!$C:$C,$A17)/10,"")</f>
        <v/>
      </c>
      <c r="P17" s="89">
        <f>IFERROR(AVERAGEIFS(统调负荷!$N:$N,统调负荷!$B:$B,P$3,统调负荷!$C:$C,$A17)/10,"")</f>
        <v/>
      </c>
      <c r="Q17" s="89">
        <f>IFERROR(AVERAGEIFS(统调负荷!$N:$N,统调负荷!$B:$B,Q$3,统调负荷!$C:$C,$A17)/10,"")</f>
        <v/>
      </c>
      <c r="R17" s="89">
        <f>IFERROR(AVERAGEIFS(统调负荷!$N:$N,统调负荷!$B:$B,R$3,统调负荷!$C:$C,$A17)/10,"")</f>
        <v/>
      </c>
      <c r="S17" s="89">
        <f>IFERROR(AVERAGEIFS(统调负荷!$N:$N,统调负荷!$B:$B,S$3,统调负荷!$C:$C,$A17)/10,"")</f>
        <v/>
      </c>
      <c r="T17" s="89">
        <f>IFERROR(AVERAGEIFS(统调负荷!$N:$N,统调负荷!$B:$B,T$3,统调负荷!$C:$C,$A17)/10,"")</f>
        <v/>
      </c>
      <c r="U17" s="89">
        <f>IFERROR(AVERAGEIFS(统调负荷!$N:$N,统调负荷!$B:$B,U$3,统调负荷!$C:$C,$A17)/10,"")</f>
        <v/>
      </c>
      <c r="V17" s="89">
        <f>IFERROR(AVERAGEIFS(统调负荷!$N:$N,统调负荷!$B:$B,V$3,统调负荷!$C:$C,$A17)/10,"")</f>
        <v/>
      </c>
      <c r="W17" s="89">
        <f>IFERROR(AVERAGEIFS(统调负荷!$N:$N,统调负荷!$B:$B,W$3,统调负荷!$C:$C,$A17)/10,"")</f>
        <v/>
      </c>
      <c r="X17" s="89">
        <f>IFERROR(AVERAGEIFS(统调负荷!$N:$N,统调负荷!$B:$B,X$3,统调负荷!$C:$C,$A17)/10,"")</f>
        <v/>
      </c>
      <c r="Y17" s="89">
        <f>IFERROR(AVERAGEIFS(统调负荷!$N:$N,统调负荷!$B:$B,Y$3,统调负荷!$C:$C,$A17)/10,"")</f>
        <v/>
      </c>
      <c r="Z17" s="89">
        <f>IFERROR(AVERAGEIFS(统调负荷!$N:$N,统调负荷!$B:$B,Z$3,统调负荷!$C:$C,$A17)/10,"")</f>
        <v/>
      </c>
      <c r="AA17" s="89">
        <f>IFERROR(AVERAGEIFS(统调负荷!$N:$N,统调负荷!$B:$B,AA$3,统调负荷!$C:$C,$A17)/10,"")</f>
        <v/>
      </c>
      <c r="AB17" s="89">
        <f>IFERROR(AVERAGEIFS(统调负荷!$N:$N,统调负荷!$B:$B,AB$3,统调负荷!$C:$C,$A17)/10,"")</f>
        <v/>
      </c>
      <c r="AC17" s="89">
        <f>IFERROR(AVERAGEIFS(统调负荷!$N:$N,统调负荷!$B:$B,AC$3,统调负荷!$C:$C,$A17)/10,"")</f>
        <v/>
      </c>
      <c r="AD17" s="89" t="n"/>
      <c r="AE17" s="23">
        <f>检修、备用和必开!$A15</f>
        <v/>
      </c>
      <c r="AF17" s="92">
        <f>IFERROR(OFFSET($A$3,ROW(AE14)*2,COLUMN(E16))-OFFSET($A$3,ROW(AE14)*2-1,COLUMN(E16)),"")</f>
        <v/>
      </c>
      <c r="AG17" s="92">
        <f>IFERROR(OFFSET($A$3,ROW(AF14)*2,COLUMN(F16))-OFFSET($A$3,ROW(AF14)*2-1,COLUMN(F16)),"")</f>
        <v/>
      </c>
      <c r="AH17" s="92">
        <f>IFERROR(OFFSET($A$3,ROW(AG14)*2,COLUMN(G16))-OFFSET($A$3,ROW(AG14)*2-1,COLUMN(G16)),"")</f>
        <v/>
      </c>
      <c r="AI17" s="92">
        <f>IFERROR(OFFSET($A$3,ROW(AH14)*2,COLUMN(H16))-OFFSET($A$3,ROW(AH14)*2-1,COLUMN(H16)),"")</f>
        <v/>
      </c>
      <c r="AJ17" s="92">
        <f>IFERROR(OFFSET($A$3,ROW(AI14)*2,COLUMN(I16))-OFFSET($A$3,ROW(AI14)*2-1,COLUMN(I16)),"")</f>
        <v/>
      </c>
      <c r="AK17" s="92">
        <f>IFERROR(OFFSET($A$3,ROW(AJ14)*2,COLUMN(J16))-OFFSET($A$3,ROW(AJ14)*2-1,COLUMN(J16)),"")</f>
        <v/>
      </c>
      <c r="AL17" s="92">
        <f>IFERROR(OFFSET($A$3,ROW(AK14)*2,COLUMN(K16))-OFFSET($A$3,ROW(AK14)*2-1,COLUMN(K16)),"")</f>
        <v/>
      </c>
      <c r="AM17" s="92">
        <f>IFERROR(OFFSET($A$3,ROW(AL14)*2,COLUMN(L16))-OFFSET($A$3,ROW(AL14)*2-1,COLUMN(L16)),"")</f>
        <v/>
      </c>
      <c r="AN17" s="92">
        <f>IFERROR(OFFSET($A$3,ROW(AM14)*2,COLUMN(M16))-OFFSET($A$3,ROW(AM14)*2-1,COLUMN(M16)),"")</f>
        <v/>
      </c>
      <c r="AO17" s="92">
        <f>IFERROR(OFFSET($A$3,ROW(AN14)*2,COLUMN(N16))-OFFSET($A$3,ROW(AN14)*2-1,COLUMN(N16)),"")</f>
        <v/>
      </c>
      <c r="AP17" s="92">
        <f>IFERROR(OFFSET($A$3,ROW(AO14)*2,COLUMN(O16))-OFFSET($A$3,ROW(AO14)*2-1,COLUMN(O16)),"")</f>
        <v/>
      </c>
      <c r="AQ17" s="92">
        <f>IFERROR(OFFSET($A$3,ROW(AP14)*2,COLUMN(P16))-OFFSET($A$3,ROW(AP14)*2-1,COLUMN(P16)),"")</f>
        <v/>
      </c>
      <c r="AR17" s="92">
        <f>IFERROR(OFFSET($A$3,ROW(AQ14)*2,COLUMN(Q16))-OFFSET($A$3,ROW(AQ14)*2-1,COLUMN(Q16)),"")</f>
        <v/>
      </c>
      <c r="AS17" s="92">
        <f>IFERROR(OFFSET($A$3,ROW(AR14)*2,COLUMN(R16))-OFFSET($A$3,ROW(AR14)*2-1,COLUMN(R16)),"")</f>
        <v/>
      </c>
      <c r="AT17" s="92">
        <f>IFERROR(OFFSET($A$3,ROW(AS14)*2,COLUMN(S16))-OFFSET($A$3,ROW(AS14)*2-1,COLUMN(S16)),"")</f>
        <v/>
      </c>
      <c r="AU17" s="92">
        <f>IFERROR(OFFSET($A$3,ROW(AT14)*2,COLUMN(T16))-OFFSET($A$3,ROW(AT14)*2-1,COLUMN(T16)),"")</f>
        <v/>
      </c>
      <c r="AV17" s="92">
        <f>IFERROR(OFFSET($A$3,ROW(AU14)*2,COLUMN(U16))-OFFSET($A$3,ROW(AU14)*2-1,COLUMN(U16)),"")</f>
        <v/>
      </c>
      <c r="AW17" s="92">
        <f>IFERROR(OFFSET($A$3,ROW(AV14)*2,COLUMN(V16))-OFFSET($A$3,ROW(AV14)*2-1,COLUMN(V16)),"")</f>
        <v/>
      </c>
      <c r="AX17" s="92">
        <f>IFERROR(OFFSET($A$3,ROW(AW14)*2,COLUMN(W16))-OFFSET($A$3,ROW(AW14)*2-1,COLUMN(W16)),"")</f>
        <v/>
      </c>
      <c r="AY17" s="92">
        <f>IFERROR(OFFSET($A$3,ROW(AX14)*2,COLUMN(X16))-OFFSET($A$3,ROW(AX14)*2-1,COLUMN(X16)),"")</f>
        <v/>
      </c>
      <c r="AZ17" s="92">
        <f>IFERROR(OFFSET($A$3,ROW(AY14)*2,COLUMN(Y16))-OFFSET($A$3,ROW(AY14)*2-1,COLUMN(Y16)),"")</f>
        <v/>
      </c>
      <c r="BA17" s="92">
        <f>IFERROR(OFFSET($A$3,ROW(AZ14)*2,COLUMN(Z16))-OFFSET($A$3,ROW(AZ14)*2-1,COLUMN(Z16)),"")</f>
        <v/>
      </c>
      <c r="BB17" s="92">
        <f>IFERROR(OFFSET($A$3,ROW(BA14)*2,COLUMN(AA16))-OFFSET($A$3,ROW(BA14)*2-1,COLUMN(AA16)),"")</f>
        <v/>
      </c>
      <c r="BC17" s="92">
        <f>IFERROR(OFFSET($A$3,ROW(BB14)*2,COLUMN(AB16))-OFFSET($A$3,ROW(BB14)*2-1,COLUMN(AB16)),"")</f>
        <v/>
      </c>
    </row>
    <row r="18">
      <c r="A18" s="97" t="inlineStr">
        <is>
          <t>2025-01-08</t>
        </is>
      </c>
      <c r="B18" s="100" t="inlineStr">
        <is>
          <t>预测</t>
        </is>
      </c>
      <c r="C18" s="91">
        <f>IFERROR(AVERAGE(F18:AC18),"")</f>
        <v/>
      </c>
      <c r="D18" s="91">
        <f>IFERROR(MAX(F18:AC18),"")</f>
        <v/>
      </c>
      <c r="E18" s="91">
        <f>IFERROR(MIN(F18:AC18),"")</f>
        <v/>
      </c>
      <c r="F18" s="89">
        <f>IFERROR(AVERAGEIFS(统调负荷!$E:$E,统调负荷!$B:$B,F$3,统调负荷!$C:$C,$A18)/10,"")</f>
        <v/>
      </c>
      <c r="G18" s="89">
        <f>IFERROR(AVERAGEIFS(统调负荷!$E:$E,统调负荷!$B:$B,G$3,统调负荷!$C:$C,$A18)/10,"")</f>
        <v/>
      </c>
      <c r="H18" s="89">
        <f>IFERROR(AVERAGEIFS(统调负荷!$E:$E,统调负荷!$B:$B,H$3,统调负荷!$C:$C,$A18)/10,"")</f>
        <v/>
      </c>
      <c r="I18" s="89">
        <f>IFERROR(AVERAGEIFS(统调负荷!$E:$E,统调负荷!$B:$B,I$3,统调负荷!$C:$C,$A18)/10,"")</f>
        <v/>
      </c>
      <c r="J18" s="89">
        <f>IFERROR(AVERAGEIFS(统调负荷!$E:$E,统调负荷!$B:$B,J$3,统调负荷!$C:$C,$A18)/10,"")</f>
        <v/>
      </c>
      <c r="K18" s="89">
        <f>IFERROR(AVERAGEIFS(统调负荷!$E:$E,统调负荷!$B:$B,K$3,统调负荷!$C:$C,$A18)/10,"")</f>
        <v/>
      </c>
      <c r="L18" s="89">
        <f>IFERROR(AVERAGEIFS(统调负荷!$E:$E,统调负荷!$B:$B,L$3,统调负荷!$C:$C,$A18)/10,"")</f>
        <v/>
      </c>
      <c r="M18" s="89">
        <f>IFERROR(AVERAGEIFS(统调负荷!$E:$E,统调负荷!$B:$B,M$3,统调负荷!$C:$C,$A18)/10,"")</f>
        <v/>
      </c>
      <c r="N18" s="89">
        <f>IFERROR(AVERAGEIFS(统调负荷!$E:$E,统调负荷!$B:$B,N$3,统调负荷!$C:$C,$A18)/10,"")</f>
        <v/>
      </c>
      <c r="O18" s="89">
        <f>IFERROR(AVERAGEIFS(统调负荷!$E:$E,统调负荷!$B:$B,O$3,统调负荷!$C:$C,$A18)/10,"")</f>
        <v/>
      </c>
      <c r="P18" s="89">
        <f>IFERROR(AVERAGEIFS(统调负荷!$E:$E,统调负荷!$B:$B,P$3,统调负荷!$C:$C,$A18)/10,"")</f>
        <v/>
      </c>
      <c r="Q18" s="89">
        <f>IFERROR(AVERAGEIFS(统调负荷!$E:$E,统调负荷!$B:$B,Q$3,统调负荷!$C:$C,$A18)/10,"")</f>
        <v/>
      </c>
      <c r="R18" s="89">
        <f>IFERROR(AVERAGEIFS(统调负荷!$E:$E,统调负荷!$B:$B,R$3,统调负荷!$C:$C,$A18)/10,"")</f>
        <v/>
      </c>
      <c r="S18" s="89">
        <f>IFERROR(AVERAGEIFS(统调负荷!$E:$E,统调负荷!$B:$B,S$3,统调负荷!$C:$C,$A18)/10,"")</f>
        <v/>
      </c>
      <c r="T18" s="89">
        <f>IFERROR(AVERAGEIFS(统调负荷!$E:$E,统调负荷!$B:$B,T$3,统调负荷!$C:$C,$A18)/10,"")</f>
        <v/>
      </c>
      <c r="U18" s="89">
        <f>IFERROR(AVERAGEIFS(统调负荷!$E:$E,统调负荷!$B:$B,U$3,统调负荷!$C:$C,$A18)/10,"")</f>
        <v/>
      </c>
      <c r="V18" s="89">
        <f>IFERROR(AVERAGEIFS(统调负荷!$E:$E,统调负荷!$B:$B,V$3,统调负荷!$C:$C,$A18)/10,"")</f>
        <v/>
      </c>
      <c r="W18" s="89">
        <f>IFERROR(AVERAGEIFS(统调负荷!$E:$E,统调负荷!$B:$B,W$3,统调负荷!$C:$C,$A18)/10,"")</f>
        <v/>
      </c>
      <c r="X18" s="89">
        <f>IFERROR(AVERAGEIFS(统调负荷!$E:$E,统调负荷!$B:$B,X$3,统调负荷!$C:$C,$A18)/10,"")</f>
        <v/>
      </c>
      <c r="Y18" s="89">
        <f>IFERROR(AVERAGEIFS(统调负荷!$E:$E,统调负荷!$B:$B,Y$3,统调负荷!$C:$C,$A18)/10,"")</f>
        <v/>
      </c>
      <c r="Z18" s="89">
        <f>IFERROR(AVERAGEIFS(统调负荷!$E:$E,统调负荷!$B:$B,Z$3,统调负荷!$C:$C,$A18)/10,"")</f>
        <v/>
      </c>
      <c r="AA18" s="89">
        <f>IFERROR(AVERAGEIFS(统调负荷!$E:$E,统调负荷!$B:$B,AA$3,统调负荷!$C:$C,$A18)/10,"")</f>
        <v/>
      </c>
      <c r="AB18" s="89">
        <f>IFERROR(AVERAGEIFS(统调负荷!$E:$E,统调负荷!$B:$B,AB$3,统调负荷!$C:$C,$A18)/10,"")</f>
        <v/>
      </c>
      <c r="AC18" s="89">
        <f>IFERROR(AVERAGEIFS(统调负荷!$E:$E,统调负荷!$B:$B,AC$3,统调负荷!$C:$C,$A18)/10,"")</f>
        <v/>
      </c>
      <c r="AD18" s="89" t="n"/>
      <c r="AE18" s="23">
        <f>检修、备用和必开!$A16</f>
        <v/>
      </c>
      <c r="AF18" s="92">
        <f>IFERROR(OFFSET($A$3,ROW(AE15)*2,COLUMN(E17))-OFFSET($A$3,ROW(AE15)*2-1,COLUMN(E17)),"")</f>
        <v/>
      </c>
      <c r="AG18" s="92">
        <f>IFERROR(OFFSET($A$3,ROW(AF15)*2,COLUMN(F17))-OFFSET($A$3,ROW(AF15)*2-1,COLUMN(F17)),"")</f>
        <v/>
      </c>
      <c r="AH18" s="92">
        <f>IFERROR(OFFSET($A$3,ROW(AG15)*2,COLUMN(G17))-OFFSET($A$3,ROW(AG15)*2-1,COLUMN(G17)),"")</f>
        <v/>
      </c>
      <c r="AI18" s="92">
        <f>IFERROR(OFFSET($A$3,ROW(AH15)*2,COLUMN(H17))-OFFSET($A$3,ROW(AH15)*2-1,COLUMN(H17)),"")</f>
        <v/>
      </c>
      <c r="AJ18" s="92">
        <f>IFERROR(OFFSET($A$3,ROW(AI15)*2,COLUMN(I17))-OFFSET($A$3,ROW(AI15)*2-1,COLUMN(I17)),"")</f>
        <v/>
      </c>
      <c r="AK18" s="92">
        <f>IFERROR(OFFSET($A$3,ROW(AJ15)*2,COLUMN(J17))-OFFSET($A$3,ROW(AJ15)*2-1,COLUMN(J17)),"")</f>
        <v/>
      </c>
      <c r="AL18" s="92">
        <f>IFERROR(OFFSET($A$3,ROW(AK15)*2,COLUMN(K17))-OFFSET($A$3,ROW(AK15)*2-1,COLUMN(K17)),"")</f>
        <v/>
      </c>
      <c r="AM18" s="92">
        <f>IFERROR(OFFSET($A$3,ROW(AL15)*2,COLUMN(L17))-OFFSET($A$3,ROW(AL15)*2-1,COLUMN(L17)),"")</f>
        <v/>
      </c>
      <c r="AN18" s="92">
        <f>IFERROR(OFFSET($A$3,ROW(AM15)*2,COLUMN(M17))-OFFSET($A$3,ROW(AM15)*2-1,COLUMN(M17)),"")</f>
        <v/>
      </c>
      <c r="AO18" s="92">
        <f>IFERROR(OFFSET($A$3,ROW(AN15)*2,COLUMN(N17))-OFFSET($A$3,ROW(AN15)*2-1,COLUMN(N17)),"")</f>
        <v/>
      </c>
      <c r="AP18" s="92">
        <f>IFERROR(OFFSET($A$3,ROW(AO15)*2,COLUMN(O17))-OFFSET($A$3,ROW(AO15)*2-1,COLUMN(O17)),"")</f>
        <v/>
      </c>
      <c r="AQ18" s="92">
        <f>IFERROR(OFFSET($A$3,ROW(AP15)*2,COLUMN(P17))-OFFSET($A$3,ROW(AP15)*2-1,COLUMN(P17)),"")</f>
        <v/>
      </c>
      <c r="AR18" s="92">
        <f>IFERROR(OFFSET($A$3,ROW(AQ15)*2,COLUMN(Q17))-OFFSET($A$3,ROW(AQ15)*2-1,COLUMN(Q17)),"")</f>
        <v/>
      </c>
      <c r="AS18" s="92">
        <f>IFERROR(OFFSET($A$3,ROW(AR15)*2,COLUMN(R17))-OFFSET($A$3,ROW(AR15)*2-1,COLUMN(R17)),"")</f>
        <v/>
      </c>
      <c r="AT18" s="92">
        <f>IFERROR(OFFSET($A$3,ROW(AS15)*2,COLUMN(S17))-OFFSET($A$3,ROW(AS15)*2-1,COLUMN(S17)),"")</f>
        <v/>
      </c>
      <c r="AU18" s="92">
        <f>IFERROR(OFFSET($A$3,ROW(AT15)*2,COLUMN(T17))-OFFSET($A$3,ROW(AT15)*2-1,COLUMN(T17)),"")</f>
        <v/>
      </c>
      <c r="AV18" s="92">
        <f>IFERROR(OFFSET($A$3,ROW(AU15)*2,COLUMN(U17))-OFFSET($A$3,ROW(AU15)*2-1,COLUMN(U17)),"")</f>
        <v/>
      </c>
      <c r="AW18" s="92">
        <f>IFERROR(OFFSET($A$3,ROW(AV15)*2,COLUMN(V17))-OFFSET($A$3,ROW(AV15)*2-1,COLUMN(V17)),"")</f>
        <v/>
      </c>
      <c r="AX18" s="92">
        <f>IFERROR(OFFSET($A$3,ROW(AW15)*2,COLUMN(W17))-OFFSET($A$3,ROW(AW15)*2-1,COLUMN(W17)),"")</f>
        <v/>
      </c>
      <c r="AY18" s="92">
        <f>IFERROR(OFFSET($A$3,ROW(AX15)*2,COLUMN(X17))-OFFSET($A$3,ROW(AX15)*2-1,COLUMN(X17)),"")</f>
        <v/>
      </c>
      <c r="AZ18" s="92">
        <f>IFERROR(OFFSET($A$3,ROW(AY15)*2,COLUMN(Y17))-OFFSET($A$3,ROW(AY15)*2-1,COLUMN(Y17)),"")</f>
        <v/>
      </c>
      <c r="BA18" s="92">
        <f>IFERROR(OFFSET($A$3,ROW(AZ15)*2,COLUMN(Z17))-OFFSET($A$3,ROW(AZ15)*2-1,COLUMN(Z17)),"")</f>
        <v/>
      </c>
      <c r="BB18" s="92">
        <f>IFERROR(OFFSET($A$3,ROW(BA15)*2,COLUMN(AA17))-OFFSET($A$3,ROW(BA15)*2-1,COLUMN(AA17)),"")</f>
        <v/>
      </c>
      <c r="BC18" s="92">
        <f>IFERROR(OFFSET($A$3,ROW(BB15)*2,COLUMN(AB17))-OFFSET($A$3,ROW(BB15)*2-1,COLUMN(AB17)),"")</f>
        <v/>
      </c>
    </row>
    <row r="19">
      <c r="A19" s="99" t="inlineStr">
        <is>
          <t>2025-01-08</t>
        </is>
      </c>
      <c r="B19" s="100" t="inlineStr">
        <is>
          <t>实际</t>
        </is>
      </c>
      <c r="C19" s="91">
        <f>IFERROR(AVERAGE(F19:AC19),"")</f>
        <v/>
      </c>
      <c r="D19" s="91">
        <f>IFERROR(MAX(F19:AC19),"")</f>
        <v/>
      </c>
      <c r="E19" s="91">
        <f>IFERROR(MIN(F19:AC19),"")</f>
        <v/>
      </c>
      <c r="F19" s="89">
        <f>IFERROR(AVERAGEIFS(统调负荷!$N:$N,统调负荷!$B:$B,F$3,统调负荷!$C:$C,$A19)/10,"")</f>
        <v/>
      </c>
      <c r="G19" s="89">
        <f>IFERROR(AVERAGEIFS(统调负荷!$N:$N,统调负荷!$B:$B,G$3,统调负荷!$C:$C,$A19)/10,"")</f>
        <v/>
      </c>
      <c r="H19" s="89">
        <f>IFERROR(AVERAGEIFS(统调负荷!$N:$N,统调负荷!$B:$B,H$3,统调负荷!$C:$C,$A19)/10,"")</f>
        <v/>
      </c>
      <c r="I19" s="89">
        <f>IFERROR(AVERAGEIFS(统调负荷!$N:$N,统调负荷!$B:$B,I$3,统调负荷!$C:$C,$A19)/10,"")</f>
        <v/>
      </c>
      <c r="J19" s="89">
        <f>IFERROR(AVERAGEIFS(统调负荷!$N:$N,统调负荷!$B:$B,J$3,统调负荷!$C:$C,$A19)/10,"")</f>
        <v/>
      </c>
      <c r="K19" s="89">
        <f>IFERROR(AVERAGEIFS(统调负荷!$N:$N,统调负荷!$B:$B,K$3,统调负荷!$C:$C,$A19)/10,"")</f>
        <v/>
      </c>
      <c r="L19" s="89">
        <f>IFERROR(AVERAGEIFS(统调负荷!$N:$N,统调负荷!$B:$B,L$3,统调负荷!$C:$C,$A19)/10,"")</f>
        <v/>
      </c>
      <c r="M19" s="89">
        <f>IFERROR(AVERAGEIFS(统调负荷!$N:$N,统调负荷!$B:$B,M$3,统调负荷!$C:$C,$A19)/10,"")</f>
        <v/>
      </c>
      <c r="N19" s="89">
        <f>IFERROR(AVERAGEIFS(统调负荷!$N:$N,统调负荷!$B:$B,N$3,统调负荷!$C:$C,$A19)/10,"")</f>
        <v/>
      </c>
      <c r="O19" s="89">
        <f>IFERROR(AVERAGEIFS(统调负荷!$N:$N,统调负荷!$B:$B,O$3,统调负荷!$C:$C,$A19)/10,"")</f>
        <v/>
      </c>
      <c r="P19" s="89">
        <f>IFERROR(AVERAGEIFS(统调负荷!$N:$N,统调负荷!$B:$B,P$3,统调负荷!$C:$C,$A19)/10,"")</f>
        <v/>
      </c>
      <c r="Q19" s="89">
        <f>IFERROR(AVERAGEIFS(统调负荷!$N:$N,统调负荷!$B:$B,Q$3,统调负荷!$C:$C,$A19)/10,"")</f>
        <v/>
      </c>
      <c r="R19" s="89">
        <f>IFERROR(AVERAGEIFS(统调负荷!$N:$N,统调负荷!$B:$B,R$3,统调负荷!$C:$C,$A19)/10,"")</f>
        <v/>
      </c>
      <c r="S19" s="89">
        <f>IFERROR(AVERAGEIFS(统调负荷!$N:$N,统调负荷!$B:$B,S$3,统调负荷!$C:$C,$A19)/10,"")</f>
        <v/>
      </c>
      <c r="T19" s="89">
        <f>IFERROR(AVERAGEIFS(统调负荷!$N:$N,统调负荷!$B:$B,T$3,统调负荷!$C:$C,$A19)/10,"")</f>
        <v/>
      </c>
      <c r="U19" s="89">
        <f>IFERROR(AVERAGEIFS(统调负荷!$N:$N,统调负荷!$B:$B,U$3,统调负荷!$C:$C,$A19)/10,"")</f>
        <v/>
      </c>
      <c r="V19" s="89">
        <f>IFERROR(AVERAGEIFS(统调负荷!$N:$N,统调负荷!$B:$B,V$3,统调负荷!$C:$C,$A19)/10,"")</f>
        <v/>
      </c>
      <c r="W19" s="89">
        <f>IFERROR(AVERAGEIFS(统调负荷!$N:$N,统调负荷!$B:$B,W$3,统调负荷!$C:$C,$A19)/10,"")</f>
        <v/>
      </c>
      <c r="X19" s="89">
        <f>IFERROR(AVERAGEIFS(统调负荷!$N:$N,统调负荷!$B:$B,X$3,统调负荷!$C:$C,$A19)/10,"")</f>
        <v/>
      </c>
      <c r="Y19" s="89">
        <f>IFERROR(AVERAGEIFS(统调负荷!$N:$N,统调负荷!$B:$B,Y$3,统调负荷!$C:$C,$A19)/10,"")</f>
        <v/>
      </c>
      <c r="Z19" s="89">
        <f>IFERROR(AVERAGEIFS(统调负荷!$N:$N,统调负荷!$B:$B,Z$3,统调负荷!$C:$C,$A19)/10,"")</f>
        <v/>
      </c>
      <c r="AA19" s="89">
        <f>IFERROR(AVERAGEIFS(统调负荷!$N:$N,统调负荷!$B:$B,AA$3,统调负荷!$C:$C,$A19)/10,"")</f>
        <v/>
      </c>
      <c r="AB19" s="89">
        <f>IFERROR(AVERAGEIFS(统调负荷!$N:$N,统调负荷!$B:$B,AB$3,统调负荷!$C:$C,$A19)/10,"")</f>
        <v/>
      </c>
      <c r="AC19" s="89">
        <f>IFERROR(AVERAGEIFS(统调负荷!$N:$N,统调负荷!$B:$B,AC$3,统调负荷!$C:$C,$A19)/10,"")</f>
        <v/>
      </c>
      <c r="AD19" s="89" t="n"/>
      <c r="AE19" s="23">
        <f>检修、备用和必开!$A17</f>
        <v/>
      </c>
      <c r="AF19" s="92">
        <f>IFERROR(OFFSET($A$3,ROW(AE16)*2,COLUMN(E18))-OFFSET($A$3,ROW(AE16)*2-1,COLUMN(E18)),"")</f>
        <v/>
      </c>
      <c r="AG19" s="92">
        <f>IFERROR(OFFSET($A$3,ROW(AF16)*2,COLUMN(F18))-OFFSET($A$3,ROW(AF16)*2-1,COLUMN(F18)),"")</f>
        <v/>
      </c>
      <c r="AH19" s="92">
        <f>IFERROR(OFFSET($A$3,ROW(AG16)*2,COLUMN(G18))-OFFSET($A$3,ROW(AG16)*2-1,COLUMN(G18)),"")</f>
        <v/>
      </c>
      <c r="AI19" s="92">
        <f>IFERROR(OFFSET($A$3,ROW(AH16)*2,COLUMN(H18))-OFFSET($A$3,ROW(AH16)*2-1,COLUMN(H18)),"")</f>
        <v/>
      </c>
      <c r="AJ19" s="92">
        <f>IFERROR(OFFSET($A$3,ROW(AI16)*2,COLUMN(I18))-OFFSET($A$3,ROW(AI16)*2-1,COLUMN(I18)),"")</f>
        <v/>
      </c>
      <c r="AK19" s="92">
        <f>IFERROR(OFFSET($A$3,ROW(AJ16)*2,COLUMN(J18))-OFFSET($A$3,ROW(AJ16)*2-1,COLUMN(J18)),"")</f>
        <v/>
      </c>
      <c r="AL19" s="92">
        <f>IFERROR(OFFSET($A$3,ROW(AK16)*2,COLUMN(K18))-OFFSET($A$3,ROW(AK16)*2-1,COLUMN(K18)),"")</f>
        <v/>
      </c>
      <c r="AM19" s="92">
        <f>IFERROR(OFFSET($A$3,ROW(AL16)*2,COLUMN(L18))-OFFSET($A$3,ROW(AL16)*2-1,COLUMN(L18)),"")</f>
        <v/>
      </c>
      <c r="AN19" s="92">
        <f>IFERROR(OFFSET($A$3,ROW(AM16)*2,COLUMN(M18))-OFFSET($A$3,ROW(AM16)*2-1,COLUMN(M18)),"")</f>
        <v/>
      </c>
      <c r="AO19" s="92">
        <f>IFERROR(OFFSET($A$3,ROW(AN16)*2,COLUMN(N18))-OFFSET($A$3,ROW(AN16)*2-1,COLUMN(N18)),"")</f>
        <v/>
      </c>
      <c r="AP19" s="92">
        <f>IFERROR(OFFSET($A$3,ROW(AO16)*2,COLUMN(O18))-OFFSET($A$3,ROW(AO16)*2-1,COLUMN(O18)),"")</f>
        <v/>
      </c>
      <c r="AQ19" s="92">
        <f>IFERROR(OFFSET($A$3,ROW(AP16)*2,COLUMN(P18))-OFFSET($A$3,ROW(AP16)*2-1,COLUMN(P18)),"")</f>
        <v/>
      </c>
      <c r="AR19" s="92">
        <f>IFERROR(OFFSET($A$3,ROW(AQ16)*2,COLUMN(Q18))-OFFSET($A$3,ROW(AQ16)*2-1,COLUMN(Q18)),"")</f>
        <v/>
      </c>
      <c r="AS19" s="92">
        <f>IFERROR(OFFSET($A$3,ROW(AR16)*2,COLUMN(R18))-OFFSET($A$3,ROW(AR16)*2-1,COLUMN(R18)),"")</f>
        <v/>
      </c>
      <c r="AT19" s="92">
        <f>IFERROR(OFFSET($A$3,ROW(AS16)*2,COLUMN(S18))-OFFSET($A$3,ROW(AS16)*2-1,COLUMN(S18)),"")</f>
        <v/>
      </c>
      <c r="AU19" s="92">
        <f>IFERROR(OFFSET($A$3,ROW(AT16)*2,COLUMN(T18))-OFFSET($A$3,ROW(AT16)*2-1,COLUMN(T18)),"")</f>
        <v/>
      </c>
      <c r="AV19" s="92">
        <f>IFERROR(OFFSET($A$3,ROW(AU16)*2,COLUMN(U18))-OFFSET($A$3,ROW(AU16)*2-1,COLUMN(U18)),"")</f>
        <v/>
      </c>
      <c r="AW19" s="92">
        <f>IFERROR(OFFSET($A$3,ROW(AV16)*2,COLUMN(V18))-OFFSET($A$3,ROW(AV16)*2-1,COLUMN(V18)),"")</f>
        <v/>
      </c>
      <c r="AX19" s="92">
        <f>IFERROR(OFFSET($A$3,ROW(AW16)*2,COLUMN(W18))-OFFSET($A$3,ROW(AW16)*2-1,COLUMN(W18)),"")</f>
        <v/>
      </c>
      <c r="AY19" s="92">
        <f>IFERROR(OFFSET($A$3,ROW(AX16)*2,COLUMN(X18))-OFFSET($A$3,ROW(AX16)*2-1,COLUMN(X18)),"")</f>
        <v/>
      </c>
      <c r="AZ19" s="92">
        <f>IFERROR(OFFSET($A$3,ROW(AY16)*2,COLUMN(Y18))-OFFSET($A$3,ROW(AY16)*2-1,COLUMN(Y18)),"")</f>
        <v/>
      </c>
      <c r="BA19" s="92">
        <f>IFERROR(OFFSET($A$3,ROW(AZ16)*2,COLUMN(Z18))-OFFSET($A$3,ROW(AZ16)*2-1,COLUMN(Z18)),"")</f>
        <v/>
      </c>
      <c r="BB19" s="92">
        <f>IFERROR(OFFSET($A$3,ROW(BA16)*2,COLUMN(AA18))-OFFSET($A$3,ROW(BA16)*2-1,COLUMN(AA18)),"")</f>
        <v/>
      </c>
      <c r="BC19" s="92">
        <f>IFERROR(OFFSET($A$3,ROW(BB16)*2,COLUMN(AB18))-OFFSET($A$3,ROW(BB16)*2-1,COLUMN(AB18)),"")</f>
        <v/>
      </c>
    </row>
    <row r="20">
      <c r="A20" s="97" t="inlineStr">
        <is>
          <t>2025-01-09</t>
        </is>
      </c>
      <c r="B20" s="100" t="inlineStr">
        <is>
          <t>预测</t>
        </is>
      </c>
      <c r="C20" s="91">
        <f>IFERROR(AVERAGE(F20:AC20),"")</f>
        <v/>
      </c>
      <c r="D20" s="91">
        <f>IFERROR(MAX(F20:AC20),"")</f>
        <v/>
      </c>
      <c r="E20" s="91">
        <f>IFERROR(MIN(F20:AC20),"")</f>
        <v/>
      </c>
      <c r="F20" s="89">
        <f>IFERROR(AVERAGEIFS(统调负荷!$E:$E,统调负荷!$B:$B,F$3,统调负荷!$C:$C,$A20)/10,"")</f>
        <v/>
      </c>
      <c r="G20" s="89">
        <f>IFERROR(AVERAGEIFS(统调负荷!$E:$E,统调负荷!$B:$B,G$3,统调负荷!$C:$C,$A20)/10,"")</f>
        <v/>
      </c>
      <c r="H20" s="89">
        <f>IFERROR(AVERAGEIFS(统调负荷!$E:$E,统调负荷!$B:$B,H$3,统调负荷!$C:$C,$A20)/10,"")</f>
        <v/>
      </c>
      <c r="I20" s="89">
        <f>IFERROR(AVERAGEIFS(统调负荷!$E:$E,统调负荷!$B:$B,I$3,统调负荷!$C:$C,$A20)/10,"")</f>
        <v/>
      </c>
      <c r="J20" s="89">
        <f>IFERROR(AVERAGEIFS(统调负荷!$E:$E,统调负荷!$B:$B,J$3,统调负荷!$C:$C,$A20)/10,"")</f>
        <v/>
      </c>
      <c r="K20" s="89">
        <f>IFERROR(AVERAGEIFS(统调负荷!$E:$E,统调负荷!$B:$B,K$3,统调负荷!$C:$C,$A20)/10,"")</f>
        <v/>
      </c>
      <c r="L20" s="89">
        <f>IFERROR(AVERAGEIFS(统调负荷!$E:$E,统调负荷!$B:$B,L$3,统调负荷!$C:$C,$A20)/10,"")</f>
        <v/>
      </c>
      <c r="M20" s="89">
        <f>IFERROR(AVERAGEIFS(统调负荷!$E:$E,统调负荷!$B:$B,M$3,统调负荷!$C:$C,$A20)/10,"")</f>
        <v/>
      </c>
      <c r="N20" s="89">
        <f>IFERROR(AVERAGEIFS(统调负荷!$E:$E,统调负荷!$B:$B,N$3,统调负荷!$C:$C,$A20)/10,"")</f>
        <v/>
      </c>
      <c r="O20" s="89">
        <f>IFERROR(AVERAGEIFS(统调负荷!$E:$E,统调负荷!$B:$B,O$3,统调负荷!$C:$C,$A20)/10,"")</f>
        <v/>
      </c>
      <c r="P20" s="89">
        <f>IFERROR(AVERAGEIFS(统调负荷!$E:$E,统调负荷!$B:$B,P$3,统调负荷!$C:$C,$A20)/10,"")</f>
        <v/>
      </c>
      <c r="Q20" s="89">
        <f>IFERROR(AVERAGEIFS(统调负荷!$E:$E,统调负荷!$B:$B,Q$3,统调负荷!$C:$C,$A20)/10,"")</f>
        <v/>
      </c>
      <c r="R20" s="89">
        <f>IFERROR(AVERAGEIFS(统调负荷!$E:$E,统调负荷!$B:$B,R$3,统调负荷!$C:$C,$A20)/10,"")</f>
        <v/>
      </c>
      <c r="S20" s="89">
        <f>IFERROR(AVERAGEIFS(统调负荷!$E:$E,统调负荷!$B:$B,S$3,统调负荷!$C:$C,$A20)/10,"")</f>
        <v/>
      </c>
      <c r="T20" s="89">
        <f>IFERROR(AVERAGEIFS(统调负荷!$E:$E,统调负荷!$B:$B,T$3,统调负荷!$C:$C,$A20)/10,"")</f>
        <v/>
      </c>
      <c r="U20" s="89">
        <f>IFERROR(AVERAGEIFS(统调负荷!$E:$E,统调负荷!$B:$B,U$3,统调负荷!$C:$C,$A20)/10,"")</f>
        <v/>
      </c>
      <c r="V20" s="89">
        <f>IFERROR(AVERAGEIFS(统调负荷!$E:$E,统调负荷!$B:$B,V$3,统调负荷!$C:$C,$A20)/10,"")</f>
        <v/>
      </c>
      <c r="W20" s="89">
        <f>IFERROR(AVERAGEIFS(统调负荷!$E:$E,统调负荷!$B:$B,W$3,统调负荷!$C:$C,$A20)/10,"")</f>
        <v/>
      </c>
      <c r="X20" s="89">
        <f>IFERROR(AVERAGEIFS(统调负荷!$E:$E,统调负荷!$B:$B,X$3,统调负荷!$C:$C,$A20)/10,"")</f>
        <v/>
      </c>
      <c r="Y20" s="89">
        <f>IFERROR(AVERAGEIFS(统调负荷!$E:$E,统调负荷!$B:$B,Y$3,统调负荷!$C:$C,$A20)/10,"")</f>
        <v/>
      </c>
      <c r="Z20" s="89">
        <f>IFERROR(AVERAGEIFS(统调负荷!$E:$E,统调负荷!$B:$B,Z$3,统调负荷!$C:$C,$A20)/10,"")</f>
        <v/>
      </c>
      <c r="AA20" s="89">
        <f>IFERROR(AVERAGEIFS(统调负荷!$E:$E,统调负荷!$B:$B,AA$3,统调负荷!$C:$C,$A20)/10,"")</f>
        <v/>
      </c>
      <c r="AB20" s="89">
        <f>IFERROR(AVERAGEIFS(统调负荷!$E:$E,统调负荷!$B:$B,AB$3,统调负荷!$C:$C,$A20)/10,"")</f>
        <v/>
      </c>
      <c r="AC20" s="89">
        <f>IFERROR(AVERAGEIFS(统调负荷!$E:$E,统调负荷!$B:$B,AC$3,统调负荷!$C:$C,$A20)/10,"")</f>
        <v/>
      </c>
      <c r="AD20" s="89" t="n"/>
      <c r="AE20" s="23">
        <f>检修、备用和必开!$A18</f>
        <v/>
      </c>
      <c r="AF20" s="92">
        <f>IFERROR(OFFSET($A$3,ROW(AE17)*2,COLUMN(E19))-OFFSET($A$3,ROW(AE17)*2-1,COLUMN(E19)),"")</f>
        <v/>
      </c>
      <c r="AG20" s="92">
        <f>IFERROR(OFFSET($A$3,ROW(AF17)*2,COLUMN(F19))-OFFSET($A$3,ROW(AF17)*2-1,COLUMN(F19)),"")</f>
        <v/>
      </c>
      <c r="AH20" s="92">
        <f>IFERROR(OFFSET($A$3,ROW(AG17)*2,COLUMN(G19))-OFFSET($A$3,ROW(AG17)*2-1,COLUMN(G19)),"")</f>
        <v/>
      </c>
      <c r="AI20" s="92">
        <f>IFERROR(OFFSET($A$3,ROW(AH17)*2,COLUMN(H19))-OFFSET($A$3,ROW(AH17)*2-1,COLUMN(H19)),"")</f>
        <v/>
      </c>
      <c r="AJ20" s="92">
        <f>IFERROR(OFFSET($A$3,ROW(AI17)*2,COLUMN(I19))-OFFSET($A$3,ROW(AI17)*2-1,COLUMN(I19)),"")</f>
        <v/>
      </c>
      <c r="AK20" s="92">
        <f>IFERROR(OFFSET($A$3,ROW(AJ17)*2,COLUMN(J19))-OFFSET($A$3,ROW(AJ17)*2-1,COLUMN(J19)),"")</f>
        <v/>
      </c>
      <c r="AL20" s="92">
        <f>IFERROR(OFFSET($A$3,ROW(AK17)*2,COLUMN(K19))-OFFSET($A$3,ROW(AK17)*2-1,COLUMN(K19)),"")</f>
        <v/>
      </c>
      <c r="AM20" s="92">
        <f>IFERROR(OFFSET($A$3,ROW(AL17)*2,COLUMN(L19))-OFFSET($A$3,ROW(AL17)*2-1,COLUMN(L19)),"")</f>
        <v/>
      </c>
      <c r="AN20" s="92">
        <f>IFERROR(OFFSET($A$3,ROW(AM17)*2,COLUMN(M19))-OFFSET($A$3,ROW(AM17)*2-1,COLUMN(M19)),"")</f>
        <v/>
      </c>
      <c r="AO20" s="92">
        <f>IFERROR(OFFSET($A$3,ROW(AN17)*2,COLUMN(N19))-OFFSET($A$3,ROW(AN17)*2-1,COLUMN(N19)),"")</f>
        <v/>
      </c>
      <c r="AP20" s="92">
        <f>IFERROR(OFFSET($A$3,ROW(AO17)*2,COLUMN(O19))-OFFSET($A$3,ROW(AO17)*2-1,COLUMN(O19)),"")</f>
        <v/>
      </c>
      <c r="AQ20" s="92">
        <f>IFERROR(OFFSET($A$3,ROW(AP17)*2,COLUMN(P19))-OFFSET($A$3,ROW(AP17)*2-1,COLUMN(P19)),"")</f>
        <v/>
      </c>
      <c r="AR20" s="92">
        <f>IFERROR(OFFSET($A$3,ROW(AQ17)*2,COLUMN(Q19))-OFFSET($A$3,ROW(AQ17)*2-1,COLUMN(Q19)),"")</f>
        <v/>
      </c>
      <c r="AS20" s="92">
        <f>IFERROR(OFFSET($A$3,ROW(AR17)*2,COLUMN(R19))-OFFSET($A$3,ROW(AR17)*2-1,COLUMN(R19)),"")</f>
        <v/>
      </c>
      <c r="AT20" s="92">
        <f>IFERROR(OFFSET($A$3,ROW(AS17)*2,COLUMN(S19))-OFFSET($A$3,ROW(AS17)*2-1,COLUMN(S19)),"")</f>
        <v/>
      </c>
      <c r="AU20" s="92">
        <f>IFERROR(OFFSET($A$3,ROW(AT17)*2,COLUMN(T19))-OFFSET($A$3,ROW(AT17)*2-1,COLUMN(T19)),"")</f>
        <v/>
      </c>
      <c r="AV20" s="92">
        <f>IFERROR(OFFSET($A$3,ROW(AU17)*2,COLUMN(U19))-OFFSET($A$3,ROW(AU17)*2-1,COLUMN(U19)),"")</f>
        <v/>
      </c>
      <c r="AW20" s="92">
        <f>IFERROR(OFFSET($A$3,ROW(AV17)*2,COLUMN(V19))-OFFSET($A$3,ROW(AV17)*2-1,COLUMN(V19)),"")</f>
        <v/>
      </c>
      <c r="AX20" s="92">
        <f>IFERROR(OFFSET($A$3,ROW(AW17)*2,COLUMN(W19))-OFFSET($A$3,ROW(AW17)*2-1,COLUMN(W19)),"")</f>
        <v/>
      </c>
      <c r="AY20" s="92">
        <f>IFERROR(OFFSET($A$3,ROW(AX17)*2,COLUMN(X19))-OFFSET($A$3,ROW(AX17)*2-1,COLUMN(X19)),"")</f>
        <v/>
      </c>
      <c r="AZ20" s="92">
        <f>IFERROR(OFFSET($A$3,ROW(AY17)*2,COLUMN(Y19))-OFFSET($A$3,ROW(AY17)*2-1,COLUMN(Y19)),"")</f>
        <v/>
      </c>
      <c r="BA20" s="92">
        <f>IFERROR(OFFSET($A$3,ROW(AZ17)*2,COLUMN(Z19))-OFFSET($A$3,ROW(AZ17)*2-1,COLUMN(Z19)),"")</f>
        <v/>
      </c>
      <c r="BB20" s="92">
        <f>IFERROR(OFFSET($A$3,ROW(BA17)*2,COLUMN(AA19))-OFFSET($A$3,ROW(BA17)*2-1,COLUMN(AA19)),"")</f>
        <v/>
      </c>
      <c r="BC20" s="92">
        <f>IFERROR(OFFSET($A$3,ROW(BB17)*2,COLUMN(AB19))-OFFSET($A$3,ROW(BB17)*2-1,COLUMN(AB19)),"")</f>
        <v/>
      </c>
    </row>
    <row r="21">
      <c r="A21" s="99" t="inlineStr">
        <is>
          <t>2025-01-09</t>
        </is>
      </c>
      <c r="B21" s="100" t="inlineStr">
        <is>
          <t>实际</t>
        </is>
      </c>
      <c r="C21" s="91">
        <f>IFERROR(AVERAGE(F21:AC21),"")</f>
        <v/>
      </c>
      <c r="D21" s="91">
        <f>IFERROR(MAX(F21:AC21),"")</f>
        <v/>
      </c>
      <c r="E21" s="91">
        <f>IFERROR(MIN(F21:AC21),"")</f>
        <v/>
      </c>
      <c r="F21" s="89">
        <f>IFERROR(AVERAGEIFS(统调负荷!$N:$N,统调负荷!$B:$B,F$3,统调负荷!$C:$C,$A21)/10,"")</f>
        <v/>
      </c>
      <c r="G21" s="89">
        <f>IFERROR(AVERAGEIFS(统调负荷!$N:$N,统调负荷!$B:$B,G$3,统调负荷!$C:$C,$A21)/10,"")</f>
        <v/>
      </c>
      <c r="H21" s="89">
        <f>IFERROR(AVERAGEIFS(统调负荷!$N:$N,统调负荷!$B:$B,H$3,统调负荷!$C:$C,$A21)/10,"")</f>
        <v/>
      </c>
      <c r="I21" s="89">
        <f>IFERROR(AVERAGEIFS(统调负荷!$N:$N,统调负荷!$B:$B,I$3,统调负荷!$C:$C,$A21)/10,"")</f>
        <v/>
      </c>
      <c r="J21" s="89">
        <f>IFERROR(AVERAGEIFS(统调负荷!$N:$N,统调负荷!$B:$B,J$3,统调负荷!$C:$C,$A21)/10,"")</f>
        <v/>
      </c>
      <c r="K21" s="89">
        <f>IFERROR(AVERAGEIFS(统调负荷!$N:$N,统调负荷!$B:$B,K$3,统调负荷!$C:$C,$A21)/10,"")</f>
        <v/>
      </c>
      <c r="L21" s="89">
        <f>IFERROR(AVERAGEIFS(统调负荷!$N:$N,统调负荷!$B:$B,L$3,统调负荷!$C:$C,$A21)/10,"")</f>
        <v/>
      </c>
      <c r="M21" s="89">
        <f>IFERROR(AVERAGEIFS(统调负荷!$N:$N,统调负荷!$B:$B,M$3,统调负荷!$C:$C,$A21)/10,"")</f>
        <v/>
      </c>
      <c r="N21" s="89">
        <f>IFERROR(AVERAGEIFS(统调负荷!$N:$N,统调负荷!$B:$B,N$3,统调负荷!$C:$C,$A21)/10,"")</f>
        <v/>
      </c>
      <c r="O21" s="89">
        <f>IFERROR(AVERAGEIFS(统调负荷!$N:$N,统调负荷!$B:$B,O$3,统调负荷!$C:$C,$A21)/10,"")</f>
        <v/>
      </c>
      <c r="P21" s="89">
        <f>IFERROR(AVERAGEIFS(统调负荷!$N:$N,统调负荷!$B:$B,P$3,统调负荷!$C:$C,$A21)/10,"")</f>
        <v/>
      </c>
      <c r="Q21" s="89">
        <f>IFERROR(AVERAGEIFS(统调负荷!$N:$N,统调负荷!$B:$B,Q$3,统调负荷!$C:$C,$A21)/10,"")</f>
        <v/>
      </c>
      <c r="R21" s="89">
        <f>IFERROR(AVERAGEIFS(统调负荷!$N:$N,统调负荷!$B:$B,R$3,统调负荷!$C:$C,$A21)/10,"")</f>
        <v/>
      </c>
      <c r="S21" s="89">
        <f>IFERROR(AVERAGEIFS(统调负荷!$N:$N,统调负荷!$B:$B,S$3,统调负荷!$C:$C,$A21)/10,"")</f>
        <v/>
      </c>
      <c r="T21" s="89">
        <f>IFERROR(AVERAGEIFS(统调负荷!$N:$N,统调负荷!$B:$B,T$3,统调负荷!$C:$C,$A21)/10,"")</f>
        <v/>
      </c>
      <c r="U21" s="89">
        <f>IFERROR(AVERAGEIFS(统调负荷!$N:$N,统调负荷!$B:$B,U$3,统调负荷!$C:$C,$A21)/10,"")</f>
        <v/>
      </c>
      <c r="V21" s="89">
        <f>IFERROR(AVERAGEIFS(统调负荷!$N:$N,统调负荷!$B:$B,V$3,统调负荷!$C:$C,$A21)/10,"")</f>
        <v/>
      </c>
      <c r="W21" s="89">
        <f>IFERROR(AVERAGEIFS(统调负荷!$N:$N,统调负荷!$B:$B,W$3,统调负荷!$C:$C,$A21)/10,"")</f>
        <v/>
      </c>
      <c r="X21" s="89">
        <f>IFERROR(AVERAGEIFS(统调负荷!$N:$N,统调负荷!$B:$B,X$3,统调负荷!$C:$C,$A21)/10,"")</f>
        <v/>
      </c>
      <c r="Y21" s="89">
        <f>IFERROR(AVERAGEIFS(统调负荷!$N:$N,统调负荷!$B:$B,Y$3,统调负荷!$C:$C,$A21)/10,"")</f>
        <v/>
      </c>
      <c r="Z21" s="89">
        <f>IFERROR(AVERAGEIFS(统调负荷!$N:$N,统调负荷!$B:$B,Z$3,统调负荷!$C:$C,$A21)/10,"")</f>
        <v/>
      </c>
      <c r="AA21" s="89">
        <f>IFERROR(AVERAGEIFS(统调负荷!$N:$N,统调负荷!$B:$B,AA$3,统调负荷!$C:$C,$A21)/10,"")</f>
        <v/>
      </c>
      <c r="AB21" s="89">
        <f>IFERROR(AVERAGEIFS(统调负荷!$N:$N,统调负荷!$B:$B,AB$3,统调负荷!$C:$C,$A21)/10,"")</f>
        <v/>
      </c>
      <c r="AC21" s="89">
        <f>IFERROR(AVERAGEIFS(统调负荷!$N:$N,统调负荷!$B:$B,AC$3,统调负荷!$C:$C,$A21)/10,"")</f>
        <v/>
      </c>
      <c r="AD21" s="89" t="n"/>
      <c r="AE21" s="23">
        <f>检修、备用和必开!$A19</f>
        <v/>
      </c>
      <c r="AF21" s="92">
        <f>IFERROR(OFFSET($A$3,ROW(AE18)*2,COLUMN(E20))-OFFSET($A$3,ROW(AE18)*2-1,COLUMN(E20)),"")</f>
        <v/>
      </c>
      <c r="AG21" s="92">
        <f>IFERROR(OFFSET($A$3,ROW(AF18)*2,COLUMN(F20))-OFFSET($A$3,ROW(AF18)*2-1,COLUMN(F20)),"")</f>
        <v/>
      </c>
      <c r="AH21" s="92">
        <f>IFERROR(OFFSET($A$3,ROW(AG18)*2,COLUMN(G20))-OFFSET($A$3,ROW(AG18)*2-1,COLUMN(G20)),"")</f>
        <v/>
      </c>
      <c r="AI21" s="92">
        <f>IFERROR(OFFSET($A$3,ROW(AH18)*2,COLUMN(H20))-OFFSET($A$3,ROW(AH18)*2-1,COLUMN(H20)),"")</f>
        <v/>
      </c>
      <c r="AJ21" s="92">
        <f>IFERROR(OFFSET($A$3,ROW(AI18)*2,COLUMN(I20))-OFFSET($A$3,ROW(AI18)*2-1,COLUMN(I20)),"")</f>
        <v/>
      </c>
      <c r="AK21" s="92">
        <f>IFERROR(OFFSET($A$3,ROW(AJ18)*2,COLUMN(J20))-OFFSET($A$3,ROW(AJ18)*2-1,COLUMN(J20)),"")</f>
        <v/>
      </c>
      <c r="AL21" s="92">
        <f>IFERROR(OFFSET($A$3,ROW(AK18)*2,COLUMN(K20))-OFFSET($A$3,ROW(AK18)*2-1,COLUMN(K20)),"")</f>
        <v/>
      </c>
      <c r="AM21" s="92">
        <f>IFERROR(OFFSET($A$3,ROW(AL18)*2,COLUMN(L20))-OFFSET($A$3,ROW(AL18)*2-1,COLUMN(L20)),"")</f>
        <v/>
      </c>
      <c r="AN21" s="92">
        <f>IFERROR(OFFSET($A$3,ROW(AM18)*2,COLUMN(M20))-OFFSET($A$3,ROW(AM18)*2-1,COLUMN(M20)),"")</f>
        <v/>
      </c>
      <c r="AO21" s="92">
        <f>IFERROR(OFFSET($A$3,ROW(AN18)*2,COLUMN(N20))-OFFSET($A$3,ROW(AN18)*2-1,COLUMN(N20)),"")</f>
        <v/>
      </c>
      <c r="AP21" s="92">
        <f>IFERROR(OFFSET($A$3,ROW(AO18)*2,COLUMN(O20))-OFFSET($A$3,ROW(AO18)*2-1,COLUMN(O20)),"")</f>
        <v/>
      </c>
      <c r="AQ21" s="92">
        <f>IFERROR(OFFSET($A$3,ROW(AP18)*2,COLUMN(P20))-OFFSET($A$3,ROW(AP18)*2-1,COLUMN(P20)),"")</f>
        <v/>
      </c>
      <c r="AR21" s="92">
        <f>IFERROR(OFFSET($A$3,ROW(AQ18)*2,COLUMN(Q20))-OFFSET($A$3,ROW(AQ18)*2-1,COLUMN(Q20)),"")</f>
        <v/>
      </c>
      <c r="AS21" s="92">
        <f>IFERROR(OFFSET($A$3,ROW(AR18)*2,COLUMN(R20))-OFFSET($A$3,ROW(AR18)*2-1,COLUMN(R20)),"")</f>
        <v/>
      </c>
      <c r="AT21" s="92">
        <f>IFERROR(OFFSET($A$3,ROW(AS18)*2,COLUMN(S20))-OFFSET($A$3,ROW(AS18)*2-1,COLUMN(S20)),"")</f>
        <v/>
      </c>
      <c r="AU21" s="92">
        <f>IFERROR(OFFSET($A$3,ROW(AT18)*2,COLUMN(T20))-OFFSET($A$3,ROW(AT18)*2-1,COLUMN(T20)),"")</f>
        <v/>
      </c>
      <c r="AV21" s="92">
        <f>IFERROR(OFFSET($A$3,ROW(AU18)*2,COLUMN(U20))-OFFSET($A$3,ROW(AU18)*2-1,COLUMN(U20)),"")</f>
        <v/>
      </c>
      <c r="AW21" s="92">
        <f>IFERROR(OFFSET($A$3,ROW(AV18)*2,COLUMN(V20))-OFFSET($A$3,ROW(AV18)*2-1,COLUMN(V20)),"")</f>
        <v/>
      </c>
      <c r="AX21" s="92">
        <f>IFERROR(OFFSET($A$3,ROW(AW18)*2,COLUMN(W20))-OFFSET($A$3,ROW(AW18)*2-1,COLUMN(W20)),"")</f>
        <v/>
      </c>
      <c r="AY21" s="92">
        <f>IFERROR(OFFSET($A$3,ROW(AX18)*2,COLUMN(X20))-OFFSET($A$3,ROW(AX18)*2-1,COLUMN(X20)),"")</f>
        <v/>
      </c>
      <c r="AZ21" s="92">
        <f>IFERROR(OFFSET($A$3,ROW(AY18)*2,COLUMN(Y20))-OFFSET($A$3,ROW(AY18)*2-1,COLUMN(Y20)),"")</f>
        <v/>
      </c>
      <c r="BA21" s="92">
        <f>IFERROR(OFFSET($A$3,ROW(AZ18)*2,COLUMN(Z20))-OFFSET($A$3,ROW(AZ18)*2-1,COLUMN(Z20)),"")</f>
        <v/>
      </c>
      <c r="BB21" s="92">
        <f>IFERROR(OFFSET($A$3,ROW(BA18)*2,COLUMN(AA20))-OFFSET($A$3,ROW(BA18)*2-1,COLUMN(AA20)),"")</f>
        <v/>
      </c>
      <c r="BC21" s="92">
        <f>IFERROR(OFFSET($A$3,ROW(BB18)*2,COLUMN(AB20))-OFFSET($A$3,ROW(BB18)*2-1,COLUMN(AB20)),"")</f>
        <v/>
      </c>
    </row>
    <row r="22">
      <c r="A22" s="97" t="inlineStr">
        <is>
          <t>2025-01-10</t>
        </is>
      </c>
      <c r="B22" s="100" t="inlineStr">
        <is>
          <t>预测</t>
        </is>
      </c>
      <c r="C22" s="91">
        <f>IFERROR(AVERAGE(F22:AC22),"")</f>
        <v/>
      </c>
      <c r="D22" s="91">
        <f>IFERROR(MAX(F22:AC22),"")</f>
        <v/>
      </c>
      <c r="E22" s="91">
        <f>IFERROR(MIN(F22:AC22),"")</f>
        <v/>
      </c>
      <c r="F22" s="89">
        <f>IFERROR(AVERAGEIFS(统调负荷!$E:$E,统调负荷!$B:$B,F$3,统调负荷!$C:$C,$A22)/10,"")</f>
        <v/>
      </c>
      <c r="G22" s="89">
        <f>IFERROR(AVERAGEIFS(统调负荷!$E:$E,统调负荷!$B:$B,G$3,统调负荷!$C:$C,$A22)/10,"")</f>
        <v/>
      </c>
      <c r="H22" s="89">
        <f>IFERROR(AVERAGEIFS(统调负荷!$E:$E,统调负荷!$B:$B,H$3,统调负荷!$C:$C,$A22)/10,"")</f>
        <v/>
      </c>
      <c r="I22" s="89">
        <f>IFERROR(AVERAGEIFS(统调负荷!$E:$E,统调负荷!$B:$B,I$3,统调负荷!$C:$C,$A22)/10,"")</f>
        <v/>
      </c>
      <c r="J22" s="89">
        <f>IFERROR(AVERAGEIFS(统调负荷!$E:$E,统调负荷!$B:$B,J$3,统调负荷!$C:$C,$A22)/10,"")</f>
        <v/>
      </c>
      <c r="K22" s="89">
        <f>IFERROR(AVERAGEIFS(统调负荷!$E:$E,统调负荷!$B:$B,K$3,统调负荷!$C:$C,$A22)/10,"")</f>
        <v/>
      </c>
      <c r="L22" s="89">
        <f>IFERROR(AVERAGEIFS(统调负荷!$E:$E,统调负荷!$B:$B,L$3,统调负荷!$C:$C,$A22)/10,"")</f>
        <v/>
      </c>
      <c r="M22" s="89">
        <f>IFERROR(AVERAGEIFS(统调负荷!$E:$E,统调负荷!$B:$B,M$3,统调负荷!$C:$C,$A22)/10,"")</f>
        <v/>
      </c>
      <c r="N22" s="89">
        <f>IFERROR(AVERAGEIFS(统调负荷!$E:$E,统调负荷!$B:$B,N$3,统调负荷!$C:$C,$A22)/10,"")</f>
        <v/>
      </c>
      <c r="O22" s="89">
        <f>IFERROR(AVERAGEIFS(统调负荷!$E:$E,统调负荷!$B:$B,O$3,统调负荷!$C:$C,$A22)/10,"")</f>
        <v/>
      </c>
      <c r="P22" s="89">
        <f>IFERROR(AVERAGEIFS(统调负荷!$E:$E,统调负荷!$B:$B,P$3,统调负荷!$C:$C,$A22)/10,"")</f>
        <v/>
      </c>
      <c r="Q22" s="89">
        <f>IFERROR(AVERAGEIFS(统调负荷!$E:$E,统调负荷!$B:$B,Q$3,统调负荷!$C:$C,$A22)/10,"")</f>
        <v/>
      </c>
      <c r="R22" s="89">
        <f>IFERROR(AVERAGEIFS(统调负荷!$E:$E,统调负荷!$B:$B,R$3,统调负荷!$C:$C,$A22)/10,"")</f>
        <v/>
      </c>
      <c r="S22" s="89">
        <f>IFERROR(AVERAGEIFS(统调负荷!$E:$E,统调负荷!$B:$B,S$3,统调负荷!$C:$C,$A22)/10,"")</f>
        <v/>
      </c>
      <c r="T22" s="89">
        <f>IFERROR(AVERAGEIFS(统调负荷!$E:$E,统调负荷!$B:$B,T$3,统调负荷!$C:$C,$A22)/10,"")</f>
        <v/>
      </c>
      <c r="U22" s="89">
        <f>IFERROR(AVERAGEIFS(统调负荷!$E:$E,统调负荷!$B:$B,U$3,统调负荷!$C:$C,$A22)/10,"")</f>
        <v/>
      </c>
      <c r="V22" s="89">
        <f>IFERROR(AVERAGEIFS(统调负荷!$E:$E,统调负荷!$B:$B,V$3,统调负荷!$C:$C,$A22)/10,"")</f>
        <v/>
      </c>
      <c r="W22" s="89">
        <f>IFERROR(AVERAGEIFS(统调负荷!$E:$E,统调负荷!$B:$B,W$3,统调负荷!$C:$C,$A22)/10,"")</f>
        <v/>
      </c>
      <c r="X22" s="89">
        <f>IFERROR(AVERAGEIFS(统调负荷!$E:$E,统调负荷!$B:$B,X$3,统调负荷!$C:$C,$A22)/10,"")</f>
        <v/>
      </c>
      <c r="Y22" s="89">
        <f>IFERROR(AVERAGEIFS(统调负荷!$E:$E,统调负荷!$B:$B,Y$3,统调负荷!$C:$C,$A22)/10,"")</f>
        <v/>
      </c>
      <c r="Z22" s="89">
        <f>IFERROR(AVERAGEIFS(统调负荷!$E:$E,统调负荷!$B:$B,Z$3,统调负荷!$C:$C,$A22)/10,"")</f>
        <v/>
      </c>
      <c r="AA22" s="89">
        <f>IFERROR(AVERAGEIFS(统调负荷!$E:$E,统调负荷!$B:$B,AA$3,统调负荷!$C:$C,$A22)/10,"")</f>
        <v/>
      </c>
      <c r="AB22" s="89">
        <f>IFERROR(AVERAGEIFS(统调负荷!$E:$E,统调负荷!$B:$B,AB$3,统调负荷!$C:$C,$A22)/10,"")</f>
        <v/>
      </c>
      <c r="AC22" s="89">
        <f>IFERROR(AVERAGEIFS(统调负荷!$E:$E,统调负荷!$B:$B,AC$3,统调负荷!$C:$C,$A22)/10,"")</f>
        <v/>
      </c>
      <c r="AD22" s="89" t="n"/>
      <c r="AE22" s="23">
        <f>检修、备用和必开!$A20</f>
        <v/>
      </c>
      <c r="AF22" s="92">
        <f>IFERROR(OFFSET($A$3,ROW(AE19)*2,COLUMN(E21))-OFFSET($A$3,ROW(AE19)*2-1,COLUMN(E21)),"")</f>
        <v/>
      </c>
      <c r="AG22" s="92">
        <f>IFERROR(OFFSET($A$3,ROW(AF19)*2,COLUMN(F21))-OFFSET($A$3,ROW(AF19)*2-1,COLUMN(F21)),"")</f>
        <v/>
      </c>
      <c r="AH22" s="92">
        <f>IFERROR(OFFSET($A$3,ROW(AG19)*2,COLUMN(G21))-OFFSET($A$3,ROW(AG19)*2-1,COLUMN(G21)),"")</f>
        <v/>
      </c>
      <c r="AI22" s="92">
        <f>IFERROR(OFFSET($A$3,ROW(AH19)*2,COLUMN(H21))-OFFSET($A$3,ROW(AH19)*2-1,COLUMN(H21)),"")</f>
        <v/>
      </c>
      <c r="AJ22" s="92">
        <f>IFERROR(OFFSET($A$3,ROW(AI19)*2,COLUMN(I21))-OFFSET($A$3,ROW(AI19)*2-1,COLUMN(I21)),"")</f>
        <v/>
      </c>
      <c r="AK22" s="92">
        <f>IFERROR(OFFSET($A$3,ROW(AJ19)*2,COLUMN(J21))-OFFSET($A$3,ROW(AJ19)*2-1,COLUMN(J21)),"")</f>
        <v/>
      </c>
      <c r="AL22" s="92">
        <f>IFERROR(OFFSET($A$3,ROW(AK19)*2,COLUMN(K21))-OFFSET($A$3,ROW(AK19)*2-1,COLUMN(K21)),"")</f>
        <v/>
      </c>
      <c r="AM22" s="92">
        <f>IFERROR(OFFSET($A$3,ROW(AL19)*2,COLUMN(L21))-OFFSET($A$3,ROW(AL19)*2-1,COLUMN(L21)),"")</f>
        <v/>
      </c>
      <c r="AN22" s="92">
        <f>IFERROR(OFFSET($A$3,ROW(AM19)*2,COLUMN(M21))-OFFSET($A$3,ROW(AM19)*2-1,COLUMN(M21)),"")</f>
        <v/>
      </c>
      <c r="AO22" s="92">
        <f>IFERROR(OFFSET($A$3,ROW(AN19)*2,COLUMN(N21))-OFFSET($A$3,ROW(AN19)*2-1,COLUMN(N21)),"")</f>
        <v/>
      </c>
      <c r="AP22" s="92">
        <f>IFERROR(OFFSET($A$3,ROW(AO19)*2,COLUMN(O21))-OFFSET($A$3,ROW(AO19)*2-1,COLUMN(O21)),"")</f>
        <v/>
      </c>
      <c r="AQ22" s="92">
        <f>IFERROR(OFFSET($A$3,ROW(AP19)*2,COLUMN(P21))-OFFSET($A$3,ROW(AP19)*2-1,COLUMN(P21)),"")</f>
        <v/>
      </c>
      <c r="AR22" s="92">
        <f>IFERROR(OFFSET($A$3,ROW(AQ19)*2,COLUMN(Q21))-OFFSET($A$3,ROW(AQ19)*2-1,COLUMN(Q21)),"")</f>
        <v/>
      </c>
      <c r="AS22" s="92">
        <f>IFERROR(OFFSET($A$3,ROW(AR19)*2,COLUMN(R21))-OFFSET($A$3,ROW(AR19)*2-1,COLUMN(R21)),"")</f>
        <v/>
      </c>
      <c r="AT22" s="92">
        <f>IFERROR(OFFSET($A$3,ROW(AS19)*2,COLUMN(S21))-OFFSET($A$3,ROW(AS19)*2-1,COLUMN(S21)),"")</f>
        <v/>
      </c>
      <c r="AU22" s="92">
        <f>IFERROR(OFFSET($A$3,ROW(AT19)*2,COLUMN(T21))-OFFSET($A$3,ROW(AT19)*2-1,COLUMN(T21)),"")</f>
        <v/>
      </c>
      <c r="AV22" s="92">
        <f>IFERROR(OFFSET($A$3,ROW(AU19)*2,COLUMN(U21))-OFFSET($A$3,ROW(AU19)*2-1,COLUMN(U21)),"")</f>
        <v/>
      </c>
      <c r="AW22" s="92">
        <f>IFERROR(OFFSET($A$3,ROW(AV19)*2,COLUMN(V21))-OFFSET($A$3,ROW(AV19)*2-1,COLUMN(V21)),"")</f>
        <v/>
      </c>
      <c r="AX22" s="92">
        <f>IFERROR(OFFSET($A$3,ROW(AW19)*2,COLUMN(W21))-OFFSET($A$3,ROW(AW19)*2-1,COLUMN(W21)),"")</f>
        <v/>
      </c>
      <c r="AY22" s="92">
        <f>IFERROR(OFFSET($A$3,ROW(AX19)*2,COLUMN(X21))-OFFSET($A$3,ROW(AX19)*2-1,COLUMN(X21)),"")</f>
        <v/>
      </c>
      <c r="AZ22" s="92">
        <f>IFERROR(OFFSET($A$3,ROW(AY19)*2,COLUMN(Y21))-OFFSET($A$3,ROW(AY19)*2-1,COLUMN(Y21)),"")</f>
        <v/>
      </c>
      <c r="BA22" s="92">
        <f>IFERROR(OFFSET($A$3,ROW(AZ19)*2,COLUMN(Z21))-OFFSET($A$3,ROW(AZ19)*2-1,COLUMN(Z21)),"")</f>
        <v/>
      </c>
      <c r="BB22" s="92">
        <f>IFERROR(OFFSET($A$3,ROW(BA19)*2,COLUMN(AA21))-OFFSET($A$3,ROW(BA19)*2-1,COLUMN(AA21)),"")</f>
        <v/>
      </c>
      <c r="BC22" s="92">
        <f>IFERROR(OFFSET($A$3,ROW(BB19)*2,COLUMN(AB21))-OFFSET($A$3,ROW(BB19)*2-1,COLUMN(AB21)),"")</f>
        <v/>
      </c>
    </row>
    <row r="23">
      <c r="A23" s="99" t="inlineStr">
        <is>
          <t>2025-01-10</t>
        </is>
      </c>
      <c r="B23" s="100" t="inlineStr">
        <is>
          <t>实际</t>
        </is>
      </c>
      <c r="C23" s="91">
        <f>IFERROR(AVERAGE(F23:AC23),"")</f>
        <v/>
      </c>
      <c r="D23" s="91">
        <f>IFERROR(MAX(F23:AC23),"")</f>
        <v/>
      </c>
      <c r="E23" s="91">
        <f>IFERROR(MIN(F23:AC23),"")</f>
        <v/>
      </c>
      <c r="F23" s="89">
        <f>IFERROR(AVERAGEIFS(统调负荷!$N:$N,统调负荷!$B:$B,F$3,统调负荷!$C:$C,$A23)/10,"")</f>
        <v/>
      </c>
      <c r="G23" s="89">
        <f>IFERROR(AVERAGEIFS(统调负荷!$N:$N,统调负荷!$B:$B,G$3,统调负荷!$C:$C,$A23)/10,"")</f>
        <v/>
      </c>
      <c r="H23" s="89">
        <f>IFERROR(AVERAGEIFS(统调负荷!$N:$N,统调负荷!$B:$B,H$3,统调负荷!$C:$C,$A23)/10,"")</f>
        <v/>
      </c>
      <c r="I23" s="89">
        <f>IFERROR(AVERAGEIFS(统调负荷!$N:$N,统调负荷!$B:$B,I$3,统调负荷!$C:$C,$A23)/10,"")</f>
        <v/>
      </c>
      <c r="J23" s="89">
        <f>IFERROR(AVERAGEIFS(统调负荷!$N:$N,统调负荷!$B:$B,J$3,统调负荷!$C:$C,$A23)/10,"")</f>
        <v/>
      </c>
      <c r="K23" s="89">
        <f>IFERROR(AVERAGEIFS(统调负荷!$N:$N,统调负荷!$B:$B,K$3,统调负荷!$C:$C,$A23)/10,"")</f>
        <v/>
      </c>
      <c r="L23" s="89">
        <f>IFERROR(AVERAGEIFS(统调负荷!$N:$N,统调负荷!$B:$B,L$3,统调负荷!$C:$C,$A23)/10,"")</f>
        <v/>
      </c>
      <c r="M23" s="89">
        <f>IFERROR(AVERAGEIFS(统调负荷!$N:$N,统调负荷!$B:$B,M$3,统调负荷!$C:$C,$A23)/10,"")</f>
        <v/>
      </c>
      <c r="N23" s="89">
        <f>IFERROR(AVERAGEIFS(统调负荷!$N:$N,统调负荷!$B:$B,N$3,统调负荷!$C:$C,$A23)/10,"")</f>
        <v/>
      </c>
      <c r="O23" s="89">
        <f>IFERROR(AVERAGEIFS(统调负荷!$N:$N,统调负荷!$B:$B,O$3,统调负荷!$C:$C,$A23)/10,"")</f>
        <v/>
      </c>
      <c r="P23" s="89">
        <f>IFERROR(AVERAGEIFS(统调负荷!$N:$N,统调负荷!$B:$B,P$3,统调负荷!$C:$C,$A23)/10,"")</f>
        <v/>
      </c>
      <c r="Q23" s="89">
        <f>IFERROR(AVERAGEIFS(统调负荷!$N:$N,统调负荷!$B:$B,Q$3,统调负荷!$C:$C,$A23)/10,"")</f>
        <v/>
      </c>
      <c r="R23" s="89">
        <f>IFERROR(AVERAGEIFS(统调负荷!$N:$N,统调负荷!$B:$B,R$3,统调负荷!$C:$C,$A23)/10,"")</f>
        <v/>
      </c>
      <c r="S23" s="89">
        <f>IFERROR(AVERAGEIFS(统调负荷!$N:$N,统调负荷!$B:$B,S$3,统调负荷!$C:$C,$A23)/10,"")</f>
        <v/>
      </c>
      <c r="T23" s="89">
        <f>IFERROR(AVERAGEIFS(统调负荷!$N:$N,统调负荷!$B:$B,T$3,统调负荷!$C:$C,$A23)/10,"")</f>
        <v/>
      </c>
      <c r="U23" s="89">
        <f>IFERROR(AVERAGEIFS(统调负荷!$N:$N,统调负荷!$B:$B,U$3,统调负荷!$C:$C,$A23)/10,"")</f>
        <v/>
      </c>
      <c r="V23" s="89">
        <f>IFERROR(AVERAGEIFS(统调负荷!$N:$N,统调负荷!$B:$B,V$3,统调负荷!$C:$C,$A23)/10,"")</f>
        <v/>
      </c>
      <c r="W23" s="89">
        <f>IFERROR(AVERAGEIFS(统调负荷!$N:$N,统调负荷!$B:$B,W$3,统调负荷!$C:$C,$A23)/10,"")</f>
        <v/>
      </c>
      <c r="X23" s="89">
        <f>IFERROR(AVERAGEIFS(统调负荷!$N:$N,统调负荷!$B:$B,X$3,统调负荷!$C:$C,$A23)/10,"")</f>
        <v/>
      </c>
      <c r="Y23" s="89">
        <f>IFERROR(AVERAGEIFS(统调负荷!$N:$N,统调负荷!$B:$B,Y$3,统调负荷!$C:$C,$A23)/10,"")</f>
        <v/>
      </c>
      <c r="Z23" s="89">
        <f>IFERROR(AVERAGEIFS(统调负荷!$N:$N,统调负荷!$B:$B,Z$3,统调负荷!$C:$C,$A23)/10,"")</f>
        <v/>
      </c>
      <c r="AA23" s="89">
        <f>IFERROR(AVERAGEIFS(统调负荷!$N:$N,统调负荷!$B:$B,AA$3,统调负荷!$C:$C,$A23)/10,"")</f>
        <v/>
      </c>
      <c r="AB23" s="89">
        <f>IFERROR(AVERAGEIFS(统调负荷!$N:$N,统调负荷!$B:$B,AB$3,统调负荷!$C:$C,$A23)/10,"")</f>
        <v/>
      </c>
      <c r="AC23" s="89">
        <f>IFERROR(AVERAGEIFS(统调负荷!$N:$N,统调负荷!$B:$B,AC$3,统调负荷!$C:$C,$A23)/10,"")</f>
        <v/>
      </c>
      <c r="AD23" s="89" t="n"/>
      <c r="AE23" s="23">
        <f>检修、备用和必开!$A21</f>
        <v/>
      </c>
      <c r="AF23" s="92">
        <f>IFERROR(OFFSET($A$3,ROW(AE20)*2,COLUMN(E22))-OFFSET($A$3,ROW(AE20)*2-1,COLUMN(E22)),"")</f>
        <v/>
      </c>
      <c r="AG23" s="92">
        <f>IFERROR(OFFSET($A$3,ROW(AF20)*2,COLUMN(F22))-OFFSET($A$3,ROW(AF20)*2-1,COLUMN(F22)),"")</f>
        <v/>
      </c>
      <c r="AH23" s="92">
        <f>IFERROR(OFFSET($A$3,ROW(AG20)*2,COLUMN(G22))-OFFSET($A$3,ROW(AG20)*2-1,COLUMN(G22)),"")</f>
        <v/>
      </c>
      <c r="AI23" s="92">
        <f>IFERROR(OFFSET($A$3,ROW(AH20)*2,COLUMN(H22))-OFFSET($A$3,ROW(AH20)*2-1,COLUMN(H22)),"")</f>
        <v/>
      </c>
      <c r="AJ23" s="92">
        <f>IFERROR(OFFSET($A$3,ROW(AI20)*2,COLUMN(I22))-OFFSET($A$3,ROW(AI20)*2-1,COLUMN(I22)),"")</f>
        <v/>
      </c>
      <c r="AK23" s="92">
        <f>IFERROR(OFFSET($A$3,ROW(AJ20)*2,COLUMN(J22))-OFFSET($A$3,ROW(AJ20)*2-1,COLUMN(J22)),"")</f>
        <v/>
      </c>
      <c r="AL23" s="92">
        <f>IFERROR(OFFSET($A$3,ROW(AK20)*2,COLUMN(K22))-OFFSET($A$3,ROW(AK20)*2-1,COLUMN(K22)),"")</f>
        <v/>
      </c>
      <c r="AM23" s="92">
        <f>IFERROR(OFFSET($A$3,ROW(AL20)*2,COLUMN(L22))-OFFSET($A$3,ROW(AL20)*2-1,COLUMN(L22)),"")</f>
        <v/>
      </c>
      <c r="AN23" s="92">
        <f>IFERROR(OFFSET($A$3,ROW(AM20)*2,COLUMN(M22))-OFFSET($A$3,ROW(AM20)*2-1,COLUMN(M22)),"")</f>
        <v/>
      </c>
      <c r="AO23" s="92">
        <f>IFERROR(OFFSET($A$3,ROW(AN20)*2,COLUMN(N22))-OFFSET($A$3,ROW(AN20)*2-1,COLUMN(N22)),"")</f>
        <v/>
      </c>
      <c r="AP23" s="92">
        <f>IFERROR(OFFSET($A$3,ROW(AO20)*2,COLUMN(O22))-OFFSET($A$3,ROW(AO20)*2-1,COLUMN(O22)),"")</f>
        <v/>
      </c>
      <c r="AQ23" s="92">
        <f>IFERROR(OFFSET($A$3,ROW(AP20)*2,COLUMN(P22))-OFFSET($A$3,ROW(AP20)*2-1,COLUMN(P22)),"")</f>
        <v/>
      </c>
      <c r="AR23" s="92">
        <f>IFERROR(OFFSET($A$3,ROW(AQ20)*2,COLUMN(Q22))-OFFSET($A$3,ROW(AQ20)*2-1,COLUMN(Q22)),"")</f>
        <v/>
      </c>
      <c r="AS23" s="92">
        <f>IFERROR(OFFSET($A$3,ROW(AR20)*2,COLUMN(R22))-OFFSET($A$3,ROW(AR20)*2-1,COLUMN(R22)),"")</f>
        <v/>
      </c>
      <c r="AT23" s="92">
        <f>IFERROR(OFFSET($A$3,ROW(AS20)*2,COLUMN(S22))-OFFSET($A$3,ROW(AS20)*2-1,COLUMN(S22)),"")</f>
        <v/>
      </c>
      <c r="AU23" s="92">
        <f>IFERROR(OFFSET($A$3,ROW(AT20)*2,COLUMN(T22))-OFFSET($A$3,ROW(AT20)*2-1,COLUMN(T22)),"")</f>
        <v/>
      </c>
      <c r="AV23" s="92">
        <f>IFERROR(OFFSET($A$3,ROW(AU20)*2,COLUMN(U22))-OFFSET($A$3,ROW(AU20)*2-1,COLUMN(U22)),"")</f>
        <v/>
      </c>
      <c r="AW23" s="92">
        <f>IFERROR(OFFSET($A$3,ROW(AV20)*2,COLUMN(V22))-OFFSET($A$3,ROW(AV20)*2-1,COLUMN(V22)),"")</f>
        <v/>
      </c>
      <c r="AX23" s="92">
        <f>IFERROR(OFFSET($A$3,ROW(AW20)*2,COLUMN(W22))-OFFSET($A$3,ROW(AW20)*2-1,COLUMN(W22)),"")</f>
        <v/>
      </c>
      <c r="AY23" s="92">
        <f>IFERROR(OFFSET($A$3,ROW(AX20)*2,COLUMN(X22))-OFFSET($A$3,ROW(AX20)*2-1,COLUMN(X22)),"")</f>
        <v/>
      </c>
      <c r="AZ23" s="92">
        <f>IFERROR(OFFSET($A$3,ROW(AY20)*2,COLUMN(Y22))-OFFSET($A$3,ROW(AY20)*2-1,COLUMN(Y22)),"")</f>
        <v/>
      </c>
      <c r="BA23" s="92">
        <f>IFERROR(OFFSET($A$3,ROW(AZ20)*2,COLUMN(Z22))-OFFSET($A$3,ROW(AZ20)*2-1,COLUMN(Z22)),"")</f>
        <v/>
      </c>
      <c r="BB23" s="92">
        <f>IFERROR(OFFSET($A$3,ROW(BA20)*2,COLUMN(AA22))-OFFSET($A$3,ROW(BA20)*2-1,COLUMN(AA22)),"")</f>
        <v/>
      </c>
      <c r="BC23" s="92">
        <f>IFERROR(OFFSET($A$3,ROW(BB20)*2,COLUMN(AB22))-OFFSET($A$3,ROW(BB20)*2-1,COLUMN(AB22)),"")</f>
        <v/>
      </c>
    </row>
    <row r="24">
      <c r="A24" s="97" t="inlineStr">
        <is>
          <t>2025-01-11</t>
        </is>
      </c>
      <c r="B24" s="100" t="inlineStr">
        <is>
          <t>预测</t>
        </is>
      </c>
      <c r="C24" s="91">
        <f>IFERROR(AVERAGE(F24:AC24),"")</f>
        <v/>
      </c>
      <c r="D24" s="91">
        <f>IFERROR(MAX(F24:AC24),"")</f>
        <v/>
      </c>
      <c r="E24" s="91">
        <f>IFERROR(MIN(F24:AC24),"")</f>
        <v/>
      </c>
      <c r="F24" s="89">
        <f>IFERROR(AVERAGEIFS(统调负荷!$E:$E,统调负荷!$B:$B,F$3,统调负荷!$C:$C,$A24)/10,"")</f>
        <v/>
      </c>
      <c r="G24" s="89">
        <f>IFERROR(AVERAGEIFS(统调负荷!$E:$E,统调负荷!$B:$B,G$3,统调负荷!$C:$C,$A24)/10,"")</f>
        <v/>
      </c>
      <c r="H24" s="89">
        <f>IFERROR(AVERAGEIFS(统调负荷!$E:$E,统调负荷!$B:$B,H$3,统调负荷!$C:$C,$A24)/10,"")</f>
        <v/>
      </c>
      <c r="I24" s="89">
        <f>IFERROR(AVERAGEIFS(统调负荷!$E:$E,统调负荷!$B:$B,I$3,统调负荷!$C:$C,$A24)/10,"")</f>
        <v/>
      </c>
      <c r="J24" s="89">
        <f>IFERROR(AVERAGEIFS(统调负荷!$E:$E,统调负荷!$B:$B,J$3,统调负荷!$C:$C,$A24)/10,"")</f>
        <v/>
      </c>
      <c r="K24" s="89">
        <f>IFERROR(AVERAGEIFS(统调负荷!$E:$E,统调负荷!$B:$B,K$3,统调负荷!$C:$C,$A24)/10,"")</f>
        <v/>
      </c>
      <c r="L24" s="89">
        <f>IFERROR(AVERAGEIFS(统调负荷!$E:$E,统调负荷!$B:$B,L$3,统调负荷!$C:$C,$A24)/10,"")</f>
        <v/>
      </c>
      <c r="M24" s="89">
        <f>IFERROR(AVERAGEIFS(统调负荷!$E:$E,统调负荷!$B:$B,M$3,统调负荷!$C:$C,$A24)/10,"")</f>
        <v/>
      </c>
      <c r="N24" s="89">
        <f>IFERROR(AVERAGEIFS(统调负荷!$E:$E,统调负荷!$B:$B,N$3,统调负荷!$C:$C,$A24)/10,"")</f>
        <v/>
      </c>
      <c r="O24" s="89">
        <f>IFERROR(AVERAGEIFS(统调负荷!$E:$E,统调负荷!$B:$B,O$3,统调负荷!$C:$C,$A24)/10,"")</f>
        <v/>
      </c>
      <c r="P24" s="89">
        <f>IFERROR(AVERAGEIFS(统调负荷!$E:$E,统调负荷!$B:$B,P$3,统调负荷!$C:$C,$A24)/10,"")</f>
        <v/>
      </c>
      <c r="Q24" s="89">
        <f>IFERROR(AVERAGEIFS(统调负荷!$E:$E,统调负荷!$B:$B,Q$3,统调负荷!$C:$C,$A24)/10,"")</f>
        <v/>
      </c>
      <c r="R24" s="89">
        <f>IFERROR(AVERAGEIFS(统调负荷!$E:$E,统调负荷!$B:$B,R$3,统调负荷!$C:$C,$A24)/10,"")</f>
        <v/>
      </c>
      <c r="S24" s="89">
        <f>IFERROR(AVERAGEIFS(统调负荷!$E:$E,统调负荷!$B:$B,S$3,统调负荷!$C:$C,$A24)/10,"")</f>
        <v/>
      </c>
      <c r="T24" s="89">
        <f>IFERROR(AVERAGEIFS(统调负荷!$E:$E,统调负荷!$B:$B,T$3,统调负荷!$C:$C,$A24)/10,"")</f>
        <v/>
      </c>
      <c r="U24" s="89">
        <f>IFERROR(AVERAGEIFS(统调负荷!$E:$E,统调负荷!$B:$B,U$3,统调负荷!$C:$C,$A24)/10,"")</f>
        <v/>
      </c>
      <c r="V24" s="89">
        <f>IFERROR(AVERAGEIFS(统调负荷!$E:$E,统调负荷!$B:$B,V$3,统调负荷!$C:$C,$A24)/10,"")</f>
        <v/>
      </c>
      <c r="W24" s="89">
        <f>IFERROR(AVERAGEIFS(统调负荷!$E:$E,统调负荷!$B:$B,W$3,统调负荷!$C:$C,$A24)/10,"")</f>
        <v/>
      </c>
      <c r="X24" s="89">
        <f>IFERROR(AVERAGEIFS(统调负荷!$E:$E,统调负荷!$B:$B,X$3,统调负荷!$C:$C,$A24)/10,"")</f>
        <v/>
      </c>
      <c r="Y24" s="89">
        <f>IFERROR(AVERAGEIFS(统调负荷!$E:$E,统调负荷!$B:$B,Y$3,统调负荷!$C:$C,$A24)/10,"")</f>
        <v/>
      </c>
      <c r="Z24" s="89">
        <f>IFERROR(AVERAGEIFS(统调负荷!$E:$E,统调负荷!$B:$B,Z$3,统调负荷!$C:$C,$A24)/10,"")</f>
        <v/>
      </c>
      <c r="AA24" s="89">
        <f>IFERROR(AVERAGEIFS(统调负荷!$E:$E,统调负荷!$B:$B,AA$3,统调负荷!$C:$C,$A24)/10,"")</f>
        <v/>
      </c>
      <c r="AB24" s="89">
        <f>IFERROR(AVERAGEIFS(统调负荷!$E:$E,统调负荷!$B:$B,AB$3,统调负荷!$C:$C,$A24)/10,"")</f>
        <v/>
      </c>
      <c r="AC24" s="89">
        <f>IFERROR(AVERAGEIFS(统调负荷!$E:$E,统调负荷!$B:$B,AC$3,统调负荷!$C:$C,$A24)/10,"")</f>
        <v/>
      </c>
      <c r="AD24" s="89" t="n"/>
      <c r="AE24" s="23">
        <f>检修、备用和必开!$A22</f>
        <v/>
      </c>
      <c r="AF24" s="92">
        <f>IFERROR(OFFSET($A$3,ROW(AE21)*2,COLUMN(E23))-OFFSET($A$3,ROW(AE21)*2-1,COLUMN(E23)),"")</f>
        <v/>
      </c>
      <c r="AG24" s="92">
        <f>IFERROR(OFFSET($A$3,ROW(AF21)*2,COLUMN(F23))-OFFSET($A$3,ROW(AF21)*2-1,COLUMN(F23)),"")</f>
        <v/>
      </c>
      <c r="AH24" s="92">
        <f>IFERROR(OFFSET($A$3,ROW(AG21)*2,COLUMN(G23))-OFFSET($A$3,ROW(AG21)*2-1,COLUMN(G23)),"")</f>
        <v/>
      </c>
      <c r="AI24" s="92">
        <f>IFERROR(OFFSET($A$3,ROW(AH21)*2,COLUMN(H23))-OFFSET($A$3,ROW(AH21)*2-1,COLUMN(H23)),"")</f>
        <v/>
      </c>
      <c r="AJ24" s="92">
        <f>IFERROR(OFFSET($A$3,ROW(AI21)*2,COLUMN(I23))-OFFSET($A$3,ROW(AI21)*2-1,COLUMN(I23)),"")</f>
        <v/>
      </c>
      <c r="AK24" s="92">
        <f>IFERROR(OFFSET($A$3,ROW(AJ21)*2,COLUMN(J23))-OFFSET($A$3,ROW(AJ21)*2-1,COLUMN(J23)),"")</f>
        <v/>
      </c>
      <c r="AL24" s="92">
        <f>IFERROR(OFFSET($A$3,ROW(AK21)*2,COLUMN(K23))-OFFSET($A$3,ROW(AK21)*2-1,COLUMN(K23)),"")</f>
        <v/>
      </c>
      <c r="AM24" s="92">
        <f>IFERROR(OFFSET($A$3,ROW(AL21)*2,COLUMN(L23))-OFFSET($A$3,ROW(AL21)*2-1,COLUMN(L23)),"")</f>
        <v/>
      </c>
      <c r="AN24" s="92">
        <f>IFERROR(OFFSET($A$3,ROW(AM21)*2,COLUMN(M23))-OFFSET($A$3,ROW(AM21)*2-1,COLUMN(M23)),"")</f>
        <v/>
      </c>
      <c r="AO24" s="92">
        <f>IFERROR(OFFSET($A$3,ROW(AN21)*2,COLUMN(N23))-OFFSET($A$3,ROW(AN21)*2-1,COLUMN(N23)),"")</f>
        <v/>
      </c>
      <c r="AP24" s="92">
        <f>IFERROR(OFFSET($A$3,ROW(AO21)*2,COLUMN(O23))-OFFSET($A$3,ROW(AO21)*2-1,COLUMN(O23)),"")</f>
        <v/>
      </c>
      <c r="AQ24" s="92">
        <f>IFERROR(OFFSET($A$3,ROW(AP21)*2,COLUMN(P23))-OFFSET($A$3,ROW(AP21)*2-1,COLUMN(P23)),"")</f>
        <v/>
      </c>
      <c r="AR24" s="92">
        <f>IFERROR(OFFSET($A$3,ROW(AQ21)*2,COLUMN(Q23))-OFFSET($A$3,ROW(AQ21)*2-1,COLUMN(Q23)),"")</f>
        <v/>
      </c>
      <c r="AS24" s="92">
        <f>IFERROR(OFFSET($A$3,ROW(AR21)*2,COLUMN(R23))-OFFSET($A$3,ROW(AR21)*2-1,COLUMN(R23)),"")</f>
        <v/>
      </c>
      <c r="AT24" s="92">
        <f>IFERROR(OFFSET($A$3,ROW(AS21)*2,COLUMN(S23))-OFFSET($A$3,ROW(AS21)*2-1,COLUMN(S23)),"")</f>
        <v/>
      </c>
      <c r="AU24" s="92">
        <f>IFERROR(OFFSET($A$3,ROW(AT21)*2,COLUMN(T23))-OFFSET($A$3,ROW(AT21)*2-1,COLUMN(T23)),"")</f>
        <v/>
      </c>
      <c r="AV24" s="92">
        <f>IFERROR(OFFSET($A$3,ROW(AU21)*2,COLUMN(U23))-OFFSET($A$3,ROW(AU21)*2-1,COLUMN(U23)),"")</f>
        <v/>
      </c>
      <c r="AW24" s="92">
        <f>IFERROR(OFFSET($A$3,ROW(AV21)*2,COLUMN(V23))-OFFSET($A$3,ROW(AV21)*2-1,COLUMN(V23)),"")</f>
        <v/>
      </c>
      <c r="AX24" s="92">
        <f>IFERROR(OFFSET($A$3,ROW(AW21)*2,COLUMN(W23))-OFFSET($A$3,ROW(AW21)*2-1,COLUMN(W23)),"")</f>
        <v/>
      </c>
      <c r="AY24" s="92">
        <f>IFERROR(OFFSET($A$3,ROW(AX21)*2,COLUMN(X23))-OFFSET($A$3,ROW(AX21)*2-1,COLUMN(X23)),"")</f>
        <v/>
      </c>
      <c r="AZ24" s="92">
        <f>IFERROR(OFFSET($A$3,ROW(AY21)*2,COLUMN(Y23))-OFFSET($A$3,ROW(AY21)*2-1,COLUMN(Y23)),"")</f>
        <v/>
      </c>
      <c r="BA24" s="92">
        <f>IFERROR(OFFSET($A$3,ROW(AZ21)*2,COLUMN(Z23))-OFFSET($A$3,ROW(AZ21)*2-1,COLUMN(Z23)),"")</f>
        <v/>
      </c>
      <c r="BB24" s="92">
        <f>IFERROR(OFFSET($A$3,ROW(BA21)*2,COLUMN(AA23))-OFFSET($A$3,ROW(BA21)*2-1,COLUMN(AA23)),"")</f>
        <v/>
      </c>
      <c r="BC24" s="92">
        <f>IFERROR(OFFSET($A$3,ROW(BB21)*2,COLUMN(AB23))-OFFSET($A$3,ROW(BB21)*2-1,COLUMN(AB23)),"")</f>
        <v/>
      </c>
    </row>
    <row r="25">
      <c r="A25" s="99" t="inlineStr">
        <is>
          <t>2025-01-11</t>
        </is>
      </c>
      <c r="B25" s="100" t="inlineStr">
        <is>
          <t>实际</t>
        </is>
      </c>
      <c r="C25" s="91">
        <f>IFERROR(AVERAGE(F25:AC25),"")</f>
        <v/>
      </c>
      <c r="D25" s="91">
        <f>IFERROR(MAX(F25:AC25),"")</f>
        <v/>
      </c>
      <c r="E25" s="91">
        <f>IFERROR(MIN(F25:AC25),"")</f>
        <v/>
      </c>
      <c r="F25" s="89">
        <f>IFERROR(AVERAGEIFS(统调负荷!$N:$N,统调负荷!$B:$B,F$3,统调负荷!$C:$C,$A25)/10,"")</f>
        <v/>
      </c>
      <c r="G25" s="89">
        <f>IFERROR(AVERAGEIFS(统调负荷!$N:$N,统调负荷!$B:$B,G$3,统调负荷!$C:$C,$A25)/10,"")</f>
        <v/>
      </c>
      <c r="H25" s="89">
        <f>IFERROR(AVERAGEIFS(统调负荷!$N:$N,统调负荷!$B:$B,H$3,统调负荷!$C:$C,$A25)/10,"")</f>
        <v/>
      </c>
      <c r="I25" s="89">
        <f>IFERROR(AVERAGEIFS(统调负荷!$N:$N,统调负荷!$B:$B,I$3,统调负荷!$C:$C,$A25)/10,"")</f>
        <v/>
      </c>
      <c r="J25" s="89">
        <f>IFERROR(AVERAGEIFS(统调负荷!$N:$N,统调负荷!$B:$B,J$3,统调负荷!$C:$C,$A25)/10,"")</f>
        <v/>
      </c>
      <c r="K25" s="89">
        <f>IFERROR(AVERAGEIFS(统调负荷!$N:$N,统调负荷!$B:$B,K$3,统调负荷!$C:$C,$A25)/10,"")</f>
        <v/>
      </c>
      <c r="L25" s="89">
        <f>IFERROR(AVERAGEIFS(统调负荷!$N:$N,统调负荷!$B:$B,L$3,统调负荷!$C:$C,$A25)/10,"")</f>
        <v/>
      </c>
      <c r="M25" s="89">
        <f>IFERROR(AVERAGEIFS(统调负荷!$N:$N,统调负荷!$B:$B,M$3,统调负荷!$C:$C,$A25)/10,"")</f>
        <v/>
      </c>
      <c r="N25" s="89">
        <f>IFERROR(AVERAGEIFS(统调负荷!$N:$N,统调负荷!$B:$B,N$3,统调负荷!$C:$C,$A25)/10,"")</f>
        <v/>
      </c>
      <c r="O25" s="89">
        <f>IFERROR(AVERAGEIFS(统调负荷!$N:$N,统调负荷!$B:$B,O$3,统调负荷!$C:$C,$A25)/10,"")</f>
        <v/>
      </c>
      <c r="P25" s="89">
        <f>IFERROR(AVERAGEIFS(统调负荷!$N:$N,统调负荷!$B:$B,P$3,统调负荷!$C:$C,$A25)/10,"")</f>
        <v/>
      </c>
      <c r="Q25" s="89">
        <f>IFERROR(AVERAGEIFS(统调负荷!$N:$N,统调负荷!$B:$B,Q$3,统调负荷!$C:$C,$A25)/10,"")</f>
        <v/>
      </c>
      <c r="R25" s="89">
        <f>IFERROR(AVERAGEIFS(统调负荷!$N:$N,统调负荷!$B:$B,R$3,统调负荷!$C:$C,$A25)/10,"")</f>
        <v/>
      </c>
      <c r="S25" s="89">
        <f>IFERROR(AVERAGEIFS(统调负荷!$N:$N,统调负荷!$B:$B,S$3,统调负荷!$C:$C,$A25)/10,"")</f>
        <v/>
      </c>
      <c r="T25" s="89">
        <f>IFERROR(AVERAGEIFS(统调负荷!$N:$N,统调负荷!$B:$B,T$3,统调负荷!$C:$C,$A25)/10,"")</f>
        <v/>
      </c>
      <c r="U25" s="89">
        <f>IFERROR(AVERAGEIFS(统调负荷!$N:$N,统调负荷!$B:$B,U$3,统调负荷!$C:$C,$A25)/10,"")</f>
        <v/>
      </c>
      <c r="V25" s="89">
        <f>IFERROR(AVERAGEIFS(统调负荷!$N:$N,统调负荷!$B:$B,V$3,统调负荷!$C:$C,$A25)/10,"")</f>
        <v/>
      </c>
      <c r="W25" s="89">
        <f>IFERROR(AVERAGEIFS(统调负荷!$N:$N,统调负荷!$B:$B,W$3,统调负荷!$C:$C,$A25)/10,"")</f>
        <v/>
      </c>
      <c r="X25" s="89">
        <f>IFERROR(AVERAGEIFS(统调负荷!$N:$N,统调负荷!$B:$B,X$3,统调负荷!$C:$C,$A25)/10,"")</f>
        <v/>
      </c>
      <c r="Y25" s="89">
        <f>IFERROR(AVERAGEIFS(统调负荷!$N:$N,统调负荷!$B:$B,Y$3,统调负荷!$C:$C,$A25)/10,"")</f>
        <v/>
      </c>
      <c r="Z25" s="89">
        <f>IFERROR(AVERAGEIFS(统调负荷!$N:$N,统调负荷!$B:$B,Z$3,统调负荷!$C:$C,$A25)/10,"")</f>
        <v/>
      </c>
      <c r="AA25" s="89">
        <f>IFERROR(AVERAGEIFS(统调负荷!$N:$N,统调负荷!$B:$B,AA$3,统调负荷!$C:$C,$A25)/10,"")</f>
        <v/>
      </c>
      <c r="AB25" s="89">
        <f>IFERROR(AVERAGEIFS(统调负荷!$N:$N,统调负荷!$B:$B,AB$3,统调负荷!$C:$C,$A25)/10,"")</f>
        <v/>
      </c>
      <c r="AC25" s="89">
        <f>IFERROR(AVERAGEIFS(统调负荷!$N:$N,统调负荷!$B:$B,AC$3,统调负荷!$C:$C,$A25)/10,"")</f>
        <v/>
      </c>
      <c r="AD25" s="89" t="n"/>
      <c r="AE25" s="23">
        <f>检修、备用和必开!$A23</f>
        <v/>
      </c>
      <c r="AF25" s="92">
        <f>IFERROR(OFFSET($A$3,ROW(AE22)*2,COLUMN(E24))-OFFSET($A$3,ROW(AE22)*2-1,COLUMN(E24)),"")</f>
        <v/>
      </c>
      <c r="AG25" s="92">
        <f>IFERROR(OFFSET($A$3,ROW(AF22)*2,COLUMN(F24))-OFFSET($A$3,ROW(AF22)*2-1,COLUMN(F24)),"")</f>
        <v/>
      </c>
      <c r="AH25" s="92">
        <f>IFERROR(OFFSET($A$3,ROW(AG22)*2,COLUMN(G24))-OFFSET($A$3,ROW(AG22)*2-1,COLUMN(G24)),"")</f>
        <v/>
      </c>
      <c r="AI25" s="92">
        <f>IFERROR(OFFSET($A$3,ROW(AH22)*2,COLUMN(H24))-OFFSET($A$3,ROW(AH22)*2-1,COLUMN(H24)),"")</f>
        <v/>
      </c>
      <c r="AJ25" s="92">
        <f>IFERROR(OFFSET($A$3,ROW(AI22)*2,COLUMN(I24))-OFFSET($A$3,ROW(AI22)*2-1,COLUMN(I24)),"")</f>
        <v/>
      </c>
      <c r="AK25" s="92">
        <f>IFERROR(OFFSET($A$3,ROW(AJ22)*2,COLUMN(J24))-OFFSET($A$3,ROW(AJ22)*2-1,COLUMN(J24)),"")</f>
        <v/>
      </c>
      <c r="AL25" s="92">
        <f>IFERROR(OFFSET($A$3,ROW(AK22)*2,COLUMN(K24))-OFFSET($A$3,ROW(AK22)*2-1,COLUMN(K24)),"")</f>
        <v/>
      </c>
      <c r="AM25" s="92">
        <f>IFERROR(OFFSET($A$3,ROW(AL22)*2,COLUMN(L24))-OFFSET($A$3,ROW(AL22)*2-1,COLUMN(L24)),"")</f>
        <v/>
      </c>
      <c r="AN25" s="92">
        <f>IFERROR(OFFSET($A$3,ROW(AM22)*2,COLUMN(M24))-OFFSET($A$3,ROW(AM22)*2-1,COLUMN(M24)),"")</f>
        <v/>
      </c>
      <c r="AO25" s="92">
        <f>IFERROR(OFFSET($A$3,ROW(AN22)*2,COLUMN(N24))-OFFSET($A$3,ROW(AN22)*2-1,COLUMN(N24)),"")</f>
        <v/>
      </c>
      <c r="AP25" s="92">
        <f>IFERROR(OFFSET($A$3,ROW(AO22)*2,COLUMN(O24))-OFFSET($A$3,ROW(AO22)*2-1,COLUMN(O24)),"")</f>
        <v/>
      </c>
      <c r="AQ25" s="92">
        <f>IFERROR(OFFSET($A$3,ROW(AP22)*2,COLUMN(P24))-OFFSET($A$3,ROW(AP22)*2-1,COLUMN(P24)),"")</f>
        <v/>
      </c>
      <c r="AR25" s="92">
        <f>IFERROR(OFFSET($A$3,ROW(AQ22)*2,COLUMN(Q24))-OFFSET($A$3,ROW(AQ22)*2-1,COLUMN(Q24)),"")</f>
        <v/>
      </c>
      <c r="AS25" s="92">
        <f>IFERROR(OFFSET($A$3,ROW(AR22)*2,COLUMN(R24))-OFFSET($A$3,ROW(AR22)*2-1,COLUMN(R24)),"")</f>
        <v/>
      </c>
      <c r="AT25" s="92">
        <f>IFERROR(OFFSET($A$3,ROW(AS22)*2,COLUMN(S24))-OFFSET($A$3,ROW(AS22)*2-1,COLUMN(S24)),"")</f>
        <v/>
      </c>
      <c r="AU25" s="92">
        <f>IFERROR(OFFSET($A$3,ROW(AT22)*2,COLUMN(T24))-OFFSET($A$3,ROW(AT22)*2-1,COLUMN(T24)),"")</f>
        <v/>
      </c>
      <c r="AV25" s="92">
        <f>IFERROR(OFFSET($A$3,ROW(AU22)*2,COLUMN(U24))-OFFSET($A$3,ROW(AU22)*2-1,COLUMN(U24)),"")</f>
        <v/>
      </c>
      <c r="AW25" s="92">
        <f>IFERROR(OFFSET($A$3,ROW(AV22)*2,COLUMN(V24))-OFFSET($A$3,ROW(AV22)*2-1,COLUMN(V24)),"")</f>
        <v/>
      </c>
      <c r="AX25" s="92">
        <f>IFERROR(OFFSET($A$3,ROW(AW22)*2,COLUMN(W24))-OFFSET($A$3,ROW(AW22)*2-1,COLUMN(W24)),"")</f>
        <v/>
      </c>
      <c r="AY25" s="92">
        <f>IFERROR(OFFSET($A$3,ROW(AX22)*2,COLUMN(X24))-OFFSET($A$3,ROW(AX22)*2-1,COLUMN(X24)),"")</f>
        <v/>
      </c>
      <c r="AZ25" s="92">
        <f>IFERROR(OFFSET($A$3,ROW(AY22)*2,COLUMN(Y24))-OFFSET($A$3,ROW(AY22)*2-1,COLUMN(Y24)),"")</f>
        <v/>
      </c>
      <c r="BA25" s="92">
        <f>IFERROR(OFFSET($A$3,ROW(AZ22)*2,COLUMN(Z24))-OFFSET($A$3,ROW(AZ22)*2-1,COLUMN(Z24)),"")</f>
        <v/>
      </c>
      <c r="BB25" s="92">
        <f>IFERROR(OFFSET($A$3,ROW(BA22)*2,COLUMN(AA24))-OFFSET($A$3,ROW(BA22)*2-1,COLUMN(AA24)),"")</f>
        <v/>
      </c>
      <c r="BC25" s="92">
        <f>IFERROR(OFFSET($A$3,ROW(BB22)*2,COLUMN(AB24))-OFFSET($A$3,ROW(BB22)*2-1,COLUMN(AB24)),"")</f>
        <v/>
      </c>
    </row>
    <row r="26">
      <c r="A26" s="97" t="inlineStr">
        <is>
          <t>2025-01-12</t>
        </is>
      </c>
      <c r="B26" s="100" t="inlineStr">
        <is>
          <t>预测</t>
        </is>
      </c>
      <c r="C26" s="91">
        <f>IFERROR(AVERAGE(F26:AC26),"")</f>
        <v/>
      </c>
      <c r="D26" s="91">
        <f>IFERROR(MAX(F26:AC26),"")</f>
        <v/>
      </c>
      <c r="E26" s="91">
        <f>IFERROR(MIN(F26:AC26),"")</f>
        <v/>
      </c>
      <c r="F26" s="89">
        <f>IFERROR(AVERAGEIFS(统调负荷!$E:$E,统调负荷!$B:$B,F$3,统调负荷!$C:$C,$A26)/10,"")</f>
        <v/>
      </c>
      <c r="G26" s="89">
        <f>IFERROR(AVERAGEIFS(统调负荷!$E:$E,统调负荷!$B:$B,G$3,统调负荷!$C:$C,$A26)/10,"")</f>
        <v/>
      </c>
      <c r="H26" s="89">
        <f>IFERROR(AVERAGEIFS(统调负荷!$E:$E,统调负荷!$B:$B,H$3,统调负荷!$C:$C,$A26)/10,"")</f>
        <v/>
      </c>
      <c r="I26" s="89">
        <f>IFERROR(AVERAGEIFS(统调负荷!$E:$E,统调负荷!$B:$B,I$3,统调负荷!$C:$C,$A26)/10,"")</f>
        <v/>
      </c>
      <c r="J26" s="89">
        <f>IFERROR(AVERAGEIFS(统调负荷!$E:$E,统调负荷!$B:$B,J$3,统调负荷!$C:$C,$A26)/10,"")</f>
        <v/>
      </c>
      <c r="K26" s="89">
        <f>IFERROR(AVERAGEIFS(统调负荷!$E:$E,统调负荷!$B:$B,K$3,统调负荷!$C:$C,$A26)/10,"")</f>
        <v/>
      </c>
      <c r="L26" s="89">
        <f>IFERROR(AVERAGEIFS(统调负荷!$E:$E,统调负荷!$B:$B,L$3,统调负荷!$C:$C,$A26)/10,"")</f>
        <v/>
      </c>
      <c r="M26" s="89">
        <f>IFERROR(AVERAGEIFS(统调负荷!$E:$E,统调负荷!$B:$B,M$3,统调负荷!$C:$C,$A26)/10,"")</f>
        <v/>
      </c>
      <c r="N26" s="89">
        <f>IFERROR(AVERAGEIFS(统调负荷!$E:$E,统调负荷!$B:$B,N$3,统调负荷!$C:$C,$A26)/10,"")</f>
        <v/>
      </c>
      <c r="O26" s="89">
        <f>IFERROR(AVERAGEIFS(统调负荷!$E:$E,统调负荷!$B:$B,O$3,统调负荷!$C:$C,$A26)/10,"")</f>
        <v/>
      </c>
      <c r="P26" s="89">
        <f>IFERROR(AVERAGEIFS(统调负荷!$E:$E,统调负荷!$B:$B,P$3,统调负荷!$C:$C,$A26)/10,"")</f>
        <v/>
      </c>
      <c r="Q26" s="89">
        <f>IFERROR(AVERAGEIFS(统调负荷!$E:$E,统调负荷!$B:$B,Q$3,统调负荷!$C:$C,$A26)/10,"")</f>
        <v/>
      </c>
      <c r="R26" s="89">
        <f>IFERROR(AVERAGEIFS(统调负荷!$E:$E,统调负荷!$B:$B,R$3,统调负荷!$C:$C,$A26)/10,"")</f>
        <v/>
      </c>
      <c r="S26" s="89">
        <f>IFERROR(AVERAGEIFS(统调负荷!$E:$E,统调负荷!$B:$B,S$3,统调负荷!$C:$C,$A26)/10,"")</f>
        <v/>
      </c>
      <c r="T26" s="89">
        <f>IFERROR(AVERAGEIFS(统调负荷!$E:$E,统调负荷!$B:$B,T$3,统调负荷!$C:$C,$A26)/10,"")</f>
        <v/>
      </c>
      <c r="U26" s="89">
        <f>IFERROR(AVERAGEIFS(统调负荷!$E:$E,统调负荷!$B:$B,U$3,统调负荷!$C:$C,$A26)/10,"")</f>
        <v/>
      </c>
      <c r="V26" s="89">
        <f>IFERROR(AVERAGEIFS(统调负荷!$E:$E,统调负荷!$B:$B,V$3,统调负荷!$C:$C,$A26)/10,"")</f>
        <v/>
      </c>
      <c r="W26" s="89">
        <f>IFERROR(AVERAGEIFS(统调负荷!$E:$E,统调负荷!$B:$B,W$3,统调负荷!$C:$C,$A26)/10,"")</f>
        <v/>
      </c>
      <c r="X26" s="89">
        <f>IFERROR(AVERAGEIFS(统调负荷!$E:$E,统调负荷!$B:$B,X$3,统调负荷!$C:$C,$A26)/10,"")</f>
        <v/>
      </c>
      <c r="Y26" s="89">
        <f>IFERROR(AVERAGEIFS(统调负荷!$E:$E,统调负荷!$B:$B,Y$3,统调负荷!$C:$C,$A26)/10,"")</f>
        <v/>
      </c>
      <c r="Z26" s="89">
        <f>IFERROR(AVERAGEIFS(统调负荷!$E:$E,统调负荷!$B:$B,Z$3,统调负荷!$C:$C,$A26)/10,"")</f>
        <v/>
      </c>
      <c r="AA26" s="89">
        <f>IFERROR(AVERAGEIFS(统调负荷!$E:$E,统调负荷!$B:$B,AA$3,统调负荷!$C:$C,$A26)/10,"")</f>
        <v/>
      </c>
      <c r="AB26" s="89">
        <f>IFERROR(AVERAGEIFS(统调负荷!$E:$E,统调负荷!$B:$B,AB$3,统调负荷!$C:$C,$A26)/10,"")</f>
        <v/>
      </c>
      <c r="AC26" s="89">
        <f>IFERROR(AVERAGEIFS(统调负荷!$E:$E,统调负荷!$B:$B,AC$3,统调负荷!$C:$C,$A26)/10,"")</f>
        <v/>
      </c>
      <c r="AD26" s="89" t="n"/>
      <c r="AE26" s="23">
        <f>检修、备用和必开!$A24</f>
        <v/>
      </c>
      <c r="AF26" s="92">
        <f>IFERROR(OFFSET($A$3,ROW(AE23)*2,COLUMN(E25))-OFFSET($A$3,ROW(AE23)*2-1,COLUMN(E25)),"")</f>
        <v/>
      </c>
      <c r="AG26" s="92">
        <f>IFERROR(OFFSET($A$3,ROW(AF23)*2,COLUMN(F25))-OFFSET($A$3,ROW(AF23)*2-1,COLUMN(F25)),"")</f>
        <v/>
      </c>
      <c r="AH26" s="92">
        <f>IFERROR(OFFSET($A$3,ROW(AG23)*2,COLUMN(G25))-OFFSET($A$3,ROW(AG23)*2-1,COLUMN(G25)),"")</f>
        <v/>
      </c>
      <c r="AI26" s="92">
        <f>IFERROR(OFFSET($A$3,ROW(AH23)*2,COLUMN(H25))-OFFSET($A$3,ROW(AH23)*2-1,COLUMN(H25)),"")</f>
        <v/>
      </c>
      <c r="AJ26" s="92">
        <f>IFERROR(OFFSET($A$3,ROW(AI23)*2,COLUMN(I25))-OFFSET($A$3,ROW(AI23)*2-1,COLUMN(I25)),"")</f>
        <v/>
      </c>
      <c r="AK26" s="92">
        <f>IFERROR(OFFSET($A$3,ROW(AJ23)*2,COLUMN(J25))-OFFSET($A$3,ROW(AJ23)*2-1,COLUMN(J25)),"")</f>
        <v/>
      </c>
      <c r="AL26" s="92">
        <f>IFERROR(OFFSET($A$3,ROW(AK23)*2,COLUMN(K25))-OFFSET($A$3,ROW(AK23)*2-1,COLUMN(K25)),"")</f>
        <v/>
      </c>
      <c r="AM26" s="92">
        <f>IFERROR(OFFSET($A$3,ROW(AL23)*2,COLUMN(L25))-OFFSET($A$3,ROW(AL23)*2-1,COLUMN(L25)),"")</f>
        <v/>
      </c>
      <c r="AN26" s="92">
        <f>IFERROR(OFFSET($A$3,ROW(AM23)*2,COLUMN(M25))-OFFSET($A$3,ROW(AM23)*2-1,COLUMN(M25)),"")</f>
        <v/>
      </c>
      <c r="AO26" s="92">
        <f>IFERROR(OFFSET($A$3,ROW(AN23)*2,COLUMN(N25))-OFFSET($A$3,ROW(AN23)*2-1,COLUMN(N25)),"")</f>
        <v/>
      </c>
      <c r="AP26" s="92">
        <f>IFERROR(OFFSET($A$3,ROW(AO23)*2,COLUMN(O25))-OFFSET($A$3,ROW(AO23)*2-1,COLUMN(O25)),"")</f>
        <v/>
      </c>
      <c r="AQ26" s="92">
        <f>IFERROR(OFFSET($A$3,ROW(AP23)*2,COLUMN(P25))-OFFSET($A$3,ROW(AP23)*2-1,COLUMN(P25)),"")</f>
        <v/>
      </c>
      <c r="AR26" s="92">
        <f>IFERROR(OFFSET($A$3,ROW(AQ23)*2,COLUMN(Q25))-OFFSET($A$3,ROW(AQ23)*2-1,COLUMN(Q25)),"")</f>
        <v/>
      </c>
      <c r="AS26" s="92">
        <f>IFERROR(OFFSET($A$3,ROW(AR23)*2,COLUMN(R25))-OFFSET($A$3,ROW(AR23)*2-1,COLUMN(R25)),"")</f>
        <v/>
      </c>
      <c r="AT26" s="92">
        <f>IFERROR(OFFSET($A$3,ROW(AS23)*2,COLUMN(S25))-OFFSET($A$3,ROW(AS23)*2-1,COLUMN(S25)),"")</f>
        <v/>
      </c>
      <c r="AU26" s="92">
        <f>IFERROR(OFFSET($A$3,ROW(AT23)*2,COLUMN(T25))-OFFSET($A$3,ROW(AT23)*2-1,COLUMN(T25)),"")</f>
        <v/>
      </c>
      <c r="AV26" s="92">
        <f>IFERROR(OFFSET($A$3,ROW(AU23)*2,COLUMN(U25))-OFFSET($A$3,ROW(AU23)*2-1,COLUMN(U25)),"")</f>
        <v/>
      </c>
      <c r="AW26" s="92">
        <f>IFERROR(OFFSET($A$3,ROW(AV23)*2,COLUMN(V25))-OFFSET($A$3,ROW(AV23)*2-1,COLUMN(V25)),"")</f>
        <v/>
      </c>
      <c r="AX26" s="92">
        <f>IFERROR(OFFSET($A$3,ROW(AW23)*2,COLUMN(W25))-OFFSET($A$3,ROW(AW23)*2-1,COLUMN(W25)),"")</f>
        <v/>
      </c>
      <c r="AY26" s="92">
        <f>IFERROR(OFFSET($A$3,ROW(AX23)*2,COLUMN(X25))-OFFSET($A$3,ROW(AX23)*2-1,COLUMN(X25)),"")</f>
        <v/>
      </c>
      <c r="AZ26" s="92">
        <f>IFERROR(OFFSET($A$3,ROW(AY23)*2,COLUMN(Y25))-OFFSET($A$3,ROW(AY23)*2-1,COLUMN(Y25)),"")</f>
        <v/>
      </c>
      <c r="BA26" s="92">
        <f>IFERROR(OFFSET($A$3,ROW(AZ23)*2,COLUMN(Z25))-OFFSET($A$3,ROW(AZ23)*2-1,COLUMN(Z25)),"")</f>
        <v/>
      </c>
      <c r="BB26" s="92">
        <f>IFERROR(OFFSET($A$3,ROW(BA23)*2,COLUMN(AA25))-OFFSET($A$3,ROW(BA23)*2-1,COLUMN(AA25)),"")</f>
        <v/>
      </c>
      <c r="BC26" s="92">
        <f>IFERROR(OFFSET($A$3,ROW(BB23)*2,COLUMN(AB25))-OFFSET($A$3,ROW(BB23)*2-1,COLUMN(AB25)),"")</f>
        <v/>
      </c>
    </row>
    <row r="27">
      <c r="A27" s="99" t="inlineStr">
        <is>
          <t>2025-01-12</t>
        </is>
      </c>
      <c r="B27" s="100" t="inlineStr">
        <is>
          <t>实际</t>
        </is>
      </c>
      <c r="C27" s="91">
        <f>IFERROR(AVERAGE(F27:AC27),"")</f>
        <v/>
      </c>
      <c r="D27" s="91">
        <f>IFERROR(MAX(F27:AC27),"")</f>
        <v/>
      </c>
      <c r="E27" s="91">
        <f>IFERROR(MIN(F27:AC27),"")</f>
        <v/>
      </c>
      <c r="F27" s="89">
        <f>IFERROR(AVERAGEIFS(统调负荷!$N:$N,统调负荷!$B:$B,F$3,统调负荷!$C:$C,$A27)/10,"")</f>
        <v/>
      </c>
      <c r="G27" s="89">
        <f>IFERROR(AVERAGEIFS(统调负荷!$N:$N,统调负荷!$B:$B,G$3,统调负荷!$C:$C,$A27)/10,"")</f>
        <v/>
      </c>
      <c r="H27" s="89">
        <f>IFERROR(AVERAGEIFS(统调负荷!$N:$N,统调负荷!$B:$B,H$3,统调负荷!$C:$C,$A27)/10,"")</f>
        <v/>
      </c>
      <c r="I27" s="89">
        <f>IFERROR(AVERAGEIFS(统调负荷!$N:$N,统调负荷!$B:$B,I$3,统调负荷!$C:$C,$A27)/10,"")</f>
        <v/>
      </c>
      <c r="J27" s="89">
        <f>IFERROR(AVERAGEIFS(统调负荷!$N:$N,统调负荷!$B:$B,J$3,统调负荷!$C:$C,$A27)/10,"")</f>
        <v/>
      </c>
      <c r="K27" s="89">
        <f>IFERROR(AVERAGEIFS(统调负荷!$N:$N,统调负荷!$B:$B,K$3,统调负荷!$C:$C,$A27)/10,"")</f>
        <v/>
      </c>
      <c r="L27" s="89">
        <f>IFERROR(AVERAGEIFS(统调负荷!$N:$N,统调负荷!$B:$B,L$3,统调负荷!$C:$C,$A27)/10,"")</f>
        <v/>
      </c>
      <c r="M27" s="89">
        <f>IFERROR(AVERAGEIFS(统调负荷!$N:$N,统调负荷!$B:$B,M$3,统调负荷!$C:$C,$A27)/10,"")</f>
        <v/>
      </c>
      <c r="N27" s="89">
        <f>IFERROR(AVERAGEIFS(统调负荷!$N:$N,统调负荷!$B:$B,N$3,统调负荷!$C:$C,$A27)/10,"")</f>
        <v/>
      </c>
      <c r="O27" s="89">
        <f>IFERROR(AVERAGEIFS(统调负荷!$N:$N,统调负荷!$B:$B,O$3,统调负荷!$C:$C,$A27)/10,"")</f>
        <v/>
      </c>
      <c r="P27" s="89">
        <f>IFERROR(AVERAGEIFS(统调负荷!$N:$N,统调负荷!$B:$B,P$3,统调负荷!$C:$C,$A27)/10,"")</f>
        <v/>
      </c>
      <c r="Q27" s="89">
        <f>IFERROR(AVERAGEIFS(统调负荷!$N:$N,统调负荷!$B:$B,Q$3,统调负荷!$C:$C,$A27)/10,"")</f>
        <v/>
      </c>
      <c r="R27" s="89">
        <f>IFERROR(AVERAGEIFS(统调负荷!$N:$N,统调负荷!$B:$B,R$3,统调负荷!$C:$C,$A27)/10,"")</f>
        <v/>
      </c>
      <c r="S27" s="89">
        <f>IFERROR(AVERAGEIFS(统调负荷!$N:$N,统调负荷!$B:$B,S$3,统调负荷!$C:$C,$A27)/10,"")</f>
        <v/>
      </c>
      <c r="T27" s="89">
        <f>IFERROR(AVERAGEIFS(统调负荷!$N:$N,统调负荷!$B:$B,T$3,统调负荷!$C:$C,$A27)/10,"")</f>
        <v/>
      </c>
      <c r="U27" s="89">
        <f>IFERROR(AVERAGEIFS(统调负荷!$N:$N,统调负荷!$B:$B,U$3,统调负荷!$C:$C,$A27)/10,"")</f>
        <v/>
      </c>
      <c r="V27" s="89">
        <f>IFERROR(AVERAGEIFS(统调负荷!$N:$N,统调负荷!$B:$B,V$3,统调负荷!$C:$C,$A27)/10,"")</f>
        <v/>
      </c>
      <c r="W27" s="89">
        <f>IFERROR(AVERAGEIFS(统调负荷!$N:$N,统调负荷!$B:$B,W$3,统调负荷!$C:$C,$A27)/10,"")</f>
        <v/>
      </c>
      <c r="X27" s="89">
        <f>IFERROR(AVERAGEIFS(统调负荷!$N:$N,统调负荷!$B:$B,X$3,统调负荷!$C:$C,$A27)/10,"")</f>
        <v/>
      </c>
      <c r="Y27" s="89">
        <f>IFERROR(AVERAGEIFS(统调负荷!$N:$N,统调负荷!$B:$B,Y$3,统调负荷!$C:$C,$A27)/10,"")</f>
        <v/>
      </c>
      <c r="Z27" s="89">
        <f>IFERROR(AVERAGEIFS(统调负荷!$N:$N,统调负荷!$B:$B,Z$3,统调负荷!$C:$C,$A27)/10,"")</f>
        <v/>
      </c>
      <c r="AA27" s="89">
        <f>IFERROR(AVERAGEIFS(统调负荷!$N:$N,统调负荷!$B:$B,AA$3,统调负荷!$C:$C,$A27)/10,"")</f>
        <v/>
      </c>
      <c r="AB27" s="89">
        <f>IFERROR(AVERAGEIFS(统调负荷!$N:$N,统调负荷!$B:$B,AB$3,统调负荷!$C:$C,$A27)/10,"")</f>
        <v/>
      </c>
      <c r="AC27" s="89">
        <f>IFERROR(AVERAGEIFS(统调负荷!$N:$N,统调负荷!$B:$B,AC$3,统调负荷!$C:$C,$A27)/10,"")</f>
        <v/>
      </c>
      <c r="AD27" s="89" t="n"/>
      <c r="AE27" s="23">
        <f>检修、备用和必开!$A25</f>
        <v/>
      </c>
      <c r="AF27" s="92">
        <f>IFERROR(OFFSET($A$3,ROW(AE24)*2,COLUMN(E26))-OFFSET($A$3,ROW(AE24)*2-1,COLUMN(E26)),"")</f>
        <v/>
      </c>
      <c r="AG27" s="92">
        <f>IFERROR(OFFSET($A$3,ROW(AF24)*2,COLUMN(F26))-OFFSET($A$3,ROW(AF24)*2-1,COLUMN(F26)),"")</f>
        <v/>
      </c>
      <c r="AH27" s="92">
        <f>IFERROR(OFFSET($A$3,ROW(AG24)*2,COLUMN(G26))-OFFSET($A$3,ROW(AG24)*2-1,COLUMN(G26)),"")</f>
        <v/>
      </c>
      <c r="AI27" s="92">
        <f>IFERROR(OFFSET($A$3,ROW(AH24)*2,COLUMN(H26))-OFFSET($A$3,ROW(AH24)*2-1,COLUMN(H26)),"")</f>
        <v/>
      </c>
      <c r="AJ27" s="92">
        <f>IFERROR(OFFSET($A$3,ROW(AI24)*2,COLUMN(I26))-OFFSET($A$3,ROW(AI24)*2-1,COLUMN(I26)),"")</f>
        <v/>
      </c>
      <c r="AK27" s="92">
        <f>IFERROR(OFFSET($A$3,ROW(AJ24)*2,COLUMN(J26))-OFFSET($A$3,ROW(AJ24)*2-1,COLUMN(J26)),"")</f>
        <v/>
      </c>
      <c r="AL27" s="92">
        <f>IFERROR(OFFSET($A$3,ROW(AK24)*2,COLUMN(K26))-OFFSET($A$3,ROW(AK24)*2-1,COLUMN(K26)),"")</f>
        <v/>
      </c>
      <c r="AM27" s="92">
        <f>IFERROR(OFFSET($A$3,ROW(AL24)*2,COLUMN(L26))-OFFSET($A$3,ROW(AL24)*2-1,COLUMN(L26)),"")</f>
        <v/>
      </c>
      <c r="AN27" s="92">
        <f>IFERROR(OFFSET($A$3,ROW(AM24)*2,COLUMN(M26))-OFFSET($A$3,ROW(AM24)*2-1,COLUMN(M26)),"")</f>
        <v/>
      </c>
      <c r="AO27" s="92">
        <f>IFERROR(OFFSET($A$3,ROW(AN24)*2,COLUMN(N26))-OFFSET($A$3,ROW(AN24)*2-1,COLUMN(N26)),"")</f>
        <v/>
      </c>
      <c r="AP27" s="92">
        <f>IFERROR(OFFSET($A$3,ROW(AO24)*2,COLUMN(O26))-OFFSET($A$3,ROW(AO24)*2-1,COLUMN(O26)),"")</f>
        <v/>
      </c>
      <c r="AQ27" s="92">
        <f>IFERROR(OFFSET($A$3,ROW(AP24)*2,COLUMN(P26))-OFFSET($A$3,ROW(AP24)*2-1,COLUMN(P26)),"")</f>
        <v/>
      </c>
      <c r="AR27" s="92">
        <f>IFERROR(OFFSET($A$3,ROW(AQ24)*2,COLUMN(Q26))-OFFSET($A$3,ROW(AQ24)*2-1,COLUMN(Q26)),"")</f>
        <v/>
      </c>
      <c r="AS27" s="92">
        <f>IFERROR(OFFSET($A$3,ROW(AR24)*2,COLUMN(R26))-OFFSET($A$3,ROW(AR24)*2-1,COLUMN(R26)),"")</f>
        <v/>
      </c>
      <c r="AT27" s="92">
        <f>IFERROR(OFFSET($A$3,ROW(AS24)*2,COLUMN(S26))-OFFSET($A$3,ROW(AS24)*2-1,COLUMN(S26)),"")</f>
        <v/>
      </c>
      <c r="AU27" s="92">
        <f>IFERROR(OFFSET($A$3,ROW(AT24)*2,COLUMN(T26))-OFFSET($A$3,ROW(AT24)*2-1,COLUMN(T26)),"")</f>
        <v/>
      </c>
      <c r="AV27" s="92">
        <f>IFERROR(OFFSET($A$3,ROW(AU24)*2,COLUMN(U26))-OFFSET($A$3,ROW(AU24)*2-1,COLUMN(U26)),"")</f>
        <v/>
      </c>
      <c r="AW27" s="92">
        <f>IFERROR(OFFSET($A$3,ROW(AV24)*2,COLUMN(V26))-OFFSET($A$3,ROW(AV24)*2-1,COLUMN(V26)),"")</f>
        <v/>
      </c>
      <c r="AX27" s="92">
        <f>IFERROR(OFFSET($A$3,ROW(AW24)*2,COLUMN(W26))-OFFSET($A$3,ROW(AW24)*2-1,COLUMN(W26)),"")</f>
        <v/>
      </c>
      <c r="AY27" s="92">
        <f>IFERROR(OFFSET($A$3,ROW(AX24)*2,COLUMN(X26))-OFFSET($A$3,ROW(AX24)*2-1,COLUMN(X26)),"")</f>
        <v/>
      </c>
      <c r="AZ27" s="92">
        <f>IFERROR(OFFSET($A$3,ROW(AY24)*2,COLUMN(Y26))-OFFSET($A$3,ROW(AY24)*2-1,COLUMN(Y26)),"")</f>
        <v/>
      </c>
      <c r="BA27" s="92">
        <f>IFERROR(OFFSET($A$3,ROW(AZ24)*2,COLUMN(Z26))-OFFSET($A$3,ROW(AZ24)*2-1,COLUMN(Z26)),"")</f>
        <v/>
      </c>
      <c r="BB27" s="92">
        <f>IFERROR(OFFSET($A$3,ROW(BA24)*2,COLUMN(AA26))-OFFSET($A$3,ROW(BA24)*2-1,COLUMN(AA26)),"")</f>
        <v/>
      </c>
      <c r="BC27" s="92">
        <f>IFERROR(OFFSET($A$3,ROW(BB24)*2,COLUMN(AB26))-OFFSET($A$3,ROW(BB24)*2-1,COLUMN(AB26)),"")</f>
        <v/>
      </c>
    </row>
    <row r="28">
      <c r="A28" s="97" t="inlineStr">
        <is>
          <t>2025-01-13</t>
        </is>
      </c>
      <c r="B28" s="100" t="inlineStr">
        <is>
          <t>预测</t>
        </is>
      </c>
      <c r="C28" s="91">
        <f>IFERROR(AVERAGE(F28:AC28),"")</f>
        <v/>
      </c>
      <c r="D28" s="91">
        <f>IFERROR(MAX(F28:AC28),"")</f>
        <v/>
      </c>
      <c r="E28" s="91">
        <f>IFERROR(MIN(F28:AC28),"")</f>
        <v/>
      </c>
      <c r="F28" s="89">
        <f>IFERROR(AVERAGEIFS(统调负荷!$E:$E,统调负荷!$B:$B,F$3,统调负荷!$C:$C,$A28)/10,"")</f>
        <v/>
      </c>
      <c r="G28" s="89">
        <f>IFERROR(AVERAGEIFS(统调负荷!$E:$E,统调负荷!$B:$B,G$3,统调负荷!$C:$C,$A28)/10,"")</f>
        <v/>
      </c>
      <c r="H28" s="89">
        <f>IFERROR(AVERAGEIFS(统调负荷!$E:$E,统调负荷!$B:$B,H$3,统调负荷!$C:$C,$A28)/10,"")</f>
        <v/>
      </c>
      <c r="I28" s="89">
        <f>IFERROR(AVERAGEIFS(统调负荷!$E:$E,统调负荷!$B:$B,I$3,统调负荷!$C:$C,$A28)/10,"")</f>
        <v/>
      </c>
      <c r="J28" s="89">
        <f>IFERROR(AVERAGEIFS(统调负荷!$E:$E,统调负荷!$B:$B,J$3,统调负荷!$C:$C,$A28)/10,"")</f>
        <v/>
      </c>
      <c r="K28" s="89">
        <f>IFERROR(AVERAGEIFS(统调负荷!$E:$E,统调负荷!$B:$B,K$3,统调负荷!$C:$C,$A28)/10,"")</f>
        <v/>
      </c>
      <c r="L28" s="89">
        <f>IFERROR(AVERAGEIFS(统调负荷!$E:$E,统调负荷!$B:$B,L$3,统调负荷!$C:$C,$A28)/10,"")</f>
        <v/>
      </c>
      <c r="M28" s="89">
        <f>IFERROR(AVERAGEIFS(统调负荷!$E:$E,统调负荷!$B:$B,M$3,统调负荷!$C:$C,$A28)/10,"")</f>
        <v/>
      </c>
      <c r="N28" s="89">
        <f>IFERROR(AVERAGEIFS(统调负荷!$E:$E,统调负荷!$B:$B,N$3,统调负荷!$C:$C,$A28)/10,"")</f>
        <v/>
      </c>
      <c r="O28" s="89">
        <f>IFERROR(AVERAGEIFS(统调负荷!$E:$E,统调负荷!$B:$B,O$3,统调负荷!$C:$C,$A28)/10,"")</f>
        <v/>
      </c>
      <c r="P28" s="89">
        <f>IFERROR(AVERAGEIFS(统调负荷!$E:$E,统调负荷!$B:$B,P$3,统调负荷!$C:$C,$A28)/10,"")</f>
        <v/>
      </c>
      <c r="Q28" s="89">
        <f>IFERROR(AVERAGEIFS(统调负荷!$E:$E,统调负荷!$B:$B,Q$3,统调负荷!$C:$C,$A28)/10,"")</f>
        <v/>
      </c>
      <c r="R28" s="89">
        <f>IFERROR(AVERAGEIFS(统调负荷!$E:$E,统调负荷!$B:$B,R$3,统调负荷!$C:$C,$A28)/10,"")</f>
        <v/>
      </c>
      <c r="S28" s="89">
        <f>IFERROR(AVERAGEIFS(统调负荷!$E:$E,统调负荷!$B:$B,S$3,统调负荷!$C:$C,$A28)/10,"")</f>
        <v/>
      </c>
      <c r="T28" s="89">
        <f>IFERROR(AVERAGEIFS(统调负荷!$E:$E,统调负荷!$B:$B,T$3,统调负荷!$C:$C,$A28)/10,"")</f>
        <v/>
      </c>
      <c r="U28" s="89">
        <f>IFERROR(AVERAGEIFS(统调负荷!$E:$E,统调负荷!$B:$B,U$3,统调负荷!$C:$C,$A28)/10,"")</f>
        <v/>
      </c>
      <c r="V28" s="89">
        <f>IFERROR(AVERAGEIFS(统调负荷!$E:$E,统调负荷!$B:$B,V$3,统调负荷!$C:$C,$A28)/10,"")</f>
        <v/>
      </c>
      <c r="W28" s="89">
        <f>IFERROR(AVERAGEIFS(统调负荷!$E:$E,统调负荷!$B:$B,W$3,统调负荷!$C:$C,$A28)/10,"")</f>
        <v/>
      </c>
      <c r="X28" s="89">
        <f>IFERROR(AVERAGEIFS(统调负荷!$E:$E,统调负荷!$B:$B,X$3,统调负荷!$C:$C,$A28)/10,"")</f>
        <v/>
      </c>
      <c r="Y28" s="89">
        <f>IFERROR(AVERAGEIFS(统调负荷!$E:$E,统调负荷!$B:$B,Y$3,统调负荷!$C:$C,$A28)/10,"")</f>
        <v/>
      </c>
      <c r="Z28" s="89">
        <f>IFERROR(AVERAGEIFS(统调负荷!$E:$E,统调负荷!$B:$B,Z$3,统调负荷!$C:$C,$A28)/10,"")</f>
        <v/>
      </c>
      <c r="AA28" s="89">
        <f>IFERROR(AVERAGEIFS(统调负荷!$E:$E,统调负荷!$B:$B,AA$3,统调负荷!$C:$C,$A28)/10,"")</f>
        <v/>
      </c>
      <c r="AB28" s="89">
        <f>IFERROR(AVERAGEIFS(统调负荷!$E:$E,统调负荷!$B:$B,AB$3,统调负荷!$C:$C,$A28)/10,"")</f>
        <v/>
      </c>
      <c r="AC28" s="89">
        <f>IFERROR(AVERAGEIFS(统调负荷!$E:$E,统调负荷!$B:$B,AC$3,统调负荷!$C:$C,$A28)/10,"")</f>
        <v/>
      </c>
      <c r="AD28" s="89" t="n"/>
      <c r="AE28" s="23">
        <f>检修、备用和必开!$A26</f>
        <v/>
      </c>
      <c r="AF28" s="92">
        <f>IFERROR(OFFSET($A$3,ROW(AE25)*2,COLUMN(E27))-OFFSET($A$3,ROW(AE25)*2-1,COLUMN(E27)),"")</f>
        <v/>
      </c>
      <c r="AG28" s="92">
        <f>IFERROR(OFFSET($A$3,ROW(AF25)*2,COLUMN(F27))-OFFSET($A$3,ROW(AF25)*2-1,COLUMN(F27)),"")</f>
        <v/>
      </c>
      <c r="AH28" s="92">
        <f>IFERROR(OFFSET($A$3,ROW(AG25)*2,COLUMN(G27))-OFFSET($A$3,ROW(AG25)*2-1,COLUMN(G27)),"")</f>
        <v/>
      </c>
      <c r="AI28" s="92">
        <f>IFERROR(OFFSET($A$3,ROW(AH25)*2,COLUMN(H27))-OFFSET($A$3,ROW(AH25)*2-1,COLUMN(H27)),"")</f>
        <v/>
      </c>
      <c r="AJ28" s="92">
        <f>IFERROR(OFFSET($A$3,ROW(AI25)*2,COLUMN(I27))-OFFSET($A$3,ROW(AI25)*2-1,COLUMN(I27)),"")</f>
        <v/>
      </c>
      <c r="AK28" s="92">
        <f>IFERROR(OFFSET($A$3,ROW(AJ25)*2,COLUMN(J27))-OFFSET($A$3,ROW(AJ25)*2-1,COLUMN(J27)),"")</f>
        <v/>
      </c>
      <c r="AL28" s="92">
        <f>IFERROR(OFFSET($A$3,ROW(AK25)*2,COLUMN(K27))-OFFSET($A$3,ROW(AK25)*2-1,COLUMN(K27)),"")</f>
        <v/>
      </c>
      <c r="AM28" s="92">
        <f>IFERROR(OFFSET($A$3,ROW(AL25)*2,COLUMN(L27))-OFFSET($A$3,ROW(AL25)*2-1,COLUMN(L27)),"")</f>
        <v/>
      </c>
      <c r="AN28" s="92">
        <f>IFERROR(OFFSET($A$3,ROW(AM25)*2,COLUMN(M27))-OFFSET($A$3,ROW(AM25)*2-1,COLUMN(M27)),"")</f>
        <v/>
      </c>
      <c r="AO28" s="92">
        <f>IFERROR(OFFSET($A$3,ROW(AN25)*2,COLUMN(N27))-OFFSET($A$3,ROW(AN25)*2-1,COLUMN(N27)),"")</f>
        <v/>
      </c>
      <c r="AP28" s="92">
        <f>IFERROR(OFFSET($A$3,ROW(AO25)*2,COLUMN(O27))-OFFSET($A$3,ROW(AO25)*2-1,COLUMN(O27)),"")</f>
        <v/>
      </c>
      <c r="AQ28" s="92">
        <f>IFERROR(OFFSET($A$3,ROW(AP25)*2,COLUMN(P27))-OFFSET($A$3,ROW(AP25)*2-1,COLUMN(P27)),"")</f>
        <v/>
      </c>
      <c r="AR28" s="92">
        <f>IFERROR(OFFSET($A$3,ROW(AQ25)*2,COLUMN(Q27))-OFFSET($A$3,ROW(AQ25)*2-1,COLUMN(Q27)),"")</f>
        <v/>
      </c>
      <c r="AS28" s="92">
        <f>IFERROR(OFFSET($A$3,ROW(AR25)*2,COLUMN(R27))-OFFSET($A$3,ROW(AR25)*2-1,COLUMN(R27)),"")</f>
        <v/>
      </c>
      <c r="AT28" s="92">
        <f>IFERROR(OFFSET($A$3,ROW(AS25)*2,COLUMN(S27))-OFFSET($A$3,ROW(AS25)*2-1,COLUMN(S27)),"")</f>
        <v/>
      </c>
      <c r="AU28" s="92">
        <f>IFERROR(OFFSET($A$3,ROW(AT25)*2,COLUMN(T27))-OFFSET($A$3,ROW(AT25)*2-1,COLUMN(T27)),"")</f>
        <v/>
      </c>
      <c r="AV28" s="92">
        <f>IFERROR(OFFSET($A$3,ROW(AU25)*2,COLUMN(U27))-OFFSET($A$3,ROW(AU25)*2-1,COLUMN(U27)),"")</f>
        <v/>
      </c>
      <c r="AW28" s="92">
        <f>IFERROR(OFFSET($A$3,ROW(AV25)*2,COLUMN(V27))-OFFSET($A$3,ROW(AV25)*2-1,COLUMN(V27)),"")</f>
        <v/>
      </c>
      <c r="AX28" s="92">
        <f>IFERROR(OFFSET($A$3,ROW(AW25)*2,COLUMN(W27))-OFFSET($A$3,ROW(AW25)*2-1,COLUMN(W27)),"")</f>
        <v/>
      </c>
      <c r="AY28" s="92">
        <f>IFERROR(OFFSET($A$3,ROW(AX25)*2,COLUMN(X27))-OFFSET($A$3,ROW(AX25)*2-1,COLUMN(X27)),"")</f>
        <v/>
      </c>
      <c r="AZ28" s="92">
        <f>IFERROR(OFFSET($A$3,ROW(AY25)*2,COLUMN(Y27))-OFFSET($A$3,ROW(AY25)*2-1,COLUMN(Y27)),"")</f>
        <v/>
      </c>
      <c r="BA28" s="92">
        <f>IFERROR(OFFSET($A$3,ROW(AZ25)*2,COLUMN(Z27))-OFFSET($A$3,ROW(AZ25)*2-1,COLUMN(Z27)),"")</f>
        <v/>
      </c>
      <c r="BB28" s="92">
        <f>IFERROR(OFFSET($A$3,ROW(BA25)*2,COLUMN(AA27))-OFFSET($A$3,ROW(BA25)*2-1,COLUMN(AA27)),"")</f>
        <v/>
      </c>
      <c r="BC28" s="92">
        <f>IFERROR(OFFSET($A$3,ROW(BB25)*2,COLUMN(AB27))-OFFSET($A$3,ROW(BB25)*2-1,COLUMN(AB27)),"")</f>
        <v/>
      </c>
    </row>
    <row r="29">
      <c r="A29" s="99" t="inlineStr">
        <is>
          <t>2025-01-13</t>
        </is>
      </c>
      <c r="B29" s="100" t="inlineStr">
        <is>
          <t>实际</t>
        </is>
      </c>
      <c r="C29" s="91">
        <f>IFERROR(AVERAGE(F29:AC29),"")</f>
        <v/>
      </c>
      <c r="D29" s="91">
        <f>IFERROR(MAX(F29:AC29),"")</f>
        <v/>
      </c>
      <c r="E29" s="91">
        <f>IFERROR(MIN(F29:AC29),"")</f>
        <v/>
      </c>
      <c r="F29" s="89">
        <f>IFERROR(AVERAGEIFS(统调负荷!$N:$N,统调负荷!$B:$B,F$3,统调负荷!$C:$C,$A29)/10,"")</f>
        <v/>
      </c>
      <c r="G29" s="89">
        <f>IFERROR(AVERAGEIFS(统调负荷!$N:$N,统调负荷!$B:$B,G$3,统调负荷!$C:$C,$A29)/10,"")</f>
        <v/>
      </c>
      <c r="H29" s="89">
        <f>IFERROR(AVERAGEIFS(统调负荷!$N:$N,统调负荷!$B:$B,H$3,统调负荷!$C:$C,$A29)/10,"")</f>
        <v/>
      </c>
      <c r="I29" s="89">
        <f>IFERROR(AVERAGEIFS(统调负荷!$N:$N,统调负荷!$B:$B,I$3,统调负荷!$C:$C,$A29)/10,"")</f>
        <v/>
      </c>
      <c r="J29" s="89">
        <f>IFERROR(AVERAGEIFS(统调负荷!$N:$N,统调负荷!$B:$B,J$3,统调负荷!$C:$C,$A29)/10,"")</f>
        <v/>
      </c>
      <c r="K29" s="89">
        <f>IFERROR(AVERAGEIFS(统调负荷!$N:$N,统调负荷!$B:$B,K$3,统调负荷!$C:$C,$A29)/10,"")</f>
        <v/>
      </c>
      <c r="L29" s="89">
        <f>IFERROR(AVERAGEIFS(统调负荷!$N:$N,统调负荷!$B:$B,L$3,统调负荷!$C:$C,$A29)/10,"")</f>
        <v/>
      </c>
      <c r="M29" s="89">
        <f>IFERROR(AVERAGEIFS(统调负荷!$N:$N,统调负荷!$B:$B,M$3,统调负荷!$C:$C,$A29)/10,"")</f>
        <v/>
      </c>
      <c r="N29" s="89">
        <f>IFERROR(AVERAGEIFS(统调负荷!$N:$N,统调负荷!$B:$B,N$3,统调负荷!$C:$C,$A29)/10,"")</f>
        <v/>
      </c>
      <c r="O29" s="89">
        <f>IFERROR(AVERAGEIFS(统调负荷!$N:$N,统调负荷!$B:$B,O$3,统调负荷!$C:$C,$A29)/10,"")</f>
        <v/>
      </c>
      <c r="P29" s="89">
        <f>IFERROR(AVERAGEIFS(统调负荷!$N:$N,统调负荷!$B:$B,P$3,统调负荷!$C:$C,$A29)/10,"")</f>
        <v/>
      </c>
      <c r="Q29" s="89">
        <f>IFERROR(AVERAGEIFS(统调负荷!$N:$N,统调负荷!$B:$B,Q$3,统调负荷!$C:$C,$A29)/10,"")</f>
        <v/>
      </c>
      <c r="R29" s="89">
        <f>IFERROR(AVERAGEIFS(统调负荷!$N:$N,统调负荷!$B:$B,R$3,统调负荷!$C:$C,$A29)/10,"")</f>
        <v/>
      </c>
      <c r="S29" s="89">
        <f>IFERROR(AVERAGEIFS(统调负荷!$N:$N,统调负荷!$B:$B,S$3,统调负荷!$C:$C,$A29)/10,"")</f>
        <v/>
      </c>
      <c r="T29" s="89">
        <f>IFERROR(AVERAGEIFS(统调负荷!$N:$N,统调负荷!$B:$B,T$3,统调负荷!$C:$C,$A29)/10,"")</f>
        <v/>
      </c>
      <c r="U29" s="89">
        <f>IFERROR(AVERAGEIFS(统调负荷!$N:$N,统调负荷!$B:$B,U$3,统调负荷!$C:$C,$A29)/10,"")</f>
        <v/>
      </c>
      <c r="V29" s="89">
        <f>IFERROR(AVERAGEIFS(统调负荷!$N:$N,统调负荷!$B:$B,V$3,统调负荷!$C:$C,$A29)/10,"")</f>
        <v/>
      </c>
      <c r="W29" s="89">
        <f>IFERROR(AVERAGEIFS(统调负荷!$N:$N,统调负荷!$B:$B,W$3,统调负荷!$C:$C,$A29)/10,"")</f>
        <v/>
      </c>
      <c r="X29" s="89">
        <f>IFERROR(AVERAGEIFS(统调负荷!$N:$N,统调负荷!$B:$B,X$3,统调负荷!$C:$C,$A29)/10,"")</f>
        <v/>
      </c>
      <c r="Y29" s="89">
        <f>IFERROR(AVERAGEIFS(统调负荷!$N:$N,统调负荷!$B:$B,Y$3,统调负荷!$C:$C,$A29)/10,"")</f>
        <v/>
      </c>
      <c r="Z29" s="89">
        <f>IFERROR(AVERAGEIFS(统调负荷!$N:$N,统调负荷!$B:$B,Z$3,统调负荷!$C:$C,$A29)/10,"")</f>
        <v/>
      </c>
      <c r="AA29" s="89">
        <f>IFERROR(AVERAGEIFS(统调负荷!$N:$N,统调负荷!$B:$B,AA$3,统调负荷!$C:$C,$A29)/10,"")</f>
        <v/>
      </c>
      <c r="AB29" s="89">
        <f>IFERROR(AVERAGEIFS(统调负荷!$N:$N,统调负荷!$B:$B,AB$3,统调负荷!$C:$C,$A29)/10,"")</f>
        <v/>
      </c>
      <c r="AC29" s="89">
        <f>IFERROR(AVERAGEIFS(统调负荷!$N:$N,统调负荷!$B:$B,AC$3,统调负荷!$C:$C,$A29)/10,"")</f>
        <v/>
      </c>
      <c r="AD29" s="89" t="n"/>
      <c r="AE29" s="23">
        <f>检修、备用和必开!$A27</f>
        <v/>
      </c>
      <c r="AF29" s="92">
        <f>IFERROR(OFFSET($A$3,ROW(AE26)*2,COLUMN(E28))-OFFSET($A$3,ROW(AE26)*2-1,COLUMN(E28)),"")</f>
        <v/>
      </c>
      <c r="AG29" s="92">
        <f>IFERROR(OFFSET($A$3,ROW(AF26)*2,COLUMN(F28))-OFFSET($A$3,ROW(AF26)*2-1,COLUMN(F28)),"")</f>
        <v/>
      </c>
      <c r="AH29" s="92">
        <f>IFERROR(OFFSET($A$3,ROW(AG26)*2,COLUMN(G28))-OFFSET($A$3,ROW(AG26)*2-1,COLUMN(G28)),"")</f>
        <v/>
      </c>
      <c r="AI29" s="92">
        <f>IFERROR(OFFSET($A$3,ROW(AH26)*2,COLUMN(H28))-OFFSET($A$3,ROW(AH26)*2-1,COLUMN(H28)),"")</f>
        <v/>
      </c>
      <c r="AJ29" s="92">
        <f>IFERROR(OFFSET($A$3,ROW(AI26)*2,COLUMN(I28))-OFFSET($A$3,ROW(AI26)*2-1,COLUMN(I28)),"")</f>
        <v/>
      </c>
      <c r="AK29" s="92">
        <f>IFERROR(OFFSET($A$3,ROW(AJ26)*2,COLUMN(J28))-OFFSET($A$3,ROW(AJ26)*2-1,COLUMN(J28)),"")</f>
        <v/>
      </c>
      <c r="AL29" s="92">
        <f>IFERROR(OFFSET($A$3,ROW(AK26)*2,COLUMN(K28))-OFFSET($A$3,ROW(AK26)*2-1,COLUMN(K28)),"")</f>
        <v/>
      </c>
      <c r="AM29" s="92">
        <f>IFERROR(OFFSET($A$3,ROW(AL26)*2,COLUMN(L28))-OFFSET($A$3,ROW(AL26)*2-1,COLUMN(L28)),"")</f>
        <v/>
      </c>
      <c r="AN29" s="92">
        <f>IFERROR(OFFSET($A$3,ROW(AM26)*2,COLUMN(M28))-OFFSET($A$3,ROW(AM26)*2-1,COLUMN(M28)),"")</f>
        <v/>
      </c>
      <c r="AO29" s="92">
        <f>IFERROR(OFFSET($A$3,ROW(AN26)*2,COLUMN(N28))-OFFSET($A$3,ROW(AN26)*2-1,COLUMN(N28)),"")</f>
        <v/>
      </c>
      <c r="AP29" s="92">
        <f>IFERROR(OFFSET($A$3,ROW(AO26)*2,COLUMN(O28))-OFFSET($A$3,ROW(AO26)*2-1,COLUMN(O28)),"")</f>
        <v/>
      </c>
      <c r="AQ29" s="92">
        <f>IFERROR(OFFSET($A$3,ROW(AP26)*2,COLUMN(P28))-OFFSET($A$3,ROW(AP26)*2-1,COLUMN(P28)),"")</f>
        <v/>
      </c>
      <c r="AR29" s="92">
        <f>IFERROR(OFFSET($A$3,ROW(AQ26)*2,COLUMN(Q28))-OFFSET($A$3,ROW(AQ26)*2-1,COLUMN(Q28)),"")</f>
        <v/>
      </c>
      <c r="AS29" s="92">
        <f>IFERROR(OFFSET($A$3,ROW(AR26)*2,COLUMN(R28))-OFFSET($A$3,ROW(AR26)*2-1,COLUMN(R28)),"")</f>
        <v/>
      </c>
      <c r="AT29" s="92">
        <f>IFERROR(OFFSET($A$3,ROW(AS26)*2,COLUMN(S28))-OFFSET($A$3,ROW(AS26)*2-1,COLUMN(S28)),"")</f>
        <v/>
      </c>
      <c r="AU29" s="92">
        <f>IFERROR(OFFSET($A$3,ROW(AT26)*2,COLUMN(T28))-OFFSET($A$3,ROW(AT26)*2-1,COLUMN(T28)),"")</f>
        <v/>
      </c>
      <c r="AV29" s="92">
        <f>IFERROR(OFFSET($A$3,ROW(AU26)*2,COLUMN(U28))-OFFSET($A$3,ROW(AU26)*2-1,COLUMN(U28)),"")</f>
        <v/>
      </c>
      <c r="AW29" s="92">
        <f>IFERROR(OFFSET($A$3,ROW(AV26)*2,COLUMN(V28))-OFFSET($A$3,ROW(AV26)*2-1,COLUMN(V28)),"")</f>
        <v/>
      </c>
      <c r="AX29" s="92">
        <f>IFERROR(OFFSET($A$3,ROW(AW26)*2,COLUMN(W28))-OFFSET($A$3,ROW(AW26)*2-1,COLUMN(W28)),"")</f>
        <v/>
      </c>
      <c r="AY29" s="92">
        <f>IFERROR(OFFSET($A$3,ROW(AX26)*2,COLUMN(X28))-OFFSET($A$3,ROW(AX26)*2-1,COLUMN(X28)),"")</f>
        <v/>
      </c>
      <c r="AZ29" s="92">
        <f>IFERROR(OFFSET($A$3,ROW(AY26)*2,COLUMN(Y28))-OFFSET($A$3,ROW(AY26)*2-1,COLUMN(Y28)),"")</f>
        <v/>
      </c>
      <c r="BA29" s="92">
        <f>IFERROR(OFFSET($A$3,ROW(AZ26)*2,COLUMN(Z28))-OFFSET($A$3,ROW(AZ26)*2-1,COLUMN(Z28)),"")</f>
        <v/>
      </c>
      <c r="BB29" s="92">
        <f>IFERROR(OFFSET($A$3,ROW(BA26)*2,COLUMN(AA28))-OFFSET($A$3,ROW(BA26)*2-1,COLUMN(AA28)),"")</f>
        <v/>
      </c>
      <c r="BC29" s="92">
        <f>IFERROR(OFFSET($A$3,ROW(BB26)*2,COLUMN(AB28))-OFFSET($A$3,ROW(BB26)*2-1,COLUMN(AB28)),"")</f>
        <v/>
      </c>
    </row>
    <row r="30">
      <c r="A30" s="97" t="inlineStr">
        <is>
          <t>2025-01-14</t>
        </is>
      </c>
      <c r="B30" s="100" t="inlineStr">
        <is>
          <t>预测</t>
        </is>
      </c>
      <c r="C30" s="91">
        <f>IFERROR(AVERAGE(F30:AC30),"")</f>
        <v/>
      </c>
      <c r="D30" s="91">
        <f>IFERROR(MAX(F30:AC30),"")</f>
        <v/>
      </c>
      <c r="E30" s="91">
        <f>IFERROR(MIN(F30:AC30),"")</f>
        <v/>
      </c>
      <c r="F30" s="89">
        <f>IFERROR(AVERAGEIFS(统调负荷!$E:$E,统调负荷!$B:$B,F$3,统调负荷!$C:$C,$A30)/10,"")</f>
        <v/>
      </c>
      <c r="G30" s="89">
        <f>IFERROR(AVERAGEIFS(统调负荷!$E:$E,统调负荷!$B:$B,G$3,统调负荷!$C:$C,$A30)/10,"")</f>
        <v/>
      </c>
      <c r="H30" s="89">
        <f>IFERROR(AVERAGEIFS(统调负荷!$E:$E,统调负荷!$B:$B,H$3,统调负荷!$C:$C,$A30)/10,"")</f>
        <v/>
      </c>
      <c r="I30" s="89">
        <f>IFERROR(AVERAGEIFS(统调负荷!$E:$E,统调负荷!$B:$B,I$3,统调负荷!$C:$C,$A30)/10,"")</f>
        <v/>
      </c>
      <c r="J30" s="89">
        <f>IFERROR(AVERAGEIFS(统调负荷!$E:$E,统调负荷!$B:$B,J$3,统调负荷!$C:$C,$A30)/10,"")</f>
        <v/>
      </c>
      <c r="K30" s="89">
        <f>IFERROR(AVERAGEIFS(统调负荷!$E:$E,统调负荷!$B:$B,K$3,统调负荷!$C:$C,$A30)/10,"")</f>
        <v/>
      </c>
      <c r="L30" s="89">
        <f>IFERROR(AVERAGEIFS(统调负荷!$E:$E,统调负荷!$B:$B,L$3,统调负荷!$C:$C,$A30)/10,"")</f>
        <v/>
      </c>
      <c r="M30" s="89">
        <f>IFERROR(AVERAGEIFS(统调负荷!$E:$E,统调负荷!$B:$B,M$3,统调负荷!$C:$C,$A30)/10,"")</f>
        <v/>
      </c>
      <c r="N30" s="89">
        <f>IFERROR(AVERAGEIFS(统调负荷!$E:$E,统调负荷!$B:$B,N$3,统调负荷!$C:$C,$A30)/10,"")</f>
        <v/>
      </c>
      <c r="O30" s="89">
        <f>IFERROR(AVERAGEIFS(统调负荷!$E:$E,统调负荷!$B:$B,O$3,统调负荷!$C:$C,$A30)/10,"")</f>
        <v/>
      </c>
      <c r="P30" s="89">
        <f>IFERROR(AVERAGEIFS(统调负荷!$E:$E,统调负荷!$B:$B,P$3,统调负荷!$C:$C,$A30)/10,"")</f>
        <v/>
      </c>
      <c r="Q30" s="89">
        <f>IFERROR(AVERAGEIFS(统调负荷!$E:$E,统调负荷!$B:$B,Q$3,统调负荷!$C:$C,$A30)/10,"")</f>
        <v/>
      </c>
      <c r="R30" s="89">
        <f>IFERROR(AVERAGEIFS(统调负荷!$E:$E,统调负荷!$B:$B,R$3,统调负荷!$C:$C,$A30)/10,"")</f>
        <v/>
      </c>
      <c r="S30" s="89">
        <f>IFERROR(AVERAGEIFS(统调负荷!$E:$E,统调负荷!$B:$B,S$3,统调负荷!$C:$C,$A30)/10,"")</f>
        <v/>
      </c>
      <c r="T30" s="89">
        <f>IFERROR(AVERAGEIFS(统调负荷!$E:$E,统调负荷!$B:$B,T$3,统调负荷!$C:$C,$A30)/10,"")</f>
        <v/>
      </c>
      <c r="U30" s="89">
        <f>IFERROR(AVERAGEIFS(统调负荷!$E:$E,统调负荷!$B:$B,U$3,统调负荷!$C:$C,$A30)/10,"")</f>
        <v/>
      </c>
      <c r="V30" s="89">
        <f>IFERROR(AVERAGEIFS(统调负荷!$E:$E,统调负荷!$B:$B,V$3,统调负荷!$C:$C,$A30)/10,"")</f>
        <v/>
      </c>
      <c r="W30" s="89">
        <f>IFERROR(AVERAGEIFS(统调负荷!$E:$E,统调负荷!$B:$B,W$3,统调负荷!$C:$C,$A30)/10,"")</f>
        <v/>
      </c>
      <c r="X30" s="89">
        <f>IFERROR(AVERAGEIFS(统调负荷!$E:$E,统调负荷!$B:$B,X$3,统调负荷!$C:$C,$A30)/10,"")</f>
        <v/>
      </c>
      <c r="Y30" s="89">
        <f>IFERROR(AVERAGEIFS(统调负荷!$E:$E,统调负荷!$B:$B,Y$3,统调负荷!$C:$C,$A30)/10,"")</f>
        <v/>
      </c>
      <c r="Z30" s="89">
        <f>IFERROR(AVERAGEIFS(统调负荷!$E:$E,统调负荷!$B:$B,Z$3,统调负荷!$C:$C,$A30)/10,"")</f>
        <v/>
      </c>
      <c r="AA30" s="89">
        <f>IFERROR(AVERAGEIFS(统调负荷!$E:$E,统调负荷!$B:$B,AA$3,统调负荷!$C:$C,$A30)/10,"")</f>
        <v/>
      </c>
      <c r="AB30" s="89">
        <f>IFERROR(AVERAGEIFS(统调负荷!$E:$E,统调负荷!$B:$B,AB$3,统调负荷!$C:$C,$A30)/10,"")</f>
        <v/>
      </c>
      <c r="AC30" s="89">
        <f>IFERROR(AVERAGEIFS(统调负荷!$E:$E,统调负荷!$B:$B,AC$3,统调负荷!$C:$C,$A30)/10,"")</f>
        <v/>
      </c>
      <c r="AD30" s="89" t="n"/>
      <c r="AE30" s="23">
        <f>检修、备用和必开!$A28</f>
        <v/>
      </c>
      <c r="AF30" s="92">
        <f>IFERROR(OFFSET($A$3,ROW(AE27)*2,COLUMN(E29))-OFFSET($A$3,ROW(AE27)*2-1,COLUMN(E29)),"")</f>
        <v/>
      </c>
      <c r="AG30" s="92">
        <f>IFERROR(OFFSET($A$3,ROW(AF27)*2,COLUMN(F29))-OFFSET($A$3,ROW(AF27)*2-1,COLUMN(F29)),"")</f>
        <v/>
      </c>
      <c r="AH30" s="92">
        <f>IFERROR(OFFSET($A$3,ROW(AG27)*2,COLUMN(G29))-OFFSET($A$3,ROW(AG27)*2-1,COLUMN(G29)),"")</f>
        <v/>
      </c>
      <c r="AI30" s="92">
        <f>IFERROR(OFFSET($A$3,ROW(AH27)*2,COLUMN(H29))-OFFSET($A$3,ROW(AH27)*2-1,COLUMN(H29)),"")</f>
        <v/>
      </c>
      <c r="AJ30" s="92">
        <f>IFERROR(OFFSET($A$3,ROW(AI27)*2,COLUMN(I29))-OFFSET($A$3,ROW(AI27)*2-1,COLUMN(I29)),"")</f>
        <v/>
      </c>
      <c r="AK30" s="92">
        <f>IFERROR(OFFSET($A$3,ROW(AJ27)*2,COLUMN(J29))-OFFSET($A$3,ROW(AJ27)*2-1,COLUMN(J29)),"")</f>
        <v/>
      </c>
      <c r="AL30" s="92">
        <f>IFERROR(OFFSET($A$3,ROW(AK27)*2,COLUMN(K29))-OFFSET($A$3,ROW(AK27)*2-1,COLUMN(K29)),"")</f>
        <v/>
      </c>
      <c r="AM30" s="92">
        <f>IFERROR(OFFSET($A$3,ROW(AL27)*2,COLUMN(L29))-OFFSET($A$3,ROW(AL27)*2-1,COLUMN(L29)),"")</f>
        <v/>
      </c>
      <c r="AN30" s="92">
        <f>IFERROR(OFFSET($A$3,ROW(AM27)*2,COLUMN(M29))-OFFSET($A$3,ROW(AM27)*2-1,COLUMN(M29)),"")</f>
        <v/>
      </c>
      <c r="AO30" s="92">
        <f>IFERROR(OFFSET($A$3,ROW(AN27)*2,COLUMN(N29))-OFFSET($A$3,ROW(AN27)*2-1,COLUMN(N29)),"")</f>
        <v/>
      </c>
      <c r="AP30" s="92">
        <f>IFERROR(OFFSET($A$3,ROW(AO27)*2,COLUMN(O29))-OFFSET($A$3,ROW(AO27)*2-1,COLUMN(O29)),"")</f>
        <v/>
      </c>
      <c r="AQ30" s="92">
        <f>IFERROR(OFFSET($A$3,ROW(AP27)*2,COLUMN(P29))-OFFSET($A$3,ROW(AP27)*2-1,COLUMN(P29)),"")</f>
        <v/>
      </c>
      <c r="AR30" s="92">
        <f>IFERROR(OFFSET($A$3,ROW(AQ27)*2,COLUMN(Q29))-OFFSET($A$3,ROW(AQ27)*2-1,COLUMN(Q29)),"")</f>
        <v/>
      </c>
      <c r="AS30" s="92">
        <f>IFERROR(OFFSET($A$3,ROW(AR27)*2,COLUMN(R29))-OFFSET($A$3,ROW(AR27)*2-1,COLUMN(R29)),"")</f>
        <v/>
      </c>
      <c r="AT30" s="92">
        <f>IFERROR(OFFSET($A$3,ROW(AS27)*2,COLUMN(S29))-OFFSET($A$3,ROW(AS27)*2-1,COLUMN(S29)),"")</f>
        <v/>
      </c>
      <c r="AU30" s="92">
        <f>IFERROR(OFFSET($A$3,ROW(AT27)*2,COLUMN(T29))-OFFSET($A$3,ROW(AT27)*2-1,COLUMN(T29)),"")</f>
        <v/>
      </c>
      <c r="AV30" s="92">
        <f>IFERROR(OFFSET($A$3,ROW(AU27)*2,COLUMN(U29))-OFFSET($A$3,ROW(AU27)*2-1,COLUMN(U29)),"")</f>
        <v/>
      </c>
      <c r="AW30" s="92">
        <f>IFERROR(OFFSET($A$3,ROW(AV27)*2,COLUMN(V29))-OFFSET($A$3,ROW(AV27)*2-1,COLUMN(V29)),"")</f>
        <v/>
      </c>
      <c r="AX30" s="92">
        <f>IFERROR(OFFSET($A$3,ROW(AW27)*2,COLUMN(W29))-OFFSET($A$3,ROW(AW27)*2-1,COLUMN(W29)),"")</f>
        <v/>
      </c>
      <c r="AY30" s="92">
        <f>IFERROR(OFFSET($A$3,ROW(AX27)*2,COLUMN(X29))-OFFSET($A$3,ROW(AX27)*2-1,COLUMN(X29)),"")</f>
        <v/>
      </c>
      <c r="AZ30" s="92">
        <f>IFERROR(OFFSET($A$3,ROW(AY27)*2,COLUMN(Y29))-OFFSET($A$3,ROW(AY27)*2-1,COLUMN(Y29)),"")</f>
        <v/>
      </c>
      <c r="BA30" s="92">
        <f>IFERROR(OFFSET($A$3,ROW(AZ27)*2,COLUMN(Z29))-OFFSET($A$3,ROW(AZ27)*2-1,COLUMN(Z29)),"")</f>
        <v/>
      </c>
      <c r="BB30" s="92">
        <f>IFERROR(OFFSET($A$3,ROW(BA27)*2,COLUMN(AA29))-OFFSET($A$3,ROW(BA27)*2-1,COLUMN(AA29)),"")</f>
        <v/>
      </c>
      <c r="BC30" s="92">
        <f>IFERROR(OFFSET($A$3,ROW(BB27)*2,COLUMN(AB29))-OFFSET($A$3,ROW(BB27)*2-1,COLUMN(AB29)),"")</f>
        <v/>
      </c>
    </row>
    <row r="31">
      <c r="A31" s="99" t="inlineStr">
        <is>
          <t>2025-01-14</t>
        </is>
      </c>
      <c r="B31" s="100" t="inlineStr">
        <is>
          <t>实际</t>
        </is>
      </c>
      <c r="C31" s="91">
        <f>IFERROR(AVERAGE(F31:AC31),"")</f>
        <v/>
      </c>
      <c r="D31" s="91">
        <f>IFERROR(MAX(F31:AC31),"")</f>
        <v/>
      </c>
      <c r="E31" s="91">
        <f>IFERROR(MIN(F31:AC31),"")</f>
        <v/>
      </c>
      <c r="F31" s="89">
        <f>IFERROR(AVERAGEIFS(统调负荷!$N:$N,统调负荷!$B:$B,F$3,统调负荷!$C:$C,$A31)/10,"")</f>
        <v/>
      </c>
      <c r="G31" s="89">
        <f>IFERROR(AVERAGEIFS(统调负荷!$N:$N,统调负荷!$B:$B,G$3,统调负荷!$C:$C,$A31)/10,"")</f>
        <v/>
      </c>
      <c r="H31" s="89">
        <f>IFERROR(AVERAGEIFS(统调负荷!$N:$N,统调负荷!$B:$B,H$3,统调负荷!$C:$C,$A31)/10,"")</f>
        <v/>
      </c>
      <c r="I31" s="89">
        <f>IFERROR(AVERAGEIFS(统调负荷!$N:$N,统调负荷!$B:$B,I$3,统调负荷!$C:$C,$A31)/10,"")</f>
        <v/>
      </c>
      <c r="J31" s="89">
        <f>IFERROR(AVERAGEIFS(统调负荷!$N:$N,统调负荷!$B:$B,J$3,统调负荷!$C:$C,$A31)/10,"")</f>
        <v/>
      </c>
      <c r="K31" s="89">
        <f>IFERROR(AVERAGEIFS(统调负荷!$N:$N,统调负荷!$B:$B,K$3,统调负荷!$C:$C,$A31)/10,"")</f>
        <v/>
      </c>
      <c r="L31" s="89">
        <f>IFERROR(AVERAGEIFS(统调负荷!$N:$N,统调负荷!$B:$B,L$3,统调负荷!$C:$C,$A31)/10,"")</f>
        <v/>
      </c>
      <c r="M31" s="89">
        <f>IFERROR(AVERAGEIFS(统调负荷!$N:$N,统调负荷!$B:$B,M$3,统调负荷!$C:$C,$A31)/10,"")</f>
        <v/>
      </c>
      <c r="N31" s="89">
        <f>IFERROR(AVERAGEIFS(统调负荷!$N:$N,统调负荷!$B:$B,N$3,统调负荷!$C:$C,$A31)/10,"")</f>
        <v/>
      </c>
      <c r="O31" s="89">
        <f>IFERROR(AVERAGEIFS(统调负荷!$N:$N,统调负荷!$B:$B,O$3,统调负荷!$C:$C,$A31)/10,"")</f>
        <v/>
      </c>
      <c r="P31" s="89">
        <f>IFERROR(AVERAGEIFS(统调负荷!$N:$N,统调负荷!$B:$B,P$3,统调负荷!$C:$C,$A31)/10,"")</f>
        <v/>
      </c>
      <c r="Q31" s="89">
        <f>IFERROR(AVERAGEIFS(统调负荷!$N:$N,统调负荷!$B:$B,Q$3,统调负荷!$C:$C,$A31)/10,"")</f>
        <v/>
      </c>
      <c r="R31" s="89">
        <f>IFERROR(AVERAGEIFS(统调负荷!$N:$N,统调负荷!$B:$B,R$3,统调负荷!$C:$C,$A31)/10,"")</f>
        <v/>
      </c>
      <c r="S31" s="89">
        <f>IFERROR(AVERAGEIFS(统调负荷!$N:$N,统调负荷!$B:$B,S$3,统调负荷!$C:$C,$A31)/10,"")</f>
        <v/>
      </c>
      <c r="T31" s="89">
        <f>IFERROR(AVERAGEIFS(统调负荷!$N:$N,统调负荷!$B:$B,T$3,统调负荷!$C:$C,$A31)/10,"")</f>
        <v/>
      </c>
      <c r="U31" s="89">
        <f>IFERROR(AVERAGEIFS(统调负荷!$N:$N,统调负荷!$B:$B,U$3,统调负荷!$C:$C,$A31)/10,"")</f>
        <v/>
      </c>
      <c r="V31" s="89">
        <f>IFERROR(AVERAGEIFS(统调负荷!$N:$N,统调负荷!$B:$B,V$3,统调负荷!$C:$C,$A31)/10,"")</f>
        <v/>
      </c>
      <c r="W31" s="89">
        <f>IFERROR(AVERAGEIFS(统调负荷!$N:$N,统调负荷!$B:$B,W$3,统调负荷!$C:$C,$A31)/10,"")</f>
        <v/>
      </c>
      <c r="X31" s="89">
        <f>IFERROR(AVERAGEIFS(统调负荷!$N:$N,统调负荷!$B:$B,X$3,统调负荷!$C:$C,$A31)/10,"")</f>
        <v/>
      </c>
      <c r="Y31" s="89">
        <f>IFERROR(AVERAGEIFS(统调负荷!$N:$N,统调负荷!$B:$B,Y$3,统调负荷!$C:$C,$A31)/10,"")</f>
        <v/>
      </c>
      <c r="Z31" s="89">
        <f>IFERROR(AVERAGEIFS(统调负荷!$N:$N,统调负荷!$B:$B,Z$3,统调负荷!$C:$C,$A31)/10,"")</f>
        <v/>
      </c>
      <c r="AA31" s="89">
        <f>IFERROR(AVERAGEIFS(统调负荷!$N:$N,统调负荷!$B:$B,AA$3,统调负荷!$C:$C,$A31)/10,"")</f>
        <v/>
      </c>
      <c r="AB31" s="89">
        <f>IFERROR(AVERAGEIFS(统调负荷!$N:$N,统调负荷!$B:$B,AB$3,统调负荷!$C:$C,$A31)/10,"")</f>
        <v/>
      </c>
      <c r="AC31" s="89">
        <f>IFERROR(AVERAGEIFS(统调负荷!$N:$N,统调负荷!$B:$B,AC$3,统调负荷!$C:$C,$A31)/10,"")</f>
        <v/>
      </c>
      <c r="AD31" s="89" t="n"/>
      <c r="AE31" s="23">
        <f>检修、备用和必开!$A29</f>
        <v/>
      </c>
      <c r="AF31" s="92">
        <f>IFERROR(OFFSET($A$3,ROW(AE28)*2,COLUMN(E30))-OFFSET($A$3,ROW(AE28)*2-1,COLUMN(E30)),"")</f>
        <v/>
      </c>
      <c r="AG31" s="92">
        <f>IFERROR(OFFSET($A$3,ROW(AF28)*2,COLUMN(F30))-OFFSET($A$3,ROW(AF28)*2-1,COLUMN(F30)),"")</f>
        <v/>
      </c>
      <c r="AH31" s="92">
        <f>IFERROR(OFFSET($A$3,ROW(AG28)*2,COLUMN(G30))-OFFSET($A$3,ROW(AG28)*2-1,COLUMN(G30)),"")</f>
        <v/>
      </c>
      <c r="AI31" s="92">
        <f>IFERROR(OFFSET($A$3,ROW(AH28)*2,COLUMN(H30))-OFFSET($A$3,ROW(AH28)*2-1,COLUMN(H30)),"")</f>
        <v/>
      </c>
      <c r="AJ31" s="92">
        <f>IFERROR(OFFSET($A$3,ROW(AI28)*2,COLUMN(I30))-OFFSET($A$3,ROW(AI28)*2-1,COLUMN(I30)),"")</f>
        <v/>
      </c>
      <c r="AK31" s="92">
        <f>IFERROR(OFFSET($A$3,ROW(AJ28)*2,COLUMN(J30))-OFFSET($A$3,ROW(AJ28)*2-1,COLUMN(J30)),"")</f>
        <v/>
      </c>
      <c r="AL31" s="92">
        <f>IFERROR(OFFSET($A$3,ROW(AK28)*2,COLUMN(K30))-OFFSET($A$3,ROW(AK28)*2-1,COLUMN(K30)),"")</f>
        <v/>
      </c>
      <c r="AM31" s="92">
        <f>IFERROR(OFFSET($A$3,ROW(AL28)*2,COLUMN(L30))-OFFSET($A$3,ROW(AL28)*2-1,COLUMN(L30)),"")</f>
        <v/>
      </c>
      <c r="AN31" s="92">
        <f>IFERROR(OFFSET($A$3,ROW(AM28)*2,COLUMN(M30))-OFFSET($A$3,ROW(AM28)*2-1,COLUMN(M30)),"")</f>
        <v/>
      </c>
      <c r="AO31" s="92">
        <f>IFERROR(OFFSET($A$3,ROW(AN28)*2,COLUMN(N30))-OFFSET($A$3,ROW(AN28)*2-1,COLUMN(N30)),"")</f>
        <v/>
      </c>
      <c r="AP31" s="92">
        <f>IFERROR(OFFSET($A$3,ROW(AO28)*2,COLUMN(O30))-OFFSET($A$3,ROW(AO28)*2-1,COLUMN(O30)),"")</f>
        <v/>
      </c>
      <c r="AQ31" s="92">
        <f>IFERROR(OFFSET($A$3,ROW(AP28)*2,COLUMN(P30))-OFFSET($A$3,ROW(AP28)*2-1,COLUMN(P30)),"")</f>
        <v/>
      </c>
      <c r="AR31" s="92">
        <f>IFERROR(OFFSET($A$3,ROW(AQ28)*2,COLUMN(Q30))-OFFSET($A$3,ROW(AQ28)*2-1,COLUMN(Q30)),"")</f>
        <v/>
      </c>
      <c r="AS31" s="92">
        <f>IFERROR(OFFSET($A$3,ROW(AR28)*2,COLUMN(R30))-OFFSET($A$3,ROW(AR28)*2-1,COLUMN(R30)),"")</f>
        <v/>
      </c>
      <c r="AT31" s="92">
        <f>IFERROR(OFFSET($A$3,ROW(AS28)*2,COLUMN(S30))-OFFSET($A$3,ROW(AS28)*2-1,COLUMN(S30)),"")</f>
        <v/>
      </c>
      <c r="AU31" s="92">
        <f>IFERROR(OFFSET($A$3,ROW(AT28)*2,COLUMN(T30))-OFFSET($A$3,ROW(AT28)*2-1,COLUMN(T30)),"")</f>
        <v/>
      </c>
      <c r="AV31" s="92">
        <f>IFERROR(OFFSET($A$3,ROW(AU28)*2,COLUMN(U30))-OFFSET($A$3,ROW(AU28)*2-1,COLUMN(U30)),"")</f>
        <v/>
      </c>
      <c r="AW31" s="92">
        <f>IFERROR(OFFSET($A$3,ROW(AV28)*2,COLUMN(V30))-OFFSET($A$3,ROW(AV28)*2-1,COLUMN(V30)),"")</f>
        <v/>
      </c>
      <c r="AX31" s="92">
        <f>IFERROR(OFFSET($A$3,ROW(AW28)*2,COLUMN(W30))-OFFSET($A$3,ROW(AW28)*2-1,COLUMN(W30)),"")</f>
        <v/>
      </c>
      <c r="AY31" s="92">
        <f>IFERROR(OFFSET($A$3,ROW(AX28)*2,COLUMN(X30))-OFFSET($A$3,ROW(AX28)*2-1,COLUMN(X30)),"")</f>
        <v/>
      </c>
      <c r="AZ31" s="92">
        <f>IFERROR(OFFSET($A$3,ROW(AY28)*2,COLUMN(Y30))-OFFSET($A$3,ROW(AY28)*2-1,COLUMN(Y30)),"")</f>
        <v/>
      </c>
      <c r="BA31" s="92">
        <f>IFERROR(OFFSET($A$3,ROW(AZ28)*2,COLUMN(Z30))-OFFSET($A$3,ROW(AZ28)*2-1,COLUMN(Z30)),"")</f>
        <v/>
      </c>
      <c r="BB31" s="92">
        <f>IFERROR(OFFSET($A$3,ROW(BA28)*2,COLUMN(AA30))-OFFSET($A$3,ROW(BA28)*2-1,COLUMN(AA30)),"")</f>
        <v/>
      </c>
      <c r="BC31" s="92">
        <f>IFERROR(OFFSET($A$3,ROW(BB28)*2,COLUMN(AB30))-OFFSET($A$3,ROW(BB28)*2-1,COLUMN(AB30)),"")</f>
        <v/>
      </c>
    </row>
    <row r="32">
      <c r="A32" s="97" t="inlineStr">
        <is>
          <t>2025-01-15</t>
        </is>
      </c>
      <c r="B32" s="100" t="inlineStr">
        <is>
          <t>预测</t>
        </is>
      </c>
      <c r="C32" s="91">
        <f>IFERROR(AVERAGE(F32:AC32),"")</f>
        <v/>
      </c>
      <c r="D32" s="91">
        <f>IFERROR(MAX(F32:AC32),"")</f>
        <v/>
      </c>
      <c r="E32" s="91">
        <f>IFERROR(MIN(F32:AC32),"")</f>
        <v/>
      </c>
      <c r="F32" s="89">
        <f>IFERROR(AVERAGEIFS(统调负荷!$E:$E,统调负荷!$B:$B,F$3,统调负荷!$C:$C,$A32)/10,"")</f>
        <v/>
      </c>
      <c r="G32" s="89">
        <f>IFERROR(AVERAGEIFS(统调负荷!$E:$E,统调负荷!$B:$B,G$3,统调负荷!$C:$C,$A32)/10,"")</f>
        <v/>
      </c>
      <c r="H32" s="89">
        <f>IFERROR(AVERAGEIFS(统调负荷!$E:$E,统调负荷!$B:$B,H$3,统调负荷!$C:$C,$A32)/10,"")</f>
        <v/>
      </c>
      <c r="I32" s="89">
        <f>IFERROR(AVERAGEIFS(统调负荷!$E:$E,统调负荷!$B:$B,I$3,统调负荷!$C:$C,$A32)/10,"")</f>
        <v/>
      </c>
      <c r="J32" s="89">
        <f>IFERROR(AVERAGEIFS(统调负荷!$E:$E,统调负荷!$B:$B,J$3,统调负荷!$C:$C,$A32)/10,"")</f>
        <v/>
      </c>
      <c r="K32" s="89">
        <f>IFERROR(AVERAGEIFS(统调负荷!$E:$E,统调负荷!$B:$B,K$3,统调负荷!$C:$C,$A32)/10,"")</f>
        <v/>
      </c>
      <c r="L32" s="89">
        <f>IFERROR(AVERAGEIFS(统调负荷!$E:$E,统调负荷!$B:$B,L$3,统调负荷!$C:$C,$A32)/10,"")</f>
        <v/>
      </c>
      <c r="M32" s="89">
        <f>IFERROR(AVERAGEIFS(统调负荷!$E:$E,统调负荷!$B:$B,M$3,统调负荷!$C:$C,$A32)/10,"")</f>
        <v/>
      </c>
      <c r="N32" s="89">
        <f>IFERROR(AVERAGEIFS(统调负荷!$E:$E,统调负荷!$B:$B,N$3,统调负荷!$C:$C,$A32)/10,"")</f>
        <v/>
      </c>
      <c r="O32" s="89">
        <f>IFERROR(AVERAGEIFS(统调负荷!$E:$E,统调负荷!$B:$B,O$3,统调负荷!$C:$C,$A32)/10,"")</f>
        <v/>
      </c>
      <c r="P32" s="89">
        <f>IFERROR(AVERAGEIFS(统调负荷!$E:$E,统调负荷!$B:$B,P$3,统调负荷!$C:$C,$A32)/10,"")</f>
        <v/>
      </c>
      <c r="Q32" s="89">
        <f>IFERROR(AVERAGEIFS(统调负荷!$E:$E,统调负荷!$B:$B,Q$3,统调负荷!$C:$C,$A32)/10,"")</f>
        <v/>
      </c>
      <c r="R32" s="89">
        <f>IFERROR(AVERAGEIFS(统调负荷!$E:$E,统调负荷!$B:$B,R$3,统调负荷!$C:$C,$A32)/10,"")</f>
        <v/>
      </c>
      <c r="S32" s="89">
        <f>IFERROR(AVERAGEIFS(统调负荷!$E:$E,统调负荷!$B:$B,S$3,统调负荷!$C:$C,$A32)/10,"")</f>
        <v/>
      </c>
      <c r="T32" s="89">
        <f>IFERROR(AVERAGEIFS(统调负荷!$E:$E,统调负荷!$B:$B,T$3,统调负荷!$C:$C,$A32)/10,"")</f>
        <v/>
      </c>
      <c r="U32" s="89">
        <f>IFERROR(AVERAGEIFS(统调负荷!$E:$E,统调负荷!$B:$B,U$3,统调负荷!$C:$C,$A32)/10,"")</f>
        <v/>
      </c>
      <c r="V32" s="89">
        <f>IFERROR(AVERAGEIFS(统调负荷!$E:$E,统调负荷!$B:$B,V$3,统调负荷!$C:$C,$A32)/10,"")</f>
        <v/>
      </c>
      <c r="W32" s="89">
        <f>IFERROR(AVERAGEIFS(统调负荷!$E:$E,统调负荷!$B:$B,W$3,统调负荷!$C:$C,$A32)/10,"")</f>
        <v/>
      </c>
      <c r="X32" s="89">
        <f>IFERROR(AVERAGEIFS(统调负荷!$E:$E,统调负荷!$B:$B,X$3,统调负荷!$C:$C,$A32)/10,"")</f>
        <v/>
      </c>
      <c r="Y32" s="89">
        <f>IFERROR(AVERAGEIFS(统调负荷!$E:$E,统调负荷!$B:$B,Y$3,统调负荷!$C:$C,$A32)/10,"")</f>
        <v/>
      </c>
      <c r="Z32" s="89">
        <f>IFERROR(AVERAGEIFS(统调负荷!$E:$E,统调负荷!$B:$B,Z$3,统调负荷!$C:$C,$A32)/10,"")</f>
        <v/>
      </c>
      <c r="AA32" s="89">
        <f>IFERROR(AVERAGEIFS(统调负荷!$E:$E,统调负荷!$B:$B,AA$3,统调负荷!$C:$C,$A32)/10,"")</f>
        <v/>
      </c>
      <c r="AB32" s="89">
        <f>IFERROR(AVERAGEIFS(统调负荷!$E:$E,统调负荷!$B:$B,AB$3,统调负荷!$C:$C,$A32)/10,"")</f>
        <v/>
      </c>
      <c r="AC32" s="89">
        <f>IFERROR(AVERAGEIFS(统调负荷!$E:$E,统调负荷!$B:$B,AC$3,统调负荷!$C:$C,$A32)/10,"")</f>
        <v/>
      </c>
      <c r="AD32" s="89" t="n"/>
      <c r="AE32" s="23">
        <f>检修、备用和必开!$A30</f>
        <v/>
      </c>
      <c r="AF32" s="92">
        <f>IFERROR(OFFSET($A$3,ROW(AE29)*2,COLUMN(E31))-OFFSET($A$3,ROW(AE29)*2-1,COLUMN(E31)),"")</f>
        <v/>
      </c>
      <c r="AG32" s="92">
        <f>IFERROR(OFFSET($A$3,ROW(AF29)*2,COLUMN(F31))-OFFSET($A$3,ROW(AF29)*2-1,COLUMN(F31)),"")</f>
        <v/>
      </c>
      <c r="AH32" s="92">
        <f>IFERROR(OFFSET($A$3,ROW(AG29)*2,COLUMN(G31))-OFFSET($A$3,ROW(AG29)*2-1,COLUMN(G31)),"")</f>
        <v/>
      </c>
      <c r="AI32" s="92">
        <f>IFERROR(OFFSET($A$3,ROW(AH29)*2,COLUMN(H31))-OFFSET($A$3,ROW(AH29)*2-1,COLUMN(H31)),"")</f>
        <v/>
      </c>
      <c r="AJ32" s="92">
        <f>IFERROR(OFFSET($A$3,ROW(AI29)*2,COLUMN(I31))-OFFSET($A$3,ROW(AI29)*2-1,COLUMN(I31)),"")</f>
        <v/>
      </c>
      <c r="AK32" s="92">
        <f>IFERROR(OFFSET($A$3,ROW(AJ29)*2,COLUMN(J31))-OFFSET($A$3,ROW(AJ29)*2-1,COLUMN(J31)),"")</f>
        <v/>
      </c>
      <c r="AL32" s="92">
        <f>IFERROR(OFFSET($A$3,ROW(AK29)*2,COLUMN(K31))-OFFSET($A$3,ROW(AK29)*2-1,COLUMN(K31)),"")</f>
        <v/>
      </c>
      <c r="AM32" s="92">
        <f>IFERROR(OFFSET($A$3,ROW(AL29)*2,COLUMN(L31))-OFFSET($A$3,ROW(AL29)*2-1,COLUMN(L31)),"")</f>
        <v/>
      </c>
      <c r="AN32" s="92">
        <f>IFERROR(OFFSET($A$3,ROW(AM29)*2,COLUMN(M31))-OFFSET($A$3,ROW(AM29)*2-1,COLUMN(M31)),"")</f>
        <v/>
      </c>
      <c r="AO32" s="92">
        <f>IFERROR(OFFSET($A$3,ROW(AN29)*2,COLUMN(N31))-OFFSET($A$3,ROW(AN29)*2-1,COLUMN(N31)),"")</f>
        <v/>
      </c>
      <c r="AP32" s="92">
        <f>IFERROR(OFFSET($A$3,ROW(AO29)*2,COLUMN(O31))-OFFSET($A$3,ROW(AO29)*2-1,COLUMN(O31)),"")</f>
        <v/>
      </c>
      <c r="AQ32" s="92">
        <f>IFERROR(OFFSET($A$3,ROW(AP29)*2,COLUMN(P31))-OFFSET($A$3,ROW(AP29)*2-1,COLUMN(P31)),"")</f>
        <v/>
      </c>
      <c r="AR32" s="92">
        <f>IFERROR(OFFSET($A$3,ROW(AQ29)*2,COLUMN(Q31))-OFFSET($A$3,ROW(AQ29)*2-1,COLUMN(Q31)),"")</f>
        <v/>
      </c>
      <c r="AS32" s="92">
        <f>IFERROR(OFFSET($A$3,ROW(AR29)*2,COLUMN(R31))-OFFSET($A$3,ROW(AR29)*2-1,COLUMN(R31)),"")</f>
        <v/>
      </c>
      <c r="AT32" s="92">
        <f>IFERROR(OFFSET($A$3,ROW(AS29)*2,COLUMN(S31))-OFFSET($A$3,ROW(AS29)*2-1,COLUMN(S31)),"")</f>
        <v/>
      </c>
      <c r="AU32" s="92">
        <f>IFERROR(OFFSET($A$3,ROW(AT29)*2,COLUMN(T31))-OFFSET($A$3,ROW(AT29)*2-1,COLUMN(T31)),"")</f>
        <v/>
      </c>
      <c r="AV32" s="92">
        <f>IFERROR(OFFSET($A$3,ROW(AU29)*2,COLUMN(U31))-OFFSET($A$3,ROW(AU29)*2-1,COLUMN(U31)),"")</f>
        <v/>
      </c>
      <c r="AW32" s="92">
        <f>IFERROR(OFFSET($A$3,ROW(AV29)*2,COLUMN(V31))-OFFSET($A$3,ROW(AV29)*2-1,COLUMN(V31)),"")</f>
        <v/>
      </c>
      <c r="AX32" s="92">
        <f>IFERROR(OFFSET($A$3,ROW(AW29)*2,COLUMN(W31))-OFFSET($A$3,ROW(AW29)*2-1,COLUMN(W31)),"")</f>
        <v/>
      </c>
      <c r="AY32" s="92">
        <f>IFERROR(OFFSET($A$3,ROW(AX29)*2,COLUMN(X31))-OFFSET($A$3,ROW(AX29)*2-1,COLUMN(X31)),"")</f>
        <v/>
      </c>
      <c r="AZ32" s="92">
        <f>IFERROR(OFFSET($A$3,ROW(AY29)*2,COLUMN(Y31))-OFFSET($A$3,ROW(AY29)*2-1,COLUMN(Y31)),"")</f>
        <v/>
      </c>
      <c r="BA32" s="92">
        <f>IFERROR(OFFSET($A$3,ROW(AZ29)*2,COLUMN(Z31))-OFFSET($A$3,ROW(AZ29)*2-1,COLUMN(Z31)),"")</f>
        <v/>
      </c>
      <c r="BB32" s="92">
        <f>IFERROR(OFFSET($A$3,ROW(BA29)*2,COLUMN(AA31))-OFFSET($A$3,ROW(BA29)*2-1,COLUMN(AA31)),"")</f>
        <v/>
      </c>
      <c r="BC32" s="92">
        <f>IFERROR(OFFSET($A$3,ROW(BB29)*2,COLUMN(AB31))-OFFSET($A$3,ROW(BB29)*2-1,COLUMN(AB31)),"")</f>
        <v/>
      </c>
    </row>
    <row r="33">
      <c r="A33" s="99" t="inlineStr">
        <is>
          <t>2025-01-15</t>
        </is>
      </c>
      <c r="B33" s="100" t="inlineStr">
        <is>
          <t>实际</t>
        </is>
      </c>
      <c r="C33" s="91">
        <f>IFERROR(AVERAGE(F33:AC33),"")</f>
        <v/>
      </c>
      <c r="D33" s="91">
        <f>IFERROR(MAX(F33:AC33),"")</f>
        <v/>
      </c>
      <c r="E33" s="91">
        <f>IFERROR(MIN(F33:AC33),"")</f>
        <v/>
      </c>
      <c r="F33" s="89">
        <f>IFERROR(AVERAGEIFS(统调负荷!$N:$N,统调负荷!$B:$B,F$3,统调负荷!$C:$C,$A33)/10,"")</f>
        <v/>
      </c>
      <c r="G33" s="89">
        <f>IFERROR(AVERAGEIFS(统调负荷!$N:$N,统调负荷!$B:$B,G$3,统调负荷!$C:$C,$A33)/10,"")</f>
        <v/>
      </c>
      <c r="H33" s="89">
        <f>IFERROR(AVERAGEIFS(统调负荷!$N:$N,统调负荷!$B:$B,H$3,统调负荷!$C:$C,$A33)/10,"")</f>
        <v/>
      </c>
      <c r="I33" s="89">
        <f>IFERROR(AVERAGEIFS(统调负荷!$N:$N,统调负荷!$B:$B,I$3,统调负荷!$C:$C,$A33)/10,"")</f>
        <v/>
      </c>
      <c r="J33" s="89">
        <f>IFERROR(AVERAGEIFS(统调负荷!$N:$N,统调负荷!$B:$B,J$3,统调负荷!$C:$C,$A33)/10,"")</f>
        <v/>
      </c>
      <c r="K33" s="89">
        <f>IFERROR(AVERAGEIFS(统调负荷!$N:$N,统调负荷!$B:$B,K$3,统调负荷!$C:$C,$A33)/10,"")</f>
        <v/>
      </c>
      <c r="L33" s="89">
        <f>IFERROR(AVERAGEIFS(统调负荷!$N:$N,统调负荷!$B:$B,L$3,统调负荷!$C:$C,$A33)/10,"")</f>
        <v/>
      </c>
      <c r="M33" s="89">
        <f>IFERROR(AVERAGEIFS(统调负荷!$N:$N,统调负荷!$B:$B,M$3,统调负荷!$C:$C,$A33)/10,"")</f>
        <v/>
      </c>
      <c r="N33" s="89">
        <f>IFERROR(AVERAGEIFS(统调负荷!$N:$N,统调负荷!$B:$B,N$3,统调负荷!$C:$C,$A33)/10,"")</f>
        <v/>
      </c>
      <c r="O33" s="89">
        <f>IFERROR(AVERAGEIFS(统调负荷!$N:$N,统调负荷!$B:$B,O$3,统调负荷!$C:$C,$A33)/10,"")</f>
        <v/>
      </c>
      <c r="P33" s="89">
        <f>IFERROR(AVERAGEIFS(统调负荷!$N:$N,统调负荷!$B:$B,P$3,统调负荷!$C:$C,$A33)/10,"")</f>
        <v/>
      </c>
      <c r="Q33" s="89">
        <f>IFERROR(AVERAGEIFS(统调负荷!$N:$N,统调负荷!$B:$B,Q$3,统调负荷!$C:$C,$A33)/10,"")</f>
        <v/>
      </c>
      <c r="R33" s="89">
        <f>IFERROR(AVERAGEIFS(统调负荷!$N:$N,统调负荷!$B:$B,R$3,统调负荷!$C:$C,$A33)/10,"")</f>
        <v/>
      </c>
      <c r="S33" s="89">
        <f>IFERROR(AVERAGEIFS(统调负荷!$N:$N,统调负荷!$B:$B,S$3,统调负荷!$C:$C,$A33)/10,"")</f>
        <v/>
      </c>
      <c r="T33" s="89">
        <f>IFERROR(AVERAGEIFS(统调负荷!$N:$N,统调负荷!$B:$B,T$3,统调负荷!$C:$C,$A33)/10,"")</f>
        <v/>
      </c>
      <c r="U33" s="89">
        <f>IFERROR(AVERAGEIFS(统调负荷!$N:$N,统调负荷!$B:$B,U$3,统调负荷!$C:$C,$A33)/10,"")</f>
        <v/>
      </c>
      <c r="V33" s="89">
        <f>IFERROR(AVERAGEIFS(统调负荷!$N:$N,统调负荷!$B:$B,V$3,统调负荷!$C:$C,$A33)/10,"")</f>
        <v/>
      </c>
      <c r="W33" s="89">
        <f>IFERROR(AVERAGEIFS(统调负荷!$N:$N,统调负荷!$B:$B,W$3,统调负荷!$C:$C,$A33)/10,"")</f>
        <v/>
      </c>
      <c r="X33" s="89">
        <f>IFERROR(AVERAGEIFS(统调负荷!$N:$N,统调负荷!$B:$B,X$3,统调负荷!$C:$C,$A33)/10,"")</f>
        <v/>
      </c>
      <c r="Y33" s="89">
        <f>IFERROR(AVERAGEIFS(统调负荷!$N:$N,统调负荷!$B:$B,Y$3,统调负荷!$C:$C,$A33)/10,"")</f>
        <v/>
      </c>
      <c r="Z33" s="89">
        <f>IFERROR(AVERAGEIFS(统调负荷!$N:$N,统调负荷!$B:$B,Z$3,统调负荷!$C:$C,$A33)/10,"")</f>
        <v/>
      </c>
      <c r="AA33" s="89">
        <f>IFERROR(AVERAGEIFS(统调负荷!$N:$N,统调负荷!$B:$B,AA$3,统调负荷!$C:$C,$A33)/10,"")</f>
        <v/>
      </c>
      <c r="AB33" s="89">
        <f>IFERROR(AVERAGEIFS(统调负荷!$N:$N,统调负荷!$B:$B,AB$3,统调负荷!$C:$C,$A33)/10,"")</f>
        <v/>
      </c>
      <c r="AC33" s="89">
        <f>IFERROR(AVERAGEIFS(统调负荷!$N:$N,统调负荷!$B:$B,AC$3,统调负荷!$C:$C,$A33)/10,"")</f>
        <v/>
      </c>
      <c r="AD33" s="89" t="n"/>
      <c r="AE33" s="23">
        <f>检修、备用和必开!$A31</f>
        <v/>
      </c>
      <c r="AF33" s="92">
        <f>IFERROR(OFFSET($A$3,ROW(AE30)*2,COLUMN(E32))-OFFSET($A$3,ROW(AE30)*2-1,COLUMN(E32)),"")</f>
        <v/>
      </c>
      <c r="AG33" s="92">
        <f>IFERROR(OFFSET($A$3,ROW(AF30)*2,COLUMN(F32))-OFFSET($A$3,ROW(AF30)*2-1,COLUMN(F32)),"")</f>
        <v/>
      </c>
      <c r="AH33" s="92">
        <f>IFERROR(OFFSET($A$3,ROW(AG30)*2,COLUMN(G32))-OFFSET($A$3,ROW(AG30)*2-1,COLUMN(G32)),"")</f>
        <v/>
      </c>
      <c r="AI33" s="92">
        <f>IFERROR(OFFSET($A$3,ROW(AH30)*2,COLUMN(H32))-OFFSET($A$3,ROW(AH30)*2-1,COLUMN(H32)),"")</f>
        <v/>
      </c>
      <c r="AJ33" s="92">
        <f>IFERROR(OFFSET($A$3,ROW(AI30)*2,COLUMN(I32))-OFFSET($A$3,ROW(AI30)*2-1,COLUMN(I32)),"")</f>
        <v/>
      </c>
      <c r="AK33" s="92">
        <f>IFERROR(OFFSET($A$3,ROW(AJ30)*2,COLUMN(J32))-OFFSET($A$3,ROW(AJ30)*2-1,COLUMN(J32)),"")</f>
        <v/>
      </c>
      <c r="AL33" s="92">
        <f>IFERROR(OFFSET($A$3,ROW(AK30)*2,COLUMN(K32))-OFFSET($A$3,ROW(AK30)*2-1,COLUMN(K32)),"")</f>
        <v/>
      </c>
      <c r="AM33" s="92">
        <f>IFERROR(OFFSET($A$3,ROW(AL30)*2,COLUMN(L32))-OFFSET($A$3,ROW(AL30)*2-1,COLUMN(L32)),"")</f>
        <v/>
      </c>
      <c r="AN33" s="92">
        <f>IFERROR(OFFSET($A$3,ROW(AM30)*2,COLUMN(M32))-OFFSET($A$3,ROW(AM30)*2-1,COLUMN(M32)),"")</f>
        <v/>
      </c>
      <c r="AO33" s="92">
        <f>IFERROR(OFFSET($A$3,ROW(AN30)*2,COLUMN(N32))-OFFSET($A$3,ROW(AN30)*2-1,COLUMN(N32)),"")</f>
        <v/>
      </c>
      <c r="AP33" s="92">
        <f>IFERROR(OFFSET($A$3,ROW(AO30)*2,COLUMN(O32))-OFFSET($A$3,ROW(AO30)*2-1,COLUMN(O32)),"")</f>
        <v/>
      </c>
      <c r="AQ33" s="92">
        <f>IFERROR(OFFSET($A$3,ROW(AP30)*2,COLUMN(P32))-OFFSET($A$3,ROW(AP30)*2-1,COLUMN(P32)),"")</f>
        <v/>
      </c>
      <c r="AR33" s="92">
        <f>IFERROR(OFFSET($A$3,ROW(AQ30)*2,COLUMN(Q32))-OFFSET($A$3,ROW(AQ30)*2-1,COLUMN(Q32)),"")</f>
        <v/>
      </c>
      <c r="AS33" s="92">
        <f>IFERROR(OFFSET($A$3,ROW(AR30)*2,COLUMN(R32))-OFFSET($A$3,ROW(AR30)*2-1,COLUMN(R32)),"")</f>
        <v/>
      </c>
      <c r="AT33" s="92">
        <f>IFERROR(OFFSET($A$3,ROW(AS30)*2,COLUMN(S32))-OFFSET($A$3,ROW(AS30)*2-1,COLUMN(S32)),"")</f>
        <v/>
      </c>
      <c r="AU33" s="92">
        <f>IFERROR(OFFSET($A$3,ROW(AT30)*2,COLUMN(T32))-OFFSET($A$3,ROW(AT30)*2-1,COLUMN(T32)),"")</f>
        <v/>
      </c>
      <c r="AV33" s="92">
        <f>IFERROR(OFFSET($A$3,ROW(AU30)*2,COLUMN(U32))-OFFSET($A$3,ROW(AU30)*2-1,COLUMN(U32)),"")</f>
        <v/>
      </c>
      <c r="AW33" s="92">
        <f>IFERROR(OFFSET($A$3,ROW(AV30)*2,COLUMN(V32))-OFFSET($A$3,ROW(AV30)*2-1,COLUMN(V32)),"")</f>
        <v/>
      </c>
      <c r="AX33" s="92">
        <f>IFERROR(OFFSET($A$3,ROW(AW30)*2,COLUMN(W32))-OFFSET($A$3,ROW(AW30)*2-1,COLUMN(W32)),"")</f>
        <v/>
      </c>
      <c r="AY33" s="92">
        <f>IFERROR(OFFSET($A$3,ROW(AX30)*2,COLUMN(X32))-OFFSET($A$3,ROW(AX30)*2-1,COLUMN(X32)),"")</f>
        <v/>
      </c>
      <c r="AZ33" s="92">
        <f>IFERROR(OFFSET($A$3,ROW(AY30)*2,COLUMN(Y32))-OFFSET($A$3,ROW(AY30)*2-1,COLUMN(Y32)),"")</f>
        <v/>
      </c>
      <c r="BA33" s="92">
        <f>IFERROR(OFFSET($A$3,ROW(AZ30)*2,COLUMN(Z32))-OFFSET($A$3,ROW(AZ30)*2-1,COLUMN(Z32)),"")</f>
        <v/>
      </c>
      <c r="BB33" s="92">
        <f>IFERROR(OFFSET($A$3,ROW(BA30)*2,COLUMN(AA32))-OFFSET($A$3,ROW(BA30)*2-1,COLUMN(AA32)),"")</f>
        <v/>
      </c>
      <c r="BC33" s="92">
        <f>IFERROR(OFFSET($A$3,ROW(BB30)*2,COLUMN(AB32))-OFFSET($A$3,ROW(BB30)*2-1,COLUMN(AB32)),"")</f>
        <v/>
      </c>
    </row>
    <row r="34">
      <c r="A34" s="97" t="inlineStr">
        <is>
          <t>2025-01-16</t>
        </is>
      </c>
      <c r="B34" s="100" t="inlineStr">
        <is>
          <t>预测</t>
        </is>
      </c>
      <c r="C34" s="91">
        <f>IFERROR(AVERAGE(F34:AC34),"")</f>
        <v/>
      </c>
      <c r="D34" s="91">
        <f>IFERROR(MAX(F34:AC34),"")</f>
        <v/>
      </c>
      <c r="E34" s="91">
        <f>IFERROR(MIN(F34:AC34),"")</f>
        <v/>
      </c>
      <c r="F34" s="89">
        <f>IFERROR(AVERAGEIFS(统调负荷!$E:$E,统调负荷!$B:$B,F$3,统调负荷!$C:$C,$A34)/10,"")</f>
        <v/>
      </c>
      <c r="G34" s="89">
        <f>IFERROR(AVERAGEIFS(统调负荷!$E:$E,统调负荷!$B:$B,G$3,统调负荷!$C:$C,$A34)/10,"")</f>
        <v/>
      </c>
      <c r="H34" s="89">
        <f>IFERROR(AVERAGEIFS(统调负荷!$E:$E,统调负荷!$B:$B,H$3,统调负荷!$C:$C,$A34)/10,"")</f>
        <v/>
      </c>
      <c r="I34" s="89">
        <f>IFERROR(AVERAGEIFS(统调负荷!$E:$E,统调负荷!$B:$B,I$3,统调负荷!$C:$C,$A34)/10,"")</f>
        <v/>
      </c>
      <c r="J34" s="89">
        <f>IFERROR(AVERAGEIFS(统调负荷!$E:$E,统调负荷!$B:$B,J$3,统调负荷!$C:$C,$A34)/10,"")</f>
        <v/>
      </c>
      <c r="K34" s="89">
        <f>IFERROR(AVERAGEIFS(统调负荷!$E:$E,统调负荷!$B:$B,K$3,统调负荷!$C:$C,$A34)/10,"")</f>
        <v/>
      </c>
      <c r="L34" s="89">
        <f>IFERROR(AVERAGEIFS(统调负荷!$E:$E,统调负荷!$B:$B,L$3,统调负荷!$C:$C,$A34)/10,"")</f>
        <v/>
      </c>
      <c r="M34" s="89">
        <f>IFERROR(AVERAGEIFS(统调负荷!$E:$E,统调负荷!$B:$B,M$3,统调负荷!$C:$C,$A34)/10,"")</f>
        <v/>
      </c>
      <c r="N34" s="89">
        <f>IFERROR(AVERAGEIFS(统调负荷!$E:$E,统调负荷!$B:$B,N$3,统调负荷!$C:$C,$A34)/10,"")</f>
        <v/>
      </c>
      <c r="O34" s="89">
        <f>IFERROR(AVERAGEIFS(统调负荷!$E:$E,统调负荷!$B:$B,O$3,统调负荷!$C:$C,$A34)/10,"")</f>
        <v/>
      </c>
      <c r="P34" s="89">
        <f>IFERROR(AVERAGEIFS(统调负荷!$E:$E,统调负荷!$B:$B,P$3,统调负荷!$C:$C,$A34)/10,"")</f>
        <v/>
      </c>
      <c r="Q34" s="89">
        <f>IFERROR(AVERAGEIFS(统调负荷!$E:$E,统调负荷!$B:$B,Q$3,统调负荷!$C:$C,$A34)/10,"")</f>
        <v/>
      </c>
      <c r="R34" s="89">
        <f>IFERROR(AVERAGEIFS(统调负荷!$E:$E,统调负荷!$B:$B,R$3,统调负荷!$C:$C,$A34)/10,"")</f>
        <v/>
      </c>
      <c r="S34" s="89">
        <f>IFERROR(AVERAGEIFS(统调负荷!$E:$E,统调负荷!$B:$B,S$3,统调负荷!$C:$C,$A34)/10,"")</f>
        <v/>
      </c>
      <c r="T34" s="89">
        <f>IFERROR(AVERAGEIFS(统调负荷!$E:$E,统调负荷!$B:$B,T$3,统调负荷!$C:$C,$A34)/10,"")</f>
        <v/>
      </c>
      <c r="U34" s="89">
        <f>IFERROR(AVERAGEIFS(统调负荷!$E:$E,统调负荷!$B:$B,U$3,统调负荷!$C:$C,$A34)/10,"")</f>
        <v/>
      </c>
      <c r="V34" s="89">
        <f>IFERROR(AVERAGEIFS(统调负荷!$E:$E,统调负荷!$B:$B,V$3,统调负荷!$C:$C,$A34)/10,"")</f>
        <v/>
      </c>
      <c r="W34" s="89">
        <f>IFERROR(AVERAGEIFS(统调负荷!$E:$E,统调负荷!$B:$B,W$3,统调负荷!$C:$C,$A34)/10,"")</f>
        <v/>
      </c>
      <c r="X34" s="89">
        <f>IFERROR(AVERAGEIFS(统调负荷!$E:$E,统调负荷!$B:$B,X$3,统调负荷!$C:$C,$A34)/10,"")</f>
        <v/>
      </c>
      <c r="Y34" s="89">
        <f>IFERROR(AVERAGEIFS(统调负荷!$E:$E,统调负荷!$B:$B,Y$3,统调负荷!$C:$C,$A34)/10,"")</f>
        <v/>
      </c>
      <c r="Z34" s="89">
        <f>IFERROR(AVERAGEIFS(统调负荷!$E:$E,统调负荷!$B:$B,Z$3,统调负荷!$C:$C,$A34)/10,"")</f>
        <v/>
      </c>
      <c r="AA34" s="89">
        <f>IFERROR(AVERAGEIFS(统调负荷!$E:$E,统调负荷!$B:$B,AA$3,统调负荷!$C:$C,$A34)/10,"")</f>
        <v/>
      </c>
      <c r="AB34" s="89">
        <f>IFERROR(AVERAGEIFS(统调负荷!$E:$E,统调负荷!$B:$B,AB$3,统调负荷!$C:$C,$A34)/10,"")</f>
        <v/>
      </c>
      <c r="AC34" s="89">
        <f>IFERROR(AVERAGEIFS(统调负荷!$E:$E,统调负荷!$B:$B,AC$3,统调负荷!$C:$C,$A34)/10,"")</f>
        <v/>
      </c>
      <c r="AD34" s="89" t="n"/>
      <c r="AE34" s="23">
        <f>检修、备用和必开!$A32</f>
        <v/>
      </c>
      <c r="AF34" s="92">
        <f>IFERROR(OFFSET($A$3,ROW(AE31)*2,COLUMN(E33))-OFFSET($A$3,ROW(AE31)*2-1,COLUMN(E33)),"")</f>
        <v/>
      </c>
      <c r="AG34" s="92">
        <f>IFERROR(OFFSET($A$3,ROW(AF31)*2,COLUMN(F33))-OFFSET($A$3,ROW(AF31)*2-1,COLUMN(F33)),"")</f>
        <v/>
      </c>
      <c r="AH34" s="92">
        <f>IFERROR(OFFSET($A$3,ROW(AG31)*2,COLUMN(G33))-OFFSET($A$3,ROW(AG31)*2-1,COLUMN(G33)),"")</f>
        <v/>
      </c>
      <c r="AI34" s="92">
        <f>IFERROR(OFFSET($A$3,ROW(AH31)*2,COLUMN(H33))-OFFSET($A$3,ROW(AH31)*2-1,COLUMN(H33)),"")</f>
        <v/>
      </c>
      <c r="AJ34" s="92">
        <f>IFERROR(OFFSET($A$3,ROW(AI31)*2,COLUMN(I33))-OFFSET($A$3,ROW(AI31)*2-1,COLUMN(I33)),"")</f>
        <v/>
      </c>
      <c r="AK34" s="92">
        <f>IFERROR(OFFSET($A$3,ROW(AJ31)*2,COLUMN(J33))-OFFSET($A$3,ROW(AJ31)*2-1,COLUMN(J33)),"")</f>
        <v/>
      </c>
      <c r="AL34" s="92">
        <f>IFERROR(OFFSET($A$3,ROW(AK31)*2,COLUMN(K33))-OFFSET($A$3,ROW(AK31)*2-1,COLUMN(K33)),"")</f>
        <v/>
      </c>
      <c r="AM34" s="92">
        <f>IFERROR(OFFSET($A$3,ROW(AL31)*2,COLUMN(L33))-OFFSET($A$3,ROW(AL31)*2-1,COLUMN(L33)),"")</f>
        <v/>
      </c>
      <c r="AN34" s="92">
        <f>IFERROR(OFFSET($A$3,ROW(AM31)*2,COLUMN(M33))-OFFSET($A$3,ROW(AM31)*2-1,COLUMN(M33)),"")</f>
        <v/>
      </c>
      <c r="AO34" s="92">
        <f>IFERROR(OFFSET($A$3,ROW(AN31)*2,COLUMN(N33))-OFFSET($A$3,ROW(AN31)*2-1,COLUMN(N33)),"")</f>
        <v/>
      </c>
      <c r="AP34" s="92">
        <f>IFERROR(OFFSET($A$3,ROW(AO31)*2,COLUMN(O33))-OFFSET($A$3,ROW(AO31)*2-1,COLUMN(O33)),"")</f>
        <v/>
      </c>
      <c r="AQ34" s="92">
        <f>IFERROR(OFFSET($A$3,ROW(AP31)*2,COLUMN(P33))-OFFSET($A$3,ROW(AP31)*2-1,COLUMN(P33)),"")</f>
        <v/>
      </c>
      <c r="AR34" s="92">
        <f>IFERROR(OFFSET($A$3,ROW(AQ31)*2,COLUMN(Q33))-OFFSET($A$3,ROW(AQ31)*2-1,COLUMN(Q33)),"")</f>
        <v/>
      </c>
      <c r="AS34" s="92">
        <f>IFERROR(OFFSET($A$3,ROW(AR31)*2,COLUMN(R33))-OFFSET($A$3,ROW(AR31)*2-1,COLUMN(R33)),"")</f>
        <v/>
      </c>
      <c r="AT34" s="92">
        <f>IFERROR(OFFSET($A$3,ROW(AS31)*2,COLUMN(S33))-OFFSET($A$3,ROW(AS31)*2-1,COLUMN(S33)),"")</f>
        <v/>
      </c>
      <c r="AU34" s="92">
        <f>IFERROR(OFFSET($A$3,ROW(AT31)*2,COLUMN(T33))-OFFSET($A$3,ROW(AT31)*2-1,COLUMN(T33)),"")</f>
        <v/>
      </c>
      <c r="AV34" s="92">
        <f>IFERROR(OFFSET($A$3,ROW(AU31)*2,COLUMN(U33))-OFFSET($A$3,ROW(AU31)*2-1,COLUMN(U33)),"")</f>
        <v/>
      </c>
      <c r="AW34" s="92">
        <f>IFERROR(OFFSET($A$3,ROW(AV31)*2,COLUMN(V33))-OFFSET($A$3,ROW(AV31)*2-1,COLUMN(V33)),"")</f>
        <v/>
      </c>
      <c r="AX34" s="92">
        <f>IFERROR(OFFSET($A$3,ROW(AW31)*2,COLUMN(W33))-OFFSET($A$3,ROW(AW31)*2-1,COLUMN(W33)),"")</f>
        <v/>
      </c>
      <c r="AY34" s="92">
        <f>IFERROR(OFFSET($A$3,ROW(AX31)*2,COLUMN(X33))-OFFSET($A$3,ROW(AX31)*2-1,COLUMN(X33)),"")</f>
        <v/>
      </c>
      <c r="AZ34" s="92">
        <f>IFERROR(OFFSET($A$3,ROW(AY31)*2,COLUMN(Y33))-OFFSET($A$3,ROW(AY31)*2-1,COLUMN(Y33)),"")</f>
        <v/>
      </c>
      <c r="BA34" s="92">
        <f>IFERROR(OFFSET($A$3,ROW(AZ31)*2,COLUMN(Z33))-OFFSET($A$3,ROW(AZ31)*2-1,COLUMN(Z33)),"")</f>
        <v/>
      </c>
      <c r="BB34" s="92">
        <f>IFERROR(OFFSET($A$3,ROW(BA31)*2,COLUMN(AA33))-OFFSET($A$3,ROW(BA31)*2-1,COLUMN(AA33)),"")</f>
        <v/>
      </c>
      <c r="BC34" s="92">
        <f>IFERROR(OFFSET($A$3,ROW(BB31)*2,COLUMN(AB33))-OFFSET($A$3,ROW(BB31)*2-1,COLUMN(AB33)),"")</f>
        <v/>
      </c>
    </row>
    <row r="35">
      <c r="A35" s="99" t="inlineStr">
        <is>
          <t>2025-01-16</t>
        </is>
      </c>
      <c r="B35" s="100" t="inlineStr">
        <is>
          <t>实际</t>
        </is>
      </c>
      <c r="C35" s="91">
        <f>IFERROR(AVERAGE(F35:AC35),"")</f>
        <v/>
      </c>
      <c r="D35" s="91">
        <f>IFERROR(MAX(F35:AC35),"")</f>
        <v/>
      </c>
      <c r="E35" s="91">
        <f>IFERROR(MIN(F35:AC35),"")</f>
        <v/>
      </c>
      <c r="F35" s="89">
        <f>IFERROR(AVERAGEIFS(统调负荷!$N:$N,统调负荷!$B:$B,F$3,统调负荷!$C:$C,$A35)/10,"")</f>
        <v/>
      </c>
      <c r="G35" s="89">
        <f>IFERROR(AVERAGEIFS(统调负荷!$N:$N,统调负荷!$B:$B,G$3,统调负荷!$C:$C,$A35)/10,"")</f>
        <v/>
      </c>
      <c r="H35" s="89">
        <f>IFERROR(AVERAGEIFS(统调负荷!$N:$N,统调负荷!$B:$B,H$3,统调负荷!$C:$C,$A35)/10,"")</f>
        <v/>
      </c>
      <c r="I35" s="89">
        <f>IFERROR(AVERAGEIFS(统调负荷!$N:$N,统调负荷!$B:$B,I$3,统调负荷!$C:$C,$A35)/10,"")</f>
        <v/>
      </c>
      <c r="J35" s="89">
        <f>IFERROR(AVERAGEIFS(统调负荷!$N:$N,统调负荷!$B:$B,J$3,统调负荷!$C:$C,$A35)/10,"")</f>
        <v/>
      </c>
      <c r="K35" s="89">
        <f>IFERROR(AVERAGEIFS(统调负荷!$N:$N,统调负荷!$B:$B,K$3,统调负荷!$C:$C,$A35)/10,"")</f>
        <v/>
      </c>
      <c r="L35" s="89">
        <f>IFERROR(AVERAGEIFS(统调负荷!$N:$N,统调负荷!$B:$B,L$3,统调负荷!$C:$C,$A35)/10,"")</f>
        <v/>
      </c>
      <c r="M35" s="89">
        <f>IFERROR(AVERAGEIFS(统调负荷!$N:$N,统调负荷!$B:$B,M$3,统调负荷!$C:$C,$A35)/10,"")</f>
        <v/>
      </c>
      <c r="N35" s="89">
        <f>IFERROR(AVERAGEIFS(统调负荷!$N:$N,统调负荷!$B:$B,N$3,统调负荷!$C:$C,$A35)/10,"")</f>
        <v/>
      </c>
      <c r="O35" s="89">
        <f>IFERROR(AVERAGEIFS(统调负荷!$N:$N,统调负荷!$B:$B,O$3,统调负荷!$C:$C,$A35)/10,"")</f>
        <v/>
      </c>
      <c r="P35" s="89">
        <f>IFERROR(AVERAGEIFS(统调负荷!$N:$N,统调负荷!$B:$B,P$3,统调负荷!$C:$C,$A35)/10,"")</f>
        <v/>
      </c>
      <c r="Q35" s="89">
        <f>IFERROR(AVERAGEIFS(统调负荷!$N:$N,统调负荷!$B:$B,Q$3,统调负荷!$C:$C,$A35)/10,"")</f>
        <v/>
      </c>
      <c r="R35" s="89">
        <f>IFERROR(AVERAGEIFS(统调负荷!$N:$N,统调负荷!$B:$B,R$3,统调负荷!$C:$C,$A35)/10,"")</f>
        <v/>
      </c>
      <c r="S35" s="89">
        <f>IFERROR(AVERAGEIFS(统调负荷!$N:$N,统调负荷!$B:$B,S$3,统调负荷!$C:$C,$A35)/10,"")</f>
        <v/>
      </c>
      <c r="T35" s="89">
        <f>IFERROR(AVERAGEIFS(统调负荷!$N:$N,统调负荷!$B:$B,T$3,统调负荷!$C:$C,$A35)/10,"")</f>
        <v/>
      </c>
      <c r="U35" s="89">
        <f>IFERROR(AVERAGEIFS(统调负荷!$N:$N,统调负荷!$B:$B,U$3,统调负荷!$C:$C,$A35)/10,"")</f>
        <v/>
      </c>
      <c r="V35" s="89">
        <f>IFERROR(AVERAGEIFS(统调负荷!$N:$N,统调负荷!$B:$B,V$3,统调负荷!$C:$C,$A35)/10,"")</f>
        <v/>
      </c>
      <c r="W35" s="89">
        <f>IFERROR(AVERAGEIFS(统调负荷!$N:$N,统调负荷!$B:$B,W$3,统调负荷!$C:$C,$A35)/10,"")</f>
        <v/>
      </c>
      <c r="X35" s="89">
        <f>IFERROR(AVERAGEIFS(统调负荷!$N:$N,统调负荷!$B:$B,X$3,统调负荷!$C:$C,$A35)/10,"")</f>
        <v/>
      </c>
      <c r="Y35" s="89">
        <f>IFERROR(AVERAGEIFS(统调负荷!$N:$N,统调负荷!$B:$B,Y$3,统调负荷!$C:$C,$A35)/10,"")</f>
        <v/>
      </c>
      <c r="Z35" s="89">
        <f>IFERROR(AVERAGEIFS(统调负荷!$N:$N,统调负荷!$B:$B,Z$3,统调负荷!$C:$C,$A35)/10,"")</f>
        <v/>
      </c>
      <c r="AA35" s="89">
        <f>IFERROR(AVERAGEIFS(统调负荷!$N:$N,统调负荷!$B:$B,AA$3,统调负荷!$C:$C,$A35)/10,"")</f>
        <v/>
      </c>
      <c r="AB35" s="89">
        <f>IFERROR(AVERAGEIFS(统调负荷!$N:$N,统调负荷!$B:$B,AB$3,统调负荷!$C:$C,$A35)/10,"")</f>
        <v/>
      </c>
      <c r="AC35" s="89">
        <f>IFERROR(AVERAGEIFS(统调负荷!$N:$N,统调负荷!$B:$B,AC$3,统调负荷!$C:$C,$A35)/10,"")</f>
        <v/>
      </c>
      <c r="AD35" s="89" t="n"/>
    </row>
    <row r="36">
      <c r="A36" s="97" t="inlineStr">
        <is>
          <t>2025-01-17</t>
        </is>
      </c>
      <c r="B36" s="100" t="inlineStr">
        <is>
          <t>预测</t>
        </is>
      </c>
      <c r="C36" s="91">
        <f>IFERROR(AVERAGE(F36:AC36),"")</f>
        <v/>
      </c>
      <c r="D36" s="91">
        <f>IFERROR(MAX(F36:AC36),"")</f>
        <v/>
      </c>
      <c r="E36" s="91">
        <f>IFERROR(MIN(F36:AC36),"")</f>
        <v/>
      </c>
      <c r="F36" s="89">
        <f>IFERROR(AVERAGEIFS(统调负荷!$E:$E,统调负荷!$B:$B,F$3,统调负荷!$C:$C,$A36)/10,"")</f>
        <v/>
      </c>
      <c r="G36" s="89">
        <f>IFERROR(AVERAGEIFS(统调负荷!$E:$E,统调负荷!$B:$B,G$3,统调负荷!$C:$C,$A36)/10,"")</f>
        <v/>
      </c>
      <c r="H36" s="89">
        <f>IFERROR(AVERAGEIFS(统调负荷!$E:$E,统调负荷!$B:$B,H$3,统调负荷!$C:$C,$A36)/10,"")</f>
        <v/>
      </c>
      <c r="I36" s="89">
        <f>IFERROR(AVERAGEIFS(统调负荷!$E:$E,统调负荷!$B:$B,I$3,统调负荷!$C:$C,$A36)/10,"")</f>
        <v/>
      </c>
      <c r="J36" s="89">
        <f>IFERROR(AVERAGEIFS(统调负荷!$E:$E,统调负荷!$B:$B,J$3,统调负荷!$C:$C,$A36)/10,"")</f>
        <v/>
      </c>
      <c r="K36" s="89">
        <f>IFERROR(AVERAGEIFS(统调负荷!$E:$E,统调负荷!$B:$B,K$3,统调负荷!$C:$C,$A36)/10,"")</f>
        <v/>
      </c>
      <c r="L36" s="89">
        <f>IFERROR(AVERAGEIFS(统调负荷!$E:$E,统调负荷!$B:$B,L$3,统调负荷!$C:$C,$A36)/10,"")</f>
        <v/>
      </c>
      <c r="M36" s="89">
        <f>IFERROR(AVERAGEIFS(统调负荷!$E:$E,统调负荷!$B:$B,M$3,统调负荷!$C:$C,$A36)/10,"")</f>
        <v/>
      </c>
      <c r="N36" s="89">
        <f>IFERROR(AVERAGEIFS(统调负荷!$E:$E,统调负荷!$B:$B,N$3,统调负荷!$C:$C,$A36)/10,"")</f>
        <v/>
      </c>
      <c r="O36" s="89">
        <f>IFERROR(AVERAGEIFS(统调负荷!$E:$E,统调负荷!$B:$B,O$3,统调负荷!$C:$C,$A36)/10,"")</f>
        <v/>
      </c>
      <c r="P36" s="89">
        <f>IFERROR(AVERAGEIFS(统调负荷!$E:$E,统调负荷!$B:$B,P$3,统调负荷!$C:$C,$A36)/10,"")</f>
        <v/>
      </c>
      <c r="Q36" s="89">
        <f>IFERROR(AVERAGEIFS(统调负荷!$E:$E,统调负荷!$B:$B,Q$3,统调负荷!$C:$C,$A36)/10,"")</f>
        <v/>
      </c>
      <c r="R36" s="89">
        <f>IFERROR(AVERAGEIFS(统调负荷!$E:$E,统调负荷!$B:$B,R$3,统调负荷!$C:$C,$A36)/10,"")</f>
        <v/>
      </c>
      <c r="S36" s="89">
        <f>IFERROR(AVERAGEIFS(统调负荷!$E:$E,统调负荷!$B:$B,S$3,统调负荷!$C:$C,$A36)/10,"")</f>
        <v/>
      </c>
      <c r="T36" s="89">
        <f>IFERROR(AVERAGEIFS(统调负荷!$E:$E,统调负荷!$B:$B,T$3,统调负荷!$C:$C,$A36)/10,"")</f>
        <v/>
      </c>
      <c r="U36" s="89">
        <f>IFERROR(AVERAGEIFS(统调负荷!$E:$E,统调负荷!$B:$B,U$3,统调负荷!$C:$C,$A36)/10,"")</f>
        <v/>
      </c>
      <c r="V36" s="89">
        <f>IFERROR(AVERAGEIFS(统调负荷!$E:$E,统调负荷!$B:$B,V$3,统调负荷!$C:$C,$A36)/10,"")</f>
        <v/>
      </c>
      <c r="W36" s="89">
        <f>IFERROR(AVERAGEIFS(统调负荷!$E:$E,统调负荷!$B:$B,W$3,统调负荷!$C:$C,$A36)/10,"")</f>
        <v/>
      </c>
      <c r="X36" s="89">
        <f>IFERROR(AVERAGEIFS(统调负荷!$E:$E,统调负荷!$B:$B,X$3,统调负荷!$C:$C,$A36)/10,"")</f>
        <v/>
      </c>
      <c r="Y36" s="89">
        <f>IFERROR(AVERAGEIFS(统调负荷!$E:$E,统调负荷!$B:$B,Y$3,统调负荷!$C:$C,$A36)/10,"")</f>
        <v/>
      </c>
      <c r="Z36" s="89">
        <f>IFERROR(AVERAGEIFS(统调负荷!$E:$E,统调负荷!$B:$B,Z$3,统调负荷!$C:$C,$A36)/10,"")</f>
        <v/>
      </c>
      <c r="AA36" s="89">
        <f>IFERROR(AVERAGEIFS(统调负荷!$E:$E,统调负荷!$B:$B,AA$3,统调负荷!$C:$C,$A36)/10,"")</f>
        <v/>
      </c>
      <c r="AB36" s="89">
        <f>IFERROR(AVERAGEIFS(统调负荷!$E:$E,统调负荷!$B:$B,AB$3,统调负荷!$C:$C,$A36)/10,"")</f>
        <v/>
      </c>
      <c r="AC36" s="89">
        <f>IFERROR(AVERAGEIFS(统调负荷!$E:$E,统调负荷!$B:$B,AC$3,统调负荷!$C:$C,$A36)/10,"")</f>
        <v/>
      </c>
      <c r="AD36" s="89" t="n"/>
    </row>
    <row r="37">
      <c r="A37" s="99" t="inlineStr">
        <is>
          <t>2025-01-17</t>
        </is>
      </c>
      <c r="B37" s="100" t="inlineStr">
        <is>
          <t>实际</t>
        </is>
      </c>
      <c r="C37" s="91">
        <f>IFERROR(AVERAGE(F37:AC37),"")</f>
        <v/>
      </c>
      <c r="D37" s="91">
        <f>IFERROR(MAX(F37:AC37),"")</f>
        <v/>
      </c>
      <c r="E37" s="91">
        <f>IFERROR(MIN(F37:AC37),"")</f>
        <v/>
      </c>
      <c r="F37" s="89">
        <f>IFERROR(AVERAGEIFS(统调负荷!$N:$N,统调负荷!$B:$B,F$3,统调负荷!$C:$C,$A37)/10,"")</f>
        <v/>
      </c>
      <c r="G37" s="89">
        <f>IFERROR(AVERAGEIFS(统调负荷!$N:$N,统调负荷!$B:$B,G$3,统调负荷!$C:$C,$A37)/10,"")</f>
        <v/>
      </c>
      <c r="H37" s="89">
        <f>IFERROR(AVERAGEIFS(统调负荷!$N:$N,统调负荷!$B:$B,H$3,统调负荷!$C:$C,$A37)/10,"")</f>
        <v/>
      </c>
      <c r="I37" s="89">
        <f>IFERROR(AVERAGEIFS(统调负荷!$N:$N,统调负荷!$B:$B,I$3,统调负荷!$C:$C,$A37)/10,"")</f>
        <v/>
      </c>
      <c r="J37" s="89">
        <f>IFERROR(AVERAGEIFS(统调负荷!$N:$N,统调负荷!$B:$B,J$3,统调负荷!$C:$C,$A37)/10,"")</f>
        <v/>
      </c>
      <c r="K37" s="89">
        <f>IFERROR(AVERAGEIFS(统调负荷!$N:$N,统调负荷!$B:$B,K$3,统调负荷!$C:$C,$A37)/10,"")</f>
        <v/>
      </c>
      <c r="L37" s="89">
        <f>IFERROR(AVERAGEIFS(统调负荷!$N:$N,统调负荷!$B:$B,L$3,统调负荷!$C:$C,$A37)/10,"")</f>
        <v/>
      </c>
      <c r="M37" s="89">
        <f>IFERROR(AVERAGEIFS(统调负荷!$N:$N,统调负荷!$B:$B,M$3,统调负荷!$C:$C,$A37)/10,"")</f>
        <v/>
      </c>
      <c r="N37" s="89">
        <f>IFERROR(AVERAGEIFS(统调负荷!$N:$N,统调负荷!$B:$B,N$3,统调负荷!$C:$C,$A37)/10,"")</f>
        <v/>
      </c>
      <c r="O37" s="89">
        <f>IFERROR(AVERAGEIFS(统调负荷!$N:$N,统调负荷!$B:$B,O$3,统调负荷!$C:$C,$A37)/10,"")</f>
        <v/>
      </c>
      <c r="P37" s="89">
        <f>IFERROR(AVERAGEIFS(统调负荷!$N:$N,统调负荷!$B:$B,P$3,统调负荷!$C:$C,$A37)/10,"")</f>
        <v/>
      </c>
      <c r="Q37" s="89">
        <f>IFERROR(AVERAGEIFS(统调负荷!$N:$N,统调负荷!$B:$B,Q$3,统调负荷!$C:$C,$A37)/10,"")</f>
        <v/>
      </c>
      <c r="R37" s="89">
        <f>IFERROR(AVERAGEIFS(统调负荷!$N:$N,统调负荷!$B:$B,R$3,统调负荷!$C:$C,$A37)/10,"")</f>
        <v/>
      </c>
      <c r="S37" s="89">
        <f>IFERROR(AVERAGEIFS(统调负荷!$N:$N,统调负荷!$B:$B,S$3,统调负荷!$C:$C,$A37)/10,"")</f>
        <v/>
      </c>
      <c r="T37" s="89">
        <f>IFERROR(AVERAGEIFS(统调负荷!$N:$N,统调负荷!$B:$B,T$3,统调负荷!$C:$C,$A37)/10,"")</f>
        <v/>
      </c>
      <c r="U37" s="89">
        <f>IFERROR(AVERAGEIFS(统调负荷!$N:$N,统调负荷!$B:$B,U$3,统调负荷!$C:$C,$A37)/10,"")</f>
        <v/>
      </c>
      <c r="V37" s="89">
        <f>IFERROR(AVERAGEIFS(统调负荷!$N:$N,统调负荷!$B:$B,V$3,统调负荷!$C:$C,$A37)/10,"")</f>
        <v/>
      </c>
      <c r="W37" s="89">
        <f>IFERROR(AVERAGEIFS(统调负荷!$N:$N,统调负荷!$B:$B,W$3,统调负荷!$C:$C,$A37)/10,"")</f>
        <v/>
      </c>
      <c r="X37" s="89">
        <f>IFERROR(AVERAGEIFS(统调负荷!$N:$N,统调负荷!$B:$B,X$3,统调负荷!$C:$C,$A37)/10,"")</f>
        <v/>
      </c>
      <c r="Y37" s="89">
        <f>IFERROR(AVERAGEIFS(统调负荷!$N:$N,统调负荷!$B:$B,Y$3,统调负荷!$C:$C,$A37)/10,"")</f>
        <v/>
      </c>
      <c r="Z37" s="89">
        <f>IFERROR(AVERAGEIFS(统调负荷!$N:$N,统调负荷!$B:$B,Z$3,统调负荷!$C:$C,$A37)/10,"")</f>
        <v/>
      </c>
      <c r="AA37" s="89">
        <f>IFERROR(AVERAGEIFS(统调负荷!$N:$N,统调负荷!$B:$B,AA$3,统调负荷!$C:$C,$A37)/10,"")</f>
        <v/>
      </c>
      <c r="AB37" s="89">
        <f>IFERROR(AVERAGEIFS(统调负荷!$N:$N,统调负荷!$B:$B,AB$3,统调负荷!$C:$C,$A37)/10,"")</f>
        <v/>
      </c>
      <c r="AC37" s="89">
        <f>IFERROR(AVERAGEIFS(统调负荷!$N:$N,统调负荷!$B:$B,AC$3,统调负荷!$C:$C,$A37)/10,"")</f>
        <v/>
      </c>
      <c r="AD37" s="89" t="n"/>
      <c r="AF37" s="90" t="inlineStr">
        <is>
          <t>0时</t>
        </is>
      </c>
      <c r="AG37" s="90" t="inlineStr">
        <is>
          <t>1时</t>
        </is>
      </c>
      <c r="AH37" s="90" t="inlineStr">
        <is>
          <t>2时</t>
        </is>
      </c>
      <c r="AI37" s="90" t="inlineStr">
        <is>
          <t>3时</t>
        </is>
      </c>
      <c r="AJ37" s="90" t="inlineStr">
        <is>
          <t>4时</t>
        </is>
      </c>
      <c r="AK37" s="90" t="inlineStr">
        <is>
          <t>5时</t>
        </is>
      </c>
      <c r="AL37" s="90" t="inlineStr">
        <is>
          <t>6时</t>
        </is>
      </c>
      <c r="AM37" s="90" t="inlineStr">
        <is>
          <t>7时</t>
        </is>
      </c>
      <c r="AN37" s="90" t="inlineStr">
        <is>
          <t>8时</t>
        </is>
      </c>
      <c r="AO37" s="90" t="inlineStr">
        <is>
          <t>9时</t>
        </is>
      </c>
      <c r="AP37" s="90" t="inlineStr">
        <is>
          <t>10时</t>
        </is>
      </c>
      <c r="AQ37" s="90" t="inlineStr">
        <is>
          <t>11时</t>
        </is>
      </c>
      <c r="AR37" s="90" t="inlineStr">
        <is>
          <t>12时</t>
        </is>
      </c>
      <c r="AS37" s="90" t="inlineStr">
        <is>
          <t>13时</t>
        </is>
      </c>
      <c r="AT37" s="90" t="inlineStr">
        <is>
          <t>14时</t>
        </is>
      </c>
      <c r="AU37" s="90" t="inlineStr">
        <is>
          <t>15时</t>
        </is>
      </c>
      <c r="AV37" s="90" t="inlineStr">
        <is>
          <t>16时</t>
        </is>
      </c>
      <c r="AW37" s="90" t="inlineStr">
        <is>
          <t>17时</t>
        </is>
      </c>
      <c r="AX37" s="90" t="inlineStr">
        <is>
          <t>18时</t>
        </is>
      </c>
      <c r="AY37" s="90" t="inlineStr">
        <is>
          <t>19时</t>
        </is>
      </c>
      <c r="AZ37" s="90" t="inlineStr">
        <is>
          <t>20时</t>
        </is>
      </c>
      <c r="BA37" s="90" t="inlineStr">
        <is>
          <t>21时</t>
        </is>
      </c>
      <c r="BB37" s="90" t="inlineStr">
        <is>
          <t>22时</t>
        </is>
      </c>
      <c r="BC37" s="90" t="inlineStr">
        <is>
          <t>23时</t>
        </is>
      </c>
    </row>
    <row r="38">
      <c r="A38" s="97" t="inlineStr">
        <is>
          <t>2025-01-18</t>
        </is>
      </c>
      <c r="B38" s="100" t="inlineStr">
        <is>
          <t>预测</t>
        </is>
      </c>
      <c r="C38" s="91">
        <f>IFERROR(AVERAGE(F38:AC38),"")</f>
        <v/>
      </c>
      <c r="D38" s="91">
        <f>IFERROR(MAX(F38:AC38),"")</f>
        <v/>
      </c>
      <c r="E38" s="91">
        <f>IFERROR(MIN(F38:AC38),"")</f>
        <v/>
      </c>
      <c r="F38" s="89">
        <f>IFERROR(AVERAGEIFS(统调负荷!$E:$E,统调负荷!$B:$B,F$3,统调负荷!$C:$C,$A38)/10,"")</f>
        <v/>
      </c>
      <c r="G38" s="89">
        <f>IFERROR(AVERAGEIFS(统调负荷!$E:$E,统调负荷!$B:$B,G$3,统调负荷!$C:$C,$A38)/10,"")</f>
        <v/>
      </c>
      <c r="H38" s="89">
        <f>IFERROR(AVERAGEIFS(统调负荷!$E:$E,统调负荷!$B:$B,H$3,统调负荷!$C:$C,$A38)/10,"")</f>
        <v/>
      </c>
      <c r="I38" s="89">
        <f>IFERROR(AVERAGEIFS(统调负荷!$E:$E,统调负荷!$B:$B,I$3,统调负荷!$C:$C,$A38)/10,"")</f>
        <v/>
      </c>
      <c r="J38" s="89">
        <f>IFERROR(AVERAGEIFS(统调负荷!$E:$E,统调负荷!$B:$B,J$3,统调负荷!$C:$C,$A38)/10,"")</f>
        <v/>
      </c>
      <c r="K38" s="89">
        <f>IFERROR(AVERAGEIFS(统调负荷!$E:$E,统调负荷!$B:$B,K$3,统调负荷!$C:$C,$A38)/10,"")</f>
        <v/>
      </c>
      <c r="L38" s="89">
        <f>IFERROR(AVERAGEIFS(统调负荷!$E:$E,统调负荷!$B:$B,L$3,统调负荷!$C:$C,$A38)/10,"")</f>
        <v/>
      </c>
      <c r="M38" s="89">
        <f>IFERROR(AVERAGEIFS(统调负荷!$E:$E,统调负荷!$B:$B,M$3,统调负荷!$C:$C,$A38)/10,"")</f>
        <v/>
      </c>
      <c r="N38" s="89">
        <f>IFERROR(AVERAGEIFS(统调负荷!$E:$E,统调负荷!$B:$B,N$3,统调负荷!$C:$C,$A38)/10,"")</f>
        <v/>
      </c>
      <c r="O38" s="89">
        <f>IFERROR(AVERAGEIFS(统调负荷!$E:$E,统调负荷!$B:$B,O$3,统调负荷!$C:$C,$A38)/10,"")</f>
        <v/>
      </c>
      <c r="P38" s="89">
        <f>IFERROR(AVERAGEIFS(统调负荷!$E:$E,统调负荷!$B:$B,P$3,统调负荷!$C:$C,$A38)/10,"")</f>
        <v/>
      </c>
      <c r="Q38" s="89">
        <f>IFERROR(AVERAGEIFS(统调负荷!$E:$E,统调负荷!$B:$B,Q$3,统调负荷!$C:$C,$A38)/10,"")</f>
        <v/>
      </c>
      <c r="R38" s="89">
        <f>IFERROR(AVERAGEIFS(统调负荷!$E:$E,统调负荷!$B:$B,R$3,统调负荷!$C:$C,$A38)/10,"")</f>
        <v/>
      </c>
      <c r="S38" s="89">
        <f>IFERROR(AVERAGEIFS(统调负荷!$E:$E,统调负荷!$B:$B,S$3,统调负荷!$C:$C,$A38)/10,"")</f>
        <v/>
      </c>
      <c r="T38" s="89">
        <f>IFERROR(AVERAGEIFS(统调负荷!$E:$E,统调负荷!$B:$B,T$3,统调负荷!$C:$C,$A38)/10,"")</f>
        <v/>
      </c>
      <c r="U38" s="89">
        <f>IFERROR(AVERAGEIFS(统调负荷!$E:$E,统调负荷!$B:$B,U$3,统调负荷!$C:$C,$A38)/10,"")</f>
        <v/>
      </c>
      <c r="V38" s="89">
        <f>IFERROR(AVERAGEIFS(统调负荷!$E:$E,统调负荷!$B:$B,V$3,统调负荷!$C:$C,$A38)/10,"")</f>
        <v/>
      </c>
      <c r="W38" s="89">
        <f>IFERROR(AVERAGEIFS(统调负荷!$E:$E,统调负荷!$B:$B,W$3,统调负荷!$C:$C,$A38)/10,"")</f>
        <v/>
      </c>
      <c r="X38" s="89">
        <f>IFERROR(AVERAGEIFS(统调负荷!$E:$E,统调负荷!$B:$B,X$3,统调负荷!$C:$C,$A38)/10,"")</f>
        <v/>
      </c>
      <c r="Y38" s="89">
        <f>IFERROR(AVERAGEIFS(统调负荷!$E:$E,统调负荷!$B:$B,Y$3,统调负荷!$C:$C,$A38)/10,"")</f>
        <v/>
      </c>
      <c r="Z38" s="89">
        <f>IFERROR(AVERAGEIFS(统调负荷!$E:$E,统调负荷!$B:$B,Z$3,统调负荷!$C:$C,$A38)/10,"")</f>
        <v/>
      </c>
      <c r="AA38" s="89">
        <f>IFERROR(AVERAGEIFS(统调负荷!$E:$E,统调负荷!$B:$B,AA$3,统调负荷!$C:$C,$A38)/10,"")</f>
        <v/>
      </c>
      <c r="AB38" s="89">
        <f>IFERROR(AVERAGEIFS(统调负荷!$E:$E,统调负荷!$B:$B,AB$3,统调负荷!$C:$C,$A38)/10,"")</f>
        <v/>
      </c>
      <c r="AC38" s="89">
        <f>IFERROR(AVERAGEIFS(统调负荷!$E:$E,统调负荷!$B:$B,AC$3,统调负荷!$C:$C,$A38)/10,"")</f>
        <v/>
      </c>
      <c r="AD38" s="89" t="n"/>
      <c r="AE38" s="50" t="inlineStr">
        <is>
          <t>2023-07-01</t>
        </is>
      </c>
      <c r="AF38" s="92">
        <f>IF(AF4*'节点均价-24点'!AG4&gt;0,1,0)</f>
        <v/>
      </c>
      <c r="AG38" s="92">
        <f>IF(AG4*'节点均价-24点'!AH4&gt;0,1,0)</f>
        <v/>
      </c>
      <c r="AH38" s="92">
        <f>IF(AH4*'节点均价-24点'!AI4&gt;0,1,0)</f>
        <v/>
      </c>
      <c r="AI38" s="92">
        <f>IF(AI4*'节点均价-24点'!AJ4&gt;0,1,0)</f>
        <v/>
      </c>
      <c r="AJ38" s="92">
        <f>IF(AJ4*'节点均价-24点'!AK4&gt;0,1,0)</f>
        <v/>
      </c>
      <c r="AK38" s="92">
        <f>IF(AK4*'节点均价-24点'!AL4&gt;0,1,0)</f>
        <v/>
      </c>
      <c r="AL38" s="92">
        <f>IF(AL4*'节点均价-24点'!AM4&gt;0,1,0)</f>
        <v/>
      </c>
      <c r="AM38" s="92">
        <f>IF(AM4*'节点均价-24点'!AN4&gt;0,1,0)</f>
        <v/>
      </c>
      <c r="AN38" s="92">
        <f>IF(AN4*'节点均价-24点'!AO4&gt;0,1,0)</f>
        <v/>
      </c>
      <c r="AO38" s="92">
        <f>IF(AO4*'节点均价-24点'!AP4&gt;0,1,0)</f>
        <v/>
      </c>
      <c r="AP38" s="92">
        <f>IF(AP4*'节点均价-24点'!AQ4&gt;0,1,0)</f>
        <v/>
      </c>
      <c r="AQ38" s="92">
        <f>IF(AQ4*'节点均价-24点'!AR4&gt;0,1,0)</f>
        <v/>
      </c>
      <c r="AR38" s="92">
        <f>IF(AR4*'节点均价-24点'!AS4&gt;0,1,0)</f>
        <v/>
      </c>
      <c r="AS38" s="92">
        <f>IF(AS4*'节点均价-24点'!AT4&gt;0,1,0)</f>
        <v/>
      </c>
      <c r="AT38" s="92">
        <f>IF(AT4*'节点均价-24点'!AU4&gt;0,1,0)</f>
        <v/>
      </c>
      <c r="AU38" s="92">
        <f>IF(AU4*'节点均价-24点'!AV4&gt;0,1,0)</f>
        <v/>
      </c>
      <c r="AV38" s="92">
        <f>IF(AV4*'节点均价-24点'!AW4&gt;0,1,0)</f>
        <v/>
      </c>
      <c r="AW38" s="92">
        <f>IF(AW4*'节点均价-24点'!AX4&gt;0,1,0)</f>
        <v/>
      </c>
      <c r="AX38" s="92">
        <f>IF(AX4*'节点均价-24点'!AY4&gt;0,1,0)</f>
        <v/>
      </c>
      <c r="AY38" s="92">
        <f>IF(AY4*'节点均价-24点'!AZ4&gt;0,1,0)</f>
        <v/>
      </c>
      <c r="AZ38" s="92">
        <f>IF(AZ4*'节点均价-24点'!BA4&gt;0,1,0)</f>
        <v/>
      </c>
      <c r="BA38" s="92">
        <f>IF(BA4*'节点均价-24点'!BB4&gt;0,1,0)</f>
        <v/>
      </c>
      <c r="BB38" s="92">
        <f>IF(BB4*'节点均价-24点'!BC4&gt;0,1,0)</f>
        <v/>
      </c>
      <c r="BC38" s="92">
        <f>IF(BC4*'节点均价-24点'!BD4&gt;0,1,0)</f>
        <v/>
      </c>
      <c r="BD38" s="49">
        <f>SUM(AF38:BC38)</f>
        <v/>
      </c>
    </row>
    <row r="39">
      <c r="A39" s="99" t="inlineStr">
        <is>
          <t>2025-01-18</t>
        </is>
      </c>
      <c r="B39" s="100" t="inlineStr">
        <is>
          <t>实际</t>
        </is>
      </c>
      <c r="C39" s="91">
        <f>IFERROR(AVERAGE(F39:AC39),"")</f>
        <v/>
      </c>
      <c r="D39" s="91">
        <f>IFERROR(MAX(F39:AC39),"")</f>
        <v/>
      </c>
      <c r="E39" s="91">
        <f>IFERROR(MIN(F39:AC39),"")</f>
        <v/>
      </c>
      <c r="F39" s="89">
        <f>IFERROR(AVERAGEIFS(统调负荷!$N:$N,统调负荷!$B:$B,F$3,统调负荷!$C:$C,$A39)/10,"")</f>
        <v/>
      </c>
      <c r="G39" s="89">
        <f>IFERROR(AVERAGEIFS(统调负荷!$N:$N,统调负荷!$B:$B,G$3,统调负荷!$C:$C,$A39)/10,"")</f>
        <v/>
      </c>
      <c r="H39" s="89">
        <f>IFERROR(AVERAGEIFS(统调负荷!$N:$N,统调负荷!$B:$B,H$3,统调负荷!$C:$C,$A39)/10,"")</f>
        <v/>
      </c>
      <c r="I39" s="89">
        <f>IFERROR(AVERAGEIFS(统调负荷!$N:$N,统调负荷!$B:$B,I$3,统调负荷!$C:$C,$A39)/10,"")</f>
        <v/>
      </c>
      <c r="J39" s="89">
        <f>IFERROR(AVERAGEIFS(统调负荷!$N:$N,统调负荷!$B:$B,J$3,统调负荷!$C:$C,$A39)/10,"")</f>
        <v/>
      </c>
      <c r="K39" s="89">
        <f>IFERROR(AVERAGEIFS(统调负荷!$N:$N,统调负荷!$B:$B,K$3,统调负荷!$C:$C,$A39)/10,"")</f>
        <v/>
      </c>
      <c r="L39" s="89">
        <f>IFERROR(AVERAGEIFS(统调负荷!$N:$N,统调负荷!$B:$B,L$3,统调负荷!$C:$C,$A39)/10,"")</f>
        <v/>
      </c>
      <c r="M39" s="89">
        <f>IFERROR(AVERAGEIFS(统调负荷!$N:$N,统调负荷!$B:$B,M$3,统调负荷!$C:$C,$A39)/10,"")</f>
        <v/>
      </c>
      <c r="N39" s="89">
        <f>IFERROR(AVERAGEIFS(统调负荷!$N:$N,统调负荷!$B:$B,N$3,统调负荷!$C:$C,$A39)/10,"")</f>
        <v/>
      </c>
      <c r="O39" s="89">
        <f>IFERROR(AVERAGEIFS(统调负荷!$N:$N,统调负荷!$B:$B,O$3,统调负荷!$C:$C,$A39)/10,"")</f>
        <v/>
      </c>
      <c r="P39" s="89">
        <f>IFERROR(AVERAGEIFS(统调负荷!$N:$N,统调负荷!$B:$B,P$3,统调负荷!$C:$C,$A39)/10,"")</f>
        <v/>
      </c>
      <c r="Q39" s="89">
        <f>IFERROR(AVERAGEIFS(统调负荷!$N:$N,统调负荷!$B:$B,Q$3,统调负荷!$C:$C,$A39)/10,"")</f>
        <v/>
      </c>
      <c r="R39" s="89">
        <f>IFERROR(AVERAGEIFS(统调负荷!$N:$N,统调负荷!$B:$B,R$3,统调负荷!$C:$C,$A39)/10,"")</f>
        <v/>
      </c>
      <c r="S39" s="89">
        <f>IFERROR(AVERAGEIFS(统调负荷!$N:$N,统调负荷!$B:$B,S$3,统调负荷!$C:$C,$A39)/10,"")</f>
        <v/>
      </c>
      <c r="T39" s="89">
        <f>IFERROR(AVERAGEIFS(统调负荷!$N:$N,统调负荷!$B:$B,T$3,统调负荷!$C:$C,$A39)/10,"")</f>
        <v/>
      </c>
      <c r="U39" s="89">
        <f>IFERROR(AVERAGEIFS(统调负荷!$N:$N,统调负荷!$B:$B,U$3,统调负荷!$C:$C,$A39)/10,"")</f>
        <v/>
      </c>
      <c r="V39" s="89">
        <f>IFERROR(AVERAGEIFS(统调负荷!$N:$N,统调负荷!$B:$B,V$3,统调负荷!$C:$C,$A39)/10,"")</f>
        <v/>
      </c>
      <c r="W39" s="89">
        <f>IFERROR(AVERAGEIFS(统调负荷!$N:$N,统调负荷!$B:$B,W$3,统调负荷!$C:$C,$A39)/10,"")</f>
        <v/>
      </c>
      <c r="X39" s="89">
        <f>IFERROR(AVERAGEIFS(统调负荷!$N:$N,统调负荷!$B:$B,X$3,统调负荷!$C:$C,$A39)/10,"")</f>
        <v/>
      </c>
      <c r="Y39" s="89">
        <f>IFERROR(AVERAGEIFS(统调负荷!$N:$N,统调负荷!$B:$B,Y$3,统调负荷!$C:$C,$A39)/10,"")</f>
        <v/>
      </c>
      <c r="Z39" s="89">
        <f>IFERROR(AVERAGEIFS(统调负荷!$N:$N,统调负荷!$B:$B,Z$3,统调负荷!$C:$C,$A39)/10,"")</f>
        <v/>
      </c>
      <c r="AA39" s="89">
        <f>IFERROR(AVERAGEIFS(统调负荷!$N:$N,统调负荷!$B:$B,AA$3,统调负荷!$C:$C,$A39)/10,"")</f>
        <v/>
      </c>
      <c r="AB39" s="89">
        <f>IFERROR(AVERAGEIFS(统调负荷!$N:$N,统调负荷!$B:$B,AB$3,统调负荷!$C:$C,$A39)/10,"")</f>
        <v/>
      </c>
      <c r="AC39" s="89">
        <f>IFERROR(AVERAGEIFS(统调负荷!$N:$N,统调负荷!$B:$B,AC$3,统调负荷!$C:$C,$A39)/10,"")</f>
        <v/>
      </c>
      <c r="AD39" s="89" t="n"/>
      <c r="AE39" s="50" t="inlineStr">
        <is>
          <t>2023-07-02</t>
        </is>
      </c>
      <c r="AF39" s="92">
        <f>IF(AF5*'节点均价-24点'!AG5&gt;0,1,0)</f>
        <v/>
      </c>
      <c r="AG39" s="92">
        <f>IF(AG5*'节点均价-24点'!AH5&gt;0,1,0)</f>
        <v/>
      </c>
      <c r="AH39" s="92">
        <f>IF(AH5*'节点均价-24点'!AI5&gt;0,1,0)</f>
        <v/>
      </c>
      <c r="AI39" s="92">
        <f>IF(AI5*'节点均价-24点'!AJ5&gt;0,1,0)</f>
        <v/>
      </c>
      <c r="AJ39" s="92">
        <f>IF(AJ5*'节点均价-24点'!AK5&gt;0,1,0)</f>
        <v/>
      </c>
      <c r="AK39" s="92">
        <f>IF(AK5*'节点均价-24点'!AL5&gt;0,1,0)</f>
        <v/>
      </c>
      <c r="AL39" s="92">
        <f>IF(AL5*'节点均价-24点'!AM5&gt;0,1,0)</f>
        <v/>
      </c>
      <c r="AM39" s="92">
        <f>IF(AM5*'节点均价-24点'!AN5&gt;0,1,0)</f>
        <v/>
      </c>
      <c r="AN39" s="92">
        <f>IF(AN5*'节点均价-24点'!AO5&gt;0,1,0)</f>
        <v/>
      </c>
      <c r="AO39" s="92">
        <f>IF(AO5*'节点均价-24点'!AP5&gt;0,1,0)</f>
        <v/>
      </c>
      <c r="AP39" s="92">
        <f>IF(AP5*'节点均价-24点'!AQ5&gt;0,1,0)</f>
        <v/>
      </c>
      <c r="AQ39" s="92">
        <f>IF(AQ5*'节点均价-24点'!AR5&gt;0,1,0)</f>
        <v/>
      </c>
      <c r="AR39" s="92">
        <f>IF(AR5*'节点均价-24点'!AS5&gt;0,1,0)</f>
        <v/>
      </c>
      <c r="AS39" s="92">
        <f>IF(AS5*'节点均价-24点'!AT5&gt;0,1,0)</f>
        <v/>
      </c>
      <c r="AT39" s="92">
        <f>IF(AT5*'节点均价-24点'!AU5&gt;0,1,0)</f>
        <v/>
      </c>
      <c r="AU39" s="92">
        <f>IF(AU5*'节点均价-24点'!AV5&gt;0,1,0)</f>
        <v/>
      </c>
      <c r="AV39" s="92">
        <f>IF(AV5*'节点均价-24点'!AW5&gt;0,1,0)</f>
        <v/>
      </c>
      <c r="AW39" s="92">
        <f>IF(AW5*'节点均价-24点'!AX5&gt;0,1,0)</f>
        <v/>
      </c>
      <c r="AX39" s="92">
        <f>IF(AX5*'节点均价-24点'!AY5&gt;0,1,0)</f>
        <v/>
      </c>
      <c r="AY39" s="92">
        <f>IF(AY5*'节点均价-24点'!AZ5&gt;0,1,0)</f>
        <v/>
      </c>
      <c r="AZ39" s="92">
        <f>IF(AZ5*'节点均价-24点'!BA5&gt;0,1,0)</f>
        <v/>
      </c>
      <c r="BA39" s="92">
        <f>IF(BA5*'节点均价-24点'!BB5&gt;0,1,0)</f>
        <v/>
      </c>
      <c r="BB39" s="92">
        <f>IF(BB5*'节点均价-24点'!BC5&gt;0,1,0)</f>
        <v/>
      </c>
      <c r="BC39" s="92">
        <f>IF(BC5*'节点均价-24点'!BD5&gt;0,1,0)</f>
        <v/>
      </c>
      <c r="BD39" s="49">
        <f>SUM(AF39:BC39)</f>
        <v/>
      </c>
    </row>
    <row r="40">
      <c r="A40" s="97" t="inlineStr">
        <is>
          <t>2025-01-19</t>
        </is>
      </c>
      <c r="B40" s="100" t="inlineStr">
        <is>
          <t>预测</t>
        </is>
      </c>
      <c r="C40" s="91">
        <f>IFERROR(AVERAGE(F40:AC40),"")</f>
        <v/>
      </c>
      <c r="D40" s="91">
        <f>IFERROR(MAX(F40:AC40),"")</f>
        <v/>
      </c>
      <c r="E40" s="91">
        <f>IFERROR(MIN(F40:AC40),"")</f>
        <v/>
      </c>
      <c r="F40" s="89">
        <f>IFERROR(AVERAGEIFS(统调负荷!$E:$E,统调负荷!$B:$B,F$3,统调负荷!$C:$C,$A40)/10,"")</f>
        <v/>
      </c>
      <c r="G40" s="89">
        <f>IFERROR(AVERAGEIFS(统调负荷!$E:$E,统调负荷!$B:$B,G$3,统调负荷!$C:$C,$A40)/10,"")</f>
        <v/>
      </c>
      <c r="H40" s="89">
        <f>IFERROR(AVERAGEIFS(统调负荷!$E:$E,统调负荷!$B:$B,H$3,统调负荷!$C:$C,$A40)/10,"")</f>
        <v/>
      </c>
      <c r="I40" s="89">
        <f>IFERROR(AVERAGEIFS(统调负荷!$E:$E,统调负荷!$B:$B,I$3,统调负荷!$C:$C,$A40)/10,"")</f>
        <v/>
      </c>
      <c r="J40" s="89">
        <f>IFERROR(AVERAGEIFS(统调负荷!$E:$E,统调负荷!$B:$B,J$3,统调负荷!$C:$C,$A40)/10,"")</f>
        <v/>
      </c>
      <c r="K40" s="89">
        <f>IFERROR(AVERAGEIFS(统调负荷!$E:$E,统调负荷!$B:$B,K$3,统调负荷!$C:$C,$A40)/10,"")</f>
        <v/>
      </c>
      <c r="L40" s="89">
        <f>IFERROR(AVERAGEIFS(统调负荷!$E:$E,统调负荷!$B:$B,L$3,统调负荷!$C:$C,$A40)/10,"")</f>
        <v/>
      </c>
      <c r="M40" s="89">
        <f>IFERROR(AVERAGEIFS(统调负荷!$E:$E,统调负荷!$B:$B,M$3,统调负荷!$C:$C,$A40)/10,"")</f>
        <v/>
      </c>
      <c r="N40" s="89">
        <f>IFERROR(AVERAGEIFS(统调负荷!$E:$E,统调负荷!$B:$B,N$3,统调负荷!$C:$C,$A40)/10,"")</f>
        <v/>
      </c>
      <c r="O40" s="89">
        <f>IFERROR(AVERAGEIFS(统调负荷!$E:$E,统调负荷!$B:$B,O$3,统调负荷!$C:$C,$A40)/10,"")</f>
        <v/>
      </c>
      <c r="P40" s="89">
        <f>IFERROR(AVERAGEIFS(统调负荷!$E:$E,统调负荷!$B:$B,P$3,统调负荷!$C:$C,$A40)/10,"")</f>
        <v/>
      </c>
      <c r="Q40" s="89">
        <f>IFERROR(AVERAGEIFS(统调负荷!$E:$E,统调负荷!$B:$B,Q$3,统调负荷!$C:$C,$A40)/10,"")</f>
        <v/>
      </c>
      <c r="R40" s="89">
        <f>IFERROR(AVERAGEIFS(统调负荷!$E:$E,统调负荷!$B:$B,R$3,统调负荷!$C:$C,$A40)/10,"")</f>
        <v/>
      </c>
      <c r="S40" s="89">
        <f>IFERROR(AVERAGEIFS(统调负荷!$E:$E,统调负荷!$B:$B,S$3,统调负荷!$C:$C,$A40)/10,"")</f>
        <v/>
      </c>
      <c r="T40" s="89">
        <f>IFERROR(AVERAGEIFS(统调负荷!$E:$E,统调负荷!$B:$B,T$3,统调负荷!$C:$C,$A40)/10,"")</f>
        <v/>
      </c>
      <c r="U40" s="89">
        <f>IFERROR(AVERAGEIFS(统调负荷!$E:$E,统调负荷!$B:$B,U$3,统调负荷!$C:$C,$A40)/10,"")</f>
        <v/>
      </c>
      <c r="V40" s="89">
        <f>IFERROR(AVERAGEIFS(统调负荷!$E:$E,统调负荷!$B:$B,V$3,统调负荷!$C:$C,$A40)/10,"")</f>
        <v/>
      </c>
      <c r="W40" s="89">
        <f>IFERROR(AVERAGEIFS(统调负荷!$E:$E,统调负荷!$B:$B,W$3,统调负荷!$C:$C,$A40)/10,"")</f>
        <v/>
      </c>
      <c r="X40" s="89">
        <f>IFERROR(AVERAGEIFS(统调负荷!$E:$E,统调负荷!$B:$B,X$3,统调负荷!$C:$C,$A40)/10,"")</f>
        <v/>
      </c>
      <c r="Y40" s="89">
        <f>IFERROR(AVERAGEIFS(统调负荷!$E:$E,统调负荷!$B:$B,Y$3,统调负荷!$C:$C,$A40)/10,"")</f>
        <v/>
      </c>
      <c r="Z40" s="89">
        <f>IFERROR(AVERAGEIFS(统调负荷!$E:$E,统调负荷!$B:$B,Z$3,统调负荷!$C:$C,$A40)/10,"")</f>
        <v/>
      </c>
      <c r="AA40" s="89">
        <f>IFERROR(AVERAGEIFS(统调负荷!$E:$E,统调负荷!$B:$B,AA$3,统调负荷!$C:$C,$A40)/10,"")</f>
        <v/>
      </c>
      <c r="AB40" s="89">
        <f>IFERROR(AVERAGEIFS(统调负荷!$E:$E,统调负荷!$B:$B,AB$3,统调负荷!$C:$C,$A40)/10,"")</f>
        <v/>
      </c>
      <c r="AC40" s="89">
        <f>IFERROR(AVERAGEIFS(统调负荷!$E:$E,统调负荷!$B:$B,AC$3,统调负荷!$C:$C,$A40)/10,"")</f>
        <v/>
      </c>
      <c r="AD40" s="89" t="n"/>
      <c r="AE40" s="50" t="inlineStr">
        <is>
          <t>2023-07-03</t>
        </is>
      </c>
      <c r="AF40" s="92">
        <f>IF(AF6*'节点均价-24点'!AG6&gt;0,1,0)</f>
        <v/>
      </c>
      <c r="AG40" s="92">
        <f>IF(AG6*'节点均价-24点'!AH6&gt;0,1,0)</f>
        <v/>
      </c>
      <c r="AH40" s="92">
        <f>IF(AH6*'节点均价-24点'!AI6&gt;0,1,0)</f>
        <v/>
      </c>
      <c r="AI40" s="92">
        <f>IF(AI6*'节点均价-24点'!AJ6&gt;0,1,0)</f>
        <v/>
      </c>
      <c r="AJ40" s="92">
        <f>IF(AJ6*'节点均价-24点'!AK6&gt;0,1,0)</f>
        <v/>
      </c>
      <c r="AK40" s="92">
        <f>IF(AK6*'节点均价-24点'!AL6&gt;0,1,0)</f>
        <v/>
      </c>
      <c r="AL40" s="92">
        <f>IF(AL6*'节点均价-24点'!AM6&gt;0,1,0)</f>
        <v/>
      </c>
      <c r="AM40" s="92">
        <f>IF(AM6*'节点均价-24点'!AN6&gt;0,1,0)</f>
        <v/>
      </c>
      <c r="AN40" s="92">
        <f>IF(AN6*'节点均价-24点'!AO6&gt;0,1,0)</f>
        <v/>
      </c>
      <c r="AO40" s="92">
        <f>IF(AO6*'节点均价-24点'!AP6&gt;0,1,0)</f>
        <v/>
      </c>
      <c r="AP40" s="92">
        <f>IF(AP6*'节点均价-24点'!AQ6&gt;0,1,0)</f>
        <v/>
      </c>
      <c r="AQ40" s="92">
        <f>IF(AQ6*'节点均价-24点'!AR6&gt;0,1,0)</f>
        <v/>
      </c>
      <c r="AR40" s="92">
        <f>IF(AR6*'节点均价-24点'!AS6&gt;0,1,0)</f>
        <v/>
      </c>
      <c r="AS40" s="92">
        <f>IF(AS6*'节点均价-24点'!AT6&gt;0,1,0)</f>
        <v/>
      </c>
      <c r="AT40" s="92">
        <f>IF(AT6*'节点均价-24点'!AU6&gt;0,1,0)</f>
        <v/>
      </c>
      <c r="AU40" s="92">
        <f>IF(AU6*'节点均价-24点'!AV6&gt;0,1,0)</f>
        <v/>
      </c>
      <c r="AV40" s="92">
        <f>IF(AV6*'节点均价-24点'!AW6&gt;0,1,0)</f>
        <v/>
      </c>
      <c r="AW40" s="92">
        <f>IF(AW6*'节点均价-24点'!AX6&gt;0,1,0)</f>
        <v/>
      </c>
      <c r="AX40" s="92">
        <f>IF(AX6*'节点均价-24点'!AY6&gt;0,1,0)</f>
        <v/>
      </c>
      <c r="AY40" s="92">
        <f>IF(AY6*'节点均价-24点'!AZ6&gt;0,1,0)</f>
        <v/>
      </c>
      <c r="AZ40" s="92">
        <f>IF(AZ6*'节点均价-24点'!BA6&gt;0,1,0)</f>
        <v/>
      </c>
      <c r="BA40" s="92">
        <f>IF(BA6*'节点均价-24点'!BB6&gt;0,1,0)</f>
        <v/>
      </c>
      <c r="BB40" s="92">
        <f>IF(BB6*'节点均价-24点'!BC6&gt;0,1,0)</f>
        <v/>
      </c>
      <c r="BC40" s="92">
        <f>IF(BC6*'节点均价-24点'!BD6&gt;0,1,0)</f>
        <v/>
      </c>
      <c r="BD40" s="49">
        <f>SUM(AF40:BC40)</f>
        <v/>
      </c>
    </row>
    <row r="41">
      <c r="A41" s="99" t="inlineStr">
        <is>
          <t>2025-01-19</t>
        </is>
      </c>
      <c r="B41" s="100" t="inlineStr">
        <is>
          <t>实际</t>
        </is>
      </c>
      <c r="C41" s="91">
        <f>IFERROR(AVERAGE(F41:AC41),"")</f>
        <v/>
      </c>
      <c r="D41" s="91">
        <f>IFERROR(MAX(F41:AC41),"")</f>
        <v/>
      </c>
      <c r="E41" s="91">
        <f>IFERROR(MIN(F41:AC41),"")</f>
        <v/>
      </c>
      <c r="F41" s="89">
        <f>IFERROR(AVERAGEIFS(统调负荷!$N:$N,统调负荷!$B:$B,F$3,统调负荷!$C:$C,$A41)/10,"")</f>
        <v/>
      </c>
      <c r="G41" s="89">
        <f>IFERROR(AVERAGEIFS(统调负荷!$N:$N,统调负荷!$B:$B,G$3,统调负荷!$C:$C,$A41)/10,"")</f>
        <v/>
      </c>
      <c r="H41" s="89">
        <f>IFERROR(AVERAGEIFS(统调负荷!$N:$N,统调负荷!$B:$B,H$3,统调负荷!$C:$C,$A41)/10,"")</f>
        <v/>
      </c>
      <c r="I41" s="89">
        <f>IFERROR(AVERAGEIFS(统调负荷!$N:$N,统调负荷!$B:$B,I$3,统调负荷!$C:$C,$A41)/10,"")</f>
        <v/>
      </c>
      <c r="J41" s="89">
        <f>IFERROR(AVERAGEIFS(统调负荷!$N:$N,统调负荷!$B:$B,J$3,统调负荷!$C:$C,$A41)/10,"")</f>
        <v/>
      </c>
      <c r="K41" s="89">
        <f>IFERROR(AVERAGEIFS(统调负荷!$N:$N,统调负荷!$B:$B,K$3,统调负荷!$C:$C,$A41)/10,"")</f>
        <v/>
      </c>
      <c r="L41" s="89">
        <f>IFERROR(AVERAGEIFS(统调负荷!$N:$N,统调负荷!$B:$B,L$3,统调负荷!$C:$C,$A41)/10,"")</f>
        <v/>
      </c>
      <c r="M41" s="89">
        <f>IFERROR(AVERAGEIFS(统调负荷!$N:$N,统调负荷!$B:$B,M$3,统调负荷!$C:$C,$A41)/10,"")</f>
        <v/>
      </c>
      <c r="N41" s="89">
        <f>IFERROR(AVERAGEIFS(统调负荷!$N:$N,统调负荷!$B:$B,N$3,统调负荷!$C:$C,$A41)/10,"")</f>
        <v/>
      </c>
      <c r="O41" s="89">
        <f>IFERROR(AVERAGEIFS(统调负荷!$N:$N,统调负荷!$B:$B,O$3,统调负荷!$C:$C,$A41)/10,"")</f>
        <v/>
      </c>
      <c r="P41" s="89">
        <f>IFERROR(AVERAGEIFS(统调负荷!$N:$N,统调负荷!$B:$B,P$3,统调负荷!$C:$C,$A41)/10,"")</f>
        <v/>
      </c>
      <c r="Q41" s="89">
        <f>IFERROR(AVERAGEIFS(统调负荷!$N:$N,统调负荷!$B:$B,Q$3,统调负荷!$C:$C,$A41)/10,"")</f>
        <v/>
      </c>
      <c r="R41" s="89">
        <f>IFERROR(AVERAGEIFS(统调负荷!$N:$N,统调负荷!$B:$B,R$3,统调负荷!$C:$C,$A41)/10,"")</f>
        <v/>
      </c>
      <c r="S41" s="89">
        <f>IFERROR(AVERAGEIFS(统调负荷!$N:$N,统调负荷!$B:$B,S$3,统调负荷!$C:$C,$A41)/10,"")</f>
        <v/>
      </c>
      <c r="T41" s="89">
        <f>IFERROR(AVERAGEIFS(统调负荷!$N:$N,统调负荷!$B:$B,T$3,统调负荷!$C:$C,$A41)/10,"")</f>
        <v/>
      </c>
      <c r="U41" s="89">
        <f>IFERROR(AVERAGEIFS(统调负荷!$N:$N,统调负荷!$B:$B,U$3,统调负荷!$C:$C,$A41)/10,"")</f>
        <v/>
      </c>
      <c r="V41" s="89">
        <f>IFERROR(AVERAGEIFS(统调负荷!$N:$N,统调负荷!$B:$B,V$3,统调负荷!$C:$C,$A41)/10,"")</f>
        <v/>
      </c>
      <c r="W41" s="89">
        <f>IFERROR(AVERAGEIFS(统调负荷!$N:$N,统调负荷!$B:$B,W$3,统调负荷!$C:$C,$A41)/10,"")</f>
        <v/>
      </c>
      <c r="X41" s="89">
        <f>IFERROR(AVERAGEIFS(统调负荷!$N:$N,统调负荷!$B:$B,X$3,统调负荷!$C:$C,$A41)/10,"")</f>
        <v/>
      </c>
      <c r="Y41" s="89">
        <f>IFERROR(AVERAGEIFS(统调负荷!$N:$N,统调负荷!$B:$B,Y$3,统调负荷!$C:$C,$A41)/10,"")</f>
        <v/>
      </c>
      <c r="Z41" s="89">
        <f>IFERROR(AVERAGEIFS(统调负荷!$N:$N,统调负荷!$B:$B,Z$3,统调负荷!$C:$C,$A41)/10,"")</f>
        <v/>
      </c>
      <c r="AA41" s="89">
        <f>IFERROR(AVERAGEIFS(统调负荷!$N:$N,统调负荷!$B:$B,AA$3,统调负荷!$C:$C,$A41)/10,"")</f>
        <v/>
      </c>
      <c r="AB41" s="89">
        <f>IFERROR(AVERAGEIFS(统调负荷!$N:$N,统调负荷!$B:$B,AB$3,统调负荷!$C:$C,$A41)/10,"")</f>
        <v/>
      </c>
      <c r="AC41" s="89">
        <f>IFERROR(AVERAGEIFS(统调负荷!$N:$N,统调负荷!$B:$B,AC$3,统调负荷!$C:$C,$A41)/10,"")</f>
        <v/>
      </c>
      <c r="AD41" s="89" t="n"/>
      <c r="AE41" s="50" t="inlineStr">
        <is>
          <t>2023-07-04</t>
        </is>
      </c>
      <c r="AF41" s="92">
        <f>IF(AF7*'节点均价-24点'!AG7&gt;0,1,0)</f>
        <v/>
      </c>
      <c r="AG41" s="92">
        <f>IF(AG7*'节点均价-24点'!AH7&gt;0,1,0)</f>
        <v/>
      </c>
      <c r="AH41" s="92">
        <f>IF(AH7*'节点均价-24点'!AI7&gt;0,1,0)</f>
        <v/>
      </c>
      <c r="AI41" s="92">
        <f>IF(AI7*'节点均价-24点'!AJ7&gt;0,1,0)</f>
        <v/>
      </c>
      <c r="AJ41" s="92">
        <f>IF(AJ7*'节点均价-24点'!AK7&gt;0,1,0)</f>
        <v/>
      </c>
      <c r="AK41" s="92">
        <f>IF(AK7*'节点均价-24点'!AL7&gt;0,1,0)</f>
        <v/>
      </c>
      <c r="AL41" s="92">
        <f>IF(AL7*'节点均价-24点'!AM7&gt;0,1,0)</f>
        <v/>
      </c>
      <c r="AM41" s="92">
        <f>IF(AM7*'节点均价-24点'!AN7&gt;0,1,0)</f>
        <v/>
      </c>
      <c r="AN41" s="92">
        <f>IF(AN7*'节点均价-24点'!AO7&gt;0,1,0)</f>
        <v/>
      </c>
      <c r="AO41" s="92">
        <f>IF(AO7*'节点均价-24点'!AP7&gt;0,1,0)</f>
        <v/>
      </c>
      <c r="AP41" s="92">
        <f>IF(AP7*'节点均价-24点'!AQ7&gt;0,1,0)</f>
        <v/>
      </c>
      <c r="AQ41" s="92">
        <f>IF(AQ7*'节点均价-24点'!AR7&gt;0,1,0)</f>
        <v/>
      </c>
      <c r="AR41" s="92">
        <f>IF(AR7*'节点均价-24点'!AS7&gt;0,1,0)</f>
        <v/>
      </c>
      <c r="AS41" s="92">
        <f>IF(AS7*'节点均价-24点'!AT7&gt;0,1,0)</f>
        <v/>
      </c>
      <c r="AT41" s="92">
        <f>IF(AT7*'节点均价-24点'!AU7&gt;0,1,0)</f>
        <v/>
      </c>
      <c r="AU41" s="92">
        <f>IF(AU7*'节点均价-24点'!AV7&gt;0,1,0)</f>
        <v/>
      </c>
      <c r="AV41" s="92">
        <f>IF(AV7*'节点均价-24点'!AW7&gt;0,1,0)</f>
        <v/>
      </c>
      <c r="AW41" s="92">
        <f>IF(AW7*'节点均价-24点'!AX7&gt;0,1,0)</f>
        <v/>
      </c>
      <c r="AX41" s="92">
        <f>IF(AX7*'节点均价-24点'!AY7&gt;0,1,0)</f>
        <v/>
      </c>
      <c r="AY41" s="92">
        <f>IF(AY7*'节点均价-24点'!AZ7&gt;0,1,0)</f>
        <v/>
      </c>
      <c r="AZ41" s="92">
        <f>IF(AZ7*'节点均价-24点'!BA7&gt;0,1,0)</f>
        <v/>
      </c>
      <c r="BA41" s="92">
        <f>IF(BA7*'节点均价-24点'!BB7&gt;0,1,0)</f>
        <v/>
      </c>
      <c r="BB41" s="92">
        <f>IF(BB7*'节点均价-24点'!BC7&gt;0,1,0)</f>
        <v/>
      </c>
      <c r="BC41" s="92">
        <f>IF(BC7*'节点均价-24点'!BD7&gt;0,1,0)</f>
        <v/>
      </c>
      <c r="BD41" s="49">
        <f>SUM(AF41:BC41)</f>
        <v/>
      </c>
    </row>
    <row r="42">
      <c r="A42" s="97" t="inlineStr">
        <is>
          <t>2025-01-20</t>
        </is>
      </c>
      <c r="B42" s="100" t="inlineStr">
        <is>
          <t>预测</t>
        </is>
      </c>
      <c r="C42" s="91">
        <f>IFERROR(AVERAGE(F42:AC42),"")</f>
        <v/>
      </c>
      <c r="D42" s="91">
        <f>IFERROR(MAX(F42:AC42),"")</f>
        <v/>
      </c>
      <c r="E42" s="91">
        <f>IFERROR(MIN(F42:AC42),"")</f>
        <v/>
      </c>
      <c r="F42" s="89">
        <f>IFERROR(AVERAGEIFS(统调负荷!$E:$E,统调负荷!$B:$B,F$3,统调负荷!$C:$C,$A42)/10,"")</f>
        <v/>
      </c>
      <c r="G42" s="89">
        <f>IFERROR(AVERAGEIFS(统调负荷!$E:$E,统调负荷!$B:$B,G$3,统调负荷!$C:$C,$A42)/10,"")</f>
        <v/>
      </c>
      <c r="H42" s="89">
        <f>IFERROR(AVERAGEIFS(统调负荷!$E:$E,统调负荷!$B:$B,H$3,统调负荷!$C:$C,$A42)/10,"")</f>
        <v/>
      </c>
      <c r="I42" s="89">
        <f>IFERROR(AVERAGEIFS(统调负荷!$E:$E,统调负荷!$B:$B,I$3,统调负荷!$C:$C,$A42)/10,"")</f>
        <v/>
      </c>
      <c r="J42" s="89">
        <f>IFERROR(AVERAGEIFS(统调负荷!$E:$E,统调负荷!$B:$B,J$3,统调负荷!$C:$C,$A42)/10,"")</f>
        <v/>
      </c>
      <c r="K42" s="89">
        <f>IFERROR(AVERAGEIFS(统调负荷!$E:$E,统调负荷!$B:$B,K$3,统调负荷!$C:$C,$A42)/10,"")</f>
        <v/>
      </c>
      <c r="L42" s="89">
        <f>IFERROR(AVERAGEIFS(统调负荷!$E:$E,统调负荷!$B:$B,L$3,统调负荷!$C:$C,$A42)/10,"")</f>
        <v/>
      </c>
      <c r="M42" s="89">
        <f>IFERROR(AVERAGEIFS(统调负荷!$E:$E,统调负荷!$B:$B,M$3,统调负荷!$C:$C,$A42)/10,"")</f>
        <v/>
      </c>
      <c r="N42" s="89">
        <f>IFERROR(AVERAGEIFS(统调负荷!$E:$E,统调负荷!$B:$B,N$3,统调负荷!$C:$C,$A42)/10,"")</f>
        <v/>
      </c>
      <c r="O42" s="89">
        <f>IFERROR(AVERAGEIFS(统调负荷!$E:$E,统调负荷!$B:$B,O$3,统调负荷!$C:$C,$A42)/10,"")</f>
        <v/>
      </c>
      <c r="P42" s="89">
        <f>IFERROR(AVERAGEIFS(统调负荷!$E:$E,统调负荷!$B:$B,P$3,统调负荷!$C:$C,$A42)/10,"")</f>
        <v/>
      </c>
      <c r="Q42" s="89">
        <f>IFERROR(AVERAGEIFS(统调负荷!$E:$E,统调负荷!$B:$B,Q$3,统调负荷!$C:$C,$A42)/10,"")</f>
        <v/>
      </c>
      <c r="R42" s="89">
        <f>IFERROR(AVERAGEIFS(统调负荷!$E:$E,统调负荷!$B:$B,R$3,统调负荷!$C:$C,$A42)/10,"")</f>
        <v/>
      </c>
      <c r="S42" s="89">
        <f>IFERROR(AVERAGEIFS(统调负荷!$E:$E,统调负荷!$B:$B,S$3,统调负荷!$C:$C,$A42)/10,"")</f>
        <v/>
      </c>
      <c r="T42" s="89">
        <f>IFERROR(AVERAGEIFS(统调负荷!$E:$E,统调负荷!$B:$B,T$3,统调负荷!$C:$C,$A42)/10,"")</f>
        <v/>
      </c>
      <c r="U42" s="89">
        <f>IFERROR(AVERAGEIFS(统调负荷!$E:$E,统调负荷!$B:$B,U$3,统调负荷!$C:$C,$A42)/10,"")</f>
        <v/>
      </c>
      <c r="V42" s="89">
        <f>IFERROR(AVERAGEIFS(统调负荷!$E:$E,统调负荷!$B:$B,V$3,统调负荷!$C:$C,$A42)/10,"")</f>
        <v/>
      </c>
      <c r="W42" s="89">
        <f>IFERROR(AVERAGEIFS(统调负荷!$E:$E,统调负荷!$B:$B,W$3,统调负荷!$C:$C,$A42)/10,"")</f>
        <v/>
      </c>
      <c r="X42" s="89">
        <f>IFERROR(AVERAGEIFS(统调负荷!$E:$E,统调负荷!$B:$B,X$3,统调负荷!$C:$C,$A42)/10,"")</f>
        <v/>
      </c>
      <c r="Y42" s="89">
        <f>IFERROR(AVERAGEIFS(统调负荷!$E:$E,统调负荷!$B:$B,Y$3,统调负荷!$C:$C,$A42)/10,"")</f>
        <v/>
      </c>
      <c r="Z42" s="89">
        <f>IFERROR(AVERAGEIFS(统调负荷!$E:$E,统调负荷!$B:$B,Z$3,统调负荷!$C:$C,$A42)/10,"")</f>
        <v/>
      </c>
      <c r="AA42" s="89">
        <f>IFERROR(AVERAGEIFS(统调负荷!$E:$E,统调负荷!$B:$B,AA$3,统调负荷!$C:$C,$A42)/10,"")</f>
        <v/>
      </c>
      <c r="AB42" s="89">
        <f>IFERROR(AVERAGEIFS(统调负荷!$E:$E,统调负荷!$B:$B,AB$3,统调负荷!$C:$C,$A42)/10,"")</f>
        <v/>
      </c>
      <c r="AC42" s="89">
        <f>IFERROR(AVERAGEIFS(统调负荷!$E:$E,统调负荷!$B:$B,AC$3,统调负荷!$C:$C,$A42)/10,"")</f>
        <v/>
      </c>
      <c r="AD42" s="89" t="n"/>
      <c r="AE42" s="50" t="inlineStr">
        <is>
          <t>2023-07-05</t>
        </is>
      </c>
      <c r="AF42" s="92">
        <f>IF(AF8*'节点均价-24点'!AG8&gt;0,1,0)</f>
        <v/>
      </c>
      <c r="AG42" s="92">
        <f>IF(AG8*'节点均价-24点'!AH8&gt;0,1,0)</f>
        <v/>
      </c>
      <c r="AH42" s="92">
        <f>IF(AH8*'节点均价-24点'!AI8&gt;0,1,0)</f>
        <v/>
      </c>
      <c r="AI42" s="92">
        <f>IF(AI8*'节点均价-24点'!AJ8&gt;0,1,0)</f>
        <v/>
      </c>
      <c r="AJ42" s="92">
        <f>IF(AJ8*'节点均价-24点'!AK8&gt;0,1,0)</f>
        <v/>
      </c>
      <c r="AK42" s="92">
        <f>IF(AK8*'节点均价-24点'!AL8&gt;0,1,0)</f>
        <v/>
      </c>
      <c r="AL42" s="92">
        <f>IF(AL8*'节点均价-24点'!AM8&gt;0,1,0)</f>
        <v/>
      </c>
      <c r="AM42" s="92">
        <f>IF(AM8*'节点均价-24点'!AN8&gt;0,1,0)</f>
        <v/>
      </c>
      <c r="AN42" s="92">
        <f>IF(AN8*'节点均价-24点'!AO8&gt;0,1,0)</f>
        <v/>
      </c>
      <c r="AO42" s="92">
        <f>IF(AO8*'节点均价-24点'!AP8&gt;0,1,0)</f>
        <v/>
      </c>
      <c r="AP42" s="92">
        <f>IF(AP8*'节点均价-24点'!AQ8&gt;0,1,0)</f>
        <v/>
      </c>
      <c r="AQ42" s="92">
        <f>IF(AQ8*'节点均价-24点'!AR8&gt;0,1,0)</f>
        <v/>
      </c>
      <c r="AR42" s="92">
        <f>IF(AR8*'节点均价-24点'!AS8&gt;0,1,0)</f>
        <v/>
      </c>
      <c r="AS42" s="92">
        <f>IF(AS8*'节点均价-24点'!AT8&gt;0,1,0)</f>
        <v/>
      </c>
      <c r="AT42" s="92">
        <f>IF(AT8*'节点均价-24点'!AU8&gt;0,1,0)</f>
        <v/>
      </c>
      <c r="AU42" s="92">
        <f>IF(AU8*'节点均价-24点'!AV8&gt;0,1,0)</f>
        <v/>
      </c>
      <c r="AV42" s="92">
        <f>IF(AV8*'节点均价-24点'!AW8&gt;0,1,0)</f>
        <v/>
      </c>
      <c r="AW42" s="92">
        <f>IF(AW8*'节点均价-24点'!AX8&gt;0,1,0)</f>
        <v/>
      </c>
      <c r="AX42" s="92">
        <f>IF(AX8*'节点均价-24点'!AY8&gt;0,1,0)</f>
        <v/>
      </c>
      <c r="AY42" s="92">
        <f>IF(AY8*'节点均价-24点'!AZ8&gt;0,1,0)</f>
        <v/>
      </c>
      <c r="AZ42" s="92">
        <f>IF(AZ8*'节点均价-24点'!BA8&gt;0,1,0)</f>
        <v/>
      </c>
      <c r="BA42" s="92">
        <f>IF(BA8*'节点均价-24点'!BB8&gt;0,1,0)</f>
        <v/>
      </c>
      <c r="BB42" s="92">
        <f>IF(BB8*'节点均价-24点'!BC8&gt;0,1,0)</f>
        <v/>
      </c>
      <c r="BC42" s="92">
        <f>IF(BC8*'节点均价-24点'!BD8&gt;0,1,0)</f>
        <v/>
      </c>
      <c r="BD42" s="49">
        <f>SUM(AF42:BC42)</f>
        <v/>
      </c>
    </row>
    <row r="43">
      <c r="A43" s="99" t="inlineStr">
        <is>
          <t>2025-01-20</t>
        </is>
      </c>
      <c r="B43" s="100" t="inlineStr">
        <is>
          <t>实际</t>
        </is>
      </c>
      <c r="C43" s="91">
        <f>IFERROR(AVERAGE(F43:AC43),"")</f>
        <v/>
      </c>
      <c r="D43" s="91">
        <f>IFERROR(MAX(F43:AC43),"")</f>
        <v/>
      </c>
      <c r="E43" s="91">
        <f>IFERROR(MIN(F43:AC43),"")</f>
        <v/>
      </c>
      <c r="F43" s="89">
        <f>IFERROR(AVERAGEIFS(统调负荷!$N:$N,统调负荷!$B:$B,F$3,统调负荷!$C:$C,$A43)/10,"")</f>
        <v/>
      </c>
      <c r="G43" s="89">
        <f>IFERROR(AVERAGEIFS(统调负荷!$N:$N,统调负荷!$B:$B,G$3,统调负荷!$C:$C,$A43)/10,"")</f>
        <v/>
      </c>
      <c r="H43" s="89">
        <f>IFERROR(AVERAGEIFS(统调负荷!$N:$N,统调负荷!$B:$B,H$3,统调负荷!$C:$C,$A43)/10,"")</f>
        <v/>
      </c>
      <c r="I43" s="89">
        <f>IFERROR(AVERAGEIFS(统调负荷!$N:$N,统调负荷!$B:$B,I$3,统调负荷!$C:$C,$A43)/10,"")</f>
        <v/>
      </c>
      <c r="J43" s="89">
        <f>IFERROR(AVERAGEIFS(统调负荷!$N:$N,统调负荷!$B:$B,J$3,统调负荷!$C:$C,$A43)/10,"")</f>
        <v/>
      </c>
      <c r="K43" s="89">
        <f>IFERROR(AVERAGEIFS(统调负荷!$N:$N,统调负荷!$B:$B,K$3,统调负荷!$C:$C,$A43)/10,"")</f>
        <v/>
      </c>
      <c r="L43" s="89">
        <f>IFERROR(AVERAGEIFS(统调负荷!$N:$N,统调负荷!$B:$B,L$3,统调负荷!$C:$C,$A43)/10,"")</f>
        <v/>
      </c>
      <c r="M43" s="89">
        <f>IFERROR(AVERAGEIFS(统调负荷!$N:$N,统调负荷!$B:$B,M$3,统调负荷!$C:$C,$A43)/10,"")</f>
        <v/>
      </c>
      <c r="N43" s="89">
        <f>IFERROR(AVERAGEIFS(统调负荷!$N:$N,统调负荷!$B:$B,N$3,统调负荷!$C:$C,$A43)/10,"")</f>
        <v/>
      </c>
      <c r="O43" s="89">
        <f>IFERROR(AVERAGEIFS(统调负荷!$N:$N,统调负荷!$B:$B,O$3,统调负荷!$C:$C,$A43)/10,"")</f>
        <v/>
      </c>
      <c r="P43" s="89">
        <f>IFERROR(AVERAGEIFS(统调负荷!$N:$N,统调负荷!$B:$B,P$3,统调负荷!$C:$C,$A43)/10,"")</f>
        <v/>
      </c>
      <c r="Q43" s="89">
        <f>IFERROR(AVERAGEIFS(统调负荷!$N:$N,统调负荷!$B:$B,Q$3,统调负荷!$C:$C,$A43)/10,"")</f>
        <v/>
      </c>
      <c r="R43" s="89">
        <f>IFERROR(AVERAGEIFS(统调负荷!$N:$N,统调负荷!$B:$B,R$3,统调负荷!$C:$C,$A43)/10,"")</f>
        <v/>
      </c>
      <c r="S43" s="89">
        <f>IFERROR(AVERAGEIFS(统调负荷!$N:$N,统调负荷!$B:$B,S$3,统调负荷!$C:$C,$A43)/10,"")</f>
        <v/>
      </c>
      <c r="T43" s="89">
        <f>IFERROR(AVERAGEIFS(统调负荷!$N:$N,统调负荷!$B:$B,T$3,统调负荷!$C:$C,$A43)/10,"")</f>
        <v/>
      </c>
      <c r="U43" s="89">
        <f>IFERROR(AVERAGEIFS(统调负荷!$N:$N,统调负荷!$B:$B,U$3,统调负荷!$C:$C,$A43)/10,"")</f>
        <v/>
      </c>
      <c r="V43" s="89">
        <f>IFERROR(AVERAGEIFS(统调负荷!$N:$N,统调负荷!$B:$B,V$3,统调负荷!$C:$C,$A43)/10,"")</f>
        <v/>
      </c>
      <c r="W43" s="89">
        <f>IFERROR(AVERAGEIFS(统调负荷!$N:$N,统调负荷!$B:$B,W$3,统调负荷!$C:$C,$A43)/10,"")</f>
        <v/>
      </c>
      <c r="X43" s="89">
        <f>IFERROR(AVERAGEIFS(统调负荷!$N:$N,统调负荷!$B:$B,X$3,统调负荷!$C:$C,$A43)/10,"")</f>
        <v/>
      </c>
      <c r="Y43" s="89">
        <f>IFERROR(AVERAGEIFS(统调负荷!$N:$N,统调负荷!$B:$B,Y$3,统调负荷!$C:$C,$A43)/10,"")</f>
        <v/>
      </c>
      <c r="Z43" s="89">
        <f>IFERROR(AVERAGEIFS(统调负荷!$N:$N,统调负荷!$B:$B,Z$3,统调负荷!$C:$C,$A43)/10,"")</f>
        <v/>
      </c>
      <c r="AA43" s="89">
        <f>IFERROR(AVERAGEIFS(统调负荷!$N:$N,统调负荷!$B:$B,AA$3,统调负荷!$C:$C,$A43)/10,"")</f>
        <v/>
      </c>
      <c r="AB43" s="89">
        <f>IFERROR(AVERAGEIFS(统调负荷!$N:$N,统调负荷!$B:$B,AB$3,统调负荷!$C:$C,$A43)/10,"")</f>
        <v/>
      </c>
      <c r="AC43" s="89">
        <f>IFERROR(AVERAGEIFS(统调负荷!$N:$N,统调负荷!$B:$B,AC$3,统调负荷!$C:$C,$A43)/10,"")</f>
        <v/>
      </c>
      <c r="AD43" s="89" t="n"/>
      <c r="AE43" s="50" t="inlineStr">
        <is>
          <t>2023-07-06</t>
        </is>
      </c>
      <c r="AF43" s="92">
        <f>IF(AF9*'节点均价-24点'!AG9&gt;0,1,0)</f>
        <v/>
      </c>
      <c r="AG43" s="92">
        <f>IF(AG9*'节点均价-24点'!AH9&gt;0,1,0)</f>
        <v/>
      </c>
      <c r="AH43" s="92">
        <f>IF(AH9*'节点均价-24点'!AI9&gt;0,1,0)</f>
        <v/>
      </c>
      <c r="AI43" s="92">
        <f>IF(AI9*'节点均价-24点'!AJ9&gt;0,1,0)</f>
        <v/>
      </c>
      <c r="AJ43" s="92">
        <f>IF(AJ9*'节点均价-24点'!AK9&gt;0,1,0)</f>
        <v/>
      </c>
      <c r="AK43" s="92">
        <f>IF(AK9*'节点均价-24点'!AL9&gt;0,1,0)</f>
        <v/>
      </c>
      <c r="AL43" s="92">
        <f>IF(AL9*'节点均价-24点'!AM9&gt;0,1,0)</f>
        <v/>
      </c>
      <c r="AM43" s="92">
        <f>IF(AM9*'节点均价-24点'!AN9&gt;0,1,0)</f>
        <v/>
      </c>
      <c r="AN43" s="92">
        <f>IF(AN9*'节点均价-24点'!AO9&gt;0,1,0)</f>
        <v/>
      </c>
      <c r="AO43" s="92">
        <f>IF(AO9*'节点均价-24点'!AP9&gt;0,1,0)</f>
        <v/>
      </c>
      <c r="AP43" s="92">
        <f>IF(AP9*'节点均价-24点'!AQ9&gt;0,1,0)</f>
        <v/>
      </c>
      <c r="AQ43" s="92">
        <f>IF(AQ9*'节点均价-24点'!AR9&gt;0,1,0)</f>
        <v/>
      </c>
      <c r="AR43" s="92">
        <f>IF(AR9*'节点均价-24点'!AS9&gt;0,1,0)</f>
        <v/>
      </c>
      <c r="AS43" s="92">
        <f>IF(AS9*'节点均价-24点'!AT9&gt;0,1,0)</f>
        <v/>
      </c>
      <c r="AT43" s="92">
        <f>IF(AT9*'节点均价-24点'!AU9&gt;0,1,0)</f>
        <v/>
      </c>
      <c r="AU43" s="92">
        <f>IF(AU9*'节点均价-24点'!AV9&gt;0,1,0)</f>
        <v/>
      </c>
      <c r="AV43" s="92">
        <f>IF(AV9*'节点均价-24点'!AW9&gt;0,1,0)</f>
        <v/>
      </c>
      <c r="AW43" s="92">
        <f>IF(AW9*'节点均价-24点'!AX9&gt;0,1,0)</f>
        <v/>
      </c>
      <c r="AX43" s="92">
        <f>IF(AX9*'节点均价-24点'!AY9&gt;0,1,0)</f>
        <v/>
      </c>
      <c r="AY43" s="92">
        <f>IF(AY9*'节点均价-24点'!AZ9&gt;0,1,0)</f>
        <v/>
      </c>
      <c r="AZ43" s="92">
        <f>IF(AZ9*'节点均价-24点'!BA9&gt;0,1,0)</f>
        <v/>
      </c>
      <c r="BA43" s="92">
        <f>IF(BA9*'节点均价-24点'!BB9&gt;0,1,0)</f>
        <v/>
      </c>
      <c r="BB43" s="92">
        <f>IF(BB9*'节点均价-24点'!BC9&gt;0,1,0)</f>
        <v/>
      </c>
      <c r="BC43" s="92">
        <f>IF(BC9*'节点均价-24点'!BD9&gt;0,1,0)</f>
        <v/>
      </c>
      <c r="BD43" s="49">
        <f>SUM(AF43:BC43)</f>
        <v/>
      </c>
    </row>
    <row r="44">
      <c r="A44" s="97" t="inlineStr">
        <is>
          <t>2025-01-21</t>
        </is>
      </c>
      <c r="B44" s="100" t="inlineStr">
        <is>
          <t>预测</t>
        </is>
      </c>
      <c r="C44" s="91">
        <f>IFERROR(AVERAGE(F44:AC44),"")</f>
        <v/>
      </c>
      <c r="D44" s="91">
        <f>IFERROR(MAX(F44:AC44),"")</f>
        <v/>
      </c>
      <c r="E44" s="91">
        <f>IFERROR(MIN(F44:AC44),"")</f>
        <v/>
      </c>
      <c r="F44" s="89">
        <f>IFERROR(AVERAGEIFS(统调负荷!$E:$E,统调负荷!$B:$B,F$3,统调负荷!$C:$C,$A44)/10,"")</f>
        <v/>
      </c>
      <c r="G44" s="89">
        <f>IFERROR(AVERAGEIFS(统调负荷!$E:$E,统调负荷!$B:$B,G$3,统调负荷!$C:$C,$A44)/10,"")</f>
        <v/>
      </c>
      <c r="H44" s="89">
        <f>IFERROR(AVERAGEIFS(统调负荷!$E:$E,统调负荷!$B:$B,H$3,统调负荷!$C:$C,$A44)/10,"")</f>
        <v/>
      </c>
      <c r="I44" s="89">
        <f>IFERROR(AVERAGEIFS(统调负荷!$E:$E,统调负荷!$B:$B,I$3,统调负荷!$C:$C,$A44)/10,"")</f>
        <v/>
      </c>
      <c r="J44" s="89">
        <f>IFERROR(AVERAGEIFS(统调负荷!$E:$E,统调负荷!$B:$B,J$3,统调负荷!$C:$C,$A44)/10,"")</f>
        <v/>
      </c>
      <c r="K44" s="89">
        <f>IFERROR(AVERAGEIFS(统调负荷!$E:$E,统调负荷!$B:$B,K$3,统调负荷!$C:$C,$A44)/10,"")</f>
        <v/>
      </c>
      <c r="L44" s="89">
        <f>IFERROR(AVERAGEIFS(统调负荷!$E:$E,统调负荷!$B:$B,L$3,统调负荷!$C:$C,$A44)/10,"")</f>
        <v/>
      </c>
      <c r="M44" s="89">
        <f>IFERROR(AVERAGEIFS(统调负荷!$E:$E,统调负荷!$B:$B,M$3,统调负荷!$C:$C,$A44)/10,"")</f>
        <v/>
      </c>
      <c r="N44" s="89">
        <f>IFERROR(AVERAGEIFS(统调负荷!$E:$E,统调负荷!$B:$B,N$3,统调负荷!$C:$C,$A44)/10,"")</f>
        <v/>
      </c>
      <c r="O44" s="89">
        <f>IFERROR(AVERAGEIFS(统调负荷!$E:$E,统调负荷!$B:$B,O$3,统调负荷!$C:$C,$A44)/10,"")</f>
        <v/>
      </c>
      <c r="P44" s="89">
        <f>IFERROR(AVERAGEIFS(统调负荷!$E:$E,统调负荷!$B:$B,P$3,统调负荷!$C:$C,$A44)/10,"")</f>
        <v/>
      </c>
      <c r="Q44" s="89">
        <f>IFERROR(AVERAGEIFS(统调负荷!$E:$E,统调负荷!$B:$B,Q$3,统调负荷!$C:$C,$A44)/10,"")</f>
        <v/>
      </c>
      <c r="R44" s="89">
        <f>IFERROR(AVERAGEIFS(统调负荷!$E:$E,统调负荷!$B:$B,R$3,统调负荷!$C:$C,$A44)/10,"")</f>
        <v/>
      </c>
      <c r="S44" s="89">
        <f>IFERROR(AVERAGEIFS(统调负荷!$E:$E,统调负荷!$B:$B,S$3,统调负荷!$C:$C,$A44)/10,"")</f>
        <v/>
      </c>
      <c r="T44" s="89">
        <f>IFERROR(AVERAGEIFS(统调负荷!$E:$E,统调负荷!$B:$B,T$3,统调负荷!$C:$C,$A44)/10,"")</f>
        <v/>
      </c>
      <c r="U44" s="89">
        <f>IFERROR(AVERAGEIFS(统调负荷!$E:$E,统调负荷!$B:$B,U$3,统调负荷!$C:$C,$A44)/10,"")</f>
        <v/>
      </c>
      <c r="V44" s="89">
        <f>IFERROR(AVERAGEIFS(统调负荷!$E:$E,统调负荷!$B:$B,V$3,统调负荷!$C:$C,$A44)/10,"")</f>
        <v/>
      </c>
      <c r="W44" s="89">
        <f>IFERROR(AVERAGEIFS(统调负荷!$E:$E,统调负荷!$B:$B,W$3,统调负荷!$C:$C,$A44)/10,"")</f>
        <v/>
      </c>
      <c r="X44" s="89">
        <f>IFERROR(AVERAGEIFS(统调负荷!$E:$E,统调负荷!$B:$B,X$3,统调负荷!$C:$C,$A44)/10,"")</f>
        <v/>
      </c>
      <c r="Y44" s="89">
        <f>IFERROR(AVERAGEIFS(统调负荷!$E:$E,统调负荷!$B:$B,Y$3,统调负荷!$C:$C,$A44)/10,"")</f>
        <v/>
      </c>
      <c r="Z44" s="89">
        <f>IFERROR(AVERAGEIFS(统调负荷!$E:$E,统调负荷!$B:$B,Z$3,统调负荷!$C:$C,$A44)/10,"")</f>
        <v/>
      </c>
      <c r="AA44" s="89">
        <f>IFERROR(AVERAGEIFS(统调负荷!$E:$E,统调负荷!$B:$B,AA$3,统调负荷!$C:$C,$A44)/10,"")</f>
        <v/>
      </c>
      <c r="AB44" s="89">
        <f>IFERROR(AVERAGEIFS(统调负荷!$E:$E,统调负荷!$B:$B,AB$3,统调负荷!$C:$C,$A44)/10,"")</f>
        <v/>
      </c>
      <c r="AC44" s="89">
        <f>IFERROR(AVERAGEIFS(统调负荷!$E:$E,统调负荷!$B:$B,AC$3,统调负荷!$C:$C,$A44)/10,"")</f>
        <v/>
      </c>
      <c r="AD44" s="89" t="n"/>
      <c r="AE44" s="50" t="inlineStr">
        <is>
          <t>2023-07-07</t>
        </is>
      </c>
      <c r="AF44" s="92">
        <f>IF(AF10*'节点均价-24点'!AG10&gt;0,1,0)</f>
        <v/>
      </c>
      <c r="AG44" s="92">
        <f>IF(AG10*'节点均价-24点'!AH10&gt;0,1,0)</f>
        <v/>
      </c>
      <c r="AH44" s="92">
        <f>IF(AH10*'节点均价-24点'!AI10&gt;0,1,0)</f>
        <v/>
      </c>
      <c r="AI44" s="92">
        <f>IF(AI10*'节点均价-24点'!AJ10&gt;0,1,0)</f>
        <v/>
      </c>
      <c r="AJ44" s="92">
        <f>IF(AJ10*'节点均价-24点'!AK10&gt;0,1,0)</f>
        <v/>
      </c>
      <c r="AK44" s="92">
        <f>IF(AK10*'节点均价-24点'!AL10&gt;0,1,0)</f>
        <v/>
      </c>
      <c r="AL44" s="92">
        <f>IF(AL10*'节点均价-24点'!AM10&gt;0,1,0)</f>
        <v/>
      </c>
      <c r="AM44" s="92">
        <f>IF(AM10*'节点均价-24点'!AN10&gt;0,1,0)</f>
        <v/>
      </c>
      <c r="AN44" s="92">
        <f>IF(AN10*'节点均价-24点'!AO10&gt;0,1,0)</f>
        <v/>
      </c>
      <c r="AO44" s="92">
        <f>IF(AO10*'节点均价-24点'!AP10&gt;0,1,0)</f>
        <v/>
      </c>
      <c r="AP44" s="92">
        <f>IF(AP10*'节点均价-24点'!AQ10&gt;0,1,0)</f>
        <v/>
      </c>
      <c r="AQ44" s="92">
        <f>IF(AQ10*'节点均价-24点'!AR10&gt;0,1,0)</f>
        <v/>
      </c>
      <c r="AR44" s="92">
        <f>IF(AR10*'节点均价-24点'!AS10&gt;0,1,0)</f>
        <v/>
      </c>
      <c r="AS44" s="92">
        <f>IF(AS10*'节点均价-24点'!AT10&gt;0,1,0)</f>
        <v/>
      </c>
      <c r="AT44" s="92">
        <f>IF(AT10*'节点均价-24点'!AU10&gt;0,1,0)</f>
        <v/>
      </c>
      <c r="AU44" s="92">
        <f>IF(AU10*'节点均价-24点'!AV10&gt;0,1,0)</f>
        <v/>
      </c>
      <c r="AV44" s="92">
        <f>IF(AV10*'节点均价-24点'!AW10&gt;0,1,0)</f>
        <v/>
      </c>
      <c r="AW44" s="92">
        <f>IF(AW10*'节点均价-24点'!AX10&gt;0,1,0)</f>
        <v/>
      </c>
      <c r="AX44" s="92">
        <f>IF(AX10*'节点均价-24点'!AY10&gt;0,1,0)</f>
        <v/>
      </c>
      <c r="AY44" s="92">
        <f>IF(AY10*'节点均价-24点'!AZ10&gt;0,1,0)</f>
        <v/>
      </c>
      <c r="AZ44" s="92">
        <f>IF(AZ10*'节点均价-24点'!BA10&gt;0,1,0)</f>
        <v/>
      </c>
      <c r="BA44" s="92">
        <f>IF(BA10*'节点均价-24点'!BB10&gt;0,1,0)</f>
        <v/>
      </c>
      <c r="BB44" s="92">
        <f>IF(BB10*'节点均价-24点'!BC10&gt;0,1,0)</f>
        <v/>
      </c>
      <c r="BC44" s="92">
        <f>IF(BC10*'节点均价-24点'!BD10&gt;0,1,0)</f>
        <v/>
      </c>
      <c r="BD44" s="49">
        <f>SUM(AF44:BC44)</f>
        <v/>
      </c>
    </row>
    <row r="45">
      <c r="A45" s="99" t="inlineStr">
        <is>
          <t>2025-01-21</t>
        </is>
      </c>
      <c r="B45" s="100" t="inlineStr">
        <is>
          <t>实际</t>
        </is>
      </c>
      <c r="C45" s="91">
        <f>IFERROR(AVERAGE(F45:AC45),"")</f>
        <v/>
      </c>
      <c r="D45" s="91">
        <f>IFERROR(MAX(F45:AC45),"")</f>
        <v/>
      </c>
      <c r="E45" s="91">
        <f>IFERROR(MIN(F45:AC45),"")</f>
        <v/>
      </c>
      <c r="F45" s="89">
        <f>IFERROR(AVERAGEIFS(统调负荷!$N:$N,统调负荷!$B:$B,F$3,统调负荷!$C:$C,$A45)/10,"")</f>
        <v/>
      </c>
      <c r="G45" s="89">
        <f>IFERROR(AVERAGEIFS(统调负荷!$N:$N,统调负荷!$B:$B,G$3,统调负荷!$C:$C,$A45)/10,"")</f>
        <v/>
      </c>
      <c r="H45" s="89">
        <f>IFERROR(AVERAGEIFS(统调负荷!$N:$N,统调负荷!$B:$B,H$3,统调负荷!$C:$C,$A45)/10,"")</f>
        <v/>
      </c>
      <c r="I45" s="89">
        <f>IFERROR(AVERAGEIFS(统调负荷!$N:$N,统调负荷!$B:$B,I$3,统调负荷!$C:$C,$A45)/10,"")</f>
        <v/>
      </c>
      <c r="J45" s="89">
        <f>IFERROR(AVERAGEIFS(统调负荷!$N:$N,统调负荷!$B:$B,J$3,统调负荷!$C:$C,$A45)/10,"")</f>
        <v/>
      </c>
      <c r="K45" s="89">
        <f>IFERROR(AVERAGEIFS(统调负荷!$N:$N,统调负荷!$B:$B,K$3,统调负荷!$C:$C,$A45)/10,"")</f>
        <v/>
      </c>
      <c r="L45" s="89">
        <f>IFERROR(AVERAGEIFS(统调负荷!$N:$N,统调负荷!$B:$B,L$3,统调负荷!$C:$C,$A45)/10,"")</f>
        <v/>
      </c>
      <c r="M45" s="89">
        <f>IFERROR(AVERAGEIFS(统调负荷!$N:$N,统调负荷!$B:$B,M$3,统调负荷!$C:$C,$A45)/10,"")</f>
        <v/>
      </c>
      <c r="N45" s="89">
        <f>IFERROR(AVERAGEIFS(统调负荷!$N:$N,统调负荷!$B:$B,N$3,统调负荷!$C:$C,$A45)/10,"")</f>
        <v/>
      </c>
      <c r="O45" s="89">
        <f>IFERROR(AVERAGEIFS(统调负荷!$N:$N,统调负荷!$B:$B,O$3,统调负荷!$C:$C,$A45)/10,"")</f>
        <v/>
      </c>
      <c r="P45" s="89">
        <f>IFERROR(AVERAGEIFS(统调负荷!$N:$N,统调负荷!$B:$B,P$3,统调负荷!$C:$C,$A45)/10,"")</f>
        <v/>
      </c>
      <c r="Q45" s="89">
        <f>IFERROR(AVERAGEIFS(统调负荷!$N:$N,统调负荷!$B:$B,Q$3,统调负荷!$C:$C,$A45)/10,"")</f>
        <v/>
      </c>
      <c r="R45" s="89">
        <f>IFERROR(AVERAGEIFS(统调负荷!$N:$N,统调负荷!$B:$B,R$3,统调负荷!$C:$C,$A45)/10,"")</f>
        <v/>
      </c>
      <c r="S45" s="89">
        <f>IFERROR(AVERAGEIFS(统调负荷!$N:$N,统调负荷!$B:$B,S$3,统调负荷!$C:$C,$A45)/10,"")</f>
        <v/>
      </c>
      <c r="T45" s="89">
        <f>IFERROR(AVERAGEIFS(统调负荷!$N:$N,统调负荷!$B:$B,T$3,统调负荷!$C:$C,$A45)/10,"")</f>
        <v/>
      </c>
      <c r="U45" s="89">
        <f>IFERROR(AVERAGEIFS(统调负荷!$N:$N,统调负荷!$B:$B,U$3,统调负荷!$C:$C,$A45)/10,"")</f>
        <v/>
      </c>
      <c r="V45" s="89">
        <f>IFERROR(AVERAGEIFS(统调负荷!$N:$N,统调负荷!$B:$B,V$3,统调负荷!$C:$C,$A45)/10,"")</f>
        <v/>
      </c>
      <c r="W45" s="89">
        <f>IFERROR(AVERAGEIFS(统调负荷!$N:$N,统调负荷!$B:$B,W$3,统调负荷!$C:$C,$A45)/10,"")</f>
        <v/>
      </c>
      <c r="X45" s="89">
        <f>IFERROR(AVERAGEIFS(统调负荷!$N:$N,统调负荷!$B:$B,X$3,统调负荷!$C:$C,$A45)/10,"")</f>
        <v/>
      </c>
      <c r="Y45" s="89">
        <f>IFERROR(AVERAGEIFS(统调负荷!$N:$N,统调负荷!$B:$B,Y$3,统调负荷!$C:$C,$A45)/10,"")</f>
        <v/>
      </c>
      <c r="Z45" s="89">
        <f>IFERROR(AVERAGEIFS(统调负荷!$N:$N,统调负荷!$B:$B,Z$3,统调负荷!$C:$C,$A45)/10,"")</f>
        <v/>
      </c>
      <c r="AA45" s="89">
        <f>IFERROR(AVERAGEIFS(统调负荷!$N:$N,统调负荷!$B:$B,AA$3,统调负荷!$C:$C,$A45)/10,"")</f>
        <v/>
      </c>
      <c r="AB45" s="89">
        <f>IFERROR(AVERAGEIFS(统调负荷!$N:$N,统调负荷!$B:$B,AB$3,统调负荷!$C:$C,$A45)/10,"")</f>
        <v/>
      </c>
      <c r="AC45" s="89">
        <f>IFERROR(AVERAGEIFS(统调负荷!$N:$N,统调负荷!$B:$B,AC$3,统调负荷!$C:$C,$A45)/10,"")</f>
        <v/>
      </c>
      <c r="AD45" s="89" t="n"/>
      <c r="AE45" s="50" t="inlineStr">
        <is>
          <t>2023-07-08</t>
        </is>
      </c>
      <c r="AF45" s="92">
        <f>IF(AF11*'节点均价-24点'!AG11&gt;0,1,0)</f>
        <v/>
      </c>
      <c r="AG45" s="92">
        <f>IF(AG11*'节点均价-24点'!AH11&gt;0,1,0)</f>
        <v/>
      </c>
      <c r="AH45" s="92">
        <f>IF(AH11*'节点均价-24点'!AI11&gt;0,1,0)</f>
        <v/>
      </c>
      <c r="AI45" s="92">
        <f>IF(AI11*'节点均价-24点'!AJ11&gt;0,1,0)</f>
        <v/>
      </c>
      <c r="AJ45" s="92">
        <f>IF(AJ11*'节点均价-24点'!AK11&gt;0,1,0)</f>
        <v/>
      </c>
      <c r="AK45" s="92">
        <f>IF(AK11*'节点均价-24点'!AL11&gt;0,1,0)</f>
        <v/>
      </c>
      <c r="AL45" s="92">
        <f>IF(AL11*'节点均价-24点'!AM11&gt;0,1,0)</f>
        <v/>
      </c>
      <c r="AM45" s="92">
        <f>IF(AM11*'节点均价-24点'!AN11&gt;0,1,0)</f>
        <v/>
      </c>
      <c r="AN45" s="92">
        <f>IF(AN11*'节点均价-24点'!AO11&gt;0,1,0)</f>
        <v/>
      </c>
      <c r="AO45" s="92">
        <f>IF(AO11*'节点均价-24点'!AP11&gt;0,1,0)</f>
        <v/>
      </c>
      <c r="AP45" s="92">
        <f>IF(AP11*'节点均价-24点'!AQ11&gt;0,1,0)</f>
        <v/>
      </c>
      <c r="AQ45" s="92">
        <f>IF(AQ11*'节点均价-24点'!AR11&gt;0,1,0)</f>
        <v/>
      </c>
      <c r="AR45" s="92">
        <f>IF(AR11*'节点均价-24点'!AS11&gt;0,1,0)</f>
        <v/>
      </c>
      <c r="AS45" s="92">
        <f>IF(AS11*'节点均价-24点'!AT11&gt;0,1,0)</f>
        <v/>
      </c>
      <c r="AT45" s="92">
        <f>IF(AT11*'节点均价-24点'!AU11&gt;0,1,0)</f>
        <v/>
      </c>
      <c r="AU45" s="92">
        <f>IF(AU11*'节点均价-24点'!AV11&gt;0,1,0)</f>
        <v/>
      </c>
      <c r="AV45" s="92">
        <f>IF(AV11*'节点均价-24点'!AW11&gt;0,1,0)</f>
        <v/>
      </c>
      <c r="AW45" s="92">
        <f>IF(AW11*'节点均价-24点'!AX11&gt;0,1,0)</f>
        <v/>
      </c>
      <c r="AX45" s="92">
        <f>IF(AX11*'节点均价-24点'!AY11&gt;0,1,0)</f>
        <v/>
      </c>
      <c r="AY45" s="92">
        <f>IF(AY11*'节点均价-24点'!AZ11&gt;0,1,0)</f>
        <v/>
      </c>
      <c r="AZ45" s="92">
        <f>IF(AZ11*'节点均价-24点'!BA11&gt;0,1,0)</f>
        <v/>
      </c>
      <c r="BA45" s="92">
        <f>IF(BA11*'节点均价-24点'!BB11&gt;0,1,0)</f>
        <v/>
      </c>
      <c r="BB45" s="92">
        <f>IF(BB11*'节点均价-24点'!BC11&gt;0,1,0)</f>
        <v/>
      </c>
      <c r="BC45" s="92">
        <f>IF(BC11*'节点均价-24点'!BD11&gt;0,1,0)</f>
        <v/>
      </c>
      <c r="BD45" s="49">
        <f>SUM(AF45:BC45)</f>
        <v/>
      </c>
    </row>
    <row r="46">
      <c r="A46" s="97" t="inlineStr">
        <is>
          <t>2025-01-22</t>
        </is>
      </c>
      <c r="B46" s="100" t="inlineStr">
        <is>
          <t>预测</t>
        </is>
      </c>
      <c r="C46" s="91">
        <f>IFERROR(AVERAGE(F46:AC46),"")</f>
        <v/>
      </c>
      <c r="D46" s="91">
        <f>IFERROR(MAX(F46:AC46),"")</f>
        <v/>
      </c>
      <c r="E46" s="91">
        <f>IFERROR(MIN(F46:AC46),"")</f>
        <v/>
      </c>
      <c r="F46" s="89">
        <f>IFERROR(AVERAGEIFS(统调负荷!$E:$E,统调负荷!$B:$B,F$3,统调负荷!$C:$C,$A46)/10,"")</f>
        <v/>
      </c>
      <c r="G46" s="89">
        <f>IFERROR(AVERAGEIFS(统调负荷!$E:$E,统调负荷!$B:$B,G$3,统调负荷!$C:$C,$A46)/10,"")</f>
        <v/>
      </c>
      <c r="H46" s="89">
        <f>IFERROR(AVERAGEIFS(统调负荷!$E:$E,统调负荷!$B:$B,H$3,统调负荷!$C:$C,$A46)/10,"")</f>
        <v/>
      </c>
      <c r="I46" s="89">
        <f>IFERROR(AVERAGEIFS(统调负荷!$E:$E,统调负荷!$B:$B,I$3,统调负荷!$C:$C,$A46)/10,"")</f>
        <v/>
      </c>
      <c r="J46" s="89">
        <f>IFERROR(AVERAGEIFS(统调负荷!$E:$E,统调负荷!$B:$B,J$3,统调负荷!$C:$C,$A46)/10,"")</f>
        <v/>
      </c>
      <c r="K46" s="89">
        <f>IFERROR(AVERAGEIFS(统调负荷!$E:$E,统调负荷!$B:$B,K$3,统调负荷!$C:$C,$A46)/10,"")</f>
        <v/>
      </c>
      <c r="L46" s="89">
        <f>IFERROR(AVERAGEIFS(统调负荷!$E:$E,统调负荷!$B:$B,L$3,统调负荷!$C:$C,$A46)/10,"")</f>
        <v/>
      </c>
      <c r="M46" s="89">
        <f>IFERROR(AVERAGEIFS(统调负荷!$E:$E,统调负荷!$B:$B,M$3,统调负荷!$C:$C,$A46)/10,"")</f>
        <v/>
      </c>
      <c r="N46" s="89">
        <f>IFERROR(AVERAGEIFS(统调负荷!$E:$E,统调负荷!$B:$B,N$3,统调负荷!$C:$C,$A46)/10,"")</f>
        <v/>
      </c>
      <c r="O46" s="89">
        <f>IFERROR(AVERAGEIFS(统调负荷!$E:$E,统调负荷!$B:$B,O$3,统调负荷!$C:$C,$A46)/10,"")</f>
        <v/>
      </c>
      <c r="P46" s="89">
        <f>IFERROR(AVERAGEIFS(统调负荷!$E:$E,统调负荷!$B:$B,P$3,统调负荷!$C:$C,$A46)/10,"")</f>
        <v/>
      </c>
      <c r="Q46" s="89">
        <f>IFERROR(AVERAGEIFS(统调负荷!$E:$E,统调负荷!$B:$B,Q$3,统调负荷!$C:$C,$A46)/10,"")</f>
        <v/>
      </c>
      <c r="R46" s="89">
        <f>IFERROR(AVERAGEIFS(统调负荷!$E:$E,统调负荷!$B:$B,R$3,统调负荷!$C:$C,$A46)/10,"")</f>
        <v/>
      </c>
      <c r="S46" s="89">
        <f>IFERROR(AVERAGEIFS(统调负荷!$E:$E,统调负荷!$B:$B,S$3,统调负荷!$C:$C,$A46)/10,"")</f>
        <v/>
      </c>
      <c r="T46" s="89">
        <f>IFERROR(AVERAGEIFS(统调负荷!$E:$E,统调负荷!$B:$B,T$3,统调负荷!$C:$C,$A46)/10,"")</f>
        <v/>
      </c>
      <c r="U46" s="89">
        <f>IFERROR(AVERAGEIFS(统调负荷!$E:$E,统调负荷!$B:$B,U$3,统调负荷!$C:$C,$A46)/10,"")</f>
        <v/>
      </c>
      <c r="V46" s="89">
        <f>IFERROR(AVERAGEIFS(统调负荷!$E:$E,统调负荷!$B:$B,V$3,统调负荷!$C:$C,$A46)/10,"")</f>
        <v/>
      </c>
      <c r="W46" s="89">
        <f>IFERROR(AVERAGEIFS(统调负荷!$E:$E,统调负荷!$B:$B,W$3,统调负荷!$C:$C,$A46)/10,"")</f>
        <v/>
      </c>
      <c r="X46" s="89">
        <f>IFERROR(AVERAGEIFS(统调负荷!$E:$E,统调负荷!$B:$B,X$3,统调负荷!$C:$C,$A46)/10,"")</f>
        <v/>
      </c>
      <c r="Y46" s="89">
        <f>IFERROR(AVERAGEIFS(统调负荷!$E:$E,统调负荷!$B:$B,Y$3,统调负荷!$C:$C,$A46)/10,"")</f>
        <v/>
      </c>
      <c r="Z46" s="89">
        <f>IFERROR(AVERAGEIFS(统调负荷!$E:$E,统调负荷!$B:$B,Z$3,统调负荷!$C:$C,$A46)/10,"")</f>
        <v/>
      </c>
      <c r="AA46" s="89">
        <f>IFERROR(AVERAGEIFS(统调负荷!$E:$E,统调负荷!$B:$B,AA$3,统调负荷!$C:$C,$A46)/10,"")</f>
        <v/>
      </c>
      <c r="AB46" s="89">
        <f>IFERROR(AVERAGEIFS(统调负荷!$E:$E,统调负荷!$B:$B,AB$3,统调负荷!$C:$C,$A46)/10,"")</f>
        <v/>
      </c>
      <c r="AC46" s="89">
        <f>IFERROR(AVERAGEIFS(统调负荷!$E:$E,统调负荷!$B:$B,AC$3,统调负荷!$C:$C,$A46)/10,"")</f>
        <v/>
      </c>
      <c r="AD46" s="89" t="n"/>
      <c r="AE46" s="50" t="inlineStr">
        <is>
          <t>2023-07-09</t>
        </is>
      </c>
      <c r="AF46" s="92">
        <f>IF(AF12*'节点均价-24点'!AG12&gt;0,1,0)</f>
        <v/>
      </c>
      <c r="AG46" s="92">
        <f>IF(AG12*'节点均价-24点'!AH12&gt;0,1,0)</f>
        <v/>
      </c>
      <c r="AH46" s="92">
        <f>IF(AH12*'节点均价-24点'!AI12&gt;0,1,0)</f>
        <v/>
      </c>
      <c r="AI46" s="92">
        <f>IF(AI12*'节点均价-24点'!AJ12&gt;0,1,0)</f>
        <v/>
      </c>
      <c r="AJ46" s="92">
        <f>IF(AJ12*'节点均价-24点'!AK12&gt;0,1,0)</f>
        <v/>
      </c>
      <c r="AK46" s="92">
        <f>IF(AK12*'节点均价-24点'!AL12&gt;0,1,0)</f>
        <v/>
      </c>
      <c r="AL46" s="92">
        <f>IF(AL12*'节点均价-24点'!AM12&gt;0,1,0)</f>
        <v/>
      </c>
      <c r="AM46" s="92">
        <f>IF(AM12*'节点均价-24点'!AN12&gt;0,1,0)</f>
        <v/>
      </c>
      <c r="AN46" s="92">
        <f>IF(AN12*'节点均价-24点'!AO12&gt;0,1,0)</f>
        <v/>
      </c>
      <c r="AO46" s="92">
        <f>IF(AO12*'节点均价-24点'!AP12&gt;0,1,0)</f>
        <v/>
      </c>
      <c r="AP46" s="92">
        <f>IF(AP12*'节点均价-24点'!AQ12&gt;0,1,0)</f>
        <v/>
      </c>
      <c r="AQ46" s="92">
        <f>IF(AQ12*'节点均价-24点'!AR12&gt;0,1,0)</f>
        <v/>
      </c>
      <c r="AR46" s="92">
        <f>IF(AR12*'节点均价-24点'!AS12&gt;0,1,0)</f>
        <v/>
      </c>
      <c r="AS46" s="92">
        <f>IF(AS12*'节点均价-24点'!AT12&gt;0,1,0)</f>
        <v/>
      </c>
      <c r="AT46" s="92">
        <f>IF(AT12*'节点均价-24点'!AU12&gt;0,1,0)</f>
        <v/>
      </c>
      <c r="AU46" s="92">
        <f>IF(AU12*'节点均价-24点'!AV12&gt;0,1,0)</f>
        <v/>
      </c>
      <c r="AV46" s="92">
        <f>IF(AV12*'节点均价-24点'!AW12&gt;0,1,0)</f>
        <v/>
      </c>
      <c r="AW46" s="92">
        <f>IF(AW12*'节点均价-24点'!AX12&gt;0,1,0)</f>
        <v/>
      </c>
      <c r="AX46" s="92">
        <f>IF(AX12*'节点均价-24点'!AY12&gt;0,1,0)</f>
        <v/>
      </c>
      <c r="AY46" s="92">
        <f>IF(AY12*'节点均价-24点'!AZ12&gt;0,1,0)</f>
        <v/>
      </c>
      <c r="AZ46" s="92">
        <f>IF(AZ12*'节点均价-24点'!BA12&gt;0,1,0)</f>
        <v/>
      </c>
      <c r="BA46" s="92">
        <f>IF(BA12*'节点均价-24点'!BB12&gt;0,1,0)</f>
        <v/>
      </c>
      <c r="BB46" s="92">
        <f>IF(BB12*'节点均价-24点'!BC12&gt;0,1,0)</f>
        <v/>
      </c>
      <c r="BC46" s="92">
        <f>IF(BC12*'节点均价-24点'!BD12&gt;0,1,0)</f>
        <v/>
      </c>
      <c r="BD46" s="49">
        <f>SUM(AF46:BC46)</f>
        <v/>
      </c>
    </row>
    <row r="47">
      <c r="A47" s="99" t="inlineStr">
        <is>
          <t>2025-01-22</t>
        </is>
      </c>
      <c r="B47" s="100" t="inlineStr">
        <is>
          <t>实际</t>
        </is>
      </c>
      <c r="C47" s="91">
        <f>IFERROR(AVERAGE(F47:AC47),"")</f>
        <v/>
      </c>
      <c r="D47" s="91">
        <f>IFERROR(MAX(F47:AC47),"")</f>
        <v/>
      </c>
      <c r="E47" s="91">
        <f>IFERROR(MIN(F47:AC47),"")</f>
        <v/>
      </c>
      <c r="F47" s="89">
        <f>IFERROR(AVERAGEIFS(统调负荷!$N:$N,统调负荷!$B:$B,F$3,统调负荷!$C:$C,$A47)/10,"")</f>
        <v/>
      </c>
      <c r="G47" s="89">
        <f>IFERROR(AVERAGEIFS(统调负荷!$N:$N,统调负荷!$B:$B,G$3,统调负荷!$C:$C,$A47)/10,"")</f>
        <v/>
      </c>
      <c r="H47" s="89">
        <f>IFERROR(AVERAGEIFS(统调负荷!$N:$N,统调负荷!$B:$B,H$3,统调负荷!$C:$C,$A47)/10,"")</f>
        <v/>
      </c>
      <c r="I47" s="89">
        <f>IFERROR(AVERAGEIFS(统调负荷!$N:$N,统调负荷!$B:$B,I$3,统调负荷!$C:$C,$A47)/10,"")</f>
        <v/>
      </c>
      <c r="J47" s="89">
        <f>IFERROR(AVERAGEIFS(统调负荷!$N:$N,统调负荷!$B:$B,J$3,统调负荷!$C:$C,$A47)/10,"")</f>
        <v/>
      </c>
      <c r="K47" s="89">
        <f>IFERROR(AVERAGEIFS(统调负荷!$N:$N,统调负荷!$B:$B,K$3,统调负荷!$C:$C,$A47)/10,"")</f>
        <v/>
      </c>
      <c r="L47" s="89">
        <f>IFERROR(AVERAGEIFS(统调负荷!$N:$N,统调负荷!$B:$B,L$3,统调负荷!$C:$C,$A47)/10,"")</f>
        <v/>
      </c>
      <c r="M47" s="89">
        <f>IFERROR(AVERAGEIFS(统调负荷!$N:$N,统调负荷!$B:$B,M$3,统调负荷!$C:$C,$A47)/10,"")</f>
        <v/>
      </c>
      <c r="N47" s="89">
        <f>IFERROR(AVERAGEIFS(统调负荷!$N:$N,统调负荷!$B:$B,N$3,统调负荷!$C:$C,$A47)/10,"")</f>
        <v/>
      </c>
      <c r="O47" s="89">
        <f>IFERROR(AVERAGEIFS(统调负荷!$N:$N,统调负荷!$B:$B,O$3,统调负荷!$C:$C,$A47)/10,"")</f>
        <v/>
      </c>
      <c r="P47" s="89">
        <f>IFERROR(AVERAGEIFS(统调负荷!$N:$N,统调负荷!$B:$B,P$3,统调负荷!$C:$C,$A47)/10,"")</f>
        <v/>
      </c>
      <c r="Q47" s="89">
        <f>IFERROR(AVERAGEIFS(统调负荷!$N:$N,统调负荷!$B:$B,Q$3,统调负荷!$C:$C,$A47)/10,"")</f>
        <v/>
      </c>
      <c r="R47" s="89">
        <f>IFERROR(AVERAGEIFS(统调负荷!$N:$N,统调负荷!$B:$B,R$3,统调负荷!$C:$C,$A47)/10,"")</f>
        <v/>
      </c>
      <c r="S47" s="89">
        <f>IFERROR(AVERAGEIFS(统调负荷!$N:$N,统调负荷!$B:$B,S$3,统调负荷!$C:$C,$A47)/10,"")</f>
        <v/>
      </c>
      <c r="T47" s="89">
        <f>IFERROR(AVERAGEIFS(统调负荷!$N:$N,统调负荷!$B:$B,T$3,统调负荷!$C:$C,$A47)/10,"")</f>
        <v/>
      </c>
      <c r="U47" s="89">
        <f>IFERROR(AVERAGEIFS(统调负荷!$N:$N,统调负荷!$B:$B,U$3,统调负荷!$C:$C,$A47)/10,"")</f>
        <v/>
      </c>
      <c r="V47" s="89">
        <f>IFERROR(AVERAGEIFS(统调负荷!$N:$N,统调负荷!$B:$B,V$3,统调负荷!$C:$C,$A47)/10,"")</f>
        <v/>
      </c>
      <c r="W47" s="89">
        <f>IFERROR(AVERAGEIFS(统调负荷!$N:$N,统调负荷!$B:$B,W$3,统调负荷!$C:$C,$A47)/10,"")</f>
        <v/>
      </c>
      <c r="X47" s="89">
        <f>IFERROR(AVERAGEIFS(统调负荷!$N:$N,统调负荷!$B:$B,X$3,统调负荷!$C:$C,$A47)/10,"")</f>
        <v/>
      </c>
      <c r="Y47" s="89">
        <f>IFERROR(AVERAGEIFS(统调负荷!$N:$N,统调负荷!$B:$B,Y$3,统调负荷!$C:$C,$A47)/10,"")</f>
        <v/>
      </c>
      <c r="Z47" s="89">
        <f>IFERROR(AVERAGEIFS(统调负荷!$N:$N,统调负荷!$B:$B,Z$3,统调负荷!$C:$C,$A47)/10,"")</f>
        <v/>
      </c>
      <c r="AA47" s="89">
        <f>IFERROR(AVERAGEIFS(统调负荷!$N:$N,统调负荷!$B:$B,AA$3,统调负荷!$C:$C,$A47)/10,"")</f>
        <v/>
      </c>
      <c r="AB47" s="89">
        <f>IFERROR(AVERAGEIFS(统调负荷!$N:$N,统调负荷!$B:$B,AB$3,统调负荷!$C:$C,$A47)/10,"")</f>
        <v/>
      </c>
      <c r="AC47" s="89">
        <f>IFERROR(AVERAGEIFS(统调负荷!$N:$N,统调负荷!$B:$B,AC$3,统调负荷!$C:$C,$A47)/10,"")</f>
        <v/>
      </c>
      <c r="AD47" s="89" t="n"/>
      <c r="AE47" s="50" t="inlineStr">
        <is>
          <t>2023-07-10</t>
        </is>
      </c>
      <c r="AF47" s="92">
        <f>IF(AF13*'节点均价-24点'!AG13&gt;0,1,0)</f>
        <v/>
      </c>
      <c r="AG47" s="92">
        <f>IF(AG13*'节点均价-24点'!AH13&gt;0,1,0)</f>
        <v/>
      </c>
      <c r="AH47" s="92">
        <f>IF(AH13*'节点均价-24点'!AI13&gt;0,1,0)</f>
        <v/>
      </c>
      <c r="AI47" s="92">
        <f>IF(AI13*'节点均价-24点'!AJ13&gt;0,1,0)</f>
        <v/>
      </c>
      <c r="AJ47" s="92">
        <f>IF(AJ13*'节点均价-24点'!AK13&gt;0,1,0)</f>
        <v/>
      </c>
      <c r="AK47" s="92">
        <f>IF(AK13*'节点均价-24点'!AL13&gt;0,1,0)</f>
        <v/>
      </c>
      <c r="AL47" s="92">
        <f>IF(AL13*'节点均价-24点'!AM13&gt;0,1,0)</f>
        <v/>
      </c>
      <c r="AM47" s="92">
        <f>IF(AM13*'节点均价-24点'!AN13&gt;0,1,0)</f>
        <v/>
      </c>
      <c r="AN47" s="92">
        <f>IF(AN13*'节点均价-24点'!AO13&gt;0,1,0)</f>
        <v/>
      </c>
      <c r="AO47" s="92">
        <f>IF(AO13*'节点均价-24点'!AP13&gt;0,1,0)</f>
        <v/>
      </c>
      <c r="AP47" s="92">
        <f>IF(AP13*'节点均价-24点'!AQ13&gt;0,1,0)</f>
        <v/>
      </c>
      <c r="AQ47" s="92">
        <f>IF(AQ13*'节点均价-24点'!AR13&gt;0,1,0)</f>
        <v/>
      </c>
      <c r="AR47" s="92">
        <f>IF(AR13*'节点均价-24点'!AS13&gt;0,1,0)</f>
        <v/>
      </c>
      <c r="AS47" s="92">
        <f>IF(AS13*'节点均价-24点'!AT13&gt;0,1,0)</f>
        <v/>
      </c>
      <c r="AT47" s="92">
        <f>IF(AT13*'节点均价-24点'!AU13&gt;0,1,0)</f>
        <v/>
      </c>
      <c r="AU47" s="92">
        <f>IF(AU13*'节点均价-24点'!AV13&gt;0,1,0)</f>
        <v/>
      </c>
      <c r="AV47" s="92">
        <f>IF(AV13*'节点均价-24点'!AW13&gt;0,1,0)</f>
        <v/>
      </c>
      <c r="AW47" s="92">
        <f>IF(AW13*'节点均价-24点'!AX13&gt;0,1,0)</f>
        <v/>
      </c>
      <c r="AX47" s="92">
        <f>IF(AX13*'节点均价-24点'!AY13&gt;0,1,0)</f>
        <v/>
      </c>
      <c r="AY47" s="92">
        <f>IF(AY13*'节点均价-24点'!AZ13&gt;0,1,0)</f>
        <v/>
      </c>
      <c r="AZ47" s="92">
        <f>IF(AZ13*'节点均价-24点'!BA13&gt;0,1,0)</f>
        <v/>
      </c>
      <c r="BA47" s="92">
        <f>IF(BA13*'节点均价-24点'!BB13&gt;0,1,0)</f>
        <v/>
      </c>
      <c r="BB47" s="92">
        <f>IF(BB13*'节点均价-24点'!BC13&gt;0,1,0)</f>
        <v/>
      </c>
      <c r="BC47" s="92">
        <f>IF(BC13*'节点均价-24点'!BD13&gt;0,1,0)</f>
        <v/>
      </c>
      <c r="BD47" s="49">
        <f>SUM(AF47:BC47)</f>
        <v/>
      </c>
    </row>
    <row r="48">
      <c r="A48" s="97" t="inlineStr">
        <is>
          <t>2025-01-23</t>
        </is>
      </c>
      <c r="B48" s="100" t="inlineStr">
        <is>
          <t>预测</t>
        </is>
      </c>
      <c r="C48" s="91">
        <f>IFERROR(AVERAGE(F48:AC48),"")</f>
        <v/>
      </c>
      <c r="D48" s="91">
        <f>IFERROR(MAX(F48:AC48),"")</f>
        <v/>
      </c>
      <c r="E48" s="91">
        <f>IFERROR(MIN(F48:AC48),"")</f>
        <v/>
      </c>
      <c r="F48" s="89">
        <f>IFERROR(AVERAGEIFS(统调负荷!$E:$E,统调负荷!$B:$B,F$3,统调负荷!$C:$C,$A48)/10,"")</f>
        <v/>
      </c>
      <c r="G48" s="89">
        <f>IFERROR(AVERAGEIFS(统调负荷!$E:$E,统调负荷!$B:$B,G$3,统调负荷!$C:$C,$A48)/10,"")</f>
        <v/>
      </c>
      <c r="H48" s="89">
        <f>IFERROR(AVERAGEIFS(统调负荷!$E:$E,统调负荷!$B:$B,H$3,统调负荷!$C:$C,$A48)/10,"")</f>
        <v/>
      </c>
      <c r="I48" s="89">
        <f>IFERROR(AVERAGEIFS(统调负荷!$E:$E,统调负荷!$B:$B,I$3,统调负荷!$C:$C,$A48)/10,"")</f>
        <v/>
      </c>
      <c r="J48" s="89">
        <f>IFERROR(AVERAGEIFS(统调负荷!$E:$E,统调负荷!$B:$B,J$3,统调负荷!$C:$C,$A48)/10,"")</f>
        <v/>
      </c>
      <c r="K48" s="89">
        <f>IFERROR(AVERAGEIFS(统调负荷!$E:$E,统调负荷!$B:$B,K$3,统调负荷!$C:$C,$A48)/10,"")</f>
        <v/>
      </c>
      <c r="L48" s="89">
        <f>IFERROR(AVERAGEIFS(统调负荷!$E:$E,统调负荷!$B:$B,L$3,统调负荷!$C:$C,$A48)/10,"")</f>
        <v/>
      </c>
      <c r="M48" s="89">
        <f>IFERROR(AVERAGEIFS(统调负荷!$E:$E,统调负荷!$B:$B,M$3,统调负荷!$C:$C,$A48)/10,"")</f>
        <v/>
      </c>
      <c r="N48" s="89">
        <f>IFERROR(AVERAGEIFS(统调负荷!$E:$E,统调负荷!$B:$B,N$3,统调负荷!$C:$C,$A48)/10,"")</f>
        <v/>
      </c>
      <c r="O48" s="89">
        <f>IFERROR(AVERAGEIFS(统调负荷!$E:$E,统调负荷!$B:$B,O$3,统调负荷!$C:$C,$A48)/10,"")</f>
        <v/>
      </c>
      <c r="P48" s="89">
        <f>IFERROR(AVERAGEIFS(统调负荷!$E:$E,统调负荷!$B:$B,P$3,统调负荷!$C:$C,$A48)/10,"")</f>
        <v/>
      </c>
      <c r="Q48" s="89">
        <f>IFERROR(AVERAGEIFS(统调负荷!$E:$E,统调负荷!$B:$B,Q$3,统调负荷!$C:$C,$A48)/10,"")</f>
        <v/>
      </c>
      <c r="R48" s="89">
        <f>IFERROR(AVERAGEIFS(统调负荷!$E:$E,统调负荷!$B:$B,R$3,统调负荷!$C:$C,$A48)/10,"")</f>
        <v/>
      </c>
      <c r="S48" s="89">
        <f>IFERROR(AVERAGEIFS(统调负荷!$E:$E,统调负荷!$B:$B,S$3,统调负荷!$C:$C,$A48)/10,"")</f>
        <v/>
      </c>
      <c r="T48" s="89">
        <f>IFERROR(AVERAGEIFS(统调负荷!$E:$E,统调负荷!$B:$B,T$3,统调负荷!$C:$C,$A48)/10,"")</f>
        <v/>
      </c>
      <c r="U48" s="89">
        <f>IFERROR(AVERAGEIFS(统调负荷!$E:$E,统调负荷!$B:$B,U$3,统调负荷!$C:$C,$A48)/10,"")</f>
        <v/>
      </c>
      <c r="V48" s="89">
        <f>IFERROR(AVERAGEIFS(统调负荷!$E:$E,统调负荷!$B:$B,V$3,统调负荷!$C:$C,$A48)/10,"")</f>
        <v/>
      </c>
      <c r="W48" s="89">
        <f>IFERROR(AVERAGEIFS(统调负荷!$E:$E,统调负荷!$B:$B,W$3,统调负荷!$C:$C,$A48)/10,"")</f>
        <v/>
      </c>
      <c r="X48" s="89">
        <f>IFERROR(AVERAGEIFS(统调负荷!$E:$E,统调负荷!$B:$B,X$3,统调负荷!$C:$C,$A48)/10,"")</f>
        <v/>
      </c>
      <c r="Y48" s="89">
        <f>IFERROR(AVERAGEIFS(统调负荷!$E:$E,统调负荷!$B:$B,Y$3,统调负荷!$C:$C,$A48)/10,"")</f>
        <v/>
      </c>
      <c r="Z48" s="89">
        <f>IFERROR(AVERAGEIFS(统调负荷!$E:$E,统调负荷!$B:$B,Z$3,统调负荷!$C:$C,$A48)/10,"")</f>
        <v/>
      </c>
      <c r="AA48" s="89">
        <f>IFERROR(AVERAGEIFS(统调负荷!$E:$E,统调负荷!$B:$B,AA$3,统调负荷!$C:$C,$A48)/10,"")</f>
        <v/>
      </c>
      <c r="AB48" s="89">
        <f>IFERROR(AVERAGEIFS(统调负荷!$E:$E,统调负荷!$B:$B,AB$3,统调负荷!$C:$C,$A48)/10,"")</f>
        <v/>
      </c>
      <c r="AC48" s="89">
        <f>IFERROR(AVERAGEIFS(统调负荷!$E:$E,统调负荷!$B:$B,AC$3,统调负荷!$C:$C,$A48)/10,"")</f>
        <v/>
      </c>
      <c r="AD48" s="89" t="n"/>
      <c r="AE48" s="50" t="inlineStr">
        <is>
          <t>2023-07-11</t>
        </is>
      </c>
      <c r="AF48" s="92">
        <f>IF(AF14*'节点均价-24点'!AG14&gt;0,1,0)</f>
        <v/>
      </c>
      <c r="AG48" s="92">
        <f>IF(AG14*'节点均价-24点'!AH14&gt;0,1,0)</f>
        <v/>
      </c>
      <c r="AH48" s="92">
        <f>IF(AH14*'节点均价-24点'!AI14&gt;0,1,0)</f>
        <v/>
      </c>
      <c r="AI48" s="92">
        <f>IF(AI14*'节点均价-24点'!AJ14&gt;0,1,0)</f>
        <v/>
      </c>
      <c r="AJ48" s="92">
        <f>IF(AJ14*'节点均价-24点'!AK14&gt;0,1,0)</f>
        <v/>
      </c>
      <c r="AK48" s="92">
        <f>IF(AK14*'节点均价-24点'!AL14&gt;0,1,0)</f>
        <v/>
      </c>
      <c r="AL48" s="92">
        <f>IF(AL14*'节点均价-24点'!AM14&gt;0,1,0)</f>
        <v/>
      </c>
      <c r="AM48" s="92">
        <f>IF(AM14*'节点均价-24点'!AN14&gt;0,1,0)</f>
        <v/>
      </c>
      <c r="AN48" s="92">
        <f>IF(AN14*'节点均价-24点'!AO14&gt;0,1,0)</f>
        <v/>
      </c>
      <c r="AO48" s="92">
        <f>IF(AO14*'节点均价-24点'!AP14&gt;0,1,0)</f>
        <v/>
      </c>
      <c r="AP48" s="92">
        <f>IF(AP14*'节点均价-24点'!AQ14&gt;0,1,0)</f>
        <v/>
      </c>
      <c r="AQ48" s="92">
        <f>IF(AQ14*'节点均价-24点'!AR14&gt;0,1,0)</f>
        <v/>
      </c>
      <c r="AR48" s="92">
        <f>IF(AR14*'节点均价-24点'!AS14&gt;0,1,0)</f>
        <v/>
      </c>
      <c r="AS48" s="92">
        <f>IF(AS14*'节点均价-24点'!AT14&gt;0,1,0)</f>
        <v/>
      </c>
      <c r="AT48" s="92">
        <f>IF(AT14*'节点均价-24点'!AU14&gt;0,1,0)</f>
        <v/>
      </c>
      <c r="AU48" s="92">
        <f>IF(AU14*'节点均价-24点'!AV14&gt;0,1,0)</f>
        <v/>
      </c>
      <c r="AV48" s="92">
        <f>IF(AV14*'节点均价-24点'!AW14&gt;0,1,0)</f>
        <v/>
      </c>
      <c r="AW48" s="92">
        <f>IF(AW14*'节点均价-24点'!AX14&gt;0,1,0)</f>
        <v/>
      </c>
      <c r="AX48" s="92">
        <f>IF(AX14*'节点均价-24点'!AY14&gt;0,1,0)</f>
        <v/>
      </c>
      <c r="AY48" s="92">
        <f>IF(AY14*'节点均价-24点'!AZ14&gt;0,1,0)</f>
        <v/>
      </c>
      <c r="AZ48" s="92">
        <f>IF(AZ14*'节点均价-24点'!BA14&gt;0,1,0)</f>
        <v/>
      </c>
      <c r="BA48" s="92">
        <f>IF(BA14*'节点均价-24点'!BB14&gt;0,1,0)</f>
        <v/>
      </c>
      <c r="BB48" s="92">
        <f>IF(BB14*'节点均价-24点'!BC14&gt;0,1,0)</f>
        <v/>
      </c>
      <c r="BC48" s="92">
        <f>IF(BC14*'节点均价-24点'!BD14&gt;0,1,0)</f>
        <v/>
      </c>
      <c r="BD48" s="49">
        <f>SUM(AF48:BC48)</f>
        <v/>
      </c>
    </row>
    <row r="49">
      <c r="A49" s="99" t="inlineStr">
        <is>
          <t>2025-01-23</t>
        </is>
      </c>
      <c r="B49" s="100" t="inlineStr">
        <is>
          <t>实际</t>
        </is>
      </c>
      <c r="C49" s="91">
        <f>IFERROR(AVERAGE(F49:AC49),"")</f>
        <v/>
      </c>
      <c r="D49" s="91">
        <f>IFERROR(MAX(F49:AC49),"")</f>
        <v/>
      </c>
      <c r="E49" s="91">
        <f>IFERROR(MIN(F49:AC49),"")</f>
        <v/>
      </c>
      <c r="F49" s="89">
        <f>IFERROR(AVERAGEIFS(统调负荷!$N:$N,统调负荷!$B:$B,F$3,统调负荷!$C:$C,$A49)/10,"")</f>
        <v/>
      </c>
      <c r="G49" s="89">
        <f>IFERROR(AVERAGEIFS(统调负荷!$N:$N,统调负荷!$B:$B,G$3,统调负荷!$C:$C,$A49)/10,"")</f>
        <v/>
      </c>
      <c r="H49" s="89">
        <f>IFERROR(AVERAGEIFS(统调负荷!$N:$N,统调负荷!$B:$B,H$3,统调负荷!$C:$C,$A49)/10,"")</f>
        <v/>
      </c>
      <c r="I49" s="89">
        <f>IFERROR(AVERAGEIFS(统调负荷!$N:$N,统调负荷!$B:$B,I$3,统调负荷!$C:$C,$A49)/10,"")</f>
        <v/>
      </c>
      <c r="J49" s="89">
        <f>IFERROR(AVERAGEIFS(统调负荷!$N:$N,统调负荷!$B:$B,J$3,统调负荷!$C:$C,$A49)/10,"")</f>
        <v/>
      </c>
      <c r="K49" s="89">
        <f>IFERROR(AVERAGEIFS(统调负荷!$N:$N,统调负荷!$B:$B,K$3,统调负荷!$C:$C,$A49)/10,"")</f>
        <v/>
      </c>
      <c r="L49" s="89">
        <f>IFERROR(AVERAGEIFS(统调负荷!$N:$N,统调负荷!$B:$B,L$3,统调负荷!$C:$C,$A49)/10,"")</f>
        <v/>
      </c>
      <c r="M49" s="89">
        <f>IFERROR(AVERAGEIFS(统调负荷!$N:$N,统调负荷!$B:$B,M$3,统调负荷!$C:$C,$A49)/10,"")</f>
        <v/>
      </c>
      <c r="N49" s="89">
        <f>IFERROR(AVERAGEIFS(统调负荷!$N:$N,统调负荷!$B:$B,N$3,统调负荷!$C:$C,$A49)/10,"")</f>
        <v/>
      </c>
      <c r="O49" s="89">
        <f>IFERROR(AVERAGEIFS(统调负荷!$N:$N,统调负荷!$B:$B,O$3,统调负荷!$C:$C,$A49)/10,"")</f>
        <v/>
      </c>
      <c r="P49" s="89">
        <f>IFERROR(AVERAGEIFS(统调负荷!$N:$N,统调负荷!$B:$B,P$3,统调负荷!$C:$C,$A49)/10,"")</f>
        <v/>
      </c>
      <c r="Q49" s="89">
        <f>IFERROR(AVERAGEIFS(统调负荷!$N:$N,统调负荷!$B:$B,Q$3,统调负荷!$C:$C,$A49)/10,"")</f>
        <v/>
      </c>
      <c r="R49" s="89">
        <f>IFERROR(AVERAGEIFS(统调负荷!$N:$N,统调负荷!$B:$B,R$3,统调负荷!$C:$C,$A49)/10,"")</f>
        <v/>
      </c>
      <c r="S49" s="89">
        <f>IFERROR(AVERAGEIFS(统调负荷!$N:$N,统调负荷!$B:$B,S$3,统调负荷!$C:$C,$A49)/10,"")</f>
        <v/>
      </c>
      <c r="T49" s="89">
        <f>IFERROR(AVERAGEIFS(统调负荷!$N:$N,统调负荷!$B:$B,T$3,统调负荷!$C:$C,$A49)/10,"")</f>
        <v/>
      </c>
      <c r="U49" s="89">
        <f>IFERROR(AVERAGEIFS(统调负荷!$N:$N,统调负荷!$B:$B,U$3,统调负荷!$C:$C,$A49)/10,"")</f>
        <v/>
      </c>
      <c r="V49" s="89">
        <f>IFERROR(AVERAGEIFS(统调负荷!$N:$N,统调负荷!$B:$B,V$3,统调负荷!$C:$C,$A49)/10,"")</f>
        <v/>
      </c>
      <c r="W49" s="89">
        <f>IFERROR(AVERAGEIFS(统调负荷!$N:$N,统调负荷!$B:$B,W$3,统调负荷!$C:$C,$A49)/10,"")</f>
        <v/>
      </c>
      <c r="X49" s="89">
        <f>IFERROR(AVERAGEIFS(统调负荷!$N:$N,统调负荷!$B:$B,X$3,统调负荷!$C:$C,$A49)/10,"")</f>
        <v/>
      </c>
      <c r="Y49" s="89">
        <f>IFERROR(AVERAGEIFS(统调负荷!$N:$N,统调负荷!$B:$B,Y$3,统调负荷!$C:$C,$A49)/10,"")</f>
        <v/>
      </c>
      <c r="Z49" s="89">
        <f>IFERROR(AVERAGEIFS(统调负荷!$N:$N,统调负荷!$B:$B,Z$3,统调负荷!$C:$C,$A49)/10,"")</f>
        <v/>
      </c>
      <c r="AA49" s="89">
        <f>IFERROR(AVERAGEIFS(统调负荷!$N:$N,统调负荷!$B:$B,AA$3,统调负荷!$C:$C,$A49)/10,"")</f>
        <v/>
      </c>
      <c r="AB49" s="89">
        <f>IFERROR(AVERAGEIFS(统调负荷!$N:$N,统调负荷!$B:$B,AB$3,统调负荷!$C:$C,$A49)/10,"")</f>
        <v/>
      </c>
      <c r="AC49" s="89">
        <f>IFERROR(AVERAGEIFS(统调负荷!$N:$N,统调负荷!$B:$B,AC$3,统调负荷!$C:$C,$A49)/10,"")</f>
        <v/>
      </c>
      <c r="AD49" s="89" t="n"/>
      <c r="AE49" s="50" t="inlineStr">
        <is>
          <t>2023-07-12</t>
        </is>
      </c>
      <c r="AF49" s="92">
        <f>IF(AF15*'节点均价-24点'!AG15&gt;0,1,0)</f>
        <v/>
      </c>
      <c r="AG49" s="92">
        <f>IF(AG15*'节点均价-24点'!AH15&gt;0,1,0)</f>
        <v/>
      </c>
      <c r="AH49" s="92">
        <f>IF(AH15*'节点均价-24点'!AI15&gt;0,1,0)</f>
        <v/>
      </c>
      <c r="AI49" s="92">
        <f>IF(AI15*'节点均价-24点'!AJ15&gt;0,1,0)</f>
        <v/>
      </c>
      <c r="AJ49" s="92">
        <f>IF(AJ15*'节点均价-24点'!AK15&gt;0,1,0)</f>
        <v/>
      </c>
      <c r="AK49" s="92">
        <f>IF(AK15*'节点均价-24点'!AL15&gt;0,1,0)</f>
        <v/>
      </c>
      <c r="AL49" s="92">
        <f>IF(AL15*'节点均价-24点'!AM15&gt;0,1,0)</f>
        <v/>
      </c>
      <c r="AM49" s="92">
        <f>IF(AM15*'节点均价-24点'!AN15&gt;0,1,0)</f>
        <v/>
      </c>
      <c r="AN49" s="92">
        <f>IF(AN15*'节点均价-24点'!AO15&gt;0,1,0)</f>
        <v/>
      </c>
      <c r="AO49" s="92">
        <f>IF(AO15*'节点均价-24点'!AP15&gt;0,1,0)</f>
        <v/>
      </c>
      <c r="AP49" s="92">
        <f>IF(AP15*'节点均价-24点'!AQ15&gt;0,1,0)</f>
        <v/>
      </c>
      <c r="AQ49" s="92">
        <f>IF(AQ15*'节点均价-24点'!AR15&gt;0,1,0)</f>
        <v/>
      </c>
      <c r="AR49" s="92">
        <f>IF(AR15*'节点均价-24点'!AS15&gt;0,1,0)</f>
        <v/>
      </c>
      <c r="AS49" s="92">
        <f>IF(AS15*'节点均价-24点'!AT15&gt;0,1,0)</f>
        <v/>
      </c>
      <c r="AT49" s="92">
        <f>IF(AT15*'节点均价-24点'!AU15&gt;0,1,0)</f>
        <v/>
      </c>
      <c r="AU49" s="92">
        <f>IF(AU15*'节点均价-24点'!AV15&gt;0,1,0)</f>
        <v/>
      </c>
      <c r="AV49" s="92">
        <f>IF(AV15*'节点均价-24点'!AW15&gt;0,1,0)</f>
        <v/>
      </c>
      <c r="AW49" s="92">
        <f>IF(AW15*'节点均价-24点'!AX15&gt;0,1,0)</f>
        <v/>
      </c>
      <c r="AX49" s="92">
        <f>IF(AX15*'节点均价-24点'!AY15&gt;0,1,0)</f>
        <v/>
      </c>
      <c r="AY49" s="92">
        <f>IF(AY15*'节点均价-24点'!AZ15&gt;0,1,0)</f>
        <v/>
      </c>
      <c r="AZ49" s="92">
        <f>IF(AZ15*'节点均价-24点'!BA15&gt;0,1,0)</f>
        <v/>
      </c>
      <c r="BA49" s="92">
        <f>IF(BA15*'节点均价-24点'!BB15&gt;0,1,0)</f>
        <v/>
      </c>
      <c r="BB49" s="92">
        <f>IF(BB15*'节点均价-24点'!BC15&gt;0,1,0)</f>
        <v/>
      </c>
      <c r="BC49" s="92">
        <f>IF(BC15*'节点均价-24点'!BD15&gt;0,1,0)</f>
        <v/>
      </c>
      <c r="BD49" s="49">
        <f>SUM(AF49:BC49)</f>
        <v/>
      </c>
    </row>
    <row r="50">
      <c r="A50" s="97" t="inlineStr">
        <is>
          <t>2025-01-24</t>
        </is>
      </c>
      <c r="B50" s="100" t="inlineStr">
        <is>
          <t>预测</t>
        </is>
      </c>
      <c r="C50" s="91">
        <f>IFERROR(AVERAGE(F50:AC50),"")</f>
        <v/>
      </c>
      <c r="D50" s="91">
        <f>IFERROR(MAX(F50:AC50),"")</f>
        <v/>
      </c>
      <c r="E50" s="91">
        <f>IFERROR(MIN(F50:AC50),"")</f>
        <v/>
      </c>
      <c r="F50" s="89">
        <f>IFERROR(AVERAGEIFS(统调负荷!$E:$E,统调负荷!$B:$B,F$3,统调负荷!$C:$C,$A50)/10,"")</f>
        <v/>
      </c>
      <c r="G50" s="89">
        <f>IFERROR(AVERAGEIFS(统调负荷!$E:$E,统调负荷!$B:$B,G$3,统调负荷!$C:$C,$A50)/10,"")</f>
        <v/>
      </c>
      <c r="H50" s="89">
        <f>IFERROR(AVERAGEIFS(统调负荷!$E:$E,统调负荷!$B:$B,H$3,统调负荷!$C:$C,$A50)/10,"")</f>
        <v/>
      </c>
      <c r="I50" s="89">
        <f>IFERROR(AVERAGEIFS(统调负荷!$E:$E,统调负荷!$B:$B,I$3,统调负荷!$C:$C,$A50)/10,"")</f>
        <v/>
      </c>
      <c r="J50" s="89">
        <f>IFERROR(AVERAGEIFS(统调负荷!$E:$E,统调负荷!$B:$B,J$3,统调负荷!$C:$C,$A50)/10,"")</f>
        <v/>
      </c>
      <c r="K50" s="89">
        <f>IFERROR(AVERAGEIFS(统调负荷!$E:$E,统调负荷!$B:$B,K$3,统调负荷!$C:$C,$A50)/10,"")</f>
        <v/>
      </c>
      <c r="L50" s="89">
        <f>IFERROR(AVERAGEIFS(统调负荷!$E:$E,统调负荷!$B:$B,L$3,统调负荷!$C:$C,$A50)/10,"")</f>
        <v/>
      </c>
      <c r="M50" s="89">
        <f>IFERROR(AVERAGEIFS(统调负荷!$E:$E,统调负荷!$B:$B,M$3,统调负荷!$C:$C,$A50)/10,"")</f>
        <v/>
      </c>
      <c r="N50" s="89">
        <f>IFERROR(AVERAGEIFS(统调负荷!$E:$E,统调负荷!$B:$B,N$3,统调负荷!$C:$C,$A50)/10,"")</f>
        <v/>
      </c>
      <c r="O50" s="89">
        <f>IFERROR(AVERAGEIFS(统调负荷!$E:$E,统调负荷!$B:$B,O$3,统调负荷!$C:$C,$A50)/10,"")</f>
        <v/>
      </c>
      <c r="P50" s="89">
        <f>IFERROR(AVERAGEIFS(统调负荷!$E:$E,统调负荷!$B:$B,P$3,统调负荷!$C:$C,$A50)/10,"")</f>
        <v/>
      </c>
      <c r="Q50" s="89">
        <f>IFERROR(AVERAGEIFS(统调负荷!$E:$E,统调负荷!$B:$B,Q$3,统调负荷!$C:$C,$A50)/10,"")</f>
        <v/>
      </c>
      <c r="R50" s="89">
        <f>IFERROR(AVERAGEIFS(统调负荷!$E:$E,统调负荷!$B:$B,R$3,统调负荷!$C:$C,$A50)/10,"")</f>
        <v/>
      </c>
      <c r="S50" s="89">
        <f>IFERROR(AVERAGEIFS(统调负荷!$E:$E,统调负荷!$B:$B,S$3,统调负荷!$C:$C,$A50)/10,"")</f>
        <v/>
      </c>
      <c r="T50" s="89">
        <f>IFERROR(AVERAGEIFS(统调负荷!$E:$E,统调负荷!$B:$B,T$3,统调负荷!$C:$C,$A50)/10,"")</f>
        <v/>
      </c>
      <c r="U50" s="89">
        <f>IFERROR(AVERAGEIFS(统调负荷!$E:$E,统调负荷!$B:$B,U$3,统调负荷!$C:$C,$A50)/10,"")</f>
        <v/>
      </c>
      <c r="V50" s="89">
        <f>IFERROR(AVERAGEIFS(统调负荷!$E:$E,统调负荷!$B:$B,V$3,统调负荷!$C:$C,$A50)/10,"")</f>
        <v/>
      </c>
      <c r="W50" s="89">
        <f>IFERROR(AVERAGEIFS(统调负荷!$E:$E,统调负荷!$B:$B,W$3,统调负荷!$C:$C,$A50)/10,"")</f>
        <v/>
      </c>
      <c r="X50" s="89">
        <f>IFERROR(AVERAGEIFS(统调负荷!$E:$E,统调负荷!$B:$B,X$3,统调负荷!$C:$C,$A50)/10,"")</f>
        <v/>
      </c>
      <c r="Y50" s="89">
        <f>IFERROR(AVERAGEIFS(统调负荷!$E:$E,统调负荷!$B:$B,Y$3,统调负荷!$C:$C,$A50)/10,"")</f>
        <v/>
      </c>
      <c r="Z50" s="89">
        <f>IFERROR(AVERAGEIFS(统调负荷!$E:$E,统调负荷!$B:$B,Z$3,统调负荷!$C:$C,$A50)/10,"")</f>
        <v/>
      </c>
      <c r="AA50" s="89">
        <f>IFERROR(AVERAGEIFS(统调负荷!$E:$E,统调负荷!$B:$B,AA$3,统调负荷!$C:$C,$A50)/10,"")</f>
        <v/>
      </c>
      <c r="AB50" s="89">
        <f>IFERROR(AVERAGEIFS(统调负荷!$E:$E,统调负荷!$B:$B,AB$3,统调负荷!$C:$C,$A50)/10,"")</f>
        <v/>
      </c>
      <c r="AC50" s="89">
        <f>IFERROR(AVERAGEIFS(统调负荷!$E:$E,统调负荷!$B:$B,AC$3,统调负荷!$C:$C,$A50)/10,"")</f>
        <v/>
      </c>
      <c r="AD50" s="89" t="n"/>
      <c r="AE50" s="50" t="inlineStr">
        <is>
          <t>2023-07-13</t>
        </is>
      </c>
      <c r="AF50" s="92">
        <f>IF(AF16*'节点均价-24点'!AG16&gt;0,1,0)</f>
        <v/>
      </c>
      <c r="AG50" s="92">
        <f>IF(AG16*'节点均价-24点'!AH16&gt;0,1,0)</f>
        <v/>
      </c>
      <c r="AH50" s="92">
        <f>IF(AH16*'节点均价-24点'!AI16&gt;0,1,0)</f>
        <v/>
      </c>
      <c r="AI50" s="92">
        <f>IF(AI16*'节点均价-24点'!AJ16&gt;0,1,0)</f>
        <v/>
      </c>
      <c r="AJ50" s="92">
        <f>IF(AJ16*'节点均价-24点'!AK16&gt;0,1,0)</f>
        <v/>
      </c>
      <c r="AK50" s="92">
        <f>IF(AK16*'节点均价-24点'!AL16&gt;0,1,0)</f>
        <v/>
      </c>
      <c r="AL50" s="92">
        <f>IF(AL16*'节点均价-24点'!AM16&gt;0,1,0)</f>
        <v/>
      </c>
      <c r="AM50" s="92">
        <f>IF(AM16*'节点均价-24点'!AN16&gt;0,1,0)</f>
        <v/>
      </c>
      <c r="AN50" s="92">
        <f>IF(AN16*'节点均价-24点'!AO16&gt;0,1,0)</f>
        <v/>
      </c>
      <c r="AO50" s="92">
        <f>IF(AO16*'节点均价-24点'!AP16&gt;0,1,0)</f>
        <v/>
      </c>
      <c r="AP50" s="92">
        <f>IF(AP16*'节点均价-24点'!AQ16&gt;0,1,0)</f>
        <v/>
      </c>
      <c r="AQ50" s="92">
        <f>IF(AQ16*'节点均价-24点'!AR16&gt;0,1,0)</f>
        <v/>
      </c>
      <c r="AR50" s="92">
        <f>IF(AR16*'节点均价-24点'!AS16&gt;0,1,0)</f>
        <v/>
      </c>
      <c r="AS50" s="92">
        <f>IF(AS16*'节点均价-24点'!AT16&gt;0,1,0)</f>
        <v/>
      </c>
      <c r="AT50" s="92">
        <f>IF(AT16*'节点均价-24点'!AU16&gt;0,1,0)</f>
        <v/>
      </c>
      <c r="AU50" s="92">
        <f>IF(AU16*'节点均价-24点'!AV16&gt;0,1,0)</f>
        <v/>
      </c>
      <c r="AV50" s="92">
        <f>IF(AV16*'节点均价-24点'!AW16&gt;0,1,0)</f>
        <v/>
      </c>
      <c r="AW50" s="92">
        <f>IF(AW16*'节点均价-24点'!AX16&gt;0,1,0)</f>
        <v/>
      </c>
      <c r="AX50" s="92">
        <f>IF(AX16*'节点均价-24点'!AY16&gt;0,1,0)</f>
        <v/>
      </c>
      <c r="AY50" s="92">
        <f>IF(AY16*'节点均价-24点'!AZ16&gt;0,1,0)</f>
        <v/>
      </c>
      <c r="AZ50" s="92">
        <f>IF(AZ16*'节点均价-24点'!BA16&gt;0,1,0)</f>
        <v/>
      </c>
      <c r="BA50" s="92">
        <f>IF(BA16*'节点均价-24点'!BB16&gt;0,1,0)</f>
        <v/>
      </c>
      <c r="BB50" s="92">
        <f>IF(BB16*'节点均价-24点'!BC16&gt;0,1,0)</f>
        <v/>
      </c>
      <c r="BC50" s="92">
        <f>IF(BC16*'节点均价-24点'!BD16&gt;0,1,0)</f>
        <v/>
      </c>
      <c r="BD50" s="49">
        <f>SUM(AF50:BC50)</f>
        <v/>
      </c>
    </row>
    <row r="51">
      <c r="A51" s="99" t="inlineStr">
        <is>
          <t>2025-01-24</t>
        </is>
      </c>
      <c r="B51" s="100" t="inlineStr">
        <is>
          <t>实际</t>
        </is>
      </c>
      <c r="C51" s="91">
        <f>IFERROR(AVERAGE(F51:AC51),"")</f>
        <v/>
      </c>
      <c r="D51" s="91">
        <f>IFERROR(MAX(F51:AC51),"")</f>
        <v/>
      </c>
      <c r="E51" s="91">
        <f>IFERROR(MIN(F51:AC51),"")</f>
        <v/>
      </c>
      <c r="F51" s="89">
        <f>IFERROR(AVERAGEIFS(统调负荷!$N:$N,统调负荷!$B:$B,F$3,统调负荷!$C:$C,$A51)/10,"")</f>
        <v/>
      </c>
      <c r="G51" s="89">
        <f>IFERROR(AVERAGEIFS(统调负荷!$N:$N,统调负荷!$B:$B,G$3,统调负荷!$C:$C,$A51)/10,"")</f>
        <v/>
      </c>
      <c r="H51" s="89">
        <f>IFERROR(AVERAGEIFS(统调负荷!$N:$N,统调负荷!$B:$B,H$3,统调负荷!$C:$C,$A51)/10,"")</f>
        <v/>
      </c>
      <c r="I51" s="89">
        <f>IFERROR(AVERAGEIFS(统调负荷!$N:$N,统调负荷!$B:$B,I$3,统调负荷!$C:$C,$A51)/10,"")</f>
        <v/>
      </c>
      <c r="J51" s="89">
        <f>IFERROR(AVERAGEIFS(统调负荷!$N:$N,统调负荷!$B:$B,J$3,统调负荷!$C:$C,$A51)/10,"")</f>
        <v/>
      </c>
      <c r="K51" s="89">
        <f>IFERROR(AVERAGEIFS(统调负荷!$N:$N,统调负荷!$B:$B,K$3,统调负荷!$C:$C,$A51)/10,"")</f>
        <v/>
      </c>
      <c r="L51" s="89">
        <f>IFERROR(AVERAGEIFS(统调负荷!$N:$N,统调负荷!$B:$B,L$3,统调负荷!$C:$C,$A51)/10,"")</f>
        <v/>
      </c>
      <c r="M51" s="89">
        <f>IFERROR(AVERAGEIFS(统调负荷!$N:$N,统调负荷!$B:$B,M$3,统调负荷!$C:$C,$A51)/10,"")</f>
        <v/>
      </c>
      <c r="N51" s="89">
        <f>IFERROR(AVERAGEIFS(统调负荷!$N:$N,统调负荷!$B:$B,N$3,统调负荷!$C:$C,$A51)/10,"")</f>
        <v/>
      </c>
      <c r="O51" s="89">
        <f>IFERROR(AVERAGEIFS(统调负荷!$N:$N,统调负荷!$B:$B,O$3,统调负荷!$C:$C,$A51)/10,"")</f>
        <v/>
      </c>
      <c r="P51" s="89">
        <f>IFERROR(AVERAGEIFS(统调负荷!$N:$N,统调负荷!$B:$B,P$3,统调负荷!$C:$C,$A51)/10,"")</f>
        <v/>
      </c>
      <c r="Q51" s="89">
        <f>IFERROR(AVERAGEIFS(统调负荷!$N:$N,统调负荷!$B:$B,Q$3,统调负荷!$C:$C,$A51)/10,"")</f>
        <v/>
      </c>
      <c r="R51" s="89">
        <f>IFERROR(AVERAGEIFS(统调负荷!$N:$N,统调负荷!$B:$B,R$3,统调负荷!$C:$C,$A51)/10,"")</f>
        <v/>
      </c>
      <c r="S51" s="89">
        <f>IFERROR(AVERAGEIFS(统调负荷!$N:$N,统调负荷!$B:$B,S$3,统调负荷!$C:$C,$A51)/10,"")</f>
        <v/>
      </c>
      <c r="T51" s="89">
        <f>IFERROR(AVERAGEIFS(统调负荷!$N:$N,统调负荷!$B:$B,T$3,统调负荷!$C:$C,$A51)/10,"")</f>
        <v/>
      </c>
      <c r="U51" s="89">
        <f>IFERROR(AVERAGEIFS(统调负荷!$N:$N,统调负荷!$B:$B,U$3,统调负荷!$C:$C,$A51)/10,"")</f>
        <v/>
      </c>
      <c r="V51" s="89">
        <f>IFERROR(AVERAGEIFS(统调负荷!$N:$N,统调负荷!$B:$B,V$3,统调负荷!$C:$C,$A51)/10,"")</f>
        <v/>
      </c>
      <c r="W51" s="89">
        <f>IFERROR(AVERAGEIFS(统调负荷!$N:$N,统调负荷!$B:$B,W$3,统调负荷!$C:$C,$A51)/10,"")</f>
        <v/>
      </c>
      <c r="X51" s="89">
        <f>IFERROR(AVERAGEIFS(统调负荷!$N:$N,统调负荷!$B:$B,X$3,统调负荷!$C:$C,$A51)/10,"")</f>
        <v/>
      </c>
      <c r="Y51" s="89">
        <f>IFERROR(AVERAGEIFS(统调负荷!$N:$N,统调负荷!$B:$B,Y$3,统调负荷!$C:$C,$A51)/10,"")</f>
        <v/>
      </c>
      <c r="Z51" s="89">
        <f>IFERROR(AVERAGEIFS(统调负荷!$N:$N,统调负荷!$B:$B,Z$3,统调负荷!$C:$C,$A51)/10,"")</f>
        <v/>
      </c>
      <c r="AA51" s="89">
        <f>IFERROR(AVERAGEIFS(统调负荷!$N:$N,统调负荷!$B:$B,AA$3,统调负荷!$C:$C,$A51)/10,"")</f>
        <v/>
      </c>
      <c r="AB51" s="89">
        <f>IFERROR(AVERAGEIFS(统调负荷!$N:$N,统调负荷!$B:$B,AB$3,统调负荷!$C:$C,$A51)/10,"")</f>
        <v/>
      </c>
      <c r="AC51" s="89">
        <f>IFERROR(AVERAGEIFS(统调负荷!$N:$N,统调负荷!$B:$B,AC$3,统调负荷!$C:$C,$A51)/10,"")</f>
        <v/>
      </c>
      <c r="AD51" s="89" t="n"/>
      <c r="AE51" s="50" t="inlineStr">
        <is>
          <t>2023-07-14</t>
        </is>
      </c>
      <c r="AF51" s="92">
        <f>IF(AF17*'节点均价-24点'!AG17&gt;0,1,0)</f>
        <v/>
      </c>
      <c r="AG51" s="92">
        <f>IF(AG17*'节点均价-24点'!AH17&gt;0,1,0)</f>
        <v/>
      </c>
      <c r="AH51" s="92">
        <f>IF(AH17*'节点均价-24点'!AI17&gt;0,1,0)</f>
        <v/>
      </c>
      <c r="AI51" s="92">
        <f>IF(AI17*'节点均价-24点'!AJ17&gt;0,1,0)</f>
        <v/>
      </c>
      <c r="AJ51" s="92">
        <f>IF(AJ17*'节点均价-24点'!AK17&gt;0,1,0)</f>
        <v/>
      </c>
      <c r="AK51" s="92">
        <f>IF(AK17*'节点均价-24点'!AL17&gt;0,1,0)</f>
        <v/>
      </c>
      <c r="AL51" s="92">
        <f>IF(AL17*'节点均价-24点'!AM17&gt;0,1,0)</f>
        <v/>
      </c>
      <c r="AM51" s="92">
        <f>IF(AM17*'节点均价-24点'!AN17&gt;0,1,0)</f>
        <v/>
      </c>
      <c r="AN51" s="92">
        <f>IF(AN17*'节点均价-24点'!AO17&gt;0,1,0)</f>
        <v/>
      </c>
      <c r="AO51" s="92">
        <f>IF(AO17*'节点均价-24点'!AP17&gt;0,1,0)</f>
        <v/>
      </c>
      <c r="AP51" s="92">
        <f>IF(AP17*'节点均价-24点'!AQ17&gt;0,1,0)</f>
        <v/>
      </c>
      <c r="AQ51" s="92">
        <f>IF(AQ17*'节点均价-24点'!AR17&gt;0,1,0)</f>
        <v/>
      </c>
      <c r="AR51" s="92">
        <f>IF(AR17*'节点均价-24点'!AS17&gt;0,1,0)</f>
        <v/>
      </c>
      <c r="AS51" s="92">
        <f>IF(AS17*'节点均价-24点'!AT17&gt;0,1,0)</f>
        <v/>
      </c>
      <c r="AT51" s="92">
        <f>IF(AT17*'节点均价-24点'!AU17&gt;0,1,0)</f>
        <v/>
      </c>
      <c r="AU51" s="92">
        <f>IF(AU17*'节点均价-24点'!AV17&gt;0,1,0)</f>
        <v/>
      </c>
      <c r="AV51" s="92">
        <f>IF(AV17*'节点均价-24点'!AW17&gt;0,1,0)</f>
        <v/>
      </c>
      <c r="AW51" s="92">
        <f>IF(AW17*'节点均价-24点'!AX17&gt;0,1,0)</f>
        <v/>
      </c>
      <c r="AX51" s="92">
        <f>IF(AX17*'节点均价-24点'!AY17&gt;0,1,0)</f>
        <v/>
      </c>
      <c r="AY51" s="92">
        <f>IF(AY17*'节点均价-24点'!AZ17&gt;0,1,0)</f>
        <v/>
      </c>
      <c r="AZ51" s="92">
        <f>IF(AZ17*'节点均价-24点'!BA17&gt;0,1,0)</f>
        <v/>
      </c>
      <c r="BA51" s="92">
        <f>IF(BA17*'节点均价-24点'!BB17&gt;0,1,0)</f>
        <v/>
      </c>
      <c r="BB51" s="92">
        <f>IF(BB17*'节点均价-24点'!BC17&gt;0,1,0)</f>
        <v/>
      </c>
      <c r="BC51" s="92">
        <f>IF(BC17*'节点均价-24点'!BD17&gt;0,1,0)</f>
        <v/>
      </c>
      <c r="BD51" s="49">
        <f>SUM(AF51:BC51)</f>
        <v/>
      </c>
    </row>
    <row r="52">
      <c r="A52" s="97" t="inlineStr">
        <is>
          <t>2025-01-25</t>
        </is>
      </c>
      <c r="B52" s="100" t="inlineStr">
        <is>
          <t>预测</t>
        </is>
      </c>
      <c r="C52" s="91">
        <f>IFERROR(AVERAGE(F52:AC52),"")</f>
        <v/>
      </c>
      <c r="D52" s="91">
        <f>IFERROR(MAX(F52:AC52),"")</f>
        <v/>
      </c>
      <c r="E52" s="91">
        <f>IFERROR(MIN(F52:AC52),"")</f>
        <v/>
      </c>
      <c r="F52" s="89">
        <f>IFERROR(AVERAGEIFS(统调负荷!$E:$E,统调负荷!$B:$B,F$3,统调负荷!$C:$C,$A52)/10,"")</f>
        <v/>
      </c>
      <c r="G52" s="89">
        <f>IFERROR(AVERAGEIFS(统调负荷!$E:$E,统调负荷!$B:$B,G$3,统调负荷!$C:$C,$A52)/10,"")</f>
        <v/>
      </c>
      <c r="H52" s="89">
        <f>IFERROR(AVERAGEIFS(统调负荷!$E:$E,统调负荷!$B:$B,H$3,统调负荷!$C:$C,$A52)/10,"")</f>
        <v/>
      </c>
      <c r="I52" s="89">
        <f>IFERROR(AVERAGEIFS(统调负荷!$E:$E,统调负荷!$B:$B,I$3,统调负荷!$C:$C,$A52)/10,"")</f>
        <v/>
      </c>
      <c r="J52" s="89">
        <f>IFERROR(AVERAGEIFS(统调负荷!$E:$E,统调负荷!$B:$B,J$3,统调负荷!$C:$C,$A52)/10,"")</f>
        <v/>
      </c>
      <c r="K52" s="89">
        <f>IFERROR(AVERAGEIFS(统调负荷!$E:$E,统调负荷!$B:$B,K$3,统调负荷!$C:$C,$A52)/10,"")</f>
        <v/>
      </c>
      <c r="L52" s="89">
        <f>IFERROR(AVERAGEIFS(统调负荷!$E:$E,统调负荷!$B:$B,L$3,统调负荷!$C:$C,$A52)/10,"")</f>
        <v/>
      </c>
      <c r="M52" s="89">
        <f>IFERROR(AVERAGEIFS(统调负荷!$E:$E,统调负荷!$B:$B,M$3,统调负荷!$C:$C,$A52)/10,"")</f>
        <v/>
      </c>
      <c r="N52" s="89">
        <f>IFERROR(AVERAGEIFS(统调负荷!$E:$E,统调负荷!$B:$B,N$3,统调负荷!$C:$C,$A52)/10,"")</f>
        <v/>
      </c>
      <c r="O52" s="89">
        <f>IFERROR(AVERAGEIFS(统调负荷!$E:$E,统调负荷!$B:$B,O$3,统调负荷!$C:$C,$A52)/10,"")</f>
        <v/>
      </c>
      <c r="P52" s="89">
        <f>IFERROR(AVERAGEIFS(统调负荷!$E:$E,统调负荷!$B:$B,P$3,统调负荷!$C:$C,$A52)/10,"")</f>
        <v/>
      </c>
      <c r="Q52" s="89">
        <f>IFERROR(AVERAGEIFS(统调负荷!$E:$E,统调负荷!$B:$B,Q$3,统调负荷!$C:$C,$A52)/10,"")</f>
        <v/>
      </c>
      <c r="R52" s="89">
        <f>IFERROR(AVERAGEIFS(统调负荷!$E:$E,统调负荷!$B:$B,R$3,统调负荷!$C:$C,$A52)/10,"")</f>
        <v/>
      </c>
      <c r="S52" s="89">
        <f>IFERROR(AVERAGEIFS(统调负荷!$E:$E,统调负荷!$B:$B,S$3,统调负荷!$C:$C,$A52)/10,"")</f>
        <v/>
      </c>
      <c r="T52" s="89">
        <f>IFERROR(AVERAGEIFS(统调负荷!$E:$E,统调负荷!$B:$B,T$3,统调负荷!$C:$C,$A52)/10,"")</f>
        <v/>
      </c>
      <c r="U52" s="89">
        <f>IFERROR(AVERAGEIFS(统调负荷!$E:$E,统调负荷!$B:$B,U$3,统调负荷!$C:$C,$A52)/10,"")</f>
        <v/>
      </c>
      <c r="V52" s="89">
        <f>IFERROR(AVERAGEIFS(统调负荷!$E:$E,统调负荷!$B:$B,V$3,统调负荷!$C:$C,$A52)/10,"")</f>
        <v/>
      </c>
      <c r="W52" s="89">
        <f>IFERROR(AVERAGEIFS(统调负荷!$E:$E,统调负荷!$B:$B,W$3,统调负荷!$C:$C,$A52)/10,"")</f>
        <v/>
      </c>
      <c r="X52" s="89">
        <f>IFERROR(AVERAGEIFS(统调负荷!$E:$E,统调负荷!$B:$B,X$3,统调负荷!$C:$C,$A52)/10,"")</f>
        <v/>
      </c>
      <c r="Y52" s="89">
        <f>IFERROR(AVERAGEIFS(统调负荷!$E:$E,统调负荷!$B:$B,Y$3,统调负荷!$C:$C,$A52)/10,"")</f>
        <v/>
      </c>
      <c r="Z52" s="89">
        <f>IFERROR(AVERAGEIFS(统调负荷!$E:$E,统调负荷!$B:$B,Z$3,统调负荷!$C:$C,$A52)/10,"")</f>
        <v/>
      </c>
      <c r="AA52" s="89">
        <f>IFERROR(AVERAGEIFS(统调负荷!$E:$E,统调负荷!$B:$B,AA$3,统调负荷!$C:$C,$A52)/10,"")</f>
        <v/>
      </c>
      <c r="AB52" s="89">
        <f>IFERROR(AVERAGEIFS(统调负荷!$E:$E,统调负荷!$B:$B,AB$3,统调负荷!$C:$C,$A52)/10,"")</f>
        <v/>
      </c>
      <c r="AC52" s="89">
        <f>IFERROR(AVERAGEIFS(统调负荷!$E:$E,统调负荷!$B:$B,AC$3,统调负荷!$C:$C,$A52)/10,"")</f>
        <v/>
      </c>
      <c r="AD52" s="89" t="n"/>
      <c r="AE52" s="50" t="inlineStr">
        <is>
          <t>2023-07-15</t>
        </is>
      </c>
      <c r="AF52" s="92">
        <f>IF(AF18*'节点均价-24点'!AG18&gt;0,1,0)</f>
        <v/>
      </c>
      <c r="AG52" s="92">
        <f>IF(AG18*'节点均价-24点'!AH18&gt;0,1,0)</f>
        <v/>
      </c>
      <c r="AH52" s="92">
        <f>IF(AH18*'节点均价-24点'!AI18&gt;0,1,0)</f>
        <v/>
      </c>
      <c r="AI52" s="92">
        <f>IF(AI18*'节点均价-24点'!AJ18&gt;0,1,0)</f>
        <v/>
      </c>
      <c r="AJ52" s="92">
        <f>IF(AJ18*'节点均价-24点'!AK18&gt;0,1,0)</f>
        <v/>
      </c>
      <c r="AK52" s="92">
        <f>IF(AK18*'节点均价-24点'!AL18&gt;0,1,0)</f>
        <v/>
      </c>
      <c r="AL52" s="92">
        <f>IF(AL18*'节点均价-24点'!AM18&gt;0,1,0)</f>
        <v/>
      </c>
      <c r="AM52" s="92">
        <f>IF(AM18*'节点均价-24点'!AN18&gt;0,1,0)</f>
        <v/>
      </c>
      <c r="AN52" s="92">
        <f>IF(AN18*'节点均价-24点'!AO18&gt;0,1,0)</f>
        <v/>
      </c>
      <c r="AO52" s="92">
        <f>IF(AO18*'节点均价-24点'!AP18&gt;0,1,0)</f>
        <v/>
      </c>
      <c r="AP52" s="92">
        <f>IF(AP18*'节点均价-24点'!AQ18&gt;0,1,0)</f>
        <v/>
      </c>
      <c r="AQ52" s="92">
        <f>IF(AQ18*'节点均价-24点'!AR18&gt;0,1,0)</f>
        <v/>
      </c>
      <c r="AR52" s="92">
        <f>IF(AR18*'节点均价-24点'!AS18&gt;0,1,0)</f>
        <v/>
      </c>
      <c r="AS52" s="92">
        <f>IF(AS18*'节点均价-24点'!AT18&gt;0,1,0)</f>
        <v/>
      </c>
      <c r="AT52" s="92">
        <f>IF(AT18*'节点均价-24点'!AU18&gt;0,1,0)</f>
        <v/>
      </c>
      <c r="AU52" s="92">
        <f>IF(AU18*'节点均价-24点'!AV18&gt;0,1,0)</f>
        <v/>
      </c>
      <c r="AV52" s="92">
        <f>IF(AV18*'节点均价-24点'!AW18&gt;0,1,0)</f>
        <v/>
      </c>
      <c r="AW52" s="92">
        <f>IF(AW18*'节点均价-24点'!AX18&gt;0,1,0)</f>
        <v/>
      </c>
      <c r="AX52" s="92">
        <f>IF(AX18*'节点均价-24点'!AY18&gt;0,1,0)</f>
        <v/>
      </c>
      <c r="AY52" s="92">
        <f>IF(AY18*'节点均价-24点'!AZ18&gt;0,1,0)</f>
        <v/>
      </c>
      <c r="AZ52" s="92">
        <f>IF(AZ18*'节点均价-24点'!BA18&gt;0,1,0)</f>
        <v/>
      </c>
      <c r="BA52" s="92">
        <f>IF(BA18*'节点均价-24点'!BB18&gt;0,1,0)</f>
        <v/>
      </c>
      <c r="BB52" s="92">
        <f>IF(BB18*'节点均价-24点'!BC18&gt;0,1,0)</f>
        <v/>
      </c>
      <c r="BC52" s="92">
        <f>IF(BC18*'节点均价-24点'!BD18&gt;0,1,0)</f>
        <v/>
      </c>
      <c r="BD52" s="49">
        <f>SUM(AF52:BC52)</f>
        <v/>
      </c>
    </row>
    <row r="53">
      <c r="A53" s="99" t="inlineStr">
        <is>
          <t>2025-01-25</t>
        </is>
      </c>
      <c r="B53" s="100" t="inlineStr">
        <is>
          <t>实际</t>
        </is>
      </c>
      <c r="C53" s="91">
        <f>IFERROR(AVERAGE(F53:AC53),"")</f>
        <v/>
      </c>
      <c r="D53" s="91">
        <f>IFERROR(MAX(F53:AC53),"")</f>
        <v/>
      </c>
      <c r="E53" s="91">
        <f>IFERROR(MIN(F53:AC53),"")</f>
        <v/>
      </c>
      <c r="F53" s="89">
        <f>IFERROR(AVERAGEIFS(统调负荷!$N:$N,统调负荷!$B:$B,F$3,统调负荷!$C:$C,$A53)/10,"")</f>
        <v/>
      </c>
      <c r="G53" s="89">
        <f>IFERROR(AVERAGEIFS(统调负荷!$N:$N,统调负荷!$B:$B,G$3,统调负荷!$C:$C,$A53)/10,"")</f>
        <v/>
      </c>
      <c r="H53" s="89">
        <f>IFERROR(AVERAGEIFS(统调负荷!$N:$N,统调负荷!$B:$B,H$3,统调负荷!$C:$C,$A53)/10,"")</f>
        <v/>
      </c>
      <c r="I53" s="89">
        <f>IFERROR(AVERAGEIFS(统调负荷!$N:$N,统调负荷!$B:$B,I$3,统调负荷!$C:$C,$A53)/10,"")</f>
        <v/>
      </c>
      <c r="J53" s="89">
        <f>IFERROR(AVERAGEIFS(统调负荷!$N:$N,统调负荷!$B:$B,J$3,统调负荷!$C:$C,$A53)/10,"")</f>
        <v/>
      </c>
      <c r="K53" s="89">
        <f>IFERROR(AVERAGEIFS(统调负荷!$N:$N,统调负荷!$B:$B,K$3,统调负荷!$C:$C,$A53)/10,"")</f>
        <v/>
      </c>
      <c r="L53" s="89">
        <f>IFERROR(AVERAGEIFS(统调负荷!$N:$N,统调负荷!$B:$B,L$3,统调负荷!$C:$C,$A53)/10,"")</f>
        <v/>
      </c>
      <c r="M53" s="89">
        <f>IFERROR(AVERAGEIFS(统调负荷!$N:$N,统调负荷!$B:$B,M$3,统调负荷!$C:$C,$A53)/10,"")</f>
        <v/>
      </c>
      <c r="N53" s="89">
        <f>IFERROR(AVERAGEIFS(统调负荷!$N:$N,统调负荷!$B:$B,N$3,统调负荷!$C:$C,$A53)/10,"")</f>
        <v/>
      </c>
      <c r="O53" s="89">
        <f>IFERROR(AVERAGEIFS(统调负荷!$N:$N,统调负荷!$B:$B,O$3,统调负荷!$C:$C,$A53)/10,"")</f>
        <v/>
      </c>
      <c r="P53" s="89">
        <f>IFERROR(AVERAGEIFS(统调负荷!$N:$N,统调负荷!$B:$B,P$3,统调负荷!$C:$C,$A53)/10,"")</f>
        <v/>
      </c>
      <c r="Q53" s="89">
        <f>IFERROR(AVERAGEIFS(统调负荷!$N:$N,统调负荷!$B:$B,Q$3,统调负荷!$C:$C,$A53)/10,"")</f>
        <v/>
      </c>
      <c r="R53" s="89">
        <f>IFERROR(AVERAGEIFS(统调负荷!$N:$N,统调负荷!$B:$B,R$3,统调负荷!$C:$C,$A53)/10,"")</f>
        <v/>
      </c>
      <c r="S53" s="89">
        <f>IFERROR(AVERAGEIFS(统调负荷!$N:$N,统调负荷!$B:$B,S$3,统调负荷!$C:$C,$A53)/10,"")</f>
        <v/>
      </c>
      <c r="T53" s="89">
        <f>IFERROR(AVERAGEIFS(统调负荷!$N:$N,统调负荷!$B:$B,T$3,统调负荷!$C:$C,$A53)/10,"")</f>
        <v/>
      </c>
      <c r="U53" s="89">
        <f>IFERROR(AVERAGEIFS(统调负荷!$N:$N,统调负荷!$B:$B,U$3,统调负荷!$C:$C,$A53)/10,"")</f>
        <v/>
      </c>
      <c r="V53" s="89">
        <f>IFERROR(AVERAGEIFS(统调负荷!$N:$N,统调负荷!$B:$B,V$3,统调负荷!$C:$C,$A53)/10,"")</f>
        <v/>
      </c>
      <c r="W53" s="89">
        <f>IFERROR(AVERAGEIFS(统调负荷!$N:$N,统调负荷!$B:$B,W$3,统调负荷!$C:$C,$A53)/10,"")</f>
        <v/>
      </c>
      <c r="X53" s="89">
        <f>IFERROR(AVERAGEIFS(统调负荷!$N:$N,统调负荷!$B:$B,X$3,统调负荷!$C:$C,$A53)/10,"")</f>
        <v/>
      </c>
      <c r="Y53" s="89">
        <f>IFERROR(AVERAGEIFS(统调负荷!$N:$N,统调负荷!$B:$B,Y$3,统调负荷!$C:$C,$A53)/10,"")</f>
        <v/>
      </c>
      <c r="Z53" s="89">
        <f>IFERROR(AVERAGEIFS(统调负荷!$N:$N,统调负荷!$B:$B,Z$3,统调负荷!$C:$C,$A53)/10,"")</f>
        <v/>
      </c>
      <c r="AA53" s="89">
        <f>IFERROR(AVERAGEIFS(统调负荷!$N:$N,统调负荷!$B:$B,AA$3,统调负荷!$C:$C,$A53)/10,"")</f>
        <v/>
      </c>
      <c r="AB53" s="89">
        <f>IFERROR(AVERAGEIFS(统调负荷!$N:$N,统调负荷!$B:$B,AB$3,统调负荷!$C:$C,$A53)/10,"")</f>
        <v/>
      </c>
      <c r="AC53" s="89">
        <f>IFERROR(AVERAGEIFS(统调负荷!$N:$N,统调负荷!$B:$B,AC$3,统调负荷!$C:$C,$A53)/10,"")</f>
        <v/>
      </c>
      <c r="AD53" s="89" t="n"/>
      <c r="AE53" s="50" t="inlineStr">
        <is>
          <t>2023-07-16</t>
        </is>
      </c>
      <c r="AF53" s="92">
        <f>IF(AF19*'节点均价-24点'!AG19&gt;0,1,0)</f>
        <v/>
      </c>
      <c r="AG53" s="92">
        <f>IF(AG19*'节点均价-24点'!AH19&gt;0,1,0)</f>
        <v/>
      </c>
      <c r="AH53" s="92">
        <f>IF(AH19*'节点均价-24点'!AI19&gt;0,1,0)</f>
        <v/>
      </c>
      <c r="AI53" s="92">
        <f>IF(AI19*'节点均价-24点'!AJ19&gt;0,1,0)</f>
        <v/>
      </c>
      <c r="AJ53" s="92">
        <f>IF(AJ19*'节点均价-24点'!AK19&gt;0,1,0)</f>
        <v/>
      </c>
      <c r="AK53" s="92">
        <f>IF(AK19*'节点均价-24点'!AL19&gt;0,1,0)</f>
        <v/>
      </c>
      <c r="AL53" s="92">
        <f>IF(AL19*'节点均价-24点'!AM19&gt;0,1,0)</f>
        <v/>
      </c>
      <c r="AM53" s="92">
        <f>IF(AM19*'节点均价-24点'!AN19&gt;0,1,0)</f>
        <v/>
      </c>
      <c r="AN53" s="92">
        <f>IF(AN19*'节点均价-24点'!AO19&gt;0,1,0)</f>
        <v/>
      </c>
      <c r="AO53" s="92">
        <f>IF(AO19*'节点均价-24点'!AP19&gt;0,1,0)</f>
        <v/>
      </c>
      <c r="AP53" s="92">
        <f>IF(AP19*'节点均价-24点'!AQ19&gt;0,1,0)</f>
        <v/>
      </c>
      <c r="AQ53" s="92">
        <f>IF(AQ19*'节点均价-24点'!AR19&gt;0,1,0)</f>
        <v/>
      </c>
      <c r="AR53" s="92">
        <f>IF(AR19*'节点均价-24点'!AS19&gt;0,1,0)</f>
        <v/>
      </c>
      <c r="AS53" s="92">
        <f>IF(AS19*'节点均价-24点'!AT19&gt;0,1,0)</f>
        <v/>
      </c>
      <c r="AT53" s="92">
        <f>IF(AT19*'节点均价-24点'!AU19&gt;0,1,0)</f>
        <v/>
      </c>
      <c r="AU53" s="92">
        <f>IF(AU19*'节点均价-24点'!AV19&gt;0,1,0)</f>
        <v/>
      </c>
      <c r="AV53" s="92">
        <f>IF(AV19*'节点均价-24点'!AW19&gt;0,1,0)</f>
        <v/>
      </c>
      <c r="AW53" s="92">
        <f>IF(AW19*'节点均价-24点'!AX19&gt;0,1,0)</f>
        <v/>
      </c>
      <c r="AX53" s="92">
        <f>IF(AX19*'节点均价-24点'!AY19&gt;0,1,0)</f>
        <v/>
      </c>
      <c r="AY53" s="92">
        <f>IF(AY19*'节点均价-24点'!AZ19&gt;0,1,0)</f>
        <v/>
      </c>
      <c r="AZ53" s="92">
        <f>IF(AZ19*'节点均价-24点'!BA19&gt;0,1,0)</f>
        <v/>
      </c>
      <c r="BA53" s="92">
        <f>IF(BA19*'节点均价-24点'!BB19&gt;0,1,0)</f>
        <v/>
      </c>
      <c r="BB53" s="92">
        <f>IF(BB19*'节点均价-24点'!BC19&gt;0,1,0)</f>
        <v/>
      </c>
      <c r="BC53" s="92">
        <f>IF(BC19*'节点均价-24点'!BD19&gt;0,1,0)</f>
        <v/>
      </c>
      <c r="BD53" s="49">
        <f>SUM(AF53:BC53)</f>
        <v/>
      </c>
    </row>
    <row r="54">
      <c r="A54" s="97" t="inlineStr">
        <is>
          <t>2025-01-26</t>
        </is>
      </c>
      <c r="B54" s="100" t="inlineStr">
        <is>
          <t>预测</t>
        </is>
      </c>
      <c r="C54" s="91">
        <f>IFERROR(AVERAGE(F54:AC54),"")</f>
        <v/>
      </c>
      <c r="D54" s="91">
        <f>IFERROR(MAX(F54:AC54),"")</f>
        <v/>
      </c>
      <c r="E54" s="91">
        <f>IFERROR(MIN(F54:AC54),"")</f>
        <v/>
      </c>
      <c r="F54" s="89">
        <f>IFERROR(AVERAGEIFS(统调负荷!$E:$E,统调负荷!$B:$B,F$3,统调负荷!$C:$C,$A54)/10,"")</f>
        <v/>
      </c>
      <c r="G54" s="89">
        <f>IFERROR(AVERAGEIFS(统调负荷!$E:$E,统调负荷!$B:$B,G$3,统调负荷!$C:$C,$A54)/10,"")</f>
        <v/>
      </c>
      <c r="H54" s="89">
        <f>IFERROR(AVERAGEIFS(统调负荷!$E:$E,统调负荷!$B:$B,H$3,统调负荷!$C:$C,$A54)/10,"")</f>
        <v/>
      </c>
      <c r="I54" s="89">
        <f>IFERROR(AVERAGEIFS(统调负荷!$E:$E,统调负荷!$B:$B,I$3,统调负荷!$C:$C,$A54)/10,"")</f>
        <v/>
      </c>
      <c r="J54" s="89">
        <f>IFERROR(AVERAGEIFS(统调负荷!$E:$E,统调负荷!$B:$B,J$3,统调负荷!$C:$C,$A54)/10,"")</f>
        <v/>
      </c>
      <c r="K54" s="89">
        <f>IFERROR(AVERAGEIFS(统调负荷!$E:$E,统调负荷!$B:$B,K$3,统调负荷!$C:$C,$A54)/10,"")</f>
        <v/>
      </c>
      <c r="L54" s="89">
        <f>IFERROR(AVERAGEIFS(统调负荷!$E:$E,统调负荷!$B:$B,L$3,统调负荷!$C:$C,$A54)/10,"")</f>
        <v/>
      </c>
      <c r="M54" s="89">
        <f>IFERROR(AVERAGEIFS(统调负荷!$E:$E,统调负荷!$B:$B,M$3,统调负荷!$C:$C,$A54)/10,"")</f>
        <v/>
      </c>
      <c r="N54" s="89">
        <f>IFERROR(AVERAGEIFS(统调负荷!$E:$E,统调负荷!$B:$B,N$3,统调负荷!$C:$C,$A54)/10,"")</f>
        <v/>
      </c>
      <c r="O54" s="89">
        <f>IFERROR(AVERAGEIFS(统调负荷!$E:$E,统调负荷!$B:$B,O$3,统调负荷!$C:$C,$A54)/10,"")</f>
        <v/>
      </c>
      <c r="P54" s="89">
        <f>IFERROR(AVERAGEIFS(统调负荷!$E:$E,统调负荷!$B:$B,P$3,统调负荷!$C:$C,$A54)/10,"")</f>
        <v/>
      </c>
      <c r="Q54" s="89">
        <f>IFERROR(AVERAGEIFS(统调负荷!$E:$E,统调负荷!$B:$B,Q$3,统调负荷!$C:$C,$A54)/10,"")</f>
        <v/>
      </c>
      <c r="R54" s="89">
        <f>IFERROR(AVERAGEIFS(统调负荷!$E:$E,统调负荷!$B:$B,R$3,统调负荷!$C:$C,$A54)/10,"")</f>
        <v/>
      </c>
      <c r="S54" s="89">
        <f>IFERROR(AVERAGEIFS(统调负荷!$E:$E,统调负荷!$B:$B,S$3,统调负荷!$C:$C,$A54)/10,"")</f>
        <v/>
      </c>
      <c r="T54" s="89">
        <f>IFERROR(AVERAGEIFS(统调负荷!$E:$E,统调负荷!$B:$B,T$3,统调负荷!$C:$C,$A54)/10,"")</f>
        <v/>
      </c>
      <c r="U54" s="89">
        <f>IFERROR(AVERAGEIFS(统调负荷!$E:$E,统调负荷!$B:$B,U$3,统调负荷!$C:$C,$A54)/10,"")</f>
        <v/>
      </c>
      <c r="V54" s="89">
        <f>IFERROR(AVERAGEIFS(统调负荷!$E:$E,统调负荷!$B:$B,V$3,统调负荷!$C:$C,$A54)/10,"")</f>
        <v/>
      </c>
      <c r="W54" s="89">
        <f>IFERROR(AVERAGEIFS(统调负荷!$E:$E,统调负荷!$B:$B,W$3,统调负荷!$C:$C,$A54)/10,"")</f>
        <v/>
      </c>
      <c r="X54" s="89">
        <f>IFERROR(AVERAGEIFS(统调负荷!$E:$E,统调负荷!$B:$B,X$3,统调负荷!$C:$C,$A54)/10,"")</f>
        <v/>
      </c>
      <c r="Y54" s="89">
        <f>IFERROR(AVERAGEIFS(统调负荷!$E:$E,统调负荷!$B:$B,Y$3,统调负荷!$C:$C,$A54)/10,"")</f>
        <v/>
      </c>
      <c r="Z54" s="89">
        <f>IFERROR(AVERAGEIFS(统调负荷!$E:$E,统调负荷!$B:$B,Z$3,统调负荷!$C:$C,$A54)/10,"")</f>
        <v/>
      </c>
      <c r="AA54" s="89">
        <f>IFERROR(AVERAGEIFS(统调负荷!$E:$E,统调负荷!$B:$B,AA$3,统调负荷!$C:$C,$A54)/10,"")</f>
        <v/>
      </c>
      <c r="AB54" s="89">
        <f>IFERROR(AVERAGEIFS(统调负荷!$E:$E,统调负荷!$B:$B,AB$3,统调负荷!$C:$C,$A54)/10,"")</f>
        <v/>
      </c>
      <c r="AC54" s="89">
        <f>IFERROR(AVERAGEIFS(统调负荷!$E:$E,统调负荷!$B:$B,AC$3,统调负荷!$C:$C,$A54)/10,"")</f>
        <v/>
      </c>
      <c r="AD54" s="89" t="n"/>
      <c r="AE54" s="50" t="inlineStr">
        <is>
          <t>2023-07-17</t>
        </is>
      </c>
      <c r="AF54" s="92">
        <f>IF(AF20*'节点均价-24点'!AG20&gt;0,1,0)</f>
        <v/>
      </c>
      <c r="AG54" s="92">
        <f>IF(AG20*'节点均价-24点'!AH20&gt;0,1,0)</f>
        <v/>
      </c>
      <c r="AH54" s="92">
        <f>IF(AH20*'节点均价-24点'!AI20&gt;0,1,0)</f>
        <v/>
      </c>
      <c r="AI54" s="92">
        <f>IF(AI20*'节点均价-24点'!AJ20&gt;0,1,0)</f>
        <v/>
      </c>
      <c r="AJ54" s="92">
        <f>IF(AJ20*'节点均价-24点'!AK20&gt;0,1,0)</f>
        <v/>
      </c>
      <c r="AK54" s="92">
        <f>IF(AK20*'节点均价-24点'!AL20&gt;0,1,0)</f>
        <v/>
      </c>
      <c r="AL54" s="92">
        <f>IF(AL20*'节点均价-24点'!AM20&gt;0,1,0)</f>
        <v/>
      </c>
      <c r="AM54" s="92">
        <f>IF(AM20*'节点均价-24点'!AN20&gt;0,1,0)</f>
        <v/>
      </c>
      <c r="AN54" s="92">
        <f>IF(AN20*'节点均价-24点'!AO20&gt;0,1,0)</f>
        <v/>
      </c>
      <c r="AO54" s="92">
        <f>IF(AO20*'节点均价-24点'!AP20&gt;0,1,0)</f>
        <v/>
      </c>
      <c r="AP54" s="92">
        <f>IF(AP20*'节点均价-24点'!AQ20&gt;0,1,0)</f>
        <v/>
      </c>
      <c r="AQ54" s="92">
        <f>IF(AQ20*'节点均价-24点'!AR20&gt;0,1,0)</f>
        <v/>
      </c>
      <c r="AR54" s="92">
        <f>IF(AR20*'节点均价-24点'!AS20&gt;0,1,0)</f>
        <v/>
      </c>
      <c r="AS54" s="92">
        <f>IF(AS20*'节点均价-24点'!AT20&gt;0,1,0)</f>
        <v/>
      </c>
      <c r="AT54" s="92">
        <f>IF(AT20*'节点均价-24点'!AU20&gt;0,1,0)</f>
        <v/>
      </c>
      <c r="AU54" s="92">
        <f>IF(AU20*'节点均价-24点'!AV20&gt;0,1,0)</f>
        <v/>
      </c>
      <c r="AV54" s="92">
        <f>IF(AV20*'节点均价-24点'!AW20&gt;0,1,0)</f>
        <v/>
      </c>
      <c r="AW54" s="92">
        <f>IF(AW20*'节点均价-24点'!AX20&gt;0,1,0)</f>
        <v/>
      </c>
      <c r="AX54" s="92">
        <f>IF(AX20*'节点均价-24点'!AY20&gt;0,1,0)</f>
        <v/>
      </c>
      <c r="AY54" s="92">
        <f>IF(AY20*'节点均价-24点'!AZ20&gt;0,1,0)</f>
        <v/>
      </c>
      <c r="AZ54" s="92">
        <f>IF(AZ20*'节点均价-24点'!BA20&gt;0,1,0)</f>
        <v/>
      </c>
      <c r="BA54" s="92">
        <f>IF(BA20*'节点均价-24点'!BB20&gt;0,1,0)</f>
        <v/>
      </c>
      <c r="BB54" s="92">
        <f>IF(BB20*'节点均价-24点'!BC20&gt;0,1,0)</f>
        <v/>
      </c>
      <c r="BC54" s="92">
        <f>IF(BC20*'节点均价-24点'!BD20&gt;0,1,0)</f>
        <v/>
      </c>
      <c r="BD54" s="49">
        <f>SUM(AF54:BC54)</f>
        <v/>
      </c>
    </row>
    <row r="55">
      <c r="A55" s="99" t="inlineStr">
        <is>
          <t>2025-01-26</t>
        </is>
      </c>
      <c r="B55" s="100" t="inlineStr">
        <is>
          <t>实际</t>
        </is>
      </c>
      <c r="C55" s="91">
        <f>IFERROR(AVERAGE(F55:AC55),"")</f>
        <v/>
      </c>
      <c r="D55" s="91">
        <f>IFERROR(MAX(F55:AC55),"")</f>
        <v/>
      </c>
      <c r="E55" s="91">
        <f>IFERROR(MIN(F55:AC55),"")</f>
        <v/>
      </c>
      <c r="F55" s="89">
        <f>IFERROR(AVERAGEIFS(统调负荷!$N:$N,统调负荷!$B:$B,F$3,统调负荷!$C:$C,$A55)/10,"")</f>
        <v/>
      </c>
      <c r="G55" s="89">
        <f>IFERROR(AVERAGEIFS(统调负荷!$N:$N,统调负荷!$B:$B,G$3,统调负荷!$C:$C,$A55)/10,"")</f>
        <v/>
      </c>
      <c r="H55" s="89">
        <f>IFERROR(AVERAGEIFS(统调负荷!$N:$N,统调负荷!$B:$B,H$3,统调负荷!$C:$C,$A55)/10,"")</f>
        <v/>
      </c>
      <c r="I55" s="89">
        <f>IFERROR(AVERAGEIFS(统调负荷!$N:$N,统调负荷!$B:$B,I$3,统调负荷!$C:$C,$A55)/10,"")</f>
        <v/>
      </c>
      <c r="J55" s="89">
        <f>IFERROR(AVERAGEIFS(统调负荷!$N:$N,统调负荷!$B:$B,J$3,统调负荷!$C:$C,$A55)/10,"")</f>
        <v/>
      </c>
      <c r="K55" s="89">
        <f>IFERROR(AVERAGEIFS(统调负荷!$N:$N,统调负荷!$B:$B,K$3,统调负荷!$C:$C,$A55)/10,"")</f>
        <v/>
      </c>
      <c r="L55" s="89">
        <f>IFERROR(AVERAGEIFS(统调负荷!$N:$N,统调负荷!$B:$B,L$3,统调负荷!$C:$C,$A55)/10,"")</f>
        <v/>
      </c>
      <c r="M55" s="89">
        <f>IFERROR(AVERAGEIFS(统调负荷!$N:$N,统调负荷!$B:$B,M$3,统调负荷!$C:$C,$A55)/10,"")</f>
        <v/>
      </c>
      <c r="N55" s="89">
        <f>IFERROR(AVERAGEIFS(统调负荷!$N:$N,统调负荷!$B:$B,N$3,统调负荷!$C:$C,$A55)/10,"")</f>
        <v/>
      </c>
      <c r="O55" s="89">
        <f>IFERROR(AVERAGEIFS(统调负荷!$N:$N,统调负荷!$B:$B,O$3,统调负荷!$C:$C,$A55)/10,"")</f>
        <v/>
      </c>
      <c r="P55" s="89">
        <f>IFERROR(AVERAGEIFS(统调负荷!$N:$N,统调负荷!$B:$B,P$3,统调负荷!$C:$C,$A55)/10,"")</f>
        <v/>
      </c>
      <c r="Q55" s="89">
        <f>IFERROR(AVERAGEIFS(统调负荷!$N:$N,统调负荷!$B:$B,Q$3,统调负荷!$C:$C,$A55)/10,"")</f>
        <v/>
      </c>
      <c r="R55" s="89">
        <f>IFERROR(AVERAGEIFS(统调负荷!$N:$N,统调负荷!$B:$B,R$3,统调负荷!$C:$C,$A55)/10,"")</f>
        <v/>
      </c>
      <c r="S55" s="89">
        <f>IFERROR(AVERAGEIFS(统调负荷!$N:$N,统调负荷!$B:$B,S$3,统调负荷!$C:$C,$A55)/10,"")</f>
        <v/>
      </c>
      <c r="T55" s="89">
        <f>IFERROR(AVERAGEIFS(统调负荷!$N:$N,统调负荷!$B:$B,T$3,统调负荷!$C:$C,$A55)/10,"")</f>
        <v/>
      </c>
      <c r="U55" s="89">
        <f>IFERROR(AVERAGEIFS(统调负荷!$N:$N,统调负荷!$B:$B,U$3,统调负荷!$C:$C,$A55)/10,"")</f>
        <v/>
      </c>
      <c r="V55" s="89">
        <f>IFERROR(AVERAGEIFS(统调负荷!$N:$N,统调负荷!$B:$B,V$3,统调负荷!$C:$C,$A55)/10,"")</f>
        <v/>
      </c>
      <c r="W55" s="89">
        <f>IFERROR(AVERAGEIFS(统调负荷!$N:$N,统调负荷!$B:$B,W$3,统调负荷!$C:$C,$A55)/10,"")</f>
        <v/>
      </c>
      <c r="X55" s="89">
        <f>IFERROR(AVERAGEIFS(统调负荷!$N:$N,统调负荷!$B:$B,X$3,统调负荷!$C:$C,$A55)/10,"")</f>
        <v/>
      </c>
      <c r="Y55" s="89">
        <f>IFERROR(AVERAGEIFS(统调负荷!$N:$N,统调负荷!$B:$B,Y$3,统调负荷!$C:$C,$A55)/10,"")</f>
        <v/>
      </c>
      <c r="Z55" s="89">
        <f>IFERROR(AVERAGEIFS(统调负荷!$N:$N,统调负荷!$B:$B,Z$3,统调负荷!$C:$C,$A55)/10,"")</f>
        <v/>
      </c>
      <c r="AA55" s="89">
        <f>IFERROR(AVERAGEIFS(统调负荷!$N:$N,统调负荷!$B:$B,AA$3,统调负荷!$C:$C,$A55)/10,"")</f>
        <v/>
      </c>
      <c r="AB55" s="89">
        <f>IFERROR(AVERAGEIFS(统调负荷!$N:$N,统调负荷!$B:$B,AB$3,统调负荷!$C:$C,$A55)/10,"")</f>
        <v/>
      </c>
      <c r="AC55" s="89">
        <f>IFERROR(AVERAGEIFS(统调负荷!$N:$N,统调负荷!$B:$B,AC$3,统调负荷!$C:$C,$A55)/10,"")</f>
        <v/>
      </c>
      <c r="AD55" s="89" t="n"/>
      <c r="AE55" s="50" t="inlineStr">
        <is>
          <t>2023-07-18</t>
        </is>
      </c>
      <c r="AF55" s="92">
        <f>IF(AF21*'节点均价-24点'!AG21&gt;0,1,0)</f>
        <v/>
      </c>
      <c r="AG55" s="92">
        <f>IF(AG21*'节点均价-24点'!AH21&gt;0,1,0)</f>
        <v/>
      </c>
      <c r="AH55" s="92">
        <f>IF(AH21*'节点均价-24点'!AI21&gt;0,1,0)</f>
        <v/>
      </c>
      <c r="AI55" s="92">
        <f>IF(AI21*'节点均价-24点'!AJ21&gt;0,1,0)</f>
        <v/>
      </c>
      <c r="AJ55" s="92">
        <f>IF(AJ21*'节点均价-24点'!AK21&gt;0,1,0)</f>
        <v/>
      </c>
      <c r="AK55" s="92">
        <f>IF(AK21*'节点均价-24点'!AL21&gt;0,1,0)</f>
        <v/>
      </c>
      <c r="AL55" s="92">
        <f>IF(AL21*'节点均价-24点'!AM21&gt;0,1,0)</f>
        <v/>
      </c>
      <c r="AM55" s="92">
        <f>IF(AM21*'节点均价-24点'!AN21&gt;0,1,0)</f>
        <v/>
      </c>
      <c r="AN55" s="92">
        <f>IF(AN21*'节点均价-24点'!AO21&gt;0,1,0)</f>
        <v/>
      </c>
      <c r="AO55" s="92">
        <f>IF(AO21*'节点均价-24点'!AP21&gt;0,1,0)</f>
        <v/>
      </c>
      <c r="AP55" s="92">
        <f>IF(AP21*'节点均价-24点'!AQ21&gt;0,1,0)</f>
        <v/>
      </c>
      <c r="AQ55" s="92">
        <f>IF(AQ21*'节点均价-24点'!AR21&gt;0,1,0)</f>
        <v/>
      </c>
      <c r="AR55" s="92">
        <f>IF(AR21*'节点均价-24点'!AS21&gt;0,1,0)</f>
        <v/>
      </c>
      <c r="AS55" s="92">
        <f>IF(AS21*'节点均价-24点'!AT21&gt;0,1,0)</f>
        <v/>
      </c>
      <c r="AT55" s="92">
        <f>IF(AT21*'节点均价-24点'!AU21&gt;0,1,0)</f>
        <v/>
      </c>
      <c r="AU55" s="92">
        <f>IF(AU21*'节点均价-24点'!AV21&gt;0,1,0)</f>
        <v/>
      </c>
      <c r="AV55" s="92">
        <f>IF(AV21*'节点均价-24点'!AW21&gt;0,1,0)</f>
        <v/>
      </c>
      <c r="AW55" s="92">
        <f>IF(AW21*'节点均价-24点'!AX21&gt;0,1,0)</f>
        <v/>
      </c>
      <c r="AX55" s="92">
        <f>IF(AX21*'节点均价-24点'!AY21&gt;0,1,0)</f>
        <v/>
      </c>
      <c r="AY55" s="92">
        <f>IF(AY21*'节点均价-24点'!AZ21&gt;0,1,0)</f>
        <v/>
      </c>
      <c r="AZ55" s="92">
        <f>IF(AZ21*'节点均价-24点'!BA21&gt;0,1,0)</f>
        <v/>
      </c>
      <c r="BA55" s="92">
        <f>IF(BA21*'节点均价-24点'!BB21&gt;0,1,0)</f>
        <v/>
      </c>
      <c r="BB55" s="92">
        <f>IF(BB21*'节点均价-24点'!BC21&gt;0,1,0)</f>
        <v/>
      </c>
      <c r="BC55" s="92">
        <f>IF(BC21*'节点均价-24点'!BD21&gt;0,1,0)</f>
        <v/>
      </c>
      <c r="BD55" s="49">
        <f>SUM(AF55:BC55)</f>
        <v/>
      </c>
    </row>
    <row r="56">
      <c r="A56" s="97" t="inlineStr">
        <is>
          <t>2025-01-27</t>
        </is>
      </c>
      <c r="B56" s="100" t="inlineStr">
        <is>
          <t>预测</t>
        </is>
      </c>
      <c r="C56" s="91">
        <f>IFERROR(AVERAGE(F56:AC56),"")</f>
        <v/>
      </c>
      <c r="D56" s="91">
        <f>IFERROR(MAX(F56:AC56),"")</f>
        <v/>
      </c>
      <c r="E56" s="91">
        <f>IFERROR(MIN(F56:AC56),"")</f>
        <v/>
      </c>
      <c r="F56" s="89">
        <f>IFERROR(AVERAGEIFS(统调负荷!$E:$E,统调负荷!$B:$B,F$3,统调负荷!$C:$C,$A56)/10,"")</f>
        <v/>
      </c>
      <c r="G56" s="89">
        <f>IFERROR(AVERAGEIFS(统调负荷!$E:$E,统调负荷!$B:$B,G$3,统调负荷!$C:$C,$A56)/10,"")</f>
        <v/>
      </c>
      <c r="H56" s="89">
        <f>IFERROR(AVERAGEIFS(统调负荷!$E:$E,统调负荷!$B:$B,H$3,统调负荷!$C:$C,$A56)/10,"")</f>
        <v/>
      </c>
      <c r="I56" s="89">
        <f>IFERROR(AVERAGEIFS(统调负荷!$E:$E,统调负荷!$B:$B,I$3,统调负荷!$C:$C,$A56)/10,"")</f>
        <v/>
      </c>
      <c r="J56" s="89">
        <f>IFERROR(AVERAGEIFS(统调负荷!$E:$E,统调负荷!$B:$B,J$3,统调负荷!$C:$C,$A56)/10,"")</f>
        <v/>
      </c>
      <c r="K56" s="89">
        <f>IFERROR(AVERAGEIFS(统调负荷!$E:$E,统调负荷!$B:$B,K$3,统调负荷!$C:$C,$A56)/10,"")</f>
        <v/>
      </c>
      <c r="L56" s="89">
        <f>IFERROR(AVERAGEIFS(统调负荷!$E:$E,统调负荷!$B:$B,L$3,统调负荷!$C:$C,$A56)/10,"")</f>
        <v/>
      </c>
      <c r="M56" s="89">
        <f>IFERROR(AVERAGEIFS(统调负荷!$E:$E,统调负荷!$B:$B,M$3,统调负荷!$C:$C,$A56)/10,"")</f>
        <v/>
      </c>
      <c r="N56" s="89">
        <f>IFERROR(AVERAGEIFS(统调负荷!$E:$E,统调负荷!$B:$B,N$3,统调负荷!$C:$C,$A56)/10,"")</f>
        <v/>
      </c>
      <c r="O56" s="89">
        <f>IFERROR(AVERAGEIFS(统调负荷!$E:$E,统调负荷!$B:$B,O$3,统调负荷!$C:$C,$A56)/10,"")</f>
        <v/>
      </c>
      <c r="P56" s="89">
        <f>IFERROR(AVERAGEIFS(统调负荷!$E:$E,统调负荷!$B:$B,P$3,统调负荷!$C:$C,$A56)/10,"")</f>
        <v/>
      </c>
      <c r="Q56" s="89">
        <f>IFERROR(AVERAGEIFS(统调负荷!$E:$E,统调负荷!$B:$B,Q$3,统调负荷!$C:$C,$A56)/10,"")</f>
        <v/>
      </c>
      <c r="R56" s="89">
        <f>IFERROR(AVERAGEIFS(统调负荷!$E:$E,统调负荷!$B:$B,R$3,统调负荷!$C:$C,$A56)/10,"")</f>
        <v/>
      </c>
      <c r="S56" s="89">
        <f>IFERROR(AVERAGEIFS(统调负荷!$E:$E,统调负荷!$B:$B,S$3,统调负荷!$C:$C,$A56)/10,"")</f>
        <v/>
      </c>
      <c r="T56" s="89">
        <f>IFERROR(AVERAGEIFS(统调负荷!$E:$E,统调负荷!$B:$B,T$3,统调负荷!$C:$C,$A56)/10,"")</f>
        <v/>
      </c>
      <c r="U56" s="89">
        <f>IFERROR(AVERAGEIFS(统调负荷!$E:$E,统调负荷!$B:$B,U$3,统调负荷!$C:$C,$A56)/10,"")</f>
        <v/>
      </c>
      <c r="V56" s="89">
        <f>IFERROR(AVERAGEIFS(统调负荷!$E:$E,统调负荷!$B:$B,V$3,统调负荷!$C:$C,$A56)/10,"")</f>
        <v/>
      </c>
      <c r="W56" s="89">
        <f>IFERROR(AVERAGEIFS(统调负荷!$E:$E,统调负荷!$B:$B,W$3,统调负荷!$C:$C,$A56)/10,"")</f>
        <v/>
      </c>
      <c r="X56" s="89">
        <f>IFERROR(AVERAGEIFS(统调负荷!$E:$E,统调负荷!$B:$B,X$3,统调负荷!$C:$C,$A56)/10,"")</f>
        <v/>
      </c>
      <c r="Y56" s="89">
        <f>IFERROR(AVERAGEIFS(统调负荷!$E:$E,统调负荷!$B:$B,Y$3,统调负荷!$C:$C,$A56)/10,"")</f>
        <v/>
      </c>
      <c r="Z56" s="89">
        <f>IFERROR(AVERAGEIFS(统调负荷!$E:$E,统调负荷!$B:$B,Z$3,统调负荷!$C:$C,$A56)/10,"")</f>
        <v/>
      </c>
      <c r="AA56" s="89">
        <f>IFERROR(AVERAGEIFS(统调负荷!$E:$E,统调负荷!$B:$B,AA$3,统调负荷!$C:$C,$A56)/10,"")</f>
        <v/>
      </c>
      <c r="AB56" s="89">
        <f>IFERROR(AVERAGEIFS(统调负荷!$E:$E,统调负荷!$B:$B,AB$3,统调负荷!$C:$C,$A56)/10,"")</f>
        <v/>
      </c>
      <c r="AC56" s="89">
        <f>IFERROR(AVERAGEIFS(统调负荷!$E:$E,统调负荷!$B:$B,AC$3,统调负荷!$C:$C,$A56)/10,"")</f>
        <v/>
      </c>
      <c r="AD56" s="89" t="n"/>
      <c r="AE56" s="50" t="inlineStr">
        <is>
          <t>2023-07-19</t>
        </is>
      </c>
      <c r="AF56" s="92">
        <f>IF(AF22*'节点均价-24点'!AG22&gt;0,1,0)</f>
        <v/>
      </c>
      <c r="AG56" s="92">
        <f>IF(AG22*'节点均价-24点'!AH22&gt;0,1,0)</f>
        <v/>
      </c>
      <c r="AH56" s="92">
        <f>IF(AH22*'节点均价-24点'!AI22&gt;0,1,0)</f>
        <v/>
      </c>
      <c r="AI56" s="92">
        <f>IF(AI22*'节点均价-24点'!AJ22&gt;0,1,0)</f>
        <v/>
      </c>
      <c r="AJ56" s="92">
        <f>IF(AJ22*'节点均价-24点'!AK22&gt;0,1,0)</f>
        <v/>
      </c>
      <c r="AK56" s="92">
        <f>IF(AK22*'节点均价-24点'!AL22&gt;0,1,0)</f>
        <v/>
      </c>
      <c r="AL56" s="92">
        <f>IF(AL22*'节点均价-24点'!AM22&gt;0,1,0)</f>
        <v/>
      </c>
      <c r="AM56" s="92">
        <f>IF(AM22*'节点均价-24点'!AN22&gt;0,1,0)</f>
        <v/>
      </c>
      <c r="AN56" s="92">
        <f>IF(AN22*'节点均价-24点'!AO22&gt;0,1,0)</f>
        <v/>
      </c>
      <c r="AO56" s="92">
        <f>IF(AO22*'节点均价-24点'!AP22&gt;0,1,0)</f>
        <v/>
      </c>
      <c r="AP56" s="92">
        <f>IF(AP22*'节点均价-24点'!AQ22&gt;0,1,0)</f>
        <v/>
      </c>
      <c r="AQ56" s="92">
        <f>IF(AQ22*'节点均价-24点'!AR22&gt;0,1,0)</f>
        <v/>
      </c>
      <c r="AR56" s="92">
        <f>IF(AR22*'节点均价-24点'!AS22&gt;0,1,0)</f>
        <v/>
      </c>
      <c r="AS56" s="92">
        <f>IF(AS22*'节点均价-24点'!AT22&gt;0,1,0)</f>
        <v/>
      </c>
      <c r="AT56" s="92">
        <f>IF(AT22*'节点均价-24点'!AU22&gt;0,1,0)</f>
        <v/>
      </c>
      <c r="AU56" s="92">
        <f>IF(AU22*'节点均价-24点'!AV22&gt;0,1,0)</f>
        <v/>
      </c>
      <c r="AV56" s="92">
        <f>IF(AV22*'节点均价-24点'!AW22&gt;0,1,0)</f>
        <v/>
      </c>
      <c r="AW56" s="92">
        <f>IF(AW22*'节点均价-24点'!AX22&gt;0,1,0)</f>
        <v/>
      </c>
      <c r="AX56" s="92">
        <f>IF(AX22*'节点均价-24点'!AY22&gt;0,1,0)</f>
        <v/>
      </c>
      <c r="AY56" s="92">
        <f>IF(AY22*'节点均价-24点'!AZ22&gt;0,1,0)</f>
        <v/>
      </c>
      <c r="AZ56" s="92">
        <f>IF(AZ22*'节点均价-24点'!BA22&gt;0,1,0)</f>
        <v/>
      </c>
      <c r="BA56" s="92">
        <f>IF(BA22*'节点均价-24点'!BB22&gt;0,1,0)</f>
        <v/>
      </c>
      <c r="BB56" s="92">
        <f>IF(BB22*'节点均价-24点'!BC22&gt;0,1,0)</f>
        <v/>
      </c>
      <c r="BC56" s="92">
        <f>IF(BC22*'节点均价-24点'!BD22&gt;0,1,0)</f>
        <v/>
      </c>
      <c r="BD56" s="49">
        <f>SUM(AF56:BC56)</f>
        <v/>
      </c>
    </row>
    <row r="57">
      <c r="A57" s="99" t="inlineStr">
        <is>
          <t>2025-01-27</t>
        </is>
      </c>
      <c r="B57" s="100" t="inlineStr">
        <is>
          <t>实际</t>
        </is>
      </c>
      <c r="C57" s="91">
        <f>IFERROR(AVERAGE(F57:AC57),"")</f>
        <v/>
      </c>
      <c r="D57" s="91">
        <f>IFERROR(MAX(F57:AC57),"")</f>
        <v/>
      </c>
      <c r="E57" s="91">
        <f>IFERROR(MIN(F57:AC57),"")</f>
        <v/>
      </c>
      <c r="F57" s="89">
        <f>IFERROR(AVERAGEIFS(统调负荷!$N:$N,统调负荷!$B:$B,F$3,统调负荷!$C:$C,$A57)/10,"")</f>
        <v/>
      </c>
      <c r="G57" s="89">
        <f>IFERROR(AVERAGEIFS(统调负荷!$N:$N,统调负荷!$B:$B,G$3,统调负荷!$C:$C,$A57)/10,"")</f>
        <v/>
      </c>
      <c r="H57" s="89">
        <f>IFERROR(AVERAGEIFS(统调负荷!$N:$N,统调负荷!$B:$B,H$3,统调负荷!$C:$C,$A57)/10,"")</f>
        <v/>
      </c>
      <c r="I57" s="89">
        <f>IFERROR(AVERAGEIFS(统调负荷!$N:$N,统调负荷!$B:$B,I$3,统调负荷!$C:$C,$A57)/10,"")</f>
        <v/>
      </c>
      <c r="J57" s="89">
        <f>IFERROR(AVERAGEIFS(统调负荷!$N:$N,统调负荷!$B:$B,J$3,统调负荷!$C:$C,$A57)/10,"")</f>
        <v/>
      </c>
      <c r="K57" s="89">
        <f>IFERROR(AVERAGEIFS(统调负荷!$N:$N,统调负荷!$B:$B,K$3,统调负荷!$C:$C,$A57)/10,"")</f>
        <v/>
      </c>
      <c r="L57" s="89">
        <f>IFERROR(AVERAGEIFS(统调负荷!$N:$N,统调负荷!$B:$B,L$3,统调负荷!$C:$C,$A57)/10,"")</f>
        <v/>
      </c>
      <c r="M57" s="89">
        <f>IFERROR(AVERAGEIFS(统调负荷!$N:$N,统调负荷!$B:$B,M$3,统调负荷!$C:$C,$A57)/10,"")</f>
        <v/>
      </c>
      <c r="N57" s="89">
        <f>IFERROR(AVERAGEIFS(统调负荷!$N:$N,统调负荷!$B:$B,N$3,统调负荷!$C:$C,$A57)/10,"")</f>
        <v/>
      </c>
      <c r="O57" s="89">
        <f>IFERROR(AVERAGEIFS(统调负荷!$N:$N,统调负荷!$B:$B,O$3,统调负荷!$C:$C,$A57)/10,"")</f>
        <v/>
      </c>
      <c r="P57" s="89">
        <f>IFERROR(AVERAGEIFS(统调负荷!$N:$N,统调负荷!$B:$B,P$3,统调负荷!$C:$C,$A57)/10,"")</f>
        <v/>
      </c>
      <c r="Q57" s="89">
        <f>IFERROR(AVERAGEIFS(统调负荷!$N:$N,统调负荷!$B:$B,Q$3,统调负荷!$C:$C,$A57)/10,"")</f>
        <v/>
      </c>
      <c r="R57" s="89">
        <f>IFERROR(AVERAGEIFS(统调负荷!$N:$N,统调负荷!$B:$B,R$3,统调负荷!$C:$C,$A57)/10,"")</f>
        <v/>
      </c>
      <c r="S57" s="89">
        <f>IFERROR(AVERAGEIFS(统调负荷!$N:$N,统调负荷!$B:$B,S$3,统调负荷!$C:$C,$A57)/10,"")</f>
        <v/>
      </c>
      <c r="T57" s="89">
        <f>IFERROR(AVERAGEIFS(统调负荷!$N:$N,统调负荷!$B:$B,T$3,统调负荷!$C:$C,$A57)/10,"")</f>
        <v/>
      </c>
      <c r="U57" s="89">
        <f>IFERROR(AVERAGEIFS(统调负荷!$N:$N,统调负荷!$B:$B,U$3,统调负荷!$C:$C,$A57)/10,"")</f>
        <v/>
      </c>
      <c r="V57" s="89">
        <f>IFERROR(AVERAGEIFS(统调负荷!$N:$N,统调负荷!$B:$B,V$3,统调负荷!$C:$C,$A57)/10,"")</f>
        <v/>
      </c>
      <c r="W57" s="89">
        <f>IFERROR(AVERAGEIFS(统调负荷!$N:$N,统调负荷!$B:$B,W$3,统调负荷!$C:$C,$A57)/10,"")</f>
        <v/>
      </c>
      <c r="X57" s="89">
        <f>IFERROR(AVERAGEIFS(统调负荷!$N:$N,统调负荷!$B:$B,X$3,统调负荷!$C:$C,$A57)/10,"")</f>
        <v/>
      </c>
      <c r="Y57" s="89">
        <f>IFERROR(AVERAGEIFS(统调负荷!$N:$N,统调负荷!$B:$B,Y$3,统调负荷!$C:$C,$A57)/10,"")</f>
        <v/>
      </c>
      <c r="Z57" s="89">
        <f>IFERROR(AVERAGEIFS(统调负荷!$N:$N,统调负荷!$B:$B,Z$3,统调负荷!$C:$C,$A57)/10,"")</f>
        <v/>
      </c>
      <c r="AA57" s="89">
        <f>IFERROR(AVERAGEIFS(统调负荷!$N:$N,统调负荷!$B:$B,AA$3,统调负荷!$C:$C,$A57)/10,"")</f>
        <v/>
      </c>
      <c r="AB57" s="89">
        <f>IFERROR(AVERAGEIFS(统调负荷!$N:$N,统调负荷!$B:$B,AB$3,统调负荷!$C:$C,$A57)/10,"")</f>
        <v/>
      </c>
      <c r="AC57" s="89">
        <f>IFERROR(AVERAGEIFS(统调负荷!$N:$N,统调负荷!$B:$B,AC$3,统调负荷!$C:$C,$A57)/10,"")</f>
        <v/>
      </c>
      <c r="AD57" s="89" t="n"/>
      <c r="AE57" s="50" t="inlineStr">
        <is>
          <t>2023-07-20</t>
        </is>
      </c>
      <c r="AF57" s="92">
        <f>IF(AF23*'节点均价-24点'!AG23&gt;0,1,0)</f>
        <v/>
      </c>
      <c r="AG57" s="92">
        <f>IF(AG23*'节点均价-24点'!AH23&gt;0,1,0)</f>
        <v/>
      </c>
      <c r="AH57" s="92">
        <f>IF(AH23*'节点均价-24点'!AI23&gt;0,1,0)</f>
        <v/>
      </c>
      <c r="AI57" s="92">
        <f>IF(AI23*'节点均价-24点'!AJ23&gt;0,1,0)</f>
        <v/>
      </c>
      <c r="AJ57" s="92">
        <f>IF(AJ23*'节点均价-24点'!AK23&gt;0,1,0)</f>
        <v/>
      </c>
      <c r="AK57" s="92">
        <f>IF(AK23*'节点均价-24点'!AL23&gt;0,1,0)</f>
        <v/>
      </c>
      <c r="AL57" s="92">
        <f>IF(AL23*'节点均价-24点'!AM23&gt;0,1,0)</f>
        <v/>
      </c>
      <c r="AM57" s="92">
        <f>IF(AM23*'节点均价-24点'!AN23&gt;0,1,0)</f>
        <v/>
      </c>
      <c r="AN57" s="92">
        <f>IF(AN23*'节点均价-24点'!AO23&gt;0,1,0)</f>
        <v/>
      </c>
      <c r="AO57" s="92">
        <f>IF(AO23*'节点均价-24点'!AP23&gt;0,1,0)</f>
        <v/>
      </c>
      <c r="AP57" s="92">
        <f>IF(AP23*'节点均价-24点'!AQ23&gt;0,1,0)</f>
        <v/>
      </c>
      <c r="AQ57" s="92">
        <f>IF(AQ23*'节点均价-24点'!AR23&gt;0,1,0)</f>
        <v/>
      </c>
      <c r="AR57" s="92">
        <f>IF(AR23*'节点均价-24点'!AS23&gt;0,1,0)</f>
        <v/>
      </c>
      <c r="AS57" s="92">
        <f>IF(AS23*'节点均价-24点'!AT23&gt;0,1,0)</f>
        <v/>
      </c>
      <c r="AT57" s="92">
        <f>IF(AT23*'节点均价-24点'!AU23&gt;0,1,0)</f>
        <v/>
      </c>
      <c r="AU57" s="92">
        <f>IF(AU23*'节点均价-24点'!AV23&gt;0,1,0)</f>
        <v/>
      </c>
      <c r="AV57" s="92">
        <f>IF(AV23*'节点均价-24点'!AW23&gt;0,1,0)</f>
        <v/>
      </c>
      <c r="AW57" s="92">
        <f>IF(AW23*'节点均价-24点'!AX23&gt;0,1,0)</f>
        <v/>
      </c>
      <c r="AX57" s="92">
        <f>IF(AX23*'节点均价-24点'!AY23&gt;0,1,0)</f>
        <v/>
      </c>
      <c r="AY57" s="92">
        <f>IF(AY23*'节点均价-24点'!AZ23&gt;0,1,0)</f>
        <v/>
      </c>
      <c r="AZ57" s="92">
        <f>IF(AZ23*'节点均价-24点'!BA23&gt;0,1,0)</f>
        <v/>
      </c>
      <c r="BA57" s="92">
        <f>IF(BA23*'节点均价-24点'!BB23&gt;0,1,0)</f>
        <v/>
      </c>
      <c r="BB57" s="92">
        <f>IF(BB23*'节点均价-24点'!BC23&gt;0,1,0)</f>
        <v/>
      </c>
      <c r="BC57" s="92">
        <f>IF(BC23*'节点均价-24点'!BD23&gt;0,1,0)</f>
        <v/>
      </c>
      <c r="BD57" s="49">
        <f>SUM(AF57:BC57)</f>
        <v/>
      </c>
    </row>
    <row r="58">
      <c r="A58" s="97" t="inlineStr">
        <is>
          <t>2025-01-28</t>
        </is>
      </c>
      <c r="B58" s="100" t="inlineStr">
        <is>
          <t>预测</t>
        </is>
      </c>
      <c r="C58" s="91">
        <f>IFERROR(AVERAGE(F58:AC58),"")</f>
        <v/>
      </c>
      <c r="D58" s="91">
        <f>IFERROR(MAX(F58:AC58),"")</f>
        <v/>
      </c>
      <c r="E58" s="91">
        <f>IFERROR(MIN(F58:AC58),"")</f>
        <v/>
      </c>
      <c r="F58" s="89">
        <f>IFERROR(AVERAGEIFS(统调负荷!$E:$E,统调负荷!$B:$B,F$3,统调负荷!$C:$C,$A58)/10,"")</f>
        <v/>
      </c>
      <c r="G58" s="89">
        <f>IFERROR(AVERAGEIFS(统调负荷!$E:$E,统调负荷!$B:$B,G$3,统调负荷!$C:$C,$A58)/10,"")</f>
        <v/>
      </c>
      <c r="H58" s="89">
        <f>IFERROR(AVERAGEIFS(统调负荷!$E:$E,统调负荷!$B:$B,H$3,统调负荷!$C:$C,$A58)/10,"")</f>
        <v/>
      </c>
      <c r="I58" s="89">
        <f>IFERROR(AVERAGEIFS(统调负荷!$E:$E,统调负荷!$B:$B,I$3,统调负荷!$C:$C,$A58)/10,"")</f>
        <v/>
      </c>
      <c r="J58" s="89">
        <f>IFERROR(AVERAGEIFS(统调负荷!$E:$E,统调负荷!$B:$B,J$3,统调负荷!$C:$C,$A58)/10,"")</f>
        <v/>
      </c>
      <c r="K58" s="89">
        <f>IFERROR(AVERAGEIFS(统调负荷!$E:$E,统调负荷!$B:$B,K$3,统调负荷!$C:$C,$A58)/10,"")</f>
        <v/>
      </c>
      <c r="L58" s="89">
        <f>IFERROR(AVERAGEIFS(统调负荷!$E:$E,统调负荷!$B:$B,L$3,统调负荷!$C:$C,$A58)/10,"")</f>
        <v/>
      </c>
      <c r="M58" s="89">
        <f>IFERROR(AVERAGEIFS(统调负荷!$E:$E,统调负荷!$B:$B,M$3,统调负荷!$C:$C,$A58)/10,"")</f>
        <v/>
      </c>
      <c r="N58" s="89">
        <f>IFERROR(AVERAGEIFS(统调负荷!$E:$E,统调负荷!$B:$B,N$3,统调负荷!$C:$C,$A58)/10,"")</f>
        <v/>
      </c>
      <c r="O58" s="89">
        <f>IFERROR(AVERAGEIFS(统调负荷!$E:$E,统调负荷!$B:$B,O$3,统调负荷!$C:$C,$A58)/10,"")</f>
        <v/>
      </c>
      <c r="P58" s="89">
        <f>IFERROR(AVERAGEIFS(统调负荷!$E:$E,统调负荷!$B:$B,P$3,统调负荷!$C:$C,$A58)/10,"")</f>
        <v/>
      </c>
      <c r="Q58" s="89">
        <f>IFERROR(AVERAGEIFS(统调负荷!$E:$E,统调负荷!$B:$B,Q$3,统调负荷!$C:$C,$A58)/10,"")</f>
        <v/>
      </c>
      <c r="R58" s="89">
        <f>IFERROR(AVERAGEIFS(统调负荷!$E:$E,统调负荷!$B:$B,R$3,统调负荷!$C:$C,$A58)/10,"")</f>
        <v/>
      </c>
      <c r="S58" s="89">
        <f>IFERROR(AVERAGEIFS(统调负荷!$E:$E,统调负荷!$B:$B,S$3,统调负荷!$C:$C,$A58)/10,"")</f>
        <v/>
      </c>
      <c r="T58" s="89">
        <f>IFERROR(AVERAGEIFS(统调负荷!$E:$E,统调负荷!$B:$B,T$3,统调负荷!$C:$C,$A58)/10,"")</f>
        <v/>
      </c>
      <c r="U58" s="89">
        <f>IFERROR(AVERAGEIFS(统调负荷!$E:$E,统调负荷!$B:$B,U$3,统调负荷!$C:$C,$A58)/10,"")</f>
        <v/>
      </c>
      <c r="V58" s="89">
        <f>IFERROR(AVERAGEIFS(统调负荷!$E:$E,统调负荷!$B:$B,V$3,统调负荷!$C:$C,$A58)/10,"")</f>
        <v/>
      </c>
      <c r="W58" s="89">
        <f>IFERROR(AVERAGEIFS(统调负荷!$E:$E,统调负荷!$B:$B,W$3,统调负荷!$C:$C,$A58)/10,"")</f>
        <v/>
      </c>
      <c r="X58" s="89">
        <f>IFERROR(AVERAGEIFS(统调负荷!$E:$E,统调负荷!$B:$B,X$3,统调负荷!$C:$C,$A58)/10,"")</f>
        <v/>
      </c>
      <c r="Y58" s="89">
        <f>IFERROR(AVERAGEIFS(统调负荷!$E:$E,统调负荷!$B:$B,Y$3,统调负荷!$C:$C,$A58)/10,"")</f>
        <v/>
      </c>
      <c r="Z58" s="89">
        <f>IFERROR(AVERAGEIFS(统调负荷!$E:$E,统调负荷!$B:$B,Z$3,统调负荷!$C:$C,$A58)/10,"")</f>
        <v/>
      </c>
      <c r="AA58" s="89">
        <f>IFERROR(AVERAGEIFS(统调负荷!$E:$E,统调负荷!$B:$B,AA$3,统调负荷!$C:$C,$A58)/10,"")</f>
        <v/>
      </c>
      <c r="AB58" s="89">
        <f>IFERROR(AVERAGEIFS(统调负荷!$E:$E,统调负荷!$B:$B,AB$3,统调负荷!$C:$C,$A58)/10,"")</f>
        <v/>
      </c>
      <c r="AC58" s="89">
        <f>IFERROR(AVERAGEIFS(统调负荷!$E:$E,统调负荷!$B:$B,AC$3,统调负荷!$C:$C,$A58)/10,"")</f>
        <v/>
      </c>
      <c r="AD58" s="89" t="n"/>
      <c r="AE58" s="50" t="inlineStr">
        <is>
          <t>2023-07-21</t>
        </is>
      </c>
      <c r="AF58" s="92">
        <f>IF(AF24*'节点均价-24点'!AG24&gt;0,1,0)</f>
        <v/>
      </c>
      <c r="AG58" s="92">
        <f>IF(AG24*'节点均价-24点'!AH24&gt;0,1,0)</f>
        <v/>
      </c>
      <c r="AH58" s="92">
        <f>IF(AH24*'节点均价-24点'!AI24&gt;0,1,0)</f>
        <v/>
      </c>
      <c r="AI58" s="92">
        <f>IF(AI24*'节点均价-24点'!AJ24&gt;0,1,0)</f>
        <v/>
      </c>
      <c r="AJ58" s="92">
        <f>IF(AJ24*'节点均价-24点'!AK24&gt;0,1,0)</f>
        <v/>
      </c>
      <c r="AK58" s="92">
        <f>IF(AK24*'节点均价-24点'!AL24&gt;0,1,0)</f>
        <v/>
      </c>
      <c r="AL58" s="92">
        <f>IF(AL24*'节点均价-24点'!AM24&gt;0,1,0)</f>
        <v/>
      </c>
      <c r="AM58" s="92">
        <f>IF(AM24*'节点均价-24点'!AN24&gt;0,1,0)</f>
        <v/>
      </c>
      <c r="AN58" s="92">
        <f>IF(AN24*'节点均价-24点'!AO24&gt;0,1,0)</f>
        <v/>
      </c>
      <c r="AO58" s="92">
        <f>IF(AO24*'节点均价-24点'!AP24&gt;0,1,0)</f>
        <v/>
      </c>
      <c r="AP58" s="92">
        <f>IF(AP24*'节点均价-24点'!AQ24&gt;0,1,0)</f>
        <v/>
      </c>
      <c r="AQ58" s="92">
        <f>IF(AQ24*'节点均价-24点'!AR24&gt;0,1,0)</f>
        <v/>
      </c>
      <c r="AR58" s="92">
        <f>IF(AR24*'节点均价-24点'!AS24&gt;0,1,0)</f>
        <v/>
      </c>
      <c r="AS58" s="92">
        <f>IF(AS24*'节点均价-24点'!AT24&gt;0,1,0)</f>
        <v/>
      </c>
      <c r="AT58" s="92">
        <f>IF(AT24*'节点均价-24点'!AU24&gt;0,1,0)</f>
        <v/>
      </c>
      <c r="AU58" s="92">
        <f>IF(AU24*'节点均价-24点'!AV24&gt;0,1,0)</f>
        <v/>
      </c>
      <c r="AV58" s="92">
        <f>IF(AV24*'节点均价-24点'!AW24&gt;0,1,0)</f>
        <v/>
      </c>
      <c r="AW58" s="92">
        <f>IF(AW24*'节点均价-24点'!AX24&gt;0,1,0)</f>
        <v/>
      </c>
      <c r="AX58" s="92">
        <f>IF(AX24*'节点均价-24点'!AY24&gt;0,1,0)</f>
        <v/>
      </c>
      <c r="AY58" s="92">
        <f>IF(AY24*'节点均价-24点'!AZ24&gt;0,1,0)</f>
        <v/>
      </c>
      <c r="AZ58" s="92">
        <f>IF(AZ24*'节点均价-24点'!BA24&gt;0,1,0)</f>
        <v/>
      </c>
      <c r="BA58" s="92">
        <f>IF(BA24*'节点均价-24点'!BB24&gt;0,1,0)</f>
        <v/>
      </c>
      <c r="BB58" s="92">
        <f>IF(BB24*'节点均价-24点'!BC24&gt;0,1,0)</f>
        <v/>
      </c>
      <c r="BC58" s="92">
        <f>IF(BC24*'节点均价-24点'!BD24&gt;0,1,0)</f>
        <v/>
      </c>
      <c r="BD58" s="49">
        <f>SUM(AF58:BC58)</f>
        <v/>
      </c>
    </row>
    <row r="59">
      <c r="A59" s="99" t="inlineStr">
        <is>
          <t>2025-01-28</t>
        </is>
      </c>
      <c r="B59" s="100" t="inlineStr">
        <is>
          <t>实际</t>
        </is>
      </c>
      <c r="C59" s="91">
        <f>IFERROR(AVERAGE(F59:AC59),"")</f>
        <v/>
      </c>
      <c r="D59" s="91">
        <f>IFERROR(MAX(F59:AC59),"")</f>
        <v/>
      </c>
      <c r="E59" s="91">
        <f>IFERROR(MIN(F59:AC59),"")</f>
        <v/>
      </c>
      <c r="F59" s="89">
        <f>IFERROR(AVERAGEIFS(统调负荷!$N:$N,统调负荷!$B:$B,F$3,统调负荷!$C:$C,$A59)/10,"")</f>
        <v/>
      </c>
      <c r="G59" s="89">
        <f>IFERROR(AVERAGEIFS(统调负荷!$N:$N,统调负荷!$B:$B,G$3,统调负荷!$C:$C,$A59)/10,"")</f>
        <v/>
      </c>
      <c r="H59" s="89">
        <f>IFERROR(AVERAGEIFS(统调负荷!$N:$N,统调负荷!$B:$B,H$3,统调负荷!$C:$C,$A59)/10,"")</f>
        <v/>
      </c>
      <c r="I59" s="89">
        <f>IFERROR(AVERAGEIFS(统调负荷!$N:$N,统调负荷!$B:$B,I$3,统调负荷!$C:$C,$A59)/10,"")</f>
        <v/>
      </c>
      <c r="J59" s="89">
        <f>IFERROR(AVERAGEIFS(统调负荷!$N:$N,统调负荷!$B:$B,J$3,统调负荷!$C:$C,$A59)/10,"")</f>
        <v/>
      </c>
      <c r="K59" s="89">
        <f>IFERROR(AVERAGEIFS(统调负荷!$N:$N,统调负荷!$B:$B,K$3,统调负荷!$C:$C,$A59)/10,"")</f>
        <v/>
      </c>
      <c r="L59" s="89">
        <f>IFERROR(AVERAGEIFS(统调负荷!$N:$N,统调负荷!$B:$B,L$3,统调负荷!$C:$C,$A59)/10,"")</f>
        <v/>
      </c>
      <c r="M59" s="89">
        <f>IFERROR(AVERAGEIFS(统调负荷!$N:$N,统调负荷!$B:$B,M$3,统调负荷!$C:$C,$A59)/10,"")</f>
        <v/>
      </c>
      <c r="N59" s="89">
        <f>IFERROR(AVERAGEIFS(统调负荷!$N:$N,统调负荷!$B:$B,N$3,统调负荷!$C:$C,$A59)/10,"")</f>
        <v/>
      </c>
      <c r="O59" s="89">
        <f>IFERROR(AVERAGEIFS(统调负荷!$N:$N,统调负荷!$B:$B,O$3,统调负荷!$C:$C,$A59)/10,"")</f>
        <v/>
      </c>
      <c r="P59" s="89">
        <f>IFERROR(AVERAGEIFS(统调负荷!$N:$N,统调负荷!$B:$B,P$3,统调负荷!$C:$C,$A59)/10,"")</f>
        <v/>
      </c>
      <c r="Q59" s="89">
        <f>IFERROR(AVERAGEIFS(统调负荷!$N:$N,统调负荷!$B:$B,Q$3,统调负荷!$C:$C,$A59)/10,"")</f>
        <v/>
      </c>
      <c r="R59" s="89">
        <f>IFERROR(AVERAGEIFS(统调负荷!$N:$N,统调负荷!$B:$B,R$3,统调负荷!$C:$C,$A59)/10,"")</f>
        <v/>
      </c>
      <c r="S59" s="89">
        <f>IFERROR(AVERAGEIFS(统调负荷!$N:$N,统调负荷!$B:$B,S$3,统调负荷!$C:$C,$A59)/10,"")</f>
        <v/>
      </c>
      <c r="T59" s="89">
        <f>IFERROR(AVERAGEIFS(统调负荷!$N:$N,统调负荷!$B:$B,T$3,统调负荷!$C:$C,$A59)/10,"")</f>
        <v/>
      </c>
      <c r="U59" s="89">
        <f>IFERROR(AVERAGEIFS(统调负荷!$N:$N,统调负荷!$B:$B,U$3,统调负荷!$C:$C,$A59)/10,"")</f>
        <v/>
      </c>
      <c r="V59" s="89">
        <f>IFERROR(AVERAGEIFS(统调负荷!$N:$N,统调负荷!$B:$B,V$3,统调负荷!$C:$C,$A59)/10,"")</f>
        <v/>
      </c>
      <c r="W59" s="89">
        <f>IFERROR(AVERAGEIFS(统调负荷!$N:$N,统调负荷!$B:$B,W$3,统调负荷!$C:$C,$A59)/10,"")</f>
        <v/>
      </c>
      <c r="X59" s="89">
        <f>IFERROR(AVERAGEIFS(统调负荷!$N:$N,统调负荷!$B:$B,X$3,统调负荷!$C:$C,$A59)/10,"")</f>
        <v/>
      </c>
      <c r="Y59" s="89">
        <f>IFERROR(AVERAGEIFS(统调负荷!$N:$N,统调负荷!$B:$B,Y$3,统调负荷!$C:$C,$A59)/10,"")</f>
        <v/>
      </c>
      <c r="Z59" s="89">
        <f>IFERROR(AVERAGEIFS(统调负荷!$N:$N,统调负荷!$B:$B,Z$3,统调负荷!$C:$C,$A59)/10,"")</f>
        <v/>
      </c>
      <c r="AA59" s="89">
        <f>IFERROR(AVERAGEIFS(统调负荷!$N:$N,统调负荷!$B:$B,AA$3,统调负荷!$C:$C,$A59)/10,"")</f>
        <v/>
      </c>
      <c r="AB59" s="89">
        <f>IFERROR(AVERAGEIFS(统调负荷!$N:$N,统调负荷!$B:$B,AB$3,统调负荷!$C:$C,$A59)/10,"")</f>
        <v/>
      </c>
      <c r="AC59" s="89">
        <f>IFERROR(AVERAGEIFS(统调负荷!$N:$N,统调负荷!$B:$B,AC$3,统调负荷!$C:$C,$A59)/10,"")</f>
        <v/>
      </c>
      <c r="AD59" s="89" t="n"/>
      <c r="AE59" s="50" t="inlineStr">
        <is>
          <t>2023-07-22</t>
        </is>
      </c>
      <c r="AF59" s="92">
        <f>IF(AF25*'节点均价-24点'!AG25&gt;0,1,0)</f>
        <v/>
      </c>
      <c r="AG59" s="92">
        <f>IF(AG25*'节点均价-24点'!AH25&gt;0,1,0)</f>
        <v/>
      </c>
      <c r="AH59" s="92">
        <f>IF(AH25*'节点均价-24点'!AI25&gt;0,1,0)</f>
        <v/>
      </c>
      <c r="AI59" s="92">
        <f>IF(AI25*'节点均价-24点'!AJ25&gt;0,1,0)</f>
        <v/>
      </c>
      <c r="AJ59" s="92">
        <f>IF(AJ25*'节点均价-24点'!AK25&gt;0,1,0)</f>
        <v/>
      </c>
      <c r="AK59" s="92">
        <f>IF(AK25*'节点均价-24点'!AL25&gt;0,1,0)</f>
        <v/>
      </c>
      <c r="AL59" s="92">
        <f>IF(AL25*'节点均价-24点'!AM25&gt;0,1,0)</f>
        <v/>
      </c>
      <c r="AM59" s="92">
        <f>IF(AM25*'节点均价-24点'!AN25&gt;0,1,0)</f>
        <v/>
      </c>
      <c r="AN59" s="92">
        <f>IF(AN25*'节点均价-24点'!AO25&gt;0,1,0)</f>
        <v/>
      </c>
      <c r="AO59" s="92">
        <f>IF(AO25*'节点均价-24点'!AP25&gt;0,1,0)</f>
        <v/>
      </c>
      <c r="AP59" s="92">
        <f>IF(AP25*'节点均价-24点'!AQ25&gt;0,1,0)</f>
        <v/>
      </c>
      <c r="AQ59" s="92">
        <f>IF(AQ25*'节点均价-24点'!AR25&gt;0,1,0)</f>
        <v/>
      </c>
      <c r="AR59" s="92">
        <f>IF(AR25*'节点均价-24点'!AS25&gt;0,1,0)</f>
        <v/>
      </c>
      <c r="AS59" s="92">
        <f>IF(AS25*'节点均价-24点'!AT25&gt;0,1,0)</f>
        <v/>
      </c>
      <c r="AT59" s="92">
        <f>IF(AT25*'节点均价-24点'!AU25&gt;0,1,0)</f>
        <v/>
      </c>
      <c r="AU59" s="92">
        <f>IF(AU25*'节点均价-24点'!AV25&gt;0,1,0)</f>
        <v/>
      </c>
      <c r="AV59" s="92">
        <f>IF(AV25*'节点均价-24点'!AW25&gt;0,1,0)</f>
        <v/>
      </c>
      <c r="AW59" s="92">
        <f>IF(AW25*'节点均价-24点'!AX25&gt;0,1,0)</f>
        <v/>
      </c>
      <c r="AX59" s="92">
        <f>IF(AX25*'节点均价-24点'!AY25&gt;0,1,0)</f>
        <v/>
      </c>
      <c r="AY59" s="92">
        <f>IF(AY25*'节点均价-24点'!AZ25&gt;0,1,0)</f>
        <v/>
      </c>
      <c r="AZ59" s="92">
        <f>IF(AZ25*'节点均价-24点'!BA25&gt;0,1,0)</f>
        <v/>
      </c>
      <c r="BA59" s="92">
        <f>IF(BA25*'节点均价-24点'!BB25&gt;0,1,0)</f>
        <v/>
      </c>
      <c r="BB59" s="92">
        <f>IF(BB25*'节点均价-24点'!BC25&gt;0,1,0)</f>
        <v/>
      </c>
      <c r="BC59" s="92">
        <f>IF(BC25*'节点均价-24点'!BD25&gt;0,1,0)</f>
        <v/>
      </c>
      <c r="BD59" s="49">
        <f>SUM(AF59:BC59)</f>
        <v/>
      </c>
    </row>
    <row r="60">
      <c r="A60" s="97" t="inlineStr">
        <is>
          <t>2025-01-29</t>
        </is>
      </c>
      <c r="B60" s="100" t="inlineStr">
        <is>
          <t>预测</t>
        </is>
      </c>
      <c r="C60" s="91">
        <f>IFERROR(AVERAGE(F60:AC60),"")</f>
        <v/>
      </c>
      <c r="D60" s="91">
        <f>IFERROR(MAX(F60:AC60),"")</f>
        <v/>
      </c>
      <c r="E60" s="91">
        <f>IFERROR(MIN(F60:AC60),"")</f>
        <v/>
      </c>
      <c r="F60" s="89">
        <f>IFERROR(AVERAGEIFS(统调负荷!$E:$E,统调负荷!$B:$B,F$3,统调负荷!$C:$C,$A60)/10,"")</f>
        <v/>
      </c>
      <c r="G60" s="89">
        <f>IFERROR(AVERAGEIFS(统调负荷!$E:$E,统调负荷!$B:$B,G$3,统调负荷!$C:$C,$A60)/10,"")</f>
        <v/>
      </c>
      <c r="H60" s="89">
        <f>IFERROR(AVERAGEIFS(统调负荷!$E:$E,统调负荷!$B:$B,H$3,统调负荷!$C:$C,$A60)/10,"")</f>
        <v/>
      </c>
      <c r="I60" s="89">
        <f>IFERROR(AVERAGEIFS(统调负荷!$E:$E,统调负荷!$B:$B,I$3,统调负荷!$C:$C,$A60)/10,"")</f>
        <v/>
      </c>
      <c r="J60" s="89">
        <f>IFERROR(AVERAGEIFS(统调负荷!$E:$E,统调负荷!$B:$B,J$3,统调负荷!$C:$C,$A60)/10,"")</f>
        <v/>
      </c>
      <c r="K60" s="89">
        <f>IFERROR(AVERAGEIFS(统调负荷!$E:$E,统调负荷!$B:$B,K$3,统调负荷!$C:$C,$A60)/10,"")</f>
        <v/>
      </c>
      <c r="L60" s="89">
        <f>IFERROR(AVERAGEIFS(统调负荷!$E:$E,统调负荷!$B:$B,L$3,统调负荷!$C:$C,$A60)/10,"")</f>
        <v/>
      </c>
      <c r="M60" s="89">
        <f>IFERROR(AVERAGEIFS(统调负荷!$E:$E,统调负荷!$B:$B,M$3,统调负荷!$C:$C,$A60)/10,"")</f>
        <v/>
      </c>
      <c r="N60" s="89">
        <f>IFERROR(AVERAGEIFS(统调负荷!$E:$E,统调负荷!$B:$B,N$3,统调负荷!$C:$C,$A60)/10,"")</f>
        <v/>
      </c>
      <c r="O60" s="89">
        <f>IFERROR(AVERAGEIFS(统调负荷!$E:$E,统调负荷!$B:$B,O$3,统调负荷!$C:$C,$A60)/10,"")</f>
        <v/>
      </c>
      <c r="P60" s="89">
        <f>IFERROR(AVERAGEIFS(统调负荷!$E:$E,统调负荷!$B:$B,P$3,统调负荷!$C:$C,$A60)/10,"")</f>
        <v/>
      </c>
      <c r="Q60" s="89">
        <f>IFERROR(AVERAGEIFS(统调负荷!$E:$E,统调负荷!$B:$B,Q$3,统调负荷!$C:$C,$A60)/10,"")</f>
        <v/>
      </c>
      <c r="R60" s="89">
        <f>IFERROR(AVERAGEIFS(统调负荷!$E:$E,统调负荷!$B:$B,R$3,统调负荷!$C:$C,$A60)/10,"")</f>
        <v/>
      </c>
      <c r="S60" s="89">
        <f>IFERROR(AVERAGEIFS(统调负荷!$E:$E,统调负荷!$B:$B,S$3,统调负荷!$C:$C,$A60)/10,"")</f>
        <v/>
      </c>
      <c r="T60" s="89">
        <f>IFERROR(AVERAGEIFS(统调负荷!$E:$E,统调负荷!$B:$B,T$3,统调负荷!$C:$C,$A60)/10,"")</f>
        <v/>
      </c>
      <c r="U60" s="89">
        <f>IFERROR(AVERAGEIFS(统调负荷!$E:$E,统调负荷!$B:$B,U$3,统调负荷!$C:$C,$A60)/10,"")</f>
        <v/>
      </c>
      <c r="V60" s="89">
        <f>IFERROR(AVERAGEIFS(统调负荷!$E:$E,统调负荷!$B:$B,V$3,统调负荷!$C:$C,$A60)/10,"")</f>
        <v/>
      </c>
      <c r="W60" s="89">
        <f>IFERROR(AVERAGEIFS(统调负荷!$E:$E,统调负荷!$B:$B,W$3,统调负荷!$C:$C,$A60)/10,"")</f>
        <v/>
      </c>
      <c r="X60" s="89">
        <f>IFERROR(AVERAGEIFS(统调负荷!$E:$E,统调负荷!$B:$B,X$3,统调负荷!$C:$C,$A60)/10,"")</f>
        <v/>
      </c>
      <c r="Y60" s="89">
        <f>IFERROR(AVERAGEIFS(统调负荷!$E:$E,统调负荷!$B:$B,Y$3,统调负荷!$C:$C,$A60)/10,"")</f>
        <v/>
      </c>
      <c r="Z60" s="89">
        <f>IFERROR(AVERAGEIFS(统调负荷!$E:$E,统调负荷!$B:$B,Z$3,统调负荷!$C:$C,$A60)/10,"")</f>
        <v/>
      </c>
      <c r="AA60" s="89">
        <f>IFERROR(AVERAGEIFS(统调负荷!$E:$E,统调负荷!$B:$B,AA$3,统调负荷!$C:$C,$A60)/10,"")</f>
        <v/>
      </c>
      <c r="AB60" s="89">
        <f>IFERROR(AVERAGEIFS(统调负荷!$E:$E,统调负荷!$B:$B,AB$3,统调负荷!$C:$C,$A60)/10,"")</f>
        <v/>
      </c>
      <c r="AC60" s="89">
        <f>IFERROR(AVERAGEIFS(统调负荷!$E:$E,统调负荷!$B:$B,AC$3,统调负荷!$C:$C,$A60)/10,"")</f>
        <v/>
      </c>
      <c r="AD60" s="89" t="n"/>
      <c r="AE60" s="50" t="inlineStr">
        <is>
          <t>2023-07-23</t>
        </is>
      </c>
      <c r="AF60" s="92">
        <f>IF(AF26*'节点均价-24点'!AG26&gt;0,1,0)</f>
        <v/>
      </c>
      <c r="AG60" s="92">
        <f>IF(AG26*'节点均价-24点'!AH26&gt;0,1,0)</f>
        <v/>
      </c>
      <c r="AH60" s="92">
        <f>IF(AH26*'节点均价-24点'!AI26&gt;0,1,0)</f>
        <v/>
      </c>
      <c r="AI60" s="92">
        <f>IF(AI26*'节点均价-24点'!AJ26&gt;0,1,0)</f>
        <v/>
      </c>
      <c r="AJ60" s="92">
        <f>IF(AJ26*'节点均价-24点'!AK26&gt;0,1,0)</f>
        <v/>
      </c>
      <c r="AK60" s="92">
        <f>IF(AK26*'节点均价-24点'!AL26&gt;0,1,0)</f>
        <v/>
      </c>
      <c r="AL60" s="92">
        <f>IF(AL26*'节点均价-24点'!AM26&gt;0,1,0)</f>
        <v/>
      </c>
      <c r="AM60" s="92">
        <f>IF(AM26*'节点均价-24点'!AN26&gt;0,1,0)</f>
        <v/>
      </c>
      <c r="AN60" s="92">
        <f>IF(AN26*'节点均价-24点'!AO26&gt;0,1,0)</f>
        <v/>
      </c>
      <c r="AO60" s="92">
        <f>IF(AO26*'节点均价-24点'!AP26&gt;0,1,0)</f>
        <v/>
      </c>
      <c r="AP60" s="92">
        <f>IF(AP26*'节点均价-24点'!AQ26&gt;0,1,0)</f>
        <v/>
      </c>
      <c r="AQ60" s="92">
        <f>IF(AQ26*'节点均价-24点'!AR26&gt;0,1,0)</f>
        <v/>
      </c>
      <c r="AR60" s="92">
        <f>IF(AR26*'节点均价-24点'!AS26&gt;0,1,0)</f>
        <v/>
      </c>
      <c r="AS60" s="92">
        <f>IF(AS26*'节点均价-24点'!AT26&gt;0,1,0)</f>
        <v/>
      </c>
      <c r="AT60" s="92">
        <f>IF(AT26*'节点均价-24点'!AU26&gt;0,1,0)</f>
        <v/>
      </c>
      <c r="AU60" s="92">
        <f>IF(AU26*'节点均价-24点'!AV26&gt;0,1,0)</f>
        <v/>
      </c>
      <c r="AV60" s="92">
        <f>IF(AV26*'节点均价-24点'!AW26&gt;0,1,0)</f>
        <v/>
      </c>
      <c r="AW60" s="92">
        <f>IF(AW26*'节点均价-24点'!AX26&gt;0,1,0)</f>
        <v/>
      </c>
      <c r="AX60" s="92">
        <f>IF(AX26*'节点均价-24点'!AY26&gt;0,1,0)</f>
        <v/>
      </c>
      <c r="AY60" s="92">
        <f>IF(AY26*'节点均价-24点'!AZ26&gt;0,1,0)</f>
        <v/>
      </c>
      <c r="AZ60" s="92">
        <f>IF(AZ26*'节点均价-24点'!BA26&gt;0,1,0)</f>
        <v/>
      </c>
      <c r="BA60" s="92">
        <f>IF(BA26*'节点均价-24点'!BB26&gt;0,1,0)</f>
        <v/>
      </c>
      <c r="BB60" s="92">
        <f>IF(BB26*'节点均价-24点'!BC26&gt;0,1,0)</f>
        <v/>
      </c>
      <c r="BC60" s="92">
        <f>IF(BC26*'节点均价-24点'!BD26&gt;0,1,0)</f>
        <v/>
      </c>
      <c r="BD60" s="49">
        <f>SUM(AF60:BC60)</f>
        <v/>
      </c>
    </row>
    <row r="61">
      <c r="A61" s="99" t="inlineStr">
        <is>
          <t>2025-01-29</t>
        </is>
      </c>
      <c r="B61" s="100" t="inlineStr">
        <is>
          <t>实际</t>
        </is>
      </c>
      <c r="C61" s="91">
        <f>IFERROR(AVERAGE(F61:AC61),"")</f>
        <v/>
      </c>
      <c r="D61" s="91">
        <f>IFERROR(MAX(F61:AC61),"")</f>
        <v/>
      </c>
      <c r="E61" s="91">
        <f>IFERROR(MIN(F61:AC61),"")</f>
        <v/>
      </c>
      <c r="F61" s="89">
        <f>IFERROR(AVERAGEIFS(统调负荷!$N:$N,统调负荷!$B:$B,F$3,统调负荷!$C:$C,$A61)/10,"")</f>
        <v/>
      </c>
      <c r="G61" s="89">
        <f>IFERROR(AVERAGEIFS(统调负荷!$N:$N,统调负荷!$B:$B,G$3,统调负荷!$C:$C,$A61)/10,"")</f>
        <v/>
      </c>
      <c r="H61" s="89">
        <f>IFERROR(AVERAGEIFS(统调负荷!$N:$N,统调负荷!$B:$B,H$3,统调负荷!$C:$C,$A61)/10,"")</f>
        <v/>
      </c>
      <c r="I61" s="89">
        <f>IFERROR(AVERAGEIFS(统调负荷!$N:$N,统调负荷!$B:$B,I$3,统调负荷!$C:$C,$A61)/10,"")</f>
        <v/>
      </c>
      <c r="J61" s="89">
        <f>IFERROR(AVERAGEIFS(统调负荷!$N:$N,统调负荷!$B:$B,J$3,统调负荷!$C:$C,$A61)/10,"")</f>
        <v/>
      </c>
      <c r="K61" s="89">
        <f>IFERROR(AVERAGEIFS(统调负荷!$N:$N,统调负荷!$B:$B,K$3,统调负荷!$C:$C,$A61)/10,"")</f>
        <v/>
      </c>
      <c r="L61" s="89">
        <f>IFERROR(AVERAGEIFS(统调负荷!$N:$N,统调负荷!$B:$B,L$3,统调负荷!$C:$C,$A61)/10,"")</f>
        <v/>
      </c>
      <c r="M61" s="89">
        <f>IFERROR(AVERAGEIFS(统调负荷!$N:$N,统调负荷!$B:$B,M$3,统调负荷!$C:$C,$A61)/10,"")</f>
        <v/>
      </c>
      <c r="N61" s="89">
        <f>IFERROR(AVERAGEIFS(统调负荷!$N:$N,统调负荷!$B:$B,N$3,统调负荷!$C:$C,$A61)/10,"")</f>
        <v/>
      </c>
      <c r="O61" s="89">
        <f>IFERROR(AVERAGEIFS(统调负荷!$N:$N,统调负荷!$B:$B,O$3,统调负荷!$C:$C,$A61)/10,"")</f>
        <v/>
      </c>
      <c r="P61" s="89">
        <f>IFERROR(AVERAGEIFS(统调负荷!$N:$N,统调负荷!$B:$B,P$3,统调负荷!$C:$C,$A61)/10,"")</f>
        <v/>
      </c>
      <c r="Q61" s="89">
        <f>IFERROR(AVERAGEIFS(统调负荷!$N:$N,统调负荷!$B:$B,Q$3,统调负荷!$C:$C,$A61)/10,"")</f>
        <v/>
      </c>
      <c r="R61" s="89">
        <f>IFERROR(AVERAGEIFS(统调负荷!$N:$N,统调负荷!$B:$B,R$3,统调负荷!$C:$C,$A61)/10,"")</f>
        <v/>
      </c>
      <c r="S61" s="89">
        <f>IFERROR(AVERAGEIFS(统调负荷!$N:$N,统调负荷!$B:$B,S$3,统调负荷!$C:$C,$A61)/10,"")</f>
        <v/>
      </c>
      <c r="T61" s="89">
        <f>IFERROR(AVERAGEIFS(统调负荷!$N:$N,统调负荷!$B:$B,T$3,统调负荷!$C:$C,$A61)/10,"")</f>
        <v/>
      </c>
      <c r="U61" s="89">
        <f>IFERROR(AVERAGEIFS(统调负荷!$N:$N,统调负荷!$B:$B,U$3,统调负荷!$C:$C,$A61)/10,"")</f>
        <v/>
      </c>
      <c r="V61" s="89">
        <f>IFERROR(AVERAGEIFS(统调负荷!$N:$N,统调负荷!$B:$B,V$3,统调负荷!$C:$C,$A61)/10,"")</f>
        <v/>
      </c>
      <c r="W61" s="89">
        <f>IFERROR(AVERAGEIFS(统调负荷!$N:$N,统调负荷!$B:$B,W$3,统调负荷!$C:$C,$A61)/10,"")</f>
        <v/>
      </c>
      <c r="X61" s="89">
        <f>IFERROR(AVERAGEIFS(统调负荷!$N:$N,统调负荷!$B:$B,X$3,统调负荷!$C:$C,$A61)/10,"")</f>
        <v/>
      </c>
      <c r="Y61" s="89">
        <f>IFERROR(AVERAGEIFS(统调负荷!$N:$N,统调负荷!$B:$B,Y$3,统调负荷!$C:$C,$A61)/10,"")</f>
        <v/>
      </c>
      <c r="Z61" s="89">
        <f>IFERROR(AVERAGEIFS(统调负荷!$N:$N,统调负荷!$B:$B,Z$3,统调负荷!$C:$C,$A61)/10,"")</f>
        <v/>
      </c>
      <c r="AA61" s="89">
        <f>IFERROR(AVERAGEIFS(统调负荷!$N:$N,统调负荷!$B:$B,AA$3,统调负荷!$C:$C,$A61)/10,"")</f>
        <v/>
      </c>
      <c r="AB61" s="89">
        <f>IFERROR(AVERAGEIFS(统调负荷!$N:$N,统调负荷!$B:$B,AB$3,统调负荷!$C:$C,$A61)/10,"")</f>
        <v/>
      </c>
      <c r="AC61" s="89">
        <f>IFERROR(AVERAGEIFS(统调负荷!$N:$N,统调负荷!$B:$B,AC$3,统调负荷!$C:$C,$A61)/10,"")</f>
        <v/>
      </c>
      <c r="AD61" s="89" t="n"/>
      <c r="AE61" s="50" t="inlineStr">
        <is>
          <t>2023-07-24</t>
        </is>
      </c>
      <c r="AF61" s="92">
        <f>IF(AF27*'节点均价-24点'!AG27&gt;0,1,0)</f>
        <v/>
      </c>
      <c r="AG61" s="92">
        <f>IF(AG27*'节点均价-24点'!AH27&gt;0,1,0)</f>
        <v/>
      </c>
      <c r="AH61" s="92">
        <f>IF(AH27*'节点均价-24点'!AI27&gt;0,1,0)</f>
        <v/>
      </c>
      <c r="AI61" s="92">
        <f>IF(AI27*'节点均价-24点'!AJ27&gt;0,1,0)</f>
        <v/>
      </c>
      <c r="AJ61" s="92">
        <f>IF(AJ27*'节点均价-24点'!AK27&gt;0,1,0)</f>
        <v/>
      </c>
      <c r="AK61" s="92">
        <f>IF(AK27*'节点均价-24点'!AL27&gt;0,1,0)</f>
        <v/>
      </c>
      <c r="AL61" s="92">
        <f>IF(AL27*'节点均价-24点'!AM27&gt;0,1,0)</f>
        <v/>
      </c>
      <c r="AM61" s="92">
        <f>IF(AM27*'节点均价-24点'!AN27&gt;0,1,0)</f>
        <v/>
      </c>
      <c r="AN61" s="92">
        <f>IF(AN27*'节点均价-24点'!AO27&gt;0,1,0)</f>
        <v/>
      </c>
      <c r="AO61" s="92">
        <f>IF(AO27*'节点均价-24点'!AP27&gt;0,1,0)</f>
        <v/>
      </c>
      <c r="AP61" s="92">
        <f>IF(AP27*'节点均价-24点'!AQ27&gt;0,1,0)</f>
        <v/>
      </c>
      <c r="AQ61" s="92">
        <f>IF(AQ27*'节点均价-24点'!AR27&gt;0,1,0)</f>
        <v/>
      </c>
      <c r="AR61" s="92">
        <f>IF(AR27*'节点均价-24点'!AS27&gt;0,1,0)</f>
        <v/>
      </c>
      <c r="AS61" s="92">
        <f>IF(AS27*'节点均价-24点'!AT27&gt;0,1,0)</f>
        <v/>
      </c>
      <c r="AT61" s="92">
        <f>IF(AT27*'节点均价-24点'!AU27&gt;0,1,0)</f>
        <v/>
      </c>
      <c r="AU61" s="92">
        <f>IF(AU27*'节点均价-24点'!AV27&gt;0,1,0)</f>
        <v/>
      </c>
      <c r="AV61" s="92">
        <f>IF(AV27*'节点均价-24点'!AW27&gt;0,1,0)</f>
        <v/>
      </c>
      <c r="AW61" s="92">
        <f>IF(AW27*'节点均价-24点'!AX27&gt;0,1,0)</f>
        <v/>
      </c>
      <c r="AX61" s="92">
        <f>IF(AX27*'节点均价-24点'!AY27&gt;0,1,0)</f>
        <v/>
      </c>
      <c r="AY61" s="92">
        <f>IF(AY27*'节点均价-24点'!AZ27&gt;0,1,0)</f>
        <v/>
      </c>
      <c r="AZ61" s="92">
        <f>IF(AZ27*'节点均价-24点'!BA27&gt;0,1,0)</f>
        <v/>
      </c>
      <c r="BA61" s="92">
        <f>IF(BA27*'节点均价-24点'!BB27&gt;0,1,0)</f>
        <v/>
      </c>
      <c r="BB61" s="92">
        <f>IF(BB27*'节点均价-24点'!BC27&gt;0,1,0)</f>
        <v/>
      </c>
      <c r="BC61" s="92">
        <f>IF(BC27*'节点均价-24点'!BD27&gt;0,1,0)</f>
        <v/>
      </c>
      <c r="BD61" s="49">
        <f>SUM(AF61:BC61)</f>
        <v/>
      </c>
    </row>
    <row r="62">
      <c r="A62" s="97" t="inlineStr">
        <is>
          <t>2025-01-30</t>
        </is>
      </c>
      <c r="B62" s="100" t="inlineStr">
        <is>
          <t>预测</t>
        </is>
      </c>
      <c r="C62" s="91">
        <f>IFERROR(AVERAGE(F62:AC62),"")</f>
        <v/>
      </c>
      <c r="D62" s="91">
        <f>IFERROR(MAX(F62:AC62),"")</f>
        <v/>
      </c>
      <c r="E62" s="91">
        <f>IFERROR(MIN(F62:AC62),"")</f>
        <v/>
      </c>
      <c r="F62" s="89">
        <f>IFERROR(AVERAGEIFS(统调负荷!$E:$E,统调负荷!$B:$B,F$3,统调负荷!$C:$C,$A62)/10,"")</f>
        <v/>
      </c>
      <c r="G62" s="89">
        <f>IFERROR(AVERAGEIFS(统调负荷!$E:$E,统调负荷!$B:$B,G$3,统调负荷!$C:$C,$A62)/10,"")</f>
        <v/>
      </c>
      <c r="H62" s="89">
        <f>IFERROR(AVERAGEIFS(统调负荷!$E:$E,统调负荷!$B:$B,H$3,统调负荷!$C:$C,$A62)/10,"")</f>
        <v/>
      </c>
      <c r="I62" s="89">
        <f>IFERROR(AVERAGEIFS(统调负荷!$E:$E,统调负荷!$B:$B,I$3,统调负荷!$C:$C,$A62)/10,"")</f>
        <v/>
      </c>
      <c r="J62" s="89">
        <f>IFERROR(AVERAGEIFS(统调负荷!$E:$E,统调负荷!$B:$B,J$3,统调负荷!$C:$C,$A62)/10,"")</f>
        <v/>
      </c>
      <c r="K62" s="89">
        <f>IFERROR(AVERAGEIFS(统调负荷!$E:$E,统调负荷!$B:$B,K$3,统调负荷!$C:$C,$A62)/10,"")</f>
        <v/>
      </c>
      <c r="L62" s="89">
        <f>IFERROR(AVERAGEIFS(统调负荷!$E:$E,统调负荷!$B:$B,L$3,统调负荷!$C:$C,$A62)/10,"")</f>
        <v/>
      </c>
      <c r="M62" s="89">
        <f>IFERROR(AVERAGEIFS(统调负荷!$E:$E,统调负荷!$B:$B,M$3,统调负荷!$C:$C,$A62)/10,"")</f>
        <v/>
      </c>
      <c r="N62" s="89">
        <f>IFERROR(AVERAGEIFS(统调负荷!$E:$E,统调负荷!$B:$B,N$3,统调负荷!$C:$C,$A62)/10,"")</f>
        <v/>
      </c>
      <c r="O62" s="89">
        <f>IFERROR(AVERAGEIFS(统调负荷!$E:$E,统调负荷!$B:$B,O$3,统调负荷!$C:$C,$A62)/10,"")</f>
        <v/>
      </c>
      <c r="P62" s="89">
        <f>IFERROR(AVERAGEIFS(统调负荷!$E:$E,统调负荷!$B:$B,P$3,统调负荷!$C:$C,$A62)/10,"")</f>
        <v/>
      </c>
      <c r="Q62" s="89">
        <f>IFERROR(AVERAGEIFS(统调负荷!$E:$E,统调负荷!$B:$B,Q$3,统调负荷!$C:$C,$A62)/10,"")</f>
        <v/>
      </c>
      <c r="R62" s="89">
        <f>IFERROR(AVERAGEIFS(统调负荷!$E:$E,统调负荷!$B:$B,R$3,统调负荷!$C:$C,$A62)/10,"")</f>
        <v/>
      </c>
      <c r="S62" s="89">
        <f>IFERROR(AVERAGEIFS(统调负荷!$E:$E,统调负荷!$B:$B,S$3,统调负荷!$C:$C,$A62)/10,"")</f>
        <v/>
      </c>
      <c r="T62" s="89">
        <f>IFERROR(AVERAGEIFS(统调负荷!$E:$E,统调负荷!$B:$B,T$3,统调负荷!$C:$C,$A62)/10,"")</f>
        <v/>
      </c>
      <c r="U62" s="89">
        <f>IFERROR(AVERAGEIFS(统调负荷!$E:$E,统调负荷!$B:$B,U$3,统调负荷!$C:$C,$A62)/10,"")</f>
        <v/>
      </c>
      <c r="V62" s="89">
        <f>IFERROR(AVERAGEIFS(统调负荷!$E:$E,统调负荷!$B:$B,V$3,统调负荷!$C:$C,$A62)/10,"")</f>
        <v/>
      </c>
      <c r="W62" s="89">
        <f>IFERROR(AVERAGEIFS(统调负荷!$E:$E,统调负荷!$B:$B,W$3,统调负荷!$C:$C,$A62)/10,"")</f>
        <v/>
      </c>
      <c r="X62" s="89">
        <f>IFERROR(AVERAGEIFS(统调负荷!$E:$E,统调负荷!$B:$B,X$3,统调负荷!$C:$C,$A62)/10,"")</f>
        <v/>
      </c>
      <c r="Y62" s="89">
        <f>IFERROR(AVERAGEIFS(统调负荷!$E:$E,统调负荷!$B:$B,Y$3,统调负荷!$C:$C,$A62)/10,"")</f>
        <v/>
      </c>
      <c r="Z62" s="89">
        <f>IFERROR(AVERAGEIFS(统调负荷!$E:$E,统调负荷!$B:$B,Z$3,统调负荷!$C:$C,$A62)/10,"")</f>
        <v/>
      </c>
      <c r="AA62" s="89">
        <f>IFERROR(AVERAGEIFS(统调负荷!$E:$E,统调负荷!$B:$B,AA$3,统调负荷!$C:$C,$A62)/10,"")</f>
        <v/>
      </c>
      <c r="AB62" s="89">
        <f>IFERROR(AVERAGEIFS(统调负荷!$E:$E,统调负荷!$B:$B,AB$3,统调负荷!$C:$C,$A62)/10,"")</f>
        <v/>
      </c>
      <c r="AC62" s="89">
        <f>IFERROR(AVERAGEIFS(统调负荷!$E:$E,统调负荷!$B:$B,AC$3,统调负荷!$C:$C,$A62)/10,"")</f>
        <v/>
      </c>
      <c r="AD62" s="89" t="n"/>
      <c r="AE62" s="50" t="inlineStr">
        <is>
          <t>2023-07-25</t>
        </is>
      </c>
      <c r="AF62" s="92">
        <f>IF(AF28*'节点均价-24点'!AG28&gt;0,1,0)</f>
        <v/>
      </c>
      <c r="AG62" s="92">
        <f>IF(AG28*'节点均价-24点'!AH28&gt;0,1,0)</f>
        <v/>
      </c>
      <c r="AH62" s="92">
        <f>IF(AH28*'节点均价-24点'!AI28&gt;0,1,0)</f>
        <v/>
      </c>
      <c r="AI62" s="92">
        <f>IF(AI28*'节点均价-24点'!AJ28&gt;0,1,0)</f>
        <v/>
      </c>
      <c r="AJ62" s="92">
        <f>IF(AJ28*'节点均价-24点'!AK28&gt;0,1,0)</f>
        <v/>
      </c>
      <c r="AK62" s="92">
        <f>IF(AK28*'节点均价-24点'!AL28&gt;0,1,0)</f>
        <v/>
      </c>
      <c r="AL62" s="92">
        <f>IF(AL28*'节点均价-24点'!AM28&gt;0,1,0)</f>
        <v/>
      </c>
      <c r="AM62" s="92">
        <f>IF(AM28*'节点均价-24点'!AN28&gt;0,1,0)</f>
        <v/>
      </c>
      <c r="AN62" s="92">
        <f>IF(AN28*'节点均价-24点'!AO28&gt;0,1,0)</f>
        <v/>
      </c>
      <c r="AO62" s="92">
        <f>IF(AO28*'节点均价-24点'!AP28&gt;0,1,0)</f>
        <v/>
      </c>
      <c r="AP62" s="92">
        <f>IF(AP28*'节点均价-24点'!AQ28&gt;0,1,0)</f>
        <v/>
      </c>
      <c r="AQ62" s="92">
        <f>IF(AQ28*'节点均价-24点'!AR28&gt;0,1,0)</f>
        <v/>
      </c>
      <c r="AR62" s="92">
        <f>IF(AR28*'节点均价-24点'!AS28&gt;0,1,0)</f>
        <v/>
      </c>
      <c r="AS62" s="92">
        <f>IF(AS28*'节点均价-24点'!AT28&gt;0,1,0)</f>
        <v/>
      </c>
      <c r="AT62" s="92">
        <f>IF(AT28*'节点均价-24点'!AU28&gt;0,1,0)</f>
        <v/>
      </c>
      <c r="AU62" s="92">
        <f>IF(AU28*'节点均价-24点'!AV28&gt;0,1,0)</f>
        <v/>
      </c>
      <c r="AV62" s="92">
        <f>IF(AV28*'节点均价-24点'!AW28&gt;0,1,0)</f>
        <v/>
      </c>
      <c r="AW62" s="92">
        <f>IF(AW28*'节点均价-24点'!AX28&gt;0,1,0)</f>
        <v/>
      </c>
      <c r="AX62" s="92">
        <f>IF(AX28*'节点均价-24点'!AY28&gt;0,1,0)</f>
        <v/>
      </c>
      <c r="AY62" s="92">
        <f>IF(AY28*'节点均价-24点'!AZ28&gt;0,1,0)</f>
        <v/>
      </c>
      <c r="AZ62" s="92">
        <f>IF(AZ28*'节点均价-24点'!BA28&gt;0,1,0)</f>
        <v/>
      </c>
      <c r="BA62" s="92">
        <f>IF(BA28*'节点均价-24点'!BB28&gt;0,1,0)</f>
        <v/>
      </c>
      <c r="BB62" s="92">
        <f>IF(BB28*'节点均价-24点'!BC28&gt;0,1,0)</f>
        <v/>
      </c>
      <c r="BC62" s="92">
        <f>IF(BC28*'节点均价-24点'!BD28&gt;0,1,0)</f>
        <v/>
      </c>
      <c r="BD62" s="49">
        <f>SUM(AF62:BC62)</f>
        <v/>
      </c>
    </row>
    <row r="63">
      <c r="A63" s="99" t="inlineStr">
        <is>
          <t>2025-01-30</t>
        </is>
      </c>
      <c r="B63" s="100" t="inlineStr">
        <is>
          <t>实际</t>
        </is>
      </c>
      <c r="C63" s="91">
        <f>IFERROR(AVERAGE(F63:AC63),"")</f>
        <v/>
      </c>
      <c r="D63" s="91">
        <f>IFERROR(MAX(F63:AC63),"")</f>
        <v/>
      </c>
      <c r="E63" s="91">
        <f>IFERROR(MIN(F63:AC63),"")</f>
        <v/>
      </c>
      <c r="F63" s="89">
        <f>IFERROR(AVERAGEIFS(统调负荷!$N:$N,统调负荷!$B:$B,F$3,统调负荷!$C:$C,$A63)/10,"")</f>
        <v/>
      </c>
      <c r="G63" s="89">
        <f>IFERROR(AVERAGEIFS(统调负荷!$N:$N,统调负荷!$B:$B,G$3,统调负荷!$C:$C,$A63)/10,"")</f>
        <v/>
      </c>
      <c r="H63" s="89">
        <f>IFERROR(AVERAGEIFS(统调负荷!$N:$N,统调负荷!$B:$B,H$3,统调负荷!$C:$C,$A63)/10,"")</f>
        <v/>
      </c>
      <c r="I63" s="89">
        <f>IFERROR(AVERAGEIFS(统调负荷!$N:$N,统调负荷!$B:$B,I$3,统调负荷!$C:$C,$A63)/10,"")</f>
        <v/>
      </c>
      <c r="J63" s="89">
        <f>IFERROR(AVERAGEIFS(统调负荷!$N:$N,统调负荷!$B:$B,J$3,统调负荷!$C:$C,$A63)/10,"")</f>
        <v/>
      </c>
      <c r="K63" s="89">
        <f>IFERROR(AVERAGEIFS(统调负荷!$N:$N,统调负荷!$B:$B,K$3,统调负荷!$C:$C,$A63)/10,"")</f>
        <v/>
      </c>
      <c r="L63" s="89">
        <f>IFERROR(AVERAGEIFS(统调负荷!$N:$N,统调负荷!$B:$B,L$3,统调负荷!$C:$C,$A63)/10,"")</f>
        <v/>
      </c>
      <c r="M63" s="89">
        <f>IFERROR(AVERAGEIFS(统调负荷!$N:$N,统调负荷!$B:$B,M$3,统调负荷!$C:$C,$A63)/10,"")</f>
        <v/>
      </c>
      <c r="N63" s="89">
        <f>IFERROR(AVERAGEIFS(统调负荷!$N:$N,统调负荷!$B:$B,N$3,统调负荷!$C:$C,$A63)/10,"")</f>
        <v/>
      </c>
      <c r="O63" s="89">
        <f>IFERROR(AVERAGEIFS(统调负荷!$N:$N,统调负荷!$B:$B,O$3,统调负荷!$C:$C,$A63)/10,"")</f>
        <v/>
      </c>
      <c r="P63" s="89">
        <f>IFERROR(AVERAGEIFS(统调负荷!$N:$N,统调负荷!$B:$B,P$3,统调负荷!$C:$C,$A63)/10,"")</f>
        <v/>
      </c>
      <c r="Q63" s="89">
        <f>IFERROR(AVERAGEIFS(统调负荷!$N:$N,统调负荷!$B:$B,Q$3,统调负荷!$C:$C,$A63)/10,"")</f>
        <v/>
      </c>
      <c r="R63" s="89">
        <f>IFERROR(AVERAGEIFS(统调负荷!$N:$N,统调负荷!$B:$B,R$3,统调负荷!$C:$C,$A63)/10,"")</f>
        <v/>
      </c>
      <c r="S63" s="89">
        <f>IFERROR(AVERAGEIFS(统调负荷!$N:$N,统调负荷!$B:$B,S$3,统调负荷!$C:$C,$A63)/10,"")</f>
        <v/>
      </c>
      <c r="T63" s="89">
        <f>IFERROR(AVERAGEIFS(统调负荷!$N:$N,统调负荷!$B:$B,T$3,统调负荷!$C:$C,$A63)/10,"")</f>
        <v/>
      </c>
      <c r="U63" s="89">
        <f>IFERROR(AVERAGEIFS(统调负荷!$N:$N,统调负荷!$B:$B,U$3,统调负荷!$C:$C,$A63)/10,"")</f>
        <v/>
      </c>
      <c r="V63" s="89">
        <f>IFERROR(AVERAGEIFS(统调负荷!$N:$N,统调负荷!$B:$B,V$3,统调负荷!$C:$C,$A63)/10,"")</f>
        <v/>
      </c>
      <c r="W63" s="89">
        <f>IFERROR(AVERAGEIFS(统调负荷!$N:$N,统调负荷!$B:$B,W$3,统调负荷!$C:$C,$A63)/10,"")</f>
        <v/>
      </c>
      <c r="X63" s="89">
        <f>IFERROR(AVERAGEIFS(统调负荷!$N:$N,统调负荷!$B:$B,X$3,统调负荷!$C:$C,$A63)/10,"")</f>
        <v/>
      </c>
      <c r="Y63" s="89">
        <f>IFERROR(AVERAGEIFS(统调负荷!$N:$N,统调负荷!$B:$B,Y$3,统调负荷!$C:$C,$A63)/10,"")</f>
        <v/>
      </c>
      <c r="Z63" s="89">
        <f>IFERROR(AVERAGEIFS(统调负荷!$N:$N,统调负荷!$B:$B,Z$3,统调负荷!$C:$C,$A63)/10,"")</f>
        <v/>
      </c>
      <c r="AA63" s="89">
        <f>IFERROR(AVERAGEIFS(统调负荷!$N:$N,统调负荷!$B:$B,AA$3,统调负荷!$C:$C,$A63)/10,"")</f>
        <v/>
      </c>
      <c r="AB63" s="89">
        <f>IFERROR(AVERAGEIFS(统调负荷!$N:$N,统调负荷!$B:$B,AB$3,统调负荷!$C:$C,$A63)/10,"")</f>
        <v/>
      </c>
      <c r="AC63" s="89">
        <f>IFERROR(AVERAGEIFS(统调负荷!$N:$N,统调负荷!$B:$B,AC$3,统调负荷!$C:$C,$A63)/10,"")</f>
        <v/>
      </c>
      <c r="AD63" s="89" t="n"/>
      <c r="AE63" s="50" t="inlineStr">
        <is>
          <t>2023-07-26</t>
        </is>
      </c>
      <c r="AF63" s="92">
        <f>IF(AF29*'节点均价-24点'!AG29&gt;0,1,0)</f>
        <v/>
      </c>
      <c r="AG63" s="92">
        <f>IF(AG29*'节点均价-24点'!AH29&gt;0,1,0)</f>
        <v/>
      </c>
      <c r="AH63" s="92">
        <f>IF(AH29*'节点均价-24点'!AI29&gt;0,1,0)</f>
        <v/>
      </c>
      <c r="AI63" s="92">
        <f>IF(AI29*'节点均价-24点'!AJ29&gt;0,1,0)</f>
        <v/>
      </c>
      <c r="AJ63" s="92">
        <f>IF(AJ29*'节点均价-24点'!AK29&gt;0,1,0)</f>
        <v/>
      </c>
      <c r="AK63" s="92">
        <f>IF(AK29*'节点均价-24点'!AL29&gt;0,1,0)</f>
        <v/>
      </c>
      <c r="AL63" s="92">
        <f>IF(AL29*'节点均价-24点'!AM29&gt;0,1,0)</f>
        <v/>
      </c>
      <c r="AM63" s="92">
        <f>IF(AM29*'节点均价-24点'!AN29&gt;0,1,0)</f>
        <v/>
      </c>
      <c r="AN63" s="92">
        <f>IF(AN29*'节点均价-24点'!AO29&gt;0,1,0)</f>
        <v/>
      </c>
      <c r="AO63" s="92">
        <f>IF(AO29*'节点均价-24点'!AP29&gt;0,1,0)</f>
        <v/>
      </c>
      <c r="AP63" s="92">
        <f>IF(AP29*'节点均价-24点'!AQ29&gt;0,1,0)</f>
        <v/>
      </c>
      <c r="AQ63" s="92">
        <f>IF(AQ29*'节点均价-24点'!AR29&gt;0,1,0)</f>
        <v/>
      </c>
      <c r="AR63" s="92">
        <f>IF(AR29*'节点均价-24点'!AS29&gt;0,1,0)</f>
        <v/>
      </c>
      <c r="AS63" s="92">
        <f>IF(AS29*'节点均价-24点'!AT29&gt;0,1,0)</f>
        <v/>
      </c>
      <c r="AT63" s="92">
        <f>IF(AT29*'节点均价-24点'!AU29&gt;0,1,0)</f>
        <v/>
      </c>
      <c r="AU63" s="92">
        <f>IF(AU29*'节点均价-24点'!AV29&gt;0,1,0)</f>
        <v/>
      </c>
      <c r="AV63" s="92">
        <f>IF(AV29*'节点均价-24点'!AW29&gt;0,1,0)</f>
        <v/>
      </c>
      <c r="AW63" s="92">
        <f>IF(AW29*'节点均价-24点'!AX29&gt;0,1,0)</f>
        <v/>
      </c>
      <c r="AX63" s="92">
        <f>IF(AX29*'节点均价-24点'!AY29&gt;0,1,0)</f>
        <v/>
      </c>
      <c r="AY63" s="92">
        <f>IF(AY29*'节点均价-24点'!AZ29&gt;0,1,0)</f>
        <v/>
      </c>
      <c r="AZ63" s="92">
        <f>IF(AZ29*'节点均价-24点'!BA29&gt;0,1,0)</f>
        <v/>
      </c>
      <c r="BA63" s="92">
        <f>IF(BA29*'节点均价-24点'!BB29&gt;0,1,0)</f>
        <v/>
      </c>
      <c r="BB63" s="92">
        <f>IF(BB29*'节点均价-24点'!BC29&gt;0,1,0)</f>
        <v/>
      </c>
      <c r="BC63" s="92">
        <f>IF(BC29*'节点均价-24点'!BD29&gt;0,1,0)</f>
        <v/>
      </c>
      <c r="BD63" s="49">
        <f>SUM(AF63:BC63)</f>
        <v/>
      </c>
    </row>
    <row r="64">
      <c r="A64" s="97" t="inlineStr">
        <is>
          <t>2025-01-31</t>
        </is>
      </c>
      <c r="B64" s="100" t="inlineStr">
        <is>
          <t>预测</t>
        </is>
      </c>
      <c r="C64" s="91">
        <f>IFERROR(AVERAGE(F64:AC64),"")</f>
        <v/>
      </c>
      <c r="D64" s="91">
        <f>IFERROR(MAX(F64:AC64),"")</f>
        <v/>
      </c>
      <c r="E64" s="91">
        <f>IFERROR(MIN(F64:AC64),"")</f>
        <v/>
      </c>
      <c r="F64" s="89">
        <f>IFERROR(AVERAGEIFS(统调负荷!$E:$E,统调负荷!$B:$B,F$3,统调负荷!$C:$C,$A64)/10,"")</f>
        <v/>
      </c>
      <c r="G64" s="89">
        <f>IFERROR(AVERAGEIFS(统调负荷!$E:$E,统调负荷!$B:$B,G$3,统调负荷!$C:$C,$A64)/10,"")</f>
        <v/>
      </c>
      <c r="H64" s="89">
        <f>IFERROR(AVERAGEIFS(统调负荷!$E:$E,统调负荷!$B:$B,H$3,统调负荷!$C:$C,$A64)/10,"")</f>
        <v/>
      </c>
      <c r="I64" s="89">
        <f>IFERROR(AVERAGEIFS(统调负荷!$E:$E,统调负荷!$B:$B,I$3,统调负荷!$C:$C,$A64)/10,"")</f>
        <v/>
      </c>
      <c r="J64" s="89">
        <f>IFERROR(AVERAGEIFS(统调负荷!$E:$E,统调负荷!$B:$B,J$3,统调负荷!$C:$C,$A64)/10,"")</f>
        <v/>
      </c>
      <c r="K64" s="89">
        <f>IFERROR(AVERAGEIFS(统调负荷!$E:$E,统调负荷!$B:$B,K$3,统调负荷!$C:$C,$A64)/10,"")</f>
        <v/>
      </c>
      <c r="L64" s="89">
        <f>IFERROR(AVERAGEIFS(统调负荷!$E:$E,统调负荷!$B:$B,L$3,统调负荷!$C:$C,$A64)/10,"")</f>
        <v/>
      </c>
      <c r="M64" s="89">
        <f>IFERROR(AVERAGEIFS(统调负荷!$E:$E,统调负荷!$B:$B,M$3,统调负荷!$C:$C,$A64)/10,"")</f>
        <v/>
      </c>
      <c r="N64" s="89">
        <f>IFERROR(AVERAGEIFS(统调负荷!$E:$E,统调负荷!$B:$B,N$3,统调负荷!$C:$C,$A64)/10,"")</f>
        <v/>
      </c>
      <c r="O64" s="89">
        <f>IFERROR(AVERAGEIFS(统调负荷!$E:$E,统调负荷!$B:$B,O$3,统调负荷!$C:$C,$A64)/10,"")</f>
        <v/>
      </c>
      <c r="P64" s="89">
        <f>IFERROR(AVERAGEIFS(统调负荷!$E:$E,统调负荷!$B:$B,P$3,统调负荷!$C:$C,$A64)/10,"")</f>
        <v/>
      </c>
      <c r="Q64" s="89">
        <f>IFERROR(AVERAGEIFS(统调负荷!$E:$E,统调负荷!$B:$B,Q$3,统调负荷!$C:$C,$A64)/10,"")</f>
        <v/>
      </c>
      <c r="R64" s="89">
        <f>IFERROR(AVERAGEIFS(统调负荷!$E:$E,统调负荷!$B:$B,R$3,统调负荷!$C:$C,$A64)/10,"")</f>
        <v/>
      </c>
      <c r="S64" s="89">
        <f>IFERROR(AVERAGEIFS(统调负荷!$E:$E,统调负荷!$B:$B,S$3,统调负荷!$C:$C,$A64)/10,"")</f>
        <v/>
      </c>
      <c r="T64" s="89">
        <f>IFERROR(AVERAGEIFS(统调负荷!$E:$E,统调负荷!$B:$B,T$3,统调负荷!$C:$C,$A64)/10,"")</f>
        <v/>
      </c>
      <c r="U64" s="89">
        <f>IFERROR(AVERAGEIFS(统调负荷!$E:$E,统调负荷!$B:$B,U$3,统调负荷!$C:$C,$A64)/10,"")</f>
        <v/>
      </c>
      <c r="V64" s="89">
        <f>IFERROR(AVERAGEIFS(统调负荷!$E:$E,统调负荷!$B:$B,V$3,统调负荷!$C:$C,$A64)/10,"")</f>
        <v/>
      </c>
      <c r="W64" s="89">
        <f>IFERROR(AVERAGEIFS(统调负荷!$E:$E,统调负荷!$B:$B,W$3,统调负荷!$C:$C,$A64)/10,"")</f>
        <v/>
      </c>
      <c r="X64" s="89">
        <f>IFERROR(AVERAGEIFS(统调负荷!$E:$E,统调负荷!$B:$B,X$3,统调负荷!$C:$C,$A64)/10,"")</f>
        <v/>
      </c>
      <c r="Y64" s="89">
        <f>IFERROR(AVERAGEIFS(统调负荷!$E:$E,统调负荷!$B:$B,Y$3,统调负荷!$C:$C,$A64)/10,"")</f>
        <v/>
      </c>
      <c r="Z64" s="89">
        <f>IFERROR(AVERAGEIFS(统调负荷!$E:$E,统调负荷!$B:$B,Z$3,统调负荷!$C:$C,$A64)/10,"")</f>
        <v/>
      </c>
      <c r="AA64" s="89">
        <f>IFERROR(AVERAGEIFS(统调负荷!$E:$E,统调负荷!$B:$B,AA$3,统调负荷!$C:$C,$A64)/10,"")</f>
        <v/>
      </c>
      <c r="AB64" s="89">
        <f>IFERROR(AVERAGEIFS(统调负荷!$E:$E,统调负荷!$B:$B,AB$3,统调负荷!$C:$C,$A64)/10,"")</f>
        <v/>
      </c>
      <c r="AC64" s="89">
        <f>IFERROR(AVERAGEIFS(统调负荷!$E:$E,统调负荷!$B:$B,AC$3,统调负荷!$C:$C,$A64)/10,"")</f>
        <v/>
      </c>
      <c r="AD64" s="89" t="n"/>
      <c r="AF64" s="92" t="n"/>
      <c r="AG64" s="92" t="n"/>
      <c r="AH64" s="92" t="n"/>
      <c r="AI64" s="92" t="n"/>
      <c r="AJ64" s="92" t="n"/>
      <c r="AK64" s="92" t="n"/>
      <c r="AL64" s="92" t="n"/>
      <c r="AM64" s="92" t="n"/>
      <c r="AN64" s="92" t="n"/>
      <c r="AO64" s="92" t="n"/>
      <c r="AP64" s="92" t="n"/>
      <c r="AQ64" s="92" t="n"/>
      <c r="AR64" s="92" t="n"/>
      <c r="AS64" s="92" t="n"/>
      <c r="AT64" s="92" t="n"/>
      <c r="AU64" s="92" t="n"/>
      <c r="AV64" s="92" t="n"/>
      <c r="AW64" s="92" t="n"/>
      <c r="AX64" s="92" t="n"/>
      <c r="AY64" s="92" t="n"/>
      <c r="AZ64" s="92" t="n"/>
      <c r="BA64" s="92" t="n"/>
      <c r="BB64" s="92" t="n"/>
      <c r="BC64" s="92" t="n"/>
    </row>
    <row r="65">
      <c r="A65" s="99" t="inlineStr">
        <is>
          <t>2025-01-31</t>
        </is>
      </c>
      <c r="B65" s="100" t="inlineStr">
        <is>
          <t>实际</t>
        </is>
      </c>
      <c r="C65" s="91">
        <f>IFERROR(AVERAGE(F65:AC65),"")</f>
        <v/>
      </c>
      <c r="D65" s="91">
        <f>IFERROR(MAX(F65:AC65),"")</f>
        <v/>
      </c>
      <c r="E65" s="91">
        <f>IFERROR(MIN(F65:AC65),"")</f>
        <v/>
      </c>
      <c r="F65" s="89">
        <f>IFERROR(AVERAGEIFS(统调负荷!$N:$N,统调负荷!$B:$B,F$3,统调负荷!$C:$C,$A65)/10,"")</f>
        <v/>
      </c>
      <c r="G65" s="89">
        <f>IFERROR(AVERAGEIFS(统调负荷!$N:$N,统调负荷!$B:$B,G$3,统调负荷!$C:$C,$A65)/10,"")</f>
        <v/>
      </c>
      <c r="H65" s="89">
        <f>IFERROR(AVERAGEIFS(统调负荷!$N:$N,统调负荷!$B:$B,H$3,统调负荷!$C:$C,$A65)/10,"")</f>
        <v/>
      </c>
      <c r="I65" s="89">
        <f>IFERROR(AVERAGEIFS(统调负荷!$N:$N,统调负荷!$B:$B,I$3,统调负荷!$C:$C,$A65)/10,"")</f>
        <v/>
      </c>
      <c r="J65" s="89">
        <f>IFERROR(AVERAGEIFS(统调负荷!$N:$N,统调负荷!$B:$B,J$3,统调负荷!$C:$C,$A65)/10,"")</f>
        <v/>
      </c>
      <c r="K65" s="89">
        <f>IFERROR(AVERAGEIFS(统调负荷!$N:$N,统调负荷!$B:$B,K$3,统调负荷!$C:$C,$A65)/10,"")</f>
        <v/>
      </c>
      <c r="L65" s="89">
        <f>IFERROR(AVERAGEIFS(统调负荷!$N:$N,统调负荷!$B:$B,L$3,统调负荷!$C:$C,$A65)/10,"")</f>
        <v/>
      </c>
      <c r="M65" s="89">
        <f>IFERROR(AVERAGEIFS(统调负荷!$N:$N,统调负荷!$B:$B,M$3,统调负荷!$C:$C,$A65)/10,"")</f>
        <v/>
      </c>
      <c r="N65" s="89">
        <f>IFERROR(AVERAGEIFS(统调负荷!$N:$N,统调负荷!$B:$B,N$3,统调负荷!$C:$C,$A65)/10,"")</f>
        <v/>
      </c>
      <c r="O65" s="89">
        <f>IFERROR(AVERAGEIFS(统调负荷!$N:$N,统调负荷!$B:$B,O$3,统调负荷!$C:$C,$A65)/10,"")</f>
        <v/>
      </c>
      <c r="P65" s="89">
        <f>IFERROR(AVERAGEIFS(统调负荷!$N:$N,统调负荷!$B:$B,P$3,统调负荷!$C:$C,$A65)/10,"")</f>
        <v/>
      </c>
      <c r="Q65" s="89">
        <f>IFERROR(AVERAGEIFS(统调负荷!$N:$N,统调负荷!$B:$B,Q$3,统调负荷!$C:$C,$A65)/10,"")</f>
        <v/>
      </c>
      <c r="R65" s="89">
        <f>IFERROR(AVERAGEIFS(统调负荷!$N:$N,统调负荷!$B:$B,R$3,统调负荷!$C:$C,$A65)/10,"")</f>
        <v/>
      </c>
      <c r="S65" s="89">
        <f>IFERROR(AVERAGEIFS(统调负荷!$N:$N,统调负荷!$B:$B,S$3,统调负荷!$C:$C,$A65)/10,"")</f>
        <v/>
      </c>
      <c r="T65" s="89">
        <f>IFERROR(AVERAGEIFS(统调负荷!$N:$N,统调负荷!$B:$B,T$3,统调负荷!$C:$C,$A65)/10,"")</f>
        <v/>
      </c>
      <c r="U65" s="89">
        <f>IFERROR(AVERAGEIFS(统调负荷!$N:$N,统调负荷!$B:$B,U$3,统调负荷!$C:$C,$A65)/10,"")</f>
        <v/>
      </c>
      <c r="V65" s="89">
        <f>IFERROR(AVERAGEIFS(统调负荷!$N:$N,统调负荷!$B:$B,V$3,统调负荷!$C:$C,$A65)/10,"")</f>
        <v/>
      </c>
      <c r="W65" s="89">
        <f>IFERROR(AVERAGEIFS(统调负荷!$N:$N,统调负荷!$B:$B,W$3,统调负荷!$C:$C,$A65)/10,"")</f>
        <v/>
      </c>
      <c r="X65" s="89">
        <f>IFERROR(AVERAGEIFS(统调负荷!$N:$N,统调负荷!$B:$B,X$3,统调负荷!$C:$C,$A65)/10,"")</f>
        <v/>
      </c>
      <c r="Y65" s="89">
        <f>IFERROR(AVERAGEIFS(统调负荷!$N:$N,统调负荷!$B:$B,Y$3,统调负荷!$C:$C,$A65)/10,"")</f>
        <v/>
      </c>
      <c r="Z65" s="89">
        <f>IFERROR(AVERAGEIFS(统调负荷!$N:$N,统调负荷!$B:$B,Z$3,统调负荷!$C:$C,$A65)/10,"")</f>
        <v/>
      </c>
      <c r="AA65" s="89">
        <f>IFERROR(AVERAGEIFS(统调负荷!$N:$N,统调负荷!$B:$B,AA$3,统调负荷!$C:$C,$A65)/10,"")</f>
        <v/>
      </c>
      <c r="AB65" s="89">
        <f>IFERROR(AVERAGEIFS(统调负荷!$N:$N,统调负荷!$B:$B,AB$3,统调负荷!$C:$C,$A65)/10,"")</f>
        <v/>
      </c>
      <c r="AC65" s="89">
        <f>IFERROR(AVERAGEIFS(统调负荷!$N:$N,统调负荷!$B:$B,AC$3,统调负荷!$C:$C,$A65)/10,"")</f>
        <v/>
      </c>
      <c r="AD65" s="89" t="n"/>
      <c r="AF65" s="92" t="n"/>
      <c r="AG65" s="92" t="n"/>
      <c r="AH65" s="92" t="n"/>
      <c r="AI65" s="92" t="n"/>
      <c r="AJ65" s="92" t="n"/>
      <c r="AK65" s="92" t="n"/>
      <c r="AL65" s="92" t="n"/>
      <c r="AM65" s="92" t="n"/>
      <c r="AN65" s="92" t="n"/>
      <c r="AO65" s="92" t="n"/>
      <c r="AP65" s="92" t="n"/>
      <c r="AQ65" s="92" t="n"/>
      <c r="AR65" s="92" t="n"/>
      <c r="AS65" s="92" t="n"/>
      <c r="AT65" s="92" t="n"/>
      <c r="AU65" s="92" t="n"/>
      <c r="AV65" s="92" t="n"/>
      <c r="AW65" s="92" t="n"/>
      <c r="AX65" s="92" t="n"/>
      <c r="AY65" s="92" t="n"/>
      <c r="AZ65" s="92" t="n"/>
      <c r="BA65" s="92" t="n"/>
      <c r="BB65" s="92" t="n"/>
      <c r="BC65" s="92" t="n"/>
    </row>
    <row r="66">
      <c r="A66" s="101" t="n"/>
      <c r="B66" s="100" t="n"/>
      <c r="C66" s="91" t="n"/>
      <c r="D66" s="91" t="n"/>
      <c r="E66" s="91" t="n"/>
      <c r="F66" s="89" t="n"/>
      <c r="G66" s="89" t="n"/>
      <c r="H66" s="89" t="n"/>
      <c r="I66" s="89" t="n"/>
      <c r="J66" s="89" t="n"/>
      <c r="K66" s="89" t="n"/>
      <c r="L66" s="89" t="n"/>
      <c r="M66" s="89" t="n"/>
      <c r="N66" s="89" t="n"/>
      <c r="O66" s="89" t="n"/>
      <c r="P66" s="89" t="n"/>
      <c r="Q66" s="89" t="n"/>
      <c r="R66" s="89" t="n"/>
      <c r="S66" s="89" t="n"/>
      <c r="T66" s="89" t="n"/>
      <c r="U66" s="89" t="n"/>
      <c r="V66" s="89" t="n"/>
      <c r="W66" s="89" t="n"/>
      <c r="X66" s="89" t="n"/>
      <c r="Y66" s="89" t="n"/>
      <c r="Z66" s="89" t="n"/>
      <c r="AA66" s="89" t="n"/>
      <c r="AB66" s="89" t="n"/>
      <c r="AC66" s="89" t="n"/>
      <c r="AD66" s="89" t="n"/>
      <c r="AF66" s="92" t="n"/>
      <c r="AG66" s="92" t="n"/>
      <c r="AH66" s="92" t="n"/>
      <c r="AI66" s="92" t="n"/>
      <c r="AJ66" s="92" t="n"/>
      <c r="AK66" s="92" t="n"/>
      <c r="AL66" s="92" t="n"/>
      <c r="AM66" s="92" t="n"/>
      <c r="AN66" s="92" t="n"/>
      <c r="AO66" s="92" t="n"/>
      <c r="AP66" s="92" t="n"/>
      <c r="AQ66" s="92" t="n"/>
      <c r="AR66" s="92" t="n"/>
      <c r="AS66" s="92" t="n"/>
      <c r="AT66" s="92" t="n"/>
      <c r="AU66" s="92" t="n"/>
      <c r="AV66" s="92" t="n"/>
      <c r="AW66" s="92" t="n"/>
      <c r="AX66" s="92" t="n"/>
      <c r="AY66" s="92" t="n"/>
      <c r="AZ66" s="92" t="n"/>
      <c r="BA66" s="92" t="n"/>
      <c r="BB66" s="92" t="n"/>
      <c r="BC66" s="92" t="n"/>
    </row>
    <row r="67">
      <c r="A67" s="101" t="n"/>
      <c r="B67" s="100" t="n"/>
      <c r="C67" s="91" t="n"/>
      <c r="D67" s="91" t="n"/>
      <c r="E67" s="91" t="n"/>
      <c r="F67" s="89" t="n"/>
      <c r="G67" s="89" t="n"/>
      <c r="H67" s="89" t="n"/>
      <c r="I67" s="89" t="n"/>
      <c r="J67" s="89" t="n"/>
      <c r="K67" s="89" t="n"/>
      <c r="L67" s="89" t="n"/>
      <c r="M67" s="89" t="n"/>
      <c r="N67" s="89" t="n"/>
      <c r="O67" s="89" t="n"/>
      <c r="P67" s="89" t="n"/>
      <c r="Q67" s="89" t="n"/>
      <c r="R67" s="89" t="n"/>
      <c r="S67" s="89" t="n"/>
      <c r="T67" s="89" t="n"/>
      <c r="U67" s="89" t="n"/>
      <c r="V67" s="89" t="n"/>
      <c r="W67" s="89" t="n"/>
      <c r="X67" s="89" t="n"/>
      <c r="Y67" s="89" t="n"/>
      <c r="Z67" s="89" t="n"/>
      <c r="AA67" s="89" t="n"/>
      <c r="AB67" s="89" t="n"/>
      <c r="AC67" s="89" t="n"/>
      <c r="AD67" s="89" t="n"/>
      <c r="AF67" s="92" t="n"/>
      <c r="AG67" s="92" t="n"/>
      <c r="AH67" s="92" t="n"/>
      <c r="AI67" s="92" t="n"/>
      <c r="AJ67" s="92" t="n"/>
      <c r="AK67" s="92" t="n"/>
      <c r="AL67" s="92" t="n"/>
      <c r="AM67" s="92" t="n"/>
      <c r="AN67" s="92" t="n"/>
      <c r="AO67" s="92" t="n"/>
      <c r="AP67" s="92" t="n"/>
      <c r="AQ67" s="92" t="n"/>
      <c r="AR67" s="92" t="n"/>
      <c r="AS67" s="92" t="n"/>
      <c r="AT67" s="92" t="n"/>
      <c r="AU67" s="92" t="n"/>
      <c r="AV67" s="92" t="n"/>
      <c r="AW67" s="92" t="n"/>
      <c r="AX67" s="92" t="n"/>
      <c r="AY67" s="92" t="n"/>
      <c r="AZ67" s="92" t="n"/>
      <c r="BA67" s="92" t="n"/>
      <c r="BB67" s="92" t="n"/>
      <c r="BC67" s="92" t="n"/>
    </row>
    <row r="68">
      <c r="A68" s="97" t="n"/>
      <c r="B68" s="100" t="n"/>
      <c r="C68" s="91" t="n"/>
      <c r="D68" s="91" t="n"/>
      <c r="E68" s="91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89" t="n"/>
      <c r="W68" s="89" t="n"/>
      <c r="X68" s="89" t="n"/>
      <c r="Y68" s="89" t="n"/>
      <c r="Z68" s="89" t="n"/>
      <c r="AA68" s="89" t="n"/>
      <c r="AB68" s="89" t="n"/>
      <c r="AC68" s="89" t="n"/>
      <c r="AD68" s="89" t="n"/>
      <c r="AF68" s="92" t="n"/>
      <c r="AG68" s="92" t="n"/>
      <c r="AH68" s="92" t="n"/>
      <c r="AI68" s="92" t="n"/>
      <c r="AJ68" s="92" t="n"/>
      <c r="AK68" s="92" t="n"/>
      <c r="AL68" s="92" t="n"/>
      <c r="AM68" s="92" t="n"/>
      <c r="AN68" s="92" t="n"/>
      <c r="AO68" s="92" t="n"/>
      <c r="AP68" s="92" t="n"/>
      <c r="AQ68" s="92" t="n"/>
      <c r="AR68" s="92" t="n"/>
      <c r="AS68" s="92" t="n"/>
      <c r="AT68" s="92" t="n"/>
      <c r="AU68" s="92" t="n"/>
      <c r="AV68" s="92" t="n"/>
      <c r="AW68" s="92" t="n"/>
      <c r="AX68" s="92" t="n"/>
      <c r="AY68" s="92" t="n"/>
      <c r="AZ68" s="92" t="n"/>
      <c r="BA68" s="92" t="n"/>
      <c r="BB68" s="92" t="n"/>
      <c r="BC68" s="92" t="n"/>
    </row>
    <row r="69">
      <c r="A69" s="99" t="n"/>
      <c r="B69" s="100" t="n"/>
      <c r="C69" s="91">
        <f>C5/C47</f>
        <v/>
      </c>
      <c r="D69" s="91" t="n"/>
      <c r="E69" s="91" t="n"/>
      <c r="F69" s="89" t="n"/>
      <c r="G69" s="89" t="n"/>
      <c r="H69" s="89" t="n"/>
      <c r="I69" s="89" t="n"/>
      <c r="J69" s="89" t="n"/>
      <c r="K69" s="89" t="n"/>
      <c r="L69" s="89" t="n"/>
      <c r="M69" s="89" t="n"/>
      <c r="N69" s="89" t="n"/>
      <c r="O69" s="89" t="n"/>
      <c r="P69" s="89" t="n"/>
      <c r="Q69" s="89" t="n"/>
      <c r="R69" s="89" t="n"/>
      <c r="S69" s="89" t="n"/>
      <c r="T69" s="89" t="n"/>
      <c r="U69" s="89" t="n"/>
      <c r="V69" s="89" t="n"/>
      <c r="W69" s="89" t="n"/>
      <c r="X69" s="89" t="n"/>
      <c r="Y69" s="89" t="n"/>
      <c r="Z69" s="89" t="n"/>
      <c r="AA69" s="89" t="n"/>
      <c r="AB69" s="89" t="n"/>
      <c r="AC69" s="89" t="n"/>
      <c r="AD69" s="89" t="n"/>
      <c r="AF69" s="92" t="n"/>
      <c r="AG69" s="92" t="n"/>
      <c r="AH69" s="92" t="n"/>
      <c r="AI69" s="92" t="n"/>
      <c r="AJ69" s="92" t="n"/>
      <c r="AK69" s="92" t="n"/>
      <c r="AL69" s="92" t="n"/>
      <c r="AM69" s="92" t="n"/>
      <c r="AN69" s="92" t="n"/>
      <c r="AO69" s="92" t="n"/>
      <c r="AP69" s="92" t="n"/>
      <c r="AQ69" s="92" t="n"/>
      <c r="AR69" s="92" t="n"/>
      <c r="AS69" s="92" t="n"/>
      <c r="AT69" s="92" t="n"/>
      <c r="AU69" s="92" t="n"/>
      <c r="AV69" s="92" t="n"/>
      <c r="AW69" s="92" t="n"/>
      <c r="AX69" s="92" t="n"/>
      <c r="AY69" s="92" t="n"/>
      <c r="AZ69" s="92" t="n"/>
      <c r="BA69" s="92" t="n"/>
      <c r="BB69" s="92" t="n"/>
      <c r="BC69" s="92" t="n"/>
    </row>
    <row r="70">
      <c r="AE70" s="50" t="inlineStr">
        <is>
          <t>2023-07-29</t>
        </is>
      </c>
      <c r="AF70" s="92">
        <f>IF(AF32*'节点均价-24点'!AG32&gt;0,1,0)</f>
        <v/>
      </c>
      <c r="AG70" s="92">
        <f>IF(AG32*'节点均价-24点'!AH32&gt;0,1,0)</f>
        <v/>
      </c>
      <c r="AH70" s="92">
        <f>IF(AH32*'节点均价-24点'!AI32&gt;0,1,0)</f>
        <v/>
      </c>
      <c r="AI70" s="92">
        <f>IF(AI32*'节点均价-24点'!AJ32&gt;0,1,0)</f>
        <v/>
      </c>
      <c r="AJ70" s="92">
        <f>IF(AJ32*'节点均价-24点'!AK32&gt;0,1,0)</f>
        <v/>
      </c>
      <c r="AK70" s="92">
        <f>IF(AK32*'节点均价-24点'!AL32&gt;0,1,0)</f>
        <v/>
      </c>
      <c r="AL70" s="92">
        <f>IF(AL32*'节点均价-24点'!AM32&gt;0,1,0)</f>
        <v/>
      </c>
      <c r="AM70" s="92">
        <f>IF(AM32*'节点均价-24点'!AN32&gt;0,1,0)</f>
        <v/>
      </c>
      <c r="AN70" s="92">
        <f>IF(AN32*'节点均价-24点'!AO32&gt;0,1,0)</f>
        <v/>
      </c>
      <c r="AO70" s="92">
        <f>IF(AO32*'节点均价-24点'!AP32&gt;0,1,0)</f>
        <v/>
      </c>
      <c r="AP70" s="92">
        <f>IF(AP32*'节点均价-24点'!AQ32&gt;0,1,0)</f>
        <v/>
      </c>
      <c r="AQ70" s="92">
        <f>IF(AQ32*'节点均价-24点'!AR32&gt;0,1,0)</f>
        <v/>
      </c>
      <c r="AR70" s="92">
        <f>IF(AR32*'节点均价-24点'!AS32&gt;0,1,0)</f>
        <v/>
      </c>
      <c r="AS70" s="92">
        <f>IF(AS32*'节点均价-24点'!AT32&gt;0,1,0)</f>
        <v/>
      </c>
      <c r="AT70" s="92">
        <f>IF(AT32*'节点均价-24点'!AU32&gt;0,1,0)</f>
        <v/>
      </c>
      <c r="AU70" s="92">
        <f>IF(AU32*'节点均价-24点'!AV32&gt;0,1,0)</f>
        <v/>
      </c>
      <c r="AV70" s="92">
        <f>IF(AV32*'节点均价-24点'!AW32&gt;0,1,0)</f>
        <v/>
      </c>
      <c r="AW70" s="92">
        <f>IF(AW32*'节点均价-24点'!AX32&gt;0,1,0)</f>
        <v/>
      </c>
      <c r="AX70" s="92">
        <f>IF(AX32*'节点均价-24点'!AY32&gt;0,1,0)</f>
        <v/>
      </c>
      <c r="AY70" s="92">
        <f>IF(AY32*'节点均价-24点'!AZ32&gt;0,1,0)</f>
        <v/>
      </c>
      <c r="AZ70" s="92">
        <f>IF(AZ32*'节点均价-24点'!BA32&gt;0,1,0)</f>
        <v/>
      </c>
      <c r="BA70" s="92">
        <f>IF(BA32*'节点均价-24点'!BB32&gt;0,1,0)</f>
        <v/>
      </c>
      <c r="BB70" s="92">
        <f>IF(BB32*'节点均价-24点'!BC32&gt;0,1,0)</f>
        <v/>
      </c>
      <c r="BC70" s="92">
        <f>IF(BC32*'节点均价-24点'!BD32&gt;0,1,0)</f>
        <v/>
      </c>
    </row>
    <row r="71">
      <c r="B71" s="80" t="inlineStr">
        <is>
          <t>预测</t>
        </is>
      </c>
      <c r="C71" s="84">
        <f>IFERROR(AVERAGE(F71:AC71),"")</f>
        <v/>
      </c>
      <c r="D71" s="91">
        <f>IFERROR(MAX(F71:AC71),"")</f>
        <v/>
      </c>
      <c r="E71" s="91">
        <f>IFERROR(MIN(F71:AC71),"")</f>
        <v/>
      </c>
      <c r="F71" s="82">
        <f>AVERAGEIFS(F$4:F$63,$B$4:$B$63,"预测")</f>
        <v/>
      </c>
      <c r="G71" s="82">
        <f>AVERAGEIFS(G$4:G$63,$B$4:$B$63,"预测")</f>
        <v/>
      </c>
      <c r="H71" s="82">
        <f>AVERAGEIFS(H$4:H$63,$B$4:$B$63,"预测")</f>
        <v/>
      </c>
      <c r="I71" s="82">
        <f>AVERAGEIFS(I$4:I$63,$B$4:$B$63,"预测")</f>
        <v/>
      </c>
      <c r="J71" s="82">
        <f>AVERAGEIFS(J$4:J$63,$B$4:$B$63,"预测")</f>
        <v/>
      </c>
      <c r="K71" s="82">
        <f>AVERAGEIFS(K$4:K$63,$B$4:$B$63,"预测")</f>
        <v/>
      </c>
      <c r="L71" s="82">
        <f>AVERAGEIFS(L$4:L$63,$B$4:$B$63,"预测")</f>
        <v/>
      </c>
      <c r="M71" s="82">
        <f>AVERAGEIFS(M$4:M$63,$B$4:$B$63,"预测")</f>
        <v/>
      </c>
      <c r="N71" s="82">
        <f>AVERAGEIFS(N$4:N$63,$B$4:$B$63,"预测")</f>
        <v/>
      </c>
      <c r="O71" s="82">
        <f>AVERAGEIFS(O$4:O$63,$B$4:$B$63,"预测")</f>
        <v/>
      </c>
      <c r="P71" s="82">
        <f>AVERAGEIFS(P$4:P$63,$B$4:$B$63,"预测")</f>
        <v/>
      </c>
      <c r="Q71" s="82">
        <f>AVERAGEIFS(Q$4:Q$63,$B$4:$B$63,"预测")</f>
        <v/>
      </c>
      <c r="R71" s="82">
        <f>AVERAGEIFS(R$4:R$63,$B$4:$B$63,"预测")</f>
        <v/>
      </c>
      <c r="S71" s="82">
        <f>AVERAGEIFS(S$4:S$63,$B$4:$B$63,"预测")</f>
        <v/>
      </c>
      <c r="T71" s="82">
        <f>AVERAGEIFS(T$4:T$63,$B$4:$B$63,"预测")</f>
        <v/>
      </c>
      <c r="U71" s="82">
        <f>AVERAGEIFS(U$4:U$63,$B$4:$B$63,"预测")</f>
        <v/>
      </c>
      <c r="V71" s="82">
        <f>AVERAGEIFS(V$4:V$63,$B$4:$B$63,"预测")</f>
        <v/>
      </c>
      <c r="W71" s="82">
        <f>AVERAGEIFS(W$4:W$63,$B$4:$B$63,"预测")</f>
        <v/>
      </c>
      <c r="X71" s="82">
        <f>AVERAGEIFS(X$4:X$63,$B$4:$B$63,"预测")</f>
        <v/>
      </c>
      <c r="Y71" s="82">
        <f>AVERAGEIFS(Y$4:Y$63,$B$4:$B$63,"预测")</f>
        <v/>
      </c>
      <c r="Z71" s="82">
        <f>AVERAGEIFS(Z$4:Z$63,$B$4:$B$63,"预测")</f>
        <v/>
      </c>
      <c r="AA71" s="82">
        <f>AVERAGEIFS(AA$4:AA$63,$B$4:$B$63,"预测")</f>
        <v/>
      </c>
      <c r="AB71" s="82">
        <f>AVERAGEIFS(AB$4:AB$63,$B$4:$B$63,"预测")</f>
        <v/>
      </c>
      <c r="AC71" s="82">
        <f>AVERAGEIFS(AC$4:AC$63,$B$4:$B$63,"预测")</f>
        <v/>
      </c>
      <c r="AE71" s="50" t="inlineStr">
        <is>
          <t>2023-07-30</t>
        </is>
      </c>
      <c r="AF71" s="92">
        <f>IF(AF33*'节点均价-24点'!AG33&gt;0,1,0)</f>
        <v/>
      </c>
      <c r="AG71" s="92">
        <f>IF(AG33*'节点均价-24点'!AH33&gt;0,1,0)</f>
        <v/>
      </c>
      <c r="AH71" s="92">
        <f>IF(AH33*'节点均价-24点'!AI33&gt;0,1,0)</f>
        <v/>
      </c>
      <c r="AI71" s="92">
        <f>IF(AI33*'节点均价-24点'!AJ33&gt;0,1,0)</f>
        <v/>
      </c>
      <c r="AJ71" s="92">
        <f>IF(AJ33*'节点均价-24点'!AK33&gt;0,1,0)</f>
        <v/>
      </c>
      <c r="AK71" s="92">
        <f>IF(AK33*'节点均价-24点'!AL33&gt;0,1,0)</f>
        <v/>
      </c>
      <c r="AL71" s="92">
        <f>IF(AL33*'节点均价-24点'!AM33&gt;0,1,0)</f>
        <v/>
      </c>
      <c r="AM71" s="92">
        <f>IF(AM33*'节点均价-24点'!AN33&gt;0,1,0)</f>
        <v/>
      </c>
      <c r="AN71" s="92">
        <f>IF(AN33*'节点均价-24点'!AO33&gt;0,1,0)</f>
        <v/>
      </c>
      <c r="AO71" s="92">
        <f>IF(AO33*'节点均价-24点'!AP33&gt;0,1,0)</f>
        <v/>
      </c>
      <c r="AP71" s="92">
        <f>IF(AP33*'节点均价-24点'!AQ33&gt;0,1,0)</f>
        <v/>
      </c>
      <c r="AQ71" s="92">
        <f>IF(AQ33*'节点均价-24点'!AR33&gt;0,1,0)</f>
        <v/>
      </c>
      <c r="AR71" s="92">
        <f>IF(AR33*'节点均价-24点'!AS33&gt;0,1,0)</f>
        <v/>
      </c>
      <c r="AS71" s="92">
        <f>IF(AS33*'节点均价-24点'!AT33&gt;0,1,0)</f>
        <v/>
      </c>
      <c r="AT71" s="92">
        <f>IF(AT33*'节点均价-24点'!AU33&gt;0,1,0)</f>
        <v/>
      </c>
      <c r="AU71" s="92">
        <f>IF(AU33*'节点均价-24点'!AV33&gt;0,1,0)</f>
        <v/>
      </c>
      <c r="AV71" s="92">
        <f>IF(AV33*'节点均价-24点'!AW33&gt;0,1,0)</f>
        <v/>
      </c>
      <c r="AW71" s="92">
        <f>IF(AW33*'节点均价-24点'!AX33&gt;0,1,0)</f>
        <v/>
      </c>
      <c r="AX71" s="92">
        <f>IF(AX33*'节点均价-24点'!AY33&gt;0,1,0)</f>
        <v/>
      </c>
      <c r="AY71" s="92">
        <f>IF(AY33*'节点均价-24点'!AZ33&gt;0,1,0)</f>
        <v/>
      </c>
      <c r="AZ71" s="92">
        <f>IF(AZ33*'节点均价-24点'!BA33&gt;0,1,0)</f>
        <v/>
      </c>
      <c r="BA71" s="92">
        <f>IF(BA33*'节点均价-24点'!BB33&gt;0,1,0)</f>
        <v/>
      </c>
      <c r="BB71" s="92">
        <f>IF(BB33*'节点均价-24点'!BC33&gt;0,1,0)</f>
        <v/>
      </c>
      <c r="BC71" s="92">
        <f>IF(BC33*'节点均价-24点'!BD33&gt;0,1,0)</f>
        <v/>
      </c>
    </row>
    <row r="72">
      <c r="A72" s="89" t="n"/>
      <c r="B72" s="82" t="inlineStr">
        <is>
          <t>实际</t>
        </is>
      </c>
      <c r="C72" s="84">
        <f>IFERROR(AVERAGE(F72:AC72),"")</f>
        <v/>
      </c>
      <c r="D72" s="91">
        <f>IFERROR(MAX(F72:AC72),"")</f>
        <v/>
      </c>
      <c r="E72" s="91">
        <f>IFERROR(MIN(F72:AC72),"")</f>
        <v/>
      </c>
      <c r="F72" s="82">
        <f>AVERAGEIFS(F$4:F$63,$B$4:$B$63,"实际")</f>
        <v/>
      </c>
      <c r="G72" s="82">
        <f>AVERAGEIFS(G$4:G$63,$B$4:$B$63,"实际")</f>
        <v/>
      </c>
      <c r="H72" s="82">
        <f>AVERAGEIFS(H$4:H$63,$B$4:$B$63,"实际")</f>
        <v/>
      </c>
      <c r="I72" s="82">
        <f>AVERAGEIFS(I$4:I$63,$B$4:$B$63,"实际")</f>
        <v/>
      </c>
      <c r="J72" s="82">
        <f>AVERAGEIFS(J$4:J$63,$B$4:$B$63,"实际")</f>
        <v/>
      </c>
      <c r="K72" s="82">
        <f>AVERAGEIFS(K$4:K$63,$B$4:$B$63,"实际")</f>
        <v/>
      </c>
      <c r="L72" s="82">
        <f>AVERAGEIFS(L$4:L$63,$B$4:$B$63,"实际")</f>
        <v/>
      </c>
      <c r="M72" s="82">
        <f>AVERAGEIFS(M$4:M$63,$B$4:$B$63,"实际")</f>
        <v/>
      </c>
      <c r="N72" s="82">
        <f>AVERAGEIFS(N$4:N$63,$B$4:$B$63,"实际")</f>
        <v/>
      </c>
      <c r="O72" s="82">
        <f>AVERAGEIFS(O$4:O$63,$B$4:$B$63,"实际")</f>
        <v/>
      </c>
      <c r="P72" s="82">
        <f>AVERAGEIFS(P$4:P$63,$B$4:$B$63,"实际")</f>
        <v/>
      </c>
      <c r="Q72" s="82">
        <f>AVERAGEIFS(Q$4:Q$63,$B$4:$B$63,"实际")</f>
        <v/>
      </c>
      <c r="R72" s="82">
        <f>AVERAGEIFS(R$4:R$63,$B$4:$B$63,"实际")</f>
        <v/>
      </c>
      <c r="S72" s="82">
        <f>AVERAGEIFS(S$4:S$63,$B$4:$B$63,"实际")</f>
        <v/>
      </c>
      <c r="T72" s="82">
        <f>AVERAGEIFS(T$4:T$63,$B$4:$B$63,"实际")</f>
        <v/>
      </c>
      <c r="U72" s="82">
        <f>AVERAGEIFS(U$4:U$63,$B$4:$B$63,"实际")</f>
        <v/>
      </c>
      <c r="V72" s="82">
        <f>AVERAGEIFS(V$4:V$63,$B$4:$B$63,"实际")</f>
        <v/>
      </c>
      <c r="W72" s="82">
        <f>AVERAGEIFS(W$4:W$63,$B$4:$B$63,"实际")</f>
        <v/>
      </c>
      <c r="X72" s="82">
        <f>AVERAGEIFS(X$4:X$63,$B$4:$B$63,"实际")</f>
        <v/>
      </c>
      <c r="Y72" s="82">
        <f>AVERAGEIFS(Y$4:Y$63,$B$4:$B$63,"实际")</f>
        <v/>
      </c>
      <c r="Z72" s="82">
        <f>AVERAGEIFS(Z$4:Z$63,$B$4:$B$63,"实际")</f>
        <v/>
      </c>
      <c r="AA72" s="82">
        <f>AVERAGEIFS(AA$4:AA$63,$B$4:$B$63,"实际")</f>
        <v/>
      </c>
      <c r="AB72" s="82">
        <f>AVERAGEIFS(AB$4:AB$63,$B$4:$B$63,"实际")</f>
        <v/>
      </c>
      <c r="AC72" s="82">
        <f>AVERAGEIFS(AC$4:AC$63,$B$4:$B$63,"实际")</f>
        <v/>
      </c>
      <c r="AE72" s="50" t="inlineStr">
        <is>
          <t>2023-07-31</t>
        </is>
      </c>
      <c r="AF72" s="92">
        <f>IF(AF34*'节点均价-24点'!AG34&gt;0,1,0)</f>
        <v/>
      </c>
      <c r="AG72" s="92">
        <f>IF(AG34*'节点均价-24点'!AH34&gt;0,1,0)</f>
        <v/>
      </c>
      <c r="AH72" s="92">
        <f>IF(AH34*'节点均价-24点'!AI34&gt;0,1,0)</f>
        <v/>
      </c>
      <c r="AI72" s="92">
        <f>IF(AI34*'节点均价-24点'!AJ34&gt;0,1,0)</f>
        <v/>
      </c>
      <c r="AJ72" s="92">
        <f>IF(AJ34*'节点均价-24点'!AK34&gt;0,1,0)</f>
        <v/>
      </c>
      <c r="AK72" s="92">
        <f>IF(AK34*'节点均价-24点'!AL34&gt;0,1,0)</f>
        <v/>
      </c>
      <c r="AL72" s="92">
        <f>IF(AL34*'节点均价-24点'!AM34&gt;0,1,0)</f>
        <v/>
      </c>
      <c r="AM72" s="92">
        <f>IF(AM34*'节点均价-24点'!AN34&gt;0,1,0)</f>
        <v/>
      </c>
      <c r="AN72" s="92">
        <f>IF(AN34*'节点均价-24点'!AO34&gt;0,1,0)</f>
        <v/>
      </c>
      <c r="AO72" s="92">
        <f>IF(AO34*'节点均价-24点'!AP34&gt;0,1,0)</f>
        <v/>
      </c>
      <c r="AP72" s="92">
        <f>IF(AP34*'节点均价-24点'!AQ34&gt;0,1,0)</f>
        <v/>
      </c>
      <c r="AQ72" s="92">
        <f>IF(AQ34*'节点均价-24点'!AR34&gt;0,1,0)</f>
        <v/>
      </c>
      <c r="AR72" s="92">
        <f>IF(AR34*'节点均价-24点'!AS34&gt;0,1,0)</f>
        <v/>
      </c>
      <c r="AS72" s="92">
        <f>IF(AS34*'节点均价-24点'!AT34&gt;0,1,0)</f>
        <v/>
      </c>
      <c r="AT72" s="92">
        <f>IF(AT34*'节点均价-24点'!AU34&gt;0,1,0)</f>
        <v/>
      </c>
      <c r="AU72" s="92">
        <f>IF(AU34*'节点均价-24点'!AV34&gt;0,1,0)</f>
        <v/>
      </c>
      <c r="AV72" s="92">
        <f>IF(AV34*'节点均价-24点'!AW34&gt;0,1,0)</f>
        <v/>
      </c>
      <c r="AW72" s="92">
        <f>IF(AW34*'节点均价-24点'!AX34&gt;0,1,0)</f>
        <v/>
      </c>
      <c r="AX72" s="92">
        <f>IF(AX34*'节点均价-24点'!AY34&gt;0,1,0)</f>
        <v/>
      </c>
      <c r="AY72" s="92">
        <f>IF(AY34*'节点均价-24点'!AZ34&gt;0,1,0)</f>
        <v/>
      </c>
      <c r="AZ72" s="92">
        <f>IF(AZ34*'节点均价-24点'!BA34&gt;0,1,0)</f>
        <v/>
      </c>
      <c r="BA72" s="92">
        <f>IF(BA34*'节点均价-24点'!BB34&gt;0,1,0)</f>
        <v/>
      </c>
      <c r="BB72" s="92">
        <f>IF(BB34*'节点均价-24点'!BC34&gt;0,1,0)</f>
        <v/>
      </c>
      <c r="BC72" s="92">
        <f>IF(BC34*'节点均价-24点'!BD34&gt;0,1,0)</f>
        <v/>
      </c>
    </row>
    <row r="73">
      <c r="A73" s="93" t="inlineStr">
        <is>
          <t>日期</t>
        </is>
      </c>
      <c r="B73" s="94" t="inlineStr">
        <is>
          <t>类别</t>
        </is>
      </c>
      <c r="C73" s="95" t="inlineStr">
        <is>
          <t>平均</t>
        </is>
      </c>
      <c r="D73" s="95" t="inlineStr">
        <is>
          <t>最大</t>
        </is>
      </c>
      <c r="E73" s="95" t="inlineStr">
        <is>
          <t>最小</t>
        </is>
      </c>
      <c r="F73" s="36" t="n">
        <v>0</v>
      </c>
      <c r="G73" s="36" t="n">
        <v>1</v>
      </c>
      <c r="H73" s="36" t="n">
        <v>2</v>
      </c>
      <c r="I73" s="36" t="n">
        <v>3</v>
      </c>
      <c r="J73" s="36" t="n">
        <v>4</v>
      </c>
      <c r="K73" s="36" t="n">
        <v>5</v>
      </c>
      <c r="L73" s="36" t="n">
        <v>6</v>
      </c>
      <c r="M73" s="36" t="n">
        <v>7</v>
      </c>
      <c r="N73" s="36" t="n">
        <v>8</v>
      </c>
      <c r="O73" s="36" t="n">
        <v>9</v>
      </c>
      <c r="P73" s="36" t="n">
        <v>10</v>
      </c>
      <c r="Q73" s="36" t="n">
        <v>11</v>
      </c>
      <c r="R73" s="36" t="n">
        <v>12</v>
      </c>
      <c r="S73" s="36" t="n">
        <v>13</v>
      </c>
      <c r="T73" s="36" t="n">
        <v>14</v>
      </c>
      <c r="U73" s="36" t="n">
        <v>15</v>
      </c>
      <c r="V73" s="36" t="n">
        <v>16</v>
      </c>
      <c r="W73" s="36" t="n">
        <v>17</v>
      </c>
      <c r="X73" s="36" t="n">
        <v>18</v>
      </c>
      <c r="Y73" s="36" t="n">
        <v>19</v>
      </c>
      <c r="Z73" s="36" t="n">
        <v>20</v>
      </c>
      <c r="AA73" s="36" t="n">
        <v>21</v>
      </c>
      <c r="AB73" s="36" t="n">
        <v>22</v>
      </c>
      <c r="AC73" s="36" t="n">
        <v>23</v>
      </c>
    </row>
    <row r="74">
      <c r="A74" s="97">
        <f>A4</f>
        <v/>
      </c>
      <c r="B74" s="98" t="inlineStr">
        <is>
          <t>预测</t>
        </is>
      </c>
      <c r="C74" s="91">
        <f>IFERROR(AVERAGE(F74:AC74),"")</f>
        <v/>
      </c>
      <c r="D74" s="91">
        <f>IFERROR(MAX(F74:AC74),"")</f>
        <v/>
      </c>
      <c r="E74" s="91">
        <f>IFERROR(MIN(F74:AC74),"")</f>
        <v/>
      </c>
      <c r="F74" s="89">
        <f>IFERROR(F4/E4,"")</f>
        <v/>
      </c>
      <c r="G74" s="89">
        <f>IFERROR(G4/F4,"")</f>
        <v/>
      </c>
      <c r="H74" s="89">
        <f>IFERROR(H4/G4,"")</f>
        <v/>
      </c>
      <c r="I74" s="89">
        <f>IFERROR(I4/H4,"")</f>
        <v/>
      </c>
      <c r="J74" s="89">
        <f>IFERROR(J4/I4,"")</f>
        <v/>
      </c>
      <c r="K74" s="89">
        <f>IFERROR(K4/J4,"")</f>
        <v/>
      </c>
      <c r="L74" s="89">
        <f>IFERROR(L4/K4,"")</f>
        <v/>
      </c>
      <c r="M74" s="89">
        <f>IFERROR(M4/L4,"")</f>
        <v/>
      </c>
      <c r="N74" s="89">
        <f>IFERROR(N4/M4,"")</f>
        <v/>
      </c>
      <c r="O74" s="89">
        <f>IFERROR(O4/N4,"")</f>
        <v/>
      </c>
      <c r="P74" s="89">
        <f>IFERROR(P4/O4,"")</f>
        <v/>
      </c>
      <c r="Q74" s="89">
        <f>IFERROR(Q4/P4,"")</f>
        <v/>
      </c>
      <c r="R74" s="89">
        <f>IFERROR(R4/Q4,"")</f>
        <v/>
      </c>
      <c r="S74" s="89">
        <f>IFERROR(S4/R4,"")</f>
        <v/>
      </c>
      <c r="T74" s="89">
        <f>IFERROR(T4/S4,"")</f>
        <v/>
      </c>
      <c r="U74" s="89">
        <f>IFERROR(U4/T4,"")</f>
        <v/>
      </c>
      <c r="V74" s="89">
        <f>IFERROR(V4/U4,"")</f>
        <v/>
      </c>
      <c r="W74" s="89">
        <f>IFERROR(W4/V4,"")</f>
        <v/>
      </c>
      <c r="X74" s="89">
        <f>IFERROR(X4/W4,"")</f>
        <v/>
      </c>
      <c r="Y74" s="89">
        <f>IFERROR(Y4/X4,"")</f>
        <v/>
      </c>
      <c r="Z74" s="89">
        <f>IFERROR(Z4/Y4,"")</f>
        <v/>
      </c>
      <c r="AA74" s="89">
        <f>IFERROR(AA4/Z4,"")</f>
        <v/>
      </c>
      <c r="AB74" s="89">
        <f>IFERROR(AB4/AA4,"")</f>
        <v/>
      </c>
      <c r="AC74" s="89">
        <f>IFERROR(AC4/AB4,"")</f>
        <v/>
      </c>
    </row>
    <row r="75">
      <c r="A75" s="97">
        <f>A5</f>
        <v/>
      </c>
      <c r="B75" s="100" t="inlineStr">
        <is>
          <t>实际</t>
        </is>
      </c>
      <c r="C75" s="91">
        <f>IFERROR(AVERAGE(F75:AC75),"")</f>
        <v/>
      </c>
      <c r="D75" s="91">
        <f>IFERROR(MAX(F75:AC75),"")</f>
        <v/>
      </c>
      <c r="E75" s="91">
        <f>IFERROR(MIN(F75:AC75),"")</f>
        <v/>
      </c>
      <c r="F75" s="89">
        <f>IFERROR(F5/E5,"")</f>
        <v/>
      </c>
      <c r="G75" s="89">
        <f>IFERROR(G5/F5,"")</f>
        <v/>
      </c>
      <c r="H75" s="89">
        <f>IFERROR(H5/G5,"")</f>
        <v/>
      </c>
      <c r="I75" s="89">
        <f>IFERROR(I5/H5,"")</f>
        <v/>
      </c>
      <c r="J75" s="89">
        <f>IFERROR(J5/I5,"")</f>
        <v/>
      </c>
      <c r="K75" s="89">
        <f>IFERROR(K5/J5,"")</f>
        <v/>
      </c>
      <c r="L75" s="89">
        <f>IFERROR(L5/K5,"")</f>
        <v/>
      </c>
      <c r="M75" s="89">
        <f>IFERROR(M5/L5,"")</f>
        <v/>
      </c>
      <c r="N75" s="89">
        <f>IFERROR(N5/M5,"")</f>
        <v/>
      </c>
      <c r="O75" s="89">
        <f>IFERROR(O5/N5,"")</f>
        <v/>
      </c>
      <c r="P75" s="89">
        <f>IFERROR(P5/O5,"")</f>
        <v/>
      </c>
      <c r="Q75" s="89">
        <f>IFERROR(Q5/P5,"")</f>
        <v/>
      </c>
      <c r="R75" s="89">
        <f>IFERROR(R5/Q5,"")</f>
        <v/>
      </c>
      <c r="S75" s="89">
        <f>IFERROR(S5/R5,"")</f>
        <v/>
      </c>
      <c r="T75" s="89">
        <f>IFERROR(T5/S5,"")</f>
        <v/>
      </c>
      <c r="U75" s="89">
        <f>IFERROR(U5/T5,"")</f>
        <v/>
      </c>
      <c r="V75" s="89">
        <f>IFERROR(V5/U5,"")</f>
        <v/>
      </c>
      <c r="W75" s="89">
        <f>IFERROR(W5/V5,"")</f>
        <v/>
      </c>
      <c r="X75" s="89">
        <f>IFERROR(X5/W5,"")</f>
        <v/>
      </c>
      <c r="Y75" s="89">
        <f>IFERROR(Y5/X5,"")</f>
        <v/>
      </c>
      <c r="Z75" s="89">
        <f>IFERROR(Z5/Y5,"")</f>
        <v/>
      </c>
      <c r="AA75" s="89">
        <f>IFERROR(AA5/Z5,"")</f>
        <v/>
      </c>
      <c r="AB75" s="89">
        <f>IFERROR(AB5/AA5,"")</f>
        <v/>
      </c>
      <c r="AC75" s="89">
        <f>IFERROR(AC5/AB5,"")</f>
        <v/>
      </c>
    </row>
    <row r="76">
      <c r="A76" s="97">
        <f>A6</f>
        <v/>
      </c>
      <c r="B76" s="100" t="inlineStr">
        <is>
          <t>预测</t>
        </is>
      </c>
      <c r="C76" s="91">
        <f>IFERROR(AVERAGE(F76:AC76),"")</f>
        <v/>
      </c>
      <c r="D76" s="91">
        <f>IFERROR(MAX(F76:AC76),"")</f>
        <v/>
      </c>
      <c r="E76" s="91">
        <f>IFERROR(MIN(F76:AC76),"")</f>
        <v/>
      </c>
      <c r="F76" s="89">
        <f>IFERROR(F6/AC4,"")</f>
        <v/>
      </c>
      <c r="G76" s="89">
        <f>IFERROR(G6/F6,"")</f>
        <v/>
      </c>
      <c r="H76" s="89">
        <f>IFERROR(H6/G6,"")</f>
        <v/>
      </c>
      <c r="I76" s="89">
        <f>IFERROR(I6/H6,"")</f>
        <v/>
      </c>
      <c r="J76" s="89">
        <f>IFERROR(J6/I6,"")</f>
        <v/>
      </c>
      <c r="K76" s="89">
        <f>IFERROR(K6/J6,"")</f>
        <v/>
      </c>
      <c r="L76" s="89">
        <f>IFERROR(L6/K6,"")</f>
        <v/>
      </c>
      <c r="M76" s="89">
        <f>IFERROR(M6/L6,"")</f>
        <v/>
      </c>
      <c r="N76" s="89">
        <f>IFERROR(N6/M6,"")</f>
        <v/>
      </c>
      <c r="O76" s="89">
        <f>IFERROR(O6/N6,"")</f>
        <v/>
      </c>
      <c r="P76" s="89">
        <f>IFERROR(P6/O6,"")</f>
        <v/>
      </c>
      <c r="Q76" s="89">
        <f>IFERROR(Q6/P6,"")</f>
        <v/>
      </c>
      <c r="R76" s="89">
        <f>IFERROR(R6/Q6,"")</f>
        <v/>
      </c>
      <c r="S76" s="89">
        <f>IFERROR(S6/R6,"")</f>
        <v/>
      </c>
      <c r="T76" s="89">
        <f>IFERROR(T6/S6,"")</f>
        <v/>
      </c>
      <c r="U76" s="89">
        <f>IFERROR(U6/T6,"")</f>
        <v/>
      </c>
      <c r="V76" s="89">
        <f>IFERROR(V6/U6,"")</f>
        <v/>
      </c>
      <c r="W76" s="89">
        <f>IFERROR(W6/V6,"")</f>
        <v/>
      </c>
      <c r="X76" s="89">
        <f>IFERROR(X6/W6,"")</f>
        <v/>
      </c>
      <c r="Y76" s="89">
        <f>IFERROR(Y6/X6,"")</f>
        <v/>
      </c>
      <c r="Z76" s="89">
        <f>IFERROR(Z6/Y6,"")</f>
        <v/>
      </c>
      <c r="AA76" s="89">
        <f>IFERROR(AA6/Z6,"")</f>
        <v/>
      </c>
      <c r="AB76" s="89">
        <f>IFERROR(AB6/AA6,"")</f>
        <v/>
      </c>
      <c r="AC76" s="89">
        <f>IFERROR(AC6/AB6,"")</f>
        <v/>
      </c>
    </row>
    <row r="77">
      <c r="A77" s="97">
        <f>A7</f>
        <v/>
      </c>
      <c r="B77" s="100" t="inlineStr">
        <is>
          <t>实际</t>
        </is>
      </c>
      <c r="C77" s="91">
        <f>IFERROR(AVERAGE(F77:AC77),"")</f>
        <v/>
      </c>
      <c r="D77" s="91">
        <f>IFERROR(MAX(F77:AC77),"")</f>
        <v/>
      </c>
      <c r="E77" s="91">
        <f>IFERROR(MIN(F77:AC77),"")</f>
        <v/>
      </c>
      <c r="F77" s="89">
        <f>IFERROR(F7/AC5,"")</f>
        <v/>
      </c>
      <c r="G77" s="89">
        <f>IFERROR(G7/F7,"")</f>
        <v/>
      </c>
      <c r="H77" s="89">
        <f>IFERROR(H7/G7,"")</f>
        <v/>
      </c>
      <c r="I77" s="89">
        <f>IFERROR(I7/H7,"")</f>
        <v/>
      </c>
      <c r="J77" s="89">
        <f>IFERROR(J7/I7,"")</f>
        <v/>
      </c>
      <c r="K77" s="89">
        <f>IFERROR(K7/J7,"")</f>
        <v/>
      </c>
      <c r="L77" s="89">
        <f>IFERROR(L7/K7,"")</f>
        <v/>
      </c>
      <c r="M77" s="89">
        <f>IFERROR(M7/L7,"")</f>
        <v/>
      </c>
      <c r="N77" s="89">
        <f>IFERROR(N7/M7,"")</f>
        <v/>
      </c>
      <c r="O77" s="89">
        <f>IFERROR(O7/N7,"")</f>
        <v/>
      </c>
      <c r="P77" s="89">
        <f>IFERROR(P7/O7,"")</f>
        <v/>
      </c>
      <c r="Q77" s="89">
        <f>IFERROR(Q7/P7,"")</f>
        <v/>
      </c>
      <c r="R77" s="89">
        <f>IFERROR(R7/Q7,"")</f>
        <v/>
      </c>
      <c r="S77" s="89">
        <f>IFERROR(S7/R7,"")</f>
        <v/>
      </c>
      <c r="T77" s="89">
        <f>IFERROR(T7/S7,"")</f>
        <v/>
      </c>
      <c r="U77" s="89">
        <f>IFERROR(U7/T7,"")</f>
        <v/>
      </c>
      <c r="V77" s="89">
        <f>IFERROR(V7/U7,"")</f>
        <v/>
      </c>
      <c r="W77" s="89">
        <f>IFERROR(W7/V7,"")</f>
        <v/>
      </c>
      <c r="X77" s="89">
        <f>IFERROR(X7/W7,"")</f>
        <v/>
      </c>
      <c r="Y77" s="89">
        <f>IFERROR(Y7/X7,"")</f>
        <v/>
      </c>
      <c r="Z77" s="89">
        <f>IFERROR(Z7/Y7,"")</f>
        <v/>
      </c>
      <c r="AA77" s="89">
        <f>IFERROR(AA7/Z7,"")</f>
        <v/>
      </c>
      <c r="AB77" s="89">
        <f>IFERROR(AB7/AA7,"")</f>
        <v/>
      </c>
      <c r="AC77" s="89">
        <f>IFERROR(AC7/AB7,"")</f>
        <v/>
      </c>
    </row>
    <row r="78">
      <c r="A78" s="97">
        <f>A8</f>
        <v/>
      </c>
      <c r="B78" s="100" t="inlineStr">
        <is>
          <t>预测</t>
        </is>
      </c>
      <c r="C78" s="91">
        <f>IFERROR(AVERAGE(F78:AC78),"")</f>
        <v/>
      </c>
      <c r="D78" s="91">
        <f>IFERROR(MAX(F78:AC78),"")</f>
        <v/>
      </c>
      <c r="E78" s="91">
        <f>IFERROR(MIN(F78:AC78),"")</f>
        <v/>
      </c>
      <c r="F78" s="89">
        <f>IFERROR(F8/AC6,"")</f>
        <v/>
      </c>
      <c r="G78" s="89">
        <f>IFERROR(G8/F8,"")</f>
        <v/>
      </c>
      <c r="H78" s="89">
        <f>IFERROR(H8/G8,"")</f>
        <v/>
      </c>
      <c r="I78" s="89">
        <f>IFERROR(I8/H8,"")</f>
        <v/>
      </c>
      <c r="J78" s="89">
        <f>IFERROR(J8/I8,"")</f>
        <v/>
      </c>
      <c r="K78" s="89">
        <f>IFERROR(K8/J8,"")</f>
        <v/>
      </c>
      <c r="L78" s="89">
        <f>IFERROR(L8/K8,"")</f>
        <v/>
      </c>
      <c r="M78" s="89">
        <f>IFERROR(M8/L8,"")</f>
        <v/>
      </c>
      <c r="N78" s="89">
        <f>IFERROR(N8/M8,"")</f>
        <v/>
      </c>
      <c r="O78" s="89">
        <f>IFERROR(O8/N8,"")</f>
        <v/>
      </c>
      <c r="P78" s="89">
        <f>IFERROR(P8/O8,"")</f>
        <v/>
      </c>
      <c r="Q78" s="89">
        <f>IFERROR(Q8/P8,"")</f>
        <v/>
      </c>
      <c r="R78" s="89">
        <f>IFERROR(R8/Q8,"")</f>
        <v/>
      </c>
      <c r="S78" s="89">
        <f>IFERROR(S8/R8,"")</f>
        <v/>
      </c>
      <c r="T78" s="89">
        <f>IFERROR(T8/S8,"")</f>
        <v/>
      </c>
      <c r="U78" s="89">
        <f>IFERROR(U8/T8,"")</f>
        <v/>
      </c>
      <c r="V78" s="89">
        <f>IFERROR(V8/U8,"")</f>
        <v/>
      </c>
      <c r="W78" s="89">
        <f>IFERROR(W8/V8,"")</f>
        <v/>
      </c>
      <c r="X78" s="89">
        <f>IFERROR(X8/W8,"")</f>
        <v/>
      </c>
      <c r="Y78" s="89">
        <f>IFERROR(Y8/X8,"")</f>
        <v/>
      </c>
      <c r="Z78" s="89">
        <f>IFERROR(Z8/Y8,"")</f>
        <v/>
      </c>
      <c r="AA78" s="89">
        <f>IFERROR(AA8/Z8,"")</f>
        <v/>
      </c>
      <c r="AB78" s="89">
        <f>IFERROR(AB8/AA8,"")</f>
        <v/>
      </c>
      <c r="AC78" s="89">
        <f>IFERROR(AC8/AB8,"")</f>
        <v/>
      </c>
    </row>
    <row r="79">
      <c r="A79" s="97">
        <f>A9</f>
        <v/>
      </c>
      <c r="B79" s="100" t="inlineStr">
        <is>
          <t>实际</t>
        </is>
      </c>
      <c r="C79" s="91">
        <f>IFERROR(AVERAGE(F79:AC79),"")</f>
        <v/>
      </c>
      <c r="D79" s="91">
        <f>IFERROR(MAX(F79:AC79),"")</f>
        <v/>
      </c>
      <c r="E79" s="91">
        <f>IFERROR(MIN(F79:AC79),"")</f>
        <v/>
      </c>
      <c r="F79" s="89">
        <f>IFERROR(F9/AC7,"")</f>
        <v/>
      </c>
      <c r="G79" s="89">
        <f>IFERROR(G9/F9,"")</f>
        <v/>
      </c>
      <c r="H79" s="89">
        <f>IFERROR(H9/G9,"")</f>
        <v/>
      </c>
      <c r="I79" s="89">
        <f>IFERROR(I9/H9,"")</f>
        <v/>
      </c>
      <c r="J79" s="89">
        <f>IFERROR(J9/I9,"")</f>
        <v/>
      </c>
      <c r="K79" s="89">
        <f>IFERROR(K9/J9,"")</f>
        <v/>
      </c>
      <c r="L79" s="89">
        <f>IFERROR(L9/K9,"")</f>
        <v/>
      </c>
      <c r="M79" s="89">
        <f>IFERROR(M9/L9,"")</f>
        <v/>
      </c>
      <c r="N79" s="89">
        <f>IFERROR(N9/M9,"")</f>
        <v/>
      </c>
      <c r="O79" s="89">
        <f>IFERROR(O9/N9,"")</f>
        <v/>
      </c>
      <c r="P79" s="89">
        <f>IFERROR(P9/O9,"")</f>
        <v/>
      </c>
      <c r="Q79" s="89">
        <f>IFERROR(Q9/P9,"")</f>
        <v/>
      </c>
      <c r="R79" s="89">
        <f>IFERROR(R9/Q9,"")</f>
        <v/>
      </c>
      <c r="S79" s="89">
        <f>IFERROR(S9/R9,"")</f>
        <v/>
      </c>
      <c r="T79" s="89">
        <f>IFERROR(T9/S9,"")</f>
        <v/>
      </c>
      <c r="U79" s="89">
        <f>IFERROR(U9/T9,"")</f>
        <v/>
      </c>
      <c r="V79" s="89">
        <f>IFERROR(V9/U9,"")</f>
        <v/>
      </c>
      <c r="W79" s="89">
        <f>IFERROR(W9/V9,"")</f>
        <v/>
      </c>
      <c r="X79" s="89">
        <f>IFERROR(X9/W9,"")</f>
        <v/>
      </c>
      <c r="Y79" s="89">
        <f>IFERROR(Y9/X9,"")</f>
        <v/>
      </c>
      <c r="Z79" s="89">
        <f>IFERROR(Z9/Y9,"")</f>
        <v/>
      </c>
      <c r="AA79" s="89">
        <f>IFERROR(AA9/Z9,"")</f>
        <v/>
      </c>
      <c r="AB79" s="89">
        <f>IFERROR(AB9/AA9,"")</f>
        <v/>
      </c>
      <c r="AC79" s="89">
        <f>IFERROR(AC9/AB9,"")</f>
        <v/>
      </c>
    </row>
    <row r="80">
      <c r="A80" s="97">
        <f>A10</f>
        <v/>
      </c>
      <c r="B80" s="100" t="inlineStr">
        <is>
          <t>预测</t>
        </is>
      </c>
      <c r="C80" s="91">
        <f>IFERROR(AVERAGE(F80:AC80),"")</f>
        <v/>
      </c>
      <c r="D80" s="91">
        <f>IFERROR(MAX(F80:AC80),"")</f>
        <v/>
      </c>
      <c r="E80" s="91">
        <f>IFERROR(MIN(F80:AC80),"")</f>
        <v/>
      </c>
      <c r="F80" s="89">
        <f>IFERROR(F10/AC8,"")</f>
        <v/>
      </c>
      <c r="G80" s="89">
        <f>IFERROR(G10/F10,"")</f>
        <v/>
      </c>
      <c r="H80" s="89">
        <f>IFERROR(H10/G10,"")</f>
        <v/>
      </c>
      <c r="I80" s="89">
        <f>IFERROR(I10/H10,"")</f>
        <v/>
      </c>
      <c r="J80" s="89">
        <f>IFERROR(J10/I10,"")</f>
        <v/>
      </c>
      <c r="K80" s="89">
        <f>IFERROR(K10/J10,"")</f>
        <v/>
      </c>
      <c r="L80" s="89">
        <f>IFERROR(L10/K10,"")</f>
        <v/>
      </c>
      <c r="M80" s="89">
        <f>IFERROR(M10/L10,"")</f>
        <v/>
      </c>
      <c r="N80" s="89">
        <f>IFERROR(N10/M10,"")</f>
        <v/>
      </c>
      <c r="O80" s="89">
        <f>IFERROR(O10/N10,"")</f>
        <v/>
      </c>
      <c r="P80" s="89">
        <f>IFERROR(P10/O10,"")</f>
        <v/>
      </c>
      <c r="Q80" s="89">
        <f>IFERROR(Q10/P10,"")</f>
        <v/>
      </c>
      <c r="R80" s="89">
        <f>IFERROR(R10/Q10,"")</f>
        <v/>
      </c>
      <c r="S80" s="89">
        <f>IFERROR(S10/R10,"")</f>
        <v/>
      </c>
      <c r="T80" s="89">
        <f>IFERROR(T10/S10,"")</f>
        <v/>
      </c>
      <c r="U80" s="89">
        <f>IFERROR(U10/T10,"")</f>
        <v/>
      </c>
      <c r="V80" s="89">
        <f>IFERROR(V10/U10,"")</f>
        <v/>
      </c>
      <c r="W80" s="89">
        <f>IFERROR(W10/V10,"")</f>
        <v/>
      </c>
      <c r="X80" s="89">
        <f>IFERROR(X10/W10,"")</f>
        <v/>
      </c>
      <c r="Y80" s="89">
        <f>IFERROR(Y10/X10,"")</f>
        <v/>
      </c>
      <c r="Z80" s="89">
        <f>IFERROR(Z10/Y10,"")</f>
        <v/>
      </c>
      <c r="AA80" s="89">
        <f>IFERROR(AA10/Z10,"")</f>
        <v/>
      </c>
      <c r="AB80" s="89">
        <f>IFERROR(AB10/AA10,"")</f>
        <v/>
      </c>
      <c r="AC80" s="89">
        <f>IFERROR(AC10/AB10,"")</f>
        <v/>
      </c>
    </row>
    <row r="81">
      <c r="A81" s="97">
        <f>A11</f>
        <v/>
      </c>
      <c r="B81" s="100" t="inlineStr">
        <is>
          <t>实际</t>
        </is>
      </c>
      <c r="C81" s="91">
        <f>IFERROR(AVERAGE(F81:AC81),"")</f>
        <v/>
      </c>
      <c r="D81" s="91">
        <f>IFERROR(MAX(F81:AC81),"")</f>
        <v/>
      </c>
      <c r="E81" s="91">
        <f>IFERROR(MIN(F81:AC81),"")</f>
        <v/>
      </c>
      <c r="F81" s="89">
        <f>IFERROR(F11/AC9,"")</f>
        <v/>
      </c>
      <c r="G81" s="89">
        <f>IFERROR(G11/F11,"")</f>
        <v/>
      </c>
      <c r="H81" s="89">
        <f>IFERROR(H11/G11,"")</f>
        <v/>
      </c>
      <c r="I81" s="89">
        <f>IFERROR(I11/H11,"")</f>
        <v/>
      </c>
      <c r="J81" s="89">
        <f>IFERROR(J11/I11,"")</f>
        <v/>
      </c>
      <c r="K81" s="89">
        <f>IFERROR(K11/J11,"")</f>
        <v/>
      </c>
      <c r="L81" s="89">
        <f>IFERROR(L11/K11,"")</f>
        <v/>
      </c>
      <c r="M81" s="89">
        <f>IFERROR(M11/L11,"")</f>
        <v/>
      </c>
      <c r="N81" s="89">
        <f>IFERROR(N11/M11,"")</f>
        <v/>
      </c>
      <c r="O81" s="89">
        <f>IFERROR(O11/N11,"")</f>
        <v/>
      </c>
      <c r="P81" s="89">
        <f>IFERROR(P11/O11,"")</f>
        <v/>
      </c>
      <c r="Q81" s="89">
        <f>IFERROR(Q11/P11,"")</f>
        <v/>
      </c>
      <c r="R81" s="89">
        <f>IFERROR(R11/Q11,"")</f>
        <v/>
      </c>
      <c r="S81" s="89">
        <f>IFERROR(S11/R11,"")</f>
        <v/>
      </c>
      <c r="T81" s="89">
        <f>IFERROR(T11/S11,"")</f>
        <v/>
      </c>
      <c r="U81" s="89">
        <f>IFERROR(U11/T11,"")</f>
        <v/>
      </c>
      <c r="V81" s="89">
        <f>IFERROR(V11/U11,"")</f>
        <v/>
      </c>
      <c r="W81" s="89">
        <f>IFERROR(W11/V11,"")</f>
        <v/>
      </c>
      <c r="X81" s="89">
        <f>IFERROR(X11/W11,"")</f>
        <v/>
      </c>
      <c r="Y81" s="89">
        <f>IFERROR(Y11/X11,"")</f>
        <v/>
      </c>
      <c r="Z81" s="89">
        <f>IFERROR(Z11/Y11,"")</f>
        <v/>
      </c>
      <c r="AA81" s="89">
        <f>IFERROR(AA11/Z11,"")</f>
        <v/>
      </c>
      <c r="AB81" s="89">
        <f>IFERROR(AB11/AA11,"")</f>
        <v/>
      </c>
      <c r="AC81" s="89">
        <f>IFERROR(AC11/AB11,"")</f>
        <v/>
      </c>
    </row>
    <row r="82">
      <c r="A82" s="97">
        <f>A12</f>
        <v/>
      </c>
      <c r="B82" s="100" t="inlineStr">
        <is>
          <t>预测</t>
        </is>
      </c>
      <c r="C82" s="91">
        <f>IFERROR(AVERAGE(F82:AC82),"")</f>
        <v/>
      </c>
      <c r="D82" s="91">
        <f>IFERROR(MAX(F82:AC82),"")</f>
        <v/>
      </c>
      <c r="E82" s="91">
        <f>IFERROR(MIN(F82:AC82),"")</f>
        <v/>
      </c>
      <c r="F82" s="89">
        <f>IFERROR(F12/AC10,"")</f>
        <v/>
      </c>
      <c r="G82" s="89">
        <f>IFERROR(G12/F12,"")</f>
        <v/>
      </c>
      <c r="H82" s="89">
        <f>IFERROR(H12/G12,"")</f>
        <v/>
      </c>
      <c r="I82" s="89">
        <f>IFERROR(I12/H12,"")</f>
        <v/>
      </c>
      <c r="J82" s="89">
        <f>IFERROR(J12/I12,"")</f>
        <v/>
      </c>
      <c r="K82" s="89">
        <f>IFERROR(K12/J12,"")</f>
        <v/>
      </c>
      <c r="L82" s="89">
        <f>IFERROR(L12/K12,"")</f>
        <v/>
      </c>
      <c r="M82" s="89">
        <f>IFERROR(M12/L12,"")</f>
        <v/>
      </c>
      <c r="N82" s="89">
        <f>IFERROR(N12/M12,"")</f>
        <v/>
      </c>
      <c r="O82" s="89">
        <f>IFERROR(O12/N12,"")</f>
        <v/>
      </c>
      <c r="P82" s="89">
        <f>IFERROR(P12/O12,"")</f>
        <v/>
      </c>
      <c r="Q82" s="89">
        <f>IFERROR(Q12/P12,"")</f>
        <v/>
      </c>
      <c r="R82" s="89">
        <f>IFERROR(R12/Q12,"")</f>
        <v/>
      </c>
      <c r="S82" s="89">
        <f>IFERROR(S12/R12,"")</f>
        <v/>
      </c>
      <c r="T82" s="89">
        <f>IFERROR(T12/S12,"")</f>
        <v/>
      </c>
      <c r="U82" s="89">
        <f>IFERROR(U12/T12,"")</f>
        <v/>
      </c>
      <c r="V82" s="89">
        <f>IFERROR(V12/U12,"")</f>
        <v/>
      </c>
      <c r="W82" s="89">
        <f>IFERROR(W12/V12,"")</f>
        <v/>
      </c>
      <c r="X82" s="89">
        <f>IFERROR(X12/W12,"")</f>
        <v/>
      </c>
      <c r="Y82" s="89">
        <f>IFERROR(Y12/X12,"")</f>
        <v/>
      </c>
      <c r="Z82" s="89">
        <f>IFERROR(Z12/Y12,"")</f>
        <v/>
      </c>
      <c r="AA82" s="89">
        <f>IFERROR(AA12/Z12,"")</f>
        <v/>
      </c>
      <c r="AB82" s="89">
        <f>IFERROR(AB12/AA12,"")</f>
        <v/>
      </c>
      <c r="AC82" s="89">
        <f>IFERROR(AC12/AB12,"")</f>
        <v/>
      </c>
    </row>
    <row r="83">
      <c r="A83" s="97">
        <f>A13</f>
        <v/>
      </c>
      <c r="B83" s="100" t="inlineStr">
        <is>
          <t>实际</t>
        </is>
      </c>
      <c r="C83" s="91">
        <f>IFERROR(AVERAGE(F83:AC83),"")</f>
        <v/>
      </c>
      <c r="D83" s="91">
        <f>IFERROR(MAX(F83:AC83),"")</f>
        <v/>
      </c>
      <c r="E83" s="91">
        <f>IFERROR(MIN(F83:AC83),"")</f>
        <v/>
      </c>
      <c r="F83" s="89">
        <f>IFERROR(F13/AC11,"")</f>
        <v/>
      </c>
      <c r="G83" s="89">
        <f>IFERROR(G13/F13,"")</f>
        <v/>
      </c>
      <c r="H83" s="89">
        <f>IFERROR(H13/G13,"")</f>
        <v/>
      </c>
      <c r="I83" s="89">
        <f>IFERROR(I13/H13,"")</f>
        <v/>
      </c>
      <c r="J83" s="89">
        <f>IFERROR(J13/I13,"")</f>
        <v/>
      </c>
      <c r="K83" s="89">
        <f>IFERROR(K13/J13,"")</f>
        <v/>
      </c>
      <c r="L83" s="89">
        <f>IFERROR(L13/K13,"")</f>
        <v/>
      </c>
      <c r="M83" s="89">
        <f>IFERROR(M13/L13,"")</f>
        <v/>
      </c>
      <c r="N83" s="89">
        <f>IFERROR(N13/M13,"")</f>
        <v/>
      </c>
      <c r="O83" s="89">
        <f>IFERROR(O13/N13,"")</f>
        <v/>
      </c>
      <c r="P83" s="89">
        <f>IFERROR(P13/O13,"")</f>
        <v/>
      </c>
      <c r="Q83" s="89">
        <f>IFERROR(Q13/P13,"")</f>
        <v/>
      </c>
      <c r="R83" s="89">
        <f>IFERROR(R13/Q13,"")</f>
        <v/>
      </c>
      <c r="S83" s="89">
        <f>IFERROR(S13/R13,"")</f>
        <v/>
      </c>
      <c r="T83" s="89">
        <f>IFERROR(T13/S13,"")</f>
        <v/>
      </c>
      <c r="U83" s="89">
        <f>IFERROR(U13/T13,"")</f>
        <v/>
      </c>
      <c r="V83" s="89">
        <f>IFERROR(V13/U13,"")</f>
        <v/>
      </c>
      <c r="W83" s="89">
        <f>IFERROR(W13/V13,"")</f>
        <v/>
      </c>
      <c r="X83" s="89">
        <f>IFERROR(X13/W13,"")</f>
        <v/>
      </c>
      <c r="Y83" s="89">
        <f>IFERROR(Y13/X13,"")</f>
        <v/>
      </c>
      <c r="Z83" s="89">
        <f>IFERROR(Z13/Y13,"")</f>
        <v/>
      </c>
      <c r="AA83" s="89">
        <f>IFERROR(AA13/Z13,"")</f>
        <v/>
      </c>
      <c r="AB83" s="89">
        <f>IFERROR(AB13/AA13,"")</f>
        <v/>
      </c>
      <c r="AC83" s="89">
        <f>IFERROR(AC13/AB13,"")</f>
        <v/>
      </c>
    </row>
    <row r="84">
      <c r="A84" s="97">
        <f>A14</f>
        <v/>
      </c>
      <c r="B84" s="100" t="inlineStr">
        <is>
          <t>预测</t>
        </is>
      </c>
      <c r="C84" s="91">
        <f>IFERROR(AVERAGE(F84:AC84),"")</f>
        <v/>
      </c>
      <c r="D84" s="91">
        <f>IFERROR(MAX(F84:AC84),"")</f>
        <v/>
      </c>
      <c r="E84" s="91">
        <f>IFERROR(MIN(F84:AC84),"")</f>
        <v/>
      </c>
      <c r="F84" s="89">
        <f>IFERROR(F14/AC12,"")</f>
        <v/>
      </c>
      <c r="G84" s="89">
        <f>IFERROR(G14/F14,"")</f>
        <v/>
      </c>
      <c r="H84" s="89">
        <f>IFERROR(H14/G14,"")</f>
        <v/>
      </c>
      <c r="I84" s="89">
        <f>IFERROR(I14/H14,"")</f>
        <v/>
      </c>
      <c r="J84" s="89">
        <f>IFERROR(J14/I14,"")</f>
        <v/>
      </c>
      <c r="K84" s="89">
        <f>IFERROR(K14/J14,"")</f>
        <v/>
      </c>
      <c r="L84" s="89">
        <f>IFERROR(L14/K14,"")</f>
        <v/>
      </c>
      <c r="M84" s="89">
        <f>IFERROR(M14/L14,"")</f>
        <v/>
      </c>
      <c r="N84" s="89">
        <f>IFERROR(N14/M14,"")</f>
        <v/>
      </c>
      <c r="O84" s="89">
        <f>IFERROR(O14/N14,"")</f>
        <v/>
      </c>
      <c r="P84" s="89">
        <f>IFERROR(P14/O14,"")</f>
        <v/>
      </c>
      <c r="Q84" s="89">
        <f>IFERROR(Q14/P14,"")</f>
        <v/>
      </c>
      <c r="R84" s="89">
        <f>IFERROR(R14/Q14,"")</f>
        <v/>
      </c>
      <c r="S84" s="89">
        <f>IFERROR(S14/R14,"")</f>
        <v/>
      </c>
      <c r="T84" s="89">
        <f>IFERROR(T14/S14,"")</f>
        <v/>
      </c>
      <c r="U84" s="89">
        <f>IFERROR(U14/T14,"")</f>
        <v/>
      </c>
      <c r="V84" s="89">
        <f>IFERROR(V14/U14,"")</f>
        <v/>
      </c>
      <c r="W84" s="89">
        <f>IFERROR(W14/V14,"")</f>
        <v/>
      </c>
      <c r="X84" s="89">
        <f>IFERROR(X14/W14,"")</f>
        <v/>
      </c>
      <c r="Y84" s="89">
        <f>IFERROR(Y14/X14,"")</f>
        <v/>
      </c>
      <c r="Z84" s="89">
        <f>IFERROR(Z14/Y14,"")</f>
        <v/>
      </c>
      <c r="AA84" s="89">
        <f>IFERROR(AA14/Z14,"")</f>
        <v/>
      </c>
      <c r="AB84" s="89">
        <f>IFERROR(AB14/AA14,"")</f>
        <v/>
      </c>
      <c r="AC84" s="89">
        <f>IFERROR(AC14/AB14,"")</f>
        <v/>
      </c>
    </row>
    <row r="85">
      <c r="A85" s="97">
        <f>A15</f>
        <v/>
      </c>
      <c r="B85" s="100" t="inlineStr">
        <is>
          <t>实际</t>
        </is>
      </c>
      <c r="C85" s="91">
        <f>IFERROR(AVERAGE(F85:AC85),"")</f>
        <v/>
      </c>
      <c r="D85" s="91">
        <f>IFERROR(MAX(F85:AC85),"")</f>
        <v/>
      </c>
      <c r="E85" s="91">
        <f>IFERROR(MIN(F85:AC85),"")</f>
        <v/>
      </c>
      <c r="F85" s="89">
        <f>IFERROR(F15/AC13,"")</f>
        <v/>
      </c>
      <c r="G85" s="89">
        <f>IFERROR(G15/F15,"")</f>
        <v/>
      </c>
      <c r="H85" s="89">
        <f>IFERROR(H15/G15,"")</f>
        <v/>
      </c>
      <c r="I85" s="89">
        <f>IFERROR(I15/H15,"")</f>
        <v/>
      </c>
      <c r="J85" s="89">
        <f>IFERROR(J15/I15,"")</f>
        <v/>
      </c>
      <c r="K85" s="89">
        <f>IFERROR(K15/J15,"")</f>
        <v/>
      </c>
      <c r="L85" s="89">
        <f>IFERROR(L15/K15,"")</f>
        <v/>
      </c>
      <c r="M85" s="89">
        <f>IFERROR(M15/L15,"")</f>
        <v/>
      </c>
      <c r="N85" s="89">
        <f>IFERROR(N15/M15,"")</f>
        <v/>
      </c>
      <c r="O85" s="89">
        <f>IFERROR(O15/N15,"")</f>
        <v/>
      </c>
      <c r="P85" s="89">
        <f>IFERROR(P15/O15,"")</f>
        <v/>
      </c>
      <c r="Q85" s="89">
        <f>IFERROR(Q15/P15,"")</f>
        <v/>
      </c>
      <c r="R85" s="89">
        <f>IFERROR(R15/Q15,"")</f>
        <v/>
      </c>
      <c r="S85" s="89">
        <f>IFERROR(S15/R15,"")</f>
        <v/>
      </c>
      <c r="T85" s="89">
        <f>IFERROR(T15/S15,"")</f>
        <v/>
      </c>
      <c r="U85" s="89">
        <f>IFERROR(U15/T15,"")</f>
        <v/>
      </c>
      <c r="V85" s="89">
        <f>IFERROR(V15/U15,"")</f>
        <v/>
      </c>
      <c r="W85" s="89">
        <f>IFERROR(W15/V15,"")</f>
        <v/>
      </c>
      <c r="X85" s="89">
        <f>IFERROR(X15/W15,"")</f>
        <v/>
      </c>
      <c r="Y85" s="89">
        <f>IFERROR(Y15/X15,"")</f>
        <v/>
      </c>
      <c r="Z85" s="89">
        <f>IFERROR(Z15/Y15,"")</f>
        <v/>
      </c>
      <c r="AA85" s="89">
        <f>IFERROR(AA15/Z15,"")</f>
        <v/>
      </c>
      <c r="AB85" s="89">
        <f>IFERROR(AB15/AA15,"")</f>
        <v/>
      </c>
      <c r="AC85" s="89">
        <f>IFERROR(AC15/AB15,"")</f>
        <v/>
      </c>
    </row>
    <row r="86">
      <c r="A86" s="97">
        <f>A16</f>
        <v/>
      </c>
      <c r="B86" s="100" t="inlineStr">
        <is>
          <t>预测</t>
        </is>
      </c>
      <c r="C86" s="91">
        <f>IFERROR(AVERAGE(F86:AC86),"")</f>
        <v/>
      </c>
      <c r="D86" s="91">
        <f>IFERROR(MAX(F86:AC86),"")</f>
        <v/>
      </c>
      <c r="E86" s="91">
        <f>IFERROR(MIN(F86:AC86),"")</f>
        <v/>
      </c>
      <c r="F86" s="89">
        <f>IFERROR(F16/AC14,"")</f>
        <v/>
      </c>
      <c r="G86" s="89">
        <f>IFERROR(G16/F16,"")</f>
        <v/>
      </c>
      <c r="H86" s="89">
        <f>IFERROR(H16/G16,"")</f>
        <v/>
      </c>
      <c r="I86" s="89">
        <f>IFERROR(I16/H16,"")</f>
        <v/>
      </c>
      <c r="J86" s="89">
        <f>IFERROR(J16/I16,"")</f>
        <v/>
      </c>
      <c r="K86" s="89">
        <f>IFERROR(K16/J16,"")</f>
        <v/>
      </c>
      <c r="L86" s="89">
        <f>IFERROR(L16/K16,"")</f>
        <v/>
      </c>
      <c r="M86" s="89">
        <f>IFERROR(M16/L16,"")</f>
        <v/>
      </c>
      <c r="N86" s="89">
        <f>IFERROR(N16/M16,"")</f>
        <v/>
      </c>
      <c r="O86" s="89">
        <f>IFERROR(O16/N16,"")</f>
        <v/>
      </c>
      <c r="P86" s="89">
        <f>IFERROR(P16/O16,"")</f>
        <v/>
      </c>
      <c r="Q86" s="89">
        <f>IFERROR(Q16/P16,"")</f>
        <v/>
      </c>
      <c r="R86" s="89">
        <f>IFERROR(R16/Q16,"")</f>
        <v/>
      </c>
      <c r="S86" s="89">
        <f>IFERROR(S16/R16,"")</f>
        <v/>
      </c>
      <c r="T86" s="89">
        <f>IFERROR(T16/S16,"")</f>
        <v/>
      </c>
      <c r="U86" s="89">
        <f>IFERROR(U16/T16,"")</f>
        <v/>
      </c>
      <c r="V86" s="89">
        <f>IFERROR(V16/U16,"")</f>
        <v/>
      </c>
      <c r="W86" s="89">
        <f>IFERROR(W16/V16,"")</f>
        <v/>
      </c>
      <c r="X86" s="89">
        <f>IFERROR(X16/W16,"")</f>
        <v/>
      </c>
      <c r="Y86" s="89">
        <f>IFERROR(Y16/X16,"")</f>
        <v/>
      </c>
      <c r="Z86" s="89">
        <f>IFERROR(Z16/Y16,"")</f>
        <v/>
      </c>
      <c r="AA86" s="89">
        <f>IFERROR(AA16/Z16,"")</f>
        <v/>
      </c>
      <c r="AB86" s="89">
        <f>IFERROR(AB16/AA16,"")</f>
        <v/>
      </c>
      <c r="AC86" s="89">
        <f>IFERROR(AC16/AB16,"")</f>
        <v/>
      </c>
    </row>
    <row r="87">
      <c r="A87" s="97">
        <f>A17</f>
        <v/>
      </c>
      <c r="B87" s="100" t="inlineStr">
        <is>
          <t>实际</t>
        </is>
      </c>
      <c r="C87" s="91">
        <f>IFERROR(AVERAGE(F87:AC87),"")</f>
        <v/>
      </c>
      <c r="D87" s="91">
        <f>IFERROR(MAX(F87:AC87),"")</f>
        <v/>
      </c>
      <c r="E87" s="91">
        <f>IFERROR(MIN(F87:AC87),"")</f>
        <v/>
      </c>
      <c r="F87" s="89">
        <f>IFERROR(F17/AC15,"")</f>
        <v/>
      </c>
      <c r="G87" s="89">
        <f>IFERROR(G17/F17,"")</f>
        <v/>
      </c>
      <c r="H87" s="89">
        <f>IFERROR(H17/G17,"")</f>
        <v/>
      </c>
      <c r="I87" s="89">
        <f>IFERROR(I17/H17,"")</f>
        <v/>
      </c>
      <c r="J87" s="89">
        <f>IFERROR(J17/I17,"")</f>
        <v/>
      </c>
      <c r="K87" s="89">
        <f>IFERROR(K17/J17,"")</f>
        <v/>
      </c>
      <c r="L87" s="89">
        <f>IFERROR(L17/K17,"")</f>
        <v/>
      </c>
      <c r="M87" s="89">
        <f>IFERROR(M17/L17,"")</f>
        <v/>
      </c>
      <c r="N87" s="89">
        <f>IFERROR(N17/M17,"")</f>
        <v/>
      </c>
      <c r="O87" s="89">
        <f>IFERROR(O17/N17,"")</f>
        <v/>
      </c>
      <c r="P87" s="89">
        <f>IFERROR(P17/O17,"")</f>
        <v/>
      </c>
      <c r="Q87" s="89">
        <f>IFERROR(Q17/P17,"")</f>
        <v/>
      </c>
      <c r="R87" s="89">
        <f>IFERROR(R17/Q17,"")</f>
        <v/>
      </c>
      <c r="S87" s="89">
        <f>IFERROR(S17/R17,"")</f>
        <v/>
      </c>
      <c r="T87" s="89">
        <f>IFERROR(T17/S17,"")</f>
        <v/>
      </c>
      <c r="U87" s="89">
        <f>IFERROR(U17/T17,"")</f>
        <v/>
      </c>
      <c r="V87" s="89">
        <f>IFERROR(V17/U17,"")</f>
        <v/>
      </c>
      <c r="W87" s="89">
        <f>IFERROR(W17/V17,"")</f>
        <v/>
      </c>
      <c r="X87" s="89">
        <f>IFERROR(X17/W17,"")</f>
        <v/>
      </c>
      <c r="Y87" s="89">
        <f>IFERROR(Y17/X17,"")</f>
        <v/>
      </c>
      <c r="Z87" s="89">
        <f>IFERROR(Z17/Y17,"")</f>
        <v/>
      </c>
      <c r="AA87" s="89">
        <f>IFERROR(AA17/Z17,"")</f>
        <v/>
      </c>
      <c r="AB87" s="89">
        <f>IFERROR(AB17/AA17,"")</f>
        <v/>
      </c>
      <c r="AC87" s="89">
        <f>IFERROR(AC17/AB17,"")</f>
        <v/>
      </c>
    </row>
    <row r="88">
      <c r="A88" s="97">
        <f>A18</f>
        <v/>
      </c>
      <c r="B88" s="100" t="inlineStr">
        <is>
          <t>预测</t>
        </is>
      </c>
      <c r="C88" s="91">
        <f>IFERROR(AVERAGE(F88:AC88),"")</f>
        <v/>
      </c>
      <c r="D88" s="91">
        <f>IFERROR(MAX(F88:AC88),"")</f>
        <v/>
      </c>
      <c r="E88" s="91">
        <f>IFERROR(MIN(F88:AC88),"")</f>
        <v/>
      </c>
      <c r="F88" s="89">
        <f>IFERROR(F18/AC16,"")</f>
        <v/>
      </c>
      <c r="G88" s="89">
        <f>IFERROR(G18/F18,"")</f>
        <v/>
      </c>
      <c r="H88" s="89">
        <f>IFERROR(H18/G18,"")</f>
        <v/>
      </c>
      <c r="I88" s="89">
        <f>IFERROR(I18/H18,"")</f>
        <v/>
      </c>
      <c r="J88" s="89">
        <f>IFERROR(J18/I18,"")</f>
        <v/>
      </c>
      <c r="K88" s="89">
        <f>IFERROR(K18/J18,"")</f>
        <v/>
      </c>
      <c r="L88" s="89">
        <f>IFERROR(L18/K18,"")</f>
        <v/>
      </c>
      <c r="M88" s="89">
        <f>IFERROR(M18/L18,"")</f>
        <v/>
      </c>
      <c r="N88" s="89">
        <f>IFERROR(N18/M18,"")</f>
        <v/>
      </c>
      <c r="O88" s="89">
        <f>IFERROR(O18/N18,"")</f>
        <v/>
      </c>
      <c r="P88" s="89">
        <f>IFERROR(P18/O18,"")</f>
        <v/>
      </c>
      <c r="Q88" s="89">
        <f>IFERROR(Q18/P18,"")</f>
        <v/>
      </c>
      <c r="R88" s="89">
        <f>IFERROR(R18/Q18,"")</f>
        <v/>
      </c>
      <c r="S88" s="89">
        <f>IFERROR(S18/R18,"")</f>
        <v/>
      </c>
      <c r="T88" s="89">
        <f>IFERROR(T18/S18,"")</f>
        <v/>
      </c>
      <c r="U88" s="89">
        <f>IFERROR(U18/T18,"")</f>
        <v/>
      </c>
      <c r="V88" s="89">
        <f>IFERROR(V18/U18,"")</f>
        <v/>
      </c>
      <c r="W88" s="89">
        <f>IFERROR(W18/V18,"")</f>
        <v/>
      </c>
      <c r="X88" s="89">
        <f>IFERROR(X18/W18,"")</f>
        <v/>
      </c>
      <c r="Y88" s="89">
        <f>IFERROR(Y18/X18,"")</f>
        <v/>
      </c>
      <c r="Z88" s="89">
        <f>IFERROR(Z18/Y18,"")</f>
        <v/>
      </c>
      <c r="AA88" s="89">
        <f>IFERROR(AA18/Z18,"")</f>
        <v/>
      </c>
      <c r="AB88" s="89">
        <f>IFERROR(AB18/AA18,"")</f>
        <v/>
      </c>
      <c r="AC88" s="89">
        <f>IFERROR(AC18/AB18,"")</f>
        <v/>
      </c>
    </row>
    <row r="89">
      <c r="A89" s="97">
        <f>A19</f>
        <v/>
      </c>
      <c r="B89" s="100" t="inlineStr">
        <is>
          <t>实际</t>
        </is>
      </c>
      <c r="C89" s="91">
        <f>IFERROR(AVERAGE(F89:AC89),"")</f>
        <v/>
      </c>
      <c r="D89" s="91">
        <f>IFERROR(MAX(F89:AC89),"")</f>
        <v/>
      </c>
      <c r="E89" s="91">
        <f>IFERROR(MIN(F89:AC89),"")</f>
        <v/>
      </c>
      <c r="F89" s="89">
        <f>IFERROR(F19/AC17,"")</f>
        <v/>
      </c>
      <c r="G89" s="89">
        <f>IFERROR(G19/F19,"")</f>
        <v/>
      </c>
      <c r="H89" s="89">
        <f>IFERROR(H19/G19,"")</f>
        <v/>
      </c>
      <c r="I89" s="89">
        <f>IFERROR(I19/H19,"")</f>
        <v/>
      </c>
      <c r="J89" s="89">
        <f>IFERROR(J19/I19,"")</f>
        <v/>
      </c>
      <c r="K89" s="89">
        <f>IFERROR(K19/J19,"")</f>
        <v/>
      </c>
      <c r="L89" s="89">
        <f>IFERROR(L19/K19,"")</f>
        <v/>
      </c>
      <c r="M89" s="89">
        <f>IFERROR(M19/L19,"")</f>
        <v/>
      </c>
      <c r="N89" s="89">
        <f>IFERROR(N19/M19,"")</f>
        <v/>
      </c>
      <c r="O89" s="89">
        <f>IFERROR(O19/N19,"")</f>
        <v/>
      </c>
      <c r="P89" s="89">
        <f>IFERROR(P19/O19,"")</f>
        <v/>
      </c>
      <c r="Q89" s="89">
        <f>IFERROR(Q19/P19,"")</f>
        <v/>
      </c>
      <c r="R89" s="89">
        <f>IFERROR(R19/Q19,"")</f>
        <v/>
      </c>
      <c r="S89" s="89">
        <f>IFERROR(S19/R19,"")</f>
        <v/>
      </c>
      <c r="T89" s="89">
        <f>IFERROR(T19/S19,"")</f>
        <v/>
      </c>
      <c r="U89" s="89">
        <f>IFERROR(U19/T19,"")</f>
        <v/>
      </c>
      <c r="V89" s="89">
        <f>IFERROR(V19/U19,"")</f>
        <v/>
      </c>
      <c r="W89" s="89">
        <f>IFERROR(W19/V19,"")</f>
        <v/>
      </c>
      <c r="X89" s="89">
        <f>IFERROR(X19/W19,"")</f>
        <v/>
      </c>
      <c r="Y89" s="89">
        <f>IFERROR(Y19/X19,"")</f>
        <v/>
      </c>
      <c r="Z89" s="89">
        <f>IFERROR(Z19/Y19,"")</f>
        <v/>
      </c>
      <c r="AA89" s="89">
        <f>IFERROR(AA19/Z19,"")</f>
        <v/>
      </c>
      <c r="AB89" s="89">
        <f>IFERROR(AB19/AA19,"")</f>
        <v/>
      </c>
      <c r="AC89" s="89">
        <f>IFERROR(AC19/AB19,"")</f>
        <v/>
      </c>
    </row>
    <row r="90">
      <c r="A90" s="97">
        <f>A20</f>
        <v/>
      </c>
      <c r="B90" s="100" t="inlineStr">
        <is>
          <t>预测</t>
        </is>
      </c>
      <c r="C90" s="91">
        <f>IFERROR(AVERAGE(F90:AC90),"")</f>
        <v/>
      </c>
      <c r="D90" s="91">
        <f>IFERROR(MAX(F90:AC90),"")</f>
        <v/>
      </c>
      <c r="E90" s="91">
        <f>IFERROR(MIN(F90:AC90),"")</f>
        <v/>
      </c>
      <c r="F90" s="89">
        <f>IFERROR(F20/AC18,"")</f>
        <v/>
      </c>
      <c r="G90" s="89">
        <f>IFERROR(G20/F20,"")</f>
        <v/>
      </c>
      <c r="H90" s="89">
        <f>IFERROR(H20/G20,"")</f>
        <v/>
      </c>
      <c r="I90" s="89">
        <f>IFERROR(I20/H20,"")</f>
        <v/>
      </c>
      <c r="J90" s="89">
        <f>IFERROR(J20/I20,"")</f>
        <v/>
      </c>
      <c r="K90" s="89">
        <f>IFERROR(K20/J20,"")</f>
        <v/>
      </c>
      <c r="L90" s="89">
        <f>IFERROR(L20/K20,"")</f>
        <v/>
      </c>
      <c r="M90" s="89">
        <f>IFERROR(M20/L20,"")</f>
        <v/>
      </c>
      <c r="N90" s="89">
        <f>IFERROR(N20/M20,"")</f>
        <v/>
      </c>
      <c r="O90" s="89">
        <f>IFERROR(O20/N20,"")</f>
        <v/>
      </c>
      <c r="P90" s="89">
        <f>IFERROR(P20/O20,"")</f>
        <v/>
      </c>
      <c r="Q90" s="89">
        <f>IFERROR(Q20/P20,"")</f>
        <v/>
      </c>
      <c r="R90" s="89">
        <f>IFERROR(R20/Q20,"")</f>
        <v/>
      </c>
      <c r="S90" s="89">
        <f>IFERROR(S20/R20,"")</f>
        <v/>
      </c>
      <c r="T90" s="89">
        <f>IFERROR(T20/S20,"")</f>
        <v/>
      </c>
      <c r="U90" s="89">
        <f>IFERROR(U20/T20,"")</f>
        <v/>
      </c>
      <c r="V90" s="89">
        <f>IFERROR(V20/U20,"")</f>
        <v/>
      </c>
      <c r="W90" s="89">
        <f>IFERROR(W20/V20,"")</f>
        <v/>
      </c>
      <c r="X90" s="89">
        <f>IFERROR(X20/W20,"")</f>
        <v/>
      </c>
      <c r="Y90" s="89">
        <f>IFERROR(Y20/X20,"")</f>
        <v/>
      </c>
      <c r="Z90" s="89">
        <f>IFERROR(Z20/Y20,"")</f>
        <v/>
      </c>
      <c r="AA90" s="89">
        <f>IFERROR(AA20/Z20,"")</f>
        <v/>
      </c>
      <c r="AB90" s="89">
        <f>IFERROR(AB20/AA20,"")</f>
        <v/>
      </c>
      <c r="AC90" s="89">
        <f>IFERROR(AC20/AB20,"")</f>
        <v/>
      </c>
    </row>
    <row r="91">
      <c r="A91" s="97">
        <f>A21</f>
        <v/>
      </c>
      <c r="B91" s="100" t="inlineStr">
        <is>
          <t>实际</t>
        </is>
      </c>
      <c r="C91" s="91">
        <f>IFERROR(AVERAGE(F91:AC91),"")</f>
        <v/>
      </c>
      <c r="D91" s="91">
        <f>IFERROR(MAX(F91:AC91),"")</f>
        <v/>
      </c>
      <c r="E91" s="91">
        <f>IFERROR(MIN(F91:AC91),"")</f>
        <v/>
      </c>
      <c r="F91" s="89">
        <f>IFERROR(F21/AC19,"")</f>
        <v/>
      </c>
      <c r="G91" s="89">
        <f>IFERROR(G21/F21,"")</f>
        <v/>
      </c>
      <c r="H91" s="89">
        <f>IFERROR(H21/G21,"")</f>
        <v/>
      </c>
      <c r="I91" s="89">
        <f>IFERROR(I21/H21,"")</f>
        <v/>
      </c>
      <c r="J91" s="89">
        <f>IFERROR(J21/I21,"")</f>
        <v/>
      </c>
      <c r="K91" s="89">
        <f>IFERROR(K21/J21,"")</f>
        <v/>
      </c>
      <c r="L91" s="89">
        <f>IFERROR(L21/K21,"")</f>
        <v/>
      </c>
      <c r="M91" s="89">
        <f>IFERROR(M21/L21,"")</f>
        <v/>
      </c>
      <c r="N91" s="89">
        <f>IFERROR(N21/M21,"")</f>
        <v/>
      </c>
      <c r="O91" s="89">
        <f>IFERROR(O21/N21,"")</f>
        <v/>
      </c>
      <c r="P91" s="89">
        <f>IFERROR(P21/O21,"")</f>
        <v/>
      </c>
      <c r="Q91" s="89">
        <f>IFERROR(Q21/P21,"")</f>
        <v/>
      </c>
      <c r="R91" s="89">
        <f>IFERROR(R21/Q21,"")</f>
        <v/>
      </c>
      <c r="S91" s="89">
        <f>IFERROR(S21/R21,"")</f>
        <v/>
      </c>
      <c r="T91" s="89">
        <f>IFERROR(T21/S21,"")</f>
        <v/>
      </c>
      <c r="U91" s="89">
        <f>IFERROR(U21/T21,"")</f>
        <v/>
      </c>
      <c r="V91" s="89">
        <f>IFERROR(V21/U21,"")</f>
        <v/>
      </c>
      <c r="W91" s="89">
        <f>IFERROR(W21/V21,"")</f>
        <v/>
      </c>
      <c r="X91" s="89">
        <f>IFERROR(X21/W21,"")</f>
        <v/>
      </c>
      <c r="Y91" s="89">
        <f>IFERROR(Y21/X21,"")</f>
        <v/>
      </c>
      <c r="Z91" s="89">
        <f>IFERROR(Z21/Y21,"")</f>
        <v/>
      </c>
      <c r="AA91" s="89">
        <f>IFERROR(AA21/Z21,"")</f>
        <v/>
      </c>
      <c r="AB91" s="89">
        <f>IFERROR(AB21/AA21,"")</f>
        <v/>
      </c>
      <c r="AC91" s="89">
        <f>IFERROR(AC21/AB21,"")</f>
        <v/>
      </c>
    </row>
    <row r="92">
      <c r="A92" s="97">
        <f>A22</f>
        <v/>
      </c>
      <c r="B92" s="100" t="inlineStr">
        <is>
          <t>预测</t>
        </is>
      </c>
      <c r="C92" s="91">
        <f>IFERROR(AVERAGE(F92:AC92),"")</f>
        <v/>
      </c>
      <c r="D92" s="91">
        <f>IFERROR(MAX(F92:AC92),"")</f>
        <v/>
      </c>
      <c r="E92" s="91">
        <f>IFERROR(MIN(F92:AC92),"")</f>
        <v/>
      </c>
      <c r="F92" s="89">
        <f>IFERROR(F22/AC20,"")</f>
        <v/>
      </c>
      <c r="G92" s="89">
        <f>IFERROR(G22/F22,"")</f>
        <v/>
      </c>
      <c r="H92" s="89">
        <f>IFERROR(H22/G22,"")</f>
        <v/>
      </c>
      <c r="I92" s="89">
        <f>IFERROR(I22/H22,"")</f>
        <v/>
      </c>
      <c r="J92" s="89">
        <f>IFERROR(J22/I22,"")</f>
        <v/>
      </c>
      <c r="K92" s="89">
        <f>IFERROR(K22/J22,"")</f>
        <v/>
      </c>
      <c r="L92" s="89">
        <f>IFERROR(L22/K22,"")</f>
        <v/>
      </c>
      <c r="M92" s="89">
        <f>IFERROR(M22/L22,"")</f>
        <v/>
      </c>
      <c r="N92" s="89">
        <f>IFERROR(N22/M22,"")</f>
        <v/>
      </c>
      <c r="O92" s="89">
        <f>IFERROR(O22/N22,"")</f>
        <v/>
      </c>
      <c r="P92" s="89">
        <f>IFERROR(P22/O22,"")</f>
        <v/>
      </c>
      <c r="Q92" s="89">
        <f>IFERROR(Q22/P22,"")</f>
        <v/>
      </c>
      <c r="R92" s="89">
        <f>IFERROR(R22/Q22,"")</f>
        <v/>
      </c>
      <c r="S92" s="89">
        <f>IFERROR(S22/R22,"")</f>
        <v/>
      </c>
      <c r="T92" s="89">
        <f>IFERROR(T22/S22,"")</f>
        <v/>
      </c>
      <c r="U92" s="89">
        <f>IFERROR(U22/T22,"")</f>
        <v/>
      </c>
      <c r="V92" s="89">
        <f>IFERROR(V22/U22,"")</f>
        <v/>
      </c>
      <c r="W92" s="89">
        <f>IFERROR(W22/V22,"")</f>
        <v/>
      </c>
      <c r="X92" s="89">
        <f>IFERROR(X22/W22,"")</f>
        <v/>
      </c>
      <c r="Y92" s="89">
        <f>IFERROR(Y22/X22,"")</f>
        <v/>
      </c>
      <c r="Z92" s="89">
        <f>IFERROR(Z22/Y22,"")</f>
        <v/>
      </c>
      <c r="AA92" s="89">
        <f>IFERROR(AA22/Z22,"")</f>
        <v/>
      </c>
      <c r="AB92" s="89">
        <f>IFERROR(AB22/AA22,"")</f>
        <v/>
      </c>
      <c r="AC92" s="89">
        <f>IFERROR(AC22/AB22,"")</f>
        <v/>
      </c>
    </row>
    <row r="93">
      <c r="A93" s="97">
        <f>A23</f>
        <v/>
      </c>
      <c r="B93" s="100" t="inlineStr">
        <is>
          <t>实际</t>
        </is>
      </c>
      <c r="C93" s="91">
        <f>IFERROR(AVERAGE(F93:AC93),"")</f>
        <v/>
      </c>
      <c r="D93" s="91">
        <f>IFERROR(MAX(F93:AC93),"")</f>
        <v/>
      </c>
      <c r="E93" s="91">
        <f>IFERROR(MIN(F93:AC93),"")</f>
        <v/>
      </c>
      <c r="F93" s="89">
        <f>IFERROR(F23/AC21,"")</f>
        <v/>
      </c>
      <c r="G93" s="89">
        <f>IFERROR(G23/F23,"")</f>
        <v/>
      </c>
      <c r="H93" s="89">
        <f>IFERROR(H23/G23,"")</f>
        <v/>
      </c>
      <c r="I93" s="89">
        <f>IFERROR(I23/H23,"")</f>
        <v/>
      </c>
      <c r="J93" s="89">
        <f>IFERROR(J23/I23,"")</f>
        <v/>
      </c>
      <c r="K93" s="89">
        <f>IFERROR(K23/J23,"")</f>
        <v/>
      </c>
      <c r="L93" s="89">
        <f>IFERROR(L23/K23,"")</f>
        <v/>
      </c>
      <c r="M93" s="89">
        <f>IFERROR(M23/L23,"")</f>
        <v/>
      </c>
      <c r="N93" s="89">
        <f>IFERROR(N23/M23,"")</f>
        <v/>
      </c>
      <c r="O93" s="89">
        <f>IFERROR(O23/N23,"")</f>
        <v/>
      </c>
      <c r="P93" s="89">
        <f>IFERROR(P23/O23,"")</f>
        <v/>
      </c>
      <c r="Q93" s="89">
        <f>IFERROR(Q23/P23,"")</f>
        <v/>
      </c>
      <c r="R93" s="89">
        <f>IFERROR(R23/Q23,"")</f>
        <v/>
      </c>
      <c r="S93" s="89">
        <f>IFERROR(S23/R23,"")</f>
        <v/>
      </c>
      <c r="T93" s="89">
        <f>IFERROR(T23/S23,"")</f>
        <v/>
      </c>
      <c r="U93" s="89">
        <f>IFERROR(U23/T23,"")</f>
        <v/>
      </c>
      <c r="V93" s="89">
        <f>IFERROR(V23/U23,"")</f>
        <v/>
      </c>
      <c r="W93" s="89">
        <f>IFERROR(W23/V23,"")</f>
        <v/>
      </c>
      <c r="X93" s="89">
        <f>IFERROR(X23/W23,"")</f>
        <v/>
      </c>
      <c r="Y93" s="89">
        <f>IFERROR(Y23/X23,"")</f>
        <v/>
      </c>
      <c r="Z93" s="89">
        <f>IFERROR(Z23/Y23,"")</f>
        <v/>
      </c>
      <c r="AA93" s="89">
        <f>IFERROR(AA23/Z23,"")</f>
        <v/>
      </c>
      <c r="AB93" s="89">
        <f>IFERROR(AB23/AA23,"")</f>
        <v/>
      </c>
      <c r="AC93" s="89">
        <f>IFERROR(AC23/AB23,"")</f>
        <v/>
      </c>
    </row>
    <row r="94">
      <c r="A94" s="97">
        <f>A24</f>
        <v/>
      </c>
      <c r="B94" s="100" t="inlineStr">
        <is>
          <t>预测</t>
        </is>
      </c>
      <c r="C94" s="91">
        <f>IFERROR(AVERAGE(F94:AC94),"")</f>
        <v/>
      </c>
      <c r="D94" s="91">
        <f>IFERROR(MAX(F94:AC94),"")</f>
        <v/>
      </c>
      <c r="E94" s="91">
        <f>IFERROR(MIN(F94:AC94),"")</f>
        <v/>
      </c>
      <c r="F94" s="89">
        <f>IFERROR(F24/AC22,"")</f>
        <v/>
      </c>
      <c r="G94" s="89">
        <f>IFERROR(G24/F24,"")</f>
        <v/>
      </c>
      <c r="H94" s="89">
        <f>IFERROR(H24/G24,"")</f>
        <v/>
      </c>
      <c r="I94" s="89">
        <f>IFERROR(I24/H24,"")</f>
        <v/>
      </c>
      <c r="J94" s="89">
        <f>IFERROR(J24/I24,"")</f>
        <v/>
      </c>
      <c r="K94" s="89">
        <f>IFERROR(K24/J24,"")</f>
        <v/>
      </c>
      <c r="L94" s="89">
        <f>IFERROR(L24/K24,"")</f>
        <v/>
      </c>
      <c r="M94" s="89">
        <f>IFERROR(M24/L24,"")</f>
        <v/>
      </c>
      <c r="N94" s="89">
        <f>IFERROR(N24/M24,"")</f>
        <v/>
      </c>
      <c r="O94" s="89">
        <f>IFERROR(O24/N24,"")</f>
        <v/>
      </c>
      <c r="P94" s="89">
        <f>IFERROR(P24/O24,"")</f>
        <v/>
      </c>
      <c r="Q94" s="89">
        <f>IFERROR(Q24/P24,"")</f>
        <v/>
      </c>
      <c r="R94" s="89">
        <f>IFERROR(R24/Q24,"")</f>
        <v/>
      </c>
      <c r="S94" s="89">
        <f>IFERROR(S24/R24,"")</f>
        <v/>
      </c>
      <c r="T94" s="89">
        <f>IFERROR(T24/S24,"")</f>
        <v/>
      </c>
      <c r="U94" s="89">
        <f>IFERROR(U24/T24,"")</f>
        <v/>
      </c>
      <c r="V94" s="89">
        <f>IFERROR(V24/U24,"")</f>
        <v/>
      </c>
      <c r="W94" s="89">
        <f>IFERROR(W24/V24,"")</f>
        <v/>
      </c>
      <c r="X94" s="89">
        <f>IFERROR(X24/W24,"")</f>
        <v/>
      </c>
      <c r="Y94" s="89">
        <f>IFERROR(Y24/X24,"")</f>
        <v/>
      </c>
      <c r="Z94" s="89">
        <f>IFERROR(Z24/Y24,"")</f>
        <v/>
      </c>
      <c r="AA94" s="89">
        <f>IFERROR(AA24/Z24,"")</f>
        <v/>
      </c>
      <c r="AB94" s="89">
        <f>IFERROR(AB24/AA24,"")</f>
        <v/>
      </c>
      <c r="AC94" s="89">
        <f>IFERROR(AC24/AB24,"")</f>
        <v/>
      </c>
    </row>
    <row r="95">
      <c r="A95" s="97">
        <f>A25</f>
        <v/>
      </c>
      <c r="B95" s="100" t="inlineStr">
        <is>
          <t>实际</t>
        </is>
      </c>
      <c r="C95" s="91">
        <f>IFERROR(AVERAGE(F95:AC95),"")</f>
        <v/>
      </c>
      <c r="D95" s="91">
        <f>IFERROR(MAX(F95:AC95),"")</f>
        <v/>
      </c>
      <c r="E95" s="91">
        <f>IFERROR(MIN(F95:AC95),"")</f>
        <v/>
      </c>
      <c r="F95" s="89">
        <f>IFERROR(F25/AC23,"")</f>
        <v/>
      </c>
      <c r="G95" s="89">
        <f>IFERROR(G25/F25,"")</f>
        <v/>
      </c>
      <c r="H95" s="89">
        <f>IFERROR(H25/G25,"")</f>
        <v/>
      </c>
      <c r="I95" s="89">
        <f>IFERROR(I25/H25,"")</f>
        <v/>
      </c>
      <c r="J95" s="89">
        <f>IFERROR(J25/I25,"")</f>
        <v/>
      </c>
      <c r="K95" s="89">
        <f>IFERROR(K25/J25,"")</f>
        <v/>
      </c>
      <c r="L95" s="89">
        <f>IFERROR(L25/K25,"")</f>
        <v/>
      </c>
      <c r="M95" s="89">
        <f>IFERROR(M25/L25,"")</f>
        <v/>
      </c>
      <c r="N95" s="89">
        <f>IFERROR(N25/M25,"")</f>
        <v/>
      </c>
      <c r="O95" s="89">
        <f>IFERROR(O25/N25,"")</f>
        <v/>
      </c>
      <c r="P95" s="89">
        <f>IFERROR(P25/O25,"")</f>
        <v/>
      </c>
      <c r="Q95" s="89">
        <f>IFERROR(Q25/P25,"")</f>
        <v/>
      </c>
      <c r="R95" s="89">
        <f>IFERROR(R25/Q25,"")</f>
        <v/>
      </c>
      <c r="S95" s="89">
        <f>IFERROR(S25/R25,"")</f>
        <v/>
      </c>
      <c r="T95" s="89">
        <f>IFERROR(T25/S25,"")</f>
        <v/>
      </c>
      <c r="U95" s="89">
        <f>IFERROR(U25/T25,"")</f>
        <v/>
      </c>
      <c r="V95" s="89">
        <f>IFERROR(V25/U25,"")</f>
        <v/>
      </c>
      <c r="W95" s="89">
        <f>IFERROR(W25/V25,"")</f>
        <v/>
      </c>
      <c r="X95" s="89">
        <f>IFERROR(X25/W25,"")</f>
        <v/>
      </c>
      <c r="Y95" s="89">
        <f>IFERROR(Y25/X25,"")</f>
        <v/>
      </c>
      <c r="Z95" s="89">
        <f>IFERROR(Z25/Y25,"")</f>
        <v/>
      </c>
      <c r="AA95" s="89">
        <f>IFERROR(AA25/Z25,"")</f>
        <v/>
      </c>
      <c r="AB95" s="89">
        <f>IFERROR(AB25/AA25,"")</f>
        <v/>
      </c>
      <c r="AC95" s="89">
        <f>IFERROR(AC25/AB25,"")</f>
        <v/>
      </c>
    </row>
    <row r="96">
      <c r="A96" s="97">
        <f>A26</f>
        <v/>
      </c>
      <c r="B96" s="100" t="inlineStr">
        <is>
          <t>预测</t>
        </is>
      </c>
      <c r="C96" s="91">
        <f>IFERROR(AVERAGE(F96:AC96),"")</f>
        <v/>
      </c>
      <c r="D96" s="91">
        <f>IFERROR(MAX(F96:AC96),"")</f>
        <v/>
      </c>
      <c r="E96" s="91">
        <f>IFERROR(MIN(F96:AC96),"")</f>
        <v/>
      </c>
      <c r="F96" s="89">
        <f>IFERROR(F26/AC24,"")</f>
        <v/>
      </c>
      <c r="G96" s="89">
        <f>IFERROR(G26/F26,"")</f>
        <v/>
      </c>
      <c r="H96" s="89">
        <f>IFERROR(H26/G26,"")</f>
        <v/>
      </c>
      <c r="I96" s="89">
        <f>IFERROR(I26/H26,"")</f>
        <v/>
      </c>
      <c r="J96" s="89">
        <f>IFERROR(J26/I26,"")</f>
        <v/>
      </c>
      <c r="K96" s="89">
        <f>IFERROR(K26/J26,"")</f>
        <v/>
      </c>
      <c r="L96" s="89">
        <f>IFERROR(L26/K26,"")</f>
        <v/>
      </c>
      <c r="M96" s="89">
        <f>IFERROR(M26/L26,"")</f>
        <v/>
      </c>
      <c r="N96" s="89">
        <f>IFERROR(N26/M26,"")</f>
        <v/>
      </c>
      <c r="O96" s="89">
        <f>IFERROR(O26/N26,"")</f>
        <v/>
      </c>
      <c r="P96" s="89">
        <f>IFERROR(P26/O26,"")</f>
        <v/>
      </c>
      <c r="Q96" s="89">
        <f>IFERROR(Q26/P26,"")</f>
        <v/>
      </c>
      <c r="R96" s="89">
        <f>IFERROR(R26/Q26,"")</f>
        <v/>
      </c>
      <c r="S96" s="89">
        <f>IFERROR(S26/R26,"")</f>
        <v/>
      </c>
      <c r="T96" s="89">
        <f>IFERROR(T26/S26,"")</f>
        <v/>
      </c>
      <c r="U96" s="89">
        <f>IFERROR(U26/T26,"")</f>
        <v/>
      </c>
      <c r="V96" s="89">
        <f>IFERROR(V26/U26,"")</f>
        <v/>
      </c>
      <c r="W96" s="89">
        <f>IFERROR(W26/V26,"")</f>
        <v/>
      </c>
      <c r="X96" s="89">
        <f>IFERROR(X26/W26,"")</f>
        <v/>
      </c>
      <c r="Y96" s="89">
        <f>IFERROR(Y26/X26,"")</f>
        <v/>
      </c>
      <c r="Z96" s="89">
        <f>IFERROR(Z26/Y26,"")</f>
        <v/>
      </c>
      <c r="AA96" s="89">
        <f>IFERROR(AA26/Z26,"")</f>
        <v/>
      </c>
      <c r="AB96" s="89">
        <f>IFERROR(AB26/AA26,"")</f>
        <v/>
      </c>
      <c r="AC96" s="89">
        <f>IFERROR(AC26/AB26,"")</f>
        <v/>
      </c>
    </row>
    <row r="97">
      <c r="A97" s="97">
        <f>A27</f>
        <v/>
      </c>
      <c r="B97" s="100" t="inlineStr">
        <is>
          <t>实际</t>
        </is>
      </c>
      <c r="C97" s="91">
        <f>IFERROR(AVERAGE(F97:AC97),"")</f>
        <v/>
      </c>
      <c r="D97" s="91">
        <f>IFERROR(MAX(F97:AC97),"")</f>
        <v/>
      </c>
      <c r="E97" s="91">
        <f>IFERROR(MIN(F97:AC97),"")</f>
        <v/>
      </c>
      <c r="F97" s="89">
        <f>IFERROR(F27/AC25,"")</f>
        <v/>
      </c>
      <c r="G97" s="89">
        <f>IFERROR(G27/F27,"")</f>
        <v/>
      </c>
      <c r="H97" s="89">
        <f>IFERROR(H27/G27,"")</f>
        <v/>
      </c>
      <c r="I97" s="89">
        <f>IFERROR(I27/H27,"")</f>
        <v/>
      </c>
      <c r="J97" s="89">
        <f>IFERROR(J27/I27,"")</f>
        <v/>
      </c>
      <c r="K97" s="89">
        <f>IFERROR(K27/J27,"")</f>
        <v/>
      </c>
      <c r="L97" s="89">
        <f>IFERROR(L27/K27,"")</f>
        <v/>
      </c>
      <c r="M97" s="89">
        <f>IFERROR(M27/L27,"")</f>
        <v/>
      </c>
      <c r="N97" s="89">
        <f>IFERROR(N27/M27,"")</f>
        <v/>
      </c>
      <c r="O97" s="89">
        <f>IFERROR(O27/N27,"")</f>
        <v/>
      </c>
      <c r="P97" s="89">
        <f>IFERROR(P27/O27,"")</f>
        <v/>
      </c>
      <c r="Q97" s="89">
        <f>IFERROR(Q27/P27,"")</f>
        <v/>
      </c>
      <c r="R97" s="89">
        <f>IFERROR(R27/Q27,"")</f>
        <v/>
      </c>
      <c r="S97" s="89">
        <f>IFERROR(S27/R27,"")</f>
        <v/>
      </c>
      <c r="T97" s="89">
        <f>IFERROR(T27/S27,"")</f>
        <v/>
      </c>
      <c r="U97" s="89">
        <f>IFERROR(U27/T27,"")</f>
        <v/>
      </c>
      <c r="V97" s="89">
        <f>IFERROR(V27/U27,"")</f>
        <v/>
      </c>
      <c r="W97" s="89">
        <f>IFERROR(W27/V27,"")</f>
        <v/>
      </c>
      <c r="X97" s="89">
        <f>IFERROR(X27/W27,"")</f>
        <v/>
      </c>
      <c r="Y97" s="89">
        <f>IFERROR(Y27/X27,"")</f>
        <v/>
      </c>
      <c r="Z97" s="89">
        <f>IFERROR(Z27/Y27,"")</f>
        <v/>
      </c>
      <c r="AA97" s="89">
        <f>IFERROR(AA27/Z27,"")</f>
        <v/>
      </c>
      <c r="AB97" s="89">
        <f>IFERROR(AB27/AA27,"")</f>
        <v/>
      </c>
      <c r="AC97" s="89">
        <f>IFERROR(AC27/AB27,"")</f>
        <v/>
      </c>
    </row>
    <row r="98">
      <c r="A98" s="97">
        <f>A28</f>
        <v/>
      </c>
      <c r="B98" s="100" t="inlineStr">
        <is>
          <t>预测</t>
        </is>
      </c>
      <c r="C98" s="91">
        <f>IFERROR(AVERAGE(F98:AC98),"")</f>
        <v/>
      </c>
      <c r="D98" s="91">
        <f>IFERROR(MAX(F98:AC98),"")</f>
        <v/>
      </c>
      <c r="E98" s="91">
        <f>IFERROR(MIN(F98:AC98),"")</f>
        <v/>
      </c>
      <c r="F98" s="89">
        <f>IFERROR(F28/AC26,"")</f>
        <v/>
      </c>
      <c r="G98" s="89">
        <f>IFERROR(G28/F28,"")</f>
        <v/>
      </c>
      <c r="H98" s="89">
        <f>IFERROR(H28/G28,"")</f>
        <v/>
      </c>
      <c r="I98" s="89">
        <f>IFERROR(I28/H28,"")</f>
        <v/>
      </c>
      <c r="J98" s="89">
        <f>IFERROR(J28/I28,"")</f>
        <v/>
      </c>
      <c r="K98" s="89">
        <f>IFERROR(K28/J28,"")</f>
        <v/>
      </c>
      <c r="L98" s="89">
        <f>IFERROR(L28/K28,"")</f>
        <v/>
      </c>
      <c r="M98" s="89">
        <f>IFERROR(M28/L28,"")</f>
        <v/>
      </c>
      <c r="N98" s="89">
        <f>IFERROR(N28/M28,"")</f>
        <v/>
      </c>
      <c r="O98" s="89">
        <f>IFERROR(O28/N28,"")</f>
        <v/>
      </c>
      <c r="P98" s="89">
        <f>IFERROR(P28/O28,"")</f>
        <v/>
      </c>
      <c r="Q98" s="89">
        <f>IFERROR(Q28/P28,"")</f>
        <v/>
      </c>
      <c r="R98" s="89">
        <f>IFERROR(R28/Q28,"")</f>
        <v/>
      </c>
      <c r="S98" s="89">
        <f>IFERROR(S28/R28,"")</f>
        <v/>
      </c>
      <c r="T98" s="89">
        <f>IFERROR(T28/S28,"")</f>
        <v/>
      </c>
      <c r="U98" s="89">
        <f>IFERROR(U28/T28,"")</f>
        <v/>
      </c>
      <c r="V98" s="89">
        <f>IFERROR(V28/U28,"")</f>
        <v/>
      </c>
      <c r="W98" s="89">
        <f>IFERROR(W28/V28,"")</f>
        <v/>
      </c>
      <c r="X98" s="89">
        <f>IFERROR(X28/W28,"")</f>
        <v/>
      </c>
      <c r="Y98" s="89">
        <f>IFERROR(Y28/X28,"")</f>
        <v/>
      </c>
      <c r="Z98" s="89">
        <f>IFERROR(Z28/Y28,"")</f>
        <v/>
      </c>
      <c r="AA98" s="89">
        <f>IFERROR(AA28/Z28,"")</f>
        <v/>
      </c>
      <c r="AB98" s="89">
        <f>IFERROR(AB28/AA28,"")</f>
        <v/>
      </c>
      <c r="AC98" s="89">
        <f>IFERROR(AC28/AB28,"")</f>
        <v/>
      </c>
    </row>
    <row r="99">
      <c r="A99" s="97">
        <f>A29</f>
        <v/>
      </c>
      <c r="B99" s="100" t="inlineStr">
        <is>
          <t>实际</t>
        </is>
      </c>
      <c r="C99" s="91">
        <f>IFERROR(AVERAGE(F99:AC99),"")</f>
        <v/>
      </c>
      <c r="D99" s="91">
        <f>IFERROR(MAX(F99:AC99),"")</f>
        <v/>
      </c>
      <c r="E99" s="91">
        <f>IFERROR(MIN(F99:AC99),"")</f>
        <v/>
      </c>
      <c r="F99" s="89">
        <f>IFERROR(F29/AC27,"")</f>
        <v/>
      </c>
      <c r="G99" s="89">
        <f>IFERROR(G29/F29,"")</f>
        <v/>
      </c>
      <c r="H99" s="89">
        <f>IFERROR(H29/G29,"")</f>
        <v/>
      </c>
      <c r="I99" s="89">
        <f>IFERROR(I29/H29,"")</f>
        <v/>
      </c>
      <c r="J99" s="89">
        <f>IFERROR(J29/I29,"")</f>
        <v/>
      </c>
      <c r="K99" s="89">
        <f>IFERROR(K29/J29,"")</f>
        <v/>
      </c>
      <c r="L99" s="89">
        <f>IFERROR(L29/K29,"")</f>
        <v/>
      </c>
      <c r="M99" s="89">
        <f>IFERROR(M29/L29,"")</f>
        <v/>
      </c>
      <c r="N99" s="89">
        <f>IFERROR(N29/M29,"")</f>
        <v/>
      </c>
      <c r="O99" s="89">
        <f>IFERROR(O29/N29,"")</f>
        <v/>
      </c>
      <c r="P99" s="89">
        <f>IFERROR(P29/O29,"")</f>
        <v/>
      </c>
      <c r="Q99" s="89">
        <f>IFERROR(Q29/P29,"")</f>
        <v/>
      </c>
      <c r="R99" s="89">
        <f>IFERROR(R29/Q29,"")</f>
        <v/>
      </c>
      <c r="S99" s="89">
        <f>IFERROR(S29/R29,"")</f>
        <v/>
      </c>
      <c r="T99" s="89">
        <f>IFERROR(T29/S29,"")</f>
        <v/>
      </c>
      <c r="U99" s="89">
        <f>IFERROR(U29/T29,"")</f>
        <v/>
      </c>
      <c r="V99" s="89">
        <f>IFERROR(V29/U29,"")</f>
        <v/>
      </c>
      <c r="W99" s="89">
        <f>IFERROR(W29/V29,"")</f>
        <v/>
      </c>
      <c r="X99" s="89">
        <f>IFERROR(X29/W29,"")</f>
        <v/>
      </c>
      <c r="Y99" s="89">
        <f>IFERROR(Y29/X29,"")</f>
        <v/>
      </c>
      <c r="Z99" s="89">
        <f>IFERROR(Z29/Y29,"")</f>
        <v/>
      </c>
      <c r="AA99" s="89">
        <f>IFERROR(AA29/Z29,"")</f>
        <v/>
      </c>
      <c r="AB99" s="89">
        <f>IFERROR(AB29/AA29,"")</f>
        <v/>
      </c>
      <c r="AC99" s="89">
        <f>IFERROR(AC29/AB29,"")</f>
        <v/>
      </c>
    </row>
    <row r="100">
      <c r="A100" s="97">
        <f>A30</f>
        <v/>
      </c>
      <c r="B100" s="100" t="inlineStr">
        <is>
          <t>预测</t>
        </is>
      </c>
      <c r="C100" s="91">
        <f>IFERROR(AVERAGE(F100:AC100),"")</f>
        <v/>
      </c>
      <c r="D100" s="91">
        <f>IFERROR(MAX(F100:AC100),"")</f>
        <v/>
      </c>
      <c r="E100" s="91">
        <f>IFERROR(MIN(F100:AC100),"")</f>
        <v/>
      </c>
      <c r="F100" s="89">
        <f>IFERROR(F30/AC28,"")</f>
        <v/>
      </c>
      <c r="G100" s="89">
        <f>IFERROR(G30/F30,"")</f>
        <v/>
      </c>
      <c r="H100" s="89">
        <f>IFERROR(H30/G30,"")</f>
        <v/>
      </c>
      <c r="I100" s="89">
        <f>IFERROR(I30/H30,"")</f>
        <v/>
      </c>
      <c r="J100" s="89">
        <f>IFERROR(J30/I30,"")</f>
        <v/>
      </c>
      <c r="K100" s="89">
        <f>IFERROR(K30/J30,"")</f>
        <v/>
      </c>
      <c r="L100" s="89">
        <f>IFERROR(L30/K30,"")</f>
        <v/>
      </c>
      <c r="M100" s="89">
        <f>IFERROR(M30/L30,"")</f>
        <v/>
      </c>
      <c r="N100" s="89">
        <f>IFERROR(N30/M30,"")</f>
        <v/>
      </c>
      <c r="O100" s="89">
        <f>IFERROR(O30/N30,"")</f>
        <v/>
      </c>
      <c r="P100" s="89">
        <f>IFERROR(P30/O30,"")</f>
        <v/>
      </c>
      <c r="Q100" s="89">
        <f>IFERROR(Q30/P30,"")</f>
        <v/>
      </c>
      <c r="R100" s="89">
        <f>IFERROR(R30/Q30,"")</f>
        <v/>
      </c>
      <c r="S100" s="89">
        <f>IFERROR(S30/R30,"")</f>
        <v/>
      </c>
      <c r="T100" s="89">
        <f>IFERROR(T30/S30,"")</f>
        <v/>
      </c>
      <c r="U100" s="89">
        <f>IFERROR(U30/T30,"")</f>
        <v/>
      </c>
      <c r="V100" s="89">
        <f>IFERROR(V30/U30,"")</f>
        <v/>
      </c>
      <c r="W100" s="89">
        <f>IFERROR(W30/V30,"")</f>
        <v/>
      </c>
      <c r="X100" s="89">
        <f>IFERROR(X30/W30,"")</f>
        <v/>
      </c>
      <c r="Y100" s="89">
        <f>IFERROR(Y30/X30,"")</f>
        <v/>
      </c>
      <c r="Z100" s="89">
        <f>IFERROR(Z30/Y30,"")</f>
        <v/>
      </c>
      <c r="AA100" s="89">
        <f>IFERROR(AA30/Z30,"")</f>
        <v/>
      </c>
      <c r="AB100" s="89">
        <f>IFERROR(AB30/AA30,"")</f>
        <v/>
      </c>
      <c r="AC100" s="89">
        <f>IFERROR(AC30/AB30,"")</f>
        <v/>
      </c>
    </row>
    <row r="101">
      <c r="A101" s="97">
        <f>A31</f>
        <v/>
      </c>
      <c r="B101" s="100" t="inlineStr">
        <is>
          <t>实际</t>
        </is>
      </c>
      <c r="C101" s="91">
        <f>IFERROR(AVERAGE(F101:AC101),"")</f>
        <v/>
      </c>
      <c r="D101" s="91">
        <f>IFERROR(MAX(F101:AC101),"")</f>
        <v/>
      </c>
      <c r="E101" s="91">
        <f>IFERROR(MIN(F101:AC101),"")</f>
        <v/>
      </c>
      <c r="F101" s="89">
        <f>IFERROR(F31/AC29,"")</f>
        <v/>
      </c>
      <c r="G101" s="89">
        <f>IFERROR(G31/F31,"")</f>
        <v/>
      </c>
      <c r="H101" s="89">
        <f>IFERROR(H31/G31,"")</f>
        <v/>
      </c>
      <c r="I101" s="89">
        <f>IFERROR(I31/H31,"")</f>
        <v/>
      </c>
      <c r="J101" s="89">
        <f>IFERROR(J31/I31,"")</f>
        <v/>
      </c>
      <c r="K101" s="89">
        <f>IFERROR(K31/J31,"")</f>
        <v/>
      </c>
      <c r="L101" s="89">
        <f>IFERROR(L31/K31,"")</f>
        <v/>
      </c>
      <c r="M101" s="89">
        <f>IFERROR(M31/L31,"")</f>
        <v/>
      </c>
      <c r="N101" s="89">
        <f>IFERROR(N31/M31,"")</f>
        <v/>
      </c>
      <c r="O101" s="89">
        <f>IFERROR(O31/N31,"")</f>
        <v/>
      </c>
      <c r="P101" s="89">
        <f>IFERROR(P31/O31,"")</f>
        <v/>
      </c>
      <c r="Q101" s="89">
        <f>IFERROR(Q31/P31,"")</f>
        <v/>
      </c>
      <c r="R101" s="89">
        <f>IFERROR(R31/Q31,"")</f>
        <v/>
      </c>
      <c r="S101" s="89">
        <f>IFERROR(S31/R31,"")</f>
        <v/>
      </c>
      <c r="T101" s="89">
        <f>IFERROR(T31/S31,"")</f>
        <v/>
      </c>
      <c r="U101" s="89">
        <f>IFERROR(U31/T31,"")</f>
        <v/>
      </c>
      <c r="V101" s="89">
        <f>IFERROR(V31/U31,"")</f>
        <v/>
      </c>
      <c r="W101" s="89">
        <f>IFERROR(W31/V31,"")</f>
        <v/>
      </c>
      <c r="X101" s="89">
        <f>IFERROR(X31/W31,"")</f>
        <v/>
      </c>
      <c r="Y101" s="89">
        <f>IFERROR(Y31/X31,"")</f>
        <v/>
      </c>
      <c r="Z101" s="89">
        <f>IFERROR(Z31/Y31,"")</f>
        <v/>
      </c>
      <c r="AA101" s="89">
        <f>IFERROR(AA31/Z31,"")</f>
        <v/>
      </c>
      <c r="AB101" s="89">
        <f>IFERROR(AB31/AA31,"")</f>
        <v/>
      </c>
      <c r="AC101" s="89">
        <f>IFERROR(AC31/AB31,"")</f>
        <v/>
      </c>
    </row>
    <row r="102">
      <c r="A102" s="97">
        <f>A32</f>
        <v/>
      </c>
      <c r="B102" s="100" t="inlineStr">
        <is>
          <t>预测</t>
        </is>
      </c>
      <c r="C102" s="91">
        <f>IFERROR(AVERAGE(F102:AC102),"")</f>
        <v/>
      </c>
      <c r="D102" s="91">
        <f>IFERROR(MAX(F102:AC102),"")</f>
        <v/>
      </c>
      <c r="E102" s="91">
        <f>IFERROR(MIN(F102:AC102),"")</f>
        <v/>
      </c>
      <c r="F102" s="89">
        <f>IFERROR(F32/AC30,"")</f>
        <v/>
      </c>
      <c r="G102" s="89">
        <f>IFERROR(G32/F32,"")</f>
        <v/>
      </c>
      <c r="H102" s="89">
        <f>IFERROR(H32/G32,"")</f>
        <v/>
      </c>
      <c r="I102" s="89">
        <f>IFERROR(I32/H32,"")</f>
        <v/>
      </c>
      <c r="J102" s="89">
        <f>IFERROR(J32/I32,"")</f>
        <v/>
      </c>
      <c r="K102" s="89">
        <f>IFERROR(K32/J32,"")</f>
        <v/>
      </c>
      <c r="L102" s="89">
        <f>IFERROR(L32/K32,"")</f>
        <v/>
      </c>
      <c r="M102" s="89">
        <f>IFERROR(M32/L32,"")</f>
        <v/>
      </c>
      <c r="N102" s="89">
        <f>IFERROR(N32/M32,"")</f>
        <v/>
      </c>
      <c r="O102" s="89">
        <f>IFERROR(O32/N32,"")</f>
        <v/>
      </c>
      <c r="P102" s="89">
        <f>IFERROR(P32/O32,"")</f>
        <v/>
      </c>
      <c r="Q102" s="89">
        <f>IFERROR(Q32/P32,"")</f>
        <v/>
      </c>
      <c r="R102" s="89">
        <f>IFERROR(R32/Q32,"")</f>
        <v/>
      </c>
      <c r="S102" s="89">
        <f>IFERROR(S32/R32,"")</f>
        <v/>
      </c>
      <c r="T102" s="89">
        <f>IFERROR(T32/S32,"")</f>
        <v/>
      </c>
      <c r="U102" s="89">
        <f>IFERROR(U32/T32,"")</f>
        <v/>
      </c>
      <c r="V102" s="89">
        <f>IFERROR(V32/U32,"")</f>
        <v/>
      </c>
      <c r="W102" s="89">
        <f>IFERROR(W32/V32,"")</f>
        <v/>
      </c>
      <c r="X102" s="89">
        <f>IFERROR(X32/W32,"")</f>
        <v/>
      </c>
      <c r="Y102" s="89">
        <f>IFERROR(Y32/X32,"")</f>
        <v/>
      </c>
      <c r="Z102" s="89">
        <f>IFERROR(Z32/Y32,"")</f>
        <v/>
      </c>
      <c r="AA102" s="89">
        <f>IFERROR(AA32/Z32,"")</f>
        <v/>
      </c>
      <c r="AB102" s="89">
        <f>IFERROR(AB32/AA32,"")</f>
        <v/>
      </c>
      <c r="AC102" s="89">
        <f>IFERROR(AC32/AB32,"")</f>
        <v/>
      </c>
    </row>
    <row r="103">
      <c r="A103" s="97">
        <f>A33</f>
        <v/>
      </c>
      <c r="B103" s="100" t="inlineStr">
        <is>
          <t>实际</t>
        </is>
      </c>
      <c r="C103" s="91">
        <f>IFERROR(AVERAGE(F103:AC103),"")</f>
        <v/>
      </c>
      <c r="D103" s="91">
        <f>IFERROR(MAX(F103:AC103),"")</f>
        <v/>
      </c>
      <c r="E103" s="91">
        <f>IFERROR(MIN(F103:AC103),"")</f>
        <v/>
      </c>
      <c r="F103" s="89">
        <f>IFERROR(F33/AC31,"")</f>
        <v/>
      </c>
      <c r="G103" s="89">
        <f>IFERROR(G33/F33,"")</f>
        <v/>
      </c>
      <c r="H103" s="89">
        <f>IFERROR(H33/G33,"")</f>
        <v/>
      </c>
      <c r="I103" s="89">
        <f>IFERROR(I33/H33,"")</f>
        <v/>
      </c>
      <c r="J103" s="89">
        <f>IFERROR(J33/I33,"")</f>
        <v/>
      </c>
      <c r="K103" s="89">
        <f>IFERROR(K33/J33,"")</f>
        <v/>
      </c>
      <c r="L103" s="89">
        <f>IFERROR(L33/K33,"")</f>
        <v/>
      </c>
      <c r="M103" s="89">
        <f>IFERROR(M33/L33,"")</f>
        <v/>
      </c>
      <c r="N103" s="89">
        <f>IFERROR(N33/M33,"")</f>
        <v/>
      </c>
      <c r="O103" s="89">
        <f>IFERROR(O33/N33,"")</f>
        <v/>
      </c>
      <c r="P103" s="89">
        <f>IFERROR(P33/O33,"")</f>
        <v/>
      </c>
      <c r="Q103" s="89">
        <f>IFERROR(Q33/P33,"")</f>
        <v/>
      </c>
      <c r="R103" s="89">
        <f>IFERROR(R33/Q33,"")</f>
        <v/>
      </c>
      <c r="S103" s="89">
        <f>IFERROR(S33/R33,"")</f>
        <v/>
      </c>
      <c r="T103" s="89">
        <f>IFERROR(T33/S33,"")</f>
        <v/>
      </c>
      <c r="U103" s="89">
        <f>IFERROR(U33/T33,"")</f>
        <v/>
      </c>
      <c r="V103" s="89">
        <f>IFERROR(V33/U33,"")</f>
        <v/>
      </c>
      <c r="W103" s="89">
        <f>IFERROR(W33/V33,"")</f>
        <v/>
      </c>
      <c r="X103" s="89">
        <f>IFERROR(X33/W33,"")</f>
        <v/>
      </c>
      <c r="Y103" s="89">
        <f>IFERROR(Y33/X33,"")</f>
        <v/>
      </c>
      <c r="Z103" s="89">
        <f>IFERROR(Z33/Y33,"")</f>
        <v/>
      </c>
      <c r="AA103" s="89">
        <f>IFERROR(AA33/Z33,"")</f>
        <v/>
      </c>
      <c r="AB103" s="89">
        <f>IFERROR(AB33/AA33,"")</f>
        <v/>
      </c>
      <c r="AC103" s="89">
        <f>IFERROR(AC33/AB33,"")</f>
        <v/>
      </c>
    </row>
    <row r="104">
      <c r="A104" s="97">
        <f>A34</f>
        <v/>
      </c>
      <c r="B104" s="100" t="inlineStr">
        <is>
          <t>预测</t>
        </is>
      </c>
      <c r="C104" s="91">
        <f>IFERROR(AVERAGE(F104:AC104),"")</f>
        <v/>
      </c>
      <c r="D104" s="91">
        <f>IFERROR(MAX(F104:AC104),"")</f>
        <v/>
      </c>
      <c r="E104" s="91">
        <f>IFERROR(MIN(F104:AC104),"")</f>
        <v/>
      </c>
      <c r="F104" s="89">
        <f>IFERROR(F34/AC32,"")</f>
        <v/>
      </c>
      <c r="G104" s="89">
        <f>IFERROR(G34/F34,"")</f>
        <v/>
      </c>
      <c r="H104" s="89">
        <f>IFERROR(H34/G34,"")</f>
        <v/>
      </c>
      <c r="I104" s="89">
        <f>IFERROR(I34/H34,"")</f>
        <v/>
      </c>
      <c r="J104" s="89">
        <f>IFERROR(J34/I34,"")</f>
        <v/>
      </c>
      <c r="K104" s="89">
        <f>IFERROR(K34/J34,"")</f>
        <v/>
      </c>
      <c r="L104" s="89">
        <f>IFERROR(L34/K34,"")</f>
        <v/>
      </c>
      <c r="M104" s="89">
        <f>IFERROR(M34/L34,"")</f>
        <v/>
      </c>
      <c r="N104" s="89">
        <f>IFERROR(N34/M34,"")</f>
        <v/>
      </c>
      <c r="O104" s="89">
        <f>IFERROR(O34/N34,"")</f>
        <v/>
      </c>
      <c r="P104" s="89">
        <f>IFERROR(P34/O34,"")</f>
        <v/>
      </c>
      <c r="Q104" s="89">
        <f>IFERROR(Q34/P34,"")</f>
        <v/>
      </c>
      <c r="R104" s="89">
        <f>IFERROR(R34/Q34,"")</f>
        <v/>
      </c>
      <c r="S104" s="89">
        <f>IFERROR(S34/R34,"")</f>
        <v/>
      </c>
      <c r="T104" s="89">
        <f>IFERROR(T34/S34,"")</f>
        <v/>
      </c>
      <c r="U104" s="89">
        <f>IFERROR(U34/T34,"")</f>
        <v/>
      </c>
      <c r="V104" s="89">
        <f>IFERROR(V34/U34,"")</f>
        <v/>
      </c>
      <c r="W104" s="89">
        <f>IFERROR(W34/V34,"")</f>
        <v/>
      </c>
      <c r="X104" s="89">
        <f>IFERROR(X34/W34,"")</f>
        <v/>
      </c>
      <c r="Y104" s="89">
        <f>IFERROR(Y34/X34,"")</f>
        <v/>
      </c>
      <c r="Z104" s="89">
        <f>IFERROR(Z34/Y34,"")</f>
        <v/>
      </c>
      <c r="AA104" s="89">
        <f>IFERROR(AA34/Z34,"")</f>
        <v/>
      </c>
      <c r="AB104" s="89">
        <f>IFERROR(AB34/AA34,"")</f>
        <v/>
      </c>
      <c r="AC104" s="89">
        <f>IFERROR(AC34/AB34,"")</f>
        <v/>
      </c>
    </row>
    <row r="105">
      <c r="A105" s="97">
        <f>A35</f>
        <v/>
      </c>
      <c r="B105" s="100" t="inlineStr">
        <is>
          <t>实际</t>
        </is>
      </c>
      <c r="C105" s="91">
        <f>IFERROR(AVERAGE(F105:AC105),"")</f>
        <v/>
      </c>
      <c r="D105" s="91">
        <f>IFERROR(MAX(F105:AC105),"")</f>
        <v/>
      </c>
      <c r="E105" s="91">
        <f>IFERROR(MIN(F105:AC105),"")</f>
        <v/>
      </c>
      <c r="F105" s="89">
        <f>IFERROR(F35/AC33,"")</f>
        <v/>
      </c>
      <c r="G105" s="89">
        <f>IFERROR(G35/F35,"")</f>
        <v/>
      </c>
      <c r="H105" s="89">
        <f>IFERROR(H35/G35,"")</f>
        <v/>
      </c>
      <c r="I105" s="89">
        <f>IFERROR(I35/H35,"")</f>
        <v/>
      </c>
      <c r="J105" s="89">
        <f>IFERROR(J35/I35,"")</f>
        <v/>
      </c>
      <c r="K105" s="89">
        <f>IFERROR(K35/J35,"")</f>
        <v/>
      </c>
      <c r="L105" s="89">
        <f>IFERROR(L35/K35,"")</f>
        <v/>
      </c>
      <c r="M105" s="89">
        <f>IFERROR(M35/L35,"")</f>
        <v/>
      </c>
      <c r="N105" s="89">
        <f>IFERROR(N35/M35,"")</f>
        <v/>
      </c>
      <c r="O105" s="89">
        <f>IFERROR(O35/N35,"")</f>
        <v/>
      </c>
      <c r="P105" s="89">
        <f>IFERROR(P35/O35,"")</f>
        <v/>
      </c>
      <c r="Q105" s="89">
        <f>IFERROR(Q35/P35,"")</f>
        <v/>
      </c>
      <c r="R105" s="89">
        <f>IFERROR(R35/Q35,"")</f>
        <v/>
      </c>
      <c r="S105" s="89">
        <f>IFERROR(S35/R35,"")</f>
        <v/>
      </c>
      <c r="T105" s="89">
        <f>IFERROR(T35/S35,"")</f>
        <v/>
      </c>
      <c r="U105" s="89">
        <f>IFERROR(U35/T35,"")</f>
        <v/>
      </c>
      <c r="V105" s="89">
        <f>IFERROR(V35/U35,"")</f>
        <v/>
      </c>
      <c r="W105" s="89">
        <f>IFERROR(W35/V35,"")</f>
        <v/>
      </c>
      <c r="X105" s="89">
        <f>IFERROR(X35/W35,"")</f>
        <v/>
      </c>
      <c r="Y105" s="89">
        <f>IFERROR(Y35/X35,"")</f>
        <v/>
      </c>
      <c r="Z105" s="89">
        <f>IFERROR(Z35/Y35,"")</f>
        <v/>
      </c>
      <c r="AA105" s="89">
        <f>IFERROR(AA35/Z35,"")</f>
        <v/>
      </c>
      <c r="AB105" s="89">
        <f>IFERROR(AB35/AA35,"")</f>
        <v/>
      </c>
      <c r="AC105" s="89">
        <f>IFERROR(AC35/AB35,"")</f>
        <v/>
      </c>
    </row>
    <row r="106">
      <c r="A106" s="97">
        <f>A36</f>
        <v/>
      </c>
      <c r="B106" s="100" t="inlineStr">
        <is>
          <t>预测</t>
        </is>
      </c>
      <c r="C106" s="91">
        <f>IFERROR(AVERAGE(F106:AC106),"")</f>
        <v/>
      </c>
      <c r="D106" s="91">
        <f>IFERROR(MAX(F106:AC106),"")</f>
        <v/>
      </c>
      <c r="E106" s="91">
        <f>IFERROR(MIN(F106:AC106),"")</f>
        <v/>
      </c>
      <c r="F106" s="89">
        <f>IFERROR(F36/AC34,"")</f>
        <v/>
      </c>
      <c r="G106" s="89">
        <f>IFERROR(G36/F36,"")</f>
        <v/>
      </c>
      <c r="H106" s="89">
        <f>IFERROR(H36/G36,"")</f>
        <v/>
      </c>
      <c r="I106" s="89">
        <f>IFERROR(I36/H36,"")</f>
        <v/>
      </c>
      <c r="J106" s="89">
        <f>IFERROR(J36/I36,"")</f>
        <v/>
      </c>
      <c r="K106" s="89">
        <f>IFERROR(K36/J36,"")</f>
        <v/>
      </c>
      <c r="L106" s="89">
        <f>IFERROR(L36/K36,"")</f>
        <v/>
      </c>
      <c r="M106" s="89">
        <f>IFERROR(M36/L36,"")</f>
        <v/>
      </c>
      <c r="N106" s="89">
        <f>IFERROR(N36/M36,"")</f>
        <v/>
      </c>
      <c r="O106" s="89">
        <f>IFERROR(O36/N36,"")</f>
        <v/>
      </c>
      <c r="P106" s="89">
        <f>IFERROR(P36/O36,"")</f>
        <v/>
      </c>
      <c r="Q106" s="89">
        <f>IFERROR(Q36/P36,"")</f>
        <v/>
      </c>
      <c r="R106" s="89">
        <f>IFERROR(R36/Q36,"")</f>
        <v/>
      </c>
      <c r="S106" s="89">
        <f>IFERROR(S36/R36,"")</f>
        <v/>
      </c>
      <c r="T106" s="89">
        <f>IFERROR(T36/S36,"")</f>
        <v/>
      </c>
      <c r="U106" s="89">
        <f>IFERROR(U36/T36,"")</f>
        <v/>
      </c>
      <c r="V106" s="89">
        <f>IFERROR(V36/U36,"")</f>
        <v/>
      </c>
      <c r="W106" s="89">
        <f>IFERROR(W36/V36,"")</f>
        <v/>
      </c>
      <c r="X106" s="89">
        <f>IFERROR(X36/W36,"")</f>
        <v/>
      </c>
      <c r="Y106" s="89">
        <f>IFERROR(Y36/X36,"")</f>
        <v/>
      </c>
      <c r="Z106" s="89">
        <f>IFERROR(Z36/Y36,"")</f>
        <v/>
      </c>
      <c r="AA106" s="89">
        <f>IFERROR(AA36/Z36,"")</f>
        <v/>
      </c>
      <c r="AB106" s="89">
        <f>IFERROR(AB36/AA36,"")</f>
        <v/>
      </c>
      <c r="AC106" s="89">
        <f>IFERROR(AC36/AB36,"")</f>
        <v/>
      </c>
    </row>
    <row r="107">
      <c r="A107" s="97">
        <f>A37</f>
        <v/>
      </c>
      <c r="B107" s="100" t="inlineStr">
        <is>
          <t>实际</t>
        </is>
      </c>
      <c r="C107" s="91">
        <f>IFERROR(AVERAGE(F107:AC107),"")</f>
        <v/>
      </c>
      <c r="D107" s="91">
        <f>IFERROR(MAX(F107:AC107),"")</f>
        <v/>
      </c>
      <c r="E107" s="91">
        <f>IFERROR(MIN(F107:AC107),"")</f>
        <v/>
      </c>
      <c r="F107" s="89">
        <f>IFERROR(F37/AC35,"")</f>
        <v/>
      </c>
      <c r="G107" s="89">
        <f>IFERROR(G37/F37,"")</f>
        <v/>
      </c>
      <c r="H107" s="89">
        <f>IFERROR(H37/G37,"")</f>
        <v/>
      </c>
      <c r="I107" s="89">
        <f>IFERROR(I37/H37,"")</f>
        <v/>
      </c>
      <c r="J107" s="89">
        <f>IFERROR(J37/I37,"")</f>
        <v/>
      </c>
      <c r="K107" s="89">
        <f>IFERROR(K37/J37,"")</f>
        <v/>
      </c>
      <c r="L107" s="89">
        <f>IFERROR(L37/K37,"")</f>
        <v/>
      </c>
      <c r="M107" s="89">
        <f>IFERROR(M37/L37,"")</f>
        <v/>
      </c>
      <c r="N107" s="89">
        <f>IFERROR(N37/M37,"")</f>
        <v/>
      </c>
      <c r="O107" s="89">
        <f>IFERROR(O37/N37,"")</f>
        <v/>
      </c>
      <c r="P107" s="89">
        <f>IFERROR(P37/O37,"")</f>
        <v/>
      </c>
      <c r="Q107" s="89">
        <f>IFERROR(Q37/P37,"")</f>
        <v/>
      </c>
      <c r="R107" s="89">
        <f>IFERROR(R37/Q37,"")</f>
        <v/>
      </c>
      <c r="S107" s="89">
        <f>IFERROR(S37/R37,"")</f>
        <v/>
      </c>
      <c r="T107" s="89">
        <f>IFERROR(T37/S37,"")</f>
        <v/>
      </c>
      <c r="U107" s="89">
        <f>IFERROR(U37/T37,"")</f>
        <v/>
      </c>
      <c r="V107" s="89">
        <f>IFERROR(V37/U37,"")</f>
        <v/>
      </c>
      <c r="W107" s="89">
        <f>IFERROR(W37/V37,"")</f>
        <v/>
      </c>
      <c r="X107" s="89">
        <f>IFERROR(X37/W37,"")</f>
        <v/>
      </c>
      <c r="Y107" s="89">
        <f>IFERROR(Y37/X37,"")</f>
        <v/>
      </c>
      <c r="Z107" s="89">
        <f>IFERROR(Z37/Y37,"")</f>
        <v/>
      </c>
      <c r="AA107" s="89">
        <f>IFERROR(AA37/Z37,"")</f>
        <v/>
      </c>
      <c r="AB107" s="89">
        <f>IFERROR(AB37/AA37,"")</f>
        <v/>
      </c>
      <c r="AC107" s="89">
        <f>IFERROR(AC37/AB37,"")</f>
        <v/>
      </c>
    </row>
    <row r="108">
      <c r="A108" s="97">
        <f>A38</f>
        <v/>
      </c>
      <c r="B108" s="100" t="inlineStr">
        <is>
          <t>预测</t>
        </is>
      </c>
      <c r="C108" s="91">
        <f>IFERROR(AVERAGE(F108:AC108),"")</f>
        <v/>
      </c>
      <c r="D108" s="91">
        <f>IFERROR(MAX(F108:AC108),"")</f>
        <v/>
      </c>
      <c r="E108" s="91">
        <f>IFERROR(MIN(F108:AC108),"")</f>
        <v/>
      </c>
      <c r="F108" s="89">
        <f>IFERROR(F38/AC36,"")</f>
        <v/>
      </c>
      <c r="G108" s="89">
        <f>IFERROR(G38/F38,"")</f>
        <v/>
      </c>
      <c r="H108" s="89">
        <f>IFERROR(H38/G38,"")</f>
        <v/>
      </c>
      <c r="I108" s="89">
        <f>IFERROR(I38/H38,"")</f>
        <v/>
      </c>
      <c r="J108" s="89">
        <f>IFERROR(J38/I38,"")</f>
        <v/>
      </c>
      <c r="K108" s="89">
        <f>IFERROR(K38/J38,"")</f>
        <v/>
      </c>
      <c r="L108" s="89">
        <f>IFERROR(L38/K38,"")</f>
        <v/>
      </c>
      <c r="M108" s="89">
        <f>IFERROR(M38/L38,"")</f>
        <v/>
      </c>
      <c r="N108" s="89">
        <f>IFERROR(N38/M38,"")</f>
        <v/>
      </c>
      <c r="O108" s="89">
        <f>IFERROR(O38/N38,"")</f>
        <v/>
      </c>
      <c r="P108" s="89">
        <f>IFERROR(P38/O38,"")</f>
        <v/>
      </c>
      <c r="Q108" s="89">
        <f>IFERROR(Q38/P38,"")</f>
        <v/>
      </c>
      <c r="R108" s="89">
        <f>IFERROR(R38/Q38,"")</f>
        <v/>
      </c>
      <c r="S108" s="89">
        <f>IFERROR(S38/R38,"")</f>
        <v/>
      </c>
      <c r="T108" s="89">
        <f>IFERROR(T38/S38,"")</f>
        <v/>
      </c>
      <c r="U108" s="89">
        <f>IFERROR(U38/T38,"")</f>
        <v/>
      </c>
      <c r="V108" s="89">
        <f>IFERROR(V38/U38,"")</f>
        <v/>
      </c>
      <c r="W108" s="89">
        <f>IFERROR(W38/V38,"")</f>
        <v/>
      </c>
      <c r="X108" s="89">
        <f>IFERROR(X38/W38,"")</f>
        <v/>
      </c>
      <c r="Y108" s="89">
        <f>IFERROR(Y38/X38,"")</f>
        <v/>
      </c>
      <c r="Z108" s="89">
        <f>IFERROR(Z38/Y38,"")</f>
        <v/>
      </c>
      <c r="AA108" s="89">
        <f>IFERROR(AA38/Z38,"")</f>
        <v/>
      </c>
      <c r="AB108" s="89">
        <f>IFERROR(AB38/AA38,"")</f>
        <v/>
      </c>
      <c r="AC108" s="89">
        <f>IFERROR(AC38/AB38,"")</f>
        <v/>
      </c>
    </row>
    <row r="109">
      <c r="A109" s="97">
        <f>A39</f>
        <v/>
      </c>
      <c r="B109" s="100" t="inlineStr">
        <is>
          <t>实际</t>
        </is>
      </c>
      <c r="C109" s="91">
        <f>IFERROR(AVERAGE(F109:AC109),"")</f>
        <v/>
      </c>
      <c r="D109" s="91">
        <f>IFERROR(MAX(F109:AC109),"")</f>
        <v/>
      </c>
      <c r="E109" s="91">
        <f>IFERROR(MIN(F109:AC109),"")</f>
        <v/>
      </c>
      <c r="F109" s="89">
        <f>IFERROR(F39/AC37,"")</f>
        <v/>
      </c>
      <c r="G109" s="89">
        <f>IFERROR(G39/F39,"")</f>
        <v/>
      </c>
      <c r="H109" s="89">
        <f>IFERROR(H39/G39,"")</f>
        <v/>
      </c>
      <c r="I109" s="89">
        <f>IFERROR(I39/H39,"")</f>
        <v/>
      </c>
      <c r="J109" s="89">
        <f>IFERROR(J39/I39,"")</f>
        <v/>
      </c>
      <c r="K109" s="89">
        <f>IFERROR(K39/J39,"")</f>
        <v/>
      </c>
      <c r="L109" s="89">
        <f>IFERROR(L39/K39,"")</f>
        <v/>
      </c>
      <c r="M109" s="89">
        <f>IFERROR(M39/L39,"")</f>
        <v/>
      </c>
      <c r="N109" s="89">
        <f>IFERROR(N39/M39,"")</f>
        <v/>
      </c>
      <c r="O109" s="89">
        <f>IFERROR(O39/N39,"")</f>
        <v/>
      </c>
      <c r="P109" s="89">
        <f>IFERROR(P39/O39,"")</f>
        <v/>
      </c>
      <c r="Q109" s="89">
        <f>IFERROR(Q39/P39,"")</f>
        <v/>
      </c>
      <c r="R109" s="89">
        <f>IFERROR(R39/Q39,"")</f>
        <v/>
      </c>
      <c r="S109" s="89">
        <f>IFERROR(S39/R39,"")</f>
        <v/>
      </c>
      <c r="T109" s="89">
        <f>IFERROR(T39/S39,"")</f>
        <v/>
      </c>
      <c r="U109" s="89">
        <f>IFERROR(U39/T39,"")</f>
        <v/>
      </c>
      <c r="V109" s="89">
        <f>IFERROR(V39/U39,"")</f>
        <v/>
      </c>
      <c r="W109" s="89">
        <f>IFERROR(W39/V39,"")</f>
        <v/>
      </c>
      <c r="X109" s="89">
        <f>IFERROR(X39/W39,"")</f>
        <v/>
      </c>
      <c r="Y109" s="89">
        <f>IFERROR(Y39/X39,"")</f>
        <v/>
      </c>
      <c r="Z109" s="89">
        <f>IFERROR(Z39/Y39,"")</f>
        <v/>
      </c>
      <c r="AA109" s="89">
        <f>IFERROR(AA39/Z39,"")</f>
        <v/>
      </c>
      <c r="AB109" s="89">
        <f>IFERROR(AB39/AA39,"")</f>
        <v/>
      </c>
      <c r="AC109" s="89">
        <f>IFERROR(AC39/AB39,"")</f>
        <v/>
      </c>
    </row>
    <row r="110">
      <c r="A110" s="97">
        <f>A40</f>
        <v/>
      </c>
      <c r="B110" s="100" t="inlineStr">
        <is>
          <t>预测</t>
        </is>
      </c>
      <c r="C110" s="91">
        <f>IFERROR(AVERAGE(F110:AC110),"")</f>
        <v/>
      </c>
      <c r="D110" s="91">
        <f>IFERROR(MAX(F110:AC110),"")</f>
        <v/>
      </c>
      <c r="E110" s="91">
        <f>IFERROR(MIN(F110:AC110),"")</f>
        <v/>
      </c>
      <c r="F110" s="89">
        <f>IFERROR(F40/AC38,"")</f>
        <v/>
      </c>
      <c r="G110" s="89">
        <f>IFERROR(G40/F40,"")</f>
        <v/>
      </c>
      <c r="H110" s="89">
        <f>IFERROR(H40/G40,"")</f>
        <v/>
      </c>
      <c r="I110" s="89">
        <f>IFERROR(I40/H40,"")</f>
        <v/>
      </c>
      <c r="J110" s="89">
        <f>IFERROR(J40/I40,"")</f>
        <v/>
      </c>
      <c r="K110" s="89">
        <f>IFERROR(K40/J40,"")</f>
        <v/>
      </c>
      <c r="L110" s="89">
        <f>IFERROR(L40/K40,"")</f>
        <v/>
      </c>
      <c r="M110" s="89">
        <f>IFERROR(M40/L40,"")</f>
        <v/>
      </c>
      <c r="N110" s="89">
        <f>IFERROR(N40/M40,"")</f>
        <v/>
      </c>
      <c r="O110" s="89">
        <f>IFERROR(O40/N40,"")</f>
        <v/>
      </c>
      <c r="P110" s="89">
        <f>IFERROR(P40/O40,"")</f>
        <v/>
      </c>
      <c r="Q110" s="89">
        <f>IFERROR(Q40/P40,"")</f>
        <v/>
      </c>
      <c r="R110" s="89">
        <f>IFERROR(R40/Q40,"")</f>
        <v/>
      </c>
      <c r="S110" s="89">
        <f>IFERROR(S40/R40,"")</f>
        <v/>
      </c>
      <c r="T110" s="89">
        <f>IFERROR(T40/S40,"")</f>
        <v/>
      </c>
      <c r="U110" s="89">
        <f>IFERROR(U40/T40,"")</f>
        <v/>
      </c>
      <c r="V110" s="89">
        <f>IFERROR(V40/U40,"")</f>
        <v/>
      </c>
      <c r="W110" s="89">
        <f>IFERROR(W40/V40,"")</f>
        <v/>
      </c>
      <c r="X110" s="89">
        <f>IFERROR(X40/W40,"")</f>
        <v/>
      </c>
      <c r="Y110" s="89">
        <f>IFERROR(Y40/X40,"")</f>
        <v/>
      </c>
      <c r="Z110" s="89">
        <f>IFERROR(Z40/Y40,"")</f>
        <v/>
      </c>
      <c r="AA110" s="89">
        <f>IFERROR(AA40/Z40,"")</f>
        <v/>
      </c>
      <c r="AB110" s="89">
        <f>IFERROR(AB40/AA40,"")</f>
        <v/>
      </c>
      <c r="AC110" s="89">
        <f>IFERROR(AC40/AB40,"")</f>
        <v/>
      </c>
    </row>
    <row r="111">
      <c r="A111" s="97">
        <f>A41</f>
        <v/>
      </c>
      <c r="B111" s="100" t="inlineStr">
        <is>
          <t>实际</t>
        </is>
      </c>
      <c r="C111" s="91">
        <f>IFERROR(AVERAGE(F111:AC111),"")</f>
        <v/>
      </c>
      <c r="D111" s="91">
        <f>IFERROR(MAX(F111:AC111),"")</f>
        <v/>
      </c>
      <c r="E111" s="91">
        <f>IFERROR(MIN(F111:AC111),"")</f>
        <v/>
      </c>
      <c r="F111" s="89">
        <f>IFERROR(F41/AC39,"")</f>
        <v/>
      </c>
      <c r="G111" s="89">
        <f>IFERROR(G41/F41,"")</f>
        <v/>
      </c>
      <c r="H111" s="89">
        <f>IFERROR(H41/G41,"")</f>
        <v/>
      </c>
      <c r="I111" s="89">
        <f>IFERROR(I41/H41,"")</f>
        <v/>
      </c>
      <c r="J111" s="89">
        <f>IFERROR(J41/I41,"")</f>
        <v/>
      </c>
      <c r="K111" s="89">
        <f>IFERROR(K41/J41,"")</f>
        <v/>
      </c>
      <c r="L111" s="89">
        <f>IFERROR(L41/K41,"")</f>
        <v/>
      </c>
      <c r="M111" s="89">
        <f>IFERROR(M41/L41,"")</f>
        <v/>
      </c>
      <c r="N111" s="89">
        <f>IFERROR(N41/M41,"")</f>
        <v/>
      </c>
      <c r="O111" s="89">
        <f>IFERROR(O41/N41,"")</f>
        <v/>
      </c>
      <c r="P111" s="89">
        <f>IFERROR(P41/O41,"")</f>
        <v/>
      </c>
      <c r="Q111" s="89">
        <f>IFERROR(Q41/P41,"")</f>
        <v/>
      </c>
      <c r="R111" s="89">
        <f>IFERROR(R41/Q41,"")</f>
        <v/>
      </c>
      <c r="S111" s="89">
        <f>IFERROR(S41/R41,"")</f>
        <v/>
      </c>
      <c r="T111" s="89">
        <f>IFERROR(T41/S41,"")</f>
        <v/>
      </c>
      <c r="U111" s="89">
        <f>IFERROR(U41/T41,"")</f>
        <v/>
      </c>
      <c r="V111" s="89">
        <f>IFERROR(V41/U41,"")</f>
        <v/>
      </c>
      <c r="W111" s="89">
        <f>IFERROR(W41/V41,"")</f>
        <v/>
      </c>
      <c r="X111" s="89">
        <f>IFERROR(X41/W41,"")</f>
        <v/>
      </c>
      <c r="Y111" s="89">
        <f>IFERROR(Y41/X41,"")</f>
        <v/>
      </c>
      <c r="Z111" s="89">
        <f>IFERROR(Z41/Y41,"")</f>
        <v/>
      </c>
      <c r="AA111" s="89">
        <f>IFERROR(AA41/Z41,"")</f>
        <v/>
      </c>
      <c r="AB111" s="89">
        <f>IFERROR(AB41/AA41,"")</f>
        <v/>
      </c>
      <c r="AC111" s="89">
        <f>IFERROR(AC41/AB41,"")</f>
        <v/>
      </c>
    </row>
    <row r="112">
      <c r="A112" s="97">
        <f>A42</f>
        <v/>
      </c>
      <c r="B112" s="100" t="inlineStr">
        <is>
          <t>预测</t>
        </is>
      </c>
      <c r="C112" s="91">
        <f>IFERROR(AVERAGE(F112:AC112),"")</f>
        <v/>
      </c>
      <c r="D112" s="91">
        <f>IFERROR(MAX(F112:AC112),"")</f>
        <v/>
      </c>
      <c r="E112" s="91">
        <f>IFERROR(MIN(F112:AC112),"")</f>
        <v/>
      </c>
      <c r="F112" s="89">
        <f>IFERROR(F42/AC40,"")</f>
        <v/>
      </c>
      <c r="G112" s="89">
        <f>IFERROR(G42/F42,"")</f>
        <v/>
      </c>
      <c r="H112" s="89">
        <f>IFERROR(H42/G42,"")</f>
        <v/>
      </c>
      <c r="I112" s="89">
        <f>IFERROR(I42/H42,"")</f>
        <v/>
      </c>
      <c r="J112" s="89">
        <f>IFERROR(J42/I42,"")</f>
        <v/>
      </c>
      <c r="K112" s="89">
        <f>IFERROR(K42/J42,"")</f>
        <v/>
      </c>
      <c r="L112" s="89">
        <f>IFERROR(L42/K42,"")</f>
        <v/>
      </c>
      <c r="M112" s="89">
        <f>IFERROR(M42/L42,"")</f>
        <v/>
      </c>
      <c r="N112" s="89">
        <f>IFERROR(N42/M42,"")</f>
        <v/>
      </c>
      <c r="O112" s="89">
        <f>IFERROR(O42/N42,"")</f>
        <v/>
      </c>
      <c r="P112" s="89">
        <f>IFERROR(P42/O42,"")</f>
        <v/>
      </c>
      <c r="Q112" s="89">
        <f>IFERROR(Q42/P42,"")</f>
        <v/>
      </c>
      <c r="R112" s="89">
        <f>IFERROR(R42/Q42,"")</f>
        <v/>
      </c>
      <c r="S112" s="89">
        <f>IFERROR(S42/R42,"")</f>
        <v/>
      </c>
      <c r="T112" s="89">
        <f>IFERROR(T42/S42,"")</f>
        <v/>
      </c>
      <c r="U112" s="89">
        <f>IFERROR(U42/T42,"")</f>
        <v/>
      </c>
      <c r="V112" s="89">
        <f>IFERROR(V42/U42,"")</f>
        <v/>
      </c>
      <c r="W112" s="89">
        <f>IFERROR(W42/V42,"")</f>
        <v/>
      </c>
      <c r="X112" s="89">
        <f>IFERROR(X42/W42,"")</f>
        <v/>
      </c>
      <c r="Y112" s="89">
        <f>IFERROR(Y42/X42,"")</f>
        <v/>
      </c>
      <c r="Z112" s="89">
        <f>IFERROR(Z42/Y42,"")</f>
        <v/>
      </c>
      <c r="AA112" s="89">
        <f>IFERROR(AA42/Z42,"")</f>
        <v/>
      </c>
      <c r="AB112" s="89">
        <f>IFERROR(AB42/AA42,"")</f>
        <v/>
      </c>
      <c r="AC112" s="89">
        <f>IFERROR(AC42/AB42,"")</f>
        <v/>
      </c>
    </row>
    <row r="113">
      <c r="A113" s="97">
        <f>A43</f>
        <v/>
      </c>
      <c r="B113" s="100" t="inlineStr">
        <is>
          <t>实际</t>
        </is>
      </c>
      <c r="C113" s="91">
        <f>IFERROR(AVERAGE(F113:AC113),"")</f>
        <v/>
      </c>
      <c r="D113" s="91">
        <f>IFERROR(MAX(F113:AC113),"")</f>
        <v/>
      </c>
      <c r="E113" s="91">
        <f>IFERROR(MIN(F113:AC113),"")</f>
        <v/>
      </c>
      <c r="F113" s="89">
        <f>IFERROR(F43/AC41,"")</f>
        <v/>
      </c>
      <c r="G113" s="89">
        <f>IFERROR(G43/F43,"")</f>
        <v/>
      </c>
      <c r="H113" s="89">
        <f>IFERROR(H43/G43,"")</f>
        <v/>
      </c>
      <c r="I113" s="89">
        <f>IFERROR(I43/H43,"")</f>
        <v/>
      </c>
      <c r="J113" s="89">
        <f>IFERROR(J43/I43,"")</f>
        <v/>
      </c>
      <c r="K113" s="89">
        <f>IFERROR(K43/J43,"")</f>
        <v/>
      </c>
      <c r="L113" s="89">
        <f>IFERROR(L43/K43,"")</f>
        <v/>
      </c>
      <c r="M113" s="89">
        <f>IFERROR(M43/L43,"")</f>
        <v/>
      </c>
      <c r="N113" s="89">
        <f>IFERROR(N43/M43,"")</f>
        <v/>
      </c>
      <c r="O113" s="89">
        <f>IFERROR(O43/N43,"")</f>
        <v/>
      </c>
      <c r="P113" s="89">
        <f>IFERROR(P43/O43,"")</f>
        <v/>
      </c>
      <c r="Q113" s="89">
        <f>IFERROR(Q43/P43,"")</f>
        <v/>
      </c>
      <c r="R113" s="89">
        <f>IFERROR(R43/Q43,"")</f>
        <v/>
      </c>
      <c r="S113" s="89">
        <f>IFERROR(S43/R43,"")</f>
        <v/>
      </c>
      <c r="T113" s="89">
        <f>IFERROR(T43/S43,"")</f>
        <v/>
      </c>
      <c r="U113" s="89">
        <f>IFERROR(U43/T43,"")</f>
        <v/>
      </c>
      <c r="V113" s="89">
        <f>IFERROR(V43/U43,"")</f>
        <v/>
      </c>
      <c r="W113" s="89">
        <f>IFERROR(W43/V43,"")</f>
        <v/>
      </c>
      <c r="X113" s="89">
        <f>IFERROR(X43/W43,"")</f>
        <v/>
      </c>
      <c r="Y113" s="89">
        <f>IFERROR(Y43/X43,"")</f>
        <v/>
      </c>
      <c r="Z113" s="89">
        <f>IFERROR(Z43/Y43,"")</f>
        <v/>
      </c>
      <c r="AA113" s="89">
        <f>IFERROR(AA43/Z43,"")</f>
        <v/>
      </c>
      <c r="AB113" s="89">
        <f>IFERROR(AB43/AA43,"")</f>
        <v/>
      </c>
      <c r="AC113" s="89">
        <f>IFERROR(AC43/AB43,"")</f>
        <v/>
      </c>
    </row>
    <row r="114">
      <c r="A114" s="97">
        <f>A44</f>
        <v/>
      </c>
      <c r="B114" s="100" t="inlineStr">
        <is>
          <t>预测</t>
        </is>
      </c>
      <c r="C114" s="91">
        <f>IFERROR(AVERAGE(F114:AC114),"")</f>
        <v/>
      </c>
      <c r="D114" s="91">
        <f>IFERROR(MAX(F114:AC114),"")</f>
        <v/>
      </c>
      <c r="E114" s="91">
        <f>IFERROR(MIN(F114:AC114),"")</f>
        <v/>
      </c>
      <c r="F114" s="89">
        <f>IFERROR(F44/AC42,"")</f>
        <v/>
      </c>
      <c r="G114" s="89">
        <f>IFERROR(G44/F44,"")</f>
        <v/>
      </c>
      <c r="H114" s="89">
        <f>IFERROR(H44/G44,"")</f>
        <v/>
      </c>
      <c r="I114" s="89">
        <f>IFERROR(I44/H44,"")</f>
        <v/>
      </c>
      <c r="J114" s="89">
        <f>IFERROR(J44/I44,"")</f>
        <v/>
      </c>
      <c r="K114" s="89">
        <f>IFERROR(K44/J44,"")</f>
        <v/>
      </c>
      <c r="L114" s="89">
        <f>IFERROR(L44/K44,"")</f>
        <v/>
      </c>
      <c r="M114" s="89">
        <f>IFERROR(M44/L44,"")</f>
        <v/>
      </c>
      <c r="N114" s="89">
        <f>IFERROR(N44/M44,"")</f>
        <v/>
      </c>
      <c r="O114" s="89">
        <f>IFERROR(O44/N44,"")</f>
        <v/>
      </c>
      <c r="P114" s="89">
        <f>IFERROR(P44/O44,"")</f>
        <v/>
      </c>
      <c r="Q114" s="89">
        <f>IFERROR(Q44/P44,"")</f>
        <v/>
      </c>
      <c r="R114" s="89">
        <f>IFERROR(R44/Q44,"")</f>
        <v/>
      </c>
      <c r="S114" s="89">
        <f>IFERROR(S44/R44,"")</f>
        <v/>
      </c>
      <c r="T114" s="89">
        <f>IFERROR(T44/S44,"")</f>
        <v/>
      </c>
      <c r="U114" s="89">
        <f>IFERROR(U44/T44,"")</f>
        <v/>
      </c>
      <c r="V114" s="89">
        <f>IFERROR(V44/U44,"")</f>
        <v/>
      </c>
      <c r="W114" s="89">
        <f>IFERROR(W44/V44,"")</f>
        <v/>
      </c>
      <c r="X114" s="89">
        <f>IFERROR(X44/W44,"")</f>
        <v/>
      </c>
      <c r="Y114" s="89">
        <f>IFERROR(Y44/X44,"")</f>
        <v/>
      </c>
      <c r="Z114" s="89">
        <f>IFERROR(Z44/Y44,"")</f>
        <v/>
      </c>
      <c r="AA114" s="89">
        <f>IFERROR(AA44/Z44,"")</f>
        <v/>
      </c>
      <c r="AB114" s="89">
        <f>IFERROR(AB44/AA44,"")</f>
        <v/>
      </c>
      <c r="AC114" s="89">
        <f>IFERROR(AC44/AB44,"")</f>
        <v/>
      </c>
    </row>
    <row r="115">
      <c r="A115" s="97">
        <f>A45</f>
        <v/>
      </c>
      <c r="B115" s="100" t="inlineStr">
        <is>
          <t>实际</t>
        </is>
      </c>
      <c r="C115" s="91">
        <f>IFERROR(AVERAGE(F115:AC115),"")</f>
        <v/>
      </c>
      <c r="D115" s="91">
        <f>IFERROR(MAX(F115:AC115),"")</f>
        <v/>
      </c>
      <c r="E115" s="91">
        <f>IFERROR(MIN(F115:AC115),"")</f>
        <v/>
      </c>
      <c r="F115" s="89">
        <f>IFERROR(F45/AC43,"")</f>
        <v/>
      </c>
      <c r="G115" s="89">
        <f>IFERROR(G45/F45,"")</f>
        <v/>
      </c>
      <c r="H115" s="89">
        <f>IFERROR(H45/G45,"")</f>
        <v/>
      </c>
      <c r="I115" s="89">
        <f>IFERROR(I45/H45,"")</f>
        <v/>
      </c>
      <c r="J115" s="89">
        <f>IFERROR(J45/I45,"")</f>
        <v/>
      </c>
      <c r="K115" s="89">
        <f>IFERROR(K45/J45,"")</f>
        <v/>
      </c>
      <c r="L115" s="89">
        <f>IFERROR(L45/K45,"")</f>
        <v/>
      </c>
      <c r="M115" s="89">
        <f>IFERROR(M45/L45,"")</f>
        <v/>
      </c>
      <c r="N115" s="89">
        <f>IFERROR(N45/M45,"")</f>
        <v/>
      </c>
      <c r="O115" s="89">
        <f>IFERROR(O45/N45,"")</f>
        <v/>
      </c>
      <c r="P115" s="89">
        <f>IFERROR(P45/O45,"")</f>
        <v/>
      </c>
      <c r="Q115" s="89">
        <f>IFERROR(Q45/P45,"")</f>
        <v/>
      </c>
      <c r="R115" s="89">
        <f>IFERROR(R45/Q45,"")</f>
        <v/>
      </c>
      <c r="S115" s="89">
        <f>IFERROR(S45/R45,"")</f>
        <v/>
      </c>
      <c r="T115" s="89">
        <f>IFERROR(T45/S45,"")</f>
        <v/>
      </c>
      <c r="U115" s="89">
        <f>IFERROR(U45/T45,"")</f>
        <v/>
      </c>
      <c r="V115" s="89">
        <f>IFERROR(V45/U45,"")</f>
        <v/>
      </c>
      <c r="W115" s="89">
        <f>IFERROR(W45/V45,"")</f>
        <v/>
      </c>
      <c r="X115" s="89">
        <f>IFERROR(X45/W45,"")</f>
        <v/>
      </c>
      <c r="Y115" s="89">
        <f>IFERROR(Y45/X45,"")</f>
        <v/>
      </c>
      <c r="Z115" s="89">
        <f>IFERROR(Z45/Y45,"")</f>
        <v/>
      </c>
      <c r="AA115" s="89">
        <f>IFERROR(AA45/Z45,"")</f>
        <v/>
      </c>
      <c r="AB115" s="89">
        <f>IFERROR(AB45/AA45,"")</f>
        <v/>
      </c>
      <c r="AC115" s="89">
        <f>IFERROR(AC45/AB45,"")</f>
        <v/>
      </c>
    </row>
    <row r="116">
      <c r="A116" s="97">
        <f>A46</f>
        <v/>
      </c>
      <c r="B116" s="100" t="inlineStr">
        <is>
          <t>预测</t>
        </is>
      </c>
      <c r="C116" s="91">
        <f>IFERROR(AVERAGE(F116:AC116),"")</f>
        <v/>
      </c>
      <c r="D116" s="91">
        <f>IFERROR(MAX(F116:AC116),"")</f>
        <v/>
      </c>
      <c r="E116" s="91">
        <f>IFERROR(MIN(F116:AC116),"")</f>
        <v/>
      </c>
      <c r="F116" s="89">
        <f>IFERROR(F46/AC44,"")</f>
        <v/>
      </c>
      <c r="G116" s="89">
        <f>IFERROR(G46/F46,"")</f>
        <v/>
      </c>
      <c r="H116" s="89">
        <f>IFERROR(H46/G46,"")</f>
        <v/>
      </c>
      <c r="I116" s="89">
        <f>IFERROR(I46/H46,"")</f>
        <v/>
      </c>
      <c r="J116" s="89">
        <f>IFERROR(J46/I46,"")</f>
        <v/>
      </c>
      <c r="K116" s="89">
        <f>IFERROR(K46/J46,"")</f>
        <v/>
      </c>
      <c r="L116" s="89">
        <f>IFERROR(L46/K46,"")</f>
        <v/>
      </c>
      <c r="M116" s="89">
        <f>IFERROR(M46/L46,"")</f>
        <v/>
      </c>
      <c r="N116" s="89">
        <f>IFERROR(N46/M46,"")</f>
        <v/>
      </c>
      <c r="O116" s="89">
        <f>IFERROR(O46/N46,"")</f>
        <v/>
      </c>
      <c r="P116" s="89">
        <f>IFERROR(P46/O46,"")</f>
        <v/>
      </c>
      <c r="Q116" s="89">
        <f>IFERROR(Q46/P46,"")</f>
        <v/>
      </c>
      <c r="R116" s="89">
        <f>IFERROR(R46/Q46,"")</f>
        <v/>
      </c>
      <c r="S116" s="89">
        <f>IFERROR(S46/R46,"")</f>
        <v/>
      </c>
      <c r="T116" s="89">
        <f>IFERROR(T46/S46,"")</f>
        <v/>
      </c>
      <c r="U116" s="89">
        <f>IFERROR(U46/T46,"")</f>
        <v/>
      </c>
      <c r="V116" s="89">
        <f>IFERROR(V46/U46,"")</f>
        <v/>
      </c>
      <c r="W116" s="89">
        <f>IFERROR(W46/V46,"")</f>
        <v/>
      </c>
      <c r="X116" s="89">
        <f>IFERROR(X46/W46,"")</f>
        <v/>
      </c>
      <c r="Y116" s="89">
        <f>IFERROR(Y46/X46,"")</f>
        <v/>
      </c>
      <c r="Z116" s="89">
        <f>IFERROR(Z46/Y46,"")</f>
        <v/>
      </c>
      <c r="AA116" s="89">
        <f>IFERROR(AA46/Z46,"")</f>
        <v/>
      </c>
      <c r="AB116" s="89">
        <f>IFERROR(AB46/AA46,"")</f>
        <v/>
      </c>
      <c r="AC116" s="89">
        <f>IFERROR(AC46/AB46,"")</f>
        <v/>
      </c>
    </row>
    <row r="117">
      <c r="A117" s="97">
        <f>A47</f>
        <v/>
      </c>
      <c r="B117" s="100" t="inlineStr">
        <is>
          <t>实际</t>
        </is>
      </c>
      <c r="C117" s="91">
        <f>IFERROR(AVERAGE(F117:AC117),"")</f>
        <v/>
      </c>
      <c r="D117" s="91">
        <f>IFERROR(MAX(F117:AC117),"")</f>
        <v/>
      </c>
      <c r="E117" s="91">
        <f>IFERROR(MIN(F117:AC117),"")</f>
        <v/>
      </c>
      <c r="F117" s="89">
        <f>IFERROR(F47/AC45,"")</f>
        <v/>
      </c>
      <c r="G117" s="89">
        <f>IFERROR(G47/F47,"")</f>
        <v/>
      </c>
      <c r="H117" s="89">
        <f>IFERROR(H47/G47,"")</f>
        <v/>
      </c>
      <c r="I117" s="89">
        <f>IFERROR(I47/H47,"")</f>
        <v/>
      </c>
      <c r="J117" s="89">
        <f>IFERROR(J47/I47,"")</f>
        <v/>
      </c>
      <c r="K117" s="89">
        <f>IFERROR(K47/J47,"")</f>
        <v/>
      </c>
      <c r="L117" s="89">
        <f>IFERROR(L47/K47,"")</f>
        <v/>
      </c>
      <c r="M117" s="89">
        <f>IFERROR(M47/L47,"")</f>
        <v/>
      </c>
      <c r="N117" s="89">
        <f>IFERROR(N47/M47,"")</f>
        <v/>
      </c>
      <c r="O117" s="89">
        <f>IFERROR(O47/N47,"")</f>
        <v/>
      </c>
      <c r="P117" s="89">
        <f>IFERROR(P47/O47,"")</f>
        <v/>
      </c>
      <c r="Q117" s="89">
        <f>IFERROR(Q47/P47,"")</f>
        <v/>
      </c>
      <c r="R117" s="89">
        <f>IFERROR(R47/Q47,"")</f>
        <v/>
      </c>
      <c r="S117" s="89">
        <f>IFERROR(S47/R47,"")</f>
        <v/>
      </c>
      <c r="T117" s="89">
        <f>IFERROR(T47/S47,"")</f>
        <v/>
      </c>
      <c r="U117" s="89">
        <f>IFERROR(U47/T47,"")</f>
        <v/>
      </c>
      <c r="V117" s="89">
        <f>IFERROR(V47/U47,"")</f>
        <v/>
      </c>
      <c r="W117" s="89">
        <f>IFERROR(W47/V47,"")</f>
        <v/>
      </c>
      <c r="X117" s="89">
        <f>IFERROR(X47/W47,"")</f>
        <v/>
      </c>
      <c r="Y117" s="89">
        <f>IFERROR(Y47/X47,"")</f>
        <v/>
      </c>
      <c r="Z117" s="89">
        <f>IFERROR(Z47/Y47,"")</f>
        <v/>
      </c>
      <c r="AA117" s="89">
        <f>IFERROR(AA47/Z47,"")</f>
        <v/>
      </c>
      <c r="AB117" s="89">
        <f>IFERROR(AB47/AA47,"")</f>
        <v/>
      </c>
      <c r="AC117" s="89">
        <f>IFERROR(AC47/AB47,"")</f>
        <v/>
      </c>
    </row>
    <row r="118">
      <c r="A118" s="97">
        <f>A48</f>
        <v/>
      </c>
      <c r="B118" s="100" t="inlineStr">
        <is>
          <t>预测</t>
        </is>
      </c>
      <c r="C118" s="91">
        <f>IFERROR(AVERAGE(F118:AC118),"")</f>
        <v/>
      </c>
      <c r="D118" s="91">
        <f>IFERROR(MAX(F118:AC118),"")</f>
        <v/>
      </c>
      <c r="E118" s="91">
        <f>IFERROR(MIN(F118:AC118),"")</f>
        <v/>
      </c>
      <c r="F118" s="89">
        <f>IFERROR(F48/AC46,"")</f>
        <v/>
      </c>
      <c r="G118" s="89">
        <f>IFERROR(G48/F48,"")</f>
        <v/>
      </c>
      <c r="H118" s="89">
        <f>IFERROR(H48/G48,"")</f>
        <v/>
      </c>
      <c r="I118" s="89">
        <f>IFERROR(I48/H48,"")</f>
        <v/>
      </c>
      <c r="J118" s="89">
        <f>IFERROR(J48/I48,"")</f>
        <v/>
      </c>
      <c r="K118" s="89">
        <f>IFERROR(K48/J48,"")</f>
        <v/>
      </c>
      <c r="L118" s="89">
        <f>IFERROR(L48/K48,"")</f>
        <v/>
      </c>
      <c r="M118" s="89">
        <f>IFERROR(M48/L48,"")</f>
        <v/>
      </c>
      <c r="N118" s="89">
        <f>IFERROR(N48/M48,"")</f>
        <v/>
      </c>
      <c r="O118" s="89">
        <f>IFERROR(O48/N48,"")</f>
        <v/>
      </c>
      <c r="P118" s="89">
        <f>IFERROR(P48/O48,"")</f>
        <v/>
      </c>
      <c r="Q118" s="89">
        <f>IFERROR(Q48/P48,"")</f>
        <v/>
      </c>
      <c r="R118" s="89">
        <f>IFERROR(R48/Q48,"")</f>
        <v/>
      </c>
      <c r="S118" s="89">
        <f>IFERROR(S48/R48,"")</f>
        <v/>
      </c>
      <c r="T118" s="89">
        <f>IFERROR(T48/S48,"")</f>
        <v/>
      </c>
      <c r="U118" s="89">
        <f>IFERROR(U48/T48,"")</f>
        <v/>
      </c>
      <c r="V118" s="89">
        <f>IFERROR(V48/U48,"")</f>
        <v/>
      </c>
      <c r="W118" s="89">
        <f>IFERROR(W48/V48,"")</f>
        <v/>
      </c>
      <c r="X118" s="89">
        <f>IFERROR(X48/W48,"")</f>
        <v/>
      </c>
      <c r="Y118" s="89">
        <f>IFERROR(Y48/X48,"")</f>
        <v/>
      </c>
      <c r="Z118" s="89">
        <f>IFERROR(Z48/Y48,"")</f>
        <v/>
      </c>
      <c r="AA118" s="89">
        <f>IFERROR(AA48/Z48,"")</f>
        <v/>
      </c>
      <c r="AB118" s="89">
        <f>IFERROR(AB48/AA48,"")</f>
        <v/>
      </c>
      <c r="AC118" s="89">
        <f>IFERROR(AC48/AB48,"")</f>
        <v/>
      </c>
    </row>
    <row r="119">
      <c r="A119" s="97">
        <f>A49</f>
        <v/>
      </c>
      <c r="B119" s="100" t="inlineStr">
        <is>
          <t>实际</t>
        </is>
      </c>
      <c r="C119" s="91">
        <f>IFERROR(AVERAGE(F119:AC119),"")</f>
        <v/>
      </c>
      <c r="D119" s="91">
        <f>IFERROR(MAX(F119:AC119),"")</f>
        <v/>
      </c>
      <c r="E119" s="91">
        <f>IFERROR(MIN(F119:AC119),"")</f>
        <v/>
      </c>
      <c r="F119" s="89">
        <f>IFERROR(F49/AC47,"")</f>
        <v/>
      </c>
      <c r="G119" s="89">
        <f>IFERROR(G49/F49,"")</f>
        <v/>
      </c>
      <c r="H119" s="89">
        <f>IFERROR(H49/G49,"")</f>
        <v/>
      </c>
      <c r="I119" s="89">
        <f>IFERROR(I49/H49,"")</f>
        <v/>
      </c>
      <c r="J119" s="89">
        <f>IFERROR(J49/I49,"")</f>
        <v/>
      </c>
      <c r="K119" s="89">
        <f>IFERROR(K49/J49,"")</f>
        <v/>
      </c>
      <c r="L119" s="89">
        <f>IFERROR(L49/K49,"")</f>
        <v/>
      </c>
      <c r="M119" s="89">
        <f>IFERROR(M49/L49,"")</f>
        <v/>
      </c>
      <c r="N119" s="89">
        <f>IFERROR(N49/M49,"")</f>
        <v/>
      </c>
      <c r="O119" s="89">
        <f>IFERROR(O49/N49,"")</f>
        <v/>
      </c>
      <c r="P119" s="89">
        <f>IFERROR(P49/O49,"")</f>
        <v/>
      </c>
      <c r="Q119" s="89">
        <f>IFERROR(Q49/P49,"")</f>
        <v/>
      </c>
      <c r="R119" s="89">
        <f>IFERROR(R49/Q49,"")</f>
        <v/>
      </c>
      <c r="S119" s="89">
        <f>IFERROR(S49/R49,"")</f>
        <v/>
      </c>
      <c r="T119" s="89">
        <f>IFERROR(T49/S49,"")</f>
        <v/>
      </c>
      <c r="U119" s="89">
        <f>IFERROR(U49/T49,"")</f>
        <v/>
      </c>
      <c r="V119" s="89">
        <f>IFERROR(V49/U49,"")</f>
        <v/>
      </c>
      <c r="W119" s="89">
        <f>IFERROR(W49/V49,"")</f>
        <v/>
      </c>
      <c r="X119" s="89">
        <f>IFERROR(X49/W49,"")</f>
        <v/>
      </c>
      <c r="Y119" s="89">
        <f>IFERROR(Y49/X49,"")</f>
        <v/>
      </c>
      <c r="Z119" s="89">
        <f>IFERROR(Z49/Y49,"")</f>
        <v/>
      </c>
      <c r="AA119" s="89">
        <f>IFERROR(AA49/Z49,"")</f>
        <v/>
      </c>
      <c r="AB119" s="89">
        <f>IFERROR(AB49/AA49,"")</f>
        <v/>
      </c>
      <c r="AC119" s="89">
        <f>IFERROR(AC49/AB49,"")</f>
        <v/>
      </c>
    </row>
    <row r="120">
      <c r="A120" s="97">
        <f>A50</f>
        <v/>
      </c>
      <c r="B120" s="100" t="inlineStr">
        <is>
          <t>预测</t>
        </is>
      </c>
      <c r="C120" s="91">
        <f>IFERROR(AVERAGE(F120:AC120),"")</f>
        <v/>
      </c>
      <c r="D120" s="91">
        <f>IFERROR(MAX(F120:AC120),"")</f>
        <v/>
      </c>
      <c r="E120" s="91">
        <f>IFERROR(MIN(F120:AC120),"")</f>
        <v/>
      </c>
      <c r="F120" s="89">
        <f>IFERROR(F50/AC48,"")</f>
        <v/>
      </c>
      <c r="G120" s="89">
        <f>IFERROR(G50/F50,"")</f>
        <v/>
      </c>
      <c r="H120" s="89">
        <f>IFERROR(H50/G50,"")</f>
        <v/>
      </c>
      <c r="I120" s="89">
        <f>IFERROR(I50/H50,"")</f>
        <v/>
      </c>
      <c r="J120" s="89">
        <f>IFERROR(J50/I50,"")</f>
        <v/>
      </c>
      <c r="K120" s="89">
        <f>IFERROR(K50/J50,"")</f>
        <v/>
      </c>
      <c r="L120" s="89">
        <f>IFERROR(L50/K50,"")</f>
        <v/>
      </c>
      <c r="M120" s="89">
        <f>IFERROR(M50/L50,"")</f>
        <v/>
      </c>
      <c r="N120" s="89">
        <f>IFERROR(N50/M50,"")</f>
        <v/>
      </c>
      <c r="O120" s="89">
        <f>IFERROR(O50/N50,"")</f>
        <v/>
      </c>
      <c r="P120" s="89">
        <f>IFERROR(P50/O50,"")</f>
        <v/>
      </c>
      <c r="Q120" s="89">
        <f>IFERROR(Q50/P50,"")</f>
        <v/>
      </c>
      <c r="R120" s="89">
        <f>IFERROR(R50/Q50,"")</f>
        <v/>
      </c>
      <c r="S120" s="89">
        <f>IFERROR(S50/R50,"")</f>
        <v/>
      </c>
      <c r="T120" s="89">
        <f>IFERROR(T50/S50,"")</f>
        <v/>
      </c>
      <c r="U120" s="89">
        <f>IFERROR(U50/T50,"")</f>
        <v/>
      </c>
      <c r="V120" s="89">
        <f>IFERROR(V50/U50,"")</f>
        <v/>
      </c>
      <c r="W120" s="89">
        <f>IFERROR(W50/V50,"")</f>
        <v/>
      </c>
      <c r="X120" s="89">
        <f>IFERROR(X50/W50,"")</f>
        <v/>
      </c>
      <c r="Y120" s="89">
        <f>IFERROR(Y50/X50,"")</f>
        <v/>
      </c>
      <c r="Z120" s="89">
        <f>IFERROR(Z50/Y50,"")</f>
        <v/>
      </c>
      <c r="AA120" s="89">
        <f>IFERROR(AA50/Z50,"")</f>
        <v/>
      </c>
      <c r="AB120" s="89">
        <f>IFERROR(AB50/AA50,"")</f>
        <v/>
      </c>
      <c r="AC120" s="89">
        <f>IFERROR(AC50/AB50,"")</f>
        <v/>
      </c>
    </row>
    <row r="121">
      <c r="A121" s="97">
        <f>A51</f>
        <v/>
      </c>
      <c r="B121" s="100" t="inlineStr">
        <is>
          <t>实际</t>
        </is>
      </c>
      <c r="C121" s="91">
        <f>IFERROR(AVERAGE(F121:AC121),"")</f>
        <v/>
      </c>
      <c r="D121" s="91">
        <f>IFERROR(MAX(F121:AC121),"")</f>
        <v/>
      </c>
      <c r="E121" s="91">
        <f>IFERROR(MIN(F121:AC121),"")</f>
        <v/>
      </c>
      <c r="F121" s="89">
        <f>IFERROR(F51/AC49,"")</f>
        <v/>
      </c>
      <c r="G121" s="89">
        <f>IFERROR(G51/F51,"")</f>
        <v/>
      </c>
      <c r="H121" s="89">
        <f>IFERROR(H51/G51,"")</f>
        <v/>
      </c>
      <c r="I121" s="89">
        <f>IFERROR(I51/H51,"")</f>
        <v/>
      </c>
      <c r="J121" s="89">
        <f>IFERROR(J51/I51,"")</f>
        <v/>
      </c>
      <c r="K121" s="89">
        <f>IFERROR(K51/J51,"")</f>
        <v/>
      </c>
      <c r="L121" s="89">
        <f>IFERROR(L51/K51,"")</f>
        <v/>
      </c>
      <c r="M121" s="89">
        <f>IFERROR(M51/L51,"")</f>
        <v/>
      </c>
      <c r="N121" s="89">
        <f>IFERROR(N51/M51,"")</f>
        <v/>
      </c>
      <c r="O121" s="89">
        <f>IFERROR(O51/N51,"")</f>
        <v/>
      </c>
      <c r="P121" s="89">
        <f>IFERROR(P51/O51,"")</f>
        <v/>
      </c>
      <c r="Q121" s="89">
        <f>IFERROR(Q51/P51,"")</f>
        <v/>
      </c>
      <c r="R121" s="89">
        <f>IFERROR(R51/Q51,"")</f>
        <v/>
      </c>
      <c r="S121" s="89">
        <f>IFERROR(S51/R51,"")</f>
        <v/>
      </c>
      <c r="T121" s="89">
        <f>IFERROR(T51/S51,"")</f>
        <v/>
      </c>
      <c r="U121" s="89">
        <f>IFERROR(U51/T51,"")</f>
        <v/>
      </c>
      <c r="V121" s="89">
        <f>IFERROR(V51/U51,"")</f>
        <v/>
      </c>
      <c r="W121" s="89">
        <f>IFERROR(W51/V51,"")</f>
        <v/>
      </c>
      <c r="X121" s="89">
        <f>IFERROR(X51/W51,"")</f>
        <v/>
      </c>
      <c r="Y121" s="89">
        <f>IFERROR(Y51/X51,"")</f>
        <v/>
      </c>
      <c r="Z121" s="89">
        <f>IFERROR(Z51/Y51,"")</f>
        <v/>
      </c>
      <c r="AA121" s="89">
        <f>IFERROR(AA51/Z51,"")</f>
        <v/>
      </c>
      <c r="AB121" s="89">
        <f>IFERROR(AB51/AA51,"")</f>
        <v/>
      </c>
      <c r="AC121" s="89">
        <f>IFERROR(AC51/AB51,"")</f>
        <v/>
      </c>
    </row>
    <row r="122">
      <c r="A122" s="97">
        <f>A52</f>
        <v/>
      </c>
      <c r="B122" s="100" t="inlineStr">
        <is>
          <t>预测</t>
        </is>
      </c>
      <c r="C122" s="91">
        <f>IFERROR(AVERAGE(F122:AC122),"")</f>
        <v/>
      </c>
      <c r="D122" s="91">
        <f>IFERROR(MAX(F122:AC122),"")</f>
        <v/>
      </c>
      <c r="E122" s="91">
        <f>IFERROR(MIN(F122:AC122),"")</f>
        <v/>
      </c>
      <c r="F122" s="89">
        <f>IFERROR(F52/AC50,"")</f>
        <v/>
      </c>
      <c r="G122" s="89">
        <f>IFERROR(G52/F52,"")</f>
        <v/>
      </c>
      <c r="H122" s="89">
        <f>IFERROR(H52/G52,"")</f>
        <v/>
      </c>
      <c r="I122" s="89">
        <f>IFERROR(I52/H52,"")</f>
        <v/>
      </c>
      <c r="J122" s="89">
        <f>IFERROR(J52/I52,"")</f>
        <v/>
      </c>
      <c r="K122" s="89">
        <f>IFERROR(K52/J52,"")</f>
        <v/>
      </c>
      <c r="L122" s="89">
        <f>IFERROR(L52/K52,"")</f>
        <v/>
      </c>
      <c r="M122" s="89">
        <f>IFERROR(M52/L52,"")</f>
        <v/>
      </c>
      <c r="N122" s="89">
        <f>IFERROR(N52/M52,"")</f>
        <v/>
      </c>
      <c r="O122" s="89">
        <f>IFERROR(O52/N52,"")</f>
        <v/>
      </c>
      <c r="P122" s="89">
        <f>IFERROR(P52/O52,"")</f>
        <v/>
      </c>
      <c r="Q122" s="89">
        <f>IFERROR(Q52/P52,"")</f>
        <v/>
      </c>
      <c r="R122" s="89">
        <f>IFERROR(R52/Q52,"")</f>
        <v/>
      </c>
      <c r="S122" s="89">
        <f>IFERROR(S52/R52,"")</f>
        <v/>
      </c>
      <c r="T122" s="89">
        <f>IFERROR(T52/S52,"")</f>
        <v/>
      </c>
      <c r="U122" s="89">
        <f>IFERROR(U52/T52,"")</f>
        <v/>
      </c>
      <c r="V122" s="89">
        <f>IFERROR(V52/U52,"")</f>
        <v/>
      </c>
      <c r="W122" s="89">
        <f>IFERROR(W52/V52,"")</f>
        <v/>
      </c>
      <c r="X122" s="89">
        <f>IFERROR(X52/W52,"")</f>
        <v/>
      </c>
      <c r="Y122" s="89">
        <f>IFERROR(Y52/X52,"")</f>
        <v/>
      </c>
      <c r="Z122" s="89">
        <f>IFERROR(Z52/Y52,"")</f>
        <v/>
      </c>
      <c r="AA122" s="89">
        <f>IFERROR(AA52/Z52,"")</f>
        <v/>
      </c>
      <c r="AB122" s="89">
        <f>IFERROR(AB52/AA52,"")</f>
        <v/>
      </c>
      <c r="AC122" s="89">
        <f>IFERROR(AC52/AB52,"")</f>
        <v/>
      </c>
    </row>
    <row r="123">
      <c r="A123" s="97">
        <f>A53</f>
        <v/>
      </c>
      <c r="B123" s="100" t="inlineStr">
        <is>
          <t>实际</t>
        </is>
      </c>
      <c r="C123" s="91">
        <f>IFERROR(AVERAGE(F123:AC123),"")</f>
        <v/>
      </c>
      <c r="D123" s="91">
        <f>IFERROR(MAX(F123:AC123),"")</f>
        <v/>
      </c>
      <c r="E123" s="91">
        <f>IFERROR(MIN(F123:AC123),"")</f>
        <v/>
      </c>
      <c r="F123" s="89">
        <f>IFERROR(F53/AC51,"")</f>
        <v/>
      </c>
      <c r="G123" s="89">
        <f>IFERROR(G53/F53,"")</f>
        <v/>
      </c>
      <c r="H123" s="89">
        <f>IFERROR(H53/G53,"")</f>
        <v/>
      </c>
      <c r="I123" s="89">
        <f>IFERROR(I53/H53,"")</f>
        <v/>
      </c>
      <c r="J123" s="89">
        <f>IFERROR(J53/I53,"")</f>
        <v/>
      </c>
      <c r="K123" s="89">
        <f>IFERROR(K53/J53,"")</f>
        <v/>
      </c>
      <c r="L123" s="89">
        <f>IFERROR(L53/K53,"")</f>
        <v/>
      </c>
      <c r="M123" s="89">
        <f>IFERROR(M53/L53,"")</f>
        <v/>
      </c>
      <c r="N123" s="89">
        <f>IFERROR(N53/M53,"")</f>
        <v/>
      </c>
      <c r="O123" s="89">
        <f>IFERROR(O53/N53,"")</f>
        <v/>
      </c>
      <c r="P123" s="89">
        <f>IFERROR(P53/O53,"")</f>
        <v/>
      </c>
      <c r="Q123" s="89">
        <f>IFERROR(Q53/P53,"")</f>
        <v/>
      </c>
      <c r="R123" s="89">
        <f>IFERROR(R53/Q53,"")</f>
        <v/>
      </c>
      <c r="S123" s="89">
        <f>IFERROR(S53/R53,"")</f>
        <v/>
      </c>
      <c r="T123" s="89">
        <f>IFERROR(T53/S53,"")</f>
        <v/>
      </c>
      <c r="U123" s="89">
        <f>IFERROR(U53/T53,"")</f>
        <v/>
      </c>
      <c r="V123" s="89">
        <f>IFERROR(V53/U53,"")</f>
        <v/>
      </c>
      <c r="W123" s="89">
        <f>IFERROR(W53/V53,"")</f>
        <v/>
      </c>
      <c r="X123" s="89">
        <f>IFERROR(X53/W53,"")</f>
        <v/>
      </c>
      <c r="Y123" s="89">
        <f>IFERROR(Y53/X53,"")</f>
        <v/>
      </c>
      <c r="Z123" s="89">
        <f>IFERROR(Z53/Y53,"")</f>
        <v/>
      </c>
      <c r="AA123" s="89">
        <f>IFERROR(AA53/Z53,"")</f>
        <v/>
      </c>
      <c r="AB123" s="89">
        <f>IFERROR(AB53/AA53,"")</f>
        <v/>
      </c>
      <c r="AC123" s="89">
        <f>IFERROR(AC53/AB53,"")</f>
        <v/>
      </c>
    </row>
    <row r="124">
      <c r="A124" s="97">
        <f>A54</f>
        <v/>
      </c>
      <c r="B124" s="100" t="inlineStr">
        <is>
          <t>预测</t>
        </is>
      </c>
      <c r="C124" s="91">
        <f>IFERROR(AVERAGE(F124:AC124),"")</f>
        <v/>
      </c>
      <c r="D124" s="91">
        <f>IFERROR(MAX(F124:AC124),"")</f>
        <v/>
      </c>
      <c r="E124" s="91">
        <f>IFERROR(MIN(F124:AC124),"")</f>
        <v/>
      </c>
      <c r="F124" s="89">
        <f>IFERROR(F54/AC52,"")</f>
        <v/>
      </c>
      <c r="G124" s="89">
        <f>IFERROR(G54/F54,"")</f>
        <v/>
      </c>
      <c r="H124" s="89">
        <f>IFERROR(H54/G54,"")</f>
        <v/>
      </c>
      <c r="I124" s="89">
        <f>IFERROR(I54/H54,"")</f>
        <v/>
      </c>
      <c r="J124" s="89">
        <f>IFERROR(J54/I54,"")</f>
        <v/>
      </c>
      <c r="K124" s="89">
        <f>IFERROR(K54/J54,"")</f>
        <v/>
      </c>
      <c r="L124" s="89">
        <f>IFERROR(L54/K54,"")</f>
        <v/>
      </c>
      <c r="M124" s="89">
        <f>IFERROR(M54/L54,"")</f>
        <v/>
      </c>
      <c r="N124" s="89">
        <f>IFERROR(N54/M54,"")</f>
        <v/>
      </c>
      <c r="O124" s="89">
        <f>IFERROR(O54/N54,"")</f>
        <v/>
      </c>
      <c r="P124" s="89">
        <f>IFERROR(P54/O54,"")</f>
        <v/>
      </c>
      <c r="Q124" s="89">
        <f>IFERROR(Q54/P54,"")</f>
        <v/>
      </c>
      <c r="R124" s="89">
        <f>IFERROR(R54/Q54,"")</f>
        <v/>
      </c>
      <c r="S124" s="89">
        <f>IFERROR(S54/R54,"")</f>
        <v/>
      </c>
      <c r="T124" s="89">
        <f>IFERROR(T54/S54,"")</f>
        <v/>
      </c>
      <c r="U124" s="89">
        <f>IFERROR(U54/T54,"")</f>
        <v/>
      </c>
      <c r="V124" s="89">
        <f>IFERROR(V54/U54,"")</f>
        <v/>
      </c>
      <c r="W124" s="89">
        <f>IFERROR(W54/V54,"")</f>
        <v/>
      </c>
      <c r="X124" s="89">
        <f>IFERROR(X54/W54,"")</f>
        <v/>
      </c>
      <c r="Y124" s="89">
        <f>IFERROR(Y54/X54,"")</f>
        <v/>
      </c>
      <c r="Z124" s="89">
        <f>IFERROR(Z54/Y54,"")</f>
        <v/>
      </c>
      <c r="AA124" s="89">
        <f>IFERROR(AA54/Z54,"")</f>
        <v/>
      </c>
      <c r="AB124" s="89">
        <f>IFERROR(AB54/AA54,"")</f>
        <v/>
      </c>
      <c r="AC124" s="89">
        <f>IFERROR(AC54/AB54,"")</f>
        <v/>
      </c>
    </row>
    <row r="125">
      <c r="A125" s="97">
        <f>A55</f>
        <v/>
      </c>
      <c r="B125" s="100" t="inlineStr">
        <is>
          <t>实际</t>
        </is>
      </c>
      <c r="C125" s="91">
        <f>IFERROR(AVERAGE(F125:AC125),"")</f>
        <v/>
      </c>
      <c r="D125" s="91">
        <f>IFERROR(MAX(F125:AC125),"")</f>
        <v/>
      </c>
      <c r="E125" s="91">
        <f>IFERROR(MIN(F125:AC125),"")</f>
        <v/>
      </c>
      <c r="F125" s="89">
        <f>IFERROR(F55/AC53,"")</f>
        <v/>
      </c>
      <c r="G125" s="89">
        <f>IFERROR(G55/F55,"")</f>
        <v/>
      </c>
      <c r="H125" s="89">
        <f>IFERROR(H55/G55,"")</f>
        <v/>
      </c>
      <c r="I125" s="89">
        <f>IFERROR(I55/H55,"")</f>
        <v/>
      </c>
      <c r="J125" s="89">
        <f>IFERROR(J55/I55,"")</f>
        <v/>
      </c>
      <c r="K125" s="89">
        <f>IFERROR(K55/J55,"")</f>
        <v/>
      </c>
      <c r="L125" s="89">
        <f>IFERROR(L55/K55,"")</f>
        <v/>
      </c>
      <c r="M125" s="89">
        <f>IFERROR(M55/L55,"")</f>
        <v/>
      </c>
      <c r="N125" s="89">
        <f>IFERROR(N55/M55,"")</f>
        <v/>
      </c>
      <c r="O125" s="89">
        <f>IFERROR(O55/N55,"")</f>
        <v/>
      </c>
      <c r="P125" s="89">
        <f>IFERROR(P55/O55,"")</f>
        <v/>
      </c>
      <c r="Q125" s="89">
        <f>IFERROR(Q55/P55,"")</f>
        <v/>
      </c>
      <c r="R125" s="89">
        <f>IFERROR(R55/Q55,"")</f>
        <v/>
      </c>
      <c r="S125" s="89">
        <f>IFERROR(S55/R55,"")</f>
        <v/>
      </c>
      <c r="T125" s="89">
        <f>IFERROR(T55/S55,"")</f>
        <v/>
      </c>
      <c r="U125" s="89">
        <f>IFERROR(U55/T55,"")</f>
        <v/>
      </c>
      <c r="V125" s="89">
        <f>IFERROR(V55/U55,"")</f>
        <v/>
      </c>
      <c r="W125" s="89">
        <f>IFERROR(W55/V55,"")</f>
        <v/>
      </c>
      <c r="X125" s="89">
        <f>IFERROR(X55/W55,"")</f>
        <v/>
      </c>
      <c r="Y125" s="89">
        <f>IFERROR(Y55/X55,"")</f>
        <v/>
      </c>
      <c r="Z125" s="89">
        <f>IFERROR(Z55/Y55,"")</f>
        <v/>
      </c>
      <c r="AA125" s="89">
        <f>IFERROR(AA55/Z55,"")</f>
        <v/>
      </c>
      <c r="AB125" s="89">
        <f>IFERROR(AB55/AA55,"")</f>
        <v/>
      </c>
      <c r="AC125" s="89">
        <f>IFERROR(AC55/AB55,"")</f>
        <v/>
      </c>
    </row>
    <row r="126">
      <c r="A126" s="97">
        <f>A56</f>
        <v/>
      </c>
      <c r="B126" s="100" t="inlineStr">
        <is>
          <t>预测</t>
        </is>
      </c>
      <c r="C126" s="91">
        <f>IFERROR(AVERAGE(F126:AC126),"")</f>
        <v/>
      </c>
      <c r="D126" s="91">
        <f>IFERROR(MAX(F126:AC126),"")</f>
        <v/>
      </c>
      <c r="E126" s="91">
        <f>IFERROR(MIN(F126:AC126),"")</f>
        <v/>
      </c>
      <c r="F126" s="89">
        <f>IFERROR(F56/AC54,"")</f>
        <v/>
      </c>
      <c r="G126" s="89">
        <f>IFERROR(G56/F56,"")</f>
        <v/>
      </c>
      <c r="H126" s="89">
        <f>IFERROR(H56/G56,"")</f>
        <v/>
      </c>
      <c r="I126" s="89">
        <f>IFERROR(I56/H56,"")</f>
        <v/>
      </c>
      <c r="J126" s="89">
        <f>IFERROR(J56/I56,"")</f>
        <v/>
      </c>
      <c r="K126" s="89">
        <f>IFERROR(K56/J56,"")</f>
        <v/>
      </c>
      <c r="L126" s="89">
        <f>IFERROR(L56/K56,"")</f>
        <v/>
      </c>
      <c r="M126" s="89">
        <f>IFERROR(M56/L56,"")</f>
        <v/>
      </c>
      <c r="N126" s="89">
        <f>IFERROR(N56/M56,"")</f>
        <v/>
      </c>
      <c r="O126" s="89">
        <f>IFERROR(O56/N56,"")</f>
        <v/>
      </c>
      <c r="P126" s="89">
        <f>IFERROR(P56/O56,"")</f>
        <v/>
      </c>
      <c r="Q126" s="89">
        <f>IFERROR(Q56/P56,"")</f>
        <v/>
      </c>
      <c r="R126" s="89">
        <f>IFERROR(R56/Q56,"")</f>
        <v/>
      </c>
      <c r="S126" s="89">
        <f>IFERROR(S56/R56,"")</f>
        <v/>
      </c>
      <c r="T126" s="89">
        <f>IFERROR(T56/S56,"")</f>
        <v/>
      </c>
      <c r="U126" s="89">
        <f>IFERROR(U56/T56,"")</f>
        <v/>
      </c>
      <c r="V126" s="89">
        <f>IFERROR(V56/U56,"")</f>
        <v/>
      </c>
      <c r="W126" s="89">
        <f>IFERROR(W56/V56,"")</f>
        <v/>
      </c>
      <c r="X126" s="89">
        <f>IFERROR(X56/W56,"")</f>
        <v/>
      </c>
      <c r="Y126" s="89">
        <f>IFERROR(Y56/X56,"")</f>
        <v/>
      </c>
      <c r="Z126" s="89">
        <f>IFERROR(Z56/Y56,"")</f>
        <v/>
      </c>
      <c r="AA126" s="89">
        <f>IFERROR(AA56/Z56,"")</f>
        <v/>
      </c>
      <c r="AB126" s="89">
        <f>IFERROR(AB56/AA56,"")</f>
        <v/>
      </c>
      <c r="AC126" s="89">
        <f>IFERROR(AC56/AB56,"")</f>
        <v/>
      </c>
    </row>
    <row r="127">
      <c r="A127" s="97">
        <f>A57</f>
        <v/>
      </c>
      <c r="B127" s="100" t="inlineStr">
        <is>
          <t>实际</t>
        </is>
      </c>
      <c r="C127" s="91">
        <f>IFERROR(AVERAGE(F127:AC127),"")</f>
        <v/>
      </c>
      <c r="D127" s="91">
        <f>IFERROR(MAX(F127:AC127),"")</f>
        <v/>
      </c>
      <c r="E127" s="91">
        <f>IFERROR(MIN(F127:AC127),"")</f>
        <v/>
      </c>
      <c r="F127" s="89">
        <f>IFERROR(F57/AC55,"")</f>
        <v/>
      </c>
      <c r="G127" s="89">
        <f>IFERROR(G57/F57,"")</f>
        <v/>
      </c>
      <c r="H127" s="89">
        <f>IFERROR(H57/G57,"")</f>
        <v/>
      </c>
      <c r="I127" s="89">
        <f>IFERROR(I57/H57,"")</f>
        <v/>
      </c>
      <c r="J127" s="89">
        <f>IFERROR(J57/I57,"")</f>
        <v/>
      </c>
      <c r="K127" s="89">
        <f>IFERROR(K57/J57,"")</f>
        <v/>
      </c>
      <c r="L127" s="89">
        <f>IFERROR(L57/K57,"")</f>
        <v/>
      </c>
      <c r="M127" s="89">
        <f>IFERROR(M57/L57,"")</f>
        <v/>
      </c>
      <c r="N127" s="89">
        <f>IFERROR(N57/M57,"")</f>
        <v/>
      </c>
      <c r="O127" s="89">
        <f>IFERROR(O57/N57,"")</f>
        <v/>
      </c>
      <c r="P127" s="89">
        <f>IFERROR(P57/O57,"")</f>
        <v/>
      </c>
      <c r="Q127" s="89">
        <f>IFERROR(Q57/P57,"")</f>
        <v/>
      </c>
      <c r="R127" s="89">
        <f>IFERROR(R57/Q57,"")</f>
        <v/>
      </c>
      <c r="S127" s="89">
        <f>IFERROR(S57/R57,"")</f>
        <v/>
      </c>
      <c r="T127" s="89">
        <f>IFERROR(T57/S57,"")</f>
        <v/>
      </c>
      <c r="U127" s="89">
        <f>IFERROR(U57/T57,"")</f>
        <v/>
      </c>
      <c r="V127" s="89">
        <f>IFERROR(V57/U57,"")</f>
        <v/>
      </c>
      <c r="W127" s="89">
        <f>IFERROR(W57/V57,"")</f>
        <v/>
      </c>
      <c r="X127" s="89">
        <f>IFERROR(X57/W57,"")</f>
        <v/>
      </c>
      <c r="Y127" s="89">
        <f>IFERROR(Y57/X57,"")</f>
        <v/>
      </c>
      <c r="Z127" s="89">
        <f>IFERROR(Z57/Y57,"")</f>
        <v/>
      </c>
      <c r="AA127" s="89">
        <f>IFERROR(AA57/Z57,"")</f>
        <v/>
      </c>
      <c r="AB127" s="89">
        <f>IFERROR(AB57/AA57,"")</f>
        <v/>
      </c>
      <c r="AC127" s="89">
        <f>IFERROR(AC57/AB57,"")</f>
        <v/>
      </c>
    </row>
    <row r="128">
      <c r="A128" s="97">
        <f>A58</f>
        <v/>
      </c>
      <c r="B128" s="100" t="inlineStr">
        <is>
          <t>预测</t>
        </is>
      </c>
      <c r="C128" s="91">
        <f>IFERROR(AVERAGE(F128:AC128),"")</f>
        <v/>
      </c>
      <c r="D128" s="91">
        <f>IFERROR(MAX(F128:AC128),"")</f>
        <v/>
      </c>
      <c r="E128" s="91">
        <f>IFERROR(MIN(F128:AC128),"")</f>
        <v/>
      </c>
      <c r="F128" s="89">
        <f>IFERROR(F58/AC56,"")</f>
        <v/>
      </c>
      <c r="G128" s="89">
        <f>IFERROR(G58/F58,"")</f>
        <v/>
      </c>
      <c r="H128" s="89">
        <f>IFERROR(H58/G58,"")</f>
        <v/>
      </c>
      <c r="I128" s="89">
        <f>IFERROR(I58/H58,"")</f>
        <v/>
      </c>
      <c r="J128" s="89">
        <f>IFERROR(J58/I58,"")</f>
        <v/>
      </c>
      <c r="K128" s="89">
        <f>IFERROR(K58/J58,"")</f>
        <v/>
      </c>
      <c r="L128" s="89">
        <f>IFERROR(L58/K58,"")</f>
        <v/>
      </c>
      <c r="M128" s="89">
        <f>IFERROR(M58/L58,"")</f>
        <v/>
      </c>
      <c r="N128" s="89">
        <f>IFERROR(N58/M58,"")</f>
        <v/>
      </c>
      <c r="O128" s="89">
        <f>IFERROR(O58/N58,"")</f>
        <v/>
      </c>
      <c r="P128" s="89">
        <f>IFERROR(P58/O58,"")</f>
        <v/>
      </c>
      <c r="Q128" s="89">
        <f>IFERROR(Q58/P58,"")</f>
        <v/>
      </c>
      <c r="R128" s="89">
        <f>IFERROR(R58/Q58,"")</f>
        <v/>
      </c>
      <c r="S128" s="89">
        <f>IFERROR(S58/R58,"")</f>
        <v/>
      </c>
      <c r="T128" s="89">
        <f>IFERROR(T58/S58,"")</f>
        <v/>
      </c>
      <c r="U128" s="89">
        <f>IFERROR(U58/T58,"")</f>
        <v/>
      </c>
      <c r="V128" s="89">
        <f>IFERROR(V58/U58,"")</f>
        <v/>
      </c>
      <c r="W128" s="89">
        <f>IFERROR(W58/V58,"")</f>
        <v/>
      </c>
      <c r="X128" s="89">
        <f>IFERROR(X58/W58,"")</f>
        <v/>
      </c>
      <c r="Y128" s="89">
        <f>IFERROR(Y58/X58,"")</f>
        <v/>
      </c>
      <c r="Z128" s="89">
        <f>IFERROR(Z58/Y58,"")</f>
        <v/>
      </c>
      <c r="AA128" s="89">
        <f>IFERROR(AA58/Z58,"")</f>
        <v/>
      </c>
      <c r="AB128" s="89">
        <f>IFERROR(AB58/AA58,"")</f>
        <v/>
      </c>
      <c r="AC128" s="89">
        <f>IFERROR(AC58/AB58,"")</f>
        <v/>
      </c>
    </row>
    <row r="129">
      <c r="A129" s="97">
        <f>A59</f>
        <v/>
      </c>
      <c r="B129" s="100" t="inlineStr">
        <is>
          <t>实际</t>
        </is>
      </c>
      <c r="C129" s="91">
        <f>IFERROR(AVERAGE(F129:AC129),"")</f>
        <v/>
      </c>
      <c r="D129" s="91">
        <f>IFERROR(MAX(F129:AC129),"")</f>
        <v/>
      </c>
      <c r="E129" s="91">
        <f>IFERROR(MIN(F129:AC129),"")</f>
        <v/>
      </c>
      <c r="F129" s="89">
        <f>IFERROR(F59/AC57,"")</f>
        <v/>
      </c>
      <c r="G129" s="89">
        <f>IFERROR(G59/F59,"")</f>
        <v/>
      </c>
      <c r="H129" s="89">
        <f>IFERROR(H59/G59,"")</f>
        <v/>
      </c>
      <c r="I129" s="89">
        <f>IFERROR(I59/H59,"")</f>
        <v/>
      </c>
      <c r="J129" s="89">
        <f>IFERROR(J59/I59,"")</f>
        <v/>
      </c>
      <c r="K129" s="89">
        <f>IFERROR(K59/J59,"")</f>
        <v/>
      </c>
      <c r="L129" s="89">
        <f>IFERROR(L59/K59,"")</f>
        <v/>
      </c>
      <c r="M129" s="89">
        <f>IFERROR(M59/L59,"")</f>
        <v/>
      </c>
      <c r="N129" s="89">
        <f>IFERROR(N59/M59,"")</f>
        <v/>
      </c>
      <c r="O129" s="89">
        <f>IFERROR(O59/N59,"")</f>
        <v/>
      </c>
      <c r="P129" s="89">
        <f>IFERROR(P59/O59,"")</f>
        <v/>
      </c>
      <c r="Q129" s="89">
        <f>IFERROR(Q59/P59,"")</f>
        <v/>
      </c>
      <c r="R129" s="89">
        <f>IFERROR(R59/Q59,"")</f>
        <v/>
      </c>
      <c r="S129" s="89">
        <f>IFERROR(S59/R59,"")</f>
        <v/>
      </c>
      <c r="T129" s="89">
        <f>IFERROR(T59/S59,"")</f>
        <v/>
      </c>
      <c r="U129" s="89">
        <f>IFERROR(U59/T59,"")</f>
        <v/>
      </c>
      <c r="V129" s="89">
        <f>IFERROR(V59/U59,"")</f>
        <v/>
      </c>
      <c r="W129" s="89">
        <f>IFERROR(W59/V59,"")</f>
        <v/>
      </c>
      <c r="X129" s="89">
        <f>IFERROR(X59/W59,"")</f>
        <v/>
      </c>
      <c r="Y129" s="89">
        <f>IFERROR(Y59/X59,"")</f>
        <v/>
      </c>
      <c r="Z129" s="89">
        <f>IFERROR(Z59/Y59,"")</f>
        <v/>
      </c>
      <c r="AA129" s="89">
        <f>IFERROR(AA59/Z59,"")</f>
        <v/>
      </c>
      <c r="AB129" s="89">
        <f>IFERROR(AB59/AA59,"")</f>
        <v/>
      </c>
      <c r="AC129" s="89">
        <f>IFERROR(AC59/AB59,"")</f>
        <v/>
      </c>
    </row>
    <row r="130">
      <c r="A130" s="97">
        <f>A60</f>
        <v/>
      </c>
      <c r="B130" s="100" t="inlineStr">
        <is>
          <t>预测</t>
        </is>
      </c>
      <c r="C130" s="91">
        <f>IFERROR(AVERAGE(F130:AC130),"")</f>
        <v/>
      </c>
      <c r="D130" s="91">
        <f>IFERROR(MAX(F130:AC130),"")</f>
        <v/>
      </c>
      <c r="E130" s="91">
        <f>IFERROR(MIN(F130:AC130),"")</f>
        <v/>
      </c>
      <c r="F130" s="89">
        <f>IFERROR(F60/AC58,"")</f>
        <v/>
      </c>
      <c r="G130" s="89">
        <f>IFERROR(G60/F60,"")</f>
        <v/>
      </c>
      <c r="H130" s="89">
        <f>IFERROR(H60/G60,"")</f>
        <v/>
      </c>
      <c r="I130" s="89">
        <f>IFERROR(I60/H60,"")</f>
        <v/>
      </c>
      <c r="J130" s="89">
        <f>IFERROR(J60/I60,"")</f>
        <v/>
      </c>
      <c r="K130" s="89">
        <f>IFERROR(K60/J60,"")</f>
        <v/>
      </c>
      <c r="L130" s="89">
        <f>IFERROR(L60/K60,"")</f>
        <v/>
      </c>
      <c r="M130" s="89">
        <f>IFERROR(M60/L60,"")</f>
        <v/>
      </c>
      <c r="N130" s="89">
        <f>IFERROR(N60/M60,"")</f>
        <v/>
      </c>
      <c r="O130" s="89">
        <f>IFERROR(O60/N60,"")</f>
        <v/>
      </c>
      <c r="P130" s="89">
        <f>IFERROR(P60/O60,"")</f>
        <v/>
      </c>
      <c r="Q130" s="89">
        <f>IFERROR(Q60/P60,"")</f>
        <v/>
      </c>
      <c r="R130" s="89">
        <f>IFERROR(R60/Q60,"")</f>
        <v/>
      </c>
      <c r="S130" s="89">
        <f>IFERROR(S60/R60,"")</f>
        <v/>
      </c>
      <c r="T130" s="89">
        <f>IFERROR(T60/S60,"")</f>
        <v/>
      </c>
      <c r="U130" s="89">
        <f>IFERROR(U60/T60,"")</f>
        <v/>
      </c>
      <c r="V130" s="89">
        <f>IFERROR(V60/U60,"")</f>
        <v/>
      </c>
      <c r="W130" s="89">
        <f>IFERROR(W60/V60,"")</f>
        <v/>
      </c>
      <c r="X130" s="89">
        <f>IFERROR(X60/W60,"")</f>
        <v/>
      </c>
      <c r="Y130" s="89">
        <f>IFERROR(Y60/X60,"")</f>
        <v/>
      </c>
      <c r="Z130" s="89">
        <f>IFERROR(Z60/Y60,"")</f>
        <v/>
      </c>
      <c r="AA130" s="89">
        <f>IFERROR(AA60/Z60,"")</f>
        <v/>
      </c>
      <c r="AB130" s="89">
        <f>IFERROR(AB60/AA60,"")</f>
        <v/>
      </c>
      <c r="AC130" s="89">
        <f>IFERROR(AC60/AB60,"")</f>
        <v/>
      </c>
    </row>
    <row r="131">
      <c r="A131" s="97">
        <f>A61</f>
        <v/>
      </c>
      <c r="B131" s="100" t="inlineStr">
        <is>
          <t>实际</t>
        </is>
      </c>
      <c r="C131" s="91">
        <f>IFERROR(AVERAGE(F131:AC131),"")</f>
        <v/>
      </c>
      <c r="D131" s="91">
        <f>IFERROR(MAX(F131:AC131),"")</f>
        <v/>
      </c>
      <c r="E131" s="91">
        <f>IFERROR(MIN(F131:AC131),"")</f>
        <v/>
      </c>
      <c r="F131" s="89">
        <f>IFERROR(F61/AC59,"")</f>
        <v/>
      </c>
      <c r="G131" s="89">
        <f>IFERROR(G61/F61,"")</f>
        <v/>
      </c>
      <c r="H131" s="89">
        <f>IFERROR(H61/G61,"")</f>
        <v/>
      </c>
      <c r="I131" s="89">
        <f>IFERROR(I61/H61,"")</f>
        <v/>
      </c>
      <c r="J131" s="89">
        <f>IFERROR(J61/I61,"")</f>
        <v/>
      </c>
      <c r="K131" s="89">
        <f>IFERROR(K61/J61,"")</f>
        <v/>
      </c>
      <c r="L131" s="89">
        <f>IFERROR(L61/K61,"")</f>
        <v/>
      </c>
      <c r="M131" s="89">
        <f>IFERROR(M61/L61,"")</f>
        <v/>
      </c>
      <c r="N131" s="89">
        <f>IFERROR(N61/M61,"")</f>
        <v/>
      </c>
      <c r="O131" s="89">
        <f>IFERROR(O61/N61,"")</f>
        <v/>
      </c>
      <c r="P131" s="89">
        <f>IFERROR(P61/O61,"")</f>
        <v/>
      </c>
      <c r="Q131" s="89">
        <f>IFERROR(Q61/P61,"")</f>
        <v/>
      </c>
      <c r="R131" s="89">
        <f>IFERROR(R61/Q61,"")</f>
        <v/>
      </c>
      <c r="S131" s="89">
        <f>IFERROR(S61/R61,"")</f>
        <v/>
      </c>
      <c r="T131" s="89">
        <f>IFERROR(T61/S61,"")</f>
        <v/>
      </c>
      <c r="U131" s="89">
        <f>IFERROR(U61/T61,"")</f>
        <v/>
      </c>
      <c r="V131" s="89">
        <f>IFERROR(V61/U61,"")</f>
        <v/>
      </c>
      <c r="W131" s="89">
        <f>IFERROR(W61/V61,"")</f>
        <v/>
      </c>
      <c r="X131" s="89">
        <f>IFERROR(X61/W61,"")</f>
        <v/>
      </c>
      <c r="Y131" s="89">
        <f>IFERROR(Y61/X61,"")</f>
        <v/>
      </c>
      <c r="Z131" s="89">
        <f>IFERROR(Z61/Y61,"")</f>
        <v/>
      </c>
      <c r="AA131" s="89">
        <f>IFERROR(AA61/Z61,"")</f>
        <v/>
      </c>
      <c r="AB131" s="89">
        <f>IFERROR(AB61/AA61,"")</f>
        <v/>
      </c>
      <c r="AC131" s="89">
        <f>IFERROR(AC61/AB61,"")</f>
        <v/>
      </c>
    </row>
    <row r="132">
      <c r="A132" s="97">
        <f>A62</f>
        <v/>
      </c>
      <c r="B132" s="100" t="inlineStr">
        <is>
          <t>预测</t>
        </is>
      </c>
      <c r="C132" s="91">
        <f>IFERROR(AVERAGE(F132:AC132),"")</f>
        <v/>
      </c>
      <c r="D132" s="91">
        <f>IFERROR(MAX(F132:AC132),"")</f>
        <v/>
      </c>
      <c r="E132" s="91">
        <f>IFERROR(MIN(F132:AC132),"")</f>
        <v/>
      </c>
      <c r="F132" s="89">
        <f>IFERROR(F62/AC60,"")</f>
        <v/>
      </c>
      <c r="G132" s="89">
        <f>IFERROR(G62/F62,"")</f>
        <v/>
      </c>
      <c r="H132" s="89">
        <f>IFERROR(H62/G62,"")</f>
        <v/>
      </c>
      <c r="I132" s="89">
        <f>IFERROR(I62/H62,"")</f>
        <v/>
      </c>
      <c r="J132" s="89">
        <f>IFERROR(J62/I62,"")</f>
        <v/>
      </c>
      <c r="K132" s="89">
        <f>IFERROR(K62/J62,"")</f>
        <v/>
      </c>
      <c r="L132" s="89">
        <f>IFERROR(L62/K62,"")</f>
        <v/>
      </c>
      <c r="M132" s="89">
        <f>IFERROR(M62/L62,"")</f>
        <v/>
      </c>
      <c r="N132" s="89">
        <f>IFERROR(N62/M62,"")</f>
        <v/>
      </c>
      <c r="O132" s="89">
        <f>IFERROR(O62/N62,"")</f>
        <v/>
      </c>
      <c r="P132" s="89">
        <f>IFERROR(P62/O62,"")</f>
        <v/>
      </c>
      <c r="Q132" s="89">
        <f>IFERROR(Q62/P62,"")</f>
        <v/>
      </c>
      <c r="R132" s="89">
        <f>IFERROR(R62/Q62,"")</f>
        <v/>
      </c>
      <c r="S132" s="89">
        <f>IFERROR(S62/R62,"")</f>
        <v/>
      </c>
      <c r="T132" s="89">
        <f>IFERROR(T62/S62,"")</f>
        <v/>
      </c>
      <c r="U132" s="89">
        <f>IFERROR(U62/T62,"")</f>
        <v/>
      </c>
      <c r="V132" s="89">
        <f>IFERROR(V62/U62,"")</f>
        <v/>
      </c>
      <c r="W132" s="89">
        <f>IFERROR(W62/V62,"")</f>
        <v/>
      </c>
      <c r="X132" s="89">
        <f>IFERROR(X62/W62,"")</f>
        <v/>
      </c>
      <c r="Y132" s="89">
        <f>IFERROR(Y62/X62,"")</f>
        <v/>
      </c>
      <c r="Z132" s="89">
        <f>IFERROR(Z62/Y62,"")</f>
        <v/>
      </c>
      <c r="AA132" s="89">
        <f>IFERROR(AA62/Z62,"")</f>
        <v/>
      </c>
      <c r="AB132" s="89">
        <f>IFERROR(AB62/AA62,"")</f>
        <v/>
      </c>
      <c r="AC132" s="89">
        <f>IFERROR(AC62/AB62,"")</f>
        <v/>
      </c>
    </row>
    <row r="133">
      <c r="A133" s="97">
        <f>A63</f>
        <v/>
      </c>
      <c r="B133" s="100" t="inlineStr">
        <is>
          <t>实际</t>
        </is>
      </c>
      <c r="C133" s="91">
        <f>IFERROR(AVERAGE(F133:AC133),"")</f>
        <v/>
      </c>
      <c r="D133" s="91">
        <f>IFERROR(MAX(F133:AC133),"")</f>
        <v/>
      </c>
      <c r="E133" s="91">
        <f>IFERROR(MIN(F133:AC133),"")</f>
        <v/>
      </c>
      <c r="F133" s="89">
        <f>IFERROR(F63/AC61,"")</f>
        <v/>
      </c>
      <c r="G133" s="89">
        <f>IFERROR(G63/F63,"")</f>
        <v/>
      </c>
      <c r="H133" s="89">
        <f>IFERROR(H63/G63,"")</f>
        <v/>
      </c>
      <c r="I133" s="89">
        <f>IFERROR(I63/H63,"")</f>
        <v/>
      </c>
      <c r="J133" s="89">
        <f>IFERROR(J63/I63,"")</f>
        <v/>
      </c>
      <c r="K133" s="89">
        <f>IFERROR(K63/J63,"")</f>
        <v/>
      </c>
      <c r="L133" s="89">
        <f>IFERROR(L63/K63,"")</f>
        <v/>
      </c>
      <c r="M133" s="89">
        <f>IFERROR(M63/L63,"")</f>
        <v/>
      </c>
      <c r="N133" s="89">
        <f>IFERROR(N63/M63,"")</f>
        <v/>
      </c>
      <c r="O133" s="89">
        <f>IFERROR(O63/N63,"")</f>
        <v/>
      </c>
      <c r="P133" s="89">
        <f>IFERROR(P63/O63,"")</f>
        <v/>
      </c>
      <c r="Q133" s="89">
        <f>IFERROR(Q63/P63,"")</f>
        <v/>
      </c>
      <c r="R133" s="89">
        <f>IFERROR(R63/Q63,"")</f>
        <v/>
      </c>
      <c r="S133" s="89">
        <f>IFERROR(S63/R63,"")</f>
        <v/>
      </c>
      <c r="T133" s="89">
        <f>IFERROR(T63/S63,"")</f>
        <v/>
      </c>
      <c r="U133" s="89">
        <f>IFERROR(U63/T63,"")</f>
        <v/>
      </c>
      <c r="V133" s="89">
        <f>IFERROR(V63/U63,"")</f>
        <v/>
      </c>
      <c r="W133" s="89">
        <f>IFERROR(W63/V63,"")</f>
        <v/>
      </c>
      <c r="X133" s="89">
        <f>IFERROR(X63/W63,"")</f>
        <v/>
      </c>
      <c r="Y133" s="89">
        <f>IFERROR(Y63/X63,"")</f>
        <v/>
      </c>
      <c r="Z133" s="89">
        <f>IFERROR(Z63/Y63,"")</f>
        <v/>
      </c>
      <c r="AA133" s="89">
        <f>IFERROR(AA63/Z63,"")</f>
        <v/>
      </c>
      <c r="AB133" s="89">
        <f>IFERROR(AB63/AA63,"")</f>
        <v/>
      </c>
      <c r="AC133" s="89">
        <f>IFERROR(AC63/AB63,"")</f>
        <v/>
      </c>
    </row>
    <row r="134">
      <c r="A134" s="97">
        <f>A64</f>
        <v/>
      </c>
      <c r="B134" s="100" t="inlineStr">
        <is>
          <t>预测</t>
        </is>
      </c>
      <c r="C134" s="91">
        <f>IFERROR(AVERAGE(F134:AC134),"")</f>
        <v/>
      </c>
      <c r="D134" s="91">
        <f>IFERROR(MAX(F134:AC134),"")</f>
        <v/>
      </c>
      <c r="E134" s="91">
        <f>IFERROR(MIN(F134:AC134),"")</f>
        <v/>
      </c>
      <c r="F134" s="89">
        <f>IFERROR(F64/AC62,"")</f>
        <v/>
      </c>
      <c r="G134" s="89">
        <f>IFERROR(G64/F64,"")</f>
        <v/>
      </c>
      <c r="H134" s="89">
        <f>IFERROR(H64/G64,"")</f>
        <v/>
      </c>
      <c r="I134" s="89">
        <f>IFERROR(I64/H64,"")</f>
        <v/>
      </c>
      <c r="J134" s="89">
        <f>IFERROR(J64/I64,"")</f>
        <v/>
      </c>
      <c r="K134" s="89">
        <f>IFERROR(K64/J64,"")</f>
        <v/>
      </c>
      <c r="L134" s="89">
        <f>IFERROR(L64/K64,"")</f>
        <v/>
      </c>
      <c r="M134" s="89">
        <f>IFERROR(M64/L64,"")</f>
        <v/>
      </c>
      <c r="N134" s="89">
        <f>IFERROR(N64/M64,"")</f>
        <v/>
      </c>
      <c r="O134" s="89">
        <f>IFERROR(O64/N64,"")</f>
        <v/>
      </c>
      <c r="P134" s="89">
        <f>IFERROR(P64/O64,"")</f>
        <v/>
      </c>
      <c r="Q134" s="89">
        <f>IFERROR(Q64/P64,"")</f>
        <v/>
      </c>
      <c r="R134" s="89">
        <f>IFERROR(R64/Q64,"")</f>
        <v/>
      </c>
      <c r="S134" s="89">
        <f>IFERROR(S64/R64,"")</f>
        <v/>
      </c>
      <c r="T134" s="89">
        <f>IFERROR(T64/S64,"")</f>
        <v/>
      </c>
      <c r="U134" s="89">
        <f>IFERROR(U64/T64,"")</f>
        <v/>
      </c>
      <c r="V134" s="89">
        <f>IFERROR(V64/U64,"")</f>
        <v/>
      </c>
      <c r="W134" s="89">
        <f>IFERROR(W64/V64,"")</f>
        <v/>
      </c>
      <c r="X134" s="89">
        <f>IFERROR(X64/W64,"")</f>
        <v/>
      </c>
      <c r="Y134" s="89">
        <f>IFERROR(Y64/X64,"")</f>
        <v/>
      </c>
      <c r="Z134" s="89">
        <f>IFERROR(Z64/Y64,"")</f>
        <v/>
      </c>
      <c r="AA134" s="89">
        <f>IFERROR(AA64/Z64,"")</f>
        <v/>
      </c>
      <c r="AB134" s="89">
        <f>IFERROR(AB64/AA64,"")</f>
        <v/>
      </c>
      <c r="AC134" s="89">
        <f>IFERROR(AC64/AB64,"")</f>
        <v/>
      </c>
    </row>
    <row r="135">
      <c r="A135" s="97">
        <f>A65</f>
        <v/>
      </c>
      <c r="B135" s="100" t="inlineStr">
        <is>
          <t>实际</t>
        </is>
      </c>
      <c r="C135" s="91">
        <f>IFERROR(AVERAGE(F135:AC135),"")</f>
        <v/>
      </c>
      <c r="D135" s="91">
        <f>IFERROR(MAX(F135:AC135),"")</f>
        <v/>
      </c>
      <c r="E135" s="91">
        <f>IFERROR(MIN(F135:AC135),"")</f>
        <v/>
      </c>
      <c r="F135" s="89">
        <f>IFERROR(F65/AC63,"")</f>
        <v/>
      </c>
      <c r="G135" s="89">
        <f>IFERROR(G65/F65,"")</f>
        <v/>
      </c>
      <c r="H135" s="89">
        <f>IFERROR(H65/G65,"")</f>
        <v/>
      </c>
      <c r="I135" s="89">
        <f>IFERROR(I65/H65,"")</f>
        <v/>
      </c>
      <c r="J135" s="89">
        <f>IFERROR(J65/I65,"")</f>
        <v/>
      </c>
      <c r="K135" s="89">
        <f>IFERROR(K65/J65,"")</f>
        <v/>
      </c>
      <c r="L135" s="89">
        <f>IFERROR(L65/K65,"")</f>
        <v/>
      </c>
      <c r="M135" s="89">
        <f>IFERROR(M65/L65,"")</f>
        <v/>
      </c>
      <c r="N135" s="89">
        <f>IFERROR(N65/M65,"")</f>
        <v/>
      </c>
      <c r="O135" s="89">
        <f>IFERROR(O65/N65,"")</f>
        <v/>
      </c>
      <c r="P135" s="89">
        <f>IFERROR(P65/O65,"")</f>
        <v/>
      </c>
      <c r="Q135" s="89">
        <f>IFERROR(Q65/P65,"")</f>
        <v/>
      </c>
      <c r="R135" s="89">
        <f>IFERROR(R65/Q65,"")</f>
        <v/>
      </c>
      <c r="S135" s="89">
        <f>IFERROR(S65/R65,"")</f>
        <v/>
      </c>
      <c r="T135" s="89">
        <f>IFERROR(T65/S65,"")</f>
        <v/>
      </c>
      <c r="U135" s="89">
        <f>IFERROR(U65/T65,"")</f>
        <v/>
      </c>
      <c r="V135" s="89">
        <f>IFERROR(V65/U65,"")</f>
        <v/>
      </c>
      <c r="W135" s="89">
        <f>IFERROR(W65/V65,"")</f>
        <v/>
      </c>
      <c r="X135" s="89">
        <f>IFERROR(X65/W65,"")</f>
        <v/>
      </c>
      <c r="Y135" s="89">
        <f>IFERROR(Y65/X65,"")</f>
        <v/>
      </c>
      <c r="Z135" s="89">
        <f>IFERROR(Z65/Y65,"")</f>
        <v/>
      </c>
      <c r="AA135" s="89">
        <f>IFERROR(AA65/Z65,"")</f>
        <v/>
      </c>
      <c r="AB135" s="89">
        <f>IFERROR(AB65/AA65,"")</f>
        <v/>
      </c>
      <c r="AC135" s="89">
        <f>IFERROR(AC65/AB65,"")</f>
        <v/>
      </c>
    </row>
  </sheetData>
  <autoFilter ref="A3:BD65"/>
  <conditionalFormatting sqref="D1">
    <cfRule type="dataBar" priority="89">
      <dataBar>
        <cfvo type="min"/>
        <cfvo type="max"/>
        <color rgb="FFFFB628"/>
      </dataBar>
    </cfRule>
  </conditionalFormatting>
  <conditionalFormatting sqref="E1">
    <cfRule type="dataBar" priority="102">
      <dataBar>
        <cfvo type="min"/>
        <cfvo type="max"/>
        <color rgb="FFFFB628"/>
      </dataBar>
    </cfRule>
  </conditionalFormatting>
  <conditionalFormatting sqref="F1:AC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88">
      <dataBar>
        <cfvo type="min"/>
        <cfvo type="max"/>
        <color rgb="FFFFB628"/>
      </dataBar>
    </cfRule>
  </conditionalFormatting>
  <conditionalFormatting sqref="E2">
    <cfRule type="dataBar" priority="93">
      <dataBar>
        <cfvo type="min"/>
        <cfvo type="max"/>
        <color rgb="FFFFB628"/>
      </dataBar>
    </cfRule>
  </conditionalFormatting>
  <conditionalFormatting sqref="F2:AC2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">
    <cfRule type="dataBar" priority="90">
      <dataBar>
        <cfvo type="min"/>
        <cfvo type="max"/>
        <color rgb="FFFFB628"/>
      </dataBar>
    </cfRule>
  </conditionalFormatting>
  <conditionalFormatting sqref="F16:AC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7:AC17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2:AC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3:AC23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2:AC3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3:AC3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6:AC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:AC37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8:AC38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9:AC3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0:AC4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1:AC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4:AC44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5:AC4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8:AC5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9:AC59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71">
    <cfRule type="dataBar" priority="47">
      <dataBar>
        <cfvo type="min"/>
        <cfvo type="max"/>
        <color rgb="FFFFB628"/>
      </dataBar>
    </cfRule>
  </conditionalFormatting>
  <conditionalFormatting sqref="E71">
    <cfRule type="dataBar" priority="51">
      <dataBar>
        <cfvo type="min"/>
        <cfvo type="max"/>
        <color rgb="FFFFB628"/>
      </dataBar>
    </cfRule>
  </conditionalFormatting>
  <conditionalFormatting sqref="F71:AC7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2">
    <cfRule type="dataBar" priority="46">
      <dataBar>
        <cfvo type="min"/>
        <cfvo type="max"/>
        <color rgb="FFFFB628"/>
      </dataBar>
    </cfRule>
  </conditionalFormatting>
  <conditionalFormatting sqref="E72">
    <cfRule type="dataBar" priority="50">
      <dataBar>
        <cfvo type="min"/>
        <cfvo type="max"/>
        <color rgb="FFFFB628"/>
      </dataBar>
    </cfRule>
  </conditionalFormatting>
  <conditionalFormatting sqref="F72:AC7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3">
    <cfRule type="dataBar" priority="48">
      <dataBar>
        <cfvo type="min"/>
        <cfvo type="max"/>
        <color rgb="FFFFB628"/>
      </dataBar>
    </cfRule>
  </conditionalFormatting>
  <conditionalFormatting sqref="C1:C2">
    <cfRule type="dataBar" priority="105">
      <dataBar>
        <cfvo type="min"/>
        <cfvo type="max"/>
        <color rgb="FFFFB628"/>
      </dataBar>
    </cfRule>
  </conditionalFormatting>
  <conditionalFormatting sqref="C64:C65">
    <cfRule type="dataBar" priority="4">
      <dataBar>
        <cfvo type="min"/>
        <cfvo type="max"/>
        <color rgb="FFFFB628"/>
      </dataBar>
    </cfRule>
  </conditionalFormatting>
  <conditionalFormatting sqref="C68:C69">
    <cfRule type="dataBar" priority="34">
      <dataBar>
        <cfvo type="min"/>
        <cfvo type="max"/>
        <color rgb="FFFFB628"/>
      </dataBar>
    </cfRule>
  </conditionalFormatting>
  <conditionalFormatting sqref="C71:C72">
    <cfRule type="dataBar" priority="54">
      <dataBar>
        <cfvo type="min"/>
        <cfvo type="max"/>
        <color rgb="FFFFB628"/>
      </dataBar>
    </cfRule>
  </conditionalFormatting>
  <conditionalFormatting sqref="C74:C133">
    <cfRule type="dataBar" priority="85">
      <dataBar>
        <cfvo type="min"/>
        <cfvo type="max"/>
        <color rgb="FFFFB628"/>
      </dataBar>
    </cfRule>
  </conditionalFormatting>
  <conditionalFormatting sqref="C134:C135">
    <cfRule type="dataBar" priority="14">
      <dataBar>
        <cfvo type="min"/>
        <cfvo type="max"/>
        <color rgb="FFFFB628"/>
      </dataBar>
    </cfRule>
  </conditionalFormatting>
  <conditionalFormatting sqref="D64:D65">
    <cfRule type="dataBar" priority="2">
      <dataBar>
        <cfvo type="min"/>
        <cfvo type="max"/>
        <color rgb="FFFFB628"/>
      </dataBar>
    </cfRule>
  </conditionalFormatting>
  <conditionalFormatting sqref="D68:D69">
    <cfRule type="dataBar" priority="31">
      <dataBar>
        <cfvo type="min"/>
        <cfvo type="max"/>
        <color rgb="FFFFB628"/>
      </dataBar>
    </cfRule>
  </conditionalFormatting>
  <conditionalFormatting sqref="D74:D133">
    <cfRule type="dataBar" priority="45">
      <dataBar>
        <cfvo type="min"/>
        <cfvo type="max"/>
        <color rgb="FFFFB628"/>
      </dataBar>
    </cfRule>
  </conditionalFormatting>
  <conditionalFormatting sqref="D134:D135">
    <cfRule type="dataBar" priority="11">
      <dataBar>
        <cfvo type="min"/>
        <cfvo type="max"/>
        <color rgb="FFFFB628"/>
      </dataBar>
    </cfRule>
  </conditionalFormatting>
  <conditionalFormatting sqref="E64:E65">
    <cfRule type="dataBar" priority="3">
      <dataBar>
        <cfvo type="min"/>
        <cfvo type="max"/>
        <color rgb="FFFFB628"/>
      </dataBar>
    </cfRule>
  </conditionalFormatting>
  <conditionalFormatting sqref="E68:E69">
    <cfRule type="dataBar" priority="32">
      <dataBar>
        <cfvo type="min"/>
        <cfvo type="max"/>
        <color rgb="FFFFB628"/>
      </dataBar>
    </cfRule>
  </conditionalFormatting>
  <conditionalFormatting sqref="E74:E133">
    <cfRule type="dataBar" priority="49">
      <dataBar>
        <cfvo type="min"/>
        <cfvo type="max"/>
        <color rgb="FFFFB628"/>
      </dataBar>
    </cfRule>
  </conditionalFormatting>
  <conditionalFormatting sqref="E134:E135">
    <cfRule type="dataBar" priority="12">
      <dataBar>
        <cfvo type="min"/>
        <cfvo type="max"/>
        <color rgb="FFFFB628"/>
      </dataBar>
    </cfRule>
  </conditionalFormatting>
  <conditionalFormatting sqref="F76:F133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4:F13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6:AD47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1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8:AD6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 E3">
    <cfRule type="dataBar" priority="106">
      <dataBar>
        <cfvo type="min"/>
        <cfvo type="max"/>
        <color rgb="FFFFB628"/>
      </dataBar>
    </cfRule>
  </conditionalFormatting>
  <conditionalFormatting sqref="F4:AD4 F5:AC5 F70:AC70 F136:AD1048576 AD3 AD5:AD45 AD58:AD67 AD70:AD135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7 C70 C136:C1048576 E70 E136:E1048576">
    <cfRule type="dataBar" priority="186">
      <dataBar>
        <cfvo type="min"/>
        <cfvo type="max"/>
        <color rgb="FFFFB628"/>
      </dataBar>
    </cfRule>
  </conditionalFormatting>
  <conditionalFormatting sqref="D4:D63 D66:D67">
    <cfRule type="dataBar" priority="87">
      <dataBar>
        <cfvo type="min"/>
        <cfvo type="max"/>
        <color rgb="FFFFB628"/>
      </dataBar>
    </cfRule>
  </conditionalFormatting>
  <conditionalFormatting sqref="E4:E63 E66:E67">
    <cfRule type="dataBar" priority="92">
      <dataBar>
        <cfvo type="min"/>
        <cfvo type="max"/>
        <color rgb="FFFFB628"/>
      </dataBar>
    </cfRule>
  </conditionalFormatting>
  <conditionalFormatting sqref="AF4:BC34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C7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8:AC9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0:AC11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2:AC13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4:AC15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8:AC19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0:AC21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4:AC2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6:AC27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8:AC2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0:AC31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4:AC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8:BC7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2:AC43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6:AC4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8:AC49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0:AC51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2:AC53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4:AC55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6:AC57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0:AC61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2:AC63 F66:AC6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C6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8:AC6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70 D136:D1048576">
    <cfRule type="dataBar" priority="91">
      <dataBar>
        <cfvo type="min"/>
        <cfvo type="max"/>
        <color rgb="FFFFB628"/>
      </dataBar>
    </cfRule>
  </conditionalFormatting>
  <conditionalFormatting sqref="C73 E73">
    <cfRule type="dataBar" priority="55">
      <dataBar>
        <cfvo type="min"/>
        <cfvo type="max"/>
        <color rgb="FFFFB628"/>
      </dataBar>
    </cfRule>
  </conditionalFormatting>
  <conditionalFormatting sqref="F74:AC74 F75 G75:AC133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34:AC1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6">
    <outlinePr summaryBelow="1" summaryRight="1"/>
    <pageSetUpPr/>
  </sheetPr>
  <dimension ref="A1:BD133"/>
  <sheetViews>
    <sheetView zoomScale="85" zoomScaleNormal="85" workbookViewId="0">
      <pane xSplit="5" ySplit="3" topLeftCell="F38" activePane="bottomRight" state="frozen"/>
      <selection activeCell="A1" sqref="A1"/>
      <selection pane="topRight" activeCell="A1" sqref="A1"/>
      <selection pane="bottomLeft" activeCell="A1" sqref="A1"/>
      <selection pane="bottomRight" activeCell="P67" sqref="P67"/>
    </sheetView>
  </sheetViews>
  <sheetFormatPr baseColWidth="8" defaultColWidth="9" defaultRowHeight="23" customHeight="1"/>
  <cols>
    <col width="10.8888888888889" customWidth="1" style="59" min="1" max="1"/>
    <col width="5.25" customWidth="1" style="59" min="2" max="2"/>
    <col width="8.96296296296296" customWidth="1" style="91" min="3" max="5"/>
    <col width="8.96296296296296" customWidth="1" style="59" min="6" max="29"/>
    <col width="15.6296296296296" customWidth="1" style="59" min="30" max="30"/>
    <col width="10.8888888888889" customWidth="1" style="50" min="31" max="31"/>
    <col width="8.37962962962963" customWidth="1" style="90" min="32" max="34"/>
    <col width="8.37962962962963" customWidth="1" style="90" min="35" max="38"/>
    <col width="8.56481481481481" customWidth="1" style="90" min="39" max="39"/>
    <col width="8.37962962962963" customWidth="1" style="90" min="40" max="40"/>
    <col width="8.56481481481481" customWidth="1" style="90" min="41" max="41"/>
    <col width="8.37962962962963" customWidth="1" style="90" min="42" max="42"/>
    <col width="8.56481481481481" customWidth="1" style="90" min="43" max="43"/>
    <col width="8.37962962962963" customWidth="1" style="90" min="44" max="45"/>
    <col width="8.56481481481481" customWidth="1" style="90" min="46" max="46"/>
    <col width="8.37962962962963" customWidth="1" style="90" min="47" max="55"/>
    <col width="9" customWidth="1" style="59" min="56" max="16384"/>
  </cols>
  <sheetData>
    <row r="1">
      <c r="B1" s="28" t="inlineStr">
        <is>
          <t>预测</t>
        </is>
      </c>
      <c r="C1" s="84">
        <f>IFERROR(AVERAGE(F1:AC1),"")</f>
        <v/>
      </c>
      <c r="D1" s="91">
        <f>IFERROR(MAX(F1:AC1),"")</f>
        <v/>
      </c>
      <c r="E1" s="91">
        <f>IFERROR(MIN(F1:AC1),"")</f>
        <v/>
      </c>
      <c r="F1" s="84">
        <f>AVERAGEIFS(F$4:F$63,$B$4:$B$63,"预测")</f>
        <v/>
      </c>
      <c r="G1" s="84">
        <f>AVERAGEIFS(G$4:G$63,$B$4:$B$63,"预测")</f>
        <v/>
      </c>
      <c r="H1" s="84">
        <f>AVERAGEIFS(H$4:H$63,$B$4:$B$63,"预测")</f>
        <v/>
      </c>
      <c r="I1" s="84">
        <f>AVERAGEIFS(I$4:I$63,$B$4:$B$63,"预测")</f>
        <v/>
      </c>
      <c r="J1" s="84">
        <f>AVERAGEIFS(J$4:J$63,$B$4:$B$63,"预测")</f>
        <v/>
      </c>
      <c r="K1" s="84">
        <f>AVERAGEIFS(K$4:K$63,$B$4:$B$63,"预测")</f>
        <v/>
      </c>
      <c r="L1" s="84">
        <f>AVERAGEIFS(L$4:L$63,$B$4:$B$63,"预测")</f>
        <v/>
      </c>
      <c r="M1" s="84">
        <f>AVERAGEIFS(M$4:M$63,$B$4:$B$63,"预测")</f>
        <v/>
      </c>
      <c r="N1" s="84">
        <f>AVERAGEIFS(N$4:N$63,$B$4:$B$63,"预测")</f>
        <v/>
      </c>
      <c r="O1" s="84">
        <f>AVERAGEIFS(O$4:O$63,$B$4:$B$63,"预测")</f>
        <v/>
      </c>
      <c r="P1" s="84">
        <f>AVERAGEIFS(P$4:P$63,$B$4:$B$63,"预测")</f>
        <v/>
      </c>
      <c r="Q1" s="84">
        <f>AVERAGEIFS(Q$4:Q$63,$B$4:$B$63,"预测")</f>
        <v/>
      </c>
      <c r="R1" s="84">
        <f>AVERAGEIFS(R$4:R$63,$B$4:$B$63,"预测")</f>
        <v/>
      </c>
      <c r="S1" s="84">
        <f>AVERAGEIFS(S$4:S$63,$B$4:$B$63,"预测")</f>
        <v/>
      </c>
      <c r="T1" s="84">
        <f>AVERAGEIFS(T$4:T$63,$B$4:$B$63,"预测")</f>
        <v/>
      </c>
      <c r="U1" s="84">
        <f>AVERAGEIFS(U$4:U$63,$B$4:$B$63,"预测")</f>
        <v/>
      </c>
      <c r="V1" s="84">
        <f>AVERAGEIFS(V$4:V$63,$B$4:$B$63,"预测")</f>
        <v/>
      </c>
      <c r="W1" s="84">
        <f>AVERAGEIFS(W$4:W$63,$B$4:$B$63,"预测")</f>
        <v/>
      </c>
      <c r="X1" s="84">
        <f>AVERAGEIFS(X$4:X$63,$B$4:$B$63,"预测")</f>
        <v/>
      </c>
      <c r="Y1" s="84">
        <f>AVERAGEIFS(Y$4:Y$63,$B$4:$B$63,"预测")</f>
        <v/>
      </c>
      <c r="Z1" s="84">
        <f>AVERAGEIFS(Z$4:Z$63,$B$4:$B$63,"预测")</f>
        <v/>
      </c>
      <c r="AA1" s="84">
        <f>AVERAGEIFS(AA$4:AA$63,$B$4:$B$63,"预测")</f>
        <v/>
      </c>
      <c r="AB1" s="84">
        <f>AVERAGEIFS(AB$4:AB$63,$B$4:$B$63,"预测")</f>
        <v/>
      </c>
      <c r="AC1" s="84">
        <f>AVERAGEIFS(AC$4:AC$63,$B$4:$B$63,"预测")</f>
        <v/>
      </c>
      <c r="AF1" s="92">
        <f>COUNTIF(AF4:AF33,"&gt;0")/COUNT(AF4:AF33)</f>
        <v/>
      </c>
      <c r="AG1" s="92">
        <f>COUNTIF(AG4:AG33,"&gt;0")/COUNT(AG4:AG33)</f>
        <v/>
      </c>
      <c r="AH1" s="92">
        <f>COUNTIF(AH4:AH33,"&gt;0")/COUNT(AH4:AH33)</f>
        <v/>
      </c>
      <c r="AI1" s="92">
        <f>COUNTIF(AI4:AI33,"&gt;0")/COUNT(AI4:AI33)</f>
        <v/>
      </c>
      <c r="AJ1" s="92">
        <f>COUNTIF(AJ4:AJ33,"&gt;0")/COUNT(AJ4:AJ33)</f>
        <v/>
      </c>
      <c r="AK1" s="92">
        <f>COUNTIF(AK4:AK33,"&gt;0")/COUNT(AK4:AK33)</f>
        <v/>
      </c>
      <c r="AL1" s="92">
        <f>COUNTIF(AL4:AL33,"&gt;0")/COUNT(AL4:AL33)</f>
        <v/>
      </c>
      <c r="AM1" s="92">
        <f>COUNTIF(AM4:AM33,"&gt;0")/COUNT(AM4:AM33)</f>
        <v/>
      </c>
      <c r="AN1" s="92">
        <f>COUNTIF(AN4:AN33,"&gt;0")/COUNT(AN4:AN33)</f>
        <v/>
      </c>
      <c r="AO1" s="92">
        <f>COUNTIF(AO4:AO33,"&gt;0")/COUNT(AO4:AO33)</f>
        <v/>
      </c>
      <c r="AP1" s="92">
        <f>COUNTIF(AP4:AP33,"&gt;0")/COUNT(AP4:AP33)</f>
        <v/>
      </c>
      <c r="AQ1" s="92">
        <f>COUNTIF(AQ4:AQ33,"&gt;0")/COUNT(AQ4:AQ33)</f>
        <v/>
      </c>
      <c r="AR1" s="92">
        <f>COUNTIF(AR4:AR33,"&gt;0")/COUNT(AR4:AR33)</f>
        <v/>
      </c>
      <c r="AS1" s="92">
        <f>COUNTIF(AS4:AS33,"&gt;0")/COUNT(AS4:AS33)</f>
        <v/>
      </c>
      <c r="AT1" s="92">
        <f>COUNTIF(AT4:AT33,"&gt;0")/COUNT(AT4:AT33)</f>
        <v/>
      </c>
      <c r="AU1" s="92">
        <f>COUNTIF(AU4:AU33,"&gt;0")/COUNT(AU4:AU33)</f>
        <v/>
      </c>
      <c r="AV1" s="92">
        <f>COUNTIF(AV4:AV33,"&gt;0")/COUNT(AV4:AV33)</f>
        <v/>
      </c>
      <c r="AW1" s="92">
        <f>COUNTIF(AW4:AW33,"&gt;0")/COUNT(AW4:AW33)</f>
        <v/>
      </c>
      <c r="AX1" s="92">
        <f>COUNTIF(AX4:AX33,"&gt;0")/COUNT(AX4:AX33)</f>
        <v/>
      </c>
      <c r="AY1" s="92">
        <f>COUNTIF(AY4:AY33,"&gt;0")/COUNT(AY4:AY33)</f>
        <v/>
      </c>
      <c r="AZ1" s="92">
        <f>COUNTIF(AZ4:AZ33,"&gt;0")/COUNT(AZ4:AZ33)</f>
        <v/>
      </c>
      <c r="BA1" s="92">
        <f>COUNTIF(BA4:BA33,"&gt;0")/COUNT(BA4:BA33)</f>
        <v/>
      </c>
      <c r="BB1" s="92">
        <f>COUNTIF(BB4:BB33,"&gt;0")/COUNT(BB4:BB33)</f>
        <v/>
      </c>
      <c r="BC1" s="92">
        <f>COUNTIF(BC4:BC33,"&gt;0")/COUNT(BC4:BC33)</f>
        <v/>
      </c>
    </row>
    <row r="2" customFormat="1" s="91">
      <c r="A2" s="91" t="n"/>
      <c r="B2" s="84" t="inlineStr">
        <is>
          <t>实际</t>
        </is>
      </c>
      <c r="C2" s="84">
        <f>IFERROR(AVERAGE(F2:AC2),"")</f>
        <v/>
      </c>
      <c r="D2" s="91">
        <f>IFERROR(MAX(F2:AC2),"")</f>
        <v/>
      </c>
      <c r="E2" s="91">
        <f>IFERROR(MIN(F2:AC2),"")</f>
        <v/>
      </c>
      <c r="F2" s="84">
        <f>AVERAGEIFS(F$4:F$63,$B$4:$B$63,"实际")</f>
        <v/>
      </c>
      <c r="G2" s="84">
        <f>AVERAGEIFS(G$4:G$63,$B$4:$B$63,"实际")</f>
        <v/>
      </c>
      <c r="H2" s="84">
        <f>AVERAGEIFS(H$4:H$63,$B$4:$B$63,"实际")</f>
        <v/>
      </c>
      <c r="I2" s="84">
        <f>AVERAGEIFS(I$4:I$63,$B$4:$B$63,"实际")</f>
        <v/>
      </c>
      <c r="J2" s="84">
        <f>AVERAGEIFS(J$4:J$63,$B$4:$B$63,"实际")</f>
        <v/>
      </c>
      <c r="K2" s="84">
        <f>AVERAGEIFS(K$4:K$63,$B$4:$B$63,"实际")</f>
        <v/>
      </c>
      <c r="L2" s="84">
        <f>AVERAGEIFS(L$4:L$63,$B$4:$B$63,"实际")</f>
        <v/>
      </c>
      <c r="M2" s="84">
        <f>AVERAGEIFS(M$4:M$63,$B$4:$B$63,"实际")</f>
        <v/>
      </c>
      <c r="N2" s="84">
        <f>AVERAGEIFS(N$4:N$63,$B$4:$B$63,"实际")</f>
        <v/>
      </c>
      <c r="O2" s="84">
        <f>AVERAGEIFS(O$4:O$63,$B$4:$B$63,"实际")</f>
        <v/>
      </c>
      <c r="P2" s="84">
        <f>AVERAGEIFS(P$4:P$63,$B$4:$B$63,"实际")</f>
        <v/>
      </c>
      <c r="Q2" s="84">
        <f>AVERAGEIFS(Q$4:Q$63,$B$4:$B$63,"实际")</f>
        <v/>
      </c>
      <c r="R2" s="84">
        <f>AVERAGEIFS(R$4:R$63,$B$4:$B$63,"实际")</f>
        <v/>
      </c>
      <c r="S2" s="84">
        <f>AVERAGEIFS(S$4:S$63,$B$4:$B$63,"实际")</f>
        <v/>
      </c>
      <c r="T2" s="84">
        <f>AVERAGEIFS(T$4:T$63,$B$4:$B$63,"实际")</f>
        <v/>
      </c>
      <c r="U2" s="84">
        <f>AVERAGEIFS(U$4:U$63,$B$4:$B$63,"实际")</f>
        <v/>
      </c>
      <c r="V2" s="84">
        <f>AVERAGEIFS(V$4:V$63,$B$4:$B$63,"实际")</f>
        <v/>
      </c>
      <c r="W2" s="84">
        <f>AVERAGEIFS(W$4:W$63,$B$4:$B$63,"实际")</f>
        <v/>
      </c>
      <c r="X2" s="84">
        <f>AVERAGEIFS(X$4:X$63,$B$4:$B$63,"实际")</f>
        <v/>
      </c>
      <c r="Y2" s="84">
        <f>AVERAGEIFS(Y$4:Y$63,$B$4:$B$63,"实际")</f>
        <v/>
      </c>
      <c r="Z2" s="84">
        <f>AVERAGEIFS(Z$4:Z$63,$B$4:$B$63,"实际")</f>
        <v/>
      </c>
      <c r="AA2" s="84">
        <f>AVERAGEIFS(AA$4:AA$63,$B$4:$B$63,"实际")</f>
        <v/>
      </c>
      <c r="AB2" s="84">
        <f>AVERAGEIFS(AB$4:AB$63,$B$4:$B$63,"实际")</f>
        <v/>
      </c>
      <c r="AC2" s="84">
        <f>AVERAGEIFS(AC$4:AC$63,$B$4:$B$63,"实际")</f>
        <v/>
      </c>
      <c r="AE2" s="90" t="n"/>
      <c r="AF2" s="92">
        <f t="array" ref="AF2">AVERAGE(ABS(AF4:AF34))</f>
        <v/>
      </c>
      <c r="AG2" s="92">
        <f t="array" ref="AG2">AVERAGE(ABS(AG4:AG34))</f>
        <v/>
      </c>
      <c r="AH2" s="92">
        <f t="array" ref="AH2">AVERAGE(ABS(AH4:AH34))</f>
        <v/>
      </c>
      <c r="AI2" s="92">
        <f t="array" ref="AI2">AVERAGE(ABS(AI4:AI34))</f>
        <v/>
      </c>
      <c r="AJ2" s="92">
        <f t="array" ref="AJ2">AVERAGE(ABS(AJ4:AJ34))</f>
        <v/>
      </c>
      <c r="AK2" s="92">
        <f t="array" ref="AK2">AVERAGE(ABS(AK4:AK34))</f>
        <v/>
      </c>
      <c r="AL2" s="92">
        <f t="array" ref="AL2">AVERAGE(ABS(AL4:AL34))</f>
        <v/>
      </c>
      <c r="AM2" s="92">
        <f t="array" ref="AM2">AVERAGE(ABS(AM4:AM34))</f>
        <v/>
      </c>
      <c r="AN2" s="92">
        <f t="array" ref="AN2">AVERAGE(ABS(AN4:AN34))</f>
        <v/>
      </c>
      <c r="AO2" s="92">
        <f t="array" ref="AO2">AVERAGE(ABS(AO4:AO34))</f>
        <v/>
      </c>
      <c r="AP2" s="92">
        <f t="array" ref="AP2">AVERAGE(ABS(AP4:AP34))</f>
        <v/>
      </c>
      <c r="AQ2" s="92">
        <f t="array" ref="AQ2">AVERAGE(ABS(AQ4:AQ34))</f>
        <v/>
      </c>
      <c r="AR2" s="92">
        <f t="array" ref="AR2">AVERAGE(ABS(AR4:AR34))</f>
        <v/>
      </c>
      <c r="AS2" s="92">
        <f t="array" ref="AS2">AVERAGE(ABS(AS4:AS34))</f>
        <v/>
      </c>
      <c r="AT2" s="92">
        <f t="array" ref="AT2">AVERAGE(ABS(AT4:AT34))</f>
        <v/>
      </c>
      <c r="AU2" s="92">
        <f t="array" ref="AU2">AVERAGE(ABS(AU4:AU34))</f>
        <v/>
      </c>
      <c r="AV2" s="92">
        <f t="array" ref="AV2">AVERAGE(ABS(AV4:AV34))</f>
        <v/>
      </c>
      <c r="AW2" s="92">
        <f t="array" ref="AW2">AVERAGE(ABS(AW4:AW34))</f>
        <v/>
      </c>
      <c r="AX2" s="92">
        <f t="array" ref="AX2">AVERAGE(ABS(AX4:AX34))</f>
        <v/>
      </c>
      <c r="AY2" s="92">
        <f t="array" ref="AY2">AVERAGE(ABS(AY4:AY34))</f>
        <v/>
      </c>
      <c r="AZ2" s="92">
        <f t="array" ref="AZ2">AVERAGE(ABS(AZ4:AZ34))</f>
        <v/>
      </c>
      <c r="BA2" s="92">
        <f t="array" ref="BA2">AVERAGE(ABS(BA4:BA34))</f>
        <v/>
      </c>
      <c r="BB2" s="92">
        <f t="array" ref="BB2">AVERAGE(ABS(BB4:BB34))</f>
        <v/>
      </c>
      <c r="BC2" s="92">
        <f t="array" ref="BC2">AVERAGE(ABS(BC4:BC34))</f>
        <v/>
      </c>
    </row>
    <row r="3" customFormat="1" s="59">
      <c r="A3" s="94" t="inlineStr">
        <is>
          <t>日期</t>
        </is>
      </c>
      <c r="B3" s="94" t="inlineStr">
        <is>
          <t>类别</t>
        </is>
      </c>
      <c r="C3" s="95" t="inlineStr">
        <is>
          <t>合计</t>
        </is>
      </c>
      <c r="D3" s="95" t="inlineStr">
        <is>
          <t>最大</t>
        </is>
      </c>
      <c r="E3" s="95" t="inlineStr">
        <is>
          <t>最小</t>
        </is>
      </c>
      <c r="F3" s="36" t="n">
        <v>0</v>
      </c>
      <c r="G3" s="36" t="n">
        <v>1</v>
      </c>
      <c r="H3" s="36" t="n">
        <v>2</v>
      </c>
      <c r="I3" s="36" t="n">
        <v>3</v>
      </c>
      <c r="J3" s="36" t="n">
        <v>4</v>
      </c>
      <c r="K3" s="36" t="n">
        <v>5</v>
      </c>
      <c r="L3" s="36" t="n">
        <v>6</v>
      </c>
      <c r="M3" s="36" t="n">
        <v>7</v>
      </c>
      <c r="N3" s="36" t="n">
        <v>8</v>
      </c>
      <c r="O3" s="36" t="n">
        <v>9</v>
      </c>
      <c r="P3" s="36" t="n">
        <v>10</v>
      </c>
      <c r="Q3" s="36" t="n">
        <v>11</v>
      </c>
      <c r="R3" s="36" t="n">
        <v>12</v>
      </c>
      <c r="S3" s="36" t="n">
        <v>13</v>
      </c>
      <c r="T3" s="36" t="n">
        <v>14</v>
      </c>
      <c r="U3" s="36" t="n">
        <v>15</v>
      </c>
      <c r="V3" s="36" t="n">
        <v>16</v>
      </c>
      <c r="W3" s="36" t="n">
        <v>17</v>
      </c>
      <c r="X3" s="36" t="n">
        <v>18</v>
      </c>
      <c r="Y3" s="36" t="n">
        <v>19</v>
      </c>
      <c r="Z3" s="36" t="n">
        <v>20</v>
      </c>
      <c r="AA3" s="36" t="n">
        <v>21</v>
      </c>
      <c r="AB3" s="36" t="n">
        <v>22</v>
      </c>
      <c r="AC3" s="36" t="n">
        <v>23</v>
      </c>
      <c r="AE3" s="56" t="n"/>
      <c r="AF3" s="96" t="inlineStr">
        <is>
          <t>0时</t>
        </is>
      </c>
      <c r="AG3" s="96" t="inlineStr">
        <is>
          <t>1时</t>
        </is>
      </c>
      <c r="AH3" s="96" t="inlineStr">
        <is>
          <t>2时</t>
        </is>
      </c>
      <c r="AI3" s="96" t="inlineStr">
        <is>
          <t>3时</t>
        </is>
      </c>
      <c r="AJ3" s="96" t="inlineStr">
        <is>
          <t>4时</t>
        </is>
      </c>
      <c r="AK3" s="96" t="inlineStr">
        <is>
          <t>5时</t>
        </is>
      </c>
      <c r="AL3" s="96" t="inlineStr">
        <is>
          <t>6时</t>
        </is>
      </c>
      <c r="AM3" s="96" t="inlineStr">
        <is>
          <t>7时</t>
        </is>
      </c>
      <c r="AN3" s="96" t="inlineStr">
        <is>
          <t>8时</t>
        </is>
      </c>
      <c r="AO3" s="96" t="inlineStr">
        <is>
          <t>9时</t>
        </is>
      </c>
      <c r="AP3" s="96" t="inlineStr">
        <is>
          <t>10时</t>
        </is>
      </c>
      <c r="AQ3" s="96" t="inlineStr">
        <is>
          <t>11时</t>
        </is>
      </c>
      <c r="AR3" s="96" t="inlineStr">
        <is>
          <t>12时</t>
        </is>
      </c>
      <c r="AS3" s="96" t="inlineStr">
        <is>
          <t>13时</t>
        </is>
      </c>
      <c r="AT3" s="96" t="inlineStr">
        <is>
          <t>14时</t>
        </is>
      </c>
      <c r="AU3" s="96" t="inlineStr">
        <is>
          <t>15时</t>
        </is>
      </c>
      <c r="AV3" s="96" t="inlineStr">
        <is>
          <t>16时</t>
        </is>
      </c>
      <c r="AW3" s="96" t="inlineStr">
        <is>
          <t>17时</t>
        </is>
      </c>
      <c r="AX3" s="96" t="inlineStr">
        <is>
          <t>18时</t>
        </is>
      </c>
      <c r="AY3" s="96" t="inlineStr">
        <is>
          <t>19时</t>
        </is>
      </c>
      <c r="AZ3" s="96" t="inlineStr">
        <is>
          <t>20时</t>
        </is>
      </c>
      <c r="BA3" s="96" t="inlineStr">
        <is>
          <t>21时</t>
        </is>
      </c>
      <c r="BB3" s="96" t="inlineStr">
        <is>
          <t>22时</t>
        </is>
      </c>
      <c r="BC3" s="96" t="inlineStr">
        <is>
          <t>23时</t>
        </is>
      </c>
    </row>
    <row r="4">
      <c r="A4" s="102">
        <f>统调负荷24小时!A4</f>
        <v/>
      </c>
      <c r="B4" s="100" t="inlineStr">
        <is>
          <t>预测</t>
        </is>
      </c>
      <c r="C4" s="91">
        <f>IFERROR(AVERAGE(F4:AC4),"")</f>
        <v/>
      </c>
      <c r="D4" s="91">
        <f>IFERROR(MAX(F4:AC4),"")</f>
        <v/>
      </c>
      <c r="E4" s="91">
        <f>IFERROR(MIN(F4:AC4),"")</f>
        <v/>
      </c>
      <c r="F4" s="91">
        <f>IFERROR(AVERAGEIFS(统调负荷!$F:$F,统调负荷!$B:$B,F$3,统调负荷!$C:$C,$A4)/10,"")</f>
        <v/>
      </c>
      <c r="G4" s="91">
        <f>IFERROR(AVERAGEIFS(统调负荷!$F:$F,统调负荷!$B:$B,G$3,统调负荷!$C:$C,$A4)/10,"")</f>
        <v/>
      </c>
      <c r="H4" s="91">
        <f>IFERROR(AVERAGEIFS(统调负荷!$F:$F,统调负荷!$B:$B,H$3,统调负荷!$C:$C,$A4)/10,"")</f>
        <v/>
      </c>
      <c r="I4" s="91">
        <f>IFERROR(AVERAGEIFS(统调负荷!$F:$F,统调负荷!$B:$B,I$3,统调负荷!$C:$C,$A4)/10,"")</f>
        <v/>
      </c>
      <c r="J4" s="91">
        <f>IFERROR(AVERAGEIFS(统调负荷!$F:$F,统调负荷!$B:$B,J$3,统调负荷!$C:$C,$A4)/10,"")</f>
        <v/>
      </c>
      <c r="K4" s="91">
        <f>IFERROR(AVERAGEIFS(统调负荷!$F:$F,统调负荷!$B:$B,K$3,统调负荷!$C:$C,$A4)/10,"")</f>
        <v/>
      </c>
      <c r="L4" s="91">
        <f>IFERROR(AVERAGEIFS(统调负荷!$F:$F,统调负荷!$B:$B,L$3,统调负荷!$C:$C,$A4)/10,"")</f>
        <v/>
      </c>
      <c r="M4" s="91">
        <f>IFERROR(AVERAGEIFS(统调负荷!$F:$F,统调负荷!$B:$B,M$3,统调负荷!$C:$C,$A4)/10,"")</f>
        <v/>
      </c>
      <c r="N4" s="91">
        <f>IFERROR(AVERAGEIFS(统调负荷!$F:$F,统调负荷!$B:$B,N$3,统调负荷!$C:$C,$A4)/10,"")</f>
        <v/>
      </c>
      <c r="O4" s="91">
        <f>IFERROR(AVERAGEIFS(统调负荷!$F:$F,统调负荷!$B:$B,O$3,统调负荷!$C:$C,$A4)/10,"")</f>
        <v/>
      </c>
      <c r="P4" s="91">
        <f>IFERROR(AVERAGEIFS(统调负荷!$F:$F,统调负荷!$B:$B,P$3,统调负荷!$C:$C,$A4)/10,"")</f>
        <v/>
      </c>
      <c r="Q4" s="91">
        <f>IFERROR(AVERAGEIFS(统调负荷!$F:$F,统调负荷!$B:$B,Q$3,统调负荷!$C:$C,$A4)/10,"")</f>
        <v/>
      </c>
      <c r="R4" s="91">
        <f>IFERROR(AVERAGEIFS(统调负荷!$F:$F,统调负荷!$B:$B,R$3,统调负荷!$C:$C,$A4)/10,"")</f>
        <v/>
      </c>
      <c r="S4" s="91">
        <f>IFERROR(AVERAGEIFS(统调负荷!$F:$F,统调负荷!$B:$B,S$3,统调负荷!$C:$C,$A4)/10,"")</f>
        <v/>
      </c>
      <c r="T4" s="91">
        <f>IFERROR(AVERAGEIFS(统调负荷!$F:$F,统调负荷!$B:$B,T$3,统调负荷!$C:$C,$A4)/10,"")</f>
        <v/>
      </c>
      <c r="U4" s="91">
        <f>IFERROR(AVERAGEIFS(统调负荷!$F:$F,统调负荷!$B:$B,U$3,统调负荷!$C:$C,$A4)/10,"")</f>
        <v/>
      </c>
      <c r="V4" s="91">
        <f>IFERROR(AVERAGEIFS(统调负荷!$F:$F,统调负荷!$B:$B,V$3,统调负荷!$C:$C,$A4)/10,"")</f>
        <v/>
      </c>
      <c r="W4" s="91">
        <f>IFERROR(AVERAGEIFS(统调负荷!$F:$F,统调负荷!$B:$B,W$3,统调负荷!$C:$C,$A4)/10,"")</f>
        <v/>
      </c>
      <c r="X4" s="91">
        <f>IFERROR(AVERAGEIFS(统调负荷!$F:$F,统调负荷!$B:$B,X$3,统调负荷!$C:$C,$A4)/10,"")</f>
        <v/>
      </c>
      <c r="Y4" s="91">
        <f>IFERROR(AVERAGEIFS(统调负荷!$F:$F,统调负荷!$B:$B,Y$3,统调负荷!$C:$C,$A4)/10,"")</f>
        <v/>
      </c>
      <c r="Z4" s="91">
        <f>IFERROR(AVERAGEIFS(统调负荷!$F:$F,统调负荷!$B:$B,Z$3,统调负荷!$C:$C,$A4)/10,"")</f>
        <v/>
      </c>
      <c r="AA4" s="91">
        <f>IFERROR(AVERAGEIFS(统调负荷!$F:$F,统调负荷!$B:$B,AA$3,统调负荷!$C:$C,$A4)/10,"")</f>
        <v/>
      </c>
      <c r="AB4" s="91">
        <f>IFERROR(AVERAGEIFS(统调负荷!$F:$F,统调负荷!$B:$B,AB$3,统调负荷!$C:$C,$A4)/10,"")</f>
        <v/>
      </c>
      <c r="AC4" s="91">
        <f>IFERROR(AVERAGEIFS(统调负荷!$F:$F,统调负荷!$B:$B,AC$3,统调负荷!$C:$C,$A4)/10,"")</f>
        <v/>
      </c>
      <c r="AD4" s="91" t="n"/>
      <c r="AE4" s="23">
        <f>检修、备用和必开!$A2</f>
        <v/>
      </c>
      <c r="AF4" s="92">
        <f>IFERROR(OFFSET($A$3,ROW(AE1)*2,COLUMN(E3))-OFFSET($A$3,ROW(AE1)*2-1,COLUMN(E3)),"")</f>
        <v/>
      </c>
      <c r="AG4" s="92">
        <f>IFERROR(OFFSET($A$3,ROW(AF1)*2,COLUMN(F3))-OFFSET($A$3,ROW(AF1)*2-1,COLUMN(F3)),"")</f>
        <v/>
      </c>
      <c r="AH4" s="92">
        <f>IFERROR(OFFSET($A$3,ROW(AG1)*2,COLUMN(G3))-OFFSET($A$3,ROW(AG1)*2-1,COLUMN(G3)),"")</f>
        <v/>
      </c>
      <c r="AI4" s="92">
        <f>IFERROR(OFFSET($A$3,ROW(AH1)*2,COLUMN(H3))-OFFSET($A$3,ROW(AH1)*2-1,COLUMN(H3)),"")</f>
        <v/>
      </c>
      <c r="AJ4" s="92">
        <f>IFERROR(OFFSET($A$3,ROW(AI1)*2,COLUMN(I3))-OFFSET($A$3,ROW(AI1)*2-1,COLUMN(I3)),"")</f>
        <v/>
      </c>
      <c r="AK4" s="92">
        <f>IFERROR(OFFSET($A$3,ROW(AJ1)*2,COLUMN(J3))-OFFSET($A$3,ROW(AJ1)*2-1,COLUMN(J3)),"")</f>
        <v/>
      </c>
      <c r="AL4" s="92">
        <f>IFERROR(OFFSET($A$3,ROW(AK1)*2,COLUMN(K3))-OFFSET($A$3,ROW(AK1)*2-1,COLUMN(K3)),"")</f>
        <v/>
      </c>
      <c r="AM4" s="92">
        <f>IFERROR(OFFSET($A$3,ROW(AL1)*2,COLUMN(L3))-OFFSET($A$3,ROW(AL1)*2-1,COLUMN(L3)),"")</f>
        <v/>
      </c>
      <c r="AN4" s="92">
        <f>IFERROR(OFFSET($A$3,ROW(AM1)*2,COLUMN(M3))-OFFSET($A$3,ROW(AM1)*2-1,COLUMN(M3)),"")</f>
        <v/>
      </c>
      <c r="AO4" s="92">
        <f>IFERROR(OFFSET($A$3,ROW(AN1)*2,COLUMN(N3))-OFFSET($A$3,ROW(AN1)*2-1,COLUMN(N3)),"")</f>
        <v/>
      </c>
      <c r="AP4" s="92">
        <f>IFERROR(OFFSET($A$3,ROW(AO1)*2,COLUMN(O3))-OFFSET($A$3,ROW(AO1)*2-1,COLUMN(O3)),"")</f>
        <v/>
      </c>
      <c r="AQ4" s="92">
        <f>IFERROR(OFFSET($A$3,ROW(AP1)*2,COLUMN(P3))-OFFSET($A$3,ROW(AP1)*2-1,COLUMN(P3)),"")</f>
        <v/>
      </c>
      <c r="AR4" s="92">
        <f>IFERROR(OFFSET($A$3,ROW(AQ1)*2,COLUMN(Q3))-OFFSET($A$3,ROW(AQ1)*2-1,COLUMN(Q3)),"")</f>
        <v/>
      </c>
      <c r="AS4" s="92">
        <f>IFERROR(OFFSET($A$3,ROW(AR1)*2,COLUMN(R3))-OFFSET($A$3,ROW(AR1)*2-1,COLUMN(R3)),"")</f>
        <v/>
      </c>
      <c r="AT4" s="92">
        <f>IFERROR(OFFSET($A$3,ROW(AS1)*2,COLUMN(S3))-OFFSET($A$3,ROW(AS1)*2-1,COLUMN(S3)),"")</f>
        <v/>
      </c>
      <c r="AU4" s="92">
        <f>IFERROR(OFFSET($A$3,ROW(AT1)*2,COLUMN(T3))-OFFSET($A$3,ROW(AT1)*2-1,COLUMN(T3)),"")</f>
        <v/>
      </c>
      <c r="AV4" s="92">
        <f>IFERROR(OFFSET($A$3,ROW(AU1)*2,COLUMN(U3))-OFFSET($A$3,ROW(AU1)*2-1,COLUMN(U3)),"")</f>
        <v/>
      </c>
      <c r="AW4" s="92">
        <f>IFERROR(OFFSET($A$3,ROW(AV1)*2,COLUMN(V3))-OFFSET($A$3,ROW(AV1)*2-1,COLUMN(V3)),"")</f>
        <v/>
      </c>
      <c r="AX4" s="92">
        <f>IFERROR(OFFSET($A$3,ROW(AW1)*2,COLUMN(W3))-OFFSET($A$3,ROW(AW1)*2-1,COLUMN(W3)),"")</f>
        <v/>
      </c>
      <c r="AY4" s="92">
        <f>IFERROR(OFFSET($A$3,ROW(AX1)*2,COLUMN(X3))-OFFSET($A$3,ROW(AX1)*2-1,COLUMN(X3)),"")</f>
        <v/>
      </c>
      <c r="AZ4" s="92">
        <f>IFERROR(OFFSET($A$3,ROW(AY1)*2,COLUMN(Y3))-OFFSET($A$3,ROW(AY1)*2-1,COLUMN(Y3)),"")</f>
        <v/>
      </c>
      <c r="BA4" s="92">
        <f>IFERROR(OFFSET($A$3,ROW(AZ1)*2,COLUMN(Z3))-OFFSET($A$3,ROW(AZ1)*2-1,COLUMN(Z3)),"")</f>
        <v/>
      </c>
      <c r="BB4" s="92">
        <f>IFERROR(OFFSET($A$3,ROW(BA1)*2,COLUMN(AA3))-OFFSET($A$3,ROW(BA1)*2-1,COLUMN(AA3)),"")</f>
        <v/>
      </c>
      <c r="BC4" s="92">
        <f>IFERROR(OFFSET($A$3,ROW(BB1)*2,COLUMN(AB3))-OFFSET($A$3,ROW(BB1)*2-1,COLUMN(AB3)),"")</f>
        <v/>
      </c>
    </row>
    <row r="5">
      <c r="A5" s="102">
        <f>统调负荷24小时!A5</f>
        <v/>
      </c>
      <c r="B5" s="100" t="inlineStr">
        <is>
          <t>实际</t>
        </is>
      </c>
      <c r="C5" s="91">
        <f>IFERROR(AVERAGE(F5:AC5),"")</f>
        <v/>
      </c>
      <c r="D5" s="91">
        <f>IFERROR(MAX(F5:AC5),"")</f>
        <v/>
      </c>
      <c r="E5" s="91">
        <f>IFERROR(MIN(F5:AC5),"")</f>
        <v/>
      </c>
      <c r="F5" s="91">
        <f>IFERROR(AVERAGEIFS(统调负荷!$O:$O,统调负荷!$B:$B,F$3,统调负荷!$C:$C,$A5)/10,"")</f>
        <v/>
      </c>
      <c r="G5" s="91">
        <f>IFERROR(AVERAGEIFS(统调负荷!$O:$O,统调负荷!$B:$B,G$3,统调负荷!$C:$C,$A5)/10,"")</f>
        <v/>
      </c>
      <c r="H5" s="91">
        <f>IFERROR(AVERAGEIFS(统调负荷!$O:$O,统调负荷!$B:$B,H$3,统调负荷!$C:$C,$A5)/10,"")</f>
        <v/>
      </c>
      <c r="I5" s="91">
        <f>IFERROR(AVERAGEIFS(统调负荷!$O:$O,统调负荷!$B:$B,I$3,统调负荷!$C:$C,$A5)/10,"")</f>
        <v/>
      </c>
      <c r="J5" s="91">
        <f>IFERROR(AVERAGEIFS(统调负荷!$O:$O,统调负荷!$B:$B,J$3,统调负荷!$C:$C,$A5)/10,"")</f>
        <v/>
      </c>
      <c r="K5" s="91">
        <f>IFERROR(AVERAGEIFS(统调负荷!$O:$O,统调负荷!$B:$B,K$3,统调负荷!$C:$C,$A5)/10,"")</f>
        <v/>
      </c>
      <c r="L5" s="91">
        <f>IFERROR(AVERAGEIFS(统调负荷!$O:$O,统调负荷!$B:$B,L$3,统调负荷!$C:$C,$A5)/10,"")</f>
        <v/>
      </c>
      <c r="M5" s="91">
        <f>IFERROR(AVERAGEIFS(统调负荷!$O:$O,统调负荷!$B:$B,M$3,统调负荷!$C:$C,$A5)/10,"")</f>
        <v/>
      </c>
      <c r="N5" s="91">
        <f>IFERROR(AVERAGEIFS(统调负荷!$O:$O,统调负荷!$B:$B,N$3,统调负荷!$C:$C,$A5)/10,"")</f>
        <v/>
      </c>
      <c r="O5" s="91">
        <f>IFERROR(AVERAGEIFS(统调负荷!$O:$O,统调负荷!$B:$B,O$3,统调负荷!$C:$C,$A5)/10,"")</f>
        <v/>
      </c>
      <c r="P5" s="91">
        <f>IFERROR(AVERAGEIFS(统调负荷!$O:$O,统调负荷!$B:$B,P$3,统调负荷!$C:$C,$A5)/10,"")</f>
        <v/>
      </c>
      <c r="Q5" s="91">
        <f>IFERROR(AVERAGEIFS(统调负荷!$O:$O,统调负荷!$B:$B,Q$3,统调负荷!$C:$C,$A5)/10,"")</f>
        <v/>
      </c>
      <c r="R5" s="91">
        <f>IFERROR(AVERAGEIFS(统调负荷!$O:$O,统调负荷!$B:$B,R$3,统调负荷!$C:$C,$A5)/10,"")</f>
        <v/>
      </c>
      <c r="S5" s="91">
        <f>IFERROR(AVERAGEIFS(统调负荷!$O:$O,统调负荷!$B:$B,S$3,统调负荷!$C:$C,$A5)/10,"")</f>
        <v/>
      </c>
      <c r="T5" s="91">
        <f>IFERROR(AVERAGEIFS(统调负荷!$O:$O,统调负荷!$B:$B,T$3,统调负荷!$C:$C,$A5)/10,"")</f>
        <v/>
      </c>
      <c r="U5" s="91">
        <f>IFERROR(AVERAGEIFS(统调负荷!$O:$O,统调负荷!$B:$B,U$3,统调负荷!$C:$C,$A5)/10,"")</f>
        <v/>
      </c>
      <c r="V5" s="91">
        <f>IFERROR(AVERAGEIFS(统调负荷!$O:$O,统调负荷!$B:$B,V$3,统调负荷!$C:$C,$A5)/10,"")</f>
        <v/>
      </c>
      <c r="W5" s="91">
        <f>IFERROR(AVERAGEIFS(统调负荷!$O:$O,统调负荷!$B:$B,W$3,统调负荷!$C:$C,$A5)/10,"")</f>
        <v/>
      </c>
      <c r="X5" s="91">
        <f>IFERROR(AVERAGEIFS(统调负荷!$O:$O,统调负荷!$B:$B,X$3,统调负荷!$C:$C,$A5)/10,"")</f>
        <v/>
      </c>
      <c r="Y5" s="91">
        <f>IFERROR(AVERAGEIFS(统调负荷!$O:$O,统调负荷!$B:$B,Y$3,统调负荷!$C:$C,$A5)/10,"")</f>
        <v/>
      </c>
      <c r="Z5" s="91">
        <f>IFERROR(AVERAGEIFS(统调负荷!$O:$O,统调负荷!$B:$B,Z$3,统调负荷!$C:$C,$A5)/10,"")</f>
        <v/>
      </c>
      <c r="AA5" s="91">
        <f>IFERROR(AVERAGEIFS(统调负荷!$O:$O,统调负荷!$B:$B,AA$3,统调负荷!$C:$C,$A5)/10,"")</f>
        <v/>
      </c>
      <c r="AB5" s="91">
        <f>IFERROR(AVERAGEIFS(统调负荷!$O:$O,统调负荷!$B:$B,AB$3,统调负荷!$C:$C,$A5)/10,"")</f>
        <v/>
      </c>
      <c r="AC5" s="91">
        <f>IFERROR(AVERAGEIFS(统调负荷!$O:$O,统调负荷!$B:$B,AC$3,统调负荷!$C:$C,$A5)/10,"")</f>
        <v/>
      </c>
      <c r="AD5" s="91" t="n"/>
      <c r="AE5" s="23">
        <f>检修、备用和必开!$A3</f>
        <v/>
      </c>
      <c r="AF5" s="92">
        <f>IFERROR(OFFSET($A$3,ROW(AE2)*2,COLUMN(E4))-OFFSET($A$3,ROW(AE2)*2-1,COLUMN(E4)),"")</f>
        <v/>
      </c>
      <c r="AG5" s="92">
        <f>IFERROR(OFFSET($A$3,ROW(AF2)*2,COLUMN(F4))-OFFSET($A$3,ROW(AF2)*2-1,COLUMN(F4)),"")</f>
        <v/>
      </c>
      <c r="AH5" s="92">
        <f>IFERROR(OFFSET($A$3,ROW(AG2)*2,COLUMN(G4))-OFFSET($A$3,ROW(AG2)*2-1,COLUMN(G4)),"")</f>
        <v/>
      </c>
      <c r="AI5" s="92">
        <f>IFERROR(OFFSET($A$3,ROW(AH2)*2,COLUMN(H4))-OFFSET($A$3,ROW(AH2)*2-1,COLUMN(H4)),"")</f>
        <v/>
      </c>
      <c r="AJ5" s="92">
        <f>IFERROR(OFFSET($A$3,ROW(AI2)*2,COLUMN(I4))-OFFSET($A$3,ROW(AI2)*2-1,COLUMN(I4)),"")</f>
        <v/>
      </c>
      <c r="AK5" s="92">
        <f>IFERROR(OFFSET($A$3,ROW(AJ2)*2,COLUMN(J4))-OFFSET($A$3,ROW(AJ2)*2-1,COLUMN(J4)),"")</f>
        <v/>
      </c>
      <c r="AL5" s="92">
        <f>IFERROR(OFFSET($A$3,ROW(AK2)*2,COLUMN(K4))-OFFSET($A$3,ROW(AK2)*2-1,COLUMN(K4)),"")</f>
        <v/>
      </c>
      <c r="AM5" s="92">
        <f>IFERROR(OFFSET($A$3,ROW(AL2)*2,COLUMN(L4))-OFFSET($A$3,ROW(AL2)*2-1,COLUMN(L4)),"")</f>
        <v/>
      </c>
      <c r="AN5" s="92">
        <f>IFERROR(OFFSET($A$3,ROW(AM2)*2,COLUMN(M4))-OFFSET($A$3,ROW(AM2)*2-1,COLUMN(M4)),"")</f>
        <v/>
      </c>
      <c r="AO5" s="92">
        <f>IFERROR(OFFSET($A$3,ROW(AN2)*2,COLUMN(N4))-OFFSET($A$3,ROW(AN2)*2-1,COLUMN(N4)),"")</f>
        <v/>
      </c>
      <c r="AP5" s="92">
        <f>IFERROR(OFFSET($A$3,ROW(AO2)*2,COLUMN(O4))-OFFSET($A$3,ROW(AO2)*2-1,COLUMN(O4)),"")</f>
        <v/>
      </c>
      <c r="AQ5" s="92">
        <f>IFERROR(OFFSET($A$3,ROW(AP2)*2,COLUMN(P4))-OFFSET($A$3,ROW(AP2)*2-1,COLUMN(P4)),"")</f>
        <v/>
      </c>
      <c r="AR5" s="92">
        <f>IFERROR(OFFSET($A$3,ROW(AQ2)*2,COLUMN(Q4))-OFFSET($A$3,ROW(AQ2)*2-1,COLUMN(Q4)),"")</f>
        <v/>
      </c>
      <c r="AS5" s="92">
        <f>IFERROR(OFFSET($A$3,ROW(AR2)*2,COLUMN(R4))-OFFSET($A$3,ROW(AR2)*2-1,COLUMN(R4)),"")</f>
        <v/>
      </c>
      <c r="AT5" s="92">
        <f>IFERROR(OFFSET($A$3,ROW(AS2)*2,COLUMN(S4))-OFFSET($A$3,ROW(AS2)*2-1,COLUMN(S4)),"")</f>
        <v/>
      </c>
      <c r="AU5" s="92">
        <f>IFERROR(OFFSET($A$3,ROW(AT2)*2,COLUMN(T4))-OFFSET($A$3,ROW(AT2)*2-1,COLUMN(T4)),"")</f>
        <v/>
      </c>
      <c r="AV5" s="92">
        <f>IFERROR(OFFSET($A$3,ROW(AU2)*2,COLUMN(U4))-OFFSET($A$3,ROW(AU2)*2-1,COLUMN(U4)),"")</f>
        <v/>
      </c>
      <c r="AW5" s="92">
        <f>IFERROR(OFFSET($A$3,ROW(AV2)*2,COLUMN(V4))-OFFSET($A$3,ROW(AV2)*2-1,COLUMN(V4)),"")</f>
        <v/>
      </c>
      <c r="AX5" s="92">
        <f>IFERROR(OFFSET($A$3,ROW(AW2)*2,COLUMN(W4))-OFFSET($A$3,ROW(AW2)*2-1,COLUMN(W4)),"")</f>
        <v/>
      </c>
      <c r="AY5" s="92">
        <f>IFERROR(OFFSET($A$3,ROW(AX2)*2,COLUMN(X4))-OFFSET($A$3,ROW(AX2)*2-1,COLUMN(X4)),"")</f>
        <v/>
      </c>
      <c r="AZ5" s="92">
        <f>IFERROR(OFFSET($A$3,ROW(AY2)*2,COLUMN(Y4))-OFFSET($A$3,ROW(AY2)*2-1,COLUMN(Y4)),"")</f>
        <v/>
      </c>
      <c r="BA5" s="92">
        <f>IFERROR(OFFSET($A$3,ROW(AZ2)*2,COLUMN(Z4))-OFFSET($A$3,ROW(AZ2)*2-1,COLUMN(Z4)),"")</f>
        <v/>
      </c>
      <c r="BB5" s="92">
        <f>IFERROR(OFFSET($A$3,ROW(BA2)*2,COLUMN(AA4))-OFFSET($A$3,ROW(BA2)*2-1,COLUMN(AA4)),"")</f>
        <v/>
      </c>
      <c r="BC5" s="92">
        <f>IFERROR(OFFSET($A$3,ROW(BB2)*2,COLUMN(AB4))-OFFSET($A$3,ROW(BB2)*2-1,COLUMN(AB4)),"")</f>
        <v/>
      </c>
    </row>
    <row r="6">
      <c r="A6" s="102">
        <f>统调负荷24小时!A6</f>
        <v/>
      </c>
      <c r="B6" s="100" t="inlineStr">
        <is>
          <t>预测</t>
        </is>
      </c>
      <c r="C6" s="91">
        <f>IFERROR(AVERAGE(F6:AC6),"")</f>
        <v/>
      </c>
      <c r="D6" s="91">
        <f>IFERROR(MAX(F6:AC6),"")</f>
        <v/>
      </c>
      <c r="E6" s="91">
        <f>IFERROR(MIN(F6:AC6),"")</f>
        <v/>
      </c>
      <c r="F6" s="91">
        <f>IFERROR(AVERAGEIFS(统调负荷!$F:$F,统调负荷!$B:$B,F$3,统调负荷!$C:$C,$A6)/10,"")</f>
        <v/>
      </c>
      <c r="G6" s="91">
        <f>IFERROR(AVERAGEIFS(统调负荷!$F:$F,统调负荷!$B:$B,G$3,统调负荷!$C:$C,$A6)/10,"")</f>
        <v/>
      </c>
      <c r="H6" s="91">
        <f>IFERROR(AVERAGEIFS(统调负荷!$F:$F,统调负荷!$B:$B,H$3,统调负荷!$C:$C,$A6)/10,"")</f>
        <v/>
      </c>
      <c r="I6" s="91">
        <f>IFERROR(AVERAGEIFS(统调负荷!$F:$F,统调负荷!$B:$B,I$3,统调负荷!$C:$C,$A6)/10,"")</f>
        <v/>
      </c>
      <c r="J6" s="91">
        <f>IFERROR(AVERAGEIFS(统调负荷!$F:$F,统调负荷!$B:$B,J$3,统调负荷!$C:$C,$A6)/10,"")</f>
        <v/>
      </c>
      <c r="K6" s="91">
        <f>IFERROR(AVERAGEIFS(统调负荷!$F:$F,统调负荷!$B:$B,K$3,统调负荷!$C:$C,$A6)/10,"")</f>
        <v/>
      </c>
      <c r="L6" s="91">
        <f>IFERROR(AVERAGEIFS(统调负荷!$F:$F,统调负荷!$B:$B,L$3,统调负荷!$C:$C,$A6)/10,"")</f>
        <v/>
      </c>
      <c r="M6" s="91">
        <f>IFERROR(AVERAGEIFS(统调负荷!$F:$F,统调负荷!$B:$B,M$3,统调负荷!$C:$C,$A6)/10,"")</f>
        <v/>
      </c>
      <c r="N6" s="91">
        <f>IFERROR(AVERAGEIFS(统调负荷!$F:$F,统调负荷!$B:$B,N$3,统调负荷!$C:$C,$A6)/10,"")</f>
        <v/>
      </c>
      <c r="O6" s="91">
        <f>IFERROR(AVERAGEIFS(统调负荷!$F:$F,统调负荷!$B:$B,O$3,统调负荷!$C:$C,$A6)/10,"")</f>
        <v/>
      </c>
      <c r="P6" s="91">
        <f>IFERROR(AVERAGEIFS(统调负荷!$F:$F,统调负荷!$B:$B,P$3,统调负荷!$C:$C,$A6)/10,"")</f>
        <v/>
      </c>
      <c r="Q6" s="91">
        <f>IFERROR(AVERAGEIFS(统调负荷!$F:$F,统调负荷!$B:$B,Q$3,统调负荷!$C:$C,$A6)/10,"")</f>
        <v/>
      </c>
      <c r="R6" s="91">
        <f>IFERROR(AVERAGEIFS(统调负荷!$F:$F,统调负荷!$B:$B,R$3,统调负荷!$C:$C,$A6)/10,"")</f>
        <v/>
      </c>
      <c r="S6" s="91">
        <f>IFERROR(AVERAGEIFS(统调负荷!$F:$F,统调负荷!$B:$B,S$3,统调负荷!$C:$C,$A6)/10,"")</f>
        <v/>
      </c>
      <c r="T6" s="91">
        <f>IFERROR(AVERAGEIFS(统调负荷!$F:$F,统调负荷!$B:$B,T$3,统调负荷!$C:$C,$A6)/10,"")</f>
        <v/>
      </c>
      <c r="U6" s="91">
        <f>IFERROR(AVERAGEIFS(统调负荷!$F:$F,统调负荷!$B:$B,U$3,统调负荷!$C:$C,$A6)/10,"")</f>
        <v/>
      </c>
      <c r="V6" s="91">
        <f>IFERROR(AVERAGEIFS(统调负荷!$F:$F,统调负荷!$B:$B,V$3,统调负荷!$C:$C,$A6)/10,"")</f>
        <v/>
      </c>
      <c r="W6" s="91">
        <f>IFERROR(AVERAGEIFS(统调负荷!$F:$F,统调负荷!$B:$B,W$3,统调负荷!$C:$C,$A6)/10,"")</f>
        <v/>
      </c>
      <c r="X6" s="91">
        <f>IFERROR(AVERAGEIFS(统调负荷!$F:$F,统调负荷!$B:$B,X$3,统调负荷!$C:$C,$A6)/10,"")</f>
        <v/>
      </c>
      <c r="Y6" s="91">
        <f>IFERROR(AVERAGEIFS(统调负荷!$F:$F,统调负荷!$B:$B,Y$3,统调负荷!$C:$C,$A6)/10,"")</f>
        <v/>
      </c>
      <c r="Z6" s="91">
        <f>IFERROR(AVERAGEIFS(统调负荷!$F:$F,统调负荷!$B:$B,Z$3,统调负荷!$C:$C,$A6)/10,"")</f>
        <v/>
      </c>
      <c r="AA6" s="91">
        <f>IFERROR(AVERAGEIFS(统调负荷!$F:$F,统调负荷!$B:$B,AA$3,统调负荷!$C:$C,$A6)/10,"")</f>
        <v/>
      </c>
      <c r="AB6" s="91">
        <f>IFERROR(AVERAGEIFS(统调负荷!$F:$F,统调负荷!$B:$B,AB$3,统调负荷!$C:$C,$A6)/10,"")</f>
        <v/>
      </c>
      <c r="AC6" s="91">
        <f>IFERROR(AVERAGEIFS(统调负荷!$F:$F,统调负荷!$B:$B,AC$3,统调负荷!$C:$C,$A6)/10,"")</f>
        <v/>
      </c>
      <c r="AD6" s="91" t="n"/>
      <c r="AE6" s="23">
        <f>检修、备用和必开!$A4</f>
        <v/>
      </c>
      <c r="AF6" s="92">
        <f>IFERROR(OFFSET($A$3,ROW(AE3)*2,COLUMN(E5))-OFFSET($A$3,ROW(AE3)*2-1,COLUMN(E5)),"")</f>
        <v/>
      </c>
      <c r="AG6" s="92">
        <f>IFERROR(OFFSET($A$3,ROW(AF3)*2,COLUMN(F5))-OFFSET($A$3,ROW(AF3)*2-1,COLUMN(F5)),"")</f>
        <v/>
      </c>
      <c r="AH6" s="92">
        <f>IFERROR(OFFSET($A$3,ROW(AG3)*2,COLUMN(G5))-OFFSET($A$3,ROW(AG3)*2-1,COLUMN(G5)),"")</f>
        <v/>
      </c>
      <c r="AI6" s="92">
        <f>IFERROR(OFFSET($A$3,ROW(AH3)*2,COLUMN(H5))-OFFSET($A$3,ROW(AH3)*2-1,COLUMN(H5)),"")</f>
        <v/>
      </c>
      <c r="AJ6" s="92">
        <f>IFERROR(OFFSET($A$3,ROW(AI3)*2,COLUMN(I5))-OFFSET($A$3,ROW(AI3)*2-1,COLUMN(I5)),"")</f>
        <v/>
      </c>
      <c r="AK6" s="92">
        <f>IFERROR(OFFSET($A$3,ROW(AJ3)*2,COLUMN(J5))-OFFSET($A$3,ROW(AJ3)*2-1,COLUMN(J5)),"")</f>
        <v/>
      </c>
      <c r="AL6" s="92">
        <f>IFERROR(OFFSET($A$3,ROW(AK3)*2,COLUMN(K5))-OFFSET($A$3,ROW(AK3)*2-1,COLUMN(K5)),"")</f>
        <v/>
      </c>
      <c r="AM6" s="92">
        <f>IFERROR(OFFSET($A$3,ROW(AL3)*2,COLUMN(L5))-OFFSET($A$3,ROW(AL3)*2-1,COLUMN(L5)),"")</f>
        <v/>
      </c>
      <c r="AN6" s="92">
        <f>IFERROR(OFFSET($A$3,ROW(AM3)*2,COLUMN(M5))-OFFSET($A$3,ROW(AM3)*2-1,COLUMN(M5)),"")</f>
        <v/>
      </c>
      <c r="AO6" s="92">
        <f>IFERROR(OFFSET($A$3,ROW(AN3)*2,COLUMN(N5))-OFFSET($A$3,ROW(AN3)*2-1,COLUMN(N5)),"")</f>
        <v/>
      </c>
      <c r="AP6" s="92">
        <f>IFERROR(OFFSET($A$3,ROW(AO3)*2,COLUMN(O5))-OFFSET($A$3,ROW(AO3)*2-1,COLUMN(O5)),"")</f>
        <v/>
      </c>
      <c r="AQ6" s="92">
        <f>IFERROR(OFFSET($A$3,ROW(AP3)*2,COLUMN(P5))-OFFSET($A$3,ROW(AP3)*2-1,COLUMN(P5)),"")</f>
        <v/>
      </c>
      <c r="AR6" s="92">
        <f>IFERROR(OFFSET($A$3,ROW(AQ3)*2,COLUMN(Q5))-OFFSET($A$3,ROW(AQ3)*2-1,COLUMN(Q5)),"")</f>
        <v/>
      </c>
      <c r="AS6" s="92">
        <f>IFERROR(OFFSET($A$3,ROW(AR3)*2,COLUMN(R5))-OFFSET($A$3,ROW(AR3)*2-1,COLUMN(R5)),"")</f>
        <v/>
      </c>
      <c r="AT6" s="92">
        <f>IFERROR(OFFSET($A$3,ROW(AS3)*2,COLUMN(S5))-OFFSET($A$3,ROW(AS3)*2-1,COLUMN(S5)),"")</f>
        <v/>
      </c>
      <c r="AU6" s="92">
        <f>IFERROR(OFFSET($A$3,ROW(AT3)*2,COLUMN(T5))-OFFSET($A$3,ROW(AT3)*2-1,COLUMN(T5)),"")</f>
        <v/>
      </c>
      <c r="AV6" s="92">
        <f>IFERROR(OFFSET($A$3,ROW(AU3)*2,COLUMN(U5))-OFFSET($A$3,ROW(AU3)*2-1,COLUMN(U5)),"")</f>
        <v/>
      </c>
      <c r="AW6" s="92">
        <f>IFERROR(OFFSET($A$3,ROW(AV3)*2,COLUMN(V5))-OFFSET($A$3,ROW(AV3)*2-1,COLUMN(V5)),"")</f>
        <v/>
      </c>
      <c r="AX6" s="92">
        <f>IFERROR(OFFSET($A$3,ROW(AW3)*2,COLUMN(W5))-OFFSET($A$3,ROW(AW3)*2-1,COLUMN(W5)),"")</f>
        <v/>
      </c>
      <c r="AY6" s="92">
        <f>IFERROR(OFFSET($A$3,ROW(AX3)*2,COLUMN(X5))-OFFSET($A$3,ROW(AX3)*2-1,COLUMN(X5)),"")</f>
        <v/>
      </c>
      <c r="AZ6" s="92">
        <f>IFERROR(OFFSET($A$3,ROW(AY3)*2,COLUMN(Y5))-OFFSET($A$3,ROW(AY3)*2-1,COLUMN(Y5)),"")</f>
        <v/>
      </c>
      <c r="BA6" s="92">
        <f>IFERROR(OFFSET($A$3,ROW(AZ3)*2,COLUMN(Z5))-OFFSET($A$3,ROW(AZ3)*2-1,COLUMN(Z5)),"")</f>
        <v/>
      </c>
      <c r="BB6" s="92">
        <f>IFERROR(OFFSET($A$3,ROW(BA3)*2,COLUMN(AA5))-OFFSET($A$3,ROW(BA3)*2-1,COLUMN(AA5)),"")</f>
        <v/>
      </c>
      <c r="BC6" s="92">
        <f>IFERROR(OFFSET($A$3,ROW(BB3)*2,COLUMN(AB5))-OFFSET($A$3,ROW(BB3)*2-1,COLUMN(AB5)),"")</f>
        <v/>
      </c>
    </row>
    <row r="7">
      <c r="A7" s="102">
        <f>统调负荷24小时!A7</f>
        <v/>
      </c>
      <c r="B7" s="100" t="inlineStr">
        <is>
          <t>实际</t>
        </is>
      </c>
      <c r="C7" s="91">
        <f>IFERROR(AVERAGE(F7:AC7),"")</f>
        <v/>
      </c>
      <c r="D7" s="91">
        <f>IFERROR(MAX(F7:AC7),"")</f>
        <v/>
      </c>
      <c r="E7" s="91">
        <f>IFERROR(MIN(F7:AC7),"")</f>
        <v/>
      </c>
      <c r="F7" s="91">
        <f>IFERROR(AVERAGEIFS(统调负荷!$O:$O,统调负荷!$B:$B,F$3,统调负荷!$C:$C,$A7)/10,"")</f>
        <v/>
      </c>
      <c r="G7" s="91">
        <f>IFERROR(AVERAGEIFS(统调负荷!$O:$O,统调负荷!$B:$B,G$3,统调负荷!$C:$C,$A7)/10,"")</f>
        <v/>
      </c>
      <c r="H7" s="91">
        <f>IFERROR(AVERAGEIFS(统调负荷!$O:$O,统调负荷!$B:$B,H$3,统调负荷!$C:$C,$A7)/10,"")</f>
        <v/>
      </c>
      <c r="I7" s="91">
        <f>IFERROR(AVERAGEIFS(统调负荷!$O:$O,统调负荷!$B:$B,I$3,统调负荷!$C:$C,$A7)/10,"")</f>
        <v/>
      </c>
      <c r="J7" s="91">
        <f>IFERROR(AVERAGEIFS(统调负荷!$O:$O,统调负荷!$B:$B,J$3,统调负荷!$C:$C,$A7)/10,"")</f>
        <v/>
      </c>
      <c r="K7" s="91">
        <f>IFERROR(AVERAGEIFS(统调负荷!$O:$O,统调负荷!$B:$B,K$3,统调负荷!$C:$C,$A7)/10,"")</f>
        <v/>
      </c>
      <c r="L7" s="91">
        <f>IFERROR(AVERAGEIFS(统调负荷!$O:$O,统调负荷!$B:$B,L$3,统调负荷!$C:$C,$A7)/10,"")</f>
        <v/>
      </c>
      <c r="M7" s="91">
        <f>IFERROR(AVERAGEIFS(统调负荷!$O:$O,统调负荷!$B:$B,M$3,统调负荷!$C:$C,$A7)/10,"")</f>
        <v/>
      </c>
      <c r="N7" s="91">
        <f>IFERROR(AVERAGEIFS(统调负荷!$O:$O,统调负荷!$B:$B,N$3,统调负荷!$C:$C,$A7)/10,"")</f>
        <v/>
      </c>
      <c r="O7" s="91">
        <f>IFERROR(AVERAGEIFS(统调负荷!$O:$O,统调负荷!$B:$B,O$3,统调负荷!$C:$C,$A7)/10,"")</f>
        <v/>
      </c>
      <c r="P7" s="91">
        <f>IFERROR(AVERAGEIFS(统调负荷!$O:$O,统调负荷!$B:$B,P$3,统调负荷!$C:$C,$A7)/10,"")</f>
        <v/>
      </c>
      <c r="Q7" s="91">
        <f>IFERROR(AVERAGEIFS(统调负荷!$O:$O,统调负荷!$B:$B,Q$3,统调负荷!$C:$C,$A7)/10,"")</f>
        <v/>
      </c>
      <c r="R7" s="91">
        <f>IFERROR(AVERAGEIFS(统调负荷!$O:$O,统调负荷!$B:$B,R$3,统调负荷!$C:$C,$A7)/10,"")</f>
        <v/>
      </c>
      <c r="S7" s="91">
        <f>IFERROR(AVERAGEIFS(统调负荷!$O:$O,统调负荷!$B:$B,S$3,统调负荷!$C:$C,$A7)/10,"")</f>
        <v/>
      </c>
      <c r="T7" s="91">
        <f>IFERROR(AVERAGEIFS(统调负荷!$O:$O,统调负荷!$B:$B,T$3,统调负荷!$C:$C,$A7)/10,"")</f>
        <v/>
      </c>
      <c r="U7" s="91">
        <f>IFERROR(AVERAGEIFS(统调负荷!$O:$O,统调负荷!$B:$B,U$3,统调负荷!$C:$C,$A7)/10,"")</f>
        <v/>
      </c>
      <c r="V7" s="91">
        <f>IFERROR(AVERAGEIFS(统调负荷!$O:$O,统调负荷!$B:$B,V$3,统调负荷!$C:$C,$A7)/10,"")</f>
        <v/>
      </c>
      <c r="W7" s="91">
        <f>IFERROR(AVERAGEIFS(统调负荷!$O:$O,统调负荷!$B:$B,W$3,统调负荷!$C:$C,$A7)/10,"")</f>
        <v/>
      </c>
      <c r="X7" s="91">
        <f>IFERROR(AVERAGEIFS(统调负荷!$O:$O,统调负荷!$B:$B,X$3,统调负荷!$C:$C,$A7)/10,"")</f>
        <v/>
      </c>
      <c r="Y7" s="91">
        <f>IFERROR(AVERAGEIFS(统调负荷!$O:$O,统调负荷!$B:$B,Y$3,统调负荷!$C:$C,$A7)/10,"")</f>
        <v/>
      </c>
      <c r="Z7" s="91">
        <f>IFERROR(AVERAGEIFS(统调负荷!$O:$O,统调负荷!$B:$B,Z$3,统调负荷!$C:$C,$A7)/10,"")</f>
        <v/>
      </c>
      <c r="AA7" s="91">
        <f>IFERROR(AVERAGEIFS(统调负荷!$O:$O,统调负荷!$B:$B,AA$3,统调负荷!$C:$C,$A7)/10,"")</f>
        <v/>
      </c>
      <c r="AB7" s="91">
        <f>IFERROR(AVERAGEIFS(统调负荷!$O:$O,统调负荷!$B:$B,AB$3,统调负荷!$C:$C,$A7)/10,"")</f>
        <v/>
      </c>
      <c r="AC7" s="91">
        <f>IFERROR(AVERAGEIFS(统调负荷!$O:$O,统调负荷!$B:$B,AC$3,统调负荷!$C:$C,$A7)/10,"")</f>
        <v/>
      </c>
      <c r="AD7" s="91" t="n"/>
      <c r="AE7" s="23">
        <f>检修、备用和必开!$A5</f>
        <v/>
      </c>
      <c r="AF7" s="92">
        <f>IFERROR(OFFSET($A$3,ROW(AE4)*2,COLUMN(E6))-OFFSET($A$3,ROW(AE4)*2-1,COLUMN(E6)),"")</f>
        <v/>
      </c>
      <c r="AG7" s="92">
        <f>IFERROR(OFFSET($A$3,ROW(AF4)*2,COLUMN(F6))-OFFSET($A$3,ROW(AF4)*2-1,COLUMN(F6)),"")</f>
        <v/>
      </c>
      <c r="AH7" s="92">
        <f>IFERROR(OFFSET($A$3,ROW(AG4)*2,COLUMN(G6))-OFFSET($A$3,ROW(AG4)*2-1,COLUMN(G6)),"")</f>
        <v/>
      </c>
      <c r="AI7" s="92">
        <f>IFERROR(OFFSET($A$3,ROW(AH4)*2,COLUMN(H6))-OFFSET($A$3,ROW(AH4)*2-1,COLUMN(H6)),"")</f>
        <v/>
      </c>
      <c r="AJ7" s="92">
        <f>IFERROR(OFFSET($A$3,ROW(AI4)*2,COLUMN(I6))-OFFSET($A$3,ROW(AI4)*2-1,COLUMN(I6)),"")</f>
        <v/>
      </c>
      <c r="AK7" s="92">
        <f>IFERROR(OFFSET($A$3,ROW(AJ4)*2,COLUMN(J6))-OFFSET($A$3,ROW(AJ4)*2-1,COLUMN(J6)),"")</f>
        <v/>
      </c>
      <c r="AL7" s="92">
        <f>IFERROR(OFFSET($A$3,ROW(AK4)*2,COLUMN(K6))-OFFSET($A$3,ROW(AK4)*2-1,COLUMN(K6)),"")</f>
        <v/>
      </c>
      <c r="AM7" s="92">
        <f>IFERROR(OFFSET($A$3,ROW(AL4)*2,COLUMN(L6))-OFFSET($A$3,ROW(AL4)*2-1,COLUMN(L6)),"")</f>
        <v/>
      </c>
      <c r="AN7" s="92">
        <f>IFERROR(OFFSET($A$3,ROW(AM4)*2,COLUMN(M6))-OFFSET($A$3,ROW(AM4)*2-1,COLUMN(M6)),"")</f>
        <v/>
      </c>
      <c r="AO7" s="92">
        <f>IFERROR(OFFSET($A$3,ROW(AN4)*2,COLUMN(N6))-OFFSET($A$3,ROW(AN4)*2-1,COLUMN(N6)),"")</f>
        <v/>
      </c>
      <c r="AP7" s="92">
        <f>IFERROR(OFFSET($A$3,ROW(AO4)*2,COLUMN(O6))-OFFSET($A$3,ROW(AO4)*2-1,COLUMN(O6)),"")</f>
        <v/>
      </c>
      <c r="AQ7" s="92">
        <f>IFERROR(OFFSET($A$3,ROW(AP4)*2,COLUMN(P6))-OFFSET($A$3,ROW(AP4)*2-1,COLUMN(P6)),"")</f>
        <v/>
      </c>
      <c r="AR7" s="92">
        <f>IFERROR(OFFSET($A$3,ROW(AQ4)*2,COLUMN(Q6))-OFFSET($A$3,ROW(AQ4)*2-1,COLUMN(Q6)),"")</f>
        <v/>
      </c>
      <c r="AS7" s="92">
        <f>IFERROR(OFFSET($A$3,ROW(AR4)*2,COLUMN(R6))-OFFSET($A$3,ROW(AR4)*2-1,COLUMN(R6)),"")</f>
        <v/>
      </c>
      <c r="AT7" s="92">
        <f>IFERROR(OFFSET($A$3,ROW(AS4)*2,COLUMN(S6))-OFFSET($A$3,ROW(AS4)*2-1,COLUMN(S6)),"")</f>
        <v/>
      </c>
      <c r="AU7" s="92">
        <f>IFERROR(OFFSET($A$3,ROW(AT4)*2,COLUMN(T6))-OFFSET($A$3,ROW(AT4)*2-1,COLUMN(T6)),"")</f>
        <v/>
      </c>
      <c r="AV7" s="92">
        <f>IFERROR(OFFSET($A$3,ROW(AU4)*2,COLUMN(U6))-OFFSET($A$3,ROW(AU4)*2-1,COLUMN(U6)),"")</f>
        <v/>
      </c>
      <c r="AW7" s="92">
        <f>IFERROR(OFFSET($A$3,ROW(AV4)*2,COLUMN(V6))-OFFSET($A$3,ROW(AV4)*2-1,COLUMN(V6)),"")</f>
        <v/>
      </c>
      <c r="AX7" s="92">
        <f>IFERROR(OFFSET($A$3,ROW(AW4)*2,COLUMN(W6))-OFFSET($A$3,ROW(AW4)*2-1,COLUMN(W6)),"")</f>
        <v/>
      </c>
      <c r="AY7" s="92">
        <f>IFERROR(OFFSET($A$3,ROW(AX4)*2,COLUMN(X6))-OFFSET($A$3,ROW(AX4)*2-1,COLUMN(X6)),"")</f>
        <v/>
      </c>
      <c r="AZ7" s="92">
        <f>IFERROR(OFFSET($A$3,ROW(AY4)*2,COLUMN(Y6))-OFFSET($A$3,ROW(AY4)*2-1,COLUMN(Y6)),"")</f>
        <v/>
      </c>
      <c r="BA7" s="92">
        <f>IFERROR(OFFSET($A$3,ROW(AZ4)*2,COLUMN(Z6))-OFFSET($A$3,ROW(AZ4)*2-1,COLUMN(Z6)),"")</f>
        <v/>
      </c>
      <c r="BB7" s="92">
        <f>IFERROR(OFFSET($A$3,ROW(BA4)*2,COLUMN(AA6))-OFFSET($A$3,ROW(BA4)*2-1,COLUMN(AA6)),"")</f>
        <v/>
      </c>
      <c r="BC7" s="92">
        <f>IFERROR(OFFSET($A$3,ROW(BB4)*2,COLUMN(AB6))-OFFSET($A$3,ROW(BB4)*2-1,COLUMN(AB6)),"")</f>
        <v/>
      </c>
    </row>
    <row r="8">
      <c r="A8" s="102">
        <f>统调负荷24小时!A8</f>
        <v/>
      </c>
      <c r="B8" s="100" t="inlineStr">
        <is>
          <t>预测</t>
        </is>
      </c>
      <c r="C8" s="91">
        <f>IFERROR(AVERAGE(F8:AC8),"")</f>
        <v/>
      </c>
      <c r="D8" s="91">
        <f>IFERROR(MAX(F8:AC8),"")</f>
        <v/>
      </c>
      <c r="E8" s="91">
        <f>IFERROR(MIN(F8:AC8),"")</f>
        <v/>
      </c>
      <c r="F8" s="91">
        <f>IFERROR(AVERAGEIFS(统调负荷!$F:$F,统调负荷!$B:$B,F$3,统调负荷!$C:$C,$A8)/10,"")</f>
        <v/>
      </c>
      <c r="G8" s="91">
        <f>IFERROR(AVERAGEIFS(统调负荷!$F:$F,统调负荷!$B:$B,G$3,统调负荷!$C:$C,$A8)/10,"")</f>
        <v/>
      </c>
      <c r="H8" s="91">
        <f>IFERROR(AVERAGEIFS(统调负荷!$F:$F,统调负荷!$B:$B,H$3,统调负荷!$C:$C,$A8)/10,"")</f>
        <v/>
      </c>
      <c r="I8" s="91">
        <f>IFERROR(AVERAGEIFS(统调负荷!$F:$F,统调负荷!$B:$B,I$3,统调负荷!$C:$C,$A8)/10,"")</f>
        <v/>
      </c>
      <c r="J8" s="91">
        <f>IFERROR(AVERAGEIFS(统调负荷!$F:$F,统调负荷!$B:$B,J$3,统调负荷!$C:$C,$A8)/10,"")</f>
        <v/>
      </c>
      <c r="K8" s="91">
        <f>IFERROR(AVERAGEIFS(统调负荷!$F:$F,统调负荷!$B:$B,K$3,统调负荷!$C:$C,$A8)/10,"")</f>
        <v/>
      </c>
      <c r="L8" s="91">
        <f>IFERROR(AVERAGEIFS(统调负荷!$F:$F,统调负荷!$B:$B,L$3,统调负荷!$C:$C,$A8)/10,"")</f>
        <v/>
      </c>
      <c r="M8" s="91">
        <f>IFERROR(AVERAGEIFS(统调负荷!$F:$F,统调负荷!$B:$B,M$3,统调负荷!$C:$C,$A8)/10,"")</f>
        <v/>
      </c>
      <c r="N8" s="91">
        <f>IFERROR(AVERAGEIFS(统调负荷!$F:$F,统调负荷!$B:$B,N$3,统调负荷!$C:$C,$A8)/10,"")</f>
        <v/>
      </c>
      <c r="O8" s="91">
        <f>IFERROR(AVERAGEIFS(统调负荷!$F:$F,统调负荷!$B:$B,O$3,统调负荷!$C:$C,$A8)/10,"")</f>
        <v/>
      </c>
      <c r="P8" s="91">
        <f>IFERROR(AVERAGEIFS(统调负荷!$F:$F,统调负荷!$B:$B,P$3,统调负荷!$C:$C,$A8)/10,"")</f>
        <v/>
      </c>
      <c r="Q8" s="91">
        <f>IFERROR(AVERAGEIFS(统调负荷!$F:$F,统调负荷!$B:$B,Q$3,统调负荷!$C:$C,$A8)/10,"")</f>
        <v/>
      </c>
      <c r="R8" s="91">
        <f>IFERROR(AVERAGEIFS(统调负荷!$F:$F,统调负荷!$B:$B,R$3,统调负荷!$C:$C,$A8)/10,"")</f>
        <v/>
      </c>
      <c r="S8" s="91">
        <f>IFERROR(AVERAGEIFS(统调负荷!$F:$F,统调负荷!$B:$B,S$3,统调负荷!$C:$C,$A8)/10,"")</f>
        <v/>
      </c>
      <c r="T8" s="91">
        <f>IFERROR(AVERAGEIFS(统调负荷!$F:$F,统调负荷!$B:$B,T$3,统调负荷!$C:$C,$A8)/10,"")</f>
        <v/>
      </c>
      <c r="U8" s="91">
        <f>IFERROR(AVERAGEIFS(统调负荷!$F:$F,统调负荷!$B:$B,U$3,统调负荷!$C:$C,$A8)/10,"")</f>
        <v/>
      </c>
      <c r="V8" s="91">
        <f>IFERROR(AVERAGEIFS(统调负荷!$F:$F,统调负荷!$B:$B,V$3,统调负荷!$C:$C,$A8)/10,"")</f>
        <v/>
      </c>
      <c r="W8" s="91">
        <f>IFERROR(AVERAGEIFS(统调负荷!$F:$F,统调负荷!$B:$B,W$3,统调负荷!$C:$C,$A8)/10,"")</f>
        <v/>
      </c>
      <c r="X8" s="91">
        <f>IFERROR(AVERAGEIFS(统调负荷!$F:$F,统调负荷!$B:$B,X$3,统调负荷!$C:$C,$A8)/10,"")</f>
        <v/>
      </c>
      <c r="Y8" s="91">
        <f>IFERROR(AVERAGEIFS(统调负荷!$F:$F,统调负荷!$B:$B,Y$3,统调负荷!$C:$C,$A8)/10,"")</f>
        <v/>
      </c>
      <c r="Z8" s="91">
        <f>IFERROR(AVERAGEIFS(统调负荷!$F:$F,统调负荷!$B:$B,Z$3,统调负荷!$C:$C,$A8)/10,"")</f>
        <v/>
      </c>
      <c r="AA8" s="91">
        <f>IFERROR(AVERAGEIFS(统调负荷!$F:$F,统调负荷!$B:$B,AA$3,统调负荷!$C:$C,$A8)/10,"")</f>
        <v/>
      </c>
      <c r="AB8" s="91">
        <f>IFERROR(AVERAGEIFS(统调负荷!$F:$F,统调负荷!$B:$B,AB$3,统调负荷!$C:$C,$A8)/10,"")</f>
        <v/>
      </c>
      <c r="AC8" s="91">
        <f>IFERROR(AVERAGEIFS(统调负荷!$F:$F,统调负荷!$B:$B,AC$3,统调负荷!$C:$C,$A8)/10,"")</f>
        <v/>
      </c>
      <c r="AD8" s="91" t="n"/>
      <c r="AE8" s="23">
        <f>检修、备用和必开!$A6</f>
        <v/>
      </c>
      <c r="AF8" s="92">
        <f>IFERROR(OFFSET($A$3,ROW(AE5)*2,COLUMN(E7))-OFFSET($A$3,ROW(AE5)*2-1,COLUMN(E7)),"")</f>
        <v/>
      </c>
      <c r="AG8" s="92">
        <f>IFERROR(OFFSET($A$3,ROW(AF5)*2,COLUMN(F7))-OFFSET($A$3,ROW(AF5)*2-1,COLUMN(F7)),"")</f>
        <v/>
      </c>
      <c r="AH8" s="92">
        <f>IFERROR(OFFSET($A$3,ROW(AG5)*2,COLUMN(G7))-OFFSET($A$3,ROW(AG5)*2-1,COLUMN(G7)),"")</f>
        <v/>
      </c>
      <c r="AI8" s="92">
        <f>IFERROR(OFFSET($A$3,ROW(AH5)*2,COLUMN(H7))-OFFSET($A$3,ROW(AH5)*2-1,COLUMN(H7)),"")</f>
        <v/>
      </c>
      <c r="AJ8" s="92">
        <f>IFERROR(OFFSET($A$3,ROW(AI5)*2,COLUMN(I7))-OFFSET($A$3,ROW(AI5)*2-1,COLUMN(I7)),"")</f>
        <v/>
      </c>
      <c r="AK8" s="92">
        <f>IFERROR(OFFSET($A$3,ROW(AJ5)*2,COLUMN(J7))-OFFSET($A$3,ROW(AJ5)*2-1,COLUMN(J7)),"")</f>
        <v/>
      </c>
      <c r="AL8" s="92">
        <f>IFERROR(OFFSET($A$3,ROW(AK5)*2,COLUMN(K7))-OFFSET($A$3,ROW(AK5)*2-1,COLUMN(K7)),"")</f>
        <v/>
      </c>
      <c r="AM8" s="92">
        <f>IFERROR(OFFSET($A$3,ROW(AL5)*2,COLUMN(L7))-OFFSET($A$3,ROW(AL5)*2-1,COLUMN(L7)),"")</f>
        <v/>
      </c>
      <c r="AN8" s="92">
        <f>IFERROR(OFFSET($A$3,ROW(AM5)*2,COLUMN(M7))-OFFSET($A$3,ROW(AM5)*2-1,COLUMN(M7)),"")</f>
        <v/>
      </c>
      <c r="AO8" s="92">
        <f>IFERROR(OFFSET($A$3,ROW(AN5)*2,COLUMN(N7))-OFFSET($A$3,ROW(AN5)*2-1,COLUMN(N7)),"")</f>
        <v/>
      </c>
      <c r="AP8" s="92">
        <f>IFERROR(OFFSET($A$3,ROW(AO5)*2,COLUMN(O7))-OFFSET($A$3,ROW(AO5)*2-1,COLUMN(O7)),"")</f>
        <v/>
      </c>
      <c r="AQ8" s="92">
        <f>IFERROR(OFFSET($A$3,ROW(AP5)*2,COLUMN(P7))-OFFSET($A$3,ROW(AP5)*2-1,COLUMN(P7)),"")</f>
        <v/>
      </c>
      <c r="AR8" s="92">
        <f>IFERROR(OFFSET($A$3,ROW(AQ5)*2,COLUMN(Q7))-OFFSET($A$3,ROW(AQ5)*2-1,COLUMN(Q7)),"")</f>
        <v/>
      </c>
      <c r="AS8" s="92">
        <f>IFERROR(OFFSET($A$3,ROW(AR5)*2,COLUMN(R7))-OFFSET($A$3,ROW(AR5)*2-1,COLUMN(R7)),"")</f>
        <v/>
      </c>
      <c r="AT8" s="92">
        <f>IFERROR(OFFSET($A$3,ROW(AS5)*2,COLUMN(S7))-OFFSET($A$3,ROW(AS5)*2-1,COLUMN(S7)),"")</f>
        <v/>
      </c>
      <c r="AU8" s="92">
        <f>IFERROR(OFFSET($A$3,ROW(AT5)*2,COLUMN(T7))-OFFSET($A$3,ROW(AT5)*2-1,COLUMN(T7)),"")</f>
        <v/>
      </c>
      <c r="AV8" s="92">
        <f>IFERROR(OFFSET($A$3,ROW(AU5)*2,COLUMN(U7))-OFFSET($A$3,ROW(AU5)*2-1,COLUMN(U7)),"")</f>
        <v/>
      </c>
      <c r="AW8" s="92">
        <f>IFERROR(OFFSET($A$3,ROW(AV5)*2,COLUMN(V7))-OFFSET($A$3,ROW(AV5)*2-1,COLUMN(V7)),"")</f>
        <v/>
      </c>
      <c r="AX8" s="92">
        <f>IFERROR(OFFSET($A$3,ROW(AW5)*2,COLUMN(W7))-OFFSET($A$3,ROW(AW5)*2-1,COLUMN(W7)),"")</f>
        <v/>
      </c>
      <c r="AY8" s="92">
        <f>IFERROR(OFFSET($A$3,ROW(AX5)*2,COLUMN(X7))-OFFSET($A$3,ROW(AX5)*2-1,COLUMN(X7)),"")</f>
        <v/>
      </c>
      <c r="AZ8" s="92">
        <f>IFERROR(OFFSET($A$3,ROW(AY5)*2,COLUMN(Y7))-OFFSET($A$3,ROW(AY5)*2-1,COLUMN(Y7)),"")</f>
        <v/>
      </c>
      <c r="BA8" s="92">
        <f>IFERROR(OFFSET($A$3,ROW(AZ5)*2,COLUMN(Z7))-OFFSET($A$3,ROW(AZ5)*2-1,COLUMN(Z7)),"")</f>
        <v/>
      </c>
      <c r="BB8" s="92">
        <f>IFERROR(OFFSET($A$3,ROW(BA5)*2,COLUMN(AA7))-OFFSET($A$3,ROW(BA5)*2-1,COLUMN(AA7)),"")</f>
        <v/>
      </c>
      <c r="BC8" s="92">
        <f>IFERROR(OFFSET($A$3,ROW(BB5)*2,COLUMN(AB7))-OFFSET($A$3,ROW(BB5)*2-1,COLUMN(AB7)),"")</f>
        <v/>
      </c>
    </row>
    <row r="9">
      <c r="A9" s="102">
        <f>统调负荷24小时!A9</f>
        <v/>
      </c>
      <c r="B9" s="100" t="inlineStr">
        <is>
          <t>实际</t>
        </is>
      </c>
      <c r="C9" s="91">
        <f>IFERROR(AVERAGE(F9:AC9),"")</f>
        <v/>
      </c>
      <c r="D9" s="91">
        <f>IFERROR(MAX(F9:AC9),"")</f>
        <v/>
      </c>
      <c r="E9" s="91">
        <f>IFERROR(MIN(F9:AC9),"")</f>
        <v/>
      </c>
      <c r="F9" s="91">
        <f>IFERROR(AVERAGEIFS(统调负荷!$O:$O,统调负荷!$B:$B,F$3,统调负荷!$C:$C,$A9)/10,"")</f>
        <v/>
      </c>
      <c r="G9" s="91">
        <f>IFERROR(AVERAGEIFS(统调负荷!$O:$O,统调负荷!$B:$B,G$3,统调负荷!$C:$C,$A9)/10,"")</f>
        <v/>
      </c>
      <c r="H9" s="91">
        <f>IFERROR(AVERAGEIFS(统调负荷!$O:$O,统调负荷!$B:$B,H$3,统调负荷!$C:$C,$A9)/10,"")</f>
        <v/>
      </c>
      <c r="I9" s="91">
        <f>IFERROR(AVERAGEIFS(统调负荷!$O:$O,统调负荷!$B:$B,I$3,统调负荷!$C:$C,$A9)/10,"")</f>
        <v/>
      </c>
      <c r="J9" s="91">
        <f>IFERROR(AVERAGEIFS(统调负荷!$O:$O,统调负荷!$B:$B,J$3,统调负荷!$C:$C,$A9)/10,"")</f>
        <v/>
      </c>
      <c r="K9" s="91">
        <f>IFERROR(AVERAGEIFS(统调负荷!$O:$O,统调负荷!$B:$B,K$3,统调负荷!$C:$C,$A9)/10,"")</f>
        <v/>
      </c>
      <c r="L9" s="91">
        <f>IFERROR(AVERAGEIFS(统调负荷!$O:$O,统调负荷!$B:$B,L$3,统调负荷!$C:$C,$A9)/10,"")</f>
        <v/>
      </c>
      <c r="M9" s="91">
        <f>IFERROR(AVERAGEIFS(统调负荷!$O:$O,统调负荷!$B:$B,M$3,统调负荷!$C:$C,$A9)/10,"")</f>
        <v/>
      </c>
      <c r="N9" s="91">
        <f>IFERROR(AVERAGEIFS(统调负荷!$O:$O,统调负荷!$B:$B,N$3,统调负荷!$C:$C,$A9)/10,"")</f>
        <v/>
      </c>
      <c r="O9" s="91">
        <f>IFERROR(AVERAGEIFS(统调负荷!$O:$O,统调负荷!$B:$B,O$3,统调负荷!$C:$C,$A9)/10,"")</f>
        <v/>
      </c>
      <c r="P9" s="91">
        <f>IFERROR(AVERAGEIFS(统调负荷!$O:$O,统调负荷!$B:$B,P$3,统调负荷!$C:$C,$A9)/10,"")</f>
        <v/>
      </c>
      <c r="Q9" s="91">
        <f>IFERROR(AVERAGEIFS(统调负荷!$O:$O,统调负荷!$B:$B,Q$3,统调负荷!$C:$C,$A9)/10,"")</f>
        <v/>
      </c>
      <c r="R9" s="91">
        <f>IFERROR(AVERAGEIFS(统调负荷!$O:$O,统调负荷!$B:$B,R$3,统调负荷!$C:$C,$A9)/10,"")</f>
        <v/>
      </c>
      <c r="S9" s="91">
        <f>IFERROR(AVERAGEIFS(统调负荷!$O:$O,统调负荷!$B:$B,S$3,统调负荷!$C:$C,$A9)/10,"")</f>
        <v/>
      </c>
      <c r="T9" s="91">
        <f>IFERROR(AVERAGEIFS(统调负荷!$O:$O,统调负荷!$B:$B,T$3,统调负荷!$C:$C,$A9)/10,"")</f>
        <v/>
      </c>
      <c r="U9" s="91">
        <f>IFERROR(AVERAGEIFS(统调负荷!$O:$O,统调负荷!$B:$B,U$3,统调负荷!$C:$C,$A9)/10,"")</f>
        <v/>
      </c>
      <c r="V9" s="91">
        <f>IFERROR(AVERAGEIFS(统调负荷!$O:$O,统调负荷!$B:$B,V$3,统调负荷!$C:$C,$A9)/10,"")</f>
        <v/>
      </c>
      <c r="W9" s="91">
        <f>IFERROR(AVERAGEIFS(统调负荷!$O:$O,统调负荷!$B:$B,W$3,统调负荷!$C:$C,$A9)/10,"")</f>
        <v/>
      </c>
      <c r="X9" s="91">
        <f>IFERROR(AVERAGEIFS(统调负荷!$O:$O,统调负荷!$B:$B,X$3,统调负荷!$C:$C,$A9)/10,"")</f>
        <v/>
      </c>
      <c r="Y9" s="91">
        <f>IFERROR(AVERAGEIFS(统调负荷!$O:$O,统调负荷!$B:$B,Y$3,统调负荷!$C:$C,$A9)/10,"")</f>
        <v/>
      </c>
      <c r="Z9" s="91">
        <f>IFERROR(AVERAGEIFS(统调负荷!$O:$O,统调负荷!$B:$B,Z$3,统调负荷!$C:$C,$A9)/10,"")</f>
        <v/>
      </c>
      <c r="AA9" s="91">
        <f>IFERROR(AVERAGEIFS(统调负荷!$O:$O,统调负荷!$B:$B,AA$3,统调负荷!$C:$C,$A9)/10,"")</f>
        <v/>
      </c>
      <c r="AB9" s="91">
        <f>IFERROR(AVERAGEIFS(统调负荷!$O:$O,统调负荷!$B:$B,AB$3,统调负荷!$C:$C,$A9)/10,"")</f>
        <v/>
      </c>
      <c r="AC9" s="91">
        <f>IFERROR(AVERAGEIFS(统调负荷!$O:$O,统调负荷!$B:$B,AC$3,统调负荷!$C:$C,$A9)/10,"")</f>
        <v/>
      </c>
      <c r="AD9" s="91" t="n"/>
      <c r="AE9" s="23">
        <f>检修、备用和必开!$A7</f>
        <v/>
      </c>
      <c r="AF9" s="92">
        <f>IFERROR(OFFSET($A$3,ROW(AE6)*2,COLUMN(E8))-OFFSET($A$3,ROW(AE6)*2-1,COLUMN(E8)),"")</f>
        <v/>
      </c>
      <c r="AG9" s="92">
        <f>IFERROR(OFFSET($A$3,ROW(AF6)*2,COLUMN(F8))-OFFSET($A$3,ROW(AF6)*2-1,COLUMN(F8)),"")</f>
        <v/>
      </c>
      <c r="AH9" s="92">
        <f>IFERROR(OFFSET($A$3,ROW(AG6)*2,COLUMN(G8))-OFFSET($A$3,ROW(AG6)*2-1,COLUMN(G8)),"")</f>
        <v/>
      </c>
      <c r="AI9" s="92">
        <f>IFERROR(OFFSET($A$3,ROW(AH6)*2,COLUMN(H8))-OFFSET($A$3,ROW(AH6)*2-1,COLUMN(H8)),"")</f>
        <v/>
      </c>
      <c r="AJ9" s="92">
        <f>IFERROR(OFFSET($A$3,ROW(AI6)*2,COLUMN(I8))-OFFSET($A$3,ROW(AI6)*2-1,COLUMN(I8)),"")</f>
        <v/>
      </c>
      <c r="AK9" s="92">
        <f>IFERROR(OFFSET($A$3,ROW(AJ6)*2,COLUMN(J8))-OFFSET($A$3,ROW(AJ6)*2-1,COLUMN(J8)),"")</f>
        <v/>
      </c>
      <c r="AL9" s="92">
        <f>IFERROR(OFFSET($A$3,ROW(AK6)*2,COLUMN(K8))-OFFSET($A$3,ROW(AK6)*2-1,COLUMN(K8)),"")</f>
        <v/>
      </c>
      <c r="AM9" s="92">
        <f>IFERROR(OFFSET($A$3,ROW(AL6)*2,COLUMN(L8))-OFFSET($A$3,ROW(AL6)*2-1,COLUMN(L8)),"")</f>
        <v/>
      </c>
      <c r="AN9" s="92">
        <f>IFERROR(OFFSET($A$3,ROW(AM6)*2,COLUMN(M8))-OFFSET($A$3,ROW(AM6)*2-1,COLUMN(M8)),"")</f>
        <v/>
      </c>
      <c r="AO9" s="92">
        <f>IFERROR(OFFSET($A$3,ROW(AN6)*2,COLUMN(N8))-OFFSET($A$3,ROW(AN6)*2-1,COLUMN(N8)),"")</f>
        <v/>
      </c>
      <c r="AP9" s="92">
        <f>IFERROR(OFFSET($A$3,ROW(AO6)*2,COLUMN(O8))-OFFSET($A$3,ROW(AO6)*2-1,COLUMN(O8)),"")</f>
        <v/>
      </c>
      <c r="AQ9" s="92">
        <f>IFERROR(OFFSET($A$3,ROW(AP6)*2,COLUMN(P8))-OFFSET($A$3,ROW(AP6)*2-1,COLUMN(P8)),"")</f>
        <v/>
      </c>
      <c r="AR9" s="92">
        <f>IFERROR(OFFSET($A$3,ROW(AQ6)*2,COLUMN(Q8))-OFFSET($A$3,ROW(AQ6)*2-1,COLUMN(Q8)),"")</f>
        <v/>
      </c>
      <c r="AS9" s="92">
        <f>IFERROR(OFFSET($A$3,ROW(AR6)*2,COLUMN(R8))-OFFSET($A$3,ROW(AR6)*2-1,COLUMN(R8)),"")</f>
        <v/>
      </c>
      <c r="AT9" s="92">
        <f>IFERROR(OFFSET($A$3,ROW(AS6)*2,COLUMN(S8))-OFFSET($A$3,ROW(AS6)*2-1,COLUMN(S8)),"")</f>
        <v/>
      </c>
      <c r="AU9" s="92">
        <f>IFERROR(OFFSET($A$3,ROW(AT6)*2,COLUMN(T8))-OFFSET($A$3,ROW(AT6)*2-1,COLUMN(T8)),"")</f>
        <v/>
      </c>
      <c r="AV9" s="92">
        <f>IFERROR(OFFSET($A$3,ROW(AU6)*2,COLUMN(U8))-OFFSET($A$3,ROW(AU6)*2-1,COLUMN(U8)),"")</f>
        <v/>
      </c>
      <c r="AW9" s="92">
        <f>IFERROR(OFFSET($A$3,ROW(AV6)*2,COLUMN(V8))-OFFSET($A$3,ROW(AV6)*2-1,COLUMN(V8)),"")</f>
        <v/>
      </c>
      <c r="AX9" s="92">
        <f>IFERROR(OFFSET($A$3,ROW(AW6)*2,COLUMN(W8))-OFFSET($A$3,ROW(AW6)*2-1,COLUMN(W8)),"")</f>
        <v/>
      </c>
      <c r="AY9" s="92">
        <f>IFERROR(OFFSET($A$3,ROW(AX6)*2,COLUMN(X8))-OFFSET($A$3,ROW(AX6)*2-1,COLUMN(X8)),"")</f>
        <v/>
      </c>
      <c r="AZ9" s="92">
        <f>IFERROR(OFFSET($A$3,ROW(AY6)*2,COLUMN(Y8))-OFFSET($A$3,ROW(AY6)*2-1,COLUMN(Y8)),"")</f>
        <v/>
      </c>
      <c r="BA9" s="92">
        <f>IFERROR(OFFSET($A$3,ROW(AZ6)*2,COLUMN(Z8))-OFFSET($A$3,ROW(AZ6)*2-1,COLUMN(Z8)),"")</f>
        <v/>
      </c>
      <c r="BB9" s="92">
        <f>IFERROR(OFFSET($A$3,ROW(BA6)*2,COLUMN(AA8))-OFFSET($A$3,ROW(BA6)*2-1,COLUMN(AA8)),"")</f>
        <v/>
      </c>
      <c r="BC9" s="92">
        <f>IFERROR(OFFSET($A$3,ROW(BB6)*2,COLUMN(AB8))-OFFSET($A$3,ROW(BB6)*2-1,COLUMN(AB8)),"")</f>
        <v/>
      </c>
    </row>
    <row r="10">
      <c r="A10" s="102">
        <f>统调负荷24小时!A10</f>
        <v/>
      </c>
      <c r="B10" s="100" t="inlineStr">
        <is>
          <t>预测</t>
        </is>
      </c>
      <c r="C10" s="91">
        <f>IFERROR(AVERAGE(F10:AC10),"")</f>
        <v/>
      </c>
      <c r="D10" s="91">
        <f>IFERROR(MAX(F10:AC10),"")</f>
        <v/>
      </c>
      <c r="E10" s="91">
        <f>IFERROR(MIN(F10:AC10),"")</f>
        <v/>
      </c>
      <c r="F10" s="91">
        <f>IFERROR(AVERAGEIFS(统调负荷!$F:$F,统调负荷!$B:$B,F$3,统调负荷!$C:$C,$A10)/10,"")</f>
        <v/>
      </c>
      <c r="G10" s="91">
        <f>IFERROR(AVERAGEIFS(统调负荷!$F:$F,统调负荷!$B:$B,G$3,统调负荷!$C:$C,$A10)/10,"")</f>
        <v/>
      </c>
      <c r="H10" s="91">
        <f>IFERROR(AVERAGEIFS(统调负荷!$F:$F,统调负荷!$B:$B,H$3,统调负荷!$C:$C,$A10)/10,"")</f>
        <v/>
      </c>
      <c r="I10" s="91">
        <f>IFERROR(AVERAGEIFS(统调负荷!$F:$F,统调负荷!$B:$B,I$3,统调负荷!$C:$C,$A10)/10,"")</f>
        <v/>
      </c>
      <c r="J10" s="91">
        <f>IFERROR(AVERAGEIFS(统调负荷!$F:$F,统调负荷!$B:$B,J$3,统调负荷!$C:$C,$A10)/10,"")</f>
        <v/>
      </c>
      <c r="K10" s="91">
        <f>IFERROR(AVERAGEIFS(统调负荷!$F:$F,统调负荷!$B:$B,K$3,统调负荷!$C:$C,$A10)/10,"")</f>
        <v/>
      </c>
      <c r="L10" s="91">
        <f>IFERROR(AVERAGEIFS(统调负荷!$F:$F,统调负荷!$B:$B,L$3,统调负荷!$C:$C,$A10)/10,"")</f>
        <v/>
      </c>
      <c r="M10" s="91">
        <f>IFERROR(AVERAGEIFS(统调负荷!$F:$F,统调负荷!$B:$B,M$3,统调负荷!$C:$C,$A10)/10,"")</f>
        <v/>
      </c>
      <c r="N10" s="91">
        <f>IFERROR(AVERAGEIFS(统调负荷!$F:$F,统调负荷!$B:$B,N$3,统调负荷!$C:$C,$A10)/10,"")</f>
        <v/>
      </c>
      <c r="O10" s="91">
        <f>IFERROR(AVERAGEIFS(统调负荷!$F:$F,统调负荷!$B:$B,O$3,统调负荷!$C:$C,$A10)/10,"")</f>
        <v/>
      </c>
      <c r="P10" s="91">
        <f>IFERROR(AVERAGEIFS(统调负荷!$F:$F,统调负荷!$B:$B,P$3,统调负荷!$C:$C,$A10)/10,"")</f>
        <v/>
      </c>
      <c r="Q10" s="91">
        <f>IFERROR(AVERAGEIFS(统调负荷!$F:$F,统调负荷!$B:$B,Q$3,统调负荷!$C:$C,$A10)/10,"")</f>
        <v/>
      </c>
      <c r="R10" s="91">
        <f>IFERROR(AVERAGEIFS(统调负荷!$F:$F,统调负荷!$B:$B,R$3,统调负荷!$C:$C,$A10)/10,"")</f>
        <v/>
      </c>
      <c r="S10" s="91">
        <f>IFERROR(AVERAGEIFS(统调负荷!$F:$F,统调负荷!$B:$B,S$3,统调负荷!$C:$C,$A10)/10,"")</f>
        <v/>
      </c>
      <c r="T10" s="91">
        <f>IFERROR(AVERAGEIFS(统调负荷!$F:$F,统调负荷!$B:$B,T$3,统调负荷!$C:$C,$A10)/10,"")</f>
        <v/>
      </c>
      <c r="U10" s="91">
        <f>IFERROR(AVERAGEIFS(统调负荷!$F:$F,统调负荷!$B:$B,U$3,统调负荷!$C:$C,$A10)/10,"")</f>
        <v/>
      </c>
      <c r="V10" s="91">
        <f>IFERROR(AVERAGEIFS(统调负荷!$F:$F,统调负荷!$B:$B,V$3,统调负荷!$C:$C,$A10)/10,"")</f>
        <v/>
      </c>
      <c r="W10" s="91">
        <f>IFERROR(AVERAGEIFS(统调负荷!$F:$F,统调负荷!$B:$B,W$3,统调负荷!$C:$C,$A10)/10,"")</f>
        <v/>
      </c>
      <c r="X10" s="91">
        <f>IFERROR(AVERAGEIFS(统调负荷!$F:$F,统调负荷!$B:$B,X$3,统调负荷!$C:$C,$A10)/10,"")</f>
        <v/>
      </c>
      <c r="Y10" s="91">
        <f>IFERROR(AVERAGEIFS(统调负荷!$F:$F,统调负荷!$B:$B,Y$3,统调负荷!$C:$C,$A10)/10,"")</f>
        <v/>
      </c>
      <c r="Z10" s="91">
        <f>IFERROR(AVERAGEIFS(统调负荷!$F:$F,统调负荷!$B:$B,Z$3,统调负荷!$C:$C,$A10)/10,"")</f>
        <v/>
      </c>
      <c r="AA10" s="91">
        <f>IFERROR(AVERAGEIFS(统调负荷!$F:$F,统调负荷!$B:$B,AA$3,统调负荷!$C:$C,$A10)/10,"")</f>
        <v/>
      </c>
      <c r="AB10" s="91">
        <f>IFERROR(AVERAGEIFS(统调负荷!$F:$F,统调负荷!$B:$B,AB$3,统调负荷!$C:$C,$A10)/10,"")</f>
        <v/>
      </c>
      <c r="AC10" s="91">
        <f>IFERROR(AVERAGEIFS(统调负荷!$F:$F,统调负荷!$B:$B,AC$3,统调负荷!$C:$C,$A10)/10,"")</f>
        <v/>
      </c>
      <c r="AD10" s="91" t="n"/>
      <c r="AE10" s="23">
        <f>检修、备用和必开!$A8</f>
        <v/>
      </c>
      <c r="AF10" s="92">
        <f>IFERROR(OFFSET($A$3,ROW(AE7)*2,COLUMN(E9))-OFFSET($A$3,ROW(AE7)*2-1,COLUMN(E9)),"")</f>
        <v/>
      </c>
      <c r="AG10" s="92">
        <f>IFERROR(OFFSET($A$3,ROW(AF7)*2,COLUMN(F9))-OFFSET($A$3,ROW(AF7)*2-1,COLUMN(F9)),"")</f>
        <v/>
      </c>
      <c r="AH10" s="92">
        <f>IFERROR(OFFSET($A$3,ROW(AG7)*2,COLUMN(G9))-OFFSET($A$3,ROW(AG7)*2-1,COLUMN(G9)),"")</f>
        <v/>
      </c>
      <c r="AI10" s="92">
        <f>IFERROR(OFFSET($A$3,ROW(AH7)*2,COLUMN(H9))-OFFSET($A$3,ROW(AH7)*2-1,COLUMN(H9)),"")</f>
        <v/>
      </c>
      <c r="AJ10" s="92">
        <f>IFERROR(OFFSET($A$3,ROW(AI7)*2,COLUMN(I9))-OFFSET($A$3,ROW(AI7)*2-1,COLUMN(I9)),"")</f>
        <v/>
      </c>
      <c r="AK10" s="92">
        <f>IFERROR(OFFSET($A$3,ROW(AJ7)*2,COLUMN(J9))-OFFSET($A$3,ROW(AJ7)*2-1,COLUMN(J9)),"")</f>
        <v/>
      </c>
      <c r="AL10" s="92">
        <f>IFERROR(OFFSET($A$3,ROW(AK7)*2,COLUMN(K9))-OFFSET($A$3,ROW(AK7)*2-1,COLUMN(K9)),"")</f>
        <v/>
      </c>
      <c r="AM10" s="92">
        <f>IFERROR(OFFSET($A$3,ROW(AL7)*2,COLUMN(L9))-OFFSET($A$3,ROW(AL7)*2-1,COLUMN(L9)),"")</f>
        <v/>
      </c>
      <c r="AN10" s="92">
        <f>IFERROR(OFFSET($A$3,ROW(AM7)*2,COLUMN(M9))-OFFSET($A$3,ROW(AM7)*2-1,COLUMN(M9)),"")</f>
        <v/>
      </c>
      <c r="AO10" s="92">
        <f>IFERROR(OFFSET($A$3,ROW(AN7)*2,COLUMN(N9))-OFFSET($A$3,ROW(AN7)*2-1,COLUMN(N9)),"")</f>
        <v/>
      </c>
      <c r="AP10" s="92">
        <f>IFERROR(OFFSET($A$3,ROW(AO7)*2,COLUMN(O9))-OFFSET($A$3,ROW(AO7)*2-1,COLUMN(O9)),"")</f>
        <v/>
      </c>
      <c r="AQ10" s="92">
        <f>IFERROR(OFFSET($A$3,ROW(AP7)*2,COLUMN(P9))-OFFSET($A$3,ROW(AP7)*2-1,COLUMN(P9)),"")</f>
        <v/>
      </c>
      <c r="AR10" s="92">
        <f>IFERROR(OFFSET($A$3,ROW(AQ7)*2,COLUMN(Q9))-OFFSET($A$3,ROW(AQ7)*2-1,COLUMN(Q9)),"")</f>
        <v/>
      </c>
      <c r="AS10" s="92">
        <f>IFERROR(OFFSET($A$3,ROW(AR7)*2,COLUMN(R9))-OFFSET($A$3,ROW(AR7)*2-1,COLUMN(R9)),"")</f>
        <v/>
      </c>
      <c r="AT10" s="92">
        <f>IFERROR(OFFSET($A$3,ROW(AS7)*2,COLUMN(S9))-OFFSET($A$3,ROW(AS7)*2-1,COLUMN(S9)),"")</f>
        <v/>
      </c>
      <c r="AU10" s="92">
        <f>IFERROR(OFFSET($A$3,ROW(AT7)*2,COLUMN(T9))-OFFSET($A$3,ROW(AT7)*2-1,COLUMN(T9)),"")</f>
        <v/>
      </c>
      <c r="AV10" s="92">
        <f>IFERROR(OFFSET($A$3,ROW(AU7)*2,COLUMN(U9))-OFFSET($A$3,ROW(AU7)*2-1,COLUMN(U9)),"")</f>
        <v/>
      </c>
      <c r="AW10" s="92">
        <f>IFERROR(OFFSET($A$3,ROW(AV7)*2,COLUMN(V9))-OFFSET($A$3,ROW(AV7)*2-1,COLUMN(V9)),"")</f>
        <v/>
      </c>
      <c r="AX10" s="92">
        <f>IFERROR(OFFSET($A$3,ROW(AW7)*2,COLUMN(W9))-OFFSET($A$3,ROW(AW7)*2-1,COLUMN(W9)),"")</f>
        <v/>
      </c>
      <c r="AY10" s="92">
        <f>IFERROR(OFFSET($A$3,ROW(AX7)*2,COLUMN(X9))-OFFSET($A$3,ROW(AX7)*2-1,COLUMN(X9)),"")</f>
        <v/>
      </c>
      <c r="AZ10" s="92">
        <f>IFERROR(OFFSET($A$3,ROW(AY7)*2,COLUMN(Y9))-OFFSET($A$3,ROW(AY7)*2-1,COLUMN(Y9)),"")</f>
        <v/>
      </c>
      <c r="BA10" s="92">
        <f>IFERROR(OFFSET($A$3,ROW(AZ7)*2,COLUMN(Z9))-OFFSET($A$3,ROW(AZ7)*2-1,COLUMN(Z9)),"")</f>
        <v/>
      </c>
      <c r="BB10" s="92">
        <f>IFERROR(OFFSET($A$3,ROW(BA7)*2,COLUMN(AA9))-OFFSET($A$3,ROW(BA7)*2-1,COLUMN(AA9)),"")</f>
        <v/>
      </c>
      <c r="BC10" s="92">
        <f>IFERROR(OFFSET($A$3,ROW(BB7)*2,COLUMN(AB9))-OFFSET($A$3,ROW(BB7)*2-1,COLUMN(AB9)),"")</f>
        <v/>
      </c>
    </row>
    <row r="11">
      <c r="A11" s="102">
        <f>统调负荷24小时!A11</f>
        <v/>
      </c>
      <c r="B11" s="100" t="inlineStr">
        <is>
          <t>实际</t>
        </is>
      </c>
      <c r="C11" s="91">
        <f>IFERROR(AVERAGE(F11:AC11),"")</f>
        <v/>
      </c>
      <c r="D11" s="91">
        <f>IFERROR(MAX(F11:AC11),"")</f>
        <v/>
      </c>
      <c r="E11" s="91">
        <f>IFERROR(MIN(F11:AC11),"")</f>
        <v/>
      </c>
      <c r="F11" s="91">
        <f>IFERROR(AVERAGEIFS(统调负荷!$O:$O,统调负荷!$B:$B,F$3,统调负荷!$C:$C,$A11)/10,"")</f>
        <v/>
      </c>
      <c r="G11" s="91">
        <f>IFERROR(AVERAGEIFS(统调负荷!$O:$O,统调负荷!$B:$B,G$3,统调负荷!$C:$C,$A11)/10,"")</f>
        <v/>
      </c>
      <c r="H11" s="91">
        <f>IFERROR(AVERAGEIFS(统调负荷!$O:$O,统调负荷!$B:$B,H$3,统调负荷!$C:$C,$A11)/10,"")</f>
        <v/>
      </c>
      <c r="I11" s="91">
        <f>IFERROR(AVERAGEIFS(统调负荷!$O:$O,统调负荷!$B:$B,I$3,统调负荷!$C:$C,$A11)/10,"")</f>
        <v/>
      </c>
      <c r="J11" s="91">
        <f>IFERROR(AVERAGEIFS(统调负荷!$O:$O,统调负荷!$B:$B,J$3,统调负荷!$C:$C,$A11)/10,"")</f>
        <v/>
      </c>
      <c r="K11" s="91">
        <f>IFERROR(AVERAGEIFS(统调负荷!$O:$O,统调负荷!$B:$B,K$3,统调负荷!$C:$C,$A11)/10,"")</f>
        <v/>
      </c>
      <c r="L11" s="91">
        <f>IFERROR(AVERAGEIFS(统调负荷!$O:$O,统调负荷!$B:$B,L$3,统调负荷!$C:$C,$A11)/10,"")</f>
        <v/>
      </c>
      <c r="M11" s="91">
        <f>IFERROR(AVERAGEIFS(统调负荷!$O:$O,统调负荷!$B:$B,M$3,统调负荷!$C:$C,$A11)/10,"")</f>
        <v/>
      </c>
      <c r="N11" s="91">
        <f>IFERROR(AVERAGEIFS(统调负荷!$O:$O,统调负荷!$B:$B,N$3,统调负荷!$C:$C,$A11)/10,"")</f>
        <v/>
      </c>
      <c r="O11" s="91">
        <f>IFERROR(AVERAGEIFS(统调负荷!$O:$O,统调负荷!$B:$B,O$3,统调负荷!$C:$C,$A11)/10,"")</f>
        <v/>
      </c>
      <c r="P11" s="91">
        <f>IFERROR(AVERAGEIFS(统调负荷!$O:$O,统调负荷!$B:$B,P$3,统调负荷!$C:$C,$A11)/10,"")</f>
        <v/>
      </c>
      <c r="Q11" s="91">
        <f>IFERROR(AVERAGEIFS(统调负荷!$O:$O,统调负荷!$B:$B,Q$3,统调负荷!$C:$C,$A11)/10,"")</f>
        <v/>
      </c>
      <c r="R11" s="91">
        <f>IFERROR(AVERAGEIFS(统调负荷!$O:$O,统调负荷!$B:$B,R$3,统调负荷!$C:$C,$A11)/10,"")</f>
        <v/>
      </c>
      <c r="S11" s="91">
        <f>IFERROR(AVERAGEIFS(统调负荷!$O:$O,统调负荷!$B:$B,S$3,统调负荷!$C:$C,$A11)/10,"")</f>
        <v/>
      </c>
      <c r="T11" s="91">
        <f>IFERROR(AVERAGEIFS(统调负荷!$O:$O,统调负荷!$B:$B,T$3,统调负荷!$C:$C,$A11)/10,"")</f>
        <v/>
      </c>
      <c r="U11" s="91">
        <f>IFERROR(AVERAGEIFS(统调负荷!$O:$O,统调负荷!$B:$B,U$3,统调负荷!$C:$C,$A11)/10,"")</f>
        <v/>
      </c>
      <c r="V11" s="91">
        <f>IFERROR(AVERAGEIFS(统调负荷!$O:$O,统调负荷!$B:$B,V$3,统调负荷!$C:$C,$A11)/10,"")</f>
        <v/>
      </c>
      <c r="W11" s="91">
        <f>IFERROR(AVERAGEIFS(统调负荷!$O:$O,统调负荷!$B:$B,W$3,统调负荷!$C:$C,$A11)/10,"")</f>
        <v/>
      </c>
      <c r="X11" s="91">
        <f>IFERROR(AVERAGEIFS(统调负荷!$O:$O,统调负荷!$B:$B,X$3,统调负荷!$C:$C,$A11)/10,"")</f>
        <v/>
      </c>
      <c r="Y11" s="91">
        <f>IFERROR(AVERAGEIFS(统调负荷!$O:$O,统调负荷!$B:$B,Y$3,统调负荷!$C:$C,$A11)/10,"")</f>
        <v/>
      </c>
      <c r="Z11" s="91">
        <f>IFERROR(AVERAGEIFS(统调负荷!$O:$O,统调负荷!$B:$B,Z$3,统调负荷!$C:$C,$A11)/10,"")</f>
        <v/>
      </c>
      <c r="AA11" s="91">
        <f>IFERROR(AVERAGEIFS(统调负荷!$O:$O,统调负荷!$B:$B,AA$3,统调负荷!$C:$C,$A11)/10,"")</f>
        <v/>
      </c>
      <c r="AB11" s="91">
        <f>IFERROR(AVERAGEIFS(统调负荷!$O:$O,统调负荷!$B:$B,AB$3,统调负荷!$C:$C,$A11)/10,"")</f>
        <v/>
      </c>
      <c r="AC11" s="91">
        <f>IFERROR(AVERAGEIFS(统调负荷!$O:$O,统调负荷!$B:$B,AC$3,统调负荷!$C:$C,$A11)/10,"")</f>
        <v/>
      </c>
      <c r="AD11" s="91" t="n"/>
      <c r="AE11" s="23">
        <f>检修、备用和必开!$A9</f>
        <v/>
      </c>
      <c r="AF11" s="92">
        <f>IFERROR(OFFSET($A$3,ROW(AE8)*2,COLUMN(E10))-OFFSET($A$3,ROW(AE8)*2-1,COLUMN(E10)),"")</f>
        <v/>
      </c>
      <c r="AG11" s="92">
        <f>IFERROR(OFFSET($A$3,ROW(AF8)*2,COLUMN(F10))-OFFSET($A$3,ROW(AF8)*2-1,COLUMN(F10)),"")</f>
        <v/>
      </c>
      <c r="AH11" s="92">
        <f>IFERROR(OFFSET($A$3,ROW(AG8)*2,COLUMN(G10))-OFFSET($A$3,ROW(AG8)*2-1,COLUMN(G10)),"")</f>
        <v/>
      </c>
      <c r="AI11" s="92">
        <f>IFERROR(OFFSET($A$3,ROW(AH8)*2,COLUMN(H10))-OFFSET($A$3,ROW(AH8)*2-1,COLUMN(H10)),"")</f>
        <v/>
      </c>
      <c r="AJ11" s="92">
        <f>IFERROR(OFFSET($A$3,ROW(AI8)*2,COLUMN(I10))-OFFSET($A$3,ROW(AI8)*2-1,COLUMN(I10)),"")</f>
        <v/>
      </c>
      <c r="AK11" s="92">
        <f>IFERROR(OFFSET($A$3,ROW(AJ8)*2,COLUMN(J10))-OFFSET($A$3,ROW(AJ8)*2-1,COLUMN(J10)),"")</f>
        <v/>
      </c>
      <c r="AL11" s="92">
        <f>IFERROR(OFFSET($A$3,ROW(AK8)*2,COLUMN(K10))-OFFSET($A$3,ROW(AK8)*2-1,COLUMN(K10)),"")</f>
        <v/>
      </c>
      <c r="AM11" s="92">
        <f>IFERROR(OFFSET($A$3,ROW(AL8)*2,COLUMN(L10))-OFFSET($A$3,ROW(AL8)*2-1,COLUMN(L10)),"")</f>
        <v/>
      </c>
      <c r="AN11" s="92">
        <f>IFERROR(OFFSET($A$3,ROW(AM8)*2,COLUMN(M10))-OFFSET($A$3,ROW(AM8)*2-1,COLUMN(M10)),"")</f>
        <v/>
      </c>
      <c r="AO11" s="92">
        <f>IFERROR(OFFSET($A$3,ROW(AN8)*2,COLUMN(N10))-OFFSET($A$3,ROW(AN8)*2-1,COLUMN(N10)),"")</f>
        <v/>
      </c>
      <c r="AP11" s="92">
        <f>IFERROR(OFFSET($A$3,ROW(AO8)*2,COLUMN(O10))-OFFSET($A$3,ROW(AO8)*2-1,COLUMN(O10)),"")</f>
        <v/>
      </c>
      <c r="AQ11" s="92">
        <f>IFERROR(OFFSET($A$3,ROW(AP8)*2,COLUMN(P10))-OFFSET($A$3,ROW(AP8)*2-1,COLUMN(P10)),"")</f>
        <v/>
      </c>
      <c r="AR11" s="92">
        <f>IFERROR(OFFSET($A$3,ROW(AQ8)*2,COLUMN(Q10))-OFFSET($A$3,ROW(AQ8)*2-1,COLUMN(Q10)),"")</f>
        <v/>
      </c>
      <c r="AS11" s="92">
        <f>IFERROR(OFFSET($A$3,ROW(AR8)*2,COLUMN(R10))-OFFSET($A$3,ROW(AR8)*2-1,COLUMN(R10)),"")</f>
        <v/>
      </c>
      <c r="AT11" s="92">
        <f>IFERROR(OFFSET($A$3,ROW(AS8)*2,COLUMN(S10))-OFFSET($A$3,ROW(AS8)*2-1,COLUMN(S10)),"")</f>
        <v/>
      </c>
      <c r="AU11" s="92">
        <f>IFERROR(OFFSET($A$3,ROW(AT8)*2,COLUMN(T10))-OFFSET($A$3,ROW(AT8)*2-1,COLUMN(T10)),"")</f>
        <v/>
      </c>
      <c r="AV11" s="92">
        <f>IFERROR(OFFSET($A$3,ROW(AU8)*2,COLUMN(U10))-OFFSET($A$3,ROW(AU8)*2-1,COLUMN(U10)),"")</f>
        <v/>
      </c>
      <c r="AW11" s="92">
        <f>IFERROR(OFFSET($A$3,ROW(AV8)*2,COLUMN(V10))-OFFSET($A$3,ROW(AV8)*2-1,COLUMN(V10)),"")</f>
        <v/>
      </c>
      <c r="AX11" s="92">
        <f>IFERROR(OFFSET($A$3,ROW(AW8)*2,COLUMN(W10))-OFFSET($A$3,ROW(AW8)*2-1,COLUMN(W10)),"")</f>
        <v/>
      </c>
      <c r="AY11" s="92">
        <f>IFERROR(OFFSET($A$3,ROW(AX8)*2,COLUMN(X10))-OFFSET($A$3,ROW(AX8)*2-1,COLUMN(X10)),"")</f>
        <v/>
      </c>
      <c r="AZ11" s="92">
        <f>IFERROR(OFFSET($A$3,ROW(AY8)*2,COLUMN(Y10))-OFFSET($A$3,ROW(AY8)*2-1,COLUMN(Y10)),"")</f>
        <v/>
      </c>
      <c r="BA11" s="92">
        <f>IFERROR(OFFSET($A$3,ROW(AZ8)*2,COLUMN(Z10))-OFFSET($A$3,ROW(AZ8)*2-1,COLUMN(Z10)),"")</f>
        <v/>
      </c>
      <c r="BB11" s="92">
        <f>IFERROR(OFFSET($A$3,ROW(BA8)*2,COLUMN(AA10))-OFFSET($A$3,ROW(BA8)*2-1,COLUMN(AA10)),"")</f>
        <v/>
      </c>
      <c r="BC11" s="92">
        <f>IFERROR(OFFSET($A$3,ROW(BB8)*2,COLUMN(AB10))-OFFSET($A$3,ROW(BB8)*2-1,COLUMN(AB10)),"")</f>
        <v/>
      </c>
    </row>
    <row r="12">
      <c r="A12" s="102">
        <f>统调负荷24小时!A12</f>
        <v/>
      </c>
      <c r="B12" s="100" t="inlineStr">
        <is>
          <t>预测</t>
        </is>
      </c>
      <c r="C12" s="91">
        <f>IFERROR(AVERAGE(F12:AC12),"")</f>
        <v/>
      </c>
      <c r="D12" s="91">
        <f>IFERROR(MAX(F12:AC12),"")</f>
        <v/>
      </c>
      <c r="E12" s="91">
        <f>IFERROR(MIN(F12:AC12),"")</f>
        <v/>
      </c>
      <c r="F12" s="91">
        <f>IFERROR(AVERAGEIFS(统调负荷!$F:$F,统调负荷!$B:$B,F$3,统调负荷!$C:$C,$A12)/10,"")</f>
        <v/>
      </c>
      <c r="G12" s="91">
        <f>IFERROR(AVERAGEIFS(统调负荷!$F:$F,统调负荷!$B:$B,G$3,统调负荷!$C:$C,$A12)/10,"")</f>
        <v/>
      </c>
      <c r="H12" s="91">
        <f>IFERROR(AVERAGEIFS(统调负荷!$F:$F,统调负荷!$B:$B,H$3,统调负荷!$C:$C,$A12)/10,"")</f>
        <v/>
      </c>
      <c r="I12" s="91">
        <f>IFERROR(AVERAGEIFS(统调负荷!$F:$F,统调负荷!$B:$B,I$3,统调负荷!$C:$C,$A12)/10,"")</f>
        <v/>
      </c>
      <c r="J12" s="91">
        <f>IFERROR(AVERAGEIFS(统调负荷!$F:$F,统调负荷!$B:$B,J$3,统调负荷!$C:$C,$A12)/10,"")</f>
        <v/>
      </c>
      <c r="K12" s="91">
        <f>IFERROR(AVERAGEIFS(统调负荷!$F:$F,统调负荷!$B:$B,K$3,统调负荷!$C:$C,$A12)/10,"")</f>
        <v/>
      </c>
      <c r="L12" s="91">
        <f>IFERROR(AVERAGEIFS(统调负荷!$F:$F,统调负荷!$B:$B,L$3,统调负荷!$C:$C,$A12)/10,"")</f>
        <v/>
      </c>
      <c r="M12" s="91">
        <f>IFERROR(AVERAGEIFS(统调负荷!$F:$F,统调负荷!$B:$B,M$3,统调负荷!$C:$C,$A12)/10,"")</f>
        <v/>
      </c>
      <c r="N12" s="91">
        <f>IFERROR(AVERAGEIFS(统调负荷!$F:$F,统调负荷!$B:$B,N$3,统调负荷!$C:$C,$A12)/10,"")</f>
        <v/>
      </c>
      <c r="O12" s="91">
        <f>IFERROR(AVERAGEIFS(统调负荷!$F:$F,统调负荷!$B:$B,O$3,统调负荷!$C:$C,$A12)/10,"")</f>
        <v/>
      </c>
      <c r="P12" s="91">
        <f>IFERROR(AVERAGEIFS(统调负荷!$F:$F,统调负荷!$B:$B,P$3,统调负荷!$C:$C,$A12)/10,"")</f>
        <v/>
      </c>
      <c r="Q12" s="91">
        <f>IFERROR(AVERAGEIFS(统调负荷!$F:$F,统调负荷!$B:$B,Q$3,统调负荷!$C:$C,$A12)/10,"")</f>
        <v/>
      </c>
      <c r="R12" s="91">
        <f>IFERROR(AVERAGEIFS(统调负荷!$F:$F,统调负荷!$B:$B,R$3,统调负荷!$C:$C,$A12)/10,"")</f>
        <v/>
      </c>
      <c r="S12" s="91">
        <f>IFERROR(AVERAGEIFS(统调负荷!$F:$F,统调负荷!$B:$B,S$3,统调负荷!$C:$C,$A12)/10,"")</f>
        <v/>
      </c>
      <c r="T12" s="91">
        <f>IFERROR(AVERAGEIFS(统调负荷!$F:$F,统调负荷!$B:$B,T$3,统调负荷!$C:$C,$A12)/10,"")</f>
        <v/>
      </c>
      <c r="U12" s="91">
        <f>IFERROR(AVERAGEIFS(统调负荷!$F:$F,统调负荷!$B:$B,U$3,统调负荷!$C:$C,$A12)/10,"")</f>
        <v/>
      </c>
      <c r="V12" s="91">
        <f>IFERROR(AVERAGEIFS(统调负荷!$F:$F,统调负荷!$B:$B,V$3,统调负荷!$C:$C,$A12)/10,"")</f>
        <v/>
      </c>
      <c r="W12" s="91">
        <f>IFERROR(AVERAGEIFS(统调负荷!$F:$F,统调负荷!$B:$B,W$3,统调负荷!$C:$C,$A12)/10,"")</f>
        <v/>
      </c>
      <c r="X12" s="91">
        <f>IFERROR(AVERAGEIFS(统调负荷!$F:$F,统调负荷!$B:$B,X$3,统调负荷!$C:$C,$A12)/10,"")</f>
        <v/>
      </c>
      <c r="Y12" s="91">
        <f>IFERROR(AVERAGEIFS(统调负荷!$F:$F,统调负荷!$B:$B,Y$3,统调负荷!$C:$C,$A12)/10,"")</f>
        <v/>
      </c>
      <c r="Z12" s="91">
        <f>IFERROR(AVERAGEIFS(统调负荷!$F:$F,统调负荷!$B:$B,Z$3,统调负荷!$C:$C,$A12)/10,"")</f>
        <v/>
      </c>
      <c r="AA12" s="91">
        <f>IFERROR(AVERAGEIFS(统调负荷!$F:$F,统调负荷!$B:$B,AA$3,统调负荷!$C:$C,$A12)/10,"")</f>
        <v/>
      </c>
      <c r="AB12" s="91">
        <f>IFERROR(AVERAGEIFS(统调负荷!$F:$F,统调负荷!$B:$B,AB$3,统调负荷!$C:$C,$A12)/10,"")</f>
        <v/>
      </c>
      <c r="AC12" s="91">
        <f>IFERROR(AVERAGEIFS(统调负荷!$F:$F,统调负荷!$B:$B,AC$3,统调负荷!$C:$C,$A12)/10,"")</f>
        <v/>
      </c>
      <c r="AD12" s="91" t="n"/>
      <c r="AE12" s="23">
        <f>检修、备用和必开!$A10</f>
        <v/>
      </c>
      <c r="AF12" s="92">
        <f>IFERROR(OFFSET($A$3,ROW(AE9)*2,COLUMN(E11))-OFFSET($A$3,ROW(AE9)*2-1,COLUMN(E11)),"")</f>
        <v/>
      </c>
      <c r="AG12" s="92">
        <f>IFERROR(OFFSET($A$3,ROW(AF9)*2,COLUMN(F11))-OFFSET($A$3,ROW(AF9)*2-1,COLUMN(F11)),"")</f>
        <v/>
      </c>
      <c r="AH12" s="92">
        <f>IFERROR(OFFSET($A$3,ROW(AG9)*2,COLUMN(G11))-OFFSET($A$3,ROW(AG9)*2-1,COLUMN(G11)),"")</f>
        <v/>
      </c>
      <c r="AI12" s="92">
        <f>IFERROR(OFFSET($A$3,ROW(AH9)*2,COLUMN(H11))-OFFSET($A$3,ROW(AH9)*2-1,COLUMN(H11)),"")</f>
        <v/>
      </c>
      <c r="AJ12" s="92">
        <f>IFERROR(OFFSET($A$3,ROW(AI9)*2,COLUMN(I11))-OFFSET($A$3,ROW(AI9)*2-1,COLUMN(I11)),"")</f>
        <v/>
      </c>
      <c r="AK12" s="92">
        <f>IFERROR(OFFSET($A$3,ROW(AJ9)*2,COLUMN(J11))-OFFSET($A$3,ROW(AJ9)*2-1,COLUMN(J11)),"")</f>
        <v/>
      </c>
      <c r="AL12" s="92">
        <f>IFERROR(OFFSET($A$3,ROW(AK9)*2,COLUMN(K11))-OFFSET($A$3,ROW(AK9)*2-1,COLUMN(K11)),"")</f>
        <v/>
      </c>
      <c r="AM12" s="92">
        <f>IFERROR(OFFSET($A$3,ROW(AL9)*2,COLUMN(L11))-OFFSET($A$3,ROW(AL9)*2-1,COLUMN(L11)),"")</f>
        <v/>
      </c>
      <c r="AN12" s="92">
        <f>IFERROR(OFFSET($A$3,ROW(AM9)*2,COLUMN(M11))-OFFSET($A$3,ROW(AM9)*2-1,COLUMN(M11)),"")</f>
        <v/>
      </c>
      <c r="AO12" s="92">
        <f>IFERROR(OFFSET($A$3,ROW(AN9)*2,COLUMN(N11))-OFFSET($A$3,ROW(AN9)*2-1,COLUMN(N11)),"")</f>
        <v/>
      </c>
      <c r="AP12" s="92">
        <f>IFERROR(OFFSET($A$3,ROW(AO9)*2,COLUMN(O11))-OFFSET($A$3,ROW(AO9)*2-1,COLUMN(O11)),"")</f>
        <v/>
      </c>
      <c r="AQ12" s="92">
        <f>IFERROR(OFFSET($A$3,ROW(AP9)*2,COLUMN(P11))-OFFSET($A$3,ROW(AP9)*2-1,COLUMN(P11)),"")</f>
        <v/>
      </c>
      <c r="AR12" s="92">
        <f>IFERROR(OFFSET($A$3,ROW(AQ9)*2,COLUMN(Q11))-OFFSET($A$3,ROW(AQ9)*2-1,COLUMN(Q11)),"")</f>
        <v/>
      </c>
      <c r="AS12" s="92">
        <f>IFERROR(OFFSET($A$3,ROW(AR9)*2,COLUMN(R11))-OFFSET($A$3,ROW(AR9)*2-1,COLUMN(R11)),"")</f>
        <v/>
      </c>
      <c r="AT12" s="92">
        <f>IFERROR(OFFSET($A$3,ROW(AS9)*2,COLUMN(S11))-OFFSET($A$3,ROW(AS9)*2-1,COLUMN(S11)),"")</f>
        <v/>
      </c>
      <c r="AU12" s="92">
        <f>IFERROR(OFFSET($A$3,ROW(AT9)*2,COLUMN(T11))-OFFSET($A$3,ROW(AT9)*2-1,COLUMN(T11)),"")</f>
        <v/>
      </c>
      <c r="AV12" s="92">
        <f>IFERROR(OFFSET($A$3,ROW(AU9)*2,COLUMN(U11))-OFFSET($A$3,ROW(AU9)*2-1,COLUMN(U11)),"")</f>
        <v/>
      </c>
      <c r="AW12" s="92">
        <f>IFERROR(OFFSET($A$3,ROW(AV9)*2,COLUMN(V11))-OFFSET($A$3,ROW(AV9)*2-1,COLUMN(V11)),"")</f>
        <v/>
      </c>
      <c r="AX12" s="92">
        <f>IFERROR(OFFSET($A$3,ROW(AW9)*2,COLUMN(W11))-OFFSET($A$3,ROW(AW9)*2-1,COLUMN(W11)),"")</f>
        <v/>
      </c>
      <c r="AY12" s="92">
        <f>IFERROR(OFFSET($A$3,ROW(AX9)*2,COLUMN(X11))-OFFSET($A$3,ROW(AX9)*2-1,COLUMN(X11)),"")</f>
        <v/>
      </c>
      <c r="AZ12" s="92">
        <f>IFERROR(OFFSET($A$3,ROW(AY9)*2,COLUMN(Y11))-OFFSET($A$3,ROW(AY9)*2-1,COLUMN(Y11)),"")</f>
        <v/>
      </c>
      <c r="BA12" s="92">
        <f>IFERROR(OFFSET($A$3,ROW(AZ9)*2,COLUMN(Z11))-OFFSET($A$3,ROW(AZ9)*2-1,COLUMN(Z11)),"")</f>
        <v/>
      </c>
      <c r="BB12" s="92">
        <f>IFERROR(OFFSET($A$3,ROW(BA9)*2,COLUMN(AA11))-OFFSET($A$3,ROW(BA9)*2-1,COLUMN(AA11)),"")</f>
        <v/>
      </c>
      <c r="BC12" s="92">
        <f>IFERROR(OFFSET($A$3,ROW(BB9)*2,COLUMN(AB11))-OFFSET($A$3,ROW(BB9)*2-1,COLUMN(AB11)),"")</f>
        <v/>
      </c>
    </row>
    <row r="13">
      <c r="A13" s="102">
        <f>统调负荷24小时!A13</f>
        <v/>
      </c>
      <c r="B13" s="100" t="inlineStr">
        <is>
          <t>实际</t>
        </is>
      </c>
      <c r="C13" s="91">
        <f>IFERROR(AVERAGE(F13:AC13),"")</f>
        <v/>
      </c>
      <c r="D13" s="91">
        <f>IFERROR(MAX(F13:AC13),"")</f>
        <v/>
      </c>
      <c r="E13" s="91">
        <f>IFERROR(MIN(F13:AC13),"")</f>
        <v/>
      </c>
      <c r="F13" s="91">
        <f>IFERROR(AVERAGEIFS(统调负荷!$O:$O,统调负荷!$B:$B,F$3,统调负荷!$C:$C,$A13)/10,"")</f>
        <v/>
      </c>
      <c r="G13" s="91">
        <f>IFERROR(AVERAGEIFS(统调负荷!$O:$O,统调负荷!$B:$B,G$3,统调负荷!$C:$C,$A13)/10,"")</f>
        <v/>
      </c>
      <c r="H13" s="91">
        <f>IFERROR(AVERAGEIFS(统调负荷!$O:$O,统调负荷!$B:$B,H$3,统调负荷!$C:$C,$A13)/10,"")</f>
        <v/>
      </c>
      <c r="I13" s="91">
        <f>IFERROR(AVERAGEIFS(统调负荷!$O:$O,统调负荷!$B:$B,I$3,统调负荷!$C:$C,$A13)/10,"")</f>
        <v/>
      </c>
      <c r="J13" s="91">
        <f>IFERROR(AVERAGEIFS(统调负荷!$O:$O,统调负荷!$B:$B,J$3,统调负荷!$C:$C,$A13)/10,"")</f>
        <v/>
      </c>
      <c r="K13" s="91">
        <f>IFERROR(AVERAGEIFS(统调负荷!$O:$O,统调负荷!$B:$B,K$3,统调负荷!$C:$C,$A13)/10,"")</f>
        <v/>
      </c>
      <c r="L13" s="91">
        <f>IFERROR(AVERAGEIFS(统调负荷!$O:$O,统调负荷!$B:$B,L$3,统调负荷!$C:$C,$A13)/10,"")</f>
        <v/>
      </c>
      <c r="M13" s="91">
        <f>IFERROR(AVERAGEIFS(统调负荷!$O:$O,统调负荷!$B:$B,M$3,统调负荷!$C:$C,$A13)/10,"")</f>
        <v/>
      </c>
      <c r="N13" s="91">
        <f>IFERROR(AVERAGEIFS(统调负荷!$O:$O,统调负荷!$B:$B,N$3,统调负荷!$C:$C,$A13)/10,"")</f>
        <v/>
      </c>
      <c r="O13" s="91">
        <f>IFERROR(AVERAGEIFS(统调负荷!$O:$O,统调负荷!$B:$B,O$3,统调负荷!$C:$C,$A13)/10,"")</f>
        <v/>
      </c>
      <c r="P13" s="91">
        <f>IFERROR(AVERAGEIFS(统调负荷!$O:$O,统调负荷!$B:$B,P$3,统调负荷!$C:$C,$A13)/10,"")</f>
        <v/>
      </c>
      <c r="Q13" s="91">
        <f>IFERROR(AVERAGEIFS(统调负荷!$O:$O,统调负荷!$B:$B,Q$3,统调负荷!$C:$C,$A13)/10,"")</f>
        <v/>
      </c>
      <c r="R13" s="91">
        <f>IFERROR(AVERAGEIFS(统调负荷!$O:$O,统调负荷!$B:$B,R$3,统调负荷!$C:$C,$A13)/10,"")</f>
        <v/>
      </c>
      <c r="S13" s="91">
        <f>IFERROR(AVERAGEIFS(统调负荷!$O:$O,统调负荷!$B:$B,S$3,统调负荷!$C:$C,$A13)/10,"")</f>
        <v/>
      </c>
      <c r="T13" s="91">
        <f>IFERROR(AVERAGEIFS(统调负荷!$O:$O,统调负荷!$B:$B,T$3,统调负荷!$C:$C,$A13)/10,"")</f>
        <v/>
      </c>
      <c r="U13" s="91">
        <f>IFERROR(AVERAGEIFS(统调负荷!$O:$O,统调负荷!$B:$B,U$3,统调负荷!$C:$C,$A13)/10,"")</f>
        <v/>
      </c>
      <c r="V13" s="91">
        <f>IFERROR(AVERAGEIFS(统调负荷!$O:$O,统调负荷!$B:$B,V$3,统调负荷!$C:$C,$A13)/10,"")</f>
        <v/>
      </c>
      <c r="W13" s="91">
        <f>IFERROR(AVERAGEIFS(统调负荷!$O:$O,统调负荷!$B:$B,W$3,统调负荷!$C:$C,$A13)/10,"")</f>
        <v/>
      </c>
      <c r="X13" s="91">
        <f>IFERROR(AVERAGEIFS(统调负荷!$O:$O,统调负荷!$B:$B,X$3,统调负荷!$C:$C,$A13)/10,"")</f>
        <v/>
      </c>
      <c r="Y13" s="91">
        <f>IFERROR(AVERAGEIFS(统调负荷!$O:$O,统调负荷!$B:$B,Y$3,统调负荷!$C:$C,$A13)/10,"")</f>
        <v/>
      </c>
      <c r="Z13" s="91">
        <f>IFERROR(AVERAGEIFS(统调负荷!$O:$O,统调负荷!$B:$B,Z$3,统调负荷!$C:$C,$A13)/10,"")</f>
        <v/>
      </c>
      <c r="AA13" s="91">
        <f>IFERROR(AVERAGEIFS(统调负荷!$O:$O,统调负荷!$B:$B,AA$3,统调负荷!$C:$C,$A13)/10,"")</f>
        <v/>
      </c>
      <c r="AB13" s="91">
        <f>IFERROR(AVERAGEIFS(统调负荷!$O:$O,统调负荷!$B:$B,AB$3,统调负荷!$C:$C,$A13)/10,"")</f>
        <v/>
      </c>
      <c r="AC13" s="91">
        <f>IFERROR(AVERAGEIFS(统调负荷!$O:$O,统调负荷!$B:$B,AC$3,统调负荷!$C:$C,$A13)/10,"")</f>
        <v/>
      </c>
      <c r="AD13" s="91" t="n"/>
      <c r="AE13" s="23">
        <f>检修、备用和必开!$A11</f>
        <v/>
      </c>
      <c r="AF13" s="92">
        <f>IFERROR(OFFSET($A$3,ROW(AE10)*2,COLUMN(E12))-OFFSET($A$3,ROW(AE10)*2-1,COLUMN(E12)),"")</f>
        <v/>
      </c>
      <c r="AG13" s="92">
        <f>IFERROR(OFFSET($A$3,ROW(AF10)*2,COLUMN(F12))-OFFSET($A$3,ROW(AF10)*2-1,COLUMN(F12)),"")</f>
        <v/>
      </c>
      <c r="AH13" s="92">
        <f>IFERROR(OFFSET($A$3,ROW(AG10)*2,COLUMN(G12))-OFFSET($A$3,ROW(AG10)*2-1,COLUMN(G12)),"")</f>
        <v/>
      </c>
      <c r="AI13" s="92">
        <f>IFERROR(OFFSET($A$3,ROW(AH10)*2,COLUMN(H12))-OFFSET($A$3,ROW(AH10)*2-1,COLUMN(H12)),"")</f>
        <v/>
      </c>
      <c r="AJ13" s="92">
        <f>IFERROR(OFFSET($A$3,ROW(AI10)*2,COLUMN(I12))-OFFSET($A$3,ROW(AI10)*2-1,COLUMN(I12)),"")</f>
        <v/>
      </c>
      <c r="AK13" s="92">
        <f>IFERROR(OFFSET($A$3,ROW(AJ10)*2,COLUMN(J12))-OFFSET($A$3,ROW(AJ10)*2-1,COLUMN(J12)),"")</f>
        <v/>
      </c>
      <c r="AL13" s="92">
        <f>IFERROR(OFFSET($A$3,ROW(AK10)*2,COLUMN(K12))-OFFSET($A$3,ROW(AK10)*2-1,COLUMN(K12)),"")</f>
        <v/>
      </c>
      <c r="AM13" s="92">
        <f>IFERROR(OFFSET($A$3,ROW(AL10)*2,COLUMN(L12))-OFFSET($A$3,ROW(AL10)*2-1,COLUMN(L12)),"")</f>
        <v/>
      </c>
      <c r="AN13" s="92">
        <f>IFERROR(OFFSET($A$3,ROW(AM10)*2,COLUMN(M12))-OFFSET($A$3,ROW(AM10)*2-1,COLUMN(M12)),"")</f>
        <v/>
      </c>
      <c r="AO13" s="92">
        <f>IFERROR(OFFSET($A$3,ROW(AN10)*2,COLUMN(N12))-OFFSET($A$3,ROW(AN10)*2-1,COLUMN(N12)),"")</f>
        <v/>
      </c>
      <c r="AP13" s="92">
        <f>IFERROR(OFFSET($A$3,ROW(AO10)*2,COLUMN(O12))-OFFSET($A$3,ROW(AO10)*2-1,COLUMN(O12)),"")</f>
        <v/>
      </c>
      <c r="AQ13" s="92">
        <f>IFERROR(OFFSET($A$3,ROW(AP10)*2,COLUMN(P12))-OFFSET($A$3,ROW(AP10)*2-1,COLUMN(P12)),"")</f>
        <v/>
      </c>
      <c r="AR13" s="92">
        <f>IFERROR(OFFSET($A$3,ROW(AQ10)*2,COLUMN(Q12))-OFFSET($A$3,ROW(AQ10)*2-1,COLUMN(Q12)),"")</f>
        <v/>
      </c>
      <c r="AS13" s="92">
        <f>IFERROR(OFFSET($A$3,ROW(AR10)*2,COLUMN(R12))-OFFSET($A$3,ROW(AR10)*2-1,COLUMN(R12)),"")</f>
        <v/>
      </c>
      <c r="AT13" s="92">
        <f>IFERROR(OFFSET($A$3,ROW(AS10)*2,COLUMN(S12))-OFFSET($A$3,ROW(AS10)*2-1,COLUMN(S12)),"")</f>
        <v/>
      </c>
      <c r="AU13" s="92">
        <f>IFERROR(OFFSET($A$3,ROW(AT10)*2,COLUMN(T12))-OFFSET($A$3,ROW(AT10)*2-1,COLUMN(T12)),"")</f>
        <v/>
      </c>
      <c r="AV13" s="92">
        <f>IFERROR(OFFSET($A$3,ROW(AU10)*2,COLUMN(U12))-OFFSET($A$3,ROW(AU10)*2-1,COLUMN(U12)),"")</f>
        <v/>
      </c>
      <c r="AW13" s="92">
        <f>IFERROR(OFFSET($A$3,ROW(AV10)*2,COLUMN(V12))-OFFSET($A$3,ROW(AV10)*2-1,COLUMN(V12)),"")</f>
        <v/>
      </c>
      <c r="AX13" s="92">
        <f>IFERROR(OFFSET($A$3,ROW(AW10)*2,COLUMN(W12))-OFFSET($A$3,ROW(AW10)*2-1,COLUMN(W12)),"")</f>
        <v/>
      </c>
      <c r="AY13" s="92">
        <f>IFERROR(OFFSET($A$3,ROW(AX10)*2,COLUMN(X12))-OFFSET($A$3,ROW(AX10)*2-1,COLUMN(X12)),"")</f>
        <v/>
      </c>
      <c r="AZ13" s="92">
        <f>IFERROR(OFFSET($A$3,ROW(AY10)*2,COLUMN(Y12))-OFFSET($A$3,ROW(AY10)*2-1,COLUMN(Y12)),"")</f>
        <v/>
      </c>
      <c r="BA13" s="92">
        <f>IFERROR(OFFSET($A$3,ROW(AZ10)*2,COLUMN(Z12))-OFFSET($A$3,ROW(AZ10)*2-1,COLUMN(Z12)),"")</f>
        <v/>
      </c>
      <c r="BB13" s="92">
        <f>IFERROR(OFFSET($A$3,ROW(BA10)*2,COLUMN(AA12))-OFFSET($A$3,ROW(BA10)*2-1,COLUMN(AA12)),"")</f>
        <v/>
      </c>
      <c r="BC13" s="92">
        <f>IFERROR(OFFSET($A$3,ROW(BB10)*2,COLUMN(AB12))-OFFSET($A$3,ROW(BB10)*2-1,COLUMN(AB12)),"")</f>
        <v/>
      </c>
    </row>
    <row r="14">
      <c r="A14" s="102">
        <f>统调负荷24小时!A14</f>
        <v/>
      </c>
      <c r="B14" s="100" t="inlineStr">
        <is>
          <t>预测</t>
        </is>
      </c>
      <c r="C14" s="91">
        <f>IFERROR(AVERAGE(F14:AC14),"")</f>
        <v/>
      </c>
      <c r="D14" s="91">
        <f>IFERROR(MAX(F14:AC14),"")</f>
        <v/>
      </c>
      <c r="E14" s="91">
        <f>IFERROR(MIN(F14:AC14),"")</f>
        <v/>
      </c>
      <c r="F14" s="91">
        <f>IFERROR(AVERAGEIFS(统调负荷!$F:$F,统调负荷!$B:$B,F$3,统调负荷!$C:$C,$A14)/10,"")</f>
        <v/>
      </c>
      <c r="G14" s="91">
        <f>IFERROR(AVERAGEIFS(统调负荷!$F:$F,统调负荷!$B:$B,G$3,统调负荷!$C:$C,$A14)/10,"")</f>
        <v/>
      </c>
      <c r="H14" s="91">
        <f>IFERROR(AVERAGEIFS(统调负荷!$F:$F,统调负荷!$B:$B,H$3,统调负荷!$C:$C,$A14)/10,"")</f>
        <v/>
      </c>
      <c r="I14" s="91">
        <f>IFERROR(AVERAGEIFS(统调负荷!$F:$F,统调负荷!$B:$B,I$3,统调负荷!$C:$C,$A14)/10,"")</f>
        <v/>
      </c>
      <c r="J14" s="91">
        <f>IFERROR(AVERAGEIFS(统调负荷!$F:$F,统调负荷!$B:$B,J$3,统调负荷!$C:$C,$A14)/10,"")</f>
        <v/>
      </c>
      <c r="K14" s="91">
        <f>IFERROR(AVERAGEIFS(统调负荷!$F:$F,统调负荷!$B:$B,K$3,统调负荷!$C:$C,$A14)/10,"")</f>
        <v/>
      </c>
      <c r="L14" s="91">
        <f>IFERROR(AVERAGEIFS(统调负荷!$F:$F,统调负荷!$B:$B,L$3,统调负荷!$C:$C,$A14)/10,"")</f>
        <v/>
      </c>
      <c r="M14" s="91">
        <f>IFERROR(AVERAGEIFS(统调负荷!$F:$F,统调负荷!$B:$B,M$3,统调负荷!$C:$C,$A14)/10,"")</f>
        <v/>
      </c>
      <c r="N14" s="91">
        <f>IFERROR(AVERAGEIFS(统调负荷!$F:$F,统调负荷!$B:$B,N$3,统调负荷!$C:$C,$A14)/10,"")</f>
        <v/>
      </c>
      <c r="O14" s="91">
        <f>IFERROR(AVERAGEIFS(统调负荷!$F:$F,统调负荷!$B:$B,O$3,统调负荷!$C:$C,$A14)/10,"")</f>
        <v/>
      </c>
      <c r="P14" s="91">
        <f>IFERROR(AVERAGEIFS(统调负荷!$F:$F,统调负荷!$B:$B,P$3,统调负荷!$C:$C,$A14)/10,"")</f>
        <v/>
      </c>
      <c r="Q14" s="91">
        <f>IFERROR(AVERAGEIFS(统调负荷!$F:$F,统调负荷!$B:$B,Q$3,统调负荷!$C:$C,$A14)/10,"")</f>
        <v/>
      </c>
      <c r="R14" s="91">
        <f>IFERROR(AVERAGEIFS(统调负荷!$F:$F,统调负荷!$B:$B,R$3,统调负荷!$C:$C,$A14)/10,"")</f>
        <v/>
      </c>
      <c r="S14" s="91">
        <f>IFERROR(AVERAGEIFS(统调负荷!$F:$F,统调负荷!$B:$B,S$3,统调负荷!$C:$C,$A14)/10,"")</f>
        <v/>
      </c>
      <c r="T14" s="91">
        <f>IFERROR(AVERAGEIFS(统调负荷!$F:$F,统调负荷!$B:$B,T$3,统调负荷!$C:$C,$A14)/10,"")</f>
        <v/>
      </c>
      <c r="U14" s="91">
        <f>IFERROR(AVERAGEIFS(统调负荷!$F:$F,统调负荷!$B:$B,U$3,统调负荷!$C:$C,$A14)/10,"")</f>
        <v/>
      </c>
      <c r="V14" s="91">
        <f>IFERROR(AVERAGEIFS(统调负荷!$F:$F,统调负荷!$B:$B,V$3,统调负荷!$C:$C,$A14)/10,"")</f>
        <v/>
      </c>
      <c r="W14" s="91">
        <f>IFERROR(AVERAGEIFS(统调负荷!$F:$F,统调负荷!$B:$B,W$3,统调负荷!$C:$C,$A14)/10,"")</f>
        <v/>
      </c>
      <c r="X14" s="91">
        <f>IFERROR(AVERAGEIFS(统调负荷!$F:$F,统调负荷!$B:$B,X$3,统调负荷!$C:$C,$A14)/10,"")</f>
        <v/>
      </c>
      <c r="Y14" s="91">
        <f>IFERROR(AVERAGEIFS(统调负荷!$F:$F,统调负荷!$B:$B,Y$3,统调负荷!$C:$C,$A14)/10,"")</f>
        <v/>
      </c>
      <c r="Z14" s="91">
        <f>IFERROR(AVERAGEIFS(统调负荷!$F:$F,统调负荷!$B:$B,Z$3,统调负荷!$C:$C,$A14)/10,"")</f>
        <v/>
      </c>
      <c r="AA14" s="91">
        <f>IFERROR(AVERAGEIFS(统调负荷!$F:$F,统调负荷!$B:$B,AA$3,统调负荷!$C:$C,$A14)/10,"")</f>
        <v/>
      </c>
      <c r="AB14" s="91">
        <f>IFERROR(AVERAGEIFS(统调负荷!$F:$F,统调负荷!$B:$B,AB$3,统调负荷!$C:$C,$A14)/10,"")</f>
        <v/>
      </c>
      <c r="AC14" s="91">
        <f>IFERROR(AVERAGEIFS(统调负荷!$F:$F,统调负荷!$B:$B,AC$3,统调负荷!$C:$C,$A14)/10,"")</f>
        <v/>
      </c>
      <c r="AD14" s="91" t="n"/>
      <c r="AE14" s="23">
        <f>检修、备用和必开!$A12</f>
        <v/>
      </c>
      <c r="AF14" s="92">
        <f>IFERROR(OFFSET($A$3,ROW(AE11)*2,COLUMN(E13))-OFFSET($A$3,ROW(AE11)*2-1,COLUMN(E13)),"")</f>
        <v/>
      </c>
      <c r="AG14" s="92">
        <f>IFERROR(OFFSET($A$3,ROW(AF11)*2,COLUMN(F13))-OFFSET($A$3,ROW(AF11)*2-1,COLUMN(F13)),"")</f>
        <v/>
      </c>
      <c r="AH14" s="92">
        <f>IFERROR(OFFSET($A$3,ROW(AG11)*2,COLUMN(G13))-OFFSET($A$3,ROW(AG11)*2-1,COLUMN(G13)),"")</f>
        <v/>
      </c>
      <c r="AI14" s="92">
        <f>IFERROR(OFFSET($A$3,ROW(AH11)*2,COLUMN(H13))-OFFSET($A$3,ROW(AH11)*2-1,COLUMN(H13)),"")</f>
        <v/>
      </c>
      <c r="AJ14" s="92">
        <f>IFERROR(OFFSET($A$3,ROW(AI11)*2,COLUMN(I13))-OFFSET($A$3,ROW(AI11)*2-1,COLUMN(I13)),"")</f>
        <v/>
      </c>
      <c r="AK14" s="92">
        <f>IFERROR(OFFSET($A$3,ROW(AJ11)*2,COLUMN(J13))-OFFSET($A$3,ROW(AJ11)*2-1,COLUMN(J13)),"")</f>
        <v/>
      </c>
      <c r="AL14" s="92">
        <f>IFERROR(OFFSET($A$3,ROW(AK11)*2,COLUMN(K13))-OFFSET($A$3,ROW(AK11)*2-1,COLUMN(K13)),"")</f>
        <v/>
      </c>
      <c r="AM14" s="92">
        <f>IFERROR(OFFSET($A$3,ROW(AL11)*2,COLUMN(L13))-OFFSET($A$3,ROW(AL11)*2-1,COLUMN(L13)),"")</f>
        <v/>
      </c>
      <c r="AN14" s="92">
        <f>IFERROR(OFFSET($A$3,ROW(AM11)*2,COLUMN(M13))-OFFSET($A$3,ROW(AM11)*2-1,COLUMN(M13)),"")</f>
        <v/>
      </c>
      <c r="AO14" s="92">
        <f>IFERROR(OFFSET($A$3,ROW(AN11)*2,COLUMN(N13))-OFFSET($A$3,ROW(AN11)*2-1,COLUMN(N13)),"")</f>
        <v/>
      </c>
      <c r="AP14" s="92">
        <f>IFERROR(OFFSET($A$3,ROW(AO11)*2,COLUMN(O13))-OFFSET($A$3,ROW(AO11)*2-1,COLUMN(O13)),"")</f>
        <v/>
      </c>
      <c r="AQ14" s="92">
        <f>IFERROR(OFFSET($A$3,ROW(AP11)*2,COLUMN(P13))-OFFSET($A$3,ROW(AP11)*2-1,COLUMN(P13)),"")</f>
        <v/>
      </c>
      <c r="AR14" s="92">
        <f>IFERROR(OFFSET($A$3,ROW(AQ11)*2,COLUMN(Q13))-OFFSET($A$3,ROW(AQ11)*2-1,COLUMN(Q13)),"")</f>
        <v/>
      </c>
      <c r="AS14" s="92">
        <f>IFERROR(OFFSET($A$3,ROW(AR11)*2,COLUMN(R13))-OFFSET($A$3,ROW(AR11)*2-1,COLUMN(R13)),"")</f>
        <v/>
      </c>
      <c r="AT14" s="92">
        <f>IFERROR(OFFSET($A$3,ROW(AS11)*2,COLUMN(S13))-OFFSET($A$3,ROW(AS11)*2-1,COLUMN(S13)),"")</f>
        <v/>
      </c>
      <c r="AU14" s="92">
        <f>IFERROR(OFFSET($A$3,ROW(AT11)*2,COLUMN(T13))-OFFSET($A$3,ROW(AT11)*2-1,COLUMN(T13)),"")</f>
        <v/>
      </c>
      <c r="AV14" s="92">
        <f>IFERROR(OFFSET($A$3,ROW(AU11)*2,COLUMN(U13))-OFFSET($A$3,ROW(AU11)*2-1,COLUMN(U13)),"")</f>
        <v/>
      </c>
      <c r="AW14" s="92">
        <f>IFERROR(OFFSET($A$3,ROW(AV11)*2,COLUMN(V13))-OFFSET($A$3,ROW(AV11)*2-1,COLUMN(V13)),"")</f>
        <v/>
      </c>
      <c r="AX14" s="92">
        <f>IFERROR(OFFSET($A$3,ROW(AW11)*2,COLUMN(W13))-OFFSET($A$3,ROW(AW11)*2-1,COLUMN(W13)),"")</f>
        <v/>
      </c>
      <c r="AY14" s="92">
        <f>IFERROR(OFFSET($A$3,ROW(AX11)*2,COLUMN(X13))-OFFSET($A$3,ROW(AX11)*2-1,COLUMN(X13)),"")</f>
        <v/>
      </c>
      <c r="AZ14" s="92">
        <f>IFERROR(OFFSET($A$3,ROW(AY11)*2,COLUMN(Y13))-OFFSET($A$3,ROW(AY11)*2-1,COLUMN(Y13)),"")</f>
        <v/>
      </c>
      <c r="BA14" s="92">
        <f>IFERROR(OFFSET($A$3,ROW(AZ11)*2,COLUMN(Z13))-OFFSET($A$3,ROW(AZ11)*2-1,COLUMN(Z13)),"")</f>
        <v/>
      </c>
      <c r="BB14" s="92">
        <f>IFERROR(OFFSET($A$3,ROW(BA11)*2,COLUMN(AA13))-OFFSET($A$3,ROW(BA11)*2-1,COLUMN(AA13)),"")</f>
        <v/>
      </c>
      <c r="BC14" s="92">
        <f>IFERROR(OFFSET($A$3,ROW(BB11)*2,COLUMN(AB13))-OFFSET($A$3,ROW(BB11)*2-1,COLUMN(AB13)),"")</f>
        <v/>
      </c>
    </row>
    <row r="15">
      <c r="A15" s="102">
        <f>统调负荷24小时!A15</f>
        <v/>
      </c>
      <c r="B15" s="100" t="inlineStr">
        <is>
          <t>实际</t>
        </is>
      </c>
      <c r="C15" s="91">
        <f>IFERROR(AVERAGE(F15:AC15),"")</f>
        <v/>
      </c>
      <c r="D15" s="91">
        <f>IFERROR(MAX(F15:AC15),"")</f>
        <v/>
      </c>
      <c r="E15" s="91">
        <f>IFERROR(MIN(F15:AC15),"")</f>
        <v/>
      </c>
      <c r="F15" s="91">
        <f>IFERROR(AVERAGEIFS(统调负荷!$O:$O,统调负荷!$B:$B,F$3,统调负荷!$C:$C,$A15)/10,"")</f>
        <v/>
      </c>
      <c r="G15" s="91">
        <f>IFERROR(AVERAGEIFS(统调负荷!$O:$O,统调负荷!$B:$B,G$3,统调负荷!$C:$C,$A15)/10,"")</f>
        <v/>
      </c>
      <c r="H15" s="91">
        <f>IFERROR(AVERAGEIFS(统调负荷!$O:$O,统调负荷!$B:$B,H$3,统调负荷!$C:$C,$A15)/10,"")</f>
        <v/>
      </c>
      <c r="I15" s="91">
        <f>IFERROR(AVERAGEIFS(统调负荷!$O:$O,统调负荷!$B:$B,I$3,统调负荷!$C:$C,$A15)/10,"")</f>
        <v/>
      </c>
      <c r="J15" s="91">
        <f>IFERROR(AVERAGEIFS(统调负荷!$O:$O,统调负荷!$B:$B,J$3,统调负荷!$C:$C,$A15)/10,"")</f>
        <v/>
      </c>
      <c r="K15" s="91">
        <f>IFERROR(AVERAGEIFS(统调负荷!$O:$O,统调负荷!$B:$B,K$3,统调负荷!$C:$C,$A15)/10,"")</f>
        <v/>
      </c>
      <c r="L15" s="91">
        <f>IFERROR(AVERAGEIFS(统调负荷!$O:$O,统调负荷!$B:$B,L$3,统调负荷!$C:$C,$A15)/10,"")</f>
        <v/>
      </c>
      <c r="M15" s="91">
        <f>IFERROR(AVERAGEIFS(统调负荷!$O:$O,统调负荷!$B:$B,M$3,统调负荷!$C:$C,$A15)/10,"")</f>
        <v/>
      </c>
      <c r="N15" s="91">
        <f>IFERROR(AVERAGEIFS(统调负荷!$O:$O,统调负荷!$B:$B,N$3,统调负荷!$C:$C,$A15)/10,"")</f>
        <v/>
      </c>
      <c r="O15" s="91">
        <f>IFERROR(AVERAGEIFS(统调负荷!$O:$O,统调负荷!$B:$B,O$3,统调负荷!$C:$C,$A15)/10,"")</f>
        <v/>
      </c>
      <c r="P15" s="91">
        <f>IFERROR(AVERAGEIFS(统调负荷!$O:$O,统调负荷!$B:$B,P$3,统调负荷!$C:$C,$A15)/10,"")</f>
        <v/>
      </c>
      <c r="Q15" s="91">
        <f>IFERROR(AVERAGEIFS(统调负荷!$O:$O,统调负荷!$B:$B,Q$3,统调负荷!$C:$C,$A15)/10,"")</f>
        <v/>
      </c>
      <c r="R15" s="91">
        <f>IFERROR(AVERAGEIFS(统调负荷!$O:$O,统调负荷!$B:$B,R$3,统调负荷!$C:$C,$A15)/10,"")</f>
        <v/>
      </c>
      <c r="S15" s="91">
        <f>IFERROR(AVERAGEIFS(统调负荷!$O:$O,统调负荷!$B:$B,S$3,统调负荷!$C:$C,$A15)/10,"")</f>
        <v/>
      </c>
      <c r="T15" s="91">
        <f>IFERROR(AVERAGEIFS(统调负荷!$O:$O,统调负荷!$B:$B,T$3,统调负荷!$C:$C,$A15)/10,"")</f>
        <v/>
      </c>
      <c r="U15" s="91">
        <f>IFERROR(AVERAGEIFS(统调负荷!$O:$O,统调负荷!$B:$B,U$3,统调负荷!$C:$C,$A15)/10,"")</f>
        <v/>
      </c>
      <c r="V15" s="91">
        <f>IFERROR(AVERAGEIFS(统调负荷!$O:$O,统调负荷!$B:$B,V$3,统调负荷!$C:$C,$A15)/10,"")</f>
        <v/>
      </c>
      <c r="W15" s="91">
        <f>IFERROR(AVERAGEIFS(统调负荷!$O:$O,统调负荷!$B:$B,W$3,统调负荷!$C:$C,$A15)/10,"")</f>
        <v/>
      </c>
      <c r="X15" s="91">
        <f>IFERROR(AVERAGEIFS(统调负荷!$O:$O,统调负荷!$B:$B,X$3,统调负荷!$C:$C,$A15)/10,"")</f>
        <v/>
      </c>
      <c r="Y15" s="91">
        <f>IFERROR(AVERAGEIFS(统调负荷!$O:$O,统调负荷!$B:$B,Y$3,统调负荷!$C:$C,$A15)/10,"")</f>
        <v/>
      </c>
      <c r="Z15" s="91">
        <f>IFERROR(AVERAGEIFS(统调负荷!$O:$O,统调负荷!$B:$B,Z$3,统调负荷!$C:$C,$A15)/10,"")</f>
        <v/>
      </c>
      <c r="AA15" s="91">
        <f>IFERROR(AVERAGEIFS(统调负荷!$O:$O,统调负荷!$B:$B,AA$3,统调负荷!$C:$C,$A15)/10,"")</f>
        <v/>
      </c>
      <c r="AB15" s="91">
        <f>IFERROR(AVERAGEIFS(统调负荷!$O:$O,统调负荷!$B:$B,AB$3,统调负荷!$C:$C,$A15)/10,"")</f>
        <v/>
      </c>
      <c r="AC15" s="91">
        <f>IFERROR(AVERAGEIFS(统调负荷!$O:$O,统调负荷!$B:$B,AC$3,统调负荷!$C:$C,$A15)/10,"")</f>
        <v/>
      </c>
      <c r="AD15" s="91" t="n"/>
      <c r="AE15" s="23">
        <f>检修、备用和必开!$A13</f>
        <v/>
      </c>
      <c r="AF15" s="92">
        <f>IFERROR(OFFSET($A$3,ROW(AE12)*2,COLUMN(E14))-OFFSET($A$3,ROW(AE12)*2-1,COLUMN(E14)),"")</f>
        <v/>
      </c>
      <c r="AG15" s="92">
        <f>IFERROR(OFFSET($A$3,ROW(AF12)*2,COLUMN(F14))-OFFSET($A$3,ROW(AF12)*2-1,COLUMN(F14)),"")</f>
        <v/>
      </c>
      <c r="AH15" s="92">
        <f>IFERROR(OFFSET($A$3,ROW(AG12)*2,COLUMN(G14))-OFFSET($A$3,ROW(AG12)*2-1,COLUMN(G14)),"")</f>
        <v/>
      </c>
      <c r="AI15" s="92">
        <f>IFERROR(OFFSET($A$3,ROW(AH12)*2,COLUMN(H14))-OFFSET($A$3,ROW(AH12)*2-1,COLUMN(H14)),"")</f>
        <v/>
      </c>
      <c r="AJ15" s="92">
        <f>IFERROR(OFFSET($A$3,ROW(AI12)*2,COLUMN(I14))-OFFSET($A$3,ROW(AI12)*2-1,COLUMN(I14)),"")</f>
        <v/>
      </c>
      <c r="AK15" s="92">
        <f>IFERROR(OFFSET($A$3,ROW(AJ12)*2,COLUMN(J14))-OFFSET($A$3,ROW(AJ12)*2-1,COLUMN(J14)),"")</f>
        <v/>
      </c>
      <c r="AL15" s="92">
        <f>IFERROR(OFFSET($A$3,ROW(AK12)*2,COLUMN(K14))-OFFSET($A$3,ROW(AK12)*2-1,COLUMN(K14)),"")</f>
        <v/>
      </c>
      <c r="AM15" s="92">
        <f>IFERROR(OFFSET($A$3,ROW(AL12)*2,COLUMN(L14))-OFFSET($A$3,ROW(AL12)*2-1,COLUMN(L14)),"")</f>
        <v/>
      </c>
      <c r="AN15" s="92">
        <f>IFERROR(OFFSET($A$3,ROW(AM12)*2,COLUMN(M14))-OFFSET($A$3,ROW(AM12)*2-1,COLUMN(M14)),"")</f>
        <v/>
      </c>
      <c r="AO15" s="92">
        <f>IFERROR(OFFSET($A$3,ROW(AN12)*2,COLUMN(N14))-OFFSET($A$3,ROW(AN12)*2-1,COLUMN(N14)),"")</f>
        <v/>
      </c>
      <c r="AP15" s="92">
        <f>IFERROR(OFFSET($A$3,ROW(AO12)*2,COLUMN(O14))-OFFSET($A$3,ROW(AO12)*2-1,COLUMN(O14)),"")</f>
        <v/>
      </c>
      <c r="AQ15" s="92">
        <f>IFERROR(OFFSET($A$3,ROW(AP12)*2,COLUMN(P14))-OFFSET($A$3,ROW(AP12)*2-1,COLUMN(P14)),"")</f>
        <v/>
      </c>
      <c r="AR15" s="92">
        <f>IFERROR(OFFSET($A$3,ROW(AQ12)*2,COLUMN(Q14))-OFFSET($A$3,ROW(AQ12)*2-1,COLUMN(Q14)),"")</f>
        <v/>
      </c>
      <c r="AS15" s="92">
        <f>IFERROR(OFFSET($A$3,ROW(AR12)*2,COLUMN(R14))-OFFSET($A$3,ROW(AR12)*2-1,COLUMN(R14)),"")</f>
        <v/>
      </c>
      <c r="AT15" s="92">
        <f>IFERROR(OFFSET($A$3,ROW(AS12)*2,COLUMN(S14))-OFFSET($A$3,ROW(AS12)*2-1,COLUMN(S14)),"")</f>
        <v/>
      </c>
      <c r="AU15" s="92">
        <f>IFERROR(OFFSET($A$3,ROW(AT12)*2,COLUMN(T14))-OFFSET($A$3,ROW(AT12)*2-1,COLUMN(T14)),"")</f>
        <v/>
      </c>
      <c r="AV15" s="92">
        <f>IFERROR(OFFSET($A$3,ROW(AU12)*2,COLUMN(U14))-OFFSET($A$3,ROW(AU12)*2-1,COLUMN(U14)),"")</f>
        <v/>
      </c>
      <c r="AW15" s="92">
        <f>IFERROR(OFFSET($A$3,ROW(AV12)*2,COLUMN(V14))-OFFSET($A$3,ROW(AV12)*2-1,COLUMN(V14)),"")</f>
        <v/>
      </c>
      <c r="AX15" s="92">
        <f>IFERROR(OFFSET($A$3,ROW(AW12)*2,COLUMN(W14))-OFFSET($A$3,ROW(AW12)*2-1,COLUMN(W14)),"")</f>
        <v/>
      </c>
      <c r="AY15" s="92">
        <f>IFERROR(OFFSET($A$3,ROW(AX12)*2,COLUMN(X14))-OFFSET($A$3,ROW(AX12)*2-1,COLUMN(X14)),"")</f>
        <v/>
      </c>
      <c r="AZ15" s="92">
        <f>IFERROR(OFFSET($A$3,ROW(AY12)*2,COLUMN(Y14))-OFFSET($A$3,ROW(AY12)*2-1,COLUMN(Y14)),"")</f>
        <v/>
      </c>
      <c r="BA15" s="92">
        <f>IFERROR(OFFSET($A$3,ROW(AZ12)*2,COLUMN(Z14))-OFFSET($A$3,ROW(AZ12)*2-1,COLUMN(Z14)),"")</f>
        <v/>
      </c>
      <c r="BB15" s="92">
        <f>IFERROR(OFFSET($A$3,ROW(BA12)*2,COLUMN(AA14))-OFFSET($A$3,ROW(BA12)*2-1,COLUMN(AA14)),"")</f>
        <v/>
      </c>
      <c r="BC15" s="92">
        <f>IFERROR(OFFSET($A$3,ROW(BB12)*2,COLUMN(AB14))-OFFSET($A$3,ROW(BB12)*2-1,COLUMN(AB14)),"")</f>
        <v/>
      </c>
    </row>
    <row r="16">
      <c r="A16" s="102">
        <f>统调负荷24小时!A16</f>
        <v/>
      </c>
      <c r="B16" s="100" t="inlineStr">
        <is>
          <t>预测</t>
        </is>
      </c>
      <c r="C16" s="91">
        <f>IFERROR(AVERAGE(F16:AC16),"")</f>
        <v/>
      </c>
      <c r="D16" s="91">
        <f>IFERROR(MAX(F16:AC16),"")</f>
        <v/>
      </c>
      <c r="E16" s="91">
        <f>IFERROR(MIN(F16:AC16),"")</f>
        <v/>
      </c>
      <c r="F16" s="91">
        <f>IFERROR(AVERAGEIFS(统调负荷!$F:$F,统调负荷!$B:$B,F$3,统调负荷!$C:$C,$A16)/10,"")</f>
        <v/>
      </c>
      <c r="G16" s="91">
        <f>IFERROR(AVERAGEIFS(统调负荷!$F:$F,统调负荷!$B:$B,G$3,统调负荷!$C:$C,$A16)/10,"")</f>
        <v/>
      </c>
      <c r="H16" s="91">
        <f>IFERROR(AVERAGEIFS(统调负荷!$F:$F,统调负荷!$B:$B,H$3,统调负荷!$C:$C,$A16)/10,"")</f>
        <v/>
      </c>
      <c r="I16" s="91">
        <f>IFERROR(AVERAGEIFS(统调负荷!$F:$F,统调负荷!$B:$B,I$3,统调负荷!$C:$C,$A16)/10,"")</f>
        <v/>
      </c>
      <c r="J16" s="91">
        <f>IFERROR(AVERAGEIFS(统调负荷!$F:$F,统调负荷!$B:$B,J$3,统调负荷!$C:$C,$A16)/10,"")</f>
        <v/>
      </c>
      <c r="K16" s="91">
        <f>IFERROR(AVERAGEIFS(统调负荷!$F:$F,统调负荷!$B:$B,K$3,统调负荷!$C:$C,$A16)/10,"")</f>
        <v/>
      </c>
      <c r="L16" s="91">
        <f>IFERROR(AVERAGEIFS(统调负荷!$F:$F,统调负荷!$B:$B,L$3,统调负荷!$C:$C,$A16)/10,"")</f>
        <v/>
      </c>
      <c r="M16" s="91">
        <f>IFERROR(AVERAGEIFS(统调负荷!$F:$F,统调负荷!$B:$B,M$3,统调负荷!$C:$C,$A16)/10,"")</f>
        <v/>
      </c>
      <c r="N16" s="91">
        <f>IFERROR(AVERAGEIFS(统调负荷!$F:$F,统调负荷!$B:$B,N$3,统调负荷!$C:$C,$A16)/10,"")</f>
        <v/>
      </c>
      <c r="O16" s="91">
        <f>IFERROR(AVERAGEIFS(统调负荷!$F:$F,统调负荷!$B:$B,O$3,统调负荷!$C:$C,$A16)/10,"")</f>
        <v/>
      </c>
      <c r="P16" s="91">
        <f>IFERROR(AVERAGEIFS(统调负荷!$F:$F,统调负荷!$B:$B,P$3,统调负荷!$C:$C,$A16)/10,"")</f>
        <v/>
      </c>
      <c r="Q16" s="91">
        <f>IFERROR(AVERAGEIFS(统调负荷!$F:$F,统调负荷!$B:$B,Q$3,统调负荷!$C:$C,$A16)/10,"")</f>
        <v/>
      </c>
      <c r="R16" s="91">
        <f>IFERROR(AVERAGEIFS(统调负荷!$F:$F,统调负荷!$B:$B,R$3,统调负荷!$C:$C,$A16)/10,"")</f>
        <v/>
      </c>
      <c r="S16" s="91">
        <f>IFERROR(AVERAGEIFS(统调负荷!$F:$F,统调负荷!$B:$B,S$3,统调负荷!$C:$C,$A16)/10,"")</f>
        <v/>
      </c>
      <c r="T16" s="91">
        <f>IFERROR(AVERAGEIFS(统调负荷!$F:$F,统调负荷!$B:$B,T$3,统调负荷!$C:$C,$A16)/10,"")</f>
        <v/>
      </c>
      <c r="U16" s="91">
        <f>IFERROR(AVERAGEIFS(统调负荷!$F:$F,统调负荷!$B:$B,U$3,统调负荷!$C:$C,$A16)/10,"")</f>
        <v/>
      </c>
      <c r="V16" s="91">
        <f>IFERROR(AVERAGEIFS(统调负荷!$F:$F,统调负荷!$B:$B,V$3,统调负荷!$C:$C,$A16)/10,"")</f>
        <v/>
      </c>
      <c r="W16" s="91">
        <f>IFERROR(AVERAGEIFS(统调负荷!$F:$F,统调负荷!$B:$B,W$3,统调负荷!$C:$C,$A16)/10,"")</f>
        <v/>
      </c>
      <c r="X16" s="91">
        <f>IFERROR(AVERAGEIFS(统调负荷!$F:$F,统调负荷!$B:$B,X$3,统调负荷!$C:$C,$A16)/10,"")</f>
        <v/>
      </c>
      <c r="Y16" s="91">
        <f>IFERROR(AVERAGEIFS(统调负荷!$F:$F,统调负荷!$B:$B,Y$3,统调负荷!$C:$C,$A16)/10,"")</f>
        <v/>
      </c>
      <c r="Z16" s="91">
        <f>IFERROR(AVERAGEIFS(统调负荷!$F:$F,统调负荷!$B:$B,Z$3,统调负荷!$C:$C,$A16)/10,"")</f>
        <v/>
      </c>
      <c r="AA16" s="91">
        <f>IFERROR(AVERAGEIFS(统调负荷!$F:$F,统调负荷!$B:$B,AA$3,统调负荷!$C:$C,$A16)/10,"")</f>
        <v/>
      </c>
      <c r="AB16" s="91">
        <f>IFERROR(AVERAGEIFS(统调负荷!$F:$F,统调负荷!$B:$B,AB$3,统调负荷!$C:$C,$A16)/10,"")</f>
        <v/>
      </c>
      <c r="AC16" s="91">
        <f>IFERROR(AVERAGEIFS(统调负荷!$F:$F,统调负荷!$B:$B,AC$3,统调负荷!$C:$C,$A16)/10,"")</f>
        <v/>
      </c>
      <c r="AD16" s="91" t="n"/>
      <c r="AE16" s="23">
        <f>检修、备用和必开!$A14</f>
        <v/>
      </c>
      <c r="AF16" s="92">
        <f>IFERROR(OFFSET($A$3,ROW(AE13)*2,COLUMN(E15))-OFFSET($A$3,ROW(AE13)*2-1,COLUMN(E15)),"")</f>
        <v/>
      </c>
      <c r="AG16" s="92">
        <f>IFERROR(OFFSET($A$3,ROW(AF13)*2,COLUMN(F15))-OFFSET($A$3,ROW(AF13)*2-1,COLUMN(F15)),"")</f>
        <v/>
      </c>
      <c r="AH16" s="92">
        <f>IFERROR(OFFSET($A$3,ROW(AG13)*2,COLUMN(G15))-OFFSET($A$3,ROW(AG13)*2-1,COLUMN(G15)),"")</f>
        <v/>
      </c>
      <c r="AI16" s="92">
        <f>IFERROR(OFFSET($A$3,ROW(AH13)*2,COLUMN(H15))-OFFSET($A$3,ROW(AH13)*2-1,COLUMN(H15)),"")</f>
        <v/>
      </c>
      <c r="AJ16" s="92">
        <f>IFERROR(OFFSET($A$3,ROW(AI13)*2,COLUMN(I15))-OFFSET($A$3,ROW(AI13)*2-1,COLUMN(I15)),"")</f>
        <v/>
      </c>
      <c r="AK16" s="92">
        <f>IFERROR(OFFSET($A$3,ROW(AJ13)*2,COLUMN(J15))-OFFSET($A$3,ROW(AJ13)*2-1,COLUMN(J15)),"")</f>
        <v/>
      </c>
      <c r="AL16" s="92">
        <f>IFERROR(OFFSET($A$3,ROW(AK13)*2,COLUMN(K15))-OFFSET($A$3,ROW(AK13)*2-1,COLUMN(K15)),"")</f>
        <v/>
      </c>
      <c r="AM16" s="92">
        <f>IFERROR(OFFSET($A$3,ROW(AL13)*2,COLUMN(L15))-OFFSET($A$3,ROW(AL13)*2-1,COLUMN(L15)),"")</f>
        <v/>
      </c>
      <c r="AN16" s="92">
        <f>IFERROR(OFFSET($A$3,ROW(AM13)*2,COLUMN(M15))-OFFSET($A$3,ROW(AM13)*2-1,COLUMN(M15)),"")</f>
        <v/>
      </c>
      <c r="AO16" s="92">
        <f>IFERROR(OFFSET($A$3,ROW(AN13)*2,COLUMN(N15))-OFFSET($A$3,ROW(AN13)*2-1,COLUMN(N15)),"")</f>
        <v/>
      </c>
      <c r="AP16" s="92">
        <f>IFERROR(OFFSET($A$3,ROW(AO13)*2,COLUMN(O15))-OFFSET($A$3,ROW(AO13)*2-1,COLUMN(O15)),"")</f>
        <v/>
      </c>
      <c r="AQ16" s="92">
        <f>IFERROR(OFFSET($A$3,ROW(AP13)*2,COLUMN(P15))-OFFSET($A$3,ROW(AP13)*2-1,COLUMN(P15)),"")</f>
        <v/>
      </c>
      <c r="AR16" s="92">
        <f>IFERROR(OFFSET($A$3,ROW(AQ13)*2,COLUMN(Q15))-OFFSET($A$3,ROW(AQ13)*2-1,COLUMN(Q15)),"")</f>
        <v/>
      </c>
      <c r="AS16" s="92">
        <f>IFERROR(OFFSET($A$3,ROW(AR13)*2,COLUMN(R15))-OFFSET($A$3,ROW(AR13)*2-1,COLUMN(R15)),"")</f>
        <v/>
      </c>
      <c r="AT16" s="92">
        <f>IFERROR(OFFSET($A$3,ROW(AS13)*2,COLUMN(S15))-OFFSET($A$3,ROW(AS13)*2-1,COLUMN(S15)),"")</f>
        <v/>
      </c>
      <c r="AU16" s="92">
        <f>IFERROR(OFFSET($A$3,ROW(AT13)*2,COLUMN(T15))-OFFSET($A$3,ROW(AT13)*2-1,COLUMN(T15)),"")</f>
        <v/>
      </c>
      <c r="AV16" s="92">
        <f>IFERROR(OFFSET($A$3,ROW(AU13)*2,COLUMN(U15))-OFFSET($A$3,ROW(AU13)*2-1,COLUMN(U15)),"")</f>
        <v/>
      </c>
      <c r="AW16" s="92">
        <f>IFERROR(OFFSET($A$3,ROW(AV13)*2,COLUMN(V15))-OFFSET($A$3,ROW(AV13)*2-1,COLUMN(V15)),"")</f>
        <v/>
      </c>
      <c r="AX16" s="92">
        <f>IFERROR(OFFSET($A$3,ROW(AW13)*2,COLUMN(W15))-OFFSET($A$3,ROW(AW13)*2-1,COLUMN(W15)),"")</f>
        <v/>
      </c>
      <c r="AY16" s="92">
        <f>IFERROR(OFFSET($A$3,ROW(AX13)*2,COLUMN(X15))-OFFSET($A$3,ROW(AX13)*2-1,COLUMN(X15)),"")</f>
        <v/>
      </c>
      <c r="AZ16" s="92">
        <f>IFERROR(OFFSET($A$3,ROW(AY13)*2,COLUMN(Y15))-OFFSET($A$3,ROW(AY13)*2-1,COLUMN(Y15)),"")</f>
        <v/>
      </c>
      <c r="BA16" s="92">
        <f>IFERROR(OFFSET($A$3,ROW(AZ13)*2,COLUMN(Z15))-OFFSET($A$3,ROW(AZ13)*2-1,COLUMN(Z15)),"")</f>
        <v/>
      </c>
      <c r="BB16" s="92">
        <f>IFERROR(OFFSET($A$3,ROW(BA13)*2,COLUMN(AA15))-OFFSET($A$3,ROW(BA13)*2-1,COLUMN(AA15)),"")</f>
        <v/>
      </c>
      <c r="BC16" s="92">
        <f>IFERROR(OFFSET($A$3,ROW(BB13)*2,COLUMN(AB15))-OFFSET($A$3,ROW(BB13)*2-1,COLUMN(AB15)),"")</f>
        <v/>
      </c>
    </row>
    <row r="17">
      <c r="A17" s="102">
        <f>统调负荷24小时!A17</f>
        <v/>
      </c>
      <c r="B17" s="100" t="inlineStr">
        <is>
          <t>实际</t>
        </is>
      </c>
      <c r="C17" s="91">
        <f>IFERROR(AVERAGE(F17:AC17),"")</f>
        <v/>
      </c>
      <c r="D17" s="91">
        <f>IFERROR(MAX(F17:AC17),"")</f>
        <v/>
      </c>
      <c r="E17" s="91">
        <f>IFERROR(MIN(F17:AC17),"")</f>
        <v/>
      </c>
      <c r="F17" s="91">
        <f>IFERROR(AVERAGEIFS(统调负荷!$O:$O,统调负荷!$B:$B,F$3,统调负荷!$C:$C,$A17)/10,"")</f>
        <v/>
      </c>
      <c r="G17" s="91">
        <f>IFERROR(AVERAGEIFS(统调负荷!$O:$O,统调负荷!$B:$B,G$3,统调负荷!$C:$C,$A17)/10,"")</f>
        <v/>
      </c>
      <c r="H17" s="91">
        <f>IFERROR(AVERAGEIFS(统调负荷!$O:$O,统调负荷!$B:$B,H$3,统调负荷!$C:$C,$A17)/10,"")</f>
        <v/>
      </c>
      <c r="I17" s="91">
        <f>IFERROR(AVERAGEIFS(统调负荷!$O:$O,统调负荷!$B:$B,I$3,统调负荷!$C:$C,$A17)/10,"")</f>
        <v/>
      </c>
      <c r="J17" s="91">
        <f>IFERROR(AVERAGEIFS(统调负荷!$O:$O,统调负荷!$B:$B,J$3,统调负荷!$C:$C,$A17)/10,"")</f>
        <v/>
      </c>
      <c r="K17" s="91">
        <f>IFERROR(AVERAGEIFS(统调负荷!$O:$O,统调负荷!$B:$B,K$3,统调负荷!$C:$C,$A17)/10,"")</f>
        <v/>
      </c>
      <c r="L17" s="91">
        <f>IFERROR(AVERAGEIFS(统调负荷!$O:$O,统调负荷!$B:$B,L$3,统调负荷!$C:$C,$A17)/10,"")</f>
        <v/>
      </c>
      <c r="M17" s="91">
        <f>IFERROR(AVERAGEIFS(统调负荷!$O:$O,统调负荷!$B:$B,M$3,统调负荷!$C:$C,$A17)/10,"")</f>
        <v/>
      </c>
      <c r="N17" s="91">
        <f>IFERROR(AVERAGEIFS(统调负荷!$O:$O,统调负荷!$B:$B,N$3,统调负荷!$C:$C,$A17)/10,"")</f>
        <v/>
      </c>
      <c r="O17" s="91">
        <f>IFERROR(AVERAGEIFS(统调负荷!$O:$O,统调负荷!$B:$B,O$3,统调负荷!$C:$C,$A17)/10,"")</f>
        <v/>
      </c>
      <c r="P17" s="91">
        <f>IFERROR(AVERAGEIFS(统调负荷!$O:$O,统调负荷!$B:$B,P$3,统调负荷!$C:$C,$A17)/10,"")</f>
        <v/>
      </c>
      <c r="Q17" s="91">
        <f>IFERROR(AVERAGEIFS(统调负荷!$O:$O,统调负荷!$B:$B,Q$3,统调负荷!$C:$C,$A17)/10,"")</f>
        <v/>
      </c>
      <c r="R17" s="91">
        <f>IFERROR(AVERAGEIFS(统调负荷!$O:$O,统调负荷!$B:$B,R$3,统调负荷!$C:$C,$A17)/10,"")</f>
        <v/>
      </c>
      <c r="S17" s="91">
        <f>IFERROR(AVERAGEIFS(统调负荷!$O:$O,统调负荷!$B:$B,S$3,统调负荷!$C:$C,$A17)/10,"")</f>
        <v/>
      </c>
      <c r="T17" s="91">
        <f>IFERROR(AVERAGEIFS(统调负荷!$O:$O,统调负荷!$B:$B,T$3,统调负荷!$C:$C,$A17)/10,"")</f>
        <v/>
      </c>
      <c r="U17" s="91">
        <f>IFERROR(AVERAGEIFS(统调负荷!$O:$O,统调负荷!$B:$B,U$3,统调负荷!$C:$C,$A17)/10,"")</f>
        <v/>
      </c>
      <c r="V17" s="91">
        <f>IFERROR(AVERAGEIFS(统调负荷!$O:$O,统调负荷!$B:$B,V$3,统调负荷!$C:$C,$A17)/10,"")</f>
        <v/>
      </c>
      <c r="W17" s="91">
        <f>IFERROR(AVERAGEIFS(统调负荷!$O:$O,统调负荷!$B:$B,W$3,统调负荷!$C:$C,$A17)/10,"")</f>
        <v/>
      </c>
      <c r="X17" s="91">
        <f>IFERROR(AVERAGEIFS(统调负荷!$O:$O,统调负荷!$B:$B,X$3,统调负荷!$C:$C,$A17)/10,"")</f>
        <v/>
      </c>
      <c r="Y17" s="91">
        <f>IFERROR(AVERAGEIFS(统调负荷!$O:$O,统调负荷!$B:$B,Y$3,统调负荷!$C:$C,$A17)/10,"")</f>
        <v/>
      </c>
      <c r="Z17" s="91">
        <f>IFERROR(AVERAGEIFS(统调负荷!$O:$O,统调负荷!$B:$B,Z$3,统调负荷!$C:$C,$A17)/10,"")</f>
        <v/>
      </c>
      <c r="AA17" s="91">
        <f>IFERROR(AVERAGEIFS(统调负荷!$O:$O,统调负荷!$B:$B,AA$3,统调负荷!$C:$C,$A17)/10,"")</f>
        <v/>
      </c>
      <c r="AB17" s="91">
        <f>IFERROR(AVERAGEIFS(统调负荷!$O:$O,统调负荷!$B:$B,AB$3,统调负荷!$C:$C,$A17)/10,"")</f>
        <v/>
      </c>
      <c r="AC17" s="91">
        <f>IFERROR(AVERAGEIFS(统调负荷!$O:$O,统调负荷!$B:$B,AC$3,统调负荷!$C:$C,$A17)/10,"")</f>
        <v/>
      </c>
      <c r="AD17" s="91" t="n"/>
      <c r="AE17" s="23">
        <f>检修、备用和必开!$A15</f>
        <v/>
      </c>
      <c r="AF17" s="92">
        <f>IFERROR(OFFSET($A$3,ROW(AE14)*2,COLUMN(E16))-OFFSET($A$3,ROW(AE14)*2-1,COLUMN(E16)),"")</f>
        <v/>
      </c>
      <c r="AG17" s="92">
        <f>IFERROR(OFFSET($A$3,ROW(AF14)*2,COLUMN(F16))-OFFSET($A$3,ROW(AF14)*2-1,COLUMN(F16)),"")</f>
        <v/>
      </c>
      <c r="AH17" s="92">
        <f>IFERROR(OFFSET($A$3,ROW(AG14)*2,COLUMN(G16))-OFFSET($A$3,ROW(AG14)*2-1,COLUMN(G16)),"")</f>
        <v/>
      </c>
      <c r="AI17" s="92">
        <f>IFERROR(OFFSET($A$3,ROW(AH14)*2,COLUMN(H16))-OFFSET($A$3,ROW(AH14)*2-1,COLUMN(H16)),"")</f>
        <v/>
      </c>
      <c r="AJ17" s="92">
        <f>IFERROR(OFFSET($A$3,ROW(AI14)*2,COLUMN(I16))-OFFSET($A$3,ROW(AI14)*2-1,COLUMN(I16)),"")</f>
        <v/>
      </c>
      <c r="AK17" s="92">
        <f>IFERROR(OFFSET($A$3,ROW(AJ14)*2,COLUMN(J16))-OFFSET($A$3,ROW(AJ14)*2-1,COLUMN(J16)),"")</f>
        <v/>
      </c>
      <c r="AL17" s="92">
        <f>IFERROR(OFFSET($A$3,ROW(AK14)*2,COLUMN(K16))-OFFSET($A$3,ROW(AK14)*2-1,COLUMN(K16)),"")</f>
        <v/>
      </c>
      <c r="AM17" s="92">
        <f>IFERROR(OFFSET($A$3,ROW(AL14)*2,COLUMN(L16))-OFFSET($A$3,ROW(AL14)*2-1,COLUMN(L16)),"")</f>
        <v/>
      </c>
      <c r="AN17" s="92">
        <f>IFERROR(OFFSET($A$3,ROW(AM14)*2,COLUMN(M16))-OFFSET($A$3,ROW(AM14)*2-1,COLUMN(M16)),"")</f>
        <v/>
      </c>
      <c r="AO17" s="92">
        <f>IFERROR(OFFSET($A$3,ROW(AN14)*2,COLUMN(N16))-OFFSET($A$3,ROW(AN14)*2-1,COLUMN(N16)),"")</f>
        <v/>
      </c>
      <c r="AP17" s="92">
        <f>IFERROR(OFFSET($A$3,ROW(AO14)*2,COLUMN(O16))-OFFSET($A$3,ROW(AO14)*2-1,COLUMN(O16)),"")</f>
        <v/>
      </c>
      <c r="AQ17" s="92">
        <f>IFERROR(OFFSET($A$3,ROW(AP14)*2,COLUMN(P16))-OFFSET($A$3,ROW(AP14)*2-1,COLUMN(P16)),"")</f>
        <v/>
      </c>
      <c r="AR17" s="92">
        <f>IFERROR(OFFSET($A$3,ROW(AQ14)*2,COLUMN(Q16))-OFFSET($A$3,ROW(AQ14)*2-1,COLUMN(Q16)),"")</f>
        <v/>
      </c>
      <c r="AS17" s="92">
        <f>IFERROR(OFFSET($A$3,ROW(AR14)*2,COLUMN(R16))-OFFSET($A$3,ROW(AR14)*2-1,COLUMN(R16)),"")</f>
        <v/>
      </c>
      <c r="AT17" s="92">
        <f>IFERROR(OFFSET($A$3,ROW(AS14)*2,COLUMN(S16))-OFFSET($A$3,ROW(AS14)*2-1,COLUMN(S16)),"")</f>
        <v/>
      </c>
      <c r="AU17" s="92">
        <f>IFERROR(OFFSET($A$3,ROW(AT14)*2,COLUMN(T16))-OFFSET($A$3,ROW(AT14)*2-1,COLUMN(T16)),"")</f>
        <v/>
      </c>
      <c r="AV17" s="92">
        <f>IFERROR(OFFSET($A$3,ROW(AU14)*2,COLUMN(U16))-OFFSET($A$3,ROW(AU14)*2-1,COLUMN(U16)),"")</f>
        <v/>
      </c>
      <c r="AW17" s="92">
        <f>IFERROR(OFFSET($A$3,ROW(AV14)*2,COLUMN(V16))-OFFSET($A$3,ROW(AV14)*2-1,COLUMN(V16)),"")</f>
        <v/>
      </c>
      <c r="AX17" s="92">
        <f>IFERROR(OFFSET($A$3,ROW(AW14)*2,COLUMN(W16))-OFFSET($A$3,ROW(AW14)*2-1,COLUMN(W16)),"")</f>
        <v/>
      </c>
      <c r="AY17" s="92">
        <f>IFERROR(OFFSET($A$3,ROW(AX14)*2,COLUMN(X16))-OFFSET($A$3,ROW(AX14)*2-1,COLUMN(X16)),"")</f>
        <v/>
      </c>
      <c r="AZ17" s="92">
        <f>IFERROR(OFFSET($A$3,ROW(AY14)*2,COLUMN(Y16))-OFFSET($A$3,ROW(AY14)*2-1,COLUMN(Y16)),"")</f>
        <v/>
      </c>
      <c r="BA17" s="92">
        <f>IFERROR(OFFSET($A$3,ROW(AZ14)*2,COLUMN(Z16))-OFFSET($A$3,ROW(AZ14)*2-1,COLUMN(Z16)),"")</f>
        <v/>
      </c>
      <c r="BB17" s="92">
        <f>IFERROR(OFFSET($A$3,ROW(BA14)*2,COLUMN(AA16))-OFFSET($A$3,ROW(BA14)*2-1,COLUMN(AA16)),"")</f>
        <v/>
      </c>
      <c r="BC17" s="92">
        <f>IFERROR(OFFSET($A$3,ROW(BB14)*2,COLUMN(AB16))-OFFSET($A$3,ROW(BB14)*2-1,COLUMN(AB16)),"")</f>
        <v/>
      </c>
    </row>
    <row r="18">
      <c r="A18" s="102">
        <f>统调负荷24小时!A18</f>
        <v/>
      </c>
      <c r="B18" s="100" t="inlineStr">
        <is>
          <t>预测</t>
        </is>
      </c>
      <c r="C18" s="91">
        <f>IFERROR(AVERAGE(F18:AC18),"")</f>
        <v/>
      </c>
      <c r="D18" s="91">
        <f>IFERROR(MAX(F18:AC18),"")</f>
        <v/>
      </c>
      <c r="E18" s="91">
        <f>IFERROR(MIN(F18:AC18),"")</f>
        <v/>
      </c>
      <c r="F18" s="91">
        <f>IFERROR(AVERAGEIFS(统调负荷!$F:$F,统调负荷!$B:$B,F$3,统调负荷!$C:$C,$A18)/10,"")</f>
        <v/>
      </c>
      <c r="G18" s="91">
        <f>IFERROR(AVERAGEIFS(统调负荷!$F:$F,统调负荷!$B:$B,G$3,统调负荷!$C:$C,$A18)/10,"")</f>
        <v/>
      </c>
      <c r="H18" s="91">
        <f>IFERROR(AVERAGEIFS(统调负荷!$F:$F,统调负荷!$B:$B,H$3,统调负荷!$C:$C,$A18)/10,"")</f>
        <v/>
      </c>
      <c r="I18" s="91">
        <f>IFERROR(AVERAGEIFS(统调负荷!$F:$F,统调负荷!$B:$B,I$3,统调负荷!$C:$C,$A18)/10,"")</f>
        <v/>
      </c>
      <c r="J18" s="91">
        <f>IFERROR(AVERAGEIFS(统调负荷!$F:$F,统调负荷!$B:$B,J$3,统调负荷!$C:$C,$A18)/10,"")</f>
        <v/>
      </c>
      <c r="K18" s="91">
        <f>IFERROR(AVERAGEIFS(统调负荷!$F:$F,统调负荷!$B:$B,K$3,统调负荷!$C:$C,$A18)/10,"")</f>
        <v/>
      </c>
      <c r="L18" s="91">
        <f>IFERROR(AVERAGEIFS(统调负荷!$F:$F,统调负荷!$B:$B,L$3,统调负荷!$C:$C,$A18)/10,"")</f>
        <v/>
      </c>
      <c r="M18" s="91">
        <f>IFERROR(AVERAGEIFS(统调负荷!$F:$F,统调负荷!$B:$B,M$3,统调负荷!$C:$C,$A18)/10,"")</f>
        <v/>
      </c>
      <c r="N18" s="91">
        <f>IFERROR(AVERAGEIFS(统调负荷!$F:$F,统调负荷!$B:$B,N$3,统调负荷!$C:$C,$A18)/10,"")</f>
        <v/>
      </c>
      <c r="O18" s="91">
        <f>IFERROR(AVERAGEIFS(统调负荷!$F:$F,统调负荷!$B:$B,O$3,统调负荷!$C:$C,$A18)/10,"")</f>
        <v/>
      </c>
      <c r="P18" s="91">
        <f>IFERROR(AVERAGEIFS(统调负荷!$F:$F,统调负荷!$B:$B,P$3,统调负荷!$C:$C,$A18)/10,"")</f>
        <v/>
      </c>
      <c r="Q18" s="91">
        <f>IFERROR(AVERAGEIFS(统调负荷!$F:$F,统调负荷!$B:$B,Q$3,统调负荷!$C:$C,$A18)/10,"")</f>
        <v/>
      </c>
      <c r="R18" s="91">
        <f>IFERROR(AVERAGEIFS(统调负荷!$F:$F,统调负荷!$B:$B,R$3,统调负荷!$C:$C,$A18)/10,"")</f>
        <v/>
      </c>
      <c r="S18" s="91">
        <f>IFERROR(AVERAGEIFS(统调负荷!$F:$F,统调负荷!$B:$B,S$3,统调负荷!$C:$C,$A18)/10,"")</f>
        <v/>
      </c>
      <c r="T18" s="91">
        <f>IFERROR(AVERAGEIFS(统调负荷!$F:$F,统调负荷!$B:$B,T$3,统调负荷!$C:$C,$A18)/10,"")</f>
        <v/>
      </c>
      <c r="U18" s="91">
        <f>IFERROR(AVERAGEIFS(统调负荷!$F:$F,统调负荷!$B:$B,U$3,统调负荷!$C:$C,$A18)/10,"")</f>
        <v/>
      </c>
      <c r="V18" s="91">
        <f>IFERROR(AVERAGEIFS(统调负荷!$F:$F,统调负荷!$B:$B,V$3,统调负荷!$C:$C,$A18)/10,"")</f>
        <v/>
      </c>
      <c r="W18" s="91">
        <f>IFERROR(AVERAGEIFS(统调负荷!$F:$F,统调负荷!$B:$B,W$3,统调负荷!$C:$C,$A18)/10,"")</f>
        <v/>
      </c>
      <c r="X18" s="91">
        <f>IFERROR(AVERAGEIFS(统调负荷!$F:$F,统调负荷!$B:$B,X$3,统调负荷!$C:$C,$A18)/10,"")</f>
        <v/>
      </c>
      <c r="Y18" s="91">
        <f>IFERROR(AVERAGEIFS(统调负荷!$F:$F,统调负荷!$B:$B,Y$3,统调负荷!$C:$C,$A18)/10,"")</f>
        <v/>
      </c>
      <c r="Z18" s="91">
        <f>IFERROR(AVERAGEIFS(统调负荷!$F:$F,统调负荷!$B:$B,Z$3,统调负荷!$C:$C,$A18)/10,"")</f>
        <v/>
      </c>
      <c r="AA18" s="91">
        <f>IFERROR(AVERAGEIFS(统调负荷!$F:$F,统调负荷!$B:$B,AA$3,统调负荷!$C:$C,$A18)/10,"")</f>
        <v/>
      </c>
      <c r="AB18" s="91">
        <f>IFERROR(AVERAGEIFS(统调负荷!$F:$F,统调负荷!$B:$B,AB$3,统调负荷!$C:$C,$A18)/10,"")</f>
        <v/>
      </c>
      <c r="AC18" s="91">
        <f>IFERROR(AVERAGEIFS(统调负荷!$F:$F,统调负荷!$B:$B,AC$3,统调负荷!$C:$C,$A18)/10,"")</f>
        <v/>
      </c>
      <c r="AD18" s="91" t="n"/>
      <c r="AE18" s="23">
        <f>检修、备用和必开!$A16</f>
        <v/>
      </c>
      <c r="AF18" s="92">
        <f>IFERROR(OFFSET($A$3,ROW(AE15)*2,COLUMN(E17))-OFFSET($A$3,ROW(AE15)*2-1,COLUMN(E17)),"")</f>
        <v/>
      </c>
      <c r="AG18" s="92">
        <f>IFERROR(OFFSET($A$3,ROW(AF15)*2,COLUMN(F17))-OFFSET($A$3,ROW(AF15)*2-1,COLUMN(F17)),"")</f>
        <v/>
      </c>
      <c r="AH18" s="92">
        <f>IFERROR(OFFSET($A$3,ROW(AG15)*2,COLUMN(G17))-OFFSET($A$3,ROW(AG15)*2-1,COLUMN(G17)),"")</f>
        <v/>
      </c>
      <c r="AI18" s="92">
        <f>IFERROR(OFFSET($A$3,ROW(AH15)*2,COLUMN(H17))-OFFSET($A$3,ROW(AH15)*2-1,COLUMN(H17)),"")</f>
        <v/>
      </c>
      <c r="AJ18" s="92">
        <f>IFERROR(OFFSET($A$3,ROW(AI15)*2,COLUMN(I17))-OFFSET($A$3,ROW(AI15)*2-1,COLUMN(I17)),"")</f>
        <v/>
      </c>
      <c r="AK18" s="92">
        <f>IFERROR(OFFSET($A$3,ROW(AJ15)*2,COLUMN(J17))-OFFSET($A$3,ROW(AJ15)*2-1,COLUMN(J17)),"")</f>
        <v/>
      </c>
      <c r="AL18" s="92">
        <f>IFERROR(OFFSET($A$3,ROW(AK15)*2,COLUMN(K17))-OFFSET($A$3,ROW(AK15)*2-1,COLUMN(K17)),"")</f>
        <v/>
      </c>
      <c r="AM18" s="92">
        <f>IFERROR(OFFSET($A$3,ROW(AL15)*2,COLUMN(L17))-OFFSET($A$3,ROW(AL15)*2-1,COLUMN(L17)),"")</f>
        <v/>
      </c>
      <c r="AN18" s="92">
        <f>IFERROR(OFFSET($A$3,ROW(AM15)*2,COLUMN(M17))-OFFSET($A$3,ROW(AM15)*2-1,COLUMN(M17)),"")</f>
        <v/>
      </c>
      <c r="AO18" s="92">
        <f>IFERROR(OFFSET($A$3,ROW(AN15)*2,COLUMN(N17))-OFFSET($A$3,ROW(AN15)*2-1,COLUMN(N17)),"")</f>
        <v/>
      </c>
      <c r="AP18" s="92">
        <f>IFERROR(OFFSET($A$3,ROW(AO15)*2,COLUMN(O17))-OFFSET($A$3,ROW(AO15)*2-1,COLUMN(O17)),"")</f>
        <v/>
      </c>
      <c r="AQ18" s="92">
        <f>IFERROR(OFFSET($A$3,ROW(AP15)*2,COLUMN(P17))-OFFSET($A$3,ROW(AP15)*2-1,COLUMN(P17)),"")</f>
        <v/>
      </c>
      <c r="AR18" s="92">
        <f>IFERROR(OFFSET($A$3,ROW(AQ15)*2,COLUMN(Q17))-OFFSET($A$3,ROW(AQ15)*2-1,COLUMN(Q17)),"")</f>
        <v/>
      </c>
      <c r="AS18" s="92">
        <f>IFERROR(OFFSET($A$3,ROW(AR15)*2,COLUMN(R17))-OFFSET($A$3,ROW(AR15)*2-1,COLUMN(R17)),"")</f>
        <v/>
      </c>
      <c r="AT18" s="92">
        <f>IFERROR(OFFSET($A$3,ROW(AS15)*2,COLUMN(S17))-OFFSET($A$3,ROW(AS15)*2-1,COLUMN(S17)),"")</f>
        <v/>
      </c>
      <c r="AU18" s="92">
        <f>IFERROR(OFFSET($A$3,ROW(AT15)*2,COLUMN(T17))-OFFSET($A$3,ROW(AT15)*2-1,COLUMN(T17)),"")</f>
        <v/>
      </c>
      <c r="AV18" s="92">
        <f>IFERROR(OFFSET($A$3,ROW(AU15)*2,COLUMN(U17))-OFFSET($A$3,ROW(AU15)*2-1,COLUMN(U17)),"")</f>
        <v/>
      </c>
      <c r="AW18" s="92">
        <f>IFERROR(OFFSET($A$3,ROW(AV15)*2,COLUMN(V17))-OFFSET($A$3,ROW(AV15)*2-1,COLUMN(V17)),"")</f>
        <v/>
      </c>
      <c r="AX18" s="92">
        <f>IFERROR(OFFSET($A$3,ROW(AW15)*2,COLUMN(W17))-OFFSET($A$3,ROW(AW15)*2-1,COLUMN(W17)),"")</f>
        <v/>
      </c>
      <c r="AY18" s="92">
        <f>IFERROR(OFFSET($A$3,ROW(AX15)*2,COLUMN(X17))-OFFSET($A$3,ROW(AX15)*2-1,COLUMN(X17)),"")</f>
        <v/>
      </c>
      <c r="AZ18" s="92">
        <f>IFERROR(OFFSET($A$3,ROW(AY15)*2,COLUMN(Y17))-OFFSET($A$3,ROW(AY15)*2-1,COLUMN(Y17)),"")</f>
        <v/>
      </c>
      <c r="BA18" s="92">
        <f>IFERROR(OFFSET($A$3,ROW(AZ15)*2,COLUMN(Z17))-OFFSET($A$3,ROW(AZ15)*2-1,COLUMN(Z17)),"")</f>
        <v/>
      </c>
      <c r="BB18" s="92">
        <f>IFERROR(OFFSET($A$3,ROW(BA15)*2,COLUMN(AA17))-OFFSET($A$3,ROW(BA15)*2-1,COLUMN(AA17)),"")</f>
        <v/>
      </c>
      <c r="BC18" s="92">
        <f>IFERROR(OFFSET($A$3,ROW(BB15)*2,COLUMN(AB17))-OFFSET($A$3,ROW(BB15)*2-1,COLUMN(AB17)),"")</f>
        <v/>
      </c>
    </row>
    <row r="19">
      <c r="A19" s="102">
        <f>统调负荷24小时!A19</f>
        <v/>
      </c>
      <c r="B19" s="100" t="inlineStr">
        <is>
          <t>实际</t>
        </is>
      </c>
      <c r="C19" s="91">
        <f>IFERROR(AVERAGE(F19:AC19),"")</f>
        <v/>
      </c>
      <c r="D19" s="91">
        <f>IFERROR(MAX(F19:AC19),"")</f>
        <v/>
      </c>
      <c r="E19" s="91">
        <f>IFERROR(MIN(F19:AC19),"")</f>
        <v/>
      </c>
      <c r="F19" s="91">
        <f>IFERROR(AVERAGEIFS(统调负荷!$O:$O,统调负荷!$B:$B,F$3,统调负荷!$C:$C,$A19)/10,"")</f>
        <v/>
      </c>
      <c r="G19" s="91">
        <f>IFERROR(AVERAGEIFS(统调负荷!$O:$O,统调负荷!$B:$B,G$3,统调负荷!$C:$C,$A19)/10,"")</f>
        <v/>
      </c>
      <c r="H19" s="91">
        <f>IFERROR(AVERAGEIFS(统调负荷!$O:$O,统调负荷!$B:$B,H$3,统调负荷!$C:$C,$A19)/10,"")</f>
        <v/>
      </c>
      <c r="I19" s="91">
        <f>IFERROR(AVERAGEIFS(统调负荷!$O:$O,统调负荷!$B:$B,I$3,统调负荷!$C:$C,$A19)/10,"")</f>
        <v/>
      </c>
      <c r="J19" s="91">
        <f>IFERROR(AVERAGEIFS(统调负荷!$O:$O,统调负荷!$B:$B,J$3,统调负荷!$C:$C,$A19)/10,"")</f>
        <v/>
      </c>
      <c r="K19" s="91">
        <f>IFERROR(AVERAGEIFS(统调负荷!$O:$O,统调负荷!$B:$B,K$3,统调负荷!$C:$C,$A19)/10,"")</f>
        <v/>
      </c>
      <c r="L19" s="91">
        <f>IFERROR(AVERAGEIFS(统调负荷!$O:$O,统调负荷!$B:$B,L$3,统调负荷!$C:$C,$A19)/10,"")</f>
        <v/>
      </c>
      <c r="M19" s="91">
        <f>IFERROR(AVERAGEIFS(统调负荷!$O:$O,统调负荷!$B:$B,M$3,统调负荷!$C:$C,$A19)/10,"")</f>
        <v/>
      </c>
      <c r="N19" s="91">
        <f>IFERROR(AVERAGEIFS(统调负荷!$O:$O,统调负荷!$B:$B,N$3,统调负荷!$C:$C,$A19)/10,"")</f>
        <v/>
      </c>
      <c r="O19" s="91">
        <f>IFERROR(AVERAGEIFS(统调负荷!$O:$O,统调负荷!$B:$B,O$3,统调负荷!$C:$C,$A19)/10,"")</f>
        <v/>
      </c>
      <c r="P19" s="91">
        <f>IFERROR(AVERAGEIFS(统调负荷!$O:$O,统调负荷!$B:$B,P$3,统调负荷!$C:$C,$A19)/10,"")</f>
        <v/>
      </c>
      <c r="Q19" s="91">
        <f>IFERROR(AVERAGEIFS(统调负荷!$O:$O,统调负荷!$B:$B,Q$3,统调负荷!$C:$C,$A19)/10,"")</f>
        <v/>
      </c>
      <c r="R19" s="91">
        <f>IFERROR(AVERAGEIFS(统调负荷!$O:$O,统调负荷!$B:$B,R$3,统调负荷!$C:$C,$A19)/10,"")</f>
        <v/>
      </c>
      <c r="S19" s="91">
        <f>IFERROR(AVERAGEIFS(统调负荷!$O:$O,统调负荷!$B:$B,S$3,统调负荷!$C:$C,$A19)/10,"")</f>
        <v/>
      </c>
      <c r="T19" s="91">
        <f>IFERROR(AVERAGEIFS(统调负荷!$O:$O,统调负荷!$B:$B,T$3,统调负荷!$C:$C,$A19)/10,"")</f>
        <v/>
      </c>
      <c r="U19" s="91">
        <f>IFERROR(AVERAGEIFS(统调负荷!$O:$O,统调负荷!$B:$B,U$3,统调负荷!$C:$C,$A19)/10,"")</f>
        <v/>
      </c>
      <c r="V19" s="91">
        <f>IFERROR(AVERAGEIFS(统调负荷!$O:$O,统调负荷!$B:$B,V$3,统调负荷!$C:$C,$A19)/10,"")</f>
        <v/>
      </c>
      <c r="W19" s="91">
        <f>IFERROR(AVERAGEIFS(统调负荷!$O:$O,统调负荷!$B:$B,W$3,统调负荷!$C:$C,$A19)/10,"")</f>
        <v/>
      </c>
      <c r="X19" s="91">
        <f>IFERROR(AVERAGEIFS(统调负荷!$O:$O,统调负荷!$B:$B,X$3,统调负荷!$C:$C,$A19)/10,"")</f>
        <v/>
      </c>
      <c r="Y19" s="91">
        <f>IFERROR(AVERAGEIFS(统调负荷!$O:$O,统调负荷!$B:$B,Y$3,统调负荷!$C:$C,$A19)/10,"")</f>
        <v/>
      </c>
      <c r="Z19" s="91">
        <f>IFERROR(AVERAGEIFS(统调负荷!$O:$O,统调负荷!$B:$B,Z$3,统调负荷!$C:$C,$A19)/10,"")</f>
        <v/>
      </c>
      <c r="AA19" s="91">
        <f>IFERROR(AVERAGEIFS(统调负荷!$O:$O,统调负荷!$B:$B,AA$3,统调负荷!$C:$C,$A19)/10,"")</f>
        <v/>
      </c>
      <c r="AB19" s="91">
        <f>IFERROR(AVERAGEIFS(统调负荷!$O:$O,统调负荷!$B:$B,AB$3,统调负荷!$C:$C,$A19)/10,"")</f>
        <v/>
      </c>
      <c r="AC19" s="91">
        <f>IFERROR(AVERAGEIFS(统调负荷!$O:$O,统调负荷!$B:$B,AC$3,统调负荷!$C:$C,$A19)/10,"")</f>
        <v/>
      </c>
      <c r="AD19" s="91" t="n"/>
      <c r="AE19" s="23">
        <f>检修、备用和必开!$A17</f>
        <v/>
      </c>
      <c r="AF19" s="92">
        <f>IFERROR(OFFSET($A$3,ROW(AE16)*2,COLUMN(E18))-OFFSET($A$3,ROW(AE16)*2-1,COLUMN(E18)),"")</f>
        <v/>
      </c>
      <c r="AG19" s="92">
        <f>IFERROR(OFFSET($A$3,ROW(AF16)*2,COLUMN(F18))-OFFSET($A$3,ROW(AF16)*2-1,COLUMN(F18)),"")</f>
        <v/>
      </c>
      <c r="AH19" s="92">
        <f>IFERROR(OFFSET($A$3,ROW(AG16)*2,COLUMN(G18))-OFFSET($A$3,ROW(AG16)*2-1,COLUMN(G18)),"")</f>
        <v/>
      </c>
      <c r="AI19" s="92">
        <f>IFERROR(OFFSET($A$3,ROW(AH16)*2,COLUMN(H18))-OFFSET($A$3,ROW(AH16)*2-1,COLUMN(H18)),"")</f>
        <v/>
      </c>
      <c r="AJ19" s="92">
        <f>IFERROR(OFFSET($A$3,ROW(AI16)*2,COLUMN(I18))-OFFSET($A$3,ROW(AI16)*2-1,COLUMN(I18)),"")</f>
        <v/>
      </c>
      <c r="AK19" s="92">
        <f>IFERROR(OFFSET($A$3,ROW(AJ16)*2,COLUMN(J18))-OFFSET($A$3,ROW(AJ16)*2-1,COLUMN(J18)),"")</f>
        <v/>
      </c>
      <c r="AL19" s="92">
        <f>IFERROR(OFFSET($A$3,ROW(AK16)*2,COLUMN(K18))-OFFSET($A$3,ROW(AK16)*2-1,COLUMN(K18)),"")</f>
        <v/>
      </c>
      <c r="AM19" s="92">
        <f>IFERROR(OFFSET($A$3,ROW(AL16)*2,COLUMN(L18))-OFFSET($A$3,ROW(AL16)*2-1,COLUMN(L18)),"")</f>
        <v/>
      </c>
      <c r="AN19" s="92">
        <f>IFERROR(OFFSET($A$3,ROW(AM16)*2,COLUMN(M18))-OFFSET($A$3,ROW(AM16)*2-1,COLUMN(M18)),"")</f>
        <v/>
      </c>
      <c r="AO19" s="92">
        <f>IFERROR(OFFSET($A$3,ROW(AN16)*2,COLUMN(N18))-OFFSET($A$3,ROW(AN16)*2-1,COLUMN(N18)),"")</f>
        <v/>
      </c>
      <c r="AP19" s="92">
        <f>IFERROR(OFFSET($A$3,ROW(AO16)*2,COLUMN(O18))-OFFSET($A$3,ROW(AO16)*2-1,COLUMN(O18)),"")</f>
        <v/>
      </c>
      <c r="AQ19" s="92">
        <f>IFERROR(OFFSET($A$3,ROW(AP16)*2,COLUMN(P18))-OFFSET($A$3,ROW(AP16)*2-1,COLUMN(P18)),"")</f>
        <v/>
      </c>
      <c r="AR19" s="92">
        <f>IFERROR(OFFSET($A$3,ROW(AQ16)*2,COLUMN(Q18))-OFFSET($A$3,ROW(AQ16)*2-1,COLUMN(Q18)),"")</f>
        <v/>
      </c>
      <c r="AS19" s="92">
        <f>IFERROR(OFFSET($A$3,ROW(AR16)*2,COLUMN(R18))-OFFSET($A$3,ROW(AR16)*2-1,COLUMN(R18)),"")</f>
        <v/>
      </c>
      <c r="AT19" s="92">
        <f>IFERROR(OFFSET($A$3,ROW(AS16)*2,COLUMN(S18))-OFFSET($A$3,ROW(AS16)*2-1,COLUMN(S18)),"")</f>
        <v/>
      </c>
      <c r="AU19" s="92">
        <f>IFERROR(OFFSET($A$3,ROW(AT16)*2,COLUMN(T18))-OFFSET($A$3,ROW(AT16)*2-1,COLUMN(T18)),"")</f>
        <v/>
      </c>
      <c r="AV19" s="92">
        <f>IFERROR(OFFSET($A$3,ROW(AU16)*2,COLUMN(U18))-OFFSET($A$3,ROW(AU16)*2-1,COLUMN(U18)),"")</f>
        <v/>
      </c>
      <c r="AW19" s="92">
        <f>IFERROR(OFFSET($A$3,ROW(AV16)*2,COLUMN(V18))-OFFSET($A$3,ROW(AV16)*2-1,COLUMN(V18)),"")</f>
        <v/>
      </c>
      <c r="AX19" s="92">
        <f>IFERROR(OFFSET($A$3,ROW(AW16)*2,COLUMN(W18))-OFFSET($A$3,ROW(AW16)*2-1,COLUMN(W18)),"")</f>
        <v/>
      </c>
      <c r="AY19" s="92">
        <f>IFERROR(OFFSET($A$3,ROW(AX16)*2,COLUMN(X18))-OFFSET($A$3,ROW(AX16)*2-1,COLUMN(X18)),"")</f>
        <v/>
      </c>
      <c r="AZ19" s="92">
        <f>IFERROR(OFFSET($A$3,ROW(AY16)*2,COLUMN(Y18))-OFFSET($A$3,ROW(AY16)*2-1,COLUMN(Y18)),"")</f>
        <v/>
      </c>
      <c r="BA19" s="92">
        <f>IFERROR(OFFSET($A$3,ROW(AZ16)*2,COLUMN(Z18))-OFFSET($A$3,ROW(AZ16)*2-1,COLUMN(Z18)),"")</f>
        <v/>
      </c>
      <c r="BB19" s="92">
        <f>IFERROR(OFFSET($A$3,ROW(BA16)*2,COLUMN(AA18))-OFFSET($A$3,ROW(BA16)*2-1,COLUMN(AA18)),"")</f>
        <v/>
      </c>
      <c r="BC19" s="92">
        <f>IFERROR(OFFSET($A$3,ROW(BB16)*2,COLUMN(AB18))-OFFSET($A$3,ROW(BB16)*2-1,COLUMN(AB18)),"")</f>
        <v/>
      </c>
    </row>
    <row r="20">
      <c r="A20" s="102">
        <f>统调负荷24小时!A20</f>
        <v/>
      </c>
      <c r="B20" s="100" t="inlineStr">
        <is>
          <t>预测</t>
        </is>
      </c>
      <c r="C20" s="91">
        <f>IFERROR(AVERAGE(F20:AC20),"")</f>
        <v/>
      </c>
      <c r="D20" s="91">
        <f>IFERROR(MAX(F20:AC20),"")</f>
        <v/>
      </c>
      <c r="E20" s="91">
        <f>IFERROR(MIN(F20:AC20),"")</f>
        <v/>
      </c>
      <c r="F20" s="91">
        <f>IFERROR(AVERAGEIFS(统调负荷!$F:$F,统调负荷!$B:$B,F$3,统调负荷!$C:$C,$A20)/10,"")</f>
        <v/>
      </c>
      <c r="G20" s="91">
        <f>IFERROR(AVERAGEIFS(统调负荷!$F:$F,统调负荷!$B:$B,G$3,统调负荷!$C:$C,$A20)/10,"")</f>
        <v/>
      </c>
      <c r="H20" s="91">
        <f>IFERROR(AVERAGEIFS(统调负荷!$F:$F,统调负荷!$B:$B,H$3,统调负荷!$C:$C,$A20)/10,"")</f>
        <v/>
      </c>
      <c r="I20" s="91">
        <f>IFERROR(AVERAGEIFS(统调负荷!$F:$F,统调负荷!$B:$B,I$3,统调负荷!$C:$C,$A20)/10,"")</f>
        <v/>
      </c>
      <c r="J20" s="91">
        <f>IFERROR(AVERAGEIFS(统调负荷!$F:$F,统调负荷!$B:$B,J$3,统调负荷!$C:$C,$A20)/10,"")</f>
        <v/>
      </c>
      <c r="K20" s="91">
        <f>IFERROR(AVERAGEIFS(统调负荷!$F:$F,统调负荷!$B:$B,K$3,统调负荷!$C:$C,$A20)/10,"")</f>
        <v/>
      </c>
      <c r="L20" s="91">
        <f>IFERROR(AVERAGEIFS(统调负荷!$F:$F,统调负荷!$B:$B,L$3,统调负荷!$C:$C,$A20)/10,"")</f>
        <v/>
      </c>
      <c r="M20" s="91">
        <f>IFERROR(AVERAGEIFS(统调负荷!$F:$F,统调负荷!$B:$B,M$3,统调负荷!$C:$C,$A20)/10,"")</f>
        <v/>
      </c>
      <c r="N20" s="91">
        <f>IFERROR(AVERAGEIFS(统调负荷!$F:$F,统调负荷!$B:$B,N$3,统调负荷!$C:$C,$A20)/10,"")</f>
        <v/>
      </c>
      <c r="O20" s="91">
        <f>IFERROR(AVERAGEIFS(统调负荷!$F:$F,统调负荷!$B:$B,O$3,统调负荷!$C:$C,$A20)/10,"")</f>
        <v/>
      </c>
      <c r="P20" s="91">
        <f>IFERROR(AVERAGEIFS(统调负荷!$F:$F,统调负荷!$B:$B,P$3,统调负荷!$C:$C,$A20)/10,"")</f>
        <v/>
      </c>
      <c r="Q20" s="91">
        <f>IFERROR(AVERAGEIFS(统调负荷!$F:$F,统调负荷!$B:$B,Q$3,统调负荷!$C:$C,$A20)/10,"")</f>
        <v/>
      </c>
      <c r="R20" s="91">
        <f>IFERROR(AVERAGEIFS(统调负荷!$F:$F,统调负荷!$B:$B,R$3,统调负荷!$C:$C,$A20)/10,"")</f>
        <v/>
      </c>
      <c r="S20" s="91">
        <f>IFERROR(AVERAGEIFS(统调负荷!$F:$F,统调负荷!$B:$B,S$3,统调负荷!$C:$C,$A20)/10,"")</f>
        <v/>
      </c>
      <c r="T20" s="91">
        <f>IFERROR(AVERAGEIFS(统调负荷!$F:$F,统调负荷!$B:$B,T$3,统调负荷!$C:$C,$A20)/10,"")</f>
        <v/>
      </c>
      <c r="U20" s="91">
        <f>IFERROR(AVERAGEIFS(统调负荷!$F:$F,统调负荷!$B:$B,U$3,统调负荷!$C:$C,$A20)/10,"")</f>
        <v/>
      </c>
      <c r="V20" s="91">
        <f>IFERROR(AVERAGEIFS(统调负荷!$F:$F,统调负荷!$B:$B,V$3,统调负荷!$C:$C,$A20)/10,"")</f>
        <v/>
      </c>
      <c r="W20" s="91">
        <f>IFERROR(AVERAGEIFS(统调负荷!$F:$F,统调负荷!$B:$B,W$3,统调负荷!$C:$C,$A20)/10,"")</f>
        <v/>
      </c>
      <c r="X20" s="91">
        <f>IFERROR(AVERAGEIFS(统调负荷!$F:$F,统调负荷!$B:$B,X$3,统调负荷!$C:$C,$A20)/10,"")</f>
        <v/>
      </c>
      <c r="Y20" s="91">
        <f>IFERROR(AVERAGEIFS(统调负荷!$F:$F,统调负荷!$B:$B,Y$3,统调负荷!$C:$C,$A20)/10,"")</f>
        <v/>
      </c>
      <c r="Z20" s="91">
        <f>IFERROR(AVERAGEIFS(统调负荷!$F:$F,统调负荷!$B:$B,Z$3,统调负荷!$C:$C,$A20)/10,"")</f>
        <v/>
      </c>
      <c r="AA20" s="91">
        <f>IFERROR(AVERAGEIFS(统调负荷!$F:$F,统调负荷!$B:$B,AA$3,统调负荷!$C:$C,$A20)/10,"")</f>
        <v/>
      </c>
      <c r="AB20" s="91">
        <f>IFERROR(AVERAGEIFS(统调负荷!$F:$F,统调负荷!$B:$B,AB$3,统调负荷!$C:$C,$A20)/10,"")</f>
        <v/>
      </c>
      <c r="AC20" s="91">
        <f>IFERROR(AVERAGEIFS(统调负荷!$F:$F,统调负荷!$B:$B,AC$3,统调负荷!$C:$C,$A20)/10,"")</f>
        <v/>
      </c>
      <c r="AD20" s="91" t="n"/>
      <c r="AE20" s="23">
        <f>检修、备用和必开!$A18</f>
        <v/>
      </c>
      <c r="AF20" s="92">
        <f>IFERROR(OFFSET($A$3,ROW(AE17)*2,COLUMN(E19))-OFFSET($A$3,ROW(AE17)*2-1,COLUMN(E19)),"")</f>
        <v/>
      </c>
      <c r="AG20" s="92">
        <f>IFERROR(OFFSET($A$3,ROW(AF17)*2,COLUMN(F19))-OFFSET($A$3,ROW(AF17)*2-1,COLUMN(F19)),"")</f>
        <v/>
      </c>
      <c r="AH20" s="92">
        <f>IFERROR(OFFSET($A$3,ROW(AG17)*2,COLUMN(G19))-OFFSET($A$3,ROW(AG17)*2-1,COLUMN(G19)),"")</f>
        <v/>
      </c>
      <c r="AI20" s="92">
        <f>IFERROR(OFFSET($A$3,ROW(AH17)*2,COLUMN(H19))-OFFSET($A$3,ROW(AH17)*2-1,COLUMN(H19)),"")</f>
        <v/>
      </c>
      <c r="AJ20" s="92">
        <f>IFERROR(OFFSET($A$3,ROW(AI17)*2,COLUMN(I19))-OFFSET($A$3,ROW(AI17)*2-1,COLUMN(I19)),"")</f>
        <v/>
      </c>
      <c r="AK20" s="92">
        <f>IFERROR(OFFSET($A$3,ROW(AJ17)*2,COLUMN(J19))-OFFSET($A$3,ROW(AJ17)*2-1,COLUMN(J19)),"")</f>
        <v/>
      </c>
      <c r="AL20" s="92">
        <f>IFERROR(OFFSET($A$3,ROW(AK17)*2,COLUMN(K19))-OFFSET($A$3,ROW(AK17)*2-1,COLUMN(K19)),"")</f>
        <v/>
      </c>
      <c r="AM20" s="92">
        <f>IFERROR(OFFSET($A$3,ROW(AL17)*2,COLUMN(L19))-OFFSET($A$3,ROW(AL17)*2-1,COLUMN(L19)),"")</f>
        <v/>
      </c>
      <c r="AN20" s="92">
        <f>IFERROR(OFFSET($A$3,ROW(AM17)*2,COLUMN(M19))-OFFSET($A$3,ROW(AM17)*2-1,COLUMN(M19)),"")</f>
        <v/>
      </c>
      <c r="AO20" s="92">
        <f>IFERROR(OFFSET($A$3,ROW(AN17)*2,COLUMN(N19))-OFFSET($A$3,ROW(AN17)*2-1,COLUMN(N19)),"")</f>
        <v/>
      </c>
      <c r="AP20" s="92">
        <f>IFERROR(OFFSET($A$3,ROW(AO17)*2,COLUMN(O19))-OFFSET($A$3,ROW(AO17)*2-1,COLUMN(O19)),"")</f>
        <v/>
      </c>
      <c r="AQ20" s="92">
        <f>IFERROR(OFFSET($A$3,ROW(AP17)*2,COLUMN(P19))-OFFSET($A$3,ROW(AP17)*2-1,COLUMN(P19)),"")</f>
        <v/>
      </c>
      <c r="AR20" s="92">
        <f>IFERROR(OFFSET($A$3,ROW(AQ17)*2,COLUMN(Q19))-OFFSET($A$3,ROW(AQ17)*2-1,COLUMN(Q19)),"")</f>
        <v/>
      </c>
      <c r="AS20" s="92">
        <f>IFERROR(OFFSET($A$3,ROW(AR17)*2,COLUMN(R19))-OFFSET($A$3,ROW(AR17)*2-1,COLUMN(R19)),"")</f>
        <v/>
      </c>
      <c r="AT20" s="92">
        <f>IFERROR(OFFSET($A$3,ROW(AS17)*2,COLUMN(S19))-OFFSET($A$3,ROW(AS17)*2-1,COLUMN(S19)),"")</f>
        <v/>
      </c>
      <c r="AU20" s="92">
        <f>IFERROR(OFFSET($A$3,ROW(AT17)*2,COLUMN(T19))-OFFSET($A$3,ROW(AT17)*2-1,COLUMN(T19)),"")</f>
        <v/>
      </c>
      <c r="AV20" s="92">
        <f>IFERROR(OFFSET($A$3,ROW(AU17)*2,COLUMN(U19))-OFFSET($A$3,ROW(AU17)*2-1,COLUMN(U19)),"")</f>
        <v/>
      </c>
      <c r="AW20" s="92">
        <f>IFERROR(OFFSET($A$3,ROW(AV17)*2,COLUMN(V19))-OFFSET($A$3,ROW(AV17)*2-1,COLUMN(V19)),"")</f>
        <v/>
      </c>
      <c r="AX20" s="92">
        <f>IFERROR(OFFSET($A$3,ROW(AW17)*2,COLUMN(W19))-OFFSET($A$3,ROW(AW17)*2-1,COLUMN(W19)),"")</f>
        <v/>
      </c>
      <c r="AY20" s="92">
        <f>IFERROR(OFFSET($A$3,ROW(AX17)*2,COLUMN(X19))-OFFSET($A$3,ROW(AX17)*2-1,COLUMN(X19)),"")</f>
        <v/>
      </c>
      <c r="AZ20" s="92">
        <f>IFERROR(OFFSET($A$3,ROW(AY17)*2,COLUMN(Y19))-OFFSET($A$3,ROW(AY17)*2-1,COLUMN(Y19)),"")</f>
        <v/>
      </c>
      <c r="BA20" s="92">
        <f>IFERROR(OFFSET($A$3,ROW(AZ17)*2,COLUMN(Z19))-OFFSET($A$3,ROW(AZ17)*2-1,COLUMN(Z19)),"")</f>
        <v/>
      </c>
      <c r="BB20" s="92">
        <f>IFERROR(OFFSET($A$3,ROW(BA17)*2,COLUMN(AA19))-OFFSET($A$3,ROW(BA17)*2-1,COLUMN(AA19)),"")</f>
        <v/>
      </c>
      <c r="BC20" s="92">
        <f>IFERROR(OFFSET($A$3,ROW(BB17)*2,COLUMN(AB19))-OFFSET($A$3,ROW(BB17)*2-1,COLUMN(AB19)),"")</f>
        <v/>
      </c>
    </row>
    <row r="21">
      <c r="A21" s="102">
        <f>统调负荷24小时!A21</f>
        <v/>
      </c>
      <c r="B21" s="100" t="inlineStr">
        <is>
          <t>实际</t>
        </is>
      </c>
      <c r="C21" s="91">
        <f>IFERROR(AVERAGE(F21:AC21),"")</f>
        <v/>
      </c>
      <c r="D21" s="91">
        <f>IFERROR(MAX(F21:AC21),"")</f>
        <v/>
      </c>
      <c r="E21" s="91">
        <f>IFERROR(MIN(F21:AC21),"")</f>
        <v/>
      </c>
      <c r="F21" s="91">
        <f>IFERROR(AVERAGEIFS(统调负荷!$O:$O,统调负荷!$B:$B,F$3,统调负荷!$C:$C,$A21)/10,"")</f>
        <v/>
      </c>
      <c r="G21" s="91">
        <f>IFERROR(AVERAGEIFS(统调负荷!$O:$O,统调负荷!$B:$B,G$3,统调负荷!$C:$C,$A21)/10,"")</f>
        <v/>
      </c>
      <c r="H21" s="91">
        <f>IFERROR(AVERAGEIFS(统调负荷!$O:$O,统调负荷!$B:$B,H$3,统调负荷!$C:$C,$A21)/10,"")</f>
        <v/>
      </c>
      <c r="I21" s="91">
        <f>IFERROR(AVERAGEIFS(统调负荷!$O:$O,统调负荷!$B:$B,I$3,统调负荷!$C:$C,$A21)/10,"")</f>
        <v/>
      </c>
      <c r="J21" s="91">
        <f>IFERROR(AVERAGEIFS(统调负荷!$O:$O,统调负荷!$B:$B,J$3,统调负荷!$C:$C,$A21)/10,"")</f>
        <v/>
      </c>
      <c r="K21" s="91">
        <f>IFERROR(AVERAGEIFS(统调负荷!$O:$O,统调负荷!$B:$B,K$3,统调负荷!$C:$C,$A21)/10,"")</f>
        <v/>
      </c>
      <c r="L21" s="91">
        <f>IFERROR(AVERAGEIFS(统调负荷!$O:$O,统调负荷!$B:$B,L$3,统调负荷!$C:$C,$A21)/10,"")</f>
        <v/>
      </c>
      <c r="M21" s="91">
        <f>IFERROR(AVERAGEIFS(统调负荷!$O:$O,统调负荷!$B:$B,M$3,统调负荷!$C:$C,$A21)/10,"")</f>
        <v/>
      </c>
      <c r="N21" s="91">
        <f>IFERROR(AVERAGEIFS(统调负荷!$O:$O,统调负荷!$B:$B,N$3,统调负荷!$C:$C,$A21)/10,"")</f>
        <v/>
      </c>
      <c r="O21" s="91">
        <f>IFERROR(AVERAGEIFS(统调负荷!$O:$O,统调负荷!$B:$B,O$3,统调负荷!$C:$C,$A21)/10,"")</f>
        <v/>
      </c>
      <c r="P21" s="91">
        <f>IFERROR(AVERAGEIFS(统调负荷!$O:$O,统调负荷!$B:$B,P$3,统调负荷!$C:$C,$A21)/10,"")</f>
        <v/>
      </c>
      <c r="Q21" s="91">
        <f>IFERROR(AVERAGEIFS(统调负荷!$O:$O,统调负荷!$B:$B,Q$3,统调负荷!$C:$C,$A21)/10,"")</f>
        <v/>
      </c>
      <c r="R21" s="91">
        <f>IFERROR(AVERAGEIFS(统调负荷!$O:$O,统调负荷!$B:$B,R$3,统调负荷!$C:$C,$A21)/10,"")</f>
        <v/>
      </c>
      <c r="S21" s="91">
        <f>IFERROR(AVERAGEIFS(统调负荷!$O:$O,统调负荷!$B:$B,S$3,统调负荷!$C:$C,$A21)/10,"")</f>
        <v/>
      </c>
      <c r="T21" s="91">
        <f>IFERROR(AVERAGEIFS(统调负荷!$O:$O,统调负荷!$B:$B,T$3,统调负荷!$C:$C,$A21)/10,"")</f>
        <v/>
      </c>
      <c r="U21" s="91">
        <f>IFERROR(AVERAGEIFS(统调负荷!$O:$O,统调负荷!$B:$B,U$3,统调负荷!$C:$C,$A21)/10,"")</f>
        <v/>
      </c>
      <c r="V21" s="91">
        <f>IFERROR(AVERAGEIFS(统调负荷!$O:$O,统调负荷!$B:$B,V$3,统调负荷!$C:$C,$A21)/10,"")</f>
        <v/>
      </c>
      <c r="W21" s="91">
        <f>IFERROR(AVERAGEIFS(统调负荷!$O:$O,统调负荷!$B:$B,W$3,统调负荷!$C:$C,$A21)/10,"")</f>
        <v/>
      </c>
      <c r="X21" s="91">
        <f>IFERROR(AVERAGEIFS(统调负荷!$O:$O,统调负荷!$B:$B,X$3,统调负荷!$C:$C,$A21)/10,"")</f>
        <v/>
      </c>
      <c r="Y21" s="91">
        <f>IFERROR(AVERAGEIFS(统调负荷!$O:$O,统调负荷!$B:$B,Y$3,统调负荷!$C:$C,$A21)/10,"")</f>
        <v/>
      </c>
      <c r="Z21" s="91">
        <f>IFERROR(AVERAGEIFS(统调负荷!$O:$O,统调负荷!$B:$B,Z$3,统调负荷!$C:$C,$A21)/10,"")</f>
        <v/>
      </c>
      <c r="AA21" s="91">
        <f>IFERROR(AVERAGEIFS(统调负荷!$O:$O,统调负荷!$B:$B,AA$3,统调负荷!$C:$C,$A21)/10,"")</f>
        <v/>
      </c>
      <c r="AB21" s="91">
        <f>IFERROR(AVERAGEIFS(统调负荷!$O:$O,统调负荷!$B:$B,AB$3,统调负荷!$C:$C,$A21)/10,"")</f>
        <v/>
      </c>
      <c r="AC21" s="91">
        <f>IFERROR(AVERAGEIFS(统调负荷!$O:$O,统调负荷!$B:$B,AC$3,统调负荷!$C:$C,$A21)/10,"")</f>
        <v/>
      </c>
      <c r="AD21" s="91" t="n"/>
      <c r="AE21" s="23">
        <f>检修、备用和必开!$A19</f>
        <v/>
      </c>
      <c r="AF21" s="92">
        <f>IFERROR(OFFSET($A$3,ROW(AE18)*2,COLUMN(E20))-OFFSET($A$3,ROW(AE18)*2-1,COLUMN(E20)),"")</f>
        <v/>
      </c>
      <c r="AG21" s="92">
        <f>IFERROR(OFFSET($A$3,ROW(AF18)*2,COLUMN(F20))-OFFSET($A$3,ROW(AF18)*2-1,COLUMN(F20)),"")</f>
        <v/>
      </c>
      <c r="AH21" s="92">
        <f>IFERROR(OFFSET($A$3,ROW(AG18)*2,COLUMN(G20))-OFFSET($A$3,ROW(AG18)*2-1,COLUMN(G20)),"")</f>
        <v/>
      </c>
      <c r="AI21" s="92">
        <f>IFERROR(OFFSET($A$3,ROW(AH18)*2,COLUMN(H20))-OFFSET($A$3,ROW(AH18)*2-1,COLUMN(H20)),"")</f>
        <v/>
      </c>
      <c r="AJ21" s="92">
        <f>IFERROR(OFFSET($A$3,ROW(AI18)*2,COLUMN(I20))-OFFSET($A$3,ROW(AI18)*2-1,COLUMN(I20)),"")</f>
        <v/>
      </c>
      <c r="AK21" s="92">
        <f>IFERROR(OFFSET($A$3,ROW(AJ18)*2,COLUMN(J20))-OFFSET($A$3,ROW(AJ18)*2-1,COLUMN(J20)),"")</f>
        <v/>
      </c>
      <c r="AL21" s="92">
        <f>IFERROR(OFFSET($A$3,ROW(AK18)*2,COLUMN(K20))-OFFSET($A$3,ROW(AK18)*2-1,COLUMN(K20)),"")</f>
        <v/>
      </c>
      <c r="AM21" s="92">
        <f>IFERROR(OFFSET($A$3,ROW(AL18)*2,COLUMN(L20))-OFFSET($A$3,ROW(AL18)*2-1,COLUMN(L20)),"")</f>
        <v/>
      </c>
      <c r="AN21" s="92">
        <f>IFERROR(OFFSET($A$3,ROW(AM18)*2,COLUMN(M20))-OFFSET($A$3,ROW(AM18)*2-1,COLUMN(M20)),"")</f>
        <v/>
      </c>
      <c r="AO21" s="92">
        <f>IFERROR(OFFSET($A$3,ROW(AN18)*2,COLUMN(N20))-OFFSET($A$3,ROW(AN18)*2-1,COLUMN(N20)),"")</f>
        <v/>
      </c>
      <c r="AP21" s="92">
        <f>IFERROR(OFFSET($A$3,ROW(AO18)*2,COLUMN(O20))-OFFSET($A$3,ROW(AO18)*2-1,COLUMN(O20)),"")</f>
        <v/>
      </c>
      <c r="AQ21" s="92">
        <f>IFERROR(OFFSET($A$3,ROW(AP18)*2,COLUMN(P20))-OFFSET($A$3,ROW(AP18)*2-1,COLUMN(P20)),"")</f>
        <v/>
      </c>
      <c r="AR21" s="92">
        <f>IFERROR(OFFSET($A$3,ROW(AQ18)*2,COLUMN(Q20))-OFFSET($A$3,ROW(AQ18)*2-1,COLUMN(Q20)),"")</f>
        <v/>
      </c>
      <c r="AS21" s="92">
        <f>IFERROR(OFFSET($A$3,ROW(AR18)*2,COLUMN(R20))-OFFSET($A$3,ROW(AR18)*2-1,COLUMN(R20)),"")</f>
        <v/>
      </c>
      <c r="AT21" s="92">
        <f>IFERROR(OFFSET($A$3,ROW(AS18)*2,COLUMN(S20))-OFFSET($A$3,ROW(AS18)*2-1,COLUMN(S20)),"")</f>
        <v/>
      </c>
      <c r="AU21" s="92">
        <f>IFERROR(OFFSET($A$3,ROW(AT18)*2,COLUMN(T20))-OFFSET($A$3,ROW(AT18)*2-1,COLUMN(T20)),"")</f>
        <v/>
      </c>
      <c r="AV21" s="92">
        <f>IFERROR(OFFSET($A$3,ROW(AU18)*2,COLUMN(U20))-OFFSET($A$3,ROW(AU18)*2-1,COLUMN(U20)),"")</f>
        <v/>
      </c>
      <c r="AW21" s="92">
        <f>IFERROR(OFFSET($A$3,ROW(AV18)*2,COLUMN(V20))-OFFSET($A$3,ROW(AV18)*2-1,COLUMN(V20)),"")</f>
        <v/>
      </c>
      <c r="AX21" s="92">
        <f>IFERROR(OFFSET($A$3,ROW(AW18)*2,COLUMN(W20))-OFFSET($A$3,ROW(AW18)*2-1,COLUMN(W20)),"")</f>
        <v/>
      </c>
      <c r="AY21" s="92">
        <f>IFERROR(OFFSET($A$3,ROW(AX18)*2,COLUMN(X20))-OFFSET($A$3,ROW(AX18)*2-1,COLUMN(X20)),"")</f>
        <v/>
      </c>
      <c r="AZ21" s="92">
        <f>IFERROR(OFFSET($A$3,ROW(AY18)*2,COLUMN(Y20))-OFFSET($A$3,ROW(AY18)*2-1,COLUMN(Y20)),"")</f>
        <v/>
      </c>
      <c r="BA21" s="92">
        <f>IFERROR(OFFSET($A$3,ROW(AZ18)*2,COLUMN(Z20))-OFFSET($A$3,ROW(AZ18)*2-1,COLUMN(Z20)),"")</f>
        <v/>
      </c>
      <c r="BB21" s="92">
        <f>IFERROR(OFFSET($A$3,ROW(BA18)*2,COLUMN(AA20))-OFFSET($A$3,ROW(BA18)*2-1,COLUMN(AA20)),"")</f>
        <v/>
      </c>
      <c r="BC21" s="92">
        <f>IFERROR(OFFSET($A$3,ROW(BB18)*2,COLUMN(AB20))-OFFSET($A$3,ROW(BB18)*2-1,COLUMN(AB20)),"")</f>
        <v/>
      </c>
    </row>
    <row r="22">
      <c r="A22" s="102">
        <f>统调负荷24小时!A22</f>
        <v/>
      </c>
      <c r="B22" s="100" t="inlineStr">
        <is>
          <t>预测</t>
        </is>
      </c>
      <c r="C22" s="91">
        <f>IFERROR(AVERAGE(F22:AC22),"")</f>
        <v/>
      </c>
      <c r="D22" s="91">
        <f>IFERROR(MAX(F22:AC22),"")</f>
        <v/>
      </c>
      <c r="E22" s="91">
        <f>IFERROR(MIN(F22:AC22),"")</f>
        <v/>
      </c>
      <c r="F22" s="91">
        <f>IFERROR(AVERAGEIFS(统调负荷!$F:$F,统调负荷!$B:$B,F$3,统调负荷!$C:$C,$A22)/10,"")</f>
        <v/>
      </c>
      <c r="G22" s="91">
        <f>IFERROR(AVERAGEIFS(统调负荷!$F:$F,统调负荷!$B:$B,G$3,统调负荷!$C:$C,$A22)/10,"")</f>
        <v/>
      </c>
      <c r="H22" s="91">
        <f>IFERROR(AVERAGEIFS(统调负荷!$F:$F,统调负荷!$B:$B,H$3,统调负荷!$C:$C,$A22)/10,"")</f>
        <v/>
      </c>
      <c r="I22" s="91">
        <f>IFERROR(AVERAGEIFS(统调负荷!$F:$F,统调负荷!$B:$B,I$3,统调负荷!$C:$C,$A22)/10,"")</f>
        <v/>
      </c>
      <c r="J22" s="91">
        <f>IFERROR(AVERAGEIFS(统调负荷!$F:$F,统调负荷!$B:$B,J$3,统调负荷!$C:$C,$A22)/10,"")</f>
        <v/>
      </c>
      <c r="K22" s="91">
        <f>IFERROR(AVERAGEIFS(统调负荷!$F:$F,统调负荷!$B:$B,K$3,统调负荷!$C:$C,$A22)/10,"")</f>
        <v/>
      </c>
      <c r="L22" s="91">
        <f>IFERROR(AVERAGEIFS(统调负荷!$F:$F,统调负荷!$B:$B,L$3,统调负荷!$C:$C,$A22)/10,"")</f>
        <v/>
      </c>
      <c r="M22" s="91">
        <f>IFERROR(AVERAGEIFS(统调负荷!$F:$F,统调负荷!$B:$B,M$3,统调负荷!$C:$C,$A22)/10,"")</f>
        <v/>
      </c>
      <c r="N22" s="91">
        <f>IFERROR(AVERAGEIFS(统调负荷!$F:$F,统调负荷!$B:$B,N$3,统调负荷!$C:$C,$A22)/10,"")</f>
        <v/>
      </c>
      <c r="O22" s="91">
        <f>IFERROR(AVERAGEIFS(统调负荷!$F:$F,统调负荷!$B:$B,O$3,统调负荷!$C:$C,$A22)/10,"")</f>
        <v/>
      </c>
      <c r="P22" s="91">
        <f>IFERROR(AVERAGEIFS(统调负荷!$F:$F,统调负荷!$B:$B,P$3,统调负荷!$C:$C,$A22)/10,"")</f>
        <v/>
      </c>
      <c r="Q22" s="91">
        <f>IFERROR(AVERAGEIFS(统调负荷!$F:$F,统调负荷!$B:$B,Q$3,统调负荷!$C:$C,$A22)/10,"")</f>
        <v/>
      </c>
      <c r="R22" s="91">
        <f>IFERROR(AVERAGEIFS(统调负荷!$F:$F,统调负荷!$B:$B,R$3,统调负荷!$C:$C,$A22)/10,"")</f>
        <v/>
      </c>
      <c r="S22" s="91">
        <f>IFERROR(AVERAGEIFS(统调负荷!$F:$F,统调负荷!$B:$B,S$3,统调负荷!$C:$C,$A22)/10,"")</f>
        <v/>
      </c>
      <c r="T22" s="91">
        <f>IFERROR(AVERAGEIFS(统调负荷!$F:$F,统调负荷!$B:$B,T$3,统调负荷!$C:$C,$A22)/10,"")</f>
        <v/>
      </c>
      <c r="U22" s="91">
        <f>IFERROR(AVERAGEIFS(统调负荷!$F:$F,统调负荷!$B:$B,U$3,统调负荷!$C:$C,$A22)/10,"")</f>
        <v/>
      </c>
      <c r="V22" s="91">
        <f>IFERROR(AVERAGEIFS(统调负荷!$F:$F,统调负荷!$B:$B,V$3,统调负荷!$C:$C,$A22)/10,"")</f>
        <v/>
      </c>
      <c r="W22" s="91">
        <f>IFERROR(AVERAGEIFS(统调负荷!$F:$F,统调负荷!$B:$B,W$3,统调负荷!$C:$C,$A22)/10,"")</f>
        <v/>
      </c>
      <c r="X22" s="91">
        <f>IFERROR(AVERAGEIFS(统调负荷!$F:$F,统调负荷!$B:$B,X$3,统调负荷!$C:$C,$A22)/10,"")</f>
        <v/>
      </c>
      <c r="Y22" s="91">
        <f>IFERROR(AVERAGEIFS(统调负荷!$F:$F,统调负荷!$B:$B,Y$3,统调负荷!$C:$C,$A22)/10,"")</f>
        <v/>
      </c>
      <c r="Z22" s="91">
        <f>IFERROR(AVERAGEIFS(统调负荷!$F:$F,统调负荷!$B:$B,Z$3,统调负荷!$C:$C,$A22)/10,"")</f>
        <v/>
      </c>
      <c r="AA22" s="91">
        <f>IFERROR(AVERAGEIFS(统调负荷!$F:$F,统调负荷!$B:$B,AA$3,统调负荷!$C:$C,$A22)/10,"")</f>
        <v/>
      </c>
      <c r="AB22" s="91">
        <f>IFERROR(AVERAGEIFS(统调负荷!$F:$F,统调负荷!$B:$B,AB$3,统调负荷!$C:$C,$A22)/10,"")</f>
        <v/>
      </c>
      <c r="AC22" s="91">
        <f>IFERROR(AVERAGEIFS(统调负荷!$F:$F,统调负荷!$B:$B,AC$3,统调负荷!$C:$C,$A22)/10,"")</f>
        <v/>
      </c>
      <c r="AD22" s="91" t="n"/>
      <c r="AE22" s="23">
        <f>检修、备用和必开!$A20</f>
        <v/>
      </c>
      <c r="AF22" s="92">
        <f>IFERROR(OFFSET($A$3,ROW(AE19)*2,COLUMN(E21))-OFFSET($A$3,ROW(AE19)*2-1,COLUMN(E21)),"")</f>
        <v/>
      </c>
      <c r="AG22" s="92">
        <f>IFERROR(OFFSET($A$3,ROW(AF19)*2,COLUMN(F21))-OFFSET($A$3,ROW(AF19)*2-1,COLUMN(F21)),"")</f>
        <v/>
      </c>
      <c r="AH22" s="92">
        <f>IFERROR(OFFSET($A$3,ROW(AG19)*2,COLUMN(G21))-OFFSET($A$3,ROW(AG19)*2-1,COLUMN(G21)),"")</f>
        <v/>
      </c>
      <c r="AI22" s="92">
        <f>IFERROR(OFFSET($A$3,ROW(AH19)*2,COLUMN(H21))-OFFSET($A$3,ROW(AH19)*2-1,COLUMN(H21)),"")</f>
        <v/>
      </c>
      <c r="AJ22" s="92">
        <f>IFERROR(OFFSET($A$3,ROW(AI19)*2,COLUMN(I21))-OFFSET($A$3,ROW(AI19)*2-1,COLUMN(I21)),"")</f>
        <v/>
      </c>
      <c r="AK22" s="92">
        <f>IFERROR(OFFSET($A$3,ROW(AJ19)*2,COLUMN(J21))-OFFSET($A$3,ROW(AJ19)*2-1,COLUMN(J21)),"")</f>
        <v/>
      </c>
      <c r="AL22" s="92">
        <f>IFERROR(OFFSET($A$3,ROW(AK19)*2,COLUMN(K21))-OFFSET($A$3,ROW(AK19)*2-1,COLUMN(K21)),"")</f>
        <v/>
      </c>
      <c r="AM22" s="92">
        <f>IFERROR(OFFSET($A$3,ROW(AL19)*2,COLUMN(L21))-OFFSET($A$3,ROW(AL19)*2-1,COLUMN(L21)),"")</f>
        <v/>
      </c>
      <c r="AN22" s="92">
        <f>IFERROR(OFFSET($A$3,ROW(AM19)*2,COLUMN(M21))-OFFSET($A$3,ROW(AM19)*2-1,COLUMN(M21)),"")</f>
        <v/>
      </c>
      <c r="AO22" s="92">
        <f>IFERROR(OFFSET($A$3,ROW(AN19)*2,COLUMN(N21))-OFFSET($A$3,ROW(AN19)*2-1,COLUMN(N21)),"")</f>
        <v/>
      </c>
      <c r="AP22" s="92">
        <f>IFERROR(OFFSET($A$3,ROW(AO19)*2,COLUMN(O21))-OFFSET($A$3,ROW(AO19)*2-1,COLUMN(O21)),"")</f>
        <v/>
      </c>
      <c r="AQ22" s="92">
        <f>IFERROR(OFFSET($A$3,ROW(AP19)*2,COLUMN(P21))-OFFSET($A$3,ROW(AP19)*2-1,COLUMN(P21)),"")</f>
        <v/>
      </c>
      <c r="AR22" s="92">
        <f>IFERROR(OFFSET($A$3,ROW(AQ19)*2,COLUMN(Q21))-OFFSET($A$3,ROW(AQ19)*2-1,COLUMN(Q21)),"")</f>
        <v/>
      </c>
      <c r="AS22" s="92">
        <f>IFERROR(OFFSET($A$3,ROW(AR19)*2,COLUMN(R21))-OFFSET($A$3,ROW(AR19)*2-1,COLUMN(R21)),"")</f>
        <v/>
      </c>
      <c r="AT22" s="92">
        <f>IFERROR(OFFSET($A$3,ROW(AS19)*2,COLUMN(S21))-OFFSET($A$3,ROW(AS19)*2-1,COLUMN(S21)),"")</f>
        <v/>
      </c>
      <c r="AU22" s="92">
        <f>IFERROR(OFFSET($A$3,ROW(AT19)*2,COLUMN(T21))-OFFSET($A$3,ROW(AT19)*2-1,COLUMN(T21)),"")</f>
        <v/>
      </c>
      <c r="AV22" s="92">
        <f>IFERROR(OFFSET($A$3,ROW(AU19)*2,COLUMN(U21))-OFFSET($A$3,ROW(AU19)*2-1,COLUMN(U21)),"")</f>
        <v/>
      </c>
      <c r="AW22" s="92">
        <f>IFERROR(OFFSET($A$3,ROW(AV19)*2,COLUMN(V21))-OFFSET($A$3,ROW(AV19)*2-1,COLUMN(V21)),"")</f>
        <v/>
      </c>
      <c r="AX22" s="92">
        <f>IFERROR(OFFSET($A$3,ROW(AW19)*2,COLUMN(W21))-OFFSET($A$3,ROW(AW19)*2-1,COLUMN(W21)),"")</f>
        <v/>
      </c>
      <c r="AY22" s="92">
        <f>IFERROR(OFFSET($A$3,ROW(AX19)*2,COLUMN(X21))-OFFSET($A$3,ROW(AX19)*2-1,COLUMN(X21)),"")</f>
        <v/>
      </c>
      <c r="AZ22" s="92">
        <f>IFERROR(OFFSET($A$3,ROW(AY19)*2,COLUMN(Y21))-OFFSET($A$3,ROW(AY19)*2-1,COLUMN(Y21)),"")</f>
        <v/>
      </c>
      <c r="BA22" s="92">
        <f>IFERROR(OFFSET($A$3,ROW(AZ19)*2,COLUMN(Z21))-OFFSET($A$3,ROW(AZ19)*2-1,COLUMN(Z21)),"")</f>
        <v/>
      </c>
      <c r="BB22" s="92">
        <f>IFERROR(OFFSET($A$3,ROW(BA19)*2,COLUMN(AA21))-OFFSET($A$3,ROW(BA19)*2-1,COLUMN(AA21)),"")</f>
        <v/>
      </c>
      <c r="BC22" s="92">
        <f>IFERROR(OFFSET($A$3,ROW(BB19)*2,COLUMN(AB21))-OFFSET($A$3,ROW(BB19)*2-1,COLUMN(AB21)),"")</f>
        <v/>
      </c>
    </row>
    <row r="23">
      <c r="A23" s="102">
        <f>统调负荷24小时!A23</f>
        <v/>
      </c>
      <c r="B23" s="100" t="inlineStr">
        <is>
          <t>实际</t>
        </is>
      </c>
      <c r="C23" s="91">
        <f>IFERROR(AVERAGE(F23:AC23),"")</f>
        <v/>
      </c>
      <c r="D23" s="91">
        <f>IFERROR(MAX(F23:AC23),"")</f>
        <v/>
      </c>
      <c r="E23" s="91">
        <f>IFERROR(MIN(F23:AC23),"")</f>
        <v/>
      </c>
      <c r="F23" s="91">
        <f>IFERROR(AVERAGEIFS(统调负荷!$O:$O,统调负荷!$B:$B,F$3,统调负荷!$C:$C,$A23)/10,"")</f>
        <v/>
      </c>
      <c r="G23" s="91">
        <f>IFERROR(AVERAGEIFS(统调负荷!$O:$O,统调负荷!$B:$B,G$3,统调负荷!$C:$C,$A23)/10,"")</f>
        <v/>
      </c>
      <c r="H23" s="91">
        <f>IFERROR(AVERAGEIFS(统调负荷!$O:$O,统调负荷!$B:$B,H$3,统调负荷!$C:$C,$A23)/10,"")</f>
        <v/>
      </c>
      <c r="I23" s="91">
        <f>IFERROR(AVERAGEIFS(统调负荷!$O:$O,统调负荷!$B:$B,I$3,统调负荷!$C:$C,$A23)/10,"")</f>
        <v/>
      </c>
      <c r="J23" s="91">
        <f>IFERROR(AVERAGEIFS(统调负荷!$O:$O,统调负荷!$B:$B,J$3,统调负荷!$C:$C,$A23)/10,"")</f>
        <v/>
      </c>
      <c r="K23" s="91">
        <f>IFERROR(AVERAGEIFS(统调负荷!$O:$O,统调负荷!$B:$B,K$3,统调负荷!$C:$C,$A23)/10,"")</f>
        <v/>
      </c>
      <c r="L23" s="91">
        <f>IFERROR(AVERAGEIFS(统调负荷!$O:$O,统调负荷!$B:$B,L$3,统调负荷!$C:$C,$A23)/10,"")</f>
        <v/>
      </c>
      <c r="M23" s="91">
        <f>IFERROR(AVERAGEIFS(统调负荷!$O:$O,统调负荷!$B:$B,M$3,统调负荷!$C:$C,$A23)/10,"")</f>
        <v/>
      </c>
      <c r="N23" s="91">
        <f>IFERROR(AVERAGEIFS(统调负荷!$O:$O,统调负荷!$B:$B,N$3,统调负荷!$C:$C,$A23)/10,"")</f>
        <v/>
      </c>
      <c r="O23" s="91">
        <f>IFERROR(AVERAGEIFS(统调负荷!$O:$O,统调负荷!$B:$B,O$3,统调负荷!$C:$C,$A23)/10,"")</f>
        <v/>
      </c>
      <c r="P23" s="91">
        <f>IFERROR(AVERAGEIFS(统调负荷!$O:$O,统调负荷!$B:$B,P$3,统调负荷!$C:$C,$A23)/10,"")</f>
        <v/>
      </c>
      <c r="Q23" s="91">
        <f>IFERROR(AVERAGEIFS(统调负荷!$O:$O,统调负荷!$B:$B,Q$3,统调负荷!$C:$C,$A23)/10,"")</f>
        <v/>
      </c>
      <c r="R23" s="91">
        <f>IFERROR(AVERAGEIFS(统调负荷!$O:$O,统调负荷!$B:$B,R$3,统调负荷!$C:$C,$A23)/10,"")</f>
        <v/>
      </c>
      <c r="S23" s="91">
        <f>IFERROR(AVERAGEIFS(统调负荷!$O:$O,统调负荷!$B:$B,S$3,统调负荷!$C:$C,$A23)/10,"")</f>
        <v/>
      </c>
      <c r="T23" s="91">
        <f>IFERROR(AVERAGEIFS(统调负荷!$O:$O,统调负荷!$B:$B,T$3,统调负荷!$C:$C,$A23)/10,"")</f>
        <v/>
      </c>
      <c r="U23" s="91">
        <f>IFERROR(AVERAGEIFS(统调负荷!$O:$O,统调负荷!$B:$B,U$3,统调负荷!$C:$C,$A23)/10,"")</f>
        <v/>
      </c>
      <c r="V23" s="91">
        <f>IFERROR(AVERAGEIFS(统调负荷!$O:$O,统调负荷!$B:$B,V$3,统调负荷!$C:$C,$A23)/10,"")</f>
        <v/>
      </c>
      <c r="W23" s="91">
        <f>IFERROR(AVERAGEIFS(统调负荷!$O:$O,统调负荷!$B:$B,W$3,统调负荷!$C:$C,$A23)/10,"")</f>
        <v/>
      </c>
      <c r="X23" s="91">
        <f>IFERROR(AVERAGEIFS(统调负荷!$O:$O,统调负荷!$B:$B,X$3,统调负荷!$C:$C,$A23)/10,"")</f>
        <v/>
      </c>
      <c r="Y23" s="91">
        <f>IFERROR(AVERAGEIFS(统调负荷!$O:$O,统调负荷!$B:$B,Y$3,统调负荷!$C:$C,$A23)/10,"")</f>
        <v/>
      </c>
      <c r="Z23" s="91">
        <f>IFERROR(AVERAGEIFS(统调负荷!$O:$O,统调负荷!$B:$B,Z$3,统调负荷!$C:$C,$A23)/10,"")</f>
        <v/>
      </c>
      <c r="AA23" s="91">
        <f>IFERROR(AVERAGEIFS(统调负荷!$O:$O,统调负荷!$B:$B,AA$3,统调负荷!$C:$C,$A23)/10,"")</f>
        <v/>
      </c>
      <c r="AB23" s="91">
        <f>IFERROR(AVERAGEIFS(统调负荷!$O:$O,统调负荷!$B:$B,AB$3,统调负荷!$C:$C,$A23)/10,"")</f>
        <v/>
      </c>
      <c r="AC23" s="91">
        <f>IFERROR(AVERAGEIFS(统调负荷!$O:$O,统调负荷!$B:$B,AC$3,统调负荷!$C:$C,$A23)/10,"")</f>
        <v/>
      </c>
      <c r="AD23" s="91" t="n"/>
      <c r="AE23" s="23">
        <f>检修、备用和必开!$A21</f>
        <v/>
      </c>
      <c r="AF23" s="92">
        <f>IFERROR(OFFSET($A$3,ROW(AE20)*2,COLUMN(E22))-OFFSET($A$3,ROW(AE20)*2-1,COLUMN(E22)),"")</f>
        <v/>
      </c>
      <c r="AG23" s="92">
        <f>IFERROR(OFFSET($A$3,ROW(AF20)*2,COLUMN(F22))-OFFSET($A$3,ROW(AF20)*2-1,COLUMN(F22)),"")</f>
        <v/>
      </c>
      <c r="AH23" s="92">
        <f>IFERROR(OFFSET($A$3,ROW(AG20)*2,COLUMN(G22))-OFFSET($A$3,ROW(AG20)*2-1,COLUMN(G22)),"")</f>
        <v/>
      </c>
      <c r="AI23" s="92">
        <f>IFERROR(OFFSET($A$3,ROW(AH20)*2,COLUMN(H22))-OFFSET($A$3,ROW(AH20)*2-1,COLUMN(H22)),"")</f>
        <v/>
      </c>
      <c r="AJ23" s="92">
        <f>IFERROR(OFFSET($A$3,ROW(AI20)*2,COLUMN(I22))-OFFSET($A$3,ROW(AI20)*2-1,COLUMN(I22)),"")</f>
        <v/>
      </c>
      <c r="AK23" s="92">
        <f>IFERROR(OFFSET($A$3,ROW(AJ20)*2,COLUMN(J22))-OFFSET($A$3,ROW(AJ20)*2-1,COLUMN(J22)),"")</f>
        <v/>
      </c>
      <c r="AL23" s="92">
        <f>IFERROR(OFFSET($A$3,ROW(AK20)*2,COLUMN(K22))-OFFSET($A$3,ROW(AK20)*2-1,COLUMN(K22)),"")</f>
        <v/>
      </c>
      <c r="AM23" s="92">
        <f>IFERROR(OFFSET($A$3,ROW(AL20)*2,COLUMN(L22))-OFFSET($A$3,ROW(AL20)*2-1,COLUMN(L22)),"")</f>
        <v/>
      </c>
      <c r="AN23" s="92">
        <f>IFERROR(OFFSET($A$3,ROW(AM20)*2,COLUMN(M22))-OFFSET($A$3,ROW(AM20)*2-1,COLUMN(M22)),"")</f>
        <v/>
      </c>
      <c r="AO23" s="92">
        <f>IFERROR(OFFSET($A$3,ROW(AN20)*2,COLUMN(N22))-OFFSET($A$3,ROW(AN20)*2-1,COLUMN(N22)),"")</f>
        <v/>
      </c>
      <c r="AP23" s="92">
        <f>IFERROR(OFFSET($A$3,ROW(AO20)*2,COLUMN(O22))-OFFSET($A$3,ROW(AO20)*2-1,COLUMN(O22)),"")</f>
        <v/>
      </c>
      <c r="AQ23" s="92">
        <f>IFERROR(OFFSET($A$3,ROW(AP20)*2,COLUMN(P22))-OFFSET($A$3,ROW(AP20)*2-1,COLUMN(P22)),"")</f>
        <v/>
      </c>
      <c r="AR23" s="92">
        <f>IFERROR(OFFSET($A$3,ROW(AQ20)*2,COLUMN(Q22))-OFFSET($A$3,ROW(AQ20)*2-1,COLUMN(Q22)),"")</f>
        <v/>
      </c>
      <c r="AS23" s="92">
        <f>IFERROR(OFFSET($A$3,ROW(AR20)*2,COLUMN(R22))-OFFSET($A$3,ROW(AR20)*2-1,COLUMN(R22)),"")</f>
        <v/>
      </c>
      <c r="AT23" s="92">
        <f>IFERROR(OFFSET($A$3,ROW(AS20)*2,COLUMN(S22))-OFFSET($A$3,ROW(AS20)*2-1,COLUMN(S22)),"")</f>
        <v/>
      </c>
      <c r="AU23" s="92">
        <f>IFERROR(OFFSET($A$3,ROW(AT20)*2,COLUMN(T22))-OFFSET($A$3,ROW(AT20)*2-1,COLUMN(T22)),"")</f>
        <v/>
      </c>
      <c r="AV23" s="92">
        <f>IFERROR(OFFSET($A$3,ROW(AU20)*2,COLUMN(U22))-OFFSET($A$3,ROW(AU20)*2-1,COLUMN(U22)),"")</f>
        <v/>
      </c>
      <c r="AW23" s="92">
        <f>IFERROR(OFFSET($A$3,ROW(AV20)*2,COLUMN(V22))-OFFSET($A$3,ROW(AV20)*2-1,COLUMN(V22)),"")</f>
        <v/>
      </c>
      <c r="AX23" s="92">
        <f>IFERROR(OFFSET($A$3,ROW(AW20)*2,COLUMN(W22))-OFFSET($A$3,ROW(AW20)*2-1,COLUMN(W22)),"")</f>
        <v/>
      </c>
      <c r="AY23" s="92">
        <f>IFERROR(OFFSET($A$3,ROW(AX20)*2,COLUMN(X22))-OFFSET($A$3,ROW(AX20)*2-1,COLUMN(X22)),"")</f>
        <v/>
      </c>
      <c r="AZ23" s="92">
        <f>IFERROR(OFFSET($A$3,ROW(AY20)*2,COLUMN(Y22))-OFFSET($A$3,ROW(AY20)*2-1,COLUMN(Y22)),"")</f>
        <v/>
      </c>
      <c r="BA23" s="92">
        <f>IFERROR(OFFSET($A$3,ROW(AZ20)*2,COLUMN(Z22))-OFFSET($A$3,ROW(AZ20)*2-1,COLUMN(Z22)),"")</f>
        <v/>
      </c>
      <c r="BB23" s="92">
        <f>IFERROR(OFFSET($A$3,ROW(BA20)*2,COLUMN(AA22))-OFFSET($A$3,ROW(BA20)*2-1,COLUMN(AA22)),"")</f>
        <v/>
      </c>
      <c r="BC23" s="92">
        <f>IFERROR(OFFSET($A$3,ROW(BB20)*2,COLUMN(AB22))-OFFSET($A$3,ROW(BB20)*2-1,COLUMN(AB22)),"")</f>
        <v/>
      </c>
    </row>
    <row r="24">
      <c r="A24" s="102">
        <f>统调负荷24小时!A24</f>
        <v/>
      </c>
      <c r="B24" s="100" t="inlineStr">
        <is>
          <t>预测</t>
        </is>
      </c>
      <c r="C24" s="91">
        <f>IFERROR(AVERAGE(F24:AC24),"")</f>
        <v/>
      </c>
      <c r="D24" s="91">
        <f>IFERROR(MAX(F24:AC24),"")</f>
        <v/>
      </c>
      <c r="E24" s="91">
        <f>IFERROR(MIN(F24:AC24),"")</f>
        <v/>
      </c>
      <c r="F24" s="91">
        <f>IFERROR(AVERAGEIFS(统调负荷!$F:$F,统调负荷!$B:$B,F$3,统调负荷!$C:$C,$A24)/10,"")</f>
        <v/>
      </c>
      <c r="G24" s="91">
        <f>IFERROR(AVERAGEIFS(统调负荷!$F:$F,统调负荷!$B:$B,G$3,统调负荷!$C:$C,$A24)/10,"")</f>
        <v/>
      </c>
      <c r="H24" s="91">
        <f>IFERROR(AVERAGEIFS(统调负荷!$F:$F,统调负荷!$B:$B,H$3,统调负荷!$C:$C,$A24)/10,"")</f>
        <v/>
      </c>
      <c r="I24" s="91">
        <f>IFERROR(AVERAGEIFS(统调负荷!$F:$F,统调负荷!$B:$B,I$3,统调负荷!$C:$C,$A24)/10,"")</f>
        <v/>
      </c>
      <c r="J24" s="91">
        <f>IFERROR(AVERAGEIFS(统调负荷!$F:$F,统调负荷!$B:$B,J$3,统调负荷!$C:$C,$A24)/10,"")</f>
        <v/>
      </c>
      <c r="K24" s="91">
        <f>IFERROR(AVERAGEIFS(统调负荷!$F:$F,统调负荷!$B:$B,K$3,统调负荷!$C:$C,$A24)/10,"")</f>
        <v/>
      </c>
      <c r="L24" s="91">
        <f>IFERROR(AVERAGEIFS(统调负荷!$F:$F,统调负荷!$B:$B,L$3,统调负荷!$C:$C,$A24)/10,"")</f>
        <v/>
      </c>
      <c r="M24" s="91">
        <f>IFERROR(AVERAGEIFS(统调负荷!$F:$F,统调负荷!$B:$B,M$3,统调负荷!$C:$C,$A24)/10,"")</f>
        <v/>
      </c>
      <c r="N24" s="91">
        <f>IFERROR(AVERAGEIFS(统调负荷!$F:$F,统调负荷!$B:$B,N$3,统调负荷!$C:$C,$A24)/10,"")</f>
        <v/>
      </c>
      <c r="O24" s="91">
        <f>IFERROR(AVERAGEIFS(统调负荷!$F:$F,统调负荷!$B:$B,O$3,统调负荷!$C:$C,$A24)/10,"")</f>
        <v/>
      </c>
      <c r="P24" s="91">
        <f>IFERROR(AVERAGEIFS(统调负荷!$F:$F,统调负荷!$B:$B,P$3,统调负荷!$C:$C,$A24)/10,"")</f>
        <v/>
      </c>
      <c r="Q24" s="91">
        <f>IFERROR(AVERAGEIFS(统调负荷!$F:$F,统调负荷!$B:$B,Q$3,统调负荷!$C:$C,$A24)/10,"")</f>
        <v/>
      </c>
      <c r="R24" s="91">
        <f>IFERROR(AVERAGEIFS(统调负荷!$F:$F,统调负荷!$B:$B,R$3,统调负荷!$C:$C,$A24)/10,"")</f>
        <v/>
      </c>
      <c r="S24" s="91">
        <f>IFERROR(AVERAGEIFS(统调负荷!$F:$F,统调负荷!$B:$B,S$3,统调负荷!$C:$C,$A24)/10,"")</f>
        <v/>
      </c>
      <c r="T24" s="91">
        <f>IFERROR(AVERAGEIFS(统调负荷!$F:$F,统调负荷!$B:$B,T$3,统调负荷!$C:$C,$A24)/10,"")</f>
        <v/>
      </c>
      <c r="U24" s="91">
        <f>IFERROR(AVERAGEIFS(统调负荷!$F:$F,统调负荷!$B:$B,U$3,统调负荷!$C:$C,$A24)/10,"")</f>
        <v/>
      </c>
      <c r="V24" s="91">
        <f>IFERROR(AVERAGEIFS(统调负荷!$F:$F,统调负荷!$B:$B,V$3,统调负荷!$C:$C,$A24)/10,"")</f>
        <v/>
      </c>
      <c r="W24" s="91">
        <f>IFERROR(AVERAGEIFS(统调负荷!$F:$F,统调负荷!$B:$B,W$3,统调负荷!$C:$C,$A24)/10,"")</f>
        <v/>
      </c>
      <c r="X24" s="91">
        <f>IFERROR(AVERAGEIFS(统调负荷!$F:$F,统调负荷!$B:$B,X$3,统调负荷!$C:$C,$A24)/10,"")</f>
        <v/>
      </c>
      <c r="Y24" s="91">
        <f>IFERROR(AVERAGEIFS(统调负荷!$F:$F,统调负荷!$B:$B,Y$3,统调负荷!$C:$C,$A24)/10,"")</f>
        <v/>
      </c>
      <c r="Z24" s="91">
        <f>IFERROR(AVERAGEIFS(统调负荷!$F:$F,统调负荷!$B:$B,Z$3,统调负荷!$C:$C,$A24)/10,"")</f>
        <v/>
      </c>
      <c r="AA24" s="91">
        <f>IFERROR(AVERAGEIFS(统调负荷!$F:$F,统调负荷!$B:$B,AA$3,统调负荷!$C:$C,$A24)/10,"")</f>
        <v/>
      </c>
      <c r="AB24" s="91">
        <f>IFERROR(AVERAGEIFS(统调负荷!$F:$F,统调负荷!$B:$B,AB$3,统调负荷!$C:$C,$A24)/10,"")</f>
        <v/>
      </c>
      <c r="AC24" s="91">
        <f>IFERROR(AVERAGEIFS(统调负荷!$F:$F,统调负荷!$B:$B,AC$3,统调负荷!$C:$C,$A24)/10,"")</f>
        <v/>
      </c>
      <c r="AD24" s="91" t="n"/>
      <c r="AE24" s="23">
        <f>检修、备用和必开!$A22</f>
        <v/>
      </c>
      <c r="AF24" s="92">
        <f>IFERROR(OFFSET($A$3,ROW(AE21)*2,COLUMN(E23))-OFFSET($A$3,ROW(AE21)*2-1,COLUMN(E23)),"")</f>
        <v/>
      </c>
      <c r="AG24" s="92">
        <f>IFERROR(OFFSET($A$3,ROW(AF21)*2,COLUMN(F23))-OFFSET($A$3,ROW(AF21)*2-1,COLUMN(F23)),"")</f>
        <v/>
      </c>
      <c r="AH24" s="92">
        <f>IFERROR(OFFSET($A$3,ROW(AG21)*2,COLUMN(G23))-OFFSET($A$3,ROW(AG21)*2-1,COLUMN(G23)),"")</f>
        <v/>
      </c>
      <c r="AI24" s="92">
        <f>IFERROR(OFFSET($A$3,ROW(AH21)*2,COLUMN(H23))-OFFSET($A$3,ROW(AH21)*2-1,COLUMN(H23)),"")</f>
        <v/>
      </c>
      <c r="AJ24" s="92">
        <f>IFERROR(OFFSET($A$3,ROW(AI21)*2,COLUMN(I23))-OFFSET($A$3,ROW(AI21)*2-1,COLUMN(I23)),"")</f>
        <v/>
      </c>
      <c r="AK24" s="92">
        <f>IFERROR(OFFSET($A$3,ROW(AJ21)*2,COLUMN(J23))-OFFSET($A$3,ROW(AJ21)*2-1,COLUMN(J23)),"")</f>
        <v/>
      </c>
      <c r="AL24" s="92">
        <f>IFERROR(OFFSET($A$3,ROW(AK21)*2,COLUMN(K23))-OFFSET($A$3,ROW(AK21)*2-1,COLUMN(K23)),"")</f>
        <v/>
      </c>
      <c r="AM24" s="92">
        <f>IFERROR(OFFSET($A$3,ROW(AL21)*2,COLUMN(L23))-OFFSET($A$3,ROW(AL21)*2-1,COLUMN(L23)),"")</f>
        <v/>
      </c>
      <c r="AN24" s="92">
        <f>IFERROR(OFFSET($A$3,ROW(AM21)*2,COLUMN(M23))-OFFSET($A$3,ROW(AM21)*2-1,COLUMN(M23)),"")</f>
        <v/>
      </c>
      <c r="AO24" s="92">
        <f>IFERROR(OFFSET($A$3,ROW(AN21)*2,COLUMN(N23))-OFFSET($A$3,ROW(AN21)*2-1,COLUMN(N23)),"")</f>
        <v/>
      </c>
      <c r="AP24" s="92">
        <f>IFERROR(OFFSET($A$3,ROW(AO21)*2,COLUMN(O23))-OFFSET($A$3,ROW(AO21)*2-1,COLUMN(O23)),"")</f>
        <v/>
      </c>
      <c r="AQ24" s="92">
        <f>IFERROR(OFFSET($A$3,ROW(AP21)*2,COLUMN(P23))-OFFSET($A$3,ROW(AP21)*2-1,COLUMN(P23)),"")</f>
        <v/>
      </c>
      <c r="AR24" s="92">
        <f>IFERROR(OFFSET($A$3,ROW(AQ21)*2,COLUMN(Q23))-OFFSET($A$3,ROW(AQ21)*2-1,COLUMN(Q23)),"")</f>
        <v/>
      </c>
      <c r="AS24" s="92">
        <f>IFERROR(OFFSET($A$3,ROW(AR21)*2,COLUMN(R23))-OFFSET($A$3,ROW(AR21)*2-1,COLUMN(R23)),"")</f>
        <v/>
      </c>
      <c r="AT24" s="92">
        <f>IFERROR(OFFSET($A$3,ROW(AS21)*2,COLUMN(S23))-OFFSET($A$3,ROW(AS21)*2-1,COLUMN(S23)),"")</f>
        <v/>
      </c>
      <c r="AU24" s="92">
        <f>IFERROR(OFFSET($A$3,ROW(AT21)*2,COLUMN(T23))-OFFSET($A$3,ROW(AT21)*2-1,COLUMN(T23)),"")</f>
        <v/>
      </c>
      <c r="AV24" s="92">
        <f>IFERROR(OFFSET($A$3,ROW(AU21)*2,COLUMN(U23))-OFFSET($A$3,ROW(AU21)*2-1,COLUMN(U23)),"")</f>
        <v/>
      </c>
      <c r="AW24" s="92">
        <f>IFERROR(OFFSET($A$3,ROW(AV21)*2,COLUMN(V23))-OFFSET($A$3,ROW(AV21)*2-1,COLUMN(V23)),"")</f>
        <v/>
      </c>
      <c r="AX24" s="92">
        <f>IFERROR(OFFSET($A$3,ROW(AW21)*2,COLUMN(W23))-OFFSET($A$3,ROW(AW21)*2-1,COLUMN(W23)),"")</f>
        <v/>
      </c>
      <c r="AY24" s="92">
        <f>IFERROR(OFFSET($A$3,ROW(AX21)*2,COLUMN(X23))-OFFSET($A$3,ROW(AX21)*2-1,COLUMN(X23)),"")</f>
        <v/>
      </c>
      <c r="AZ24" s="92">
        <f>IFERROR(OFFSET($A$3,ROW(AY21)*2,COLUMN(Y23))-OFFSET($A$3,ROW(AY21)*2-1,COLUMN(Y23)),"")</f>
        <v/>
      </c>
      <c r="BA24" s="92">
        <f>IFERROR(OFFSET($A$3,ROW(AZ21)*2,COLUMN(Z23))-OFFSET($A$3,ROW(AZ21)*2-1,COLUMN(Z23)),"")</f>
        <v/>
      </c>
      <c r="BB24" s="92">
        <f>IFERROR(OFFSET($A$3,ROW(BA21)*2,COLUMN(AA23))-OFFSET($A$3,ROW(BA21)*2-1,COLUMN(AA23)),"")</f>
        <v/>
      </c>
      <c r="BC24" s="92">
        <f>IFERROR(OFFSET($A$3,ROW(BB21)*2,COLUMN(AB23))-OFFSET($A$3,ROW(BB21)*2-1,COLUMN(AB23)),"")</f>
        <v/>
      </c>
    </row>
    <row r="25">
      <c r="A25" s="102">
        <f>统调负荷24小时!A25</f>
        <v/>
      </c>
      <c r="B25" s="100" t="inlineStr">
        <is>
          <t>实际</t>
        </is>
      </c>
      <c r="C25" s="91">
        <f>IFERROR(AVERAGE(F25:AC25),"")</f>
        <v/>
      </c>
      <c r="D25" s="91">
        <f>IFERROR(MAX(F25:AC25),"")</f>
        <v/>
      </c>
      <c r="E25" s="91">
        <f>IFERROR(MIN(F25:AC25),"")</f>
        <v/>
      </c>
      <c r="F25" s="91">
        <f>IFERROR(AVERAGEIFS(统调负荷!$O:$O,统调负荷!$B:$B,F$3,统调负荷!$C:$C,$A25)/10,"")</f>
        <v/>
      </c>
      <c r="G25" s="91">
        <f>IFERROR(AVERAGEIFS(统调负荷!$O:$O,统调负荷!$B:$B,G$3,统调负荷!$C:$C,$A25)/10,"")</f>
        <v/>
      </c>
      <c r="H25" s="91">
        <f>IFERROR(AVERAGEIFS(统调负荷!$O:$O,统调负荷!$B:$B,H$3,统调负荷!$C:$C,$A25)/10,"")</f>
        <v/>
      </c>
      <c r="I25" s="91">
        <f>IFERROR(AVERAGEIFS(统调负荷!$O:$O,统调负荷!$B:$B,I$3,统调负荷!$C:$C,$A25)/10,"")</f>
        <v/>
      </c>
      <c r="J25" s="91">
        <f>IFERROR(AVERAGEIFS(统调负荷!$O:$O,统调负荷!$B:$B,J$3,统调负荷!$C:$C,$A25)/10,"")</f>
        <v/>
      </c>
      <c r="K25" s="91">
        <f>IFERROR(AVERAGEIFS(统调负荷!$O:$O,统调负荷!$B:$B,K$3,统调负荷!$C:$C,$A25)/10,"")</f>
        <v/>
      </c>
      <c r="L25" s="91">
        <f>IFERROR(AVERAGEIFS(统调负荷!$O:$O,统调负荷!$B:$B,L$3,统调负荷!$C:$C,$A25)/10,"")</f>
        <v/>
      </c>
      <c r="M25" s="91">
        <f>IFERROR(AVERAGEIFS(统调负荷!$O:$O,统调负荷!$B:$B,M$3,统调负荷!$C:$C,$A25)/10,"")</f>
        <v/>
      </c>
      <c r="N25" s="91">
        <f>IFERROR(AVERAGEIFS(统调负荷!$O:$O,统调负荷!$B:$B,N$3,统调负荷!$C:$C,$A25)/10,"")</f>
        <v/>
      </c>
      <c r="O25" s="91">
        <f>IFERROR(AVERAGEIFS(统调负荷!$O:$O,统调负荷!$B:$B,O$3,统调负荷!$C:$C,$A25)/10,"")</f>
        <v/>
      </c>
      <c r="P25" s="91">
        <f>IFERROR(AVERAGEIFS(统调负荷!$O:$O,统调负荷!$B:$B,P$3,统调负荷!$C:$C,$A25)/10,"")</f>
        <v/>
      </c>
      <c r="Q25" s="91">
        <f>IFERROR(AVERAGEIFS(统调负荷!$O:$O,统调负荷!$B:$B,Q$3,统调负荷!$C:$C,$A25)/10,"")</f>
        <v/>
      </c>
      <c r="R25" s="91">
        <f>IFERROR(AVERAGEIFS(统调负荷!$O:$O,统调负荷!$B:$B,R$3,统调负荷!$C:$C,$A25)/10,"")</f>
        <v/>
      </c>
      <c r="S25" s="91">
        <f>IFERROR(AVERAGEIFS(统调负荷!$O:$O,统调负荷!$B:$B,S$3,统调负荷!$C:$C,$A25)/10,"")</f>
        <v/>
      </c>
      <c r="T25" s="91">
        <f>IFERROR(AVERAGEIFS(统调负荷!$O:$O,统调负荷!$B:$B,T$3,统调负荷!$C:$C,$A25)/10,"")</f>
        <v/>
      </c>
      <c r="U25" s="91">
        <f>IFERROR(AVERAGEIFS(统调负荷!$O:$O,统调负荷!$B:$B,U$3,统调负荷!$C:$C,$A25)/10,"")</f>
        <v/>
      </c>
      <c r="V25" s="91">
        <f>IFERROR(AVERAGEIFS(统调负荷!$O:$O,统调负荷!$B:$B,V$3,统调负荷!$C:$C,$A25)/10,"")</f>
        <v/>
      </c>
      <c r="W25" s="91">
        <f>IFERROR(AVERAGEIFS(统调负荷!$O:$O,统调负荷!$B:$B,W$3,统调负荷!$C:$C,$A25)/10,"")</f>
        <v/>
      </c>
      <c r="X25" s="91">
        <f>IFERROR(AVERAGEIFS(统调负荷!$O:$O,统调负荷!$B:$B,X$3,统调负荷!$C:$C,$A25)/10,"")</f>
        <v/>
      </c>
      <c r="Y25" s="91">
        <f>IFERROR(AVERAGEIFS(统调负荷!$O:$O,统调负荷!$B:$B,Y$3,统调负荷!$C:$C,$A25)/10,"")</f>
        <v/>
      </c>
      <c r="Z25" s="91">
        <f>IFERROR(AVERAGEIFS(统调负荷!$O:$O,统调负荷!$B:$B,Z$3,统调负荷!$C:$C,$A25)/10,"")</f>
        <v/>
      </c>
      <c r="AA25" s="91">
        <f>IFERROR(AVERAGEIFS(统调负荷!$O:$O,统调负荷!$B:$B,AA$3,统调负荷!$C:$C,$A25)/10,"")</f>
        <v/>
      </c>
      <c r="AB25" s="91">
        <f>IFERROR(AVERAGEIFS(统调负荷!$O:$O,统调负荷!$B:$B,AB$3,统调负荷!$C:$C,$A25)/10,"")</f>
        <v/>
      </c>
      <c r="AC25" s="91">
        <f>IFERROR(AVERAGEIFS(统调负荷!$O:$O,统调负荷!$B:$B,AC$3,统调负荷!$C:$C,$A25)/10,"")</f>
        <v/>
      </c>
      <c r="AD25" s="91" t="n"/>
      <c r="AE25" s="23">
        <f>检修、备用和必开!$A23</f>
        <v/>
      </c>
      <c r="AF25" s="92">
        <f>IFERROR(OFFSET($A$3,ROW(AE22)*2,COLUMN(E24))-OFFSET($A$3,ROW(AE22)*2-1,COLUMN(E24)),"")</f>
        <v/>
      </c>
      <c r="AG25" s="92">
        <f>IFERROR(OFFSET($A$3,ROW(AF22)*2,COLUMN(F24))-OFFSET($A$3,ROW(AF22)*2-1,COLUMN(F24)),"")</f>
        <v/>
      </c>
      <c r="AH25" s="92">
        <f>IFERROR(OFFSET($A$3,ROW(AG22)*2,COLUMN(G24))-OFFSET($A$3,ROW(AG22)*2-1,COLUMN(G24)),"")</f>
        <v/>
      </c>
      <c r="AI25" s="92">
        <f>IFERROR(OFFSET($A$3,ROW(AH22)*2,COLUMN(H24))-OFFSET($A$3,ROW(AH22)*2-1,COLUMN(H24)),"")</f>
        <v/>
      </c>
      <c r="AJ25" s="92">
        <f>IFERROR(OFFSET($A$3,ROW(AI22)*2,COLUMN(I24))-OFFSET($A$3,ROW(AI22)*2-1,COLUMN(I24)),"")</f>
        <v/>
      </c>
      <c r="AK25" s="92">
        <f>IFERROR(OFFSET($A$3,ROW(AJ22)*2,COLUMN(J24))-OFFSET($A$3,ROW(AJ22)*2-1,COLUMN(J24)),"")</f>
        <v/>
      </c>
      <c r="AL25" s="92">
        <f>IFERROR(OFFSET($A$3,ROW(AK22)*2,COLUMN(K24))-OFFSET($A$3,ROW(AK22)*2-1,COLUMN(K24)),"")</f>
        <v/>
      </c>
      <c r="AM25" s="92">
        <f>IFERROR(OFFSET($A$3,ROW(AL22)*2,COLUMN(L24))-OFFSET($A$3,ROW(AL22)*2-1,COLUMN(L24)),"")</f>
        <v/>
      </c>
      <c r="AN25" s="92">
        <f>IFERROR(OFFSET($A$3,ROW(AM22)*2,COLUMN(M24))-OFFSET($A$3,ROW(AM22)*2-1,COLUMN(M24)),"")</f>
        <v/>
      </c>
      <c r="AO25" s="92">
        <f>IFERROR(OFFSET($A$3,ROW(AN22)*2,COLUMN(N24))-OFFSET($A$3,ROW(AN22)*2-1,COLUMN(N24)),"")</f>
        <v/>
      </c>
      <c r="AP25" s="92">
        <f>IFERROR(OFFSET($A$3,ROW(AO22)*2,COLUMN(O24))-OFFSET($A$3,ROW(AO22)*2-1,COLUMN(O24)),"")</f>
        <v/>
      </c>
      <c r="AQ25" s="92">
        <f>IFERROR(OFFSET($A$3,ROW(AP22)*2,COLUMN(P24))-OFFSET($A$3,ROW(AP22)*2-1,COLUMN(P24)),"")</f>
        <v/>
      </c>
      <c r="AR25" s="92">
        <f>IFERROR(OFFSET($A$3,ROW(AQ22)*2,COLUMN(Q24))-OFFSET($A$3,ROW(AQ22)*2-1,COLUMN(Q24)),"")</f>
        <v/>
      </c>
      <c r="AS25" s="92">
        <f>IFERROR(OFFSET($A$3,ROW(AR22)*2,COLUMN(R24))-OFFSET($A$3,ROW(AR22)*2-1,COLUMN(R24)),"")</f>
        <v/>
      </c>
      <c r="AT25" s="92">
        <f>IFERROR(OFFSET($A$3,ROW(AS22)*2,COLUMN(S24))-OFFSET($A$3,ROW(AS22)*2-1,COLUMN(S24)),"")</f>
        <v/>
      </c>
      <c r="AU25" s="92">
        <f>IFERROR(OFFSET($A$3,ROW(AT22)*2,COLUMN(T24))-OFFSET($A$3,ROW(AT22)*2-1,COLUMN(T24)),"")</f>
        <v/>
      </c>
      <c r="AV25" s="92">
        <f>IFERROR(OFFSET($A$3,ROW(AU22)*2,COLUMN(U24))-OFFSET($A$3,ROW(AU22)*2-1,COLUMN(U24)),"")</f>
        <v/>
      </c>
      <c r="AW25" s="92">
        <f>IFERROR(OFFSET($A$3,ROW(AV22)*2,COLUMN(V24))-OFFSET($A$3,ROW(AV22)*2-1,COLUMN(V24)),"")</f>
        <v/>
      </c>
      <c r="AX25" s="92">
        <f>IFERROR(OFFSET($A$3,ROW(AW22)*2,COLUMN(W24))-OFFSET($A$3,ROW(AW22)*2-1,COLUMN(W24)),"")</f>
        <v/>
      </c>
      <c r="AY25" s="92">
        <f>IFERROR(OFFSET($A$3,ROW(AX22)*2,COLUMN(X24))-OFFSET($A$3,ROW(AX22)*2-1,COLUMN(X24)),"")</f>
        <v/>
      </c>
      <c r="AZ25" s="92">
        <f>IFERROR(OFFSET($A$3,ROW(AY22)*2,COLUMN(Y24))-OFFSET($A$3,ROW(AY22)*2-1,COLUMN(Y24)),"")</f>
        <v/>
      </c>
      <c r="BA25" s="92">
        <f>IFERROR(OFFSET($A$3,ROW(AZ22)*2,COLUMN(Z24))-OFFSET($A$3,ROW(AZ22)*2-1,COLUMN(Z24)),"")</f>
        <v/>
      </c>
      <c r="BB25" s="92">
        <f>IFERROR(OFFSET($A$3,ROW(BA22)*2,COLUMN(AA24))-OFFSET($A$3,ROW(BA22)*2-1,COLUMN(AA24)),"")</f>
        <v/>
      </c>
      <c r="BC25" s="92">
        <f>IFERROR(OFFSET($A$3,ROW(BB22)*2,COLUMN(AB24))-OFFSET($A$3,ROW(BB22)*2-1,COLUMN(AB24)),"")</f>
        <v/>
      </c>
    </row>
    <row r="26">
      <c r="A26" s="102">
        <f>统调负荷24小时!A26</f>
        <v/>
      </c>
      <c r="B26" s="100" t="inlineStr">
        <is>
          <t>预测</t>
        </is>
      </c>
      <c r="C26" s="91">
        <f>IFERROR(AVERAGE(F26:AC26),"")</f>
        <v/>
      </c>
      <c r="D26" s="91">
        <f>IFERROR(MAX(F26:AC26),"")</f>
        <v/>
      </c>
      <c r="E26" s="91">
        <f>IFERROR(MIN(F26:AC26),"")</f>
        <v/>
      </c>
      <c r="F26" s="91">
        <f>IFERROR(AVERAGEIFS(统调负荷!$F:$F,统调负荷!$B:$B,F$3,统调负荷!$C:$C,$A26)/10,"")</f>
        <v/>
      </c>
      <c r="G26" s="91">
        <f>IFERROR(AVERAGEIFS(统调负荷!$F:$F,统调负荷!$B:$B,G$3,统调负荷!$C:$C,$A26)/10,"")</f>
        <v/>
      </c>
      <c r="H26" s="91">
        <f>IFERROR(AVERAGEIFS(统调负荷!$F:$F,统调负荷!$B:$B,H$3,统调负荷!$C:$C,$A26)/10,"")</f>
        <v/>
      </c>
      <c r="I26" s="91">
        <f>IFERROR(AVERAGEIFS(统调负荷!$F:$F,统调负荷!$B:$B,I$3,统调负荷!$C:$C,$A26)/10,"")</f>
        <v/>
      </c>
      <c r="J26" s="91">
        <f>IFERROR(AVERAGEIFS(统调负荷!$F:$F,统调负荷!$B:$B,J$3,统调负荷!$C:$C,$A26)/10,"")</f>
        <v/>
      </c>
      <c r="K26" s="91">
        <f>IFERROR(AVERAGEIFS(统调负荷!$F:$F,统调负荷!$B:$B,K$3,统调负荷!$C:$C,$A26)/10,"")</f>
        <v/>
      </c>
      <c r="L26" s="91">
        <f>IFERROR(AVERAGEIFS(统调负荷!$F:$F,统调负荷!$B:$B,L$3,统调负荷!$C:$C,$A26)/10,"")</f>
        <v/>
      </c>
      <c r="M26" s="91">
        <f>IFERROR(AVERAGEIFS(统调负荷!$F:$F,统调负荷!$B:$B,M$3,统调负荷!$C:$C,$A26)/10,"")</f>
        <v/>
      </c>
      <c r="N26" s="91">
        <f>IFERROR(AVERAGEIFS(统调负荷!$F:$F,统调负荷!$B:$B,N$3,统调负荷!$C:$C,$A26)/10,"")</f>
        <v/>
      </c>
      <c r="O26" s="91">
        <f>IFERROR(AVERAGEIFS(统调负荷!$F:$F,统调负荷!$B:$B,O$3,统调负荷!$C:$C,$A26)/10,"")</f>
        <v/>
      </c>
      <c r="P26" s="91">
        <f>IFERROR(AVERAGEIFS(统调负荷!$F:$F,统调负荷!$B:$B,P$3,统调负荷!$C:$C,$A26)/10,"")</f>
        <v/>
      </c>
      <c r="Q26" s="91">
        <f>IFERROR(AVERAGEIFS(统调负荷!$F:$F,统调负荷!$B:$B,Q$3,统调负荷!$C:$C,$A26)/10,"")</f>
        <v/>
      </c>
      <c r="R26" s="91">
        <f>IFERROR(AVERAGEIFS(统调负荷!$F:$F,统调负荷!$B:$B,R$3,统调负荷!$C:$C,$A26)/10,"")</f>
        <v/>
      </c>
      <c r="S26" s="91">
        <f>IFERROR(AVERAGEIFS(统调负荷!$F:$F,统调负荷!$B:$B,S$3,统调负荷!$C:$C,$A26)/10,"")</f>
        <v/>
      </c>
      <c r="T26" s="91">
        <f>IFERROR(AVERAGEIFS(统调负荷!$F:$F,统调负荷!$B:$B,T$3,统调负荷!$C:$C,$A26)/10,"")</f>
        <v/>
      </c>
      <c r="U26" s="91">
        <f>IFERROR(AVERAGEIFS(统调负荷!$F:$F,统调负荷!$B:$B,U$3,统调负荷!$C:$C,$A26)/10,"")</f>
        <v/>
      </c>
      <c r="V26" s="91">
        <f>IFERROR(AVERAGEIFS(统调负荷!$F:$F,统调负荷!$B:$B,V$3,统调负荷!$C:$C,$A26)/10,"")</f>
        <v/>
      </c>
      <c r="W26" s="91">
        <f>IFERROR(AVERAGEIFS(统调负荷!$F:$F,统调负荷!$B:$B,W$3,统调负荷!$C:$C,$A26)/10,"")</f>
        <v/>
      </c>
      <c r="X26" s="91">
        <f>IFERROR(AVERAGEIFS(统调负荷!$F:$F,统调负荷!$B:$B,X$3,统调负荷!$C:$C,$A26)/10,"")</f>
        <v/>
      </c>
      <c r="Y26" s="91">
        <f>IFERROR(AVERAGEIFS(统调负荷!$F:$F,统调负荷!$B:$B,Y$3,统调负荷!$C:$C,$A26)/10,"")</f>
        <v/>
      </c>
      <c r="Z26" s="91">
        <f>IFERROR(AVERAGEIFS(统调负荷!$F:$F,统调负荷!$B:$B,Z$3,统调负荷!$C:$C,$A26)/10,"")</f>
        <v/>
      </c>
      <c r="AA26" s="91">
        <f>IFERROR(AVERAGEIFS(统调负荷!$F:$F,统调负荷!$B:$B,AA$3,统调负荷!$C:$C,$A26)/10,"")</f>
        <v/>
      </c>
      <c r="AB26" s="91">
        <f>IFERROR(AVERAGEIFS(统调负荷!$F:$F,统调负荷!$B:$B,AB$3,统调负荷!$C:$C,$A26)/10,"")</f>
        <v/>
      </c>
      <c r="AC26" s="91">
        <f>IFERROR(AVERAGEIFS(统调负荷!$F:$F,统调负荷!$B:$B,AC$3,统调负荷!$C:$C,$A26)/10,"")</f>
        <v/>
      </c>
      <c r="AD26" s="91" t="n"/>
      <c r="AE26" s="23">
        <f>检修、备用和必开!$A24</f>
        <v/>
      </c>
      <c r="AF26" s="92">
        <f>IFERROR(OFFSET($A$3,ROW(AE23)*2,COLUMN(E25))-OFFSET($A$3,ROW(AE23)*2-1,COLUMN(E25)),"")</f>
        <v/>
      </c>
      <c r="AG26" s="92">
        <f>IFERROR(OFFSET($A$3,ROW(AF23)*2,COLUMN(F25))-OFFSET($A$3,ROW(AF23)*2-1,COLUMN(F25)),"")</f>
        <v/>
      </c>
      <c r="AH26" s="92">
        <f>IFERROR(OFFSET($A$3,ROW(AG23)*2,COLUMN(G25))-OFFSET($A$3,ROW(AG23)*2-1,COLUMN(G25)),"")</f>
        <v/>
      </c>
      <c r="AI26" s="92">
        <f>IFERROR(OFFSET($A$3,ROW(AH23)*2,COLUMN(H25))-OFFSET($A$3,ROW(AH23)*2-1,COLUMN(H25)),"")</f>
        <v/>
      </c>
      <c r="AJ26" s="92">
        <f>IFERROR(OFFSET($A$3,ROW(AI23)*2,COLUMN(I25))-OFFSET($A$3,ROW(AI23)*2-1,COLUMN(I25)),"")</f>
        <v/>
      </c>
      <c r="AK26" s="92">
        <f>IFERROR(OFFSET($A$3,ROW(AJ23)*2,COLUMN(J25))-OFFSET($A$3,ROW(AJ23)*2-1,COLUMN(J25)),"")</f>
        <v/>
      </c>
      <c r="AL26" s="92">
        <f>IFERROR(OFFSET($A$3,ROW(AK23)*2,COLUMN(K25))-OFFSET($A$3,ROW(AK23)*2-1,COLUMN(K25)),"")</f>
        <v/>
      </c>
      <c r="AM26" s="92">
        <f>IFERROR(OFFSET($A$3,ROW(AL23)*2,COLUMN(L25))-OFFSET($A$3,ROW(AL23)*2-1,COLUMN(L25)),"")</f>
        <v/>
      </c>
      <c r="AN26" s="92">
        <f>IFERROR(OFFSET($A$3,ROW(AM23)*2,COLUMN(M25))-OFFSET($A$3,ROW(AM23)*2-1,COLUMN(M25)),"")</f>
        <v/>
      </c>
      <c r="AO26" s="92">
        <f>IFERROR(OFFSET($A$3,ROW(AN23)*2,COLUMN(N25))-OFFSET($A$3,ROW(AN23)*2-1,COLUMN(N25)),"")</f>
        <v/>
      </c>
      <c r="AP26" s="92">
        <f>IFERROR(OFFSET($A$3,ROW(AO23)*2,COLUMN(O25))-OFFSET($A$3,ROW(AO23)*2-1,COLUMN(O25)),"")</f>
        <v/>
      </c>
      <c r="AQ26" s="92">
        <f>IFERROR(OFFSET($A$3,ROW(AP23)*2,COLUMN(P25))-OFFSET($A$3,ROW(AP23)*2-1,COLUMN(P25)),"")</f>
        <v/>
      </c>
      <c r="AR26" s="92">
        <f>IFERROR(OFFSET($A$3,ROW(AQ23)*2,COLUMN(Q25))-OFFSET($A$3,ROW(AQ23)*2-1,COLUMN(Q25)),"")</f>
        <v/>
      </c>
      <c r="AS26" s="92">
        <f>IFERROR(OFFSET($A$3,ROW(AR23)*2,COLUMN(R25))-OFFSET($A$3,ROW(AR23)*2-1,COLUMN(R25)),"")</f>
        <v/>
      </c>
      <c r="AT26" s="92">
        <f>IFERROR(OFFSET($A$3,ROW(AS23)*2,COLUMN(S25))-OFFSET($A$3,ROW(AS23)*2-1,COLUMN(S25)),"")</f>
        <v/>
      </c>
      <c r="AU26" s="92">
        <f>IFERROR(OFFSET($A$3,ROW(AT23)*2,COLUMN(T25))-OFFSET($A$3,ROW(AT23)*2-1,COLUMN(T25)),"")</f>
        <v/>
      </c>
      <c r="AV26" s="92">
        <f>IFERROR(OFFSET($A$3,ROW(AU23)*2,COLUMN(U25))-OFFSET($A$3,ROW(AU23)*2-1,COLUMN(U25)),"")</f>
        <v/>
      </c>
      <c r="AW26" s="92">
        <f>IFERROR(OFFSET($A$3,ROW(AV23)*2,COLUMN(V25))-OFFSET($A$3,ROW(AV23)*2-1,COLUMN(V25)),"")</f>
        <v/>
      </c>
      <c r="AX26" s="92">
        <f>IFERROR(OFFSET($A$3,ROW(AW23)*2,COLUMN(W25))-OFFSET($A$3,ROW(AW23)*2-1,COLUMN(W25)),"")</f>
        <v/>
      </c>
      <c r="AY26" s="92">
        <f>IFERROR(OFFSET($A$3,ROW(AX23)*2,COLUMN(X25))-OFFSET($A$3,ROW(AX23)*2-1,COLUMN(X25)),"")</f>
        <v/>
      </c>
      <c r="AZ26" s="92">
        <f>IFERROR(OFFSET($A$3,ROW(AY23)*2,COLUMN(Y25))-OFFSET($A$3,ROW(AY23)*2-1,COLUMN(Y25)),"")</f>
        <v/>
      </c>
      <c r="BA26" s="92">
        <f>IFERROR(OFFSET($A$3,ROW(AZ23)*2,COLUMN(Z25))-OFFSET($A$3,ROW(AZ23)*2-1,COLUMN(Z25)),"")</f>
        <v/>
      </c>
      <c r="BB26" s="92">
        <f>IFERROR(OFFSET($A$3,ROW(BA23)*2,COLUMN(AA25))-OFFSET($A$3,ROW(BA23)*2-1,COLUMN(AA25)),"")</f>
        <v/>
      </c>
      <c r="BC26" s="92">
        <f>IFERROR(OFFSET($A$3,ROW(BB23)*2,COLUMN(AB25))-OFFSET($A$3,ROW(BB23)*2-1,COLUMN(AB25)),"")</f>
        <v/>
      </c>
    </row>
    <row r="27">
      <c r="A27" s="102">
        <f>统调负荷24小时!A27</f>
        <v/>
      </c>
      <c r="B27" s="100" t="inlineStr">
        <is>
          <t>实际</t>
        </is>
      </c>
      <c r="C27" s="91">
        <f>IFERROR(AVERAGE(F27:AC27),"")</f>
        <v/>
      </c>
      <c r="D27" s="91">
        <f>IFERROR(MAX(F27:AC27),"")</f>
        <v/>
      </c>
      <c r="E27" s="91">
        <f>IFERROR(MIN(F27:AC27),"")</f>
        <v/>
      </c>
      <c r="F27" s="91">
        <f>IFERROR(AVERAGEIFS(统调负荷!$O:$O,统调负荷!$B:$B,F$3,统调负荷!$C:$C,$A27)/10,"")</f>
        <v/>
      </c>
      <c r="G27" s="91">
        <f>IFERROR(AVERAGEIFS(统调负荷!$O:$O,统调负荷!$B:$B,G$3,统调负荷!$C:$C,$A27)/10,"")</f>
        <v/>
      </c>
      <c r="H27" s="91">
        <f>IFERROR(AVERAGEIFS(统调负荷!$O:$O,统调负荷!$B:$B,H$3,统调负荷!$C:$C,$A27)/10,"")</f>
        <v/>
      </c>
      <c r="I27" s="91">
        <f>IFERROR(AVERAGEIFS(统调负荷!$O:$O,统调负荷!$B:$B,I$3,统调负荷!$C:$C,$A27)/10,"")</f>
        <v/>
      </c>
      <c r="J27" s="91">
        <f>IFERROR(AVERAGEIFS(统调负荷!$O:$O,统调负荷!$B:$B,J$3,统调负荷!$C:$C,$A27)/10,"")</f>
        <v/>
      </c>
      <c r="K27" s="91">
        <f>IFERROR(AVERAGEIFS(统调负荷!$O:$O,统调负荷!$B:$B,K$3,统调负荷!$C:$C,$A27)/10,"")</f>
        <v/>
      </c>
      <c r="L27" s="91">
        <f>IFERROR(AVERAGEIFS(统调负荷!$O:$O,统调负荷!$B:$B,L$3,统调负荷!$C:$C,$A27)/10,"")</f>
        <v/>
      </c>
      <c r="M27" s="91">
        <f>IFERROR(AVERAGEIFS(统调负荷!$O:$O,统调负荷!$B:$B,M$3,统调负荷!$C:$C,$A27)/10,"")</f>
        <v/>
      </c>
      <c r="N27" s="91">
        <f>IFERROR(AVERAGEIFS(统调负荷!$O:$O,统调负荷!$B:$B,N$3,统调负荷!$C:$C,$A27)/10,"")</f>
        <v/>
      </c>
      <c r="O27" s="91">
        <f>IFERROR(AVERAGEIFS(统调负荷!$O:$O,统调负荷!$B:$B,O$3,统调负荷!$C:$C,$A27)/10,"")</f>
        <v/>
      </c>
      <c r="P27" s="91">
        <f>IFERROR(AVERAGEIFS(统调负荷!$O:$O,统调负荷!$B:$B,P$3,统调负荷!$C:$C,$A27)/10,"")</f>
        <v/>
      </c>
      <c r="Q27" s="91">
        <f>IFERROR(AVERAGEIFS(统调负荷!$O:$O,统调负荷!$B:$B,Q$3,统调负荷!$C:$C,$A27)/10,"")</f>
        <v/>
      </c>
      <c r="R27" s="91">
        <f>IFERROR(AVERAGEIFS(统调负荷!$O:$O,统调负荷!$B:$B,R$3,统调负荷!$C:$C,$A27)/10,"")</f>
        <v/>
      </c>
      <c r="S27" s="91">
        <f>IFERROR(AVERAGEIFS(统调负荷!$O:$O,统调负荷!$B:$B,S$3,统调负荷!$C:$C,$A27)/10,"")</f>
        <v/>
      </c>
      <c r="T27" s="91">
        <f>IFERROR(AVERAGEIFS(统调负荷!$O:$O,统调负荷!$B:$B,T$3,统调负荷!$C:$C,$A27)/10,"")</f>
        <v/>
      </c>
      <c r="U27" s="91">
        <f>IFERROR(AVERAGEIFS(统调负荷!$O:$O,统调负荷!$B:$B,U$3,统调负荷!$C:$C,$A27)/10,"")</f>
        <v/>
      </c>
      <c r="V27" s="91">
        <f>IFERROR(AVERAGEIFS(统调负荷!$O:$O,统调负荷!$B:$B,V$3,统调负荷!$C:$C,$A27)/10,"")</f>
        <v/>
      </c>
      <c r="W27" s="91">
        <f>IFERROR(AVERAGEIFS(统调负荷!$O:$O,统调负荷!$B:$B,W$3,统调负荷!$C:$C,$A27)/10,"")</f>
        <v/>
      </c>
      <c r="X27" s="91">
        <f>IFERROR(AVERAGEIFS(统调负荷!$O:$O,统调负荷!$B:$B,X$3,统调负荷!$C:$C,$A27)/10,"")</f>
        <v/>
      </c>
      <c r="Y27" s="91">
        <f>IFERROR(AVERAGEIFS(统调负荷!$O:$O,统调负荷!$B:$B,Y$3,统调负荷!$C:$C,$A27)/10,"")</f>
        <v/>
      </c>
      <c r="Z27" s="91">
        <f>IFERROR(AVERAGEIFS(统调负荷!$O:$O,统调负荷!$B:$B,Z$3,统调负荷!$C:$C,$A27)/10,"")</f>
        <v/>
      </c>
      <c r="AA27" s="91">
        <f>IFERROR(AVERAGEIFS(统调负荷!$O:$O,统调负荷!$B:$B,AA$3,统调负荷!$C:$C,$A27)/10,"")</f>
        <v/>
      </c>
      <c r="AB27" s="91">
        <f>IFERROR(AVERAGEIFS(统调负荷!$O:$O,统调负荷!$B:$B,AB$3,统调负荷!$C:$C,$A27)/10,"")</f>
        <v/>
      </c>
      <c r="AC27" s="91">
        <f>IFERROR(AVERAGEIFS(统调负荷!$O:$O,统调负荷!$B:$B,AC$3,统调负荷!$C:$C,$A27)/10,"")</f>
        <v/>
      </c>
      <c r="AD27" s="91" t="n"/>
      <c r="AE27" s="23">
        <f>检修、备用和必开!$A25</f>
        <v/>
      </c>
      <c r="AF27" s="92">
        <f>IFERROR(OFFSET($A$3,ROW(AE24)*2,COLUMN(E26))-OFFSET($A$3,ROW(AE24)*2-1,COLUMN(E26)),"")</f>
        <v/>
      </c>
      <c r="AG27" s="92">
        <f>IFERROR(OFFSET($A$3,ROW(AF24)*2,COLUMN(F26))-OFFSET($A$3,ROW(AF24)*2-1,COLUMN(F26)),"")</f>
        <v/>
      </c>
      <c r="AH27" s="92">
        <f>IFERROR(OFFSET($A$3,ROW(AG24)*2,COLUMN(G26))-OFFSET($A$3,ROW(AG24)*2-1,COLUMN(G26)),"")</f>
        <v/>
      </c>
      <c r="AI27" s="92">
        <f>IFERROR(OFFSET($A$3,ROW(AH24)*2,COLUMN(H26))-OFFSET($A$3,ROW(AH24)*2-1,COLUMN(H26)),"")</f>
        <v/>
      </c>
      <c r="AJ27" s="92">
        <f>IFERROR(OFFSET($A$3,ROW(AI24)*2,COLUMN(I26))-OFFSET($A$3,ROW(AI24)*2-1,COLUMN(I26)),"")</f>
        <v/>
      </c>
      <c r="AK27" s="92">
        <f>IFERROR(OFFSET($A$3,ROW(AJ24)*2,COLUMN(J26))-OFFSET($A$3,ROW(AJ24)*2-1,COLUMN(J26)),"")</f>
        <v/>
      </c>
      <c r="AL27" s="92">
        <f>IFERROR(OFFSET($A$3,ROW(AK24)*2,COLUMN(K26))-OFFSET($A$3,ROW(AK24)*2-1,COLUMN(K26)),"")</f>
        <v/>
      </c>
      <c r="AM27" s="92">
        <f>IFERROR(OFFSET($A$3,ROW(AL24)*2,COLUMN(L26))-OFFSET($A$3,ROW(AL24)*2-1,COLUMN(L26)),"")</f>
        <v/>
      </c>
      <c r="AN27" s="92">
        <f>IFERROR(OFFSET($A$3,ROW(AM24)*2,COLUMN(M26))-OFFSET($A$3,ROW(AM24)*2-1,COLUMN(M26)),"")</f>
        <v/>
      </c>
      <c r="AO27" s="92">
        <f>IFERROR(OFFSET($A$3,ROW(AN24)*2,COLUMN(N26))-OFFSET($A$3,ROW(AN24)*2-1,COLUMN(N26)),"")</f>
        <v/>
      </c>
      <c r="AP27" s="92">
        <f>IFERROR(OFFSET($A$3,ROW(AO24)*2,COLUMN(O26))-OFFSET($A$3,ROW(AO24)*2-1,COLUMN(O26)),"")</f>
        <v/>
      </c>
      <c r="AQ27" s="92">
        <f>IFERROR(OFFSET($A$3,ROW(AP24)*2,COLUMN(P26))-OFFSET($A$3,ROW(AP24)*2-1,COLUMN(P26)),"")</f>
        <v/>
      </c>
      <c r="AR27" s="92">
        <f>IFERROR(OFFSET($A$3,ROW(AQ24)*2,COLUMN(Q26))-OFFSET($A$3,ROW(AQ24)*2-1,COLUMN(Q26)),"")</f>
        <v/>
      </c>
      <c r="AS27" s="92">
        <f>IFERROR(OFFSET($A$3,ROW(AR24)*2,COLUMN(R26))-OFFSET($A$3,ROW(AR24)*2-1,COLUMN(R26)),"")</f>
        <v/>
      </c>
      <c r="AT27" s="92">
        <f>IFERROR(OFFSET($A$3,ROW(AS24)*2,COLUMN(S26))-OFFSET($A$3,ROW(AS24)*2-1,COLUMN(S26)),"")</f>
        <v/>
      </c>
      <c r="AU27" s="92">
        <f>IFERROR(OFFSET($A$3,ROW(AT24)*2,COLUMN(T26))-OFFSET($A$3,ROW(AT24)*2-1,COLUMN(T26)),"")</f>
        <v/>
      </c>
      <c r="AV27" s="92">
        <f>IFERROR(OFFSET($A$3,ROW(AU24)*2,COLUMN(U26))-OFFSET($A$3,ROW(AU24)*2-1,COLUMN(U26)),"")</f>
        <v/>
      </c>
      <c r="AW27" s="92">
        <f>IFERROR(OFFSET($A$3,ROW(AV24)*2,COLUMN(V26))-OFFSET($A$3,ROW(AV24)*2-1,COLUMN(V26)),"")</f>
        <v/>
      </c>
      <c r="AX27" s="92">
        <f>IFERROR(OFFSET($A$3,ROW(AW24)*2,COLUMN(W26))-OFFSET($A$3,ROW(AW24)*2-1,COLUMN(W26)),"")</f>
        <v/>
      </c>
      <c r="AY27" s="92">
        <f>IFERROR(OFFSET($A$3,ROW(AX24)*2,COLUMN(X26))-OFFSET($A$3,ROW(AX24)*2-1,COLUMN(X26)),"")</f>
        <v/>
      </c>
      <c r="AZ27" s="92">
        <f>IFERROR(OFFSET($A$3,ROW(AY24)*2,COLUMN(Y26))-OFFSET($A$3,ROW(AY24)*2-1,COLUMN(Y26)),"")</f>
        <v/>
      </c>
      <c r="BA27" s="92">
        <f>IFERROR(OFFSET($A$3,ROW(AZ24)*2,COLUMN(Z26))-OFFSET($A$3,ROW(AZ24)*2-1,COLUMN(Z26)),"")</f>
        <v/>
      </c>
      <c r="BB27" s="92">
        <f>IFERROR(OFFSET($A$3,ROW(BA24)*2,COLUMN(AA26))-OFFSET($A$3,ROW(BA24)*2-1,COLUMN(AA26)),"")</f>
        <v/>
      </c>
      <c r="BC27" s="92">
        <f>IFERROR(OFFSET($A$3,ROW(BB24)*2,COLUMN(AB26))-OFFSET($A$3,ROW(BB24)*2-1,COLUMN(AB26)),"")</f>
        <v/>
      </c>
    </row>
    <row r="28">
      <c r="A28" s="102">
        <f>统调负荷24小时!A28</f>
        <v/>
      </c>
      <c r="B28" s="100" t="inlineStr">
        <is>
          <t>预测</t>
        </is>
      </c>
      <c r="C28" s="91">
        <f>IFERROR(AVERAGE(F28:AC28),"")</f>
        <v/>
      </c>
      <c r="D28" s="91">
        <f>IFERROR(MAX(F28:AC28),"")</f>
        <v/>
      </c>
      <c r="E28" s="91">
        <f>IFERROR(MIN(F28:AC28),"")</f>
        <v/>
      </c>
      <c r="F28" s="91">
        <f>IFERROR(AVERAGEIFS(统调负荷!$F:$F,统调负荷!$B:$B,F$3,统调负荷!$C:$C,$A28)/10,"")</f>
        <v/>
      </c>
      <c r="G28" s="91">
        <f>IFERROR(AVERAGEIFS(统调负荷!$F:$F,统调负荷!$B:$B,G$3,统调负荷!$C:$C,$A28)/10,"")</f>
        <v/>
      </c>
      <c r="H28" s="91">
        <f>IFERROR(AVERAGEIFS(统调负荷!$F:$F,统调负荷!$B:$B,H$3,统调负荷!$C:$C,$A28)/10,"")</f>
        <v/>
      </c>
      <c r="I28" s="91">
        <f>IFERROR(AVERAGEIFS(统调负荷!$F:$F,统调负荷!$B:$B,I$3,统调负荷!$C:$C,$A28)/10,"")</f>
        <v/>
      </c>
      <c r="J28" s="91">
        <f>IFERROR(AVERAGEIFS(统调负荷!$F:$F,统调负荷!$B:$B,J$3,统调负荷!$C:$C,$A28)/10,"")</f>
        <v/>
      </c>
      <c r="K28" s="91">
        <f>IFERROR(AVERAGEIFS(统调负荷!$F:$F,统调负荷!$B:$B,K$3,统调负荷!$C:$C,$A28)/10,"")</f>
        <v/>
      </c>
      <c r="L28" s="91">
        <f>IFERROR(AVERAGEIFS(统调负荷!$F:$F,统调负荷!$B:$B,L$3,统调负荷!$C:$C,$A28)/10,"")</f>
        <v/>
      </c>
      <c r="M28" s="91">
        <f>IFERROR(AVERAGEIFS(统调负荷!$F:$F,统调负荷!$B:$B,M$3,统调负荷!$C:$C,$A28)/10,"")</f>
        <v/>
      </c>
      <c r="N28" s="91">
        <f>IFERROR(AVERAGEIFS(统调负荷!$F:$F,统调负荷!$B:$B,N$3,统调负荷!$C:$C,$A28)/10,"")</f>
        <v/>
      </c>
      <c r="O28" s="91">
        <f>IFERROR(AVERAGEIFS(统调负荷!$F:$F,统调负荷!$B:$B,O$3,统调负荷!$C:$C,$A28)/10,"")</f>
        <v/>
      </c>
      <c r="P28" s="91">
        <f>IFERROR(AVERAGEIFS(统调负荷!$F:$F,统调负荷!$B:$B,P$3,统调负荷!$C:$C,$A28)/10,"")</f>
        <v/>
      </c>
      <c r="Q28" s="91">
        <f>IFERROR(AVERAGEIFS(统调负荷!$F:$F,统调负荷!$B:$B,Q$3,统调负荷!$C:$C,$A28)/10,"")</f>
        <v/>
      </c>
      <c r="R28" s="91">
        <f>IFERROR(AVERAGEIFS(统调负荷!$F:$F,统调负荷!$B:$B,R$3,统调负荷!$C:$C,$A28)/10,"")</f>
        <v/>
      </c>
      <c r="S28" s="91">
        <f>IFERROR(AVERAGEIFS(统调负荷!$F:$F,统调负荷!$B:$B,S$3,统调负荷!$C:$C,$A28)/10,"")</f>
        <v/>
      </c>
      <c r="T28" s="91">
        <f>IFERROR(AVERAGEIFS(统调负荷!$F:$F,统调负荷!$B:$B,T$3,统调负荷!$C:$C,$A28)/10,"")</f>
        <v/>
      </c>
      <c r="U28" s="91">
        <f>IFERROR(AVERAGEIFS(统调负荷!$F:$F,统调负荷!$B:$B,U$3,统调负荷!$C:$C,$A28)/10,"")</f>
        <v/>
      </c>
      <c r="V28" s="91">
        <f>IFERROR(AVERAGEIFS(统调负荷!$F:$F,统调负荷!$B:$B,V$3,统调负荷!$C:$C,$A28)/10,"")</f>
        <v/>
      </c>
      <c r="W28" s="91">
        <f>IFERROR(AVERAGEIFS(统调负荷!$F:$F,统调负荷!$B:$B,W$3,统调负荷!$C:$C,$A28)/10,"")</f>
        <v/>
      </c>
      <c r="X28" s="91">
        <f>IFERROR(AVERAGEIFS(统调负荷!$F:$F,统调负荷!$B:$B,X$3,统调负荷!$C:$C,$A28)/10,"")</f>
        <v/>
      </c>
      <c r="Y28" s="91">
        <f>IFERROR(AVERAGEIFS(统调负荷!$F:$F,统调负荷!$B:$B,Y$3,统调负荷!$C:$C,$A28)/10,"")</f>
        <v/>
      </c>
      <c r="Z28" s="91">
        <f>IFERROR(AVERAGEIFS(统调负荷!$F:$F,统调负荷!$B:$B,Z$3,统调负荷!$C:$C,$A28)/10,"")</f>
        <v/>
      </c>
      <c r="AA28" s="91">
        <f>IFERROR(AVERAGEIFS(统调负荷!$F:$F,统调负荷!$B:$B,AA$3,统调负荷!$C:$C,$A28)/10,"")</f>
        <v/>
      </c>
      <c r="AB28" s="91">
        <f>IFERROR(AVERAGEIFS(统调负荷!$F:$F,统调负荷!$B:$B,AB$3,统调负荷!$C:$C,$A28)/10,"")</f>
        <v/>
      </c>
      <c r="AC28" s="91">
        <f>IFERROR(AVERAGEIFS(统调负荷!$F:$F,统调负荷!$B:$B,AC$3,统调负荷!$C:$C,$A28)/10,"")</f>
        <v/>
      </c>
      <c r="AD28" s="91" t="n"/>
      <c r="AE28" s="23">
        <f>检修、备用和必开!$A26</f>
        <v/>
      </c>
      <c r="AF28" s="92">
        <f>IFERROR(OFFSET($A$3,ROW(AE25)*2,COLUMN(E27))-OFFSET($A$3,ROW(AE25)*2-1,COLUMN(E27)),"")</f>
        <v/>
      </c>
      <c r="AG28" s="92">
        <f>IFERROR(OFFSET($A$3,ROW(AF25)*2,COLUMN(F27))-OFFSET($A$3,ROW(AF25)*2-1,COLUMN(F27)),"")</f>
        <v/>
      </c>
      <c r="AH28" s="92">
        <f>IFERROR(OFFSET($A$3,ROW(AG25)*2,COLUMN(G27))-OFFSET($A$3,ROW(AG25)*2-1,COLUMN(G27)),"")</f>
        <v/>
      </c>
      <c r="AI28" s="92">
        <f>IFERROR(OFFSET($A$3,ROW(AH25)*2,COLUMN(H27))-OFFSET($A$3,ROW(AH25)*2-1,COLUMN(H27)),"")</f>
        <v/>
      </c>
      <c r="AJ28" s="92">
        <f>IFERROR(OFFSET($A$3,ROW(AI25)*2,COLUMN(I27))-OFFSET($A$3,ROW(AI25)*2-1,COLUMN(I27)),"")</f>
        <v/>
      </c>
      <c r="AK28" s="92">
        <f>IFERROR(OFFSET($A$3,ROW(AJ25)*2,COLUMN(J27))-OFFSET($A$3,ROW(AJ25)*2-1,COLUMN(J27)),"")</f>
        <v/>
      </c>
      <c r="AL28" s="92">
        <f>IFERROR(OFFSET($A$3,ROW(AK25)*2,COLUMN(K27))-OFFSET($A$3,ROW(AK25)*2-1,COLUMN(K27)),"")</f>
        <v/>
      </c>
      <c r="AM28" s="92">
        <f>IFERROR(OFFSET($A$3,ROW(AL25)*2,COLUMN(L27))-OFFSET($A$3,ROW(AL25)*2-1,COLUMN(L27)),"")</f>
        <v/>
      </c>
      <c r="AN28" s="92">
        <f>IFERROR(OFFSET($A$3,ROW(AM25)*2,COLUMN(M27))-OFFSET($A$3,ROW(AM25)*2-1,COLUMN(M27)),"")</f>
        <v/>
      </c>
      <c r="AO28" s="92">
        <f>IFERROR(OFFSET($A$3,ROW(AN25)*2,COLUMN(N27))-OFFSET($A$3,ROW(AN25)*2-1,COLUMN(N27)),"")</f>
        <v/>
      </c>
      <c r="AP28" s="92">
        <f>IFERROR(OFFSET($A$3,ROW(AO25)*2,COLUMN(O27))-OFFSET($A$3,ROW(AO25)*2-1,COLUMN(O27)),"")</f>
        <v/>
      </c>
      <c r="AQ28" s="92">
        <f>IFERROR(OFFSET($A$3,ROW(AP25)*2,COLUMN(P27))-OFFSET($A$3,ROW(AP25)*2-1,COLUMN(P27)),"")</f>
        <v/>
      </c>
      <c r="AR28" s="92">
        <f>IFERROR(OFFSET($A$3,ROW(AQ25)*2,COLUMN(Q27))-OFFSET($A$3,ROW(AQ25)*2-1,COLUMN(Q27)),"")</f>
        <v/>
      </c>
      <c r="AS28" s="92">
        <f>IFERROR(OFFSET($A$3,ROW(AR25)*2,COLUMN(R27))-OFFSET($A$3,ROW(AR25)*2-1,COLUMN(R27)),"")</f>
        <v/>
      </c>
      <c r="AT28" s="92">
        <f>IFERROR(OFFSET($A$3,ROW(AS25)*2,COLUMN(S27))-OFFSET($A$3,ROW(AS25)*2-1,COLUMN(S27)),"")</f>
        <v/>
      </c>
      <c r="AU28" s="92">
        <f>IFERROR(OFFSET($A$3,ROW(AT25)*2,COLUMN(T27))-OFFSET($A$3,ROW(AT25)*2-1,COLUMN(T27)),"")</f>
        <v/>
      </c>
      <c r="AV28" s="92">
        <f>IFERROR(OFFSET($A$3,ROW(AU25)*2,COLUMN(U27))-OFFSET($A$3,ROW(AU25)*2-1,COLUMN(U27)),"")</f>
        <v/>
      </c>
      <c r="AW28" s="92">
        <f>IFERROR(OFFSET($A$3,ROW(AV25)*2,COLUMN(V27))-OFFSET($A$3,ROW(AV25)*2-1,COLUMN(V27)),"")</f>
        <v/>
      </c>
      <c r="AX28" s="92">
        <f>IFERROR(OFFSET($A$3,ROW(AW25)*2,COLUMN(W27))-OFFSET($A$3,ROW(AW25)*2-1,COLUMN(W27)),"")</f>
        <v/>
      </c>
      <c r="AY28" s="92">
        <f>IFERROR(OFFSET($A$3,ROW(AX25)*2,COLUMN(X27))-OFFSET($A$3,ROW(AX25)*2-1,COLUMN(X27)),"")</f>
        <v/>
      </c>
      <c r="AZ28" s="92">
        <f>IFERROR(OFFSET($A$3,ROW(AY25)*2,COLUMN(Y27))-OFFSET($A$3,ROW(AY25)*2-1,COLUMN(Y27)),"")</f>
        <v/>
      </c>
      <c r="BA28" s="92">
        <f>IFERROR(OFFSET($A$3,ROW(AZ25)*2,COLUMN(Z27))-OFFSET($A$3,ROW(AZ25)*2-1,COLUMN(Z27)),"")</f>
        <v/>
      </c>
      <c r="BB28" s="92">
        <f>IFERROR(OFFSET($A$3,ROW(BA25)*2,COLUMN(AA27))-OFFSET($A$3,ROW(BA25)*2-1,COLUMN(AA27)),"")</f>
        <v/>
      </c>
      <c r="BC28" s="92">
        <f>IFERROR(OFFSET($A$3,ROW(BB25)*2,COLUMN(AB27))-OFFSET($A$3,ROW(BB25)*2-1,COLUMN(AB27)),"")</f>
        <v/>
      </c>
    </row>
    <row r="29">
      <c r="A29" s="102">
        <f>统调负荷24小时!A29</f>
        <v/>
      </c>
      <c r="B29" s="100" t="inlineStr">
        <is>
          <t>实际</t>
        </is>
      </c>
      <c r="C29" s="91">
        <f>IFERROR(AVERAGE(F29:AC29),"")</f>
        <v/>
      </c>
      <c r="D29" s="91">
        <f>IFERROR(MAX(F29:AC29),"")</f>
        <v/>
      </c>
      <c r="E29" s="91">
        <f>IFERROR(MIN(F29:AC29),"")</f>
        <v/>
      </c>
      <c r="F29" s="91">
        <f>IFERROR(AVERAGEIFS(统调负荷!$O:$O,统调负荷!$B:$B,F$3,统调负荷!$C:$C,$A29)/10,"")</f>
        <v/>
      </c>
      <c r="G29" s="91">
        <f>IFERROR(AVERAGEIFS(统调负荷!$O:$O,统调负荷!$B:$B,G$3,统调负荷!$C:$C,$A29)/10,"")</f>
        <v/>
      </c>
      <c r="H29" s="91">
        <f>IFERROR(AVERAGEIFS(统调负荷!$O:$O,统调负荷!$B:$B,H$3,统调负荷!$C:$C,$A29)/10,"")</f>
        <v/>
      </c>
      <c r="I29" s="91">
        <f>IFERROR(AVERAGEIFS(统调负荷!$O:$O,统调负荷!$B:$B,I$3,统调负荷!$C:$C,$A29)/10,"")</f>
        <v/>
      </c>
      <c r="J29" s="91">
        <f>IFERROR(AVERAGEIFS(统调负荷!$O:$O,统调负荷!$B:$B,J$3,统调负荷!$C:$C,$A29)/10,"")</f>
        <v/>
      </c>
      <c r="K29" s="91">
        <f>IFERROR(AVERAGEIFS(统调负荷!$O:$O,统调负荷!$B:$B,K$3,统调负荷!$C:$C,$A29)/10,"")</f>
        <v/>
      </c>
      <c r="L29" s="91">
        <f>IFERROR(AVERAGEIFS(统调负荷!$O:$O,统调负荷!$B:$B,L$3,统调负荷!$C:$C,$A29)/10,"")</f>
        <v/>
      </c>
      <c r="M29" s="91">
        <f>IFERROR(AVERAGEIFS(统调负荷!$O:$O,统调负荷!$B:$B,M$3,统调负荷!$C:$C,$A29)/10,"")</f>
        <v/>
      </c>
      <c r="N29" s="91">
        <f>IFERROR(AVERAGEIFS(统调负荷!$O:$O,统调负荷!$B:$B,N$3,统调负荷!$C:$C,$A29)/10,"")</f>
        <v/>
      </c>
      <c r="O29" s="91">
        <f>IFERROR(AVERAGEIFS(统调负荷!$O:$O,统调负荷!$B:$B,O$3,统调负荷!$C:$C,$A29)/10,"")</f>
        <v/>
      </c>
      <c r="P29" s="91">
        <f>IFERROR(AVERAGEIFS(统调负荷!$O:$O,统调负荷!$B:$B,P$3,统调负荷!$C:$C,$A29)/10,"")</f>
        <v/>
      </c>
      <c r="Q29" s="91">
        <f>IFERROR(AVERAGEIFS(统调负荷!$O:$O,统调负荷!$B:$B,Q$3,统调负荷!$C:$C,$A29)/10,"")</f>
        <v/>
      </c>
      <c r="R29" s="91">
        <f>IFERROR(AVERAGEIFS(统调负荷!$O:$O,统调负荷!$B:$B,R$3,统调负荷!$C:$C,$A29)/10,"")</f>
        <v/>
      </c>
      <c r="S29" s="91">
        <f>IFERROR(AVERAGEIFS(统调负荷!$O:$O,统调负荷!$B:$B,S$3,统调负荷!$C:$C,$A29)/10,"")</f>
        <v/>
      </c>
      <c r="T29" s="91">
        <f>IFERROR(AVERAGEIFS(统调负荷!$O:$O,统调负荷!$B:$B,T$3,统调负荷!$C:$C,$A29)/10,"")</f>
        <v/>
      </c>
      <c r="U29" s="91">
        <f>IFERROR(AVERAGEIFS(统调负荷!$O:$O,统调负荷!$B:$B,U$3,统调负荷!$C:$C,$A29)/10,"")</f>
        <v/>
      </c>
      <c r="V29" s="91">
        <f>IFERROR(AVERAGEIFS(统调负荷!$O:$O,统调负荷!$B:$B,V$3,统调负荷!$C:$C,$A29)/10,"")</f>
        <v/>
      </c>
      <c r="W29" s="91">
        <f>IFERROR(AVERAGEIFS(统调负荷!$O:$O,统调负荷!$B:$B,W$3,统调负荷!$C:$C,$A29)/10,"")</f>
        <v/>
      </c>
      <c r="X29" s="91">
        <f>IFERROR(AVERAGEIFS(统调负荷!$O:$O,统调负荷!$B:$B,X$3,统调负荷!$C:$C,$A29)/10,"")</f>
        <v/>
      </c>
      <c r="Y29" s="91">
        <f>IFERROR(AVERAGEIFS(统调负荷!$O:$O,统调负荷!$B:$B,Y$3,统调负荷!$C:$C,$A29)/10,"")</f>
        <v/>
      </c>
      <c r="Z29" s="91">
        <f>IFERROR(AVERAGEIFS(统调负荷!$O:$O,统调负荷!$B:$B,Z$3,统调负荷!$C:$C,$A29)/10,"")</f>
        <v/>
      </c>
      <c r="AA29" s="91">
        <f>IFERROR(AVERAGEIFS(统调负荷!$O:$O,统调负荷!$B:$B,AA$3,统调负荷!$C:$C,$A29)/10,"")</f>
        <v/>
      </c>
      <c r="AB29" s="91">
        <f>IFERROR(AVERAGEIFS(统调负荷!$O:$O,统调负荷!$B:$B,AB$3,统调负荷!$C:$C,$A29)/10,"")</f>
        <v/>
      </c>
      <c r="AC29" s="91">
        <f>IFERROR(AVERAGEIFS(统调负荷!$O:$O,统调负荷!$B:$B,AC$3,统调负荷!$C:$C,$A29)/10,"")</f>
        <v/>
      </c>
      <c r="AD29" s="91" t="n"/>
      <c r="AE29" s="23">
        <f>检修、备用和必开!$A27</f>
        <v/>
      </c>
      <c r="AF29" s="92">
        <f>IFERROR(OFFSET($A$3,ROW(AE26)*2,COLUMN(E28))-OFFSET($A$3,ROW(AE26)*2-1,COLUMN(E28)),"")</f>
        <v/>
      </c>
      <c r="AG29" s="92">
        <f>IFERROR(OFFSET($A$3,ROW(AF26)*2,COLUMN(F28))-OFFSET($A$3,ROW(AF26)*2-1,COLUMN(F28)),"")</f>
        <v/>
      </c>
      <c r="AH29" s="92">
        <f>IFERROR(OFFSET($A$3,ROW(AG26)*2,COLUMN(G28))-OFFSET($A$3,ROW(AG26)*2-1,COLUMN(G28)),"")</f>
        <v/>
      </c>
      <c r="AI29" s="92">
        <f>IFERROR(OFFSET($A$3,ROW(AH26)*2,COLUMN(H28))-OFFSET($A$3,ROW(AH26)*2-1,COLUMN(H28)),"")</f>
        <v/>
      </c>
      <c r="AJ29" s="92">
        <f>IFERROR(OFFSET($A$3,ROW(AI26)*2,COLUMN(I28))-OFFSET($A$3,ROW(AI26)*2-1,COLUMN(I28)),"")</f>
        <v/>
      </c>
      <c r="AK29" s="92">
        <f>IFERROR(OFFSET($A$3,ROW(AJ26)*2,COLUMN(J28))-OFFSET($A$3,ROW(AJ26)*2-1,COLUMN(J28)),"")</f>
        <v/>
      </c>
      <c r="AL29" s="92">
        <f>IFERROR(OFFSET($A$3,ROW(AK26)*2,COLUMN(K28))-OFFSET($A$3,ROW(AK26)*2-1,COLUMN(K28)),"")</f>
        <v/>
      </c>
      <c r="AM29" s="92">
        <f>IFERROR(OFFSET($A$3,ROW(AL26)*2,COLUMN(L28))-OFFSET($A$3,ROW(AL26)*2-1,COLUMN(L28)),"")</f>
        <v/>
      </c>
      <c r="AN29" s="92">
        <f>IFERROR(OFFSET($A$3,ROW(AM26)*2,COLUMN(M28))-OFFSET($A$3,ROW(AM26)*2-1,COLUMN(M28)),"")</f>
        <v/>
      </c>
      <c r="AO29" s="92">
        <f>IFERROR(OFFSET($A$3,ROW(AN26)*2,COLUMN(N28))-OFFSET($A$3,ROW(AN26)*2-1,COLUMN(N28)),"")</f>
        <v/>
      </c>
      <c r="AP29" s="92">
        <f>IFERROR(OFFSET($A$3,ROW(AO26)*2,COLUMN(O28))-OFFSET($A$3,ROW(AO26)*2-1,COLUMN(O28)),"")</f>
        <v/>
      </c>
      <c r="AQ29" s="92">
        <f>IFERROR(OFFSET($A$3,ROW(AP26)*2,COLUMN(P28))-OFFSET($A$3,ROW(AP26)*2-1,COLUMN(P28)),"")</f>
        <v/>
      </c>
      <c r="AR29" s="92">
        <f>IFERROR(OFFSET($A$3,ROW(AQ26)*2,COLUMN(Q28))-OFFSET($A$3,ROW(AQ26)*2-1,COLUMN(Q28)),"")</f>
        <v/>
      </c>
      <c r="AS29" s="92">
        <f>IFERROR(OFFSET($A$3,ROW(AR26)*2,COLUMN(R28))-OFFSET($A$3,ROW(AR26)*2-1,COLUMN(R28)),"")</f>
        <v/>
      </c>
      <c r="AT29" s="92">
        <f>IFERROR(OFFSET($A$3,ROW(AS26)*2,COLUMN(S28))-OFFSET($A$3,ROW(AS26)*2-1,COLUMN(S28)),"")</f>
        <v/>
      </c>
      <c r="AU29" s="92">
        <f>IFERROR(OFFSET($A$3,ROW(AT26)*2,COLUMN(T28))-OFFSET($A$3,ROW(AT26)*2-1,COLUMN(T28)),"")</f>
        <v/>
      </c>
      <c r="AV29" s="92">
        <f>IFERROR(OFFSET($A$3,ROW(AU26)*2,COLUMN(U28))-OFFSET($A$3,ROW(AU26)*2-1,COLUMN(U28)),"")</f>
        <v/>
      </c>
      <c r="AW29" s="92">
        <f>IFERROR(OFFSET($A$3,ROW(AV26)*2,COLUMN(V28))-OFFSET($A$3,ROW(AV26)*2-1,COLUMN(V28)),"")</f>
        <v/>
      </c>
      <c r="AX29" s="92">
        <f>IFERROR(OFFSET($A$3,ROW(AW26)*2,COLUMN(W28))-OFFSET($A$3,ROW(AW26)*2-1,COLUMN(W28)),"")</f>
        <v/>
      </c>
      <c r="AY29" s="92">
        <f>IFERROR(OFFSET($A$3,ROW(AX26)*2,COLUMN(X28))-OFFSET($A$3,ROW(AX26)*2-1,COLUMN(X28)),"")</f>
        <v/>
      </c>
      <c r="AZ29" s="92">
        <f>IFERROR(OFFSET($A$3,ROW(AY26)*2,COLUMN(Y28))-OFFSET($A$3,ROW(AY26)*2-1,COLUMN(Y28)),"")</f>
        <v/>
      </c>
      <c r="BA29" s="92">
        <f>IFERROR(OFFSET($A$3,ROW(AZ26)*2,COLUMN(Z28))-OFFSET($A$3,ROW(AZ26)*2-1,COLUMN(Z28)),"")</f>
        <v/>
      </c>
      <c r="BB29" s="92">
        <f>IFERROR(OFFSET($A$3,ROW(BA26)*2,COLUMN(AA28))-OFFSET($A$3,ROW(BA26)*2-1,COLUMN(AA28)),"")</f>
        <v/>
      </c>
      <c r="BC29" s="92">
        <f>IFERROR(OFFSET($A$3,ROW(BB26)*2,COLUMN(AB28))-OFFSET($A$3,ROW(BB26)*2-1,COLUMN(AB28)),"")</f>
        <v/>
      </c>
    </row>
    <row r="30">
      <c r="A30" s="102">
        <f>统调负荷24小时!A30</f>
        <v/>
      </c>
      <c r="B30" s="100" t="inlineStr">
        <is>
          <t>预测</t>
        </is>
      </c>
      <c r="C30" s="91">
        <f>IFERROR(AVERAGE(F30:AC30),"")</f>
        <v/>
      </c>
      <c r="D30" s="91">
        <f>IFERROR(MAX(F30:AC30),"")</f>
        <v/>
      </c>
      <c r="E30" s="91">
        <f>IFERROR(MIN(F30:AC30),"")</f>
        <v/>
      </c>
      <c r="F30" s="91">
        <f>IFERROR(AVERAGEIFS(统调负荷!$F:$F,统调负荷!$B:$B,F$3,统调负荷!$C:$C,$A30)/10,"")</f>
        <v/>
      </c>
      <c r="G30" s="91">
        <f>IFERROR(AVERAGEIFS(统调负荷!$F:$F,统调负荷!$B:$B,G$3,统调负荷!$C:$C,$A30)/10,"")</f>
        <v/>
      </c>
      <c r="H30" s="91">
        <f>IFERROR(AVERAGEIFS(统调负荷!$F:$F,统调负荷!$B:$B,H$3,统调负荷!$C:$C,$A30)/10,"")</f>
        <v/>
      </c>
      <c r="I30" s="91">
        <f>IFERROR(AVERAGEIFS(统调负荷!$F:$F,统调负荷!$B:$B,I$3,统调负荷!$C:$C,$A30)/10,"")</f>
        <v/>
      </c>
      <c r="J30" s="91">
        <f>IFERROR(AVERAGEIFS(统调负荷!$F:$F,统调负荷!$B:$B,J$3,统调负荷!$C:$C,$A30)/10,"")</f>
        <v/>
      </c>
      <c r="K30" s="91">
        <f>IFERROR(AVERAGEIFS(统调负荷!$F:$F,统调负荷!$B:$B,K$3,统调负荷!$C:$C,$A30)/10,"")</f>
        <v/>
      </c>
      <c r="L30" s="91">
        <f>IFERROR(AVERAGEIFS(统调负荷!$F:$F,统调负荷!$B:$B,L$3,统调负荷!$C:$C,$A30)/10,"")</f>
        <v/>
      </c>
      <c r="M30" s="91">
        <f>IFERROR(AVERAGEIFS(统调负荷!$F:$F,统调负荷!$B:$B,M$3,统调负荷!$C:$C,$A30)/10,"")</f>
        <v/>
      </c>
      <c r="N30" s="91">
        <f>IFERROR(AVERAGEIFS(统调负荷!$F:$F,统调负荷!$B:$B,N$3,统调负荷!$C:$C,$A30)/10,"")</f>
        <v/>
      </c>
      <c r="O30" s="91">
        <f>IFERROR(AVERAGEIFS(统调负荷!$F:$F,统调负荷!$B:$B,O$3,统调负荷!$C:$C,$A30)/10,"")</f>
        <v/>
      </c>
      <c r="P30" s="91">
        <f>IFERROR(AVERAGEIFS(统调负荷!$F:$F,统调负荷!$B:$B,P$3,统调负荷!$C:$C,$A30)/10,"")</f>
        <v/>
      </c>
      <c r="Q30" s="91">
        <f>IFERROR(AVERAGEIFS(统调负荷!$F:$F,统调负荷!$B:$B,Q$3,统调负荷!$C:$C,$A30)/10,"")</f>
        <v/>
      </c>
      <c r="R30" s="91">
        <f>IFERROR(AVERAGEIFS(统调负荷!$F:$F,统调负荷!$B:$B,R$3,统调负荷!$C:$C,$A30)/10,"")</f>
        <v/>
      </c>
      <c r="S30" s="91">
        <f>IFERROR(AVERAGEIFS(统调负荷!$F:$F,统调负荷!$B:$B,S$3,统调负荷!$C:$C,$A30)/10,"")</f>
        <v/>
      </c>
      <c r="T30" s="91">
        <f>IFERROR(AVERAGEIFS(统调负荷!$F:$F,统调负荷!$B:$B,T$3,统调负荷!$C:$C,$A30)/10,"")</f>
        <v/>
      </c>
      <c r="U30" s="91">
        <f>IFERROR(AVERAGEIFS(统调负荷!$F:$F,统调负荷!$B:$B,U$3,统调负荷!$C:$C,$A30)/10,"")</f>
        <v/>
      </c>
      <c r="V30" s="91">
        <f>IFERROR(AVERAGEIFS(统调负荷!$F:$F,统调负荷!$B:$B,V$3,统调负荷!$C:$C,$A30)/10,"")</f>
        <v/>
      </c>
      <c r="W30" s="91">
        <f>IFERROR(AVERAGEIFS(统调负荷!$F:$F,统调负荷!$B:$B,W$3,统调负荷!$C:$C,$A30)/10,"")</f>
        <v/>
      </c>
      <c r="X30" s="91">
        <f>IFERROR(AVERAGEIFS(统调负荷!$F:$F,统调负荷!$B:$B,X$3,统调负荷!$C:$C,$A30)/10,"")</f>
        <v/>
      </c>
      <c r="Y30" s="91">
        <f>IFERROR(AVERAGEIFS(统调负荷!$F:$F,统调负荷!$B:$B,Y$3,统调负荷!$C:$C,$A30)/10,"")</f>
        <v/>
      </c>
      <c r="Z30" s="91">
        <f>IFERROR(AVERAGEIFS(统调负荷!$F:$F,统调负荷!$B:$B,Z$3,统调负荷!$C:$C,$A30)/10,"")</f>
        <v/>
      </c>
      <c r="AA30" s="91">
        <f>IFERROR(AVERAGEIFS(统调负荷!$F:$F,统调负荷!$B:$B,AA$3,统调负荷!$C:$C,$A30)/10,"")</f>
        <v/>
      </c>
      <c r="AB30" s="91">
        <f>IFERROR(AVERAGEIFS(统调负荷!$F:$F,统调负荷!$B:$B,AB$3,统调负荷!$C:$C,$A30)/10,"")</f>
        <v/>
      </c>
      <c r="AC30" s="91">
        <f>IFERROR(AVERAGEIFS(统调负荷!$F:$F,统调负荷!$B:$B,AC$3,统调负荷!$C:$C,$A30)/10,"")</f>
        <v/>
      </c>
      <c r="AD30" s="91" t="n"/>
      <c r="AE30" s="23">
        <f>检修、备用和必开!$A28</f>
        <v/>
      </c>
      <c r="AF30" s="92">
        <f>IFERROR(OFFSET($A$3,ROW(AE27)*2,COLUMN(E29))-OFFSET($A$3,ROW(AE27)*2-1,COLUMN(E29)),"")</f>
        <v/>
      </c>
      <c r="AG30" s="92">
        <f>IFERROR(OFFSET($A$3,ROW(AF27)*2,COLUMN(F29))-OFFSET($A$3,ROW(AF27)*2-1,COLUMN(F29)),"")</f>
        <v/>
      </c>
      <c r="AH30" s="92">
        <f>IFERROR(OFFSET($A$3,ROW(AG27)*2,COLUMN(G29))-OFFSET($A$3,ROW(AG27)*2-1,COLUMN(G29)),"")</f>
        <v/>
      </c>
      <c r="AI30" s="92">
        <f>IFERROR(OFFSET($A$3,ROW(AH27)*2,COLUMN(H29))-OFFSET($A$3,ROW(AH27)*2-1,COLUMN(H29)),"")</f>
        <v/>
      </c>
      <c r="AJ30" s="92">
        <f>IFERROR(OFFSET($A$3,ROW(AI27)*2,COLUMN(I29))-OFFSET($A$3,ROW(AI27)*2-1,COLUMN(I29)),"")</f>
        <v/>
      </c>
      <c r="AK30" s="92">
        <f>IFERROR(OFFSET($A$3,ROW(AJ27)*2,COLUMN(J29))-OFFSET($A$3,ROW(AJ27)*2-1,COLUMN(J29)),"")</f>
        <v/>
      </c>
      <c r="AL30" s="92">
        <f>IFERROR(OFFSET($A$3,ROW(AK27)*2,COLUMN(K29))-OFFSET($A$3,ROW(AK27)*2-1,COLUMN(K29)),"")</f>
        <v/>
      </c>
      <c r="AM30" s="92">
        <f>IFERROR(OFFSET($A$3,ROW(AL27)*2,COLUMN(L29))-OFFSET($A$3,ROW(AL27)*2-1,COLUMN(L29)),"")</f>
        <v/>
      </c>
      <c r="AN30" s="92">
        <f>IFERROR(OFFSET($A$3,ROW(AM27)*2,COLUMN(M29))-OFFSET($A$3,ROW(AM27)*2-1,COLUMN(M29)),"")</f>
        <v/>
      </c>
      <c r="AO30" s="92">
        <f>IFERROR(OFFSET($A$3,ROW(AN27)*2,COLUMN(N29))-OFFSET($A$3,ROW(AN27)*2-1,COLUMN(N29)),"")</f>
        <v/>
      </c>
      <c r="AP30" s="92">
        <f>IFERROR(OFFSET($A$3,ROW(AO27)*2,COLUMN(O29))-OFFSET($A$3,ROW(AO27)*2-1,COLUMN(O29)),"")</f>
        <v/>
      </c>
      <c r="AQ30" s="92">
        <f>IFERROR(OFFSET($A$3,ROW(AP27)*2,COLUMN(P29))-OFFSET($A$3,ROW(AP27)*2-1,COLUMN(P29)),"")</f>
        <v/>
      </c>
      <c r="AR30" s="92">
        <f>IFERROR(OFFSET($A$3,ROW(AQ27)*2,COLUMN(Q29))-OFFSET($A$3,ROW(AQ27)*2-1,COLUMN(Q29)),"")</f>
        <v/>
      </c>
      <c r="AS30" s="92">
        <f>IFERROR(OFFSET($A$3,ROW(AR27)*2,COLUMN(R29))-OFFSET($A$3,ROW(AR27)*2-1,COLUMN(R29)),"")</f>
        <v/>
      </c>
      <c r="AT30" s="92">
        <f>IFERROR(OFFSET($A$3,ROW(AS27)*2,COLUMN(S29))-OFFSET($A$3,ROW(AS27)*2-1,COLUMN(S29)),"")</f>
        <v/>
      </c>
      <c r="AU30" s="92">
        <f>IFERROR(OFFSET($A$3,ROW(AT27)*2,COLUMN(T29))-OFFSET($A$3,ROW(AT27)*2-1,COLUMN(T29)),"")</f>
        <v/>
      </c>
      <c r="AV30" s="92">
        <f>IFERROR(OFFSET($A$3,ROW(AU27)*2,COLUMN(U29))-OFFSET($A$3,ROW(AU27)*2-1,COLUMN(U29)),"")</f>
        <v/>
      </c>
      <c r="AW30" s="92">
        <f>IFERROR(OFFSET($A$3,ROW(AV27)*2,COLUMN(V29))-OFFSET($A$3,ROW(AV27)*2-1,COLUMN(V29)),"")</f>
        <v/>
      </c>
      <c r="AX30" s="92">
        <f>IFERROR(OFFSET($A$3,ROW(AW27)*2,COLUMN(W29))-OFFSET($A$3,ROW(AW27)*2-1,COLUMN(W29)),"")</f>
        <v/>
      </c>
      <c r="AY30" s="92">
        <f>IFERROR(OFFSET($A$3,ROW(AX27)*2,COLUMN(X29))-OFFSET($A$3,ROW(AX27)*2-1,COLUMN(X29)),"")</f>
        <v/>
      </c>
      <c r="AZ30" s="92">
        <f>IFERROR(OFFSET($A$3,ROW(AY27)*2,COLUMN(Y29))-OFFSET($A$3,ROW(AY27)*2-1,COLUMN(Y29)),"")</f>
        <v/>
      </c>
      <c r="BA30" s="92">
        <f>IFERROR(OFFSET($A$3,ROW(AZ27)*2,COLUMN(Z29))-OFFSET($A$3,ROW(AZ27)*2-1,COLUMN(Z29)),"")</f>
        <v/>
      </c>
      <c r="BB30" s="92">
        <f>IFERROR(OFFSET($A$3,ROW(BA27)*2,COLUMN(AA29))-OFFSET($A$3,ROW(BA27)*2-1,COLUMN(AA29)),"")</f>
        <v/>
      </c>
      <c r="BC30" s="92">
        <f>IFERROR(OFFSET($A$3,ROW(BB27)*2,COLUMN(AB29))-OFFSET($A$3,ROW(BB27)*2-1,COLUMN(AB29)),"")</f>
        <v/>
      </c>
    </row>
    <row r="31">
      <c r="A31" s="102">
        <f>统调负荷24小时!A31</f>
        <v/>
      </c>
      <c r="B31" s="100" t="inlineStr">
        <is>
          <t>实际</t>
        </is>
      </c>
      <c r="C31" s="91">
        <f>IFERROR(AVERAGE(F31:AC31),"")</f>
        <v/>
      </c>
      <c r="D31" s="91">
        <f>IFERROR(MAX(F31:AC31),"")</f>
        <v/>
      </c>
      <c r="E31" s="91">
        <f>IFERROR(MIN(F31:AC31),"")</f>
        <v/>
      </c>
      <c r="F31" s="91">
        <f>IFERROR(AVERAGEIFS(统调负荷!$O:$O,统调负荷!$B:$B,F$3,统调负荷!$C:$C,$A31)/10,"")</f>
        <v/>
      </c>
      <c r="G31" s="91">
        <f>IFERROR(AVERAGEIFS(统调负荷!$O:$O,统调负荷!$B:$B,G$3,统调负荷!$C:$C,$A31)/10,"")</f>
        <v/>
      </c>
      <c r="H31" s="91">
        <f>IFERROR(AVERAGEIFS(统调负荷!$O:$O,统调负荷!$B:$B,H$3,统调负荷!$C:$C,$A31)/10,"")</f>
        <v/>
      </c>
      <c r="I31" s="91">
        <f>IFERROR(AVERAGEIFS(统调负荷!$O:$O,统调负荷!$B:$B,I$3,统调负荷!$C:$C,$A31)/10,"")</f>
        <v/>
      </c>
      <c r="J31" s="91">
        <f>IFERROR(AVERAGEIFS(统调负荷!$O:$O,统调负荷!$B:$B,J$3,统调负荷!$C:$C,$A31)/10,"")</f>
        <v/>
      </c>
      <c r="K31" s="91">
        <f>IFERROR(AVERAGEIFS(统调负荷!$O:$O,统调负荷!$B:$B,K$3,统调负荷!$C:$C,$A31)/10,"")</f>
        <v/>
      </c>
      <c r="L31" s="91">
        <f>IFERROR(AVERAGEIFS(统调负荷!$O:$O,统调负荷!$B:$B,L$3,统调负荷!$C:$C,$A31)/10,"")</f>
        <v/>
      </c>
      <c r="M31" s="91">
        <f>IFERROR(AVERAGEIFS(统调负荷!$O:$O,统调负荷!$B:$B,M$3,统调负荷!$C:$C,$A31)/10,"")</f>
        <v/>
      </c>
      <c r="N31" s="91">
        <f>IFERROR(AVERAGEIFS(统调负荷!$O:$O,统调负荷!$B:$B,N$3,统调负荷!$C:$C,$A31)/10,"")</f>
        <v/>
      </c>
      <c r="O31" s="91">
        <f>IFERROR(AVERAGEIFS(统调负荷!$O:$O,统调负荷!$B:$B,O$3,统调负荷!$C:$C,$A31)/10,"")</f>
        <v/>
      </c>
      <c r="P31" s="91">
        <f>IFERROR(AVERAGEIFS(统调负荷!$O:$O,统调负荷!$B:$B,P$3,统调负荷!$C:$C,$A31)/10,"")</f>
        <v/>
      </c>
      <c r="Q31" s="91">
        <f>IFERROR(AVERAGEIFS(统调负荷!$O:$O,统调负荷!$B:$B,Q$3,统调负荷!$C:$C,$A31)/10,"")</f>
        <v/>
      </c>
      <c r="R31" s="91">
        <f>IFERROR(AVERAGEIFS(统调负荷!$O:$O,统调负荷!$B:$B,R$3,统调负荷!$C:$C,$A31)/10,"")</f>
        <v/>
      </c>
      <c r="S31" s="91">
        <f>IFERROR(AVERAGEIFS(统调负荷!$O:$O,统调负荷!$B:$B,S$3,统调负荷!$C:$C,$A31)/10,"")</f>
        <v/>
      </c>
      <c r="T31" s="91">
        <f>IFERROR(AVERAGEIFS(统调负荷!$O:$O,统调负荷!$B:$B,T$3,统调负荷!$C:$C,$A31)/10,"")</f>
        <v/>
      </c>
      <c r="U31" s="91">
        <f>IFERROR(AVERAGEIFS(统调负荷!$O:$O,统调负荷!$B:$B,U$3,统调负荷!$C:$C,$A31)/10,"")</f>
        <v/>
      </c>
      <c r="V31" s="91">
        <f>IFERROR(AVERAGEIFS(统调负荷!$O:$O,统调负荷!$B:$B,V$3,统调负荷!$C:$C,$A31)/10,"")</f>
        <v/>
      </c>
      <c r="W31" s="91">
        <f>IFERROR(AVERAGEIFS(统调负荷!$O:$O,统调负荷!$B:$B,W$3,统调负荷!$C:$C,$A31)/10,"")</f>
        <v/>
      </c>
      <c r="X31" s="91">
        <f>IFERROR(AVERAGEIFS(统调负荷!$O:$O,统调负荷!$B:$B,X$3,统调负荷!$C:$C,$A31)/10,"")</f>
        <v/>
      </c>
      <c r="Y31" s="91">
        <f>IFERROR(AVERAGEIFS(统调负荷!$O:$O,统调负荷!$B:$B,Y$3,统调负荷!$C:$C,$A31)/10,"")</f>
        <v/>
      </c>
      <c r="Z31" s="91">
        <f>IFERROR(AVERAGEIFS(统调负荷!$O:$O,统调负荷!$B:$B,Z$3,统调负荷!$C:$C,$A31)/10,"")</f>
        <v/>
      </c>
      <c r="AA31" s="91">
        <f>IFERROR(AVERAGEIFS(统调负荷!$O:$O,统调负荷!$B:$B,AA$3,统调负荷!$C:$C,$A31)/10,"")</f>
        <v/>
      </c>
      <c r="AB31" s="91">
        <f>IFERROR(AVERAGEIFS(统调负荷!$O:$O,统调负荷!$B:$B,AB$3,统调负荷!$C:$C,$A31)/10,"")</f>
        <v/>
      </c>
      <c r="AC31" s="91">
        <f>IFERROR(AVERAGEIFS(统调负荷!$O:$O,统调负荷!$B:$B,AC$3,统调负荷!$C:$C,$A31)/10,"")</f>
        <v/>
      </c>
      <c r="AD31" s="91" t="n"/>
      <c r="AE31" s="23">
        <f>检修、备用和必开!$A29</f>
        <v/>
      </c>
      <c r="AF31" s="92">
        <f>IFERROR(OFFSET($A$3,ROW(AE28)*2,COLUMN(E30))-OFFSET($A$3,ROW(AE28)*2-1,COLUMN(E30)),"")</f>
        <v/>
      </c>
      <c r="AG31" s="92">
        <f>IFERROR(OFFSET($A$3,ROW(AF28)*2,COLUMN(F30))-OFFSET($A$3,ROW(AF28)*2-1,COLUMN(F30)),"")</f>
        <v/>
      </c>
      <c r="AH31" s="92">
        <f>IFERROR(OFFSET($A$3,ROW(AG28)*2,COLUMN(G30))-OFFSET($A$3,ROW(AG28)*2-1,COLUMN(G30)),"")</f>
        <v/>
      </c>
      <c r="AI31" s="92">
        <f>IFERROR(OFFSET($A$3,ROW(AH28)*2,COLUMN(H30))-OFFSET($A$3,ROW(AH28)*2-1,COLUMN(H30)),"")</f>
        <v/>
      </c>
      <c r="AJ31" s="92">
        <f>IFERROR(OFFSET($A$3,ROW(AI28)*2,COLUMN(I30))-OFFSET($A$3,ROW(AI28)*2-1,COLUMN(I30)),"")</f>
        <v/>
      </c>
      <c r="AK31" s="92">
        <f>IFERROR(OFFSET($A$3,ROW(AJ28)*2,COLUMN(J30))-OFFSET($A$3,ROW(AJ28)*2-1,COLUMN(J30)),"")</f>
        <v/>
      </c>
      <c r="AL31" s="92">
        <f>IFERROR(OFFSET($A$3,ROW(AK28)*2,COLUMN(K30))-OFFSET($A$3,ROW(AK28)*2-1,COLUMN(K30)),"")</f>
        <v/>
      </c>
      <c r="AM31" s="92">
        <f>IFERROR(OFFSET($A$3,ROW(AL28)*2,COLUMN(L30))-OFFSET($A$3,ROW(AL28)*2-1,COLUMN(L30)),"")</f>
        <v/>
      </c>
      <c r="AN31" s="92">
        <f>IFERROR(OFFSET($A$3,ROW(AM28)*2,COLUMN(M30))-OFFSET($A$3,ROW(AM28)*2-1,COLUMN(M30)),"")</f>
        <v/>
      </c>
      <c r="AO31" s="92">
        <f>IFERROR(OFFSET($A$3,ROW(AN28)*2,COLUMN(N30))-OFFSET($A$3,ROW(AN28)*2-1,COLUMN(N30)),"")</f>
        <v/>
      </c>
      <c r="AP31" s="92">
        <f>IFERROR(OFFSET($A$3,ROW(AO28)*2,COLUMN(O30))-OFFSET($A$3,ROW(AO28)*2-1,COLUMN(O30)),"")</f>
        <v/>
      </c>
      <c r="AQ31" s="92">
        <f>IFERROR(OFFSET($A$3,ROW(AP28)*2,COLUMN(P30))-OFFSET($A$3,ROW(AP28)*2-1,COLUMN(P30)),"")</f>
        <v/>
      </c>
      <c r="AR31" s="92">
        <f>IFERROR(OFFSET($A$3,ROW(AQ28)*2,COLUMN(Q30))-OFFSET($A$3,ROW(AQ28)*2-1,COLUMN(Q30)),"")</f>
        <v/>
      </c>
      <c r="AS31" s="92">
        <f>IFERROR(OFFSET($A$3,ROW(AR28)*2,COLUMN(R30))-OFFSET($A$3,ROW(AR28)*2-1,COLUMN(R30)),"")</f>
        <v/>
      </c>
      <c r="AT31" s="92">
        <f>IFERROR(OFFSET($A$3,ROW(AS28)*2,COLUMN(S30))-OFFSET($A$3,ROW(AS28)*2-1,COLUMN(S30)),"")</f>
        <v/>
      </c>
      <c r="AU31" s="92">
        <f>IFERROR(OFFSET($A$3,ROW(AT28)*2,COLUMN(T30))-OFFSET($A$3,ROW(AT28)*2-1,COLUMN(T30)),"")</f>
        <v/>
      </c>
      <c r="AV31" s="92">
        <f>IFERROR(OFFSET($A$3,ROW(AU28)*2,COLUMN(U30))-OFFSET($A$3,ROW(AU28)*2-1,COLUMN(U30)),"")</f>
        <v/>
      </c>
      <c r="AW31" s="92">
        <f>IFERROR(OFFSET($A$3,ROW(AV28)*2,COLUMN(V30))-OFFSET($A$3,ROW(AV28)*2-1,COLUMN(V30)),"")</f>
        <v/>
      </c>
      <c r="AX31" s="92">
        <f>IFERROR(OFFSET($A$3,ROW(AW28)*2,COLUMN(W30))-OFFSET($A$3,ROW(AW28)*2-1,COLUMN(W30)),"")</f>
        <v/>
      </c>
      <c r="AY31" s="92">
        <f>IFERROR(OFFSET($A$3,ROW(AX28)*2,COLUMN(X30))-OFFSET($A$3,ROW(AX28)*2-1,COLUMN(X30)),"")</f>
        <v/>
      </c>
      <c r="AZ31" s="92">
        <f>IFERROR(OFFSET($A$3,ROW(AY28)*2,COLUMN(Y30))-OFFSET($A$3,ROW(AY28)*2-1,COLUMN(Y30)),"")</f>
        <v/>
      </c>
      <c r="BA31" s="92">
        <f>IFERROR(OFFSET($A$3,ROW(AZ28)*2,COLUMN(Z30))-OFFSET($A$3,ROW(AZ28)*2-1,COLUMN(Z30)),"")</f>
        <v/>
      </c>
      <c r="BB31" s="92">
        <f>IFERROR(OFFSET($A$3,ROW(BA28)*2,COLUMN(AA30))-OFFSET($A$3,ROW(BA28)*2-1,COLUMN(AA30)),"")</f>
        <v/>
      </c>
      <c r="BC31" s="92">
        <f>IFERROR(OFFSET($A$3,ROW(BB28)*2,COLUMN(AB30))-OFFSET($A$3,ROW(BB28)*2-1,COLUMN(AB30)),"")</f>
        <v/>
      </c>
    </row>
    <row r="32">
      <c r="A32" s="102">
        <f>统调负荷24小时!A32</f>
        <v/>
      </c>
      <c r="B32" s="100" t="inlineStr">
        <is>
          <t>预测</t>
        </is>
      </c>
      <c r="C32" s="91">
        <f>IFERROR(AVERAGE(F32:AC32),"")</f>
        <v/>
      </c>
      <c r="D32" s="91">
        <f>IFERROR(MAX(F32:AC32),"")</f>
        <v/>
      </c>
      <c r="E32" s="91">
        <f>IFERROR(MIN(F32:AC32),"")</f>
        <v/>
      </c>
      <c r="F32" s="91">
        <f>IFERROR(AVERAGEIFS(统调负荷!$F:$F,统调负荷!$B:$B,F$3,统调负荷!$C:$C,$A32)/10,"")</f>
        <v/>
      </c>
      <c r="G32" s="91">
        <f>IFERROR(AVERAGEIFS(统调负荷!$F:$F,统调负荷!$B:$B,G$3,统调负荷!$C:$C,$A32)/10,"")</f>
        <v/>
      </c>
      <c r="H32" s="91">
        <f>IFERROR(AVERAGEIFS(统调负荷!$F:$F,统调负荷!$B:$B,H$3,统调负荷!$C:$C,$A32)/10,"")</f>
        <v/>
      </c>
      <c r="I32" s="91">
        <f>IFERROR(AVERAGEIFS(统调负荷!$F:$F,统调负荷!$B:$B,I$3,统调负荷!$C:$C,$A32)/10,"")</f>
        <v/>
      </c>
      <c r="J32" s="91">
        <f>IFERROR(AVERAGEIFS(统调负荷!$F:$F,统调负荷!$B:$B,J$3,统调负荷!$C:$C,$A32)/10,"")</f>
        <v/>
      </c>
      <c r="K32" s="91">
        <f>IFERROR(AVERAGEIFS(统调负荷!$F:$F,统调负荷!$B:$B,K$3,统调负荷!$C:$C,$A32)/10,"")</f>
        <v/>
      </c>
      <c r="L32" s="91">
        <f>IFERROR(AVERAGEIFS(统调负荷!$F:$F,统调负荷!$B:$B,L$3,统调负荷!$C:$C,$A32)/10,"")</f>
        <v/>
      </c>
      <c r="M32" s="91">
        <f>IFERROR(AVERAGEIFS(统调负荷!$F:$F,统调负荷!$B:$B,M$3,统调负荷!$C:$C,$A32)/10,"")</f>
        <v/>
      </c>
      <c r="N32" s="91">
        <f>IFERROR(AVERAGEIFS(统调负荷!$F:$F,统调负荷!$B:$B,N$3,统调负荷!$C:$C,$A32)/10,"")</f>
        <v/>
      </c>
      <c r="O32" s="91">
        <f>IFERROR(AVERAGEIFS(统调负荷!$F:$F,统调负荷!$B:$B,O$3,统调负荷!$C:$C,$A32)/10,"")</f>
        <v/>
      </c>
      <c r="P32" s="91">
        <f>IFERROR(AVERAGEIFS(统调负荷!$F:$F,统调负荷!$B:$B,P$3,统调负荷!$C:$C,$A32)/10,"")</f>
        <v/>
      </c>
      <c r="Q32" s="91">
        <f>IFERROR(AVERAGEIFS(统调负荷!$F:$F,统调负荷!$B:$B,Q$3,统调负荷!$C:$C,$A32)/10,"")</f>
        <v/>
      </c>
      <c r="R32" s="91">
        <f>IFERROR(AVERAGEIFS(统调负荷!$F:$F,统调负荷!$B:$B,R$3,统调负荷!$C:$C,$A32)/10,"")</f>
        <v/>
      </c>
      <c r="S32" s="91">
        <f>IFERROR(AVERAGEIFS(统调负荷!$F:$F,统调负荷!$B:$B,S$3,统调负荷!$C:$C,$A32)/10,"")</f>
        <v/>
      </c>
      <c r="T32" s="91">
        <f>IFERROR(AVERAGEIFS(统调负荷!$F:$F,统调负荷!$B:$B,T$3,统调负荷!$C:$C,$A32)/10,"")</f>
        <v/>
      </c>
      <c r="U32" s="91">
        <f>IFERROR(AVERAGEIFS(统调负荷!$F:$F,统调负荷!$B:$B,U$3,统调负荷!$C:$C,$A32)/10,"")</f>
        <v/>
      </c>
      <c r="V32" s="91">
        <f>IFERROR(AVERAGEIFS(统调负荷!$F:$F,统调负荷!$B:$B,V$3,统调负荷!$C:$C,$A32)/10,"")</f>
        <v/>
      </c>
      <c r="W32" s="91">
        <f>IFERROR(AVERAGEIFS(统调负荷!$F:$F,统调负荷!$B:$B,W$3,统调负荷!$C:$C,$A32)/10,"")</f>
        <v/>
      </c>
      <c r="X32" s="91">
        <f>IFERROR(AVERAGEIFS(统调负荷!$F:$F,统调负荷!$B:$B,X$3,统调负荷!$C:$C,$A32)/10,"")</f>
        <v/>
      </c>
      <c r="Y32" s="91">
        <f>IFERROR(AVERAGEIFS(统调负荷!$F:$F,统调负荷!$B:$B,Y$3,统调负荷!$C:$C,$A32)/10,"")</f>
        <v/>
      </c>
      <c r="Z32" s="91">
        <f>IFERROR(AVERAGEIFS(统调负荷!$F:$F,统调负荷!$B:$B,Z$3,统调负荷!$C:$C,$A32)/10,"")</f>
        <v/>
      </c>
      <c r="AA32" s="91">
        <f>IFERROR(AVERAGEIFS(统调负荷!$F:$F,统调负荷!$B:$B,AA$3,统调负荷!$C:$C,$A32)/10,"")</f>
        <v/>
      </c>
      <c r="AB32" s="91">
        <f>IFERROR(AVERAGEIFS(统调负荷!$F:$F,统调负荷!$B:$B,AB$3,统调负荷!$C:$C,$A32)/10,"")</f>
        <v/>
      </c>
      <c r="AC32" s="91">
        <f>IFERROR(AVERAGEIFS(统调负荷!$F:$F,统调负荷!$B:$B,AC$3,统调负荷!$C:$C,$A32)/10,"")</f>
        <v/>
      </c>
      <c r="AD32" s="91" t="n"/>
      <c r="AE32" s="23">
        <f>检修、备用和必开!$A30</f>
        <v/>
      </c>
      <c r="AF32" s="92">
        <f>IFERROR(OFFSET($A$3,ROW(AE29)*2,COLUMN(E31))-OFFSET($A$3,ROW(AE29)*2-1,COLUMN(E31)),"")</f>
        <v/>
      </c>
      <c r="AG32" s="92">
        <f>IFERROR(OFFSET($A$3,ROW(AF29)*2,COLUMN(F31))-OFFSET($A$3,ROW(AF29)*2-1,COLUMN(F31)),"")</f>
        <v/>
      </c>
      <c r="AH32" s="92">
        <f>IFERROR(OFFSET($A$3,ROW(AG29)*2,COLUMN(G31))-OFFSET($A$3,ROW(AG29)*2-1,COLUMN(G31)),"")</f>
        <v/>
      </c>
      <c r="AI32" s="92">
        <f>IFERROR(OFFSET($A$3,ROW(AH29)*2,COLUMN(H31))-OFFSET($A$3,ROW(AH29)*2-1,COLUMN(H31)),"")</f>
        <v/>
      </c>
      <c r="AJ32" s="92">
        <f>IFERROR(OFFSET($A$3,ROW(AI29)*2,COLUMN(I31))-OFFSET($A$3,ROW(AI29)*2-1,COLUMN(I31)),"")</f>
        <v/>
      </c>
      <c r="AK32" s="92">
        <f>IFERROR(OFFSET($A$3,ROW(AJ29)*2,COLUMN(J31))-OFFSET($A$3,ROW(AJ29)*2-1,COLUMN(J31)),"")</f>
        <v/>
      </c>
      <c r="AL32" s="92">
        <f>IFERROR(OFFSET($A$3,ROW(AK29)*2,COLUMN(K31))-OFFSET($A$3,ROW(AK29)*2-1,COLUMN(K31)),"")</f>
        <v/>
      </c>
      <c r="AM32" s="92">
        <f>IFERROR(OFFSET($A$3,ROW(AL29)*2,COLUMN(L31))-OFFSET($A$3,ROW(AL29)*2-1,COLUMN(L31)),"")</f>
        <v/>
      </c>
      <c r="AN32" s="92">
        <f>IFERROR(OFFSET($A$3,ROW(AM29)*2,COLUMN(M31))-OFFSET($A$3,ROW(AM29)*2-1,COLUMN(M31)),"")</f>
        <v/>
      </c>
      <c r="AO32" s="92">
        <f>IFERROR(OFFSET($A$3,ROW(AN29)*2,COLUMN(N31))-OFFSET($A$3,ROW(AN29)*2-1,COLUMN(N31)),"")</f>
        <v/>
      </c>
      <c r="AP32" s="92">
        <f>IFERROR(OFFSET($A$3,ROW(AO29)*2,COLUMN(O31))-OFFSET($A$3,ROW(AO29)*2-1,COLUMN(O31)),"")</f>
        <v/>
      </c>
      <c r="AQ32" s="92">
        <f>IFERROR(OFFSET($A$3,ROW(AP29)*2,COLUMN(P31))-OFFSET($A$3,ROW(AP29)*2-1,COLUMN(P31)),"")</f>
        <v/>
      </c>
      <c r="AR32" s="92">
        <f>IFERROR(OFFSET($A$3,ROW(AQ29)*2,COLUMN(Q31))-OFFSET($A$3,ROW(AQ29)*2-1,COLUMN(Q31)),"")</f>
        <v/>
      </c>
      <c r="AS32" s="92">
        <f>IFERROR(OFFSET($A$3,ROW(AR29)*2,COLUMN(R31))-OFFSET($A$3,ROW(AR29)*2-1,COLUMN(R31)),"")</f>
        <v/>
      </c>
      <c r="AT32" s="92">
        <f>IFERROR(OFFSET($A$3,ROW(AS29)*2,COLUMN(S31))-OFFSET($A$3,ROW(AS29)*2-1,COLUMN(S31)),"")</f>
        <v/>
      </c>
      <c r="AU32" s="92">
        <f>IFERROR(OFFSET($A$3,ROW(AT29)*2,COLUMN(T31))-OFFSET($A$3,ROW(AT29)*2-1,COLUMN(T31)),"")</f>
        <v/>
      </c>
      <c r="AV32" s="92">
        <f>IFERROR(OFFSET($A$3,ROW(AU29)*2,COLUMN(U31))-OFFSET($A$3,ROW(AU29)*2-1,COLUMN(U31)),"")</f>
        <v/>
      </c>
      <c r="AW32" s="92">
        <f>IFERROR(OFFSET($A$3,ROW(AV29)*2,COLUMN(V31))-OFFSET($A$3,ROW(AV29)*2-1,COLUMN(V31)),"")</f>
        <v/>
      </c>
      <c r="AX32" s="92">
        <f>IFERROR(OFFSET($A$3,ROW(AW29)*2,COLUMN(W31))-OFFSET($A$3,ROW(AW29)*2-1,COLUMN(W31)),"")</f>
        <v/>
      </c>
      <c r="AY32" s="92">
        <f>IFERROR(OFFSET($A$3,ROW(AX29)*2,COLUMN(X31))-OFFSET($A$3,ROW(AX29)*2-1,COLUMN(X31)),"")</f>
        <v/>
      </c>
      <c r="AZ32" s="92">
        <f>IFERROR(OFFSET($A$3,ROW(AY29)*2,COLUMN(Y31))-OFFSET($A$3,ROW(AY29)*2-1,COLUMN(Y31)),"")</f>
        <v/>
      </c>
      <c r="BA32" s="92">
        <f>IFERROR(OFFSET($A$3,ROW(AZ29)*2,COLUMN(Z31))-OFFSET($A$3,ROW(AZ29)*2-1,COLUMN(Z31)),"")</f>
        <v/>
      </c>
      <c r="BB32" s="92">
        <f>IFERROR(OFFSET($A$3,ROW(BA29)*2,COLUMN(AA31))-OFFSET($A$3,ROW(BA29)*2-1,COLUMN(AA31)),"")</f>
        <v/>
      </c>
      <c r="BC32" s="92">
        <f>IFERROR(OFFSET($A$3,ROW(BB29)*2,COLUMN(AB31))-OFFSET($A$3,ROW(BB29)*2-1,COLUMN(AB31)),"")</f>
        <v/>
      </c>
    </row>
    <row r="33">
      <c r="A33" s="102">
        <f>统调负荷24小时!A33</f>
        <v/>
      </c>
      <c r="B33" s="100" t="inlineStr">
        <is>
          <t>实际</t>
        </is>
      </c>
      <c r="C33" s="91">
        <f>IFERROR(AVERAGE(F33:AC33),"")</f>
        <v/>
      </c>
      <c r="D33" s="91">
        <f>IFERROR(MAX(F33:AC33),"")</f>
        <v/>
      </c>
      <c r="E33" s="91">
        <f>IFERROR(MIN(F33:AC33),"")</f>
        <v/>
      </c>
      <c r="F33" s="91">
        <f>IFERROR(AVERAGEIFS(统调负荷!$O:$O,统调负荷!$B:$B,F$3,统调负荷!$C:$C,$A33)/10,"")</f>
        <v/>
      </c>
      <c r="G33" s="91">
        <f>IFERROR(AVERAGEIFS(统调负荷!$O:$O,统调负荷!$B:$B,G$3,统调负荷!$C:$C,$A33)/10,"")</f>
        <v/>
      </c>
      <c r="H33" s="91">
        <f>IFERROR(AVERAGEIFS(统调负荷!$O:$O,统调负荷!$B:$B,H$3,统调负荷!$C:$C,$A33)/10,"")</f>
        <v/>
      </c>
      <c r="I33" s="91">
        <f>IFERROR(AVERAGEIFS(统调负荷!$O:$O,统调负荷!$B:$B,I$3,统调负荷!$C:$C,$A33)/10,"")</f>
        <v/>
      </c>
      <c r="J33" s="91">
        <f>IFERROR(AVERAGEIFS(统调负荷!$O:$O,统调负荷!$B:$B,J$3,统调负荷!$C:$C,$A33)/10,"")</f>
        <v/>
      </c>
      <c r="K33" s="91">
        <f>IFERROR(AVERAGEIFS(统调负荷!$O:$O,统调负荷!$B:$B,K$3,统调负荷!$C:$C,$A33)/10,"")</f>
        <v/>
      </c>
      <c r="L33" s="91">
        <f>IFERROR(AVERAGEIFS(统调负荷!$O:$O,统调负荷!$B:$B,L$3,统调负荷!$C:$C,$A33)/10,"")</f>
        <v/>
      </c>
      <c r="M33" s="91">
        <f>IFERROR(AVERAGEIFS(统调负荷!$O:$O,统调负荷!$B:$B,M$3,统调负荷!$C:$C,$A33)/10,"")</f>
        <v/>
      </c>
      <c r="N33" s="91">
        <f>IFERROR(AVERAGEIFS(统调负荷!$O:$O,统调负荷!$B:$B,N$3,统调负荷!$C:$C,$A33)/10,"")</f>
        <v/>
      </c>
      <c r="O33" s="91">
        <f>IFERROR(AVERAGEIFS(统调负荷!$O:$O,统调负荷!$B:$B,O$3,统调负荷!$C:$C,$A33)/10,"")</f>
        <v/>
      </c>
      <c r="P33" s="91">
        <f>IFERROR(AVERAGEIFS(统调负荷!$O:$O,统调负荷!$B:$B,P$3,统调负荷!$C:$C,$A33)/10,"")</f>
        <v/>
      </c>
      <c r="Q33" s="91">
        <f>IFERROR(AVERAGEIFS(统调负荷!$O:$O,统调负荷!$B:$B,Q$3,统调负荷!$C:$C,$A33)/10,"")</f>
        <v/>
      </c>
      <c r="R33" s="91">
        <f>IFERROR(AVERAGEIFS(统调负荷!$O:$O,统调负荷!$B:$B,R$3,统调负荷!$C:$C,$A33)/10,"")</f>
        <v/>
      </c>
      <c r="S33" s="91">
        <f>IFERROR(AVERAGEIFS(统调负荷!$O:$O,统调负荷!$B:$B,S$3,统调负荷!$C:$C,$A33)/10,"")</f>
        <v/>
      </c>
      <c r="T33" s="91">
        <f>IFERROR(AVERAGEIFS(统调负荷!$O:$O,统调负荷!$B:$B,T$3,统调负荷!$C:$C,$A33)/10,"")</f>
        <v/>
      </c>
      <c r="U33" s="91">
        <f>IFERROR(AVERAGEIFS(统调负荷!$O:$O,统调负荷!$B:$B,U$3,统调负荷!$C:$C,$A33)/10,"")</f>
        <v/>
      </c>
      <c r="V33" s="91">
        <f>IFERROR(AVERAGEIFS(统调负荷!$O:$O,统调负荷!$B:$B,V$3,统调负荷!$C:$C,$A33)/10,"")</f>
        <v/>
      </c>
      <c r="W33" s="91">
        <f>IFERROR(AVERAGEIFS(统调负荷!$O:$O,统调负荷!$B:$B,W$3,统调负荷!$C:$C,$A33)/10,"")</f>
        <v/>
      </c>
      <c r="X33" s="91">
        <f>IFERROR(AVERAGEIFS(统调负荷!$O:$O,统调负荷!$B:$B,X$3,统调负荷!$C:$C,$A33)/10,"")</f>
        <v/>
      </c>
      <c r="Y33" s="91">
        <f>IFERROR(AVERAGEIFS(统调负荷!$O:$O,统调负荷!$B:$B,Y$3,统调负荷!$C:$C,$A33)/10,"")</f>
        <v/>
      </c>
      <c r="Z33" s="91">
        <f>IFERROR(AVERAGEIFS(统调负荷!$O:$O,统调负荷!$B:$B,Z$3,统调负荷!$C:$C,$A33)/10,"")</f>
        <v/>
      </c>
      <c r="AA33" s="91">
        <f>IFERROR(AVERAGEIFS(统调负荷!$O:$O,统调负荷!$B:$B,AA$3,统调负荷!$C:$C,$A33)/10,"")</f>
        <v/>
      </c>
      <c r="AB33" s="91">
        <f>IFERROR(AVERAGEIFS(统调负荷!$O:$O,统调负荷!$B:$B,AB$3,统调负荷!$C:$C,$A33)/10,"")</f>
        <v/>
      </c>
      <c r="AC33" s="91">
        <f>IFERROR(AVERAGEIFS(统调负荷!$O:$O,统调负荷!$B:$B,AC$3,统调负荷!$C:$C,$A33)/10,"")</f>
        <v/>
      </c>
      <c r="AD33" s="91" t="n"/>
      <c r="AE33" s="23">
        <f>检修、备用和必开!$A31</f>
        <v/>
      </c>
      <c r="AF33" s="92">
        <f>IFERROR(OFFSET($A$3,ROW(AE30)*2,COLUMN(E32))-OFFSET($A$3,ROW(AE30)*2-1,COLUMN(E32)),"")</f>
        <v/>
      </c>
      <c r="AG33" s="92">
        <f>IFERROR(OFFSET($A$3,ROW(AF30)*2,COLUMN(F32))-OFFSET($A$3,ROW(AF30)*2-1,COLUMN(F32)),"")</f>
        <v/>
      </c>
      <c r="AH33" s="92">
        <f>IFERROR(OFFSET($A$3,ROW(AG30)*2,COLUMN(G32))-OFFSET($A$3,ROW(AG30)*2-1,COLUMN(G32)),"")</f>
        <v/>
      </c>
      <c r="AI33" s="92">
        <f>IFERROR(OFFSET($A$3,ROW(AH30)*2,COLUMN(H32))-OFFSET($A$3,ROW(AH30)*2-1,COLUMN(H32)),"")</f>
        <v/>
      </c>
      <c r="AJ33" s="92">
        <f>IFERROR(OFFSET($A$3,ROW(AI30)*2,COLUMN(I32))-OFFSET($A$3,ROW(AI30)*2-1,COLUMN(I32)),"")</f>
        <v/>
      </c>
      <c r="AK33" s="92">
        <f>IFERROR(OFFSET($A$3,ROW(AJ30)*2,COLUMN(J32))-OFFSET($A$3,ROW(AJ30)*2-1,COLUMN(J32)),"")</f>
        <v/>
      </c>
      <c r="AL33" s="92">
        <f>IFERROR(OFFSET($A$3,ROW(AK30)*2,COLUMN(K32))-OFFSET($A$3,ROW(AK30)*2-1,COLUMN(K32)),"")</f>
        <v/>
      </c>
      <c r="AM33" s="92">
        <f>IFERROR(OFFSET($A$3,ROW(AL30)*2,COLUMN(L32))-OFFSET($A$3,ROW(AL30)*2-1,COLUMN(L32)),"")</f>
        <v/>
      </c>
      <c r="AN33" s="92">
        <f>IFERROR(OFFSET($A$3,ROW(AM30)*2,COLUMN(M32))-OFFSET($A$3,ROW(AM30)*2-1,COLUMN(M32)),"")</f>
        <v/>
      </c>
      <c r="AO33" s="92">
        <f>IFERROR(OFFSET($A$3,ROW(AN30)*2,COLUMN(N32))-OFFSET($A$3,ROW(AN30)*2-1,COLUMN(N32)),"")</f>
        <v/>
      </c>
      <c r="AP33" s="92">
        <f>IFERROR(OFFSET($A$3,ROW(AO30)*2,COLUMN(O32))-OFFSET($A$3,ROW(AO30)*2-1,COLUMN(O32)),"")</f>
        <v/>
      </c>
      <c r="AQ33" s="92">
        <f>IFERROR(OFFSET($A$3,ROW(AP30)*2,COLUMN(P32))-OFFSET($A$3,ROW(AP30)*2-1,COLUMN(P32)),"")</f>
        <v/>
      </c>
      <c r="AR33" s="92">
        <f>IFERROR(OFFSET($A$3,ROW(AQ30)*2,COLUMN(Q32))-OFFSET($A$3,ROW(AQ30)*2-1,COLUMN(Q32)),"")</f>
        <v/>
      </c>
      <c r="AS33" s="92">
        <f>IFERROR(OFFSET($A$3,ROW(AR30)*2,COLUMN(R32))-OFFSET($A$3,ROW(AR30)*2-1,COLUMN(R32)),"")</f>
        <v/>
      </c>
      <c r="AT33" s="92">
        <f>IFERROR(OFFSET($A$3,ROW(AS30)*2,COLUMN(S32))-OFFSET($A$3,ROW(AS30)*2-1,COLUMN(S32)),"")</f>
        <v/>
      </c>
      <c r="AU33" s="92">
        <f>IFERROR(OFFSET($A$3,ROW(AT30)*2,COLUMN(T32))-OFFSET($A$3,ROW(AT30)*2-1,COLUMN(T32)),"")</f>
        <v/>
      </c>
      <c r="AV33" s="92">
        <f>IFERROR(OFFSET($A$3,ROW(AU30)*2,COLUMN(U32))-OFFSET($A$3,ROW(AU30)*2-1,COLUMN(U32)),"")</f>
        <v/>
      </c>
      <c r="AW33" s="92">
        <f>IFERROR(OFFSET($A$3,ROW(AV30)*2,COLUMN(V32))-OFFSET($A$3,ROW(AV30)*2-1,COLUMN(V32)),"")</f>
        <v/>
      </c>
      <c r="AX33" s="92">
        <f>IFERROR(OFFSET($A$3,ROW(AW30)*2,COLUMN(W32))-OFFSET($A$3,ROW(AW30)*2-1,COLUMN(W32)),"")</f>
        <v/>
      </c>
      <c r="AY33" s="92">
        <f>IFERROR(OFFSET($A$3,ROW(AX30)*2,COLUMN(X32))-OFFSET($A$3,ROW(AX30)*2-1,COLUMN(X32)),"")</f>
        <v/>
      </c>
      <c r="AZ33" s="92">
        <f>IFERROR(OFFSET($A$3,ROW(AY30)*2,COLUMN(Y32))-OFFSET($A$3,ROW(AY30)*2-1,COLUMN(Y32)),"")</f>
        <v/>
      </c>
      <c r="BA33" s="92">
        <f>IFERROR(OFFSET($A$3,ROW(AZ30)*2,COLUMN(Z32))-OFFSET($A$3,ROW(AZ30)*2-1,COLUMN(Z32)),"")</f>
        <v/>
      </c>
      <c r="BB33" s="92">
        <f>IFERROR(OFFSET($A$3,ROW(BA30)*2,COLUMN(AA32))-OFFSET($A$3,ROW(BA30)*2-1,COLUMN(AA32)),"")</f>
        <v/>
      </c>
      <c r="BC33" s="92">
        <f>IFERROR(OFFSET($A$3,ROW(BB30)*2,COLUMN(AB32))-OFFSET($A$3,ROW(BB30)*2-1,COLUMN(AB32)),"")</f>
        <v/>
      </c>
    </row>
    <row r="34">
      <c r="A34" s="102">
        <f>统调负荷24小时!A34</f>
        <v/>
      </c>
      <c r="B34" s="100" t="inlineStr">
        <is>
          <t>预测</t>
        </is>
      </c>
      <c r="C34" s="91">
        <f>IFERROR(AVERAGE(F34:AC34),"")</f>
        <v/>
      </c>
      <c r="D34" s="91">
        <f>IFERROR(MAX(F34:AC34),"")</f>
        <v/>
      </c>
      <c r="E34" s="91">
        <f>IFERROR(MIN(F34:AC34),"")</f>
        <v/>
      </c>
      <c r="F34" s="91">
        <f>IFERROR(AVERAGEIFS(统调负荷!$F:$F,统调负荷!$B:$B,F$3,统调负荷!$C:$C,$A34)/10,"")</f>
        <v/>
      </c>
      <c r="G34" s="91">
        <f>IFERROR(AVERAGEIFS(统调负荷!$F:$F,统调负荷!$B:$B,G$3,统调负荷!$C:$C,$A34)/10,"")</f>
        <v/>
      </c>
      <c r="H34" s="91">
        <f>IFERROR(AVERAGEIFS(统调负荷!$F:$F,统调负荷!$B:$B,H$3,统调负荷!$C:$C,$A34)/10,"")</f>
        <v/>
      </c>
      <c r="I34" s="91">
        <f>IFERROR(AVERAGEIFS(统调负荷!$F:$F,统调负荷!$B:$B,I$3,统调负荷!$C:$C,$A34)/10,"")</f>
        <v/>
      </c>
      <c r="J34" s="91">
        <f>IFERROR(AVERAGEIFS(统调负荷!$F:$F,统调负荷!$B:$B,J$3,统调负荷!$C:$C,$A34)/10,"")</f>
        <v/>
      </c>
      <c r="K34" s="91">
        <f>IFERROR(AVERAGEIFS(统调负荷!$F:$F,统调负荷!$B:$B,K$3,统调负荷!$C:$C,$A34)/10,"")</f>
        <v/>
      </c>
      <c r="L34" s="91">
        <f>IFERROR(AVERAGEIFS(统调负荷!$F:$F,统调负荷!$B:$B,L$3,统调负荷!$C:$C,$A34)/10,"")</f>
        <v/>
      </c>
      <c r="M34" s="91">
        <f>IFERROR(AVERAGEIFS(统调负荷!$F:$F,统调负荷!$B:$B,M$3,统调负荷!$C:$C,$A34)/10,"")</f>
        <v/>
      </c>
      <c r="N34" s="91">
        <f>IFERROR(AVERAGEIFS(统调负荷!$F:$F,统调负荷!$B:$B,N$3,统调负荷!$C:$C,$A34)/10,"")</f>
        <v/>
      </c>
      <c r="O34" s="91">
        <f>IFERROR(AVERAGEIFS(统调负荷!$F:$F,统调负荷!$B:$B,O$3,统调负荷!$C:$C,$A34)/10,"")</f>
        <v/>
      </c>
      <c r="P34" s="91">
        <f>IFERROR(AVERAGEIFS(统调负荷!$F:$F,统调负荷!$B:$B,P$3,统调负荷!$C:$C,$A34)/10,"")</f>
        <v/>
      </c>
      <c r="Q34" s="91">
        <f>IFERROR(AVERAGEIFS(统调负荷!$F:$F,统调负荷!$B:$B,Q$3,统调负荷!$C:$C,$A34)/10,"")</f>
        <v/>
      </c>
      <c r="R34" s="91">
        <f>IFERROR(AVERAGEIFS(统调负荷!$F:$F,统调负荷!$B:$B,R$3,统调负荷!$C:$C,$A34)/10,"")</f>
        <v/>
      </c>
      <c r="S34" s="91">
        <f>IFERROR(AVERAGEIFS(统调负荷!$F:$F,统调负荷!$B:$B,S$3,统调负荷!$C:$C,$A34)/10,"")</f>
        <v/>
      </c>
      <c r="T34" s="91">
        <f>IFERROR(AVERAGEIFS(统调负荷!$F:$F,统调负荷!$B:$B,T$3,统调负荷!$C:$C,$A34)/10,"")</f>
        <v/>
      </c>
      <c r="U34" s="91">
        <f>IFERROR(AVERAGEIFS(统调负荷!$F:$F,统调负荷!$B:$B,U$3,统调负荷!$C:$C,$A34)/10,"")</f>
        <v/>
      </c>
      <c r="V34" s="91">
        <f>IFERROR(AVERAGEIFS(统调负荷!$F:$F,统调负荷!$B:$B,V$3,统调负荷!$C:$C,$A34)/10,"")</f>
        <v/>
      </c>
      <c r="W34" s="91">
        <f>IFERROR(AVERAGEIFS(统调负荷!$F:$F,统调负荷!$B:$B,W$3,统调负荷!$C:$C,$A34)/10,"")</f>
        <v/>
      </c>
      <c r="X34" s="91">
        <f>IFERROR(AVERAGEIFS(统调负荷!$F:$F,统调负荷!$B:$B,X$3,统调负荷!$C:$C,$A34)/10,"")</f>
        <v/>
      </c>
      <c r="Y34" s="91">
        <f>IFERROR(AVERAGEIFS(统调负荷!$F:$F,统调负荷!$B:$B,Y$3,统调负荷!$C:$C,$A34)/10,"")</f>
        <v/>
      </c>
      <c r="Z34" s="91">
        <f>IFERROR(AVERAGEIFS(统调负荷!$F:$F,统调负荷!$B:$B,Z$3,统调负荷!$C:$C,$A34)/10,"")</f>
        <v/>
      </c>
      <c r="AA34" s="91">
        <f>IFERROR(AVERAGEIFS(统调负荷!$F:$F,统调负荷!$B:$B,AA$3,统调负荷!$C:$C,$A34)/10,"")</f>
        <v/>
      </c>
      <c r="AB34" s="91">
        <f>IFERROR(AVERAGEIFS(统调负荷!$F:$F,统调负荷!$B:$B,AB$3,统调负荷!$C:$C,$A34)/10,"")</f>
        <v/>
      </c>
      <c r="AC34" s="91">
        <f>IFERROR(AVERAGEIFS(统调负荷!$F:$F,统调负荷!$B:$B,AC$3,统调负荷!$C:$C,$A34)/10,"")</f>
        <v/>
      </c>
      <c r="AD34" s="91" t="n"/>
      <c r="AE34" s="23">
        <f>检修、备用和必开!$A32</f>
        <v/>
      </c>
      <c r="AF34" s="92">
        <f>IFERROR(OFFSET($A$3,ROW(AE31)*2,COLUMN(E33))-OFFSET($A$3,ROW(AE31)*2-1,COLUMN(E33)),"")</f>
        <v/>
      </c>
      <c r="AG34" s="92">
        <f>IFERROR(OFFSET($A$3,ROW(AF31)*2,COLUMN(F33))-OFFSET($A$3,ROW(AF31)*2-1,COLUMN(F33)),"")</f>
        <v/>
      </c>
      <c r="AH34" s="92">
        <f>IFERROR(OFFSET($A$3,ROW(AG31)*2,COLUMN(G33))-OFFSET($A$3,ROW(AG31)*2-1,COLUMN(G33)),"")</f>
        <v/>
      </c>
      <c r="AI34" s="92">
        <f>IFERROR(OFFSET($A$3,ROW(AH31)*2,COLUMN(H33))-OFFSET($A$3,ROW(AH31)*2-1,COLUMN(H33)),"")</f>
        <v/>
      </c>
      <c r="AJ34" s="92">
        <f>IFERROR(OFFSET($A$3,ROW(AI31)*2,COLUMN(I33))-OFFSET($A$3,ROW(AI31)*2-1,COLUMN(I33)),"")</f>
        <v/>
      </c>
      <c r="AK34" s="92">
        <f>IFERROR(OFFSET($A$3,ROW(AJ31)*2,COLUMN(J33))-OFFSET($A$3,ROW(AJ31)*2-1,COLUMN(J33)),"")</f>
        <v/>
      </c>
      <c r="AL34" s="92">
        <f>IFERROR(OFFSET($A$3,ROW(AK31)*2,COLUMN(K33))-OFFSET($A$3,ROW(AK31)*2-1,COLUMN(K33)),"")</f>
        <v/>
      </c>
      <c r="AM34" s="92">
        <f>IFERROR(OFFSET($A$3,ROW(AL31)*2,COLUMN(L33))-OFFSET($A$3,ROW(AL31)*2-1,COLUMN(L33)),"")</f>
        <v/>
      </c>
      <c r="AN34" s="92">
        <f>IFERROR(OFFSET($A$3,ROW(AM31)*2,COLUMN(M33))-OFFSET($A$3,ROW(AM31)*2-1,COLUMN(M33)),"")</f>
        <v/>
      </c>
      <c r="AO34" s="92">
        <f>IFERROR(OFFSET($A$3,ROW(AN31)*2,COLUMN(N33))-OFFSET($A$3,ROW(AN31)*2-1,COLUMN(N33)),"")</f>
        <v/>
      </c>
      <c r="AP34" s="92">
        <f>IFERROR(OFFSET($A$3,ROW(AO31)*2,COLUMN(O33))-OFFSET($A$3,ROW(AO31)*2-1,COLUMN(O33)),"")</f>
        <v/>
      </c>
      <c r="AQ34" s="92">
        <f>IFERROR(OFFSET($A$3,ROW(AP31)*2,COLUMN(P33))-OFFSET($A$3,ROW(AP31)*2-1,COLUMN(P33)),"")</f>
        <v/>
      </c>
      <c r="AR34" s="92">
        <f>IFERROR(OFFSET($A$3,ROW(AQ31)*2,COLUMN(Q33))-OFFSET($A$3,ROW(AQ31)*2-1,COLUMN(Q33)),"")</f>
        <v/>
      </c>
      <c r="AS34" s="92">
        <f>IFERROR(OFFSET($A$3,ROW(AR31)*2,COLUMN(R33))-OFFSET($A$3,ROW(AR31)*2-1,COLUMN(R33)),"")</f>
        <v/>
      </c>
      <c r="AT34" s="92">
        <f>IFERROR(OFFSET($A$3,ROW(AS31)*2,COLUMN(S33))-OFFSET($A$3,ROW(AS31)*2-1,COLUMN(S33)),"")</f>
        <v/>
      </c>
      <c r="AU34" s="92">
        <f>IFERROR(OFFSET($A$3,ROW(AT31)*2,COLUMN(T33))-OFFSET($A$3,ROW(AT31)*2-1,COLUMN(T33)),"")</f>
        <v/>
      </c>
      <c r="AV34" s="92">
        <f>IFERROR(OFFSET($A$3,ROW(AU31)*2,COLUMN(U33))-OFFSET($A$3,ROW(AU31)*2-1,COLUMN(U33)),"")</f>
        <v/>
      </c>
      <c r="AW34" s="92">
        <f>IFERROR(OFFSET($A$3,ROW(AV31)*2,COLUMN(V33))-OFFSET($A$3,ROW(AV31)*2-1,COLUMN(V33)),"")</f>
        <v/>
      </c>
      <c r="AX34" s="92">
        <f>IFERROR(OFFSET($A$3,ROW(AW31)*2,COLUMN(W33))-OFFSET($A$3,ROW(AW31)*2-1,COLUMN(W33)),"")</f>
        <v/>
      </c>
      <c r="AY34" s="92">
        <f>IFERROR(OFFSET($A$3,ROW(AX31)*2,COLUMN(X33))-OFFSET($A$3,ROW(AX31)*2-1,COLUMN(X33)),"")</f>
        <v/>
      </c>
      <c r="AZ34" s="92">
        <f>IFERROR(OFFSET($A$3,ROW(AY31)*2,COLUMN(Y33))-OFFSET($A$3,ROW(AY31)*2-1,COLUMN(Y33)),"")</f>
        <v/>
      </c>
      <c r="BA34" s="92">
        <f>IFERROR(OFFSET($A$3,ROW(AZ31)*2,COLUMN(Z33))-OFFSET($A$3,ROW(AZ31)*2-1,COLUMN(Z33)),"")</f>
        <v/>
      </c>
      <c r="BB34" s="92">
        <f>IFERROR(OFFSET($A$3,ROW(BA31)*2,COLUMN(AA33))-OFFSET($A$3,ROW(BA31)*2-1,COLUMN(AA33)),"")</f>
        <v/>
      </c>
      <c r="BC34" s="92">
        <f>IFERROR(OFFSET($A$3,ROW(BB31)*2,COLUMN(AB33))-OFFSET($A$3,ROW(BB31)*2-1,COLUMN(AB33)),"")</f>
        <v/>
      </c>
    </row>
    <row r="35">
      <c r="A35" s="102">
        <f>统调负荷24小时!A35</f>
        <v/>
      </c>
      <c r="B35" s="100" t="inlineStr">
        <is>
          <t>实际</t>
        </is>
      </c>
      <c r="C35" s="91">
        <f>IFERROR(AVERAGE(F35:AC35),"")</f>
        <v/>
      </c>
      <c r="D35" s="91">
        <f>IFERROR(MAX(F35:AC35),"")</f>
        <v/>
      </c>
      <c r="E35" s="91">
        <f>IFERROR(MIN(F35:AC35),"")</f>
        <v/>
      </c>
      <c r="F35" s="91">
        <f>IFERROR(AVERAGEIFS(统调负荷!$O:$O,统调负荷!$B:$B,F$3,统调负荷!$C:$C,$A35)/10,"")</f>
        <v/>
      </c>
      <c r="G35" s="91">
        <f>IFERROR(AVERAGEIFS(统调负荷!$O:$O,统调负荷!$B:$B,G$3,统调负荷!$C:$C,$A35)/10,"")</f>
        <v/>
      </c>
      <c r="H35" s="91">
        <f>IFERROR(AVERAGEIFS(统调负荷!$O:$O,统调负荷!$B:$B,H$3,统调负荷!$C:$C,$A35)/10,"")</f>
        <v/>
      </c>
      <c r="I35" s="91">
        <f>IFERROR(AVERAGEIFS(统调负荷!$O:$O,统调负荷!$B:$B,I$3,统调负荷!$C:$C,$A35)/10,"")</f>
        <v/>
      </c>
      <c r="J35" s="91">
        <f>IFERROR(AVERAGEIFS(统调负荷!$O:$O,统调负荷!$B:$B,J$3,统调负荷!$C:$C,$A35)/10,"")</f>
        <v/>
      </c>
      <c r="K35" s="91">
        <f>IFERROR(AVERAGEIFS(统调负荷!$O:$O,统调负荷!$B:$B,K$3,统调负荷!$C:$C,$A35)/10,"")</f>
        <v/>
      </c>
      <c r="L35" s="91">
        <f>IFERROR(AVERAGEIFS(统调负荷!$O:$O,统调负荷!$B:$B,L$3,统调负荷!$C:$C,$A35)/10,"")</f>
        <v/>
      </c>
      <c r="M35" s="91">
        <f>IFERROR(AVERAGEIFS(统调负荷!$O:$O,统调负荷!$B:$B,M$3,统调负荷!$C:$C,$A35)/10,"")</f>
        <v/>
      </c>
      <c r="N35" s="91">
        <f>IFERROR(AVERAGEIFS(统调负荷!$O:$O,统调负荷!$B:$B,N$3,统调负荷!$C:$C,$A35)/10,"")</f>
        <v/>
      </c>
      <c r="O35" s="91">
        <f>IFERROR(AVERAGEIFS(统调负荷!$O:$O,统调负荷!$B:$B,O$3,统调负荷!$C:$C,$A35)/10,"")</f>
        <v/>
      </c>
      <c r="P35" s="91">
        <f>IFERROR(AVERAGEIFS(统调负荷!$O:$O,统调负荷!$B:$B,P$3,统调负荷!$C:$C,$A35)/10,"")</f>
        <v/>
      </c>
      <c r="Q35" s="91">
        <f>IFERROR(AVERAGEIFS(统调负荷!$O:$O,统调负荷!$B:$B,Q$3,统调负荷!$C:$C,$A35)/10,"")</f>
        <v/>
      </c>
      <c r="R35" s="91">
        <f>IFERROR(AVERAGEIFS(统调负荷!$O:$O,统调负荷!$B:$B,R$3,统调负荷!$C:$C,$A35)/10,"")</f>
        <v/>
      </c>
      <c r="S35" s="91">
        <f>IFERROR(AVERAGEIFS(统调负荷!$O:$O,统调负荷!$B:$B,S$3,统调负荷!$C:$C,$A35)/10,"")</f>
        <v/>
      </c>
      <c r="T35" s="91">
        <f>IFERROR(AVERAGEIFS(统调负荷!$O:$O,统调负荷!$B:$B,T$3,统调负荷!$C:$C,$A35)/10,"")</f>
        <v/>
      </c>
      <c r="U35" s="91">
        <f>IFERROR(AVERAGEIFS(统调负荷!$O:$O,统调负荷!$B:$B,U$3,统调负荷!$C:$C,$A35)/10,"")</f>
        <v/>
      </c>
      <c r="V35" s="91">
        <f>IFERROR(AVERAGEIFS(统调负荷!$O:$O,统调负荷!$B:$B,V$3,统调负荷!$C:$C,$A35)/10,"")</f>
        <v/>
      </c>
      <c r="W35" s="91">
        <f>IFERROR(AVERAGEIFS(统调负荷!$O:$O,统调负荷!$B:$B,W$3,统调负荷!$C:$C,$A35)/10,"")</f>
        <v/>
      </c>
      <c r="X35" s="91">
        <f>IFERROR(AVERAGEIFS(统调负荷!$O:$O,统调负荷!$B:$B,X$3,统调负荷!$C:$C,$A35)/10,"")</f>
        <v/>
      </c>
      <c r="Y35" s="91">
        <f>IFERROR(AVERAGEIFS(统调负荷!$O:$O,统调负荷!$B:$B,Y$3,统调负荷!$C:$C,$A35)/10,"")</f>
        <v/>
      </c>
      <c r="Z35" s="91">
        <f>IFERROR(AVERAGEIFS(统调负荷!$O:$O,统调负荷!$B:$B,Z$3,统调负荷!$C:$C,$A35)/10,"")</f>
        <v/>
      </c>
      <c r="AA35" s="91">
        <f>IFERROR(AVERAGEIFS(统调负荷!$O:$O,统调负荷!$B:$B,AA$3,统调负荷!$C:$C,$A35)/10,"")</f>
        <v/>
      </c>
      <c r="AB35" s="91">
        <f>IFERROR(AVERAGEIFS(统调负荷!$O:$O,统调负荷!$B:$B,AB$3,统调负荷!$C:$C,$A35)/10,"")</f>
        <v/>
      </c>
      <c r="AC35" s="91">
        <f>IFERROR(AVERAGEIFS(统调负荷!$O:$O,统调负荷!$B:$B,AC$3,统调负荷!$C:$C,$A35)/10,"")</f>
        <v/>
      </c>
      <c r="AD35" s="91" t="n"/>
    </row>
    <row r="36">
      <c r="A36" s="102">
        <f>统调负荷24小时!A36</f>
        <v/>
      </c>
      <c r="B36" s="100" t="inlineStr">
        <is>
          <t>预测</t>
        </is>
      </c>
      <c r="C36" s="91">
        <f>IFERROR(AVERAGE(F36:AC36),"")</f>
        <v/>
      </c>
      <c r="D36" s="91">
        <f>IFERROR(MAX(F36:AC36),"")</f>
        <v/>
      </c>
      <c r="E36" s="91">
        <f>IFERROR(MIN(F36:AC36),"")</f>
        <v/>
      </c>
      <c r="F36" s="91">
        <f>IFERROR(AVERAGEIFS(统调负荷!$F:$F,统调负荷!$B:$B,F$3,统调负荷!$C:$C,$A36)/10,"")</f>
        <v/>
      </c>
      <c r="G36" s="91">
        <f>IFERROR(AVERAGEIFS(统调负荷!$F:$F,统调负荷!$B:$B,G$3,统调负荷!$C:$C,$A36)/10,"")</f>
        <v/>
      </c>
      <c r="H36" s="91">
        <f>IFERROR(AVERAGEIFS(统调负荷!$F:$F,统调负荷!$B:$B,H$3,统调负荷!$C:$C,$A36)/10,"")</f>
        <v/>
      </c>
      <c r="I36" s="91">
        <f>IFERROR(AVERAGEIFS(统调负荷!$F:$F,统调负荷!$B:$B,I$3,统调负荷!$C:$C,$A36)/10,"")</f>
        <v/>
      </c>
      <c r="J36" s="91">
        <f>IFERROR(AVERAGEIFS(统调负荷!$F:$F,统调负荷!$B:$B,J$3,统调负荷!$C:$C,$A36)/10,"")</f>
        <v/>
      </c>
      <c r="K36" s="91">
        <f>IFERROR(AVERAGEIFS(统调负荷!$F:$F,统调负荷!$B:$B,K$3,统调负荷!$C:$C,$A36)/10,"")</f>
        <v/>
      </c>
      <c r="L36" s="91">
        <f>IFERROR(AVERAGEIFS(统调负荷!$F:$F,统调负荷!$B:$B,L$3,统调负荷!$C:$C,$A36)/10,"")</f>
        <v/>
      </c>
      <c r="M36" s="91">
        <f>IFERROR(AVERAGEIFS(统调负荷!$F:$F,统调负荷!$B:$B,M$3,统调负荷!$C:$C,$A36)/10,"")</f>
        <v/>
      </c>
      <c r="N36" s="91">
        <f>IFERROR(AVERAGEIFS(统调负荷!$F:$F,统调负荷!$B:$B,N$3,统调负荷!$C:$C,$A36)/10,"")</f>
        <v/>
      </c>
      <c r="O36" s="91">
        <f>IFERROR(AVERAGEIFS(统调负荷!$F:$F,统调负荷!$B:$B,O$3,统调负荷!$C:$C,$A36)/10,"")</f>
        <v/>
      </c>
      <c r="P36" s="91">
        <f>IFERROR(AVERAGEIFS(统调负荷!$F:$F,统调负荷!$B:$B,P$3,统调负荷!$C:$C,$A36)/10,"")</f>
        <v/>
      </c>
      <c r="Q36" s="91">
        <f>IFERROR(AVERAGEIFS(统调负荷!$F:$F,统调负荷!$B:$B,Q$3,统调负荷!$C:$C,$A36)/10,"")</f>
        <v/>
      </c>
      <c r="R36" s="91">
        <f>IFERROR(AVERAGEIFS(统调负荷!$F:$F,统调负荷!$B:$B,R$3,统调负荷!$C:$C,$A36)/10,"")</f>
        <v/>
      </c>
      <c r="S36" s="91">
        <f>IFERROR(AVERAGEIFS(统调负荷!$F:$F,统调负荷!$B:$B,S$3,统调负荷!$C:$C,$A36)/10,"")</f>
        <v/>
      </c>
      <c r="T36" s="91">
        <f>IFERROR(AVERAGEIFS(统调负荷!$F:$F,统调负荷!$B:$B,T$3,统调负荷!$C:$C,$A36)/10,"")</f>
        <v/>
      </c>
      <c r="U36" s="91">
        <f>IFERROR(AVERAGEIFS(统调负荷!$F:$F,统调负荷!$B:$B,U$3,统调负荷!$C:$C,$A36)/10,"")</f>
        <v/>
      </c>
      <c r="V36" s="91">
        <f>IFERROR(AVERAGEIFS(统调负荷!$F:$F,统调负荷!$B:$B,V$3,统调负荷!$C:$C,$A36)/10,"")</f>
        <v/>
      </c>
      <c r="W36" s="91">
        <f>IFERROR(AVERAGEIFS(统调负荷!$F:$F,统调负荷!$B:$B,W$3,统调负荷!$C:$C,$A36)/10,"")</f>
        <v/>
      </c>
      <c r="X36" s="91">
        <f>IFERROR(AVERAGEIFS(统调负荷!$F:$F,统调负荷!$B:$B,X$3,统调负荷!$C:$C,$A36)/10,"")</f>
        <v/>
      </c>
      <c r="Y36" s="91">
        <f>IFERROR(AVERAGEIFS(统调负荷!$F:$F,统调负荷!$B:$B,Y$3,统调负荷!$C:$C,$A36)/10,"")</f>
        <v/>
      </c>
      <c r="Z36" s="91">
        <f>IFERROR(AVERAGEIFS(统调负荷!$F:$F,统调负荷!$B:$B,Z$3,统调负荷!$C:$C,$A36)/10,"")</f>
        <v/>
      </c>
      <c r="AA36" s="91">
        <f>IFERROR(AVERAGEIFS(统调负荷!$F:$F,统调负荷!$B:$B,AA$3,统调负荷!$C:$C,$A36)/10,"")</f>
        <v/>
      </c>
      <c r="AB36" s="91">
        <f>IFERROR(AVERAGEIFS(统调负荷!$F:$F,统调负荷!$B:$B,AB$3,统调负荷!$C:$C,$A36)/10,"")</f>
        <v/>
      </c>
      <c r="AC36" s="91">
        <f>IFERROR(AVERAGEIFS(统调负荷!$F:$F,统调负荷!$B:$B,AC$3,统调负荷!$C:$C,$A36)/10,"")</f>
        <v/>
      </c>
      <c r="AD36" s="91" t="n"/>
    </row>
    <row r="37">
      <c r="A37" s="102">
        <f>统调负荷24小时!A37</f>
        <v/>
      </c>
      <c r="B37" s="100" t="inlineStr">
        <is>
          <t>实际</t>
        </is>
      </c>
      <c r="C37" s="91">
        <f>IFERROR(AVERAGE(F37:AC37),"")</f>
        <v/>
      </c>
      <c r="D37" s="91">
        <f>IFERROR(MAX(F37:AC37),"")</f>
        <v/>
      </c>
      <c r="E37" s="91">
        <f>IFERROR(MIN(F37:AC37),"")</f>
        <v/>
      </c>
      <c r="F37" s="91">
        <f>IFERROR(AVERAGEIFS(统调负荷!$O:$O,统调负荷!$B:$B,F$3,统调负荷!$C:$C,$A37)/10,"")</f>
        <v/>
      </c>
      <c r="G37" s="91">
        <f>IFERROR(AVERAGEIFS(统调负荷!$O:$O,统调负荷!$B:$B,G$3,统调负荷!$C:$C,$A37)/10,"")</f>
        <v/>
      </c>
      <c r="H37" s="91">
        <f>IFERROR(AVERAGEIFS(统调负荷!$O:$O,统调负荷!$B:$B,H$3,统调负荷!$C:$C,$A37)/10,"")</f>
        <v/>
      </c>
      <c r="I37" s="91">
        <f>IFERROR(AVERAGEIFS(统调负荷!$O:$O,统调负荷!$B:$B,I$3,统调负荷!$C:$C,$A37)/10,"")</f>
        <v/>
      </c>
      <c r="J37" s="91">
        <f>IFERROR(AVERAGEIFS(统调负荷!$O:$O,统调负荷!$B:$B,J$3,统调负荷!$C:$C,$A37)/10,"")</f>
        <v/>
      </c>
      <c r="K37" s="91">
        <f>IFERROR(AVERAGEIFS(统调负荷!$O:$O,统调负荷!$B:$B,K$3,统调负荷!$C:$C,$A37)/10,"")</f>
        <v/>
      </c>
      <c r="L37" s="91">
        <f>IFERROR(AVERAGEIFS(统调负荷!$O:$O,统调负荷!$B:$B,L$3,统调负荷!$C:$C,$A37)/10,"")</f>
        <v/>
      </c>
      <c r="M37" s="91">
        <f>IFERROR(AVERAGEIFS(统调负荷!$O:$O,统调负荷!$B:$B,M$3,统调负荷!$C:$C,$A37)/10,"")</f>
        <v/>
      </c>
      <c r="N37" s="91">
        <f>IFERROR(AVERAGEIFS(统调负荷!$O:$O,统调负荷!$B:$B,N$3,统调负荷!$C:$C,$A37)/10,"")</f>
        <v/>
      </c>
      <c r="O37" s="91">
        <f>IFERROR(AVERAGEIFS(统调负荷!$O:$O,统调负荷!$B:$B,O$3,统调负荷!$C:$C,$A37)/10,"")</f>
        <v/>
      </c>
      <c r="P37" s="91">
        <f>IFERROR(AVERAGEIFS(统调负荷!$O:$O,统调负荷!$B:$B,P$3,统调负荷!$C:$C,$A37)/10,"")</f>
        <v/>
      </c>
      <c r="Q37" s="91">
        <f>IFERROR(AVERAGEIFS(统调负荷!$O:$O,统调负荷!$B:$B,Q$3,统调负荷!$C:$C,$A37)/10,"")</f>
        <v/>
      </c>
      <c r="R37" s="91">
        <f>IFERROR(AVERAGEIFS(统调负荷!$O:$O,统调负荷!$B:$B,R$3,统调负荷!$C:$C,$A37)/10,"")</f>
        <v/>
      </c>
      <c r="S37" s="91">
        <f>IFERROR(AVERAGEIFS(统调负荷!$O:$O,统调负荷!$B:$B,S$3,统调负荷!$C:$C,$A37)/10,"")</f>
        <v/>
      </c>
      <c r="T37" s="91">
        <f>IFERROR(AVERAGEIFS(统调负荷!$O:$O,统调负荷!$B:$B,T$3,统调负荷!$C:$C,$A37)/10,"")</f>
        <v/>
      </c>
      <c r="U37" s="91">
        <f>IFERROR(AVERAGEIFS(统调负荷!$O:$O,统调负荷!$B:$B,U$3,统调负荷!$C:$C,$A37)/10,"")</f>
        <v/>
      </c>
      <c r="V37" s="91">
        <f>IFERROR(AVERAGEIFS(统调负荷!$O:$O,统调负荷!$B:$B,V$3,统调负荷!$C:$C,$A37)/10,"")</f>
        <v/>
      </c>
      <c r="W37" s="91">
        <f>IFERROR(AVERAGEIFS(统调负荷!$O:$O,统调负荷!$B:$B,W$3,统调负荷!$C:$C,$A37)/10,"")</f>
        <v/>
      </c>
      <c r="X37" s="91">
        <f>IFERROR(AVERAGEIFS(统调负荷!$O:$O,统调负荷!$B:$B,X$3,统调负荷!$C:$C,$A37)/10,"")</f>
        <v/>
      </c>
      <c r="Y37" s="91">
        <f>IFERROR(AVERAGEIFS(统调负荷!$O:$O,统调负荷!$B:$B,Y$3,统调负荷!$C:$C,$A37)/10,"")</f>
        <v/>
      </c>
      <c r="Z37" s="91">
        <f>IFERROR(AVERAGEIFS(统调负荷!$O:$O,统调负荷!$B:$B,Z$3,统调负荷!$C:$C,$A37)/10,"")</f>
        <v/>
      </c>
      <c r="AA37" s="91">
        <f>IFERROR(AVERAGEIFS(统调负荷!$O:$O,统调负荷!$B:$B,AA$3,统调负荷!$C:$C,$A37)/10,"")</f>
        <v/>
      </c>
      <c r="AB37" s="91">
        <f>IFERROR(AVERAGEIFS(统调负荷!$O:$O,统调负荷!$B:$B,AB$3,统调负荷!$C:$C,$A37)/10,"")</f>
        <v/>
      </c>
      <c r="AC37" s="91">
        <f>IFERROR(AVERAGEIFS(统调负荷!$O:$O,统调负荷!$B:$B,AC$3,统调负荷!$C:$C,$A37)/10,"")</f>
        <v/>
      </c>
      <c r="AD37" s="91" t="n"/>
    </row>
    <row r="38">
      <c r="A38" s="102">
        <f>统调负荷24小时!A38</f>
        <v/>
      </c>
      <c r="B38" s="100" t="inlineStr">
        <is>
          <t>预测</t>
        </is>
      </c>
      <c r="C38" s="91">
        <f>IFERROR(AVERAGE(F38:AC38),"")</f>
        <v/>
      </c>
      <c r="D38" s="91">
        <f>IFERROR(MAX(F38:AC38),"")</f>
        <v/>
      </c>
      <c r="E38" s="91">
        <f>IFERROR(MIN(F38:AC38),"")</f>
        <v/>
      </c>
      <c r="F38" s="91">
        <f>IFERROR(AVERAGEIFS(统调负荷!$F:$F,统调负荷!$B:$B,F$3,统调负荷!$C:$C,$A38)/10,"")</f>
        <v/>
      </c>
      <c r="G38" s="91">
        <f>IFERROR(AVERAGEIFS(统调负荷!$F:$F,统调负荷!$B:$B,G$3,统调负荷!$C:$C,$A38)/10,"")</f>
        <v/>
      </c>
      <c r="H38" s="91">
        <f>IFERROR(AVERAGEIFS(统调负荷!$F:$F,统调负荷!$B:$B,H$3,统调负荷!$C:$C,$A38)/10,"")</f>
        <v/>
      </c>
      <c r="I38" s="91">
        <f>IFERROR(AVERAGEIFS(统调负荷!$F:$F,统调负荷!$B:$B,I$3,统调负荷!$C:$C,$A38)/10,"")</f>
        <v/>
      </c>
      <c r="J38" s="91">
        <f>IFERROR(AVERAGEIFS(统调负荷!$F:$F,统调负荷!$B:$B,J$3,统调负荷!$C:$C,$A38)/10,"")</f>
        <v/>
      </c>
      <c r="K38" s="91">
        <f>IFERROR(AVERAGEIFS(统调负荷!$F:$F,统调负荷!$B:$B,K$3,统调负荷!$C:$C,$A38)/10,"")</f>
        <v/>
      </c>
      <c r="L38" s="91">
        <f>IFERROR(AVERAGEIFS(统调负荷!$F:$F,统调负荷!$B:$B,L$3,统调负荷!$C:$C,$A38)/10,"")</f>
        <v/>
      </c>
      <c r="M38" s="91">
        <f>IFERROR(AVERAGEIFS(统调负荷!$F:$F,统调负荷!$B:$B,M$3,统调负荷!$C:$C,$A38)/10,"")</f>
        <v/>
      </c>
      <c r="N38" s="91">
        <f>IFERROR(AVERAGEIFS(统调负荷!$F:$F,统调负荷!$B:$B,N$3,统调负荷!$C:$C,$A38)/10,"")</f>
        <v/>
      </c>
      <c r="O38" s="91">
        <f>IFERROR(AVERAGEIFS(统调负荷!$F:$F,统调负荷!$B:$B,O$3,统调负荷!$C:$C,$A38)/10,"")</f>
        <v/>
      </c>
      <c r="P38" s="91">
        <f>IFERROR(AVERAGEIFS(统调负荷!$F:$F,统调负荷!$B:$B,P$3,统调负荷!$C:$C,$A38)/10,"")</f>
        <v/>
      </c>
      <c r="Q38" s="91">
        <f>IFERROR(AVERAGEIFS(统调负荷!$F:$F,统调负荷!$B:$B,Q$3,统调负荷!$C:$C,$A38)/10,"")</f>
        <v/>
      </c>
      <c r="R38" s="91">
        <f>IFERROR(AVERAGEIFS(统调负荷!$F:$F,统调负荷!$B:$B,R$3,统调负荷!$C:$C,$A38)/10,"")</f>
        <v/>
      </c>
      <c r="S38" s="91">
        <f>IFERROR(AVERAGEIFS(统调负荷!$F:$F,统调负荷!$B:$B,S$3,统调负荷!$C:$C,$A38)/10,"")</f>
        <v/>
      </c>
      <c r="T38" s="91">
        <f>IFERROR(AVERAGEIFS(统调负荷!$F:$F,统调负荷!$B:$B,T$3,统调负荷!$C:$C,$A38)/10,"")</f>
        <v/>
      </c>
      <c r="U38" s="91">
        <f>IFERROR(AVERAGEIFS(统调负荷!$F:$F,统调负荷!$B:$B,U$3,统调负荷!$C:$C,$A38)/10,"")</f>
        <v/>
      </c>
      <c r="V38" s="91">
        <f>IFERROR(AVERAGEIFS(统调负荷!$F:$F,统调负荷!$B:$B,V$3,统调负荷!$C:$C,$A38)/10,"")</f>
        <v/>
      </c>
      <c r="W38" s="91">
        <f>IFERROR(AVERAGEIFS(统调负荷!$F:$F,统调负荷!$B:$B,W$3,统调负荷!$C:$C,$A38)/10,"")</f>
        <v/>
      </c>
      <c r="X38" s="91">
        <f>IFERROR(AVERAGEIFS(统调负荷!$F:$F,统调负荷!$B:$B,X$3,统调负荷!$C:$C,$A38)/10,"")</f>
        <v/>
      </c>
      <c r="Y38" s="91">
        <f>IFERROR(AVERAGEIFS(统调负荷!$F:$F,统调负荷!$B:$B,Y$3,统调负荷!$C:$C,$A38)/10,"")</f>
        <v/>
      </c>
      <c r="Z38" s="91">
        <f>IFERROR(AVERAGEIFS(统调负荷!$F:$F,统调负荷!$B:$B,Z$3,统调负荷!$C:$C,$A38)/10,"")</f>
        <v/>
      </c>
      <c r="AA38" s="91">
        <f>IFERROR(AVERAGEIFS(统调负荷!$F:$F,统调负荷!$B:$B,AA$3,统调负荷!$C:$C,$A38)/10,"")</f>
        <v/>
      </c>
      <c r="AB38" s="91">
        <f>IFERROR(AVERAGEIFS(统调负荷!$F:$F,统调负荷!$B:$B,AB$3,统调负荷!$C:$C,$A38)/10,"")</f>
        <v/>
      </c>
      <c r="AC38" s="91">
        <f>IFERROR(AVERAGEIFS(统调负荷!$F:$F,统调负荷!$B:$B,AC$3,统调负荷!$C:$C,$A38)/10,"")</f>
        <v/>
      </c>
      <c r="AD38" s="91" t="n"/>
      <c r="AE38" s="56" t="n"/>
      <c r="AF38" s="96" t="inlineStr">
        <is>
          <t>0时</t>
        </is>
      </c>
      <c r="AG38" s="96" t="inlineStr">
        <is>
          <t>1时</t>
        </is>
      </c>
      <c r="AH38" s="96" t="inlineStr">
        <is>
          <t>2时</t>
        </is>
      </c>
      <c r="AI38" s="96" t="inlineStr">
        <is>
          <t>3时</t>
        </is>
      </c>
      <c r="AJ38" s="96" t="inlineStr">
        <is>
          <t>4时</t>
        </is>
      </c>
      <c r="AK38" s="96" t="inlineStr">
        <is>
          <t>5时</t>
        </is>
      </c>
      <c r="AL38" s="96" t="inlineStr">
        <is>
          <t>6时</t>
        </is>
      </c>
      <c r="AM38" s="96" t="inlineStr">
        <is>
          <t>7时</t>
        </is>
      </c>
      <c r="AN38" s="96" t="inlineStr">
        <is>
          <t>8时</t>
        </is>
      </c>
      <c r="AO38" s="96" t="inlineStr">
        <is>
          <t>9时</t>
        </is>
      </c>
      <c r="AP38" s="96" t="inlineStr">
        <is>
          <t>10时</t>
        </is>
      </c>
      <c r="AQ38" s="96" t="inlineStr">
        <is>
          <t>11时</t>
        </is>
      </c>
      <c r="AR38" s="96" t="inlineStr">
        <is>
          <t>12时</t>
        </is>
      </c>
      <c r="AS38" s="96" t="inlineStr">
        <is>
          <t>13时</t>
        </is>
      </c>
      <c r="AT38" s="96" t="inlineStr">
        <is>
          <t>14时</t>
        </is>
      </c>
      <c r="AU38" s="96" t="inlineStr">
        <is>
          <t>15时</t>
        </is>
      </c>
      <c r="AV38" s="96" t="inlineStr">
        <is>
          <t>16时</t>
        </is>
      </c>
      <c r="AW38" s="96" t="inlineStr">
        <is>
          <t>17时</t>
        </is>
      </c>
      <c r="AX38" s="96" t="inlineStr">
        <is>
          <t>18时</t>
        </is>
      </c>
      <c r="AY38" s="96" t="inlineStr">
        <is>
          <t>19时</t>
        </is>
      </c>
      <c r="AZ38" s="96" t="inlineStr">
        <is>
          <t>20时</t>
        </is>
      </c>
      <c r="BA38" s="96" t="inlineStr">
        <is>
          <t>21时</t>
        </is>
      </c>
      <c r="BB38" s="96" t="inlineStr">
        <is>
          <t>22时</t>
        </is>
      </c>
      <c r="BC38" s="96" t="inlineStr">
        <is>
          <t>23时</t>
        </is>
      </c>
    </row>
    <row r="39">
      <c r="A39" s="102">
        <f>统调负荷24小时!A39</f>
        <v/>
      </c>
      <c r="B39" s="100" t="inlineStr">
        <is>
          <t>实际</t>
        </is>
      </c>
      <c r="C39" s="91">
        <f>IFERROR(AVERAGE(F39:AC39),"")</f>
        <v/>
      </c>
      <c r="D39" s="91">
        <f>IFERROR(MAX(F39:AC39),"")</f>
        <v/>
      </c>
      <c r="E39" s="91">
        <f>IFERROR(MIN(F39:AC39),"")</f>
        <v/>
      </c>
      <c r="F39" s="91">
        <f>IFERROR(AVERAGEIFS(统调负荷!$O:$O,统调负荷!$B:$B,F$3,统调负荷!$C:$C,$A39)/10,"")</f>
        <v/>
      </c>
      <c r="G39" s="91">
        <f>IFERROR(AVERAGEIFS(统调负荷!$O:$O,统调负荷!$B:$B,G$3,统调负荷!$C:$C,$A39)/10,"")</f>
        <v/>
      </c>
      <c r="H39" s="91">
        <f>IFERROR(AVERAGEIFS(统调负荷!$O:$O,统调负荷!$B:$B,H$3,统调负荷!$C:$C,$A39)/10,"")</f>
        <v/>
      </c>
      <c r="I39" s="91">
        <f>IFERROR(AVERAGEIFS(统调负荷!$O:$O,统调负荷!$B:$B,I$3,统调负荷!$C:$C,$A39)/10,"")</f>
        <v/>
      </c>
      <c r="J39" s="91">
        <f>IFERROR(AVERAGEIFS(统调负荷!$O:$O,统调负荷!$B:$B,J$3,统调负荷!$C:$C,$A39)/10,"")</f>
        <v/>
      </c>
      <c r="K39" s="91">
        <f>IFERROR(AVERAGEIFS(统调负荷!$O:$O,统调负荷!$B:$B,K$3,统调负荷!$C:$C,$A39)/10,"")</f>
        <v/>
      </c>
      <c r="L39" s="91">
        <f>IFERROR(AVERAGEIFS(统调负荷!$O:$O,统调负荷!$B:$B,L$3,统调负荷!$C:$C,$A39)/10,"")</f>
        <v/>
      </c>
      <c r="M39" s="91">
        <f>IFERROR(AVERAGEIFS(统调负荷!$O:$O,统调负荷!$B:$B,M$3,统调负荷!$C:$C,$A39)/10,"")</f>
        <v/>
      </c>
      <c r="N39" s="91">
        <f>IFERROR(AVERAGEIFS(统调负荷!$O:$O,统调负荷!$B:$B,N$3,统调负荷!$C:$C,$A39)/10,"")</f>
        <v/>
      </c>
      <c r="O39" s="91">
        <f>IFERROR(AVERAGEIFS(统调负荷!$O:$O,统调负荷!$B:$B,O$3,统调负荷!$C:$C,$A39)/10,"")</f>
        <v/>
      </c>
      <c r="P39" s="91">
        <f>IFERROR(AVERAGEIFS(统调负荷!$O:$O,统调负荷!$B:$B,P$3,统调负荷!$C:$C,$A39)/10,"")</f>
        <v/>
      </c>
      <c r="Q39" s="91">
        <f>IFERROR(AVERAGEIFS(统调负荷!$O:$O,统调负荷!$B:$B,Q$3,统调负荷!$C:$C,$A39)/10,"")</f>
        <v/>
      </c>
      <c r="R39" s="91">
        <f>IFERROR(AVERAGEIFS(统调负荷!$O:$O,统调负荷!$B:$B,R$3,统调负荷!$C:$C,$A39)/10,"")</f>
        <v/>
      </c>
      <c r="S39" s="91">
        <f>IFERROR(AVERAGEIFS(统调负荷!$O:$O,统调负荷!$B:$B,S$3,统调负荷!$C:$C,$A39)/10,"")</f>
        <v/>
      </c>
      <c r="T39" s="91">
        <f>IFERROR(AVERAGEIFS(统调负荷!$O:$O,统调负荷!$B:$B,T$3,统调负荷!$C:$C,$A39)/10,"")</f>
        <v/>
      </c>
      <c r="U39" s="91">
        <f>IFERROR(AVERAGEIFS(统调负荷!$O:$O,统调负荷!$B:$B,U$3,统调负荷!$C:$C,$A39)/10,"")</f>
        <v/>
      </c>
      <c r="V39" s="91">
        <f>IFERROR(AVERAGEIFS(统调负荷!$O:$O,统调负荷!$B:$B,V$3,统调负荷!$C:$C,$A39)/10,"")</f>
        <v/>
      </c>
      <c r="W39" s="91">
        <f>IFERROR(AVERAGEIFS(统调负荷!$O:$O,统调负荷!$B:$B,W$3,统调负荷!$C:$C,$A39)/10,"")</f>
        <v/>
      </c>
      <c r="X39" s="91">
        <f>IFERROR(AVERAGEIFS(统调负荷!$O:$O,统调负荷!$B:$B,X$3,统调负荷!$C:$C,$A39)/10,"")</f>
        <v/>
      </c>
      <c r="Y39" s="91">
        <f>IFERROR(AVERAGEIFS(统调负荷!$O:$O,统调负荷!$B:$B,Y$3,统调负荷!$C:$C,$A39)/10,"")</f>
        <v/>
      </c>
      <c r="Z39" s="91">
        <f>IFERROR(AVERAGEIFS(统调负荷!$O:$O,统调负荷!$B:$B,Z$3,统调负荷!$C:$C,$A39)/10,"")</f>
        <v/>
      </c>
      <c r="AA39" s="91">
        <f>IFERROR(AVERAGEIFS(统调负荷!$O:$O,统调负荷!$B:$B,AA$3,统调负荷!$C:$C,$A39)/10,"")</f>
        <v/>
      </c>
      <c r="AB39" s="91">
        <f>IFERROR(AVERAGEIFS(统调负荷!$O:$O,统调负荷!$B:$B,AB$3,统调负荷!$C:$C,$A39)/10,"")</f>
        <v/>
      </c>
      <c r="AC39" s="91">
        <f>IFERROR(AVERAGEIFS(统调负荷!$O:$O,统调负荷!$B:$B,AC$3,统调负荷!$C:$C,$A39)/10,"")</f>
        <v/>
      </c>
      <c r="AD39" s="91" t="n"/>
      <c r="AE39" s="23">
        <f>AE4</f>
        <v/>
      </c>
      <c r="AF39" s="92">
        <f>IF(AF4*'节点均价-24点'!AG4&gt;0,1,0)</f>
        <v/>
      </c>
      <c r="AG39" s="92">
        <f>IF(AG4*'节点均价-24点'!AH4&gt;0,1,0)</f>
        <v/>
      </c>
      <c r="AH39" s="92">
        <f>IF(AH4*'节点均价-24点'!AI4&gt;0,1,0)</f>
        <v/>
      </c>
      <c r="AI39" s="92">
        <f>IF(AI4*'节点均价-24点'!AJ4&gt;0,1,0)</f>
        <v/>
      </c>
      <c r="AJ39" s="92">
        <f>IF(AJ4*'节点均价-24点'!AK4&gt;0,1,0)</f>
        <v/>
      </c>
      <c r="AK39" s="92">
        <f>IF(AK4*'节点均价-24点'!AL4&gt;0,1,0)</f>
        <v/>
      </c>
      <c r="AL39" s="92">
        <f>IF(AL4*'节点均价-24点'!AM4&gt;0,1,0)</f>
        <v/>
      </c>
      <c r="AM39" s="92">
        <f>IF(AM4*'节点均价-24点'!AN4&gt;0,1,0)</f>
        <v/>
      </c>
      <c r="AN39" s="92">
        <f>IF(AN4*'节点均价-24点'!AO4&gt;0,1,0)</f>
        <v/>
      </c>
      <c r="AO39" s="92">
        <f>IF(AO4*'节点均价-24点'!AP4&gt;0,1,0)</f>
        <v/>
      </c>
      <c r="AP39" s="92">
        <f>IF(AP4*'节点均价-24点'!AQ4&gt;0,1,0)</f>
        <v/>
      </c>
      <c r="AQ39" s="92">
        <f>IF(AQ4*'节点均价-24点'!AR4&gt;0,1,0)</f>
        <v/>
      </c>
      <c r="AR39" s="92">
        <f>IF(AR4*'节点均价-24点'!AS4&gt;0,1,0)</f>
        <v/>
      </c>
      <c r="AS39" s="92">
        <f>IF(AS4*'节点均价-24点'!AT4&gt;0,1,0)</f>
        <v/>
      </c>
      <c r="AT39" s="92">
        <f>IF(AT4*'节点均价-24点'!AU4&gt;0,1,0)</f>
        <v/>
      </c>
      <c r="AU39" s="92">
        <f>IF(AU4*'节点均价-24点'!AV4&gt;0,1,0)</f>
        <v/>
      </c>
      <c r="AV39" s="92">
        <f>IF(AV4*'节点均价-24点'!AW4&gt;0,1,0)</f>
        <v/>
      </c>
      <c r="AW39" s="92">
        <f>IF(AW4*'节点均价-24点'!AX4&gt;0,1,0)</f>
        <v/>
      </c>
      <c r="AX39" s="92">
        <f>IF(AX4*'节点均价-24点'!AY4&gt;0,1,0)</f>
        <v/>
      </c>
      <c r="AY39" s="92">
        <f>IF(AY4*'节点均价-24点'!AZ4&gt;0,1,0)</f>
        <v/>
      </c>
      <c r="AZ39" s="92">
        <f>IF(AZ4*'节点均价-24点'!BA4&gt;0,1,0)</f>
        <v/>
      </c>
      <c r="BA39" s="92">
        <f>IF(BA4*'节点均价-24点'!BB4&gt;0,1,0)</f>
        <v/>
      </c>
      <c r="BB39" s="92">
        <f>IF(BB4*'节点均价-24点'!BC4&gt;0,1,0)</f>
        <v/>
      </c>
      <c r="BC39" s="92">
        <f>IF(BC4*'节点均价-24点'!BD4&gt;0,1,0)</f>
        <v/>
      </c>
      <c r="BD39" s="59">
        <f>SUM(AF39:BC39)</f>
        <v/>
      </c>
    </row>
    <row r="40">
      <c r="A40" s="102">
        <f>统调负荷24小时!A40</f>
        <v/>
      </c>
      <c r="B40" s="100" t="inlineStr">
        <is>
          <t>预测</t>
        </is>
      </c>
      <c r="C40" s="91">
        <f>IFERROR(AVERAGE(F40:AC40),"")</f>
        <v/>
      </c>
      <c r="D40" s="91">
        <f>IFERROR(MAX(F40:AC40),"")</f>
        <v/>
      </c>
      <c r="E40" s="91">
        <f>IFERROR(MIN(F40:AC40),"")</f>
        <v/>
      </c>
      <c r="F40" s="91">
        <f>IFERROR(AVERAGEIFS(统调负荷!$F:$F,统调负荷!$B:$B,F$3,统调负荷!$C:$C,$A40)/10,"")</f>
        <v/>
      </c>
      <c r="G40" s="91">
        <f>IFERROR(AVERAGEIFS(统调负荷!$F:$F,统调负荷!$B:$B,G$3,统调负荷!$C:$C,$A40)/10,"")</f>
        <v/>
      </c>
      <c r="H40" s="91">
        <f>IFERROR(AVERAGEIFS(统调负荷!$F:$F,统调负荷!$B:$B,H$3,统调负荷!$C:$C,$A40)/10,"")</f>
        <v/>
      </c>
      <c r="I40" s="91">
        <f>IFERROR(AVERAGEIFS(统调负荷!$F:$F,统调负荷!$B:$B,I$3,统调负荷!$C:$C,$A40)/10,"")</f>
        <v/>
      </c>
      <c r="J40" s="91">
        <f>IFERROR(AVERAGEIFS(统调负荷!$F:$F,统调负荷!$B:$B,J$3,统调负荷!$C:$C,$A40)/10,"")</f>
        <v/>
      </c>
      <c r="K40" s="91">
        <f>IFERROR(AVERAGEIFS(统调负荷!$F:$F,统调负荷!$B:$B,K$3,统调负荷!$C:$C,$A40)/10,"")</f>
        <v/>
      </c>
      <c r="L40" s="91">
        <f>IFERROR(AVERAGEIFS(统调负荷!$F:$F,统调负荷!$B:$B,L$3,统调负荷!$C:$C,$A40)/10,"")</f>
        <v/>
      </c>
      <c r="M40" s="91">
        <f>IFERROR(AVERAGEIFS(统调负荷!$F:$F,统调负荷!$B:$B,M$3,统调负荷!$C:$C,$A40)/10,"")</f>
        <v/>
      </c>
      <c r="N40" s="91">
        <f>IFERROR(AVERAGEIFS(统调负荷!$F:$F,统调负荷!$B:$B,N$3,统调负荷!$C:$C,$A40)/10,"")</f>
        <v/>
      </c>
      <c r="O40" s="91">
        <f>IFERROR(AVERAGEIFS(统调负荷!$F:$F,统调负荷!$B:$B,O$3,统调负荷!$C:$C,$A40)/10,"")</f>
        <v/>
      </c>
      <c r="P40" s="91">
        <f>IFERROR(AVERAGEIFS(统调负荷!$F:$F,统调负荷!$B:$B,P$3,统调负荷!$C:$C,$A40)/10,"")</f>
        <v/>
      </c>
      <c r="Q40" s="91">
        <f>IFERROR(AVERAGEIFS(统调负荷!$F:$F,统调负荷!$B:$B,Q$3,统调负荷!$C:$C,$A40)/10,"")</f>
        <v/>
      </c>
      <c r="R40" s="91">
        <f>IFERROR(AVERAGEIFS(统调负荷!$F:$F,统调负荷!$B:$B,R$3,统调负荷!$C:$C,$A40)/10,"")</f>
        <v/>
      </c>
      <c r="S40" s="91">
        <f>IFERROR(AVERAGEIFS(统调负荷!$F:$F,统调负荷!$B:$B,S$3,统调负荷!$C:$C,$A40)/10,"")</f>
        <v/>
      </c>
      <c r="T40" s="91">
        <f>IFERROR(AVERAGEIFS(统调负荷!$F:$F,统调负荷!$B:$B,T$3,统调负荷!$C:$C,$A40)/10,"")</f>
        <v/>
      </c>
      <c r="U40" s="91">
        <f>IFERROR(AVERAGEIFS(统调负荷!$F:$F,统调负荷!$B:$B,U$3,统调负荷!$C:$C,$A40)/10,"")</f>
        <v/>
      </c>
      <c r="V40" s="91">
        <f>IFERROR(AVERAGEIFS(统调负荷!$F:$F,统调负荷!$B:$B,V$3,统调负荷!$C:$C,$A40)/10,"")</f>
        <v/>
      </c>
      <c r="W40" s="91">
        <f>IFERROR(AVERAGEIFS(统调负荷!$F:$F,统调负荷!$B:$B,W$3,统调负荷!$C:$C,$A40)/10,"")</f>
        <v/>
      </c>
      <c r="X40" s="91">
        <f>IFERROR(AVERAGEIFS(统调负荷!$F:$F,统调负荷!$B:$B,X$3,统调负荷!$C:$C,$A40)/10,"")</f>
        <v/>
      </c>
      <c r="Y40" s="91">
        <f>IFERROR(AVERAGEIFS(统调负荷!$F:$F,统调负荷!$B:$B,Y$3,统调负荷!$C:$C,$A40)/10,"")</f>
        <v/>
      </c>
      <c r="Z40" s="91">
        <f>IFERROR(AVERAGEIFS(统调负荷!$F:$F,统调负荷!$B:$B,Z$3,统调负荷!$C:$C,$A40)/10,"")</f>
        <v/>
      </c>
      <c r="AA40" s="91">
        <f>IFERROR(AVERAGEIFS(统调负荷!$F:$F,统调负荷!$B:$B,AA$3,统调负荷!$C:$C,$A40)/10,"")</f>
        <v/>
      </c>
      <c r="AB40" s="91">
        <f>IFERROR(AVERAGEIFS(统调负荷!$F:$F,统调负荷!$B:$B,AB$3,统调负荷!$C:$C,$A40)/10,"")</f>
        <v/>
      </c>
      <c r="AC40" s="91">
        <f>IFERROR(AVERAGEIFS(统调负荷!$F:$F,统调负荷!$B:$B,AC$3,统调负荷!$C:$C,$A40)/10,"")</f>
        <v/>
      </c>
      <c r="AD40" s="91" t="n"/>
      <c r="AE40" s="23">
        <f>AE5</f>
        <v/>
      </c>
      <c r="AF40" s="92">
        <f>IF(AF5*'节点均价-24点'!AG5&gt;0,1,0)</f>
        <v/>
      </c>
      <c r="AG40" s="92">
        <f>IF(AG5*'节点均价-24点'!AH5&gt;0,1,0)</f>
        <v/>
      </c>
      <c r="AH40" s="92">
        <f>IF(AH5*'节点均价-24点'!AI5&gt;0,1,0)</f>
        <v/>
      </c>
      <c r="AI40" s="92">
        <f>IF(AI5*'节点均价-24点'!AJ5&gt;0,1,0)</f>
        <v/>
      </c>
      <c r="AJ40" s="92">
        <f>IF(AJ5*'节点均价-24点'!AK5&gt;0,1,0)</f>
        <v/>
      </c>
      <c r="AK40" s="92">
        <f>IF(AK5*'节点均价-24点'!AL5&gt;0,1,0)</f>
        <v/>
      </c>
      <c r="AL40" s="92">
        <f>IF(AL5*'节点均价-24点'!AM5&gt;0,1,0)</f>
        <v/>
      </c>
      <c r="AM40" s="92">
        <f>IF(AM5*'节点均价-24点'!AN5&gt;0,1,0)</f>
        <v/>
      </c>
      <c r="AN40" s="92">
        <f>IF(AN5*'节点均价-24点'!AO5&gt;0,1,0)</f>
        <v/>
      </c>
      <c r="AO40" s="92">
        <f>IF(AO5*'节点均价-24点'!AP5&gt;0,1,0)</f>
        <v/>
      </c>
      <c r="AP40" s="92">
        <f>IF(AP5*'节点均价-24点'!AQ5&gt;0,1,0)</f>
        <v/>
      </c>
      <c r="AQ40" s="92">
        <f>IF(AQ5*'节点均价-24点'!AR5&gt;0,1,0)</f>
        <v/>
      </c>
      <c r="AR40" s="92">
        <f>IF(AR5*'节点均价-24点'!AS5&gt;0,1,0)</f>
        <v/>
      </c>
      <c r="AS40" s="92">
        <f>IF(AS5*'节点均价-24点'!AT5&gt;0,1,0)</f>
        <v/>
      </c>
      <c r="AT40" s="92">
        <f>IF(AT5*'节点均价-24点'!AU5&gt;0,1,0)</f>
        <v/>
      </c>
      <c r="AU40" s="92">
        <f>IF(AU5*'节点均价-24点'!AV5&gt;0,1,0)</f>
        <v/>
      </c>
      <c r="AV40" s="92">
        <f>IF(AV5*'节点均价-24点'!AW5&gt;0,1,0)</f>
        <v/>
      </c>
      <c r="AW40" s="92">
        <f>IF(AW5*'节点均价-24点'!AX5&gt;0,1,0)</f>
        <v/>
      </c>
      <c r="AX40" s="92">
        <f>IF(AX5*'节点均价-24点'!AY5&gt;0,1,0)</f>
        <v/>
      </c>
      <c r="AY40" s="92">
        <f>IF(AY5*'节点均价-24点'!AZ5&gt;0,1,0)</f>
        <v/>
      </c>
      <c r="AZ40" s="92">
        <f>IF(AZ5*'节点均价-24点'!BA5&gt;0,1,0)</f>
        <v/>
      </c>
      <c r="BA40" s="92">
        <f>IF(BA5*'节点均价-24点'!BB5&gt;0,1,0)</f>
        <v/>
      </c>
      <c r="BB40" s="92">
        <f>IF(BB5*'节点均价-24点'!BC5&gt;0,1,0)</f>
        <v/>
      </c>
      <c r="BC40" s="92">
        <f>IF(BC5*'节点均价-24点'!BD5&gt;0,1,0)</f>
        <v/>
      </c>
      <c r="BD40" s="59">
        <f>SUM(AF40:BC40)</f>
        <v/>
      </c>
    </row>
    <row r="41">
      <c r="A41" s="102">
        <f>统调负荷24小时!A41</f>
        <v/>
      </c>
      <c r="B41" s="100" t="inlineStr">
        <is>
          <t>实际</t>
        </is>
      </c>
      <c r="C41" s="91">
        <f>IFERROR(AVERAGE(F41:AC41),"")</f>
        <v/>
      </c>
      <c r="D41" s="91">
        <f>IFERROR(MAX(F41:AC41),"")</f>
        <v/>
      </c>
      <c r="E41" s="91">
        <f>IFERROR(MIN(F41:AC41),"")</f>
        <v/>
      </c>
      <c r="F41" s="91">
        <f>IFERROR(AVERAGEIFS(统调负荷!$O:$O,统调负荷!$B:$B,F$3,统调负荷!$C:$C,$A41)/10,"")</f>
        <v/>
      </c>
      <c r="G41" s="91">
        <f>IFERROR(AVERAGEIFS(统调负荷!$O:$O,统调负荷!$B:$B,G$3,统调负荷!$C:$C,$A41)/10,"")</f>
        <v/>
      </c>
      <c r="H41" s="91">
        <f>IFERROR(AVERAGEIFS(统调负荷!$O:$O,统调负荷!$B:$B,H$3,统调负荷!$C:$C,$A41)/10,"")</f>
        <v/>
      </c>
      <c r="I41" s="91">
        <f>IFERROR(AVERAGEIFS(统调负荷!$O:$O,统调负荷!$B:$B,I$3,统调负荷!$C:$C,$A41)/10,"")</f>
        <v/>
      </c>
      <c r="J41" s="91">
        <f>IFERROR(AVERAGEIFS(统调负荷!$O:$O,统调负荷!$B:$B,J$3,统调负荷!$C:$C,$A41)/10,"")</f>
        <v/>
      </c>
      <c r="K41" s="91">
        <f>IFERROR(AVERAGEIFS(统调负荷!$O:$O,统调负荷!$B:$B,K$3,统调负荷!$C:$C,$A41)/10,"")</f>
        <v/>
      </c>
      <c r="L41" s="91">
        <f>IFERROR(AVERAGEIFS(统调负荷!$O:$O,统调负荷!$B:$B,L$3,统调负荷!$C:$C,$A41)/10,"")</f>
        <v/>
      </c>
      <c r="M41" s="91">
        <f>IFERROR(AVERAGEIFS(统调负荷!$O:$O,统调负荷!$B:$B,M$3,统调负荷!$C:$C,$A41)/10,"")</f>
        <v/>
      </c>
      <c r="N41" s="91">
        <f>IFERROR(AVERAGEIFS(统调负荷!$O:$O,统调负荷!$B:$B,N$3,统调负荷!$C:$C,$A41)/10,"")</f>
        <v/>
      </c>
      <c r="O41" s="91">
        <f>IFERROR(AVERAGEIFS(统调负荷!$O:$O,统调负荷!$B:$B,O$3,统调负荷!$C:$C,$A41)/10,"")</f>
        <v/>
      </c>
      <c r="P41" s="91">
        <f>IFERROR(AVERAGEIFS(统调负荷!$O:$O,统调负荷!$B:$B,P$3,统调负荷!$C:$C,$A41)/10,"")</f>
        <v/>
      </c>
      <c r="Q41" s="91">
        <f>IFERROR(AVERAGEIFS(统调负荷!$O:$O,统调负荷!$B:$B,Q$3,统调负荷!$C:$C,$A41)/10,"")</f>
        <v/>
      </c>
      <c r="R41" s="91">
        <f>IFERROR(AVERAGEIFS(统调负荷!$O:$O,统调负荷!$B:$B,R$3,统调负荷!$C:$C,$A41)/10,"")</f>
        <v/>
      </c>
      <c r="S41" s="91">
        <f>IFERROR(AVERAGEIFS(统调负荷!$O:$O,统调负荷!$B:$B,S$3,统调负荷!$C:$C,$A41)/10,"")</f>
        <v/>
      </c>
      <c r="T41" s="91">
        <f>IFERROR(AVERAGEIFS(统调负荷!$O:$O,统调负荷!$B:$B,T$3,统调负荷!$C:$C,$A41)/10,"")</f>
        <v/>
      </c>
      <c r="U41" s="91">
        <f>IFERROR(AVERAGEIFS(统调负荷!$O:$O,统调负荷!$B:$B,U$3,统调负荷!$C:$C,$A41)/10,"")</f>
        <v/>
      </c>
      <c r="V41" s="91">
        <f>IFERROR(AVERAGEIFS(统调负荷!$O:$O,统调负荷!$B:$B,V$3,统调负荷!$C:$C,$A41)/10,"")</f>
        <v/>
      </c>
      <c r="W41" s="91">
        <f>IFERROR(AVERAGEIFS(统调负荷!$O:$O,统调负荷!$B:$B,W$3,统调负荷!$C:$C,$A41)/10,"")</f>
        <v/>
      </c>
      <c r="X41" s="91">
        <f>IFERROR(AVERAGEIFS(统调负荷!$O:$O,统调负荷!$B:$B,X$3,统调负荷!$C:$C,$A41)/10,"")</f>
        <v/>
      </c>
      <c r="Y41" s="91">
        <f>IFERROR(AVERAGEIFS(统调负荷!$O:$O,统调负荷!$B:$B,Y$3,统调负荷!$C:$C,$A41)/10,"")</f>
        <v/>
      </c>
      <c r="Z41" s="91">
        <f>IFERROR(AVERAGEIFS(统调负荷!$O:$O,统调负荷!$B:$B,Z$3,统调负荷!$C:$C,$A41)/10,"")</f>
        <v/>
      </c>
      <c r="AA41" s="91">
        <f>IFERROR(AVERAGEIFS(统调负荷!$O:$O,统调负荷!$B:$B,AA$3,统调负荷!$C:$C,$A41)/10,"")</f>
        <v/>
      </c>
      <c r="AB41" s="91">
        <f>IFERROR(AVERAGEIFS(统调负荷!$O:$O,统调负荷!$B:$B,AB$3,统调负荷!$C:$C,$A41)/10,"")</f>
        <v/>
      </c>
      <c r="AC41" s="91">
        <f>IFERROR(AVERAGEIFS(统调负荷!$O:$O,统调负荷!$B:$B,AC$3,统调负荷!$C:$C,$A41)/10,"")</f>
        <v/>
      </c>
      <c r="AD41" s="91" t="n"/>
      <c r="AE41" s="23">
        <f>AE6</f>
        <v/>
      </c>
      <c r="AF41" s="92">
        <f>IF(AF6*'节点均价-24点'!AG6&gt;0,1,0)</f>
        <v/>
      </c>
      <c r="AG41" s="92">
        <f>IF(AG6*'节点均价-24点'!AH6&gt;0,1,0)</f>
        <v/>
      </c>
      <c r="AH41" s="92">
        <f>IF(AH6*'节点均价-24点'!AI6&gt;0,1,0)</f>
        <v/>
      </c>
      <c r="AI41" s="92">
        <f>IF(AI6*'节点均价-24点'!AJ6&gt;0,1,0)</f>
        <v/>
      </c>
      <c r="AJ41" s="92">
        <f>IF(AJ6*'节点均价-24点'!AK6&gt;0,1,0)</f>
        <v/>
      </c>
      <c r="AK41" s="92">
        <f>IF(AK6*'节点均价-24点'!AL6&gt;0,1,0)</f>
        <v/>
      </c>
      <c r="AL41" s="92">
        <f>IF(AL6*'节点均价-24点'!AM6&gt;0,1,0)</f>
        <v/>
      </c>
      <c r="AM41" s="92">
        <f>IF(AM6*'节点均价-24点'!AN6&gt;0,1,0)</f>
        <v/>
      </c>
      <c r="AN41" s="92">
        <f>IF(AN6*'节点均价-24点'!AO6&gt;0,1,0)</f>
        <v/>
      </c>
      <c r="AO41" s="92">
        <f>IF(AO6*'节点均价-24点'!AP6&gt;0,1,0)</f>
        <v/>
      </c>
      <c r="AP41" s="92">
        <f>IF(AP6*'节点均价-24点'!AQ6&gt;0,1,0)</f>
        <v/>
      </c>
      <c r="AQ41" s="92">
        <f>IF(AQ6*'节点均价-24点'!AR6&gt;0,1,0)</f>
        <v/>
      </c>
      <c r="AR41" s="92">
        <f>IF(AR6*'节点均价-24点'!AS6&gt;0,1,0)</f>
        <v/>
      </c>
      <c r="AS41" s="92">
        <f>IF(AS6*'节点均价-24点'!AT6&gt;0,1,0)</f>
        <v/>
      </c>
      <c r="AT41" s="92">
        <f>IF(AT6*'节点均价-24点'!AU6&gt;0,1,0)</f>
        <v/>
      </c>
      <c r="AU41" s="92">
        <f>IF(AU6*'节点均价-24点'!AV6&gt;0,1,0)</f>
        <v/>
      </c>
      <c r="AV41" s="92">
        <f>IF(AV6*'节点均价-24点'!AW6&gt;0,1,0)</f>
        <v/>
      </c>
      <c r="AW41" s="92">
        <f>IF(AW6*'节点均价-24点'!AX6&gt;0,1,0)</f>
        <v/>
      </c>
      <c r="AX41" s="92">
        <f>IF(AX6*'节点均价-24点'!AY6&gt;0,1,0)</f>
        <v/>
      </c>
      <c r="AY41" s="92">
        <f>IF(AY6*'节点均价-24点'!AZ6&gt;0,1,0)</f>
        <v/>
      </c>
      <c r="AZ41" s="92">
        <f>IF(AZ6*'节点均价-24点'!BA6&gt;0,1,0)</f>
        <v/>
      </c>
      <c r="BA41" s="92">
        <f>IF(BA6*'节点均价-24点'!BB6&gt;0,1,0)</f>
        <v/>
      </c>
      <c r="BB41" s="92">
        <f>IF(BB6*'节点均价-24点'!BC6&gt;0,1,0)</f>
        <v/>
      </c>
      <c r="BC41" s="92">
        <f>IF(BC6*'节点均价-24点'!BD6&gt;0,1,0)</f>
        <v/>
      </c>
      <c r="BD41" s="59">
        <f>SUM(AF41:BC41)</f>
        <v/>
      </c>
    </row>
    <row r="42">
      <c r="A42" s="102">
        <f>统调负荷24小时!A42</f>
        <v/>
      </c>
      <c r="B42" s="100" t="inlineStr">
        <is>
          <t>预测</t>
        </is>
      </c>
      <c r="C42" s="91">
        <f>IFERROR(AVERAGE(F42:AC42),"")</f>
        <v/>
      </c>
      <c r="D42" s="91">
        <f>IFERROR(MAX(F42:AC42),"")</f>
        <v/>
      </c>
      <c r="E42" s="91">
        <f>IFERROR(MIN(F42:AC42),"")</f>
        <v/>
      </c>
      <c r="F42" s="91">
        <f>IFERROR(AVERAGEIFS(统调负荷!$F:$F,统调负荷!$B:$B,F$3,统调负荷!$C:$C,$A42)/10,"")</f>
        <v/>
      </c>
      <c r="G42" s="91">
        <f>IFERROR(AVERAGEIFS(统调负荷!$F:$F,统调负荷!$B:$B,G$3,统调负荷!$C:$C,$A42)/10,"")</f>
        <v/>
      </c>
      <c r="H42" s="91">
        <f>IFERROR(AVERAGEIFS(统调负荷!$F:$F,统调负荷!$B:$B,H$3,统调负荷!$C:$C,$A42)/10,"")</f>
        <v/>
      </c>
      <c r="I42" s="91">
        <f>IFERROR(AVERAGEIFS(统调负荷!$F:$F,统调负荷!$B:$B,I$3,统调负荷!$C:$C,$A42)/10,"")</f>
        <v/>
      </c>
      <c r="J42" s="91">
        <f>IFERROR(AVERAGEIFS(统调负荷!$F:$F,统调负荷!$B:$B,J$3,统调负荷!$C:$C,$A42)/10,"")</f>
        <v/>
      </c>
      <c r="K42" s="91">
        <f>IFERROR(AVERAGEIFS(统调负荷!$F:$F,统调负荷!$B:$B,K$3,统调负荷!$C:$C,$A42)/10,"")</f>
        <v/>
      </c>
      <c r="L42" s="91">
        <f>IFERROR(AVERAGEIFS(统调负荷!$F:$F,统调负荷!$B:$B,L$3,统调负荷!$C:$C,$A42)/10,"")</f>
        <v/>
      </c>
      <c r="M42" s="91">
        <f>IFERROR(AVERAGEIFS(统调负荷!$F:$F,统调负荷!$B:$B,M$3,统调负荷!$C:$C,$A42)/10,"")</f>
        <v/>
      </c>
      <c r="N42" s="91">
        <f>IFERROR(AVERAGEIFS(统调负荷!$F:$F,统调负荷!$B:$B,N$3,统调负荷!$C:$C,$A42)/10,"")</f>
        <v/>
      </c>
      <c r="O42" s="91">
        <f>IFERROR(AVERAGEIFS(统调负荷!$F:$F,统调负荷!$B:$B,O$3,统调负荷!$C:$C,$A42)/10,"")</f>
        <v/>
      </c>
      <c r="P42" s="91">
        <f>IFERROR(AVERAGEIFS(统调负荷!$F:$F,统调负荷!$B:$B,P$3,统调负荷!$C:$C,$A42)/10,"")</f>
        <v/>
      </c>
      <c r="Q42" s="91">
        <f>IFERROR(AVERAGEIFS(统调负荷!$F:$F,统调负荷!$B:$B,Q$3,统调负荷!$C:$C,$A42)/10,"")</f>
        <v/>
      </c>
      <c r="R42" s="91">
        <f>IFERROR(AVERAGEIFS(统调负荷!$F:$F,统调负荷!$B:$B,R$3,统调负荷!$C:$C,$A42)/10,"")</f>
        <v/>
      </c>
      <c r="S42" s="91">
        <f>IFERROR(AVERAGEIFS(统调负荷!$F:$F,统调负荷!$B:$B,S$3,统调负荷!$C:$C,$A42)/10,"")</f>
        <v/>
      </c>
      <c r="T42" s="91">
        <f>IFERROR(AVERAGEIFS(统调负荷!$F:$F,统调负荷!$B:$B,T$3,统调负荷!$C:$C,$A42)/10,"")</f>
        <v/>
      </c>
      <c r="U42" s="91">
        <f>IFERROR(AVERAGEIFS(统调负荷!$F:$F,统调负荷!$B:$B,U$3,统调负荷!$C:$C,$A42)/10,"")</f>
        <v/>
      </c>
      <c r="V42" s="91">
        <f>IFERROR(AVERAGEIFS(统调负荷!$F:$F,统调负荷!$B:$B,V$3,统调负荷!$C:$C,$A42)/10,"")</f>
        <v/>
      </c>
      <c r="W42" s="91">
        <f>IFERROR(AVERAGEIFS(统调负荷!$F:$F,统调负荷!$B:$B,W$3,统调负荷!$C:$C,$A42)/10,"")</f>
        <v/>
      </c>
      <c r="X42" s="91">
        <f>IFERROR(AVERAGEIFS(统调负荷!$F:$F,统调负荷!$B:$B,X$3,统调负荷!$C:$C,$A42)/10,"")</f>
        <v/>
      </c>
      <c r="Y42" s="91">
        <f>IFERROR(AVERAGEIFS(统调负荷!$F:$F,统调负荷!$B:$B,Y$3,统调负荷!$C:$C,$A42)/10,"")</f>
        <v/>
      </c>
      <c r="Z42" s="91">
        <f>IFERROR(AVERAGEIFS(统调负荷!$F:$F,统调负荷!$B:$B,Z$3,统调负荷!$C:$C,$A42)/10,"")</f>
        <v/>
      </c>
      <c r="AA42" s="91">
        <f>IFERROR(AVERAGEIFS(统调负荷!$F:$F,统调负荷!$B:$B,AA$3,统调负荷!$C:$C,$A42)/10,"")</f>
        <v/>
      </c>
      <c r="AB42" s="91">
        <f>IFERROR(AVERAGEIFS(统调负荷!$F:$F,统调负荷!$B:$B,AB$3,统调负荷!$C:$C,$A42)/10,"")</f>
        <v/>
      </c>
      <c r="AC42" s="91">
        <f>IFERROR(AVERAGEIFS(统调负荷!$F:$F,统调负荷!$B:$B,AC$3,统调负荷!$C:$C,$A42)/10,"")</f>
        <v/>
      </c>
      <c r="AD42" s="91" t="n"/>
      <c r="AE42" s="23">
        <f>AE7</f>
        <v/>
      </c>
      <c r="AF42" s="92">
        <f>IF(AF7*'节点均价-24点'!AG7&gt;0,1,0)</f>
        <v/>
      </c>
      <c r="AG42" s="92">
        <f>IF(AG7*'节点均价-24点'!AH7&gt;0,1,0)</f>
        <v/>
      </c>
      <c r="AH42" s="92">
        <f>IF(AH7*'节点均价-24点'!AI7&gt;0,1,0)</f>
        <v/>
      </c>
      <c r="AI42" s="92">
        <f>IF(AI7*'节点均价-24点'!AJ7&gt;0,1,0)</f>
        <v/>
      </c>
      <c r="AJ42" s="92">
        <f>IF(AJ7*'节点均价-24点'!AK7&gt;0,1,0)</f>
        <v/>
      </c>
      <c r="AK42" s="92">
        <f>IF(AK7*'节点均价-24点'!AL7&gt;0,1,0)</f>
        <v/>
      </c>
      <c r="AL42" s="92">
        <f>IF(AL7*'节点均价-24点'!AM7&gt;0,1,0)</f>
        <v/>
      </c>
      <c r="AM42" s="92">
        <f>IF(AM7*'节点均价-24点'!AN7&gt;0,1,0)</f>
        <v/>
      </c>
      <c r="AN42" s="92">
        <f>IF(AN7*'节点均价-24点'!AO7&gt;0,1,0)</f>
        <v/>
      </c>
      <c r="AO42" s="92">
        <f>IF(AO7*'节点均价-24点'!AP7&gt;0,1,0)</f>
        <v/>
      </c>
      <c r="AP42" s="92">
        <f>IF(AP7*'节点均价-24点'!AQ7&gt;0,1,0)</f>
        <v/>
      </c>
      <c r="AQ42" s="92">
        <f>IF(AQ7*'节点均价-24点'!AR7&gt;0,1,0)</f>
        <v/>
      </c>
      <c r="AR42" s="92">
        <f>IF(AR7*'节点均价-24点'!AS7&gt;0,1,0)</f>
        <v/>
      </c>
      <c r="AS42" s="92">
        <f>IF(AS7*'节点均价-24点'!AT7&gt;0,1,0)</f>
        <v/>
      </c>
      <c r="AT42" s="92">
        <f>IF(AT7*'节点均价-24点'!AU7&gt;0,1,0)</f>
        <v/>
      </c>
      <c r="AU42" s="92">
        <f>IF(AU7*'节点均价-24点'!AV7&gt;0,1,0)</f>
        <v/>
      </c>
      <c r="AV42" s="92">
        <f>IF(AV7*'节点均价-24点'!AW7&gt;0,1,0)</f>
        <v/>
      </c>
      <c r="AW42" s="92">
        <f>IF(AW7*'节点均价-24点'!AX7&gt;0,1,0)</f>
        <v/>
      </c>
      <c r="AX42" s="92">
        <f>IF(AX7*'节点均价-24点'!AY7&gt;0,1,0)</f>
        <v/>
      </c>
      <c r="AY42" s="92">
        <f>IF(AY7*'节点均价-24点'!AZ7&gt;0,1,0)</f>
        <v/>
      </c>
      <c r="AZ42" s="92">
        <f>IF(AZ7*'节点均价-24点'!BA7&gt;0,1,0)</f>
        <v/>
      </c>
      <c r="BA42" s="92">
        <f>IF(BA7*'节点均价-24点'!BB7&gt;0,1,0)</f>
        <v/>
      </c>
      <c r="BB42" s="92">
        <f>IF(BB7*'节点均价-24点'!BC7&gt;0,1,0)</f>
        <v/>
      </c>
      <c r="BC42" s="92">
        <f>IF(BC7*'节点均价-24点'!BD7&gt;0,1,0)</f>
        <v/>
      </c>
      <c r="BD42" s="59">
        <f>SUM(AF42:BC42)</f>
        <v/>
      </c>
    </row>
    <row r="43">
      <c r="A43" s="102">
        <f>统调负荷24小时!A43</f>
        <v/>
      </c>
      <c r="B43" s="100" t="inlineStr">
        <is>
          <t>实际</t>
        </is>
      </c>
      <c r="C43" s="91">
        <f>IFERROR(AVERAGE(F43:AC43),"")</f>
        <v/>
      </c>
      <c r="D43" s="91">
        <f>IFERROR(MAX(F43:AC43),"")</f>
        <v/>
      </c>
      <c r="E43" s="91">
        <f>IFERROR(MIN(F43:AC43),"")</f>
        <v/>
      </c>
      <c r="F43" s="91">
        <f>IFERROR(AVERAGEIFS(统调负荷!$O:$O,统调负荷!$B:$B,F$3,统调负荷!$C:$C,$A43)/10,"")</f>
        <v/>
      </c>
      <c r="G43" s="91">
        <f>IFERROR(AVERAGEIFS(统调负荷!$O:$O,统调负荷!$B:$B,G$3,统调负荷!$C:$C,$A43)/10,"")</f>
        <v/>
      </c>
      <c r="H43" s="91">
        <f>IFERROR(AVERAGEIFS(统调负荷!$O:$O,统调负荷!$B:$B,H$3,统调负荷!$C:$C,$A43)/10,"")</f>
        <v/>
      </c>
      <c r="I43" s="91">
        <f>IFERROR(AVERAGEIFS(统调负荷!$O:$O,统调负荷!$B:$B,I$3,统调负荷!$C:$C,$A43)/10,"")</f>
        <v/>
      </c>
      <c r="J43" s="91">
        <f>IFERROR(AVERAGEIFS(统调负荷!$O:$O,统调负荷!$B:$B,J$3,统调负荷!$C:$C,$A43)/10,"")</f>
        <v/>
      </c>
      <c r="K43" s="91">
        <f>IFERROR(AVERAGEIFS(统调负荷!$O:$O,统调负荷!$B:$B,K$3,统调负荷!$C:$C,$A43)/10,"")</f>
        <v/>
      </c>
      <c r="L43" s="91">
        <f>IFERROR(AVERAGEIFS(统调负荷!$O:$O,统调负荷!$B:$B,L$3,统调负荷!$C:$C,$A43)/10,"")</f>
        <v/>
      </c>
      <c r="M43" s="91">
        <f>IFERROR(AVERAGEIFS(统调负荷!$O:$O,统调负荷!$B:$B,M$3,统调负荷!$C:$C,$A43)/10,"")</f>
        <v/>
      </c>
      <c r="N43" s="91">
        <f>IFERROR(AVERAGEIFS(统调负荷!$O:$O,统调负荷!$B:$B,N$3,统调负荷!$C:$C,$A43)/10,"")</f>
        <v/>
      </c>
      <c r="O43" s="91">
        <f>IFERROR(AVERAGEIFS(统调负荷!$O:$O,统调负荷!$B:$B,O$3,统调负荷!$C:$C,$A43)/10,"")</f>
        <v/>
      </c>
      <c r="P43" s="91">
        <f>IFERROR(AVERAGEIFS(统调负荷!$O:$O,统调负荷!$B:$B,P$3,统调负荷!$C:$C,$A43)/10,"")</f>
        <v/>
      </c>
      <c r="Q43" s="91">
        <f>IFERROR(AVERAGEIFS(统调负荷!$O:$O,统调负荷!$B:$B,Q$3,统调负荷!$C:$C,$A43)/10,"")</f>
        <v/>
      </c>
      <c r="R43" s="91">
        <f>IFERROR(AVERAGEIFS(统调负荷!$O:$O,统调负荷!$B:$B,R$3,统调负荷!$C:$C,$A43)/10,"")</f>
        <v/>
      </c>
      <c r="S43" s="91">
        <f>IFERROR(AVERAGEIFS(统调负荷!$O:$O,统调负荷!$B:$B,S$3,统调负荷!$C:$C,$A43)/10,"")</f>
        <v/>
      </c>
      <c r="T43" s="91">
        <f>IFERROR(AVERAGEIFS(统调负荷!$O:$O,统调负荷!$B:$B,T$3,统调负荷!$C:$C,$A43)/10,"")</f>
        <v/>
      </c>
      <c r="U43" s="91">
        <f>IFERROR(AVERAGEIFS(统调负荷!$O:$O,统调负荷!$B:$B,U$3,统调负荷!$C:$C,$A43)/10,"")</f>
        <v/>
      </c>
      <c r="V43" s="91">
        <f>IFERROR(AVERAGEIFS(统调负荷!$O:$O,统调负荷!$B:$B,V$3,统调负荷!$C:$C,$A43)/10,"")</f>
        <v/>
      </c>
      <c r="W43" s="91">
        <f>IFERROR(AVERAGEIFS(统调负荷!$O:$O,统调负荷!$B:$B,W$3,统调负荷!$C:$C,$A43)/10,"")</f>
        <v/>
      </c>
      <c r="X43" s="91">
        <f>IFERROR(AVERAGEIFS(统调负荷!$O:$O,统调负荷!$B:$B,X$3,统调负荷!$C:$C,$A43)/10,"")</f>
        <v/>
      </c>
      <c r="Y43" s="91">
        <f>IFERROR(AVERAGEIFS(统调负荷!$O:$O,统调负荷!$B:$B,Y$3,统调负荷!$C:$C,$A43)/10,"")</f>
        <v/>
      </c>
      <c r="Z43" s="91">
        <f>IFERROR(AVERAGEIFS(统调负荷!$O:$O,统调负荷!$B:$B,Z$3,统调负荷!$C:$C,$A43)/10,"")</f>
        <v/>
      </c>
      <c r="AA43" s="91">
        <f>IFERROR(AVERAGEIFS(统调负荷!$O:$O,统调负荷!$B:$B,AA$3,统调负荷!$C:$C,$A43)/10,"")</f>
        <v/>
      </c>
      <c r="AB43" s="91">
        <f>IFERROR(AVERAGEIFS(统调负荷!$O:$O,统调负荷!$B:$B,AB$3,统调负荷!$C:$C,$A43)/10,"")</f>
        <v/>
      </c>
      <c r="AC43" s="91">
        <f>IFERROR(AVERAGEIFS(统调负荷!$O:$O,统调负荷!$B:$B,AC$3,统调负荷!$C:$C,$A43)/10,"")</f>
        <v/>
      </c>
      <c r="AD43" s="91" t="n"/>
      <c r="AE43" s="23">
        <f>AE8</f>
        <v/>
      </c>
      <c r="AF43" s="92">
        <f>IF(AF8*'节点均价-24点'!AG8&gt;0,1,0)</f>
        <v/>
      </c>
      <c r="AG43" s="92">
        <f>IF(AG8*'节点均价-24点'!AH8&gt;0,1,0)</f>
        <v/>
      </c>
      <c r="AH43" s="92">
        <f>IF(AH8*'节点均价-24点'!AI8&gt;0,1,0)</f>
        <v/>
      </c>
      <c r="AI43" s="92">
        <f>IF(AI8*'节点均价-24点'!AJ8&gt;0,1,0)</f>
        <v/>
      </c>
      <c r="AJ43" s="92">
        <f>IF(AJ8*'节点均价-24点'!AK8&gt;0,1,0)</f>
        <v/>
      </c>
      <c r="AK43" s="92">
        <f>IF(AK8*'节点均价-24点'!AL8&gt;0,1,0)</f>
        <v/>
      </c>
      <c r="AL43" s="92">
        <f>IF(AL8*'节点均价-24点'!AM8&gt;0,1,0)</f>
        <v/>
      </c>
      <c r="AM43" s="92">
        <f>IF(AM8*'节点均价-24点'!AN8&gt;0,1,0)</f>
        <v/>
      </c>
      <c r="AN43" s="92">
        <f>IF(AN8*'节点均价-24点'!AO8&gt;0,1,0)</f>
        <v/>
      </c>
      <c r="AO43" s="92">
        <f>IF(AO8*'节点均价-24点'!AP8&gt;0,1,0)</f>
        <v/>
      </c>
      <c r="AP43" s="92">
        <f>IF(AP8*'节点均价-24点'!AQ8&gt;0,1,0)</f>
        <v/>
      </c>
      <c r="AQ43" s="92">
        <f>IF(AQ8*'节点均价-24点'!AR8&gt;0,1,0)</f>
        <v/>
      </c>
      <c r="AR43" s="92">
        <f>IF(AR8*'节点均价-24点'!AS8&gt;0,1,0)</f>
        <v/>
      </c>
      <c r="AS43" s="92">
        <f>IF(AS8*'节点均价-24点'!AT8&gt;0,1,0)</f>
        <v/>
      </c>
      <c r="AT43" s="92">
        <f>IF(AT8*'节点均价-24点'!AU8&gt;0,1,0)</f>
        <v/>
      </c>
      <c r="AU43" s="92">
        <f>IF(AU8*'节点均价-24点'!AV8&gt;0,1,0)</f>
        <v/>
      </c>
      <c r="AV43" s="92">
        <f>IF(AV8*'节点均价-24点'!AW8&gt;0,1,0)</f>
        <v/>
      </c>
      <c r="AW43" s="92">
        <f>IF(AW8*'节点均价-24点'!AX8&gt;0,1,0)</f>
        <v/>
      </c>
      <c r="AX43" s="92">
        <f>IF(AX8*'节点均价-24点'!AY8&gt;0,1,0)</f>
        <v/>
      </c>
      <c r="AY43" s="92">
        <f>IF(AY8*'节点均价-24点'!AZ8&gt;0,1,0)</f>
        <v/>
      </c>
      <c r="AZ43" s="92">
        <f>IF(AZ8*'节点均价-24点'!BA8&gt;0,1,0)</f>
        <v/>
      </c>
      <c r="BA43" s="92">
        <f>IF(BA8*'节点均价-24点'!BB8&gt;0,1,0)</f>
        <v/>
      </c>
      <c r="BB43" s="92">
        <f>IF(BB8*'节点均价-24点'!BC8&gt;0,1,0)</f>
        <v/>
      </c>
      <c r="BC43" s="92">
        <f>IF(BC8*'节点均价-24点'!BD8&gt;0,1,0)</f>
        <v/>
      </c>
      <c r="BD43" s="59">
        <f>SUM(AF43:BC43)</f>
        <v/>
      </c>
    </row>
    <row r="44">
      <c r="A44" s="102">
        <f>统调负荷24小时!A44</f>
        <v/>
      </c>
      <c r="B44" s="100" t="inlineStr">
        <is>
          <t>预测</t>
        </is>
      </c>
      <c r="C44" s="91">
        <f>IFERROR(AVERAGE(F44:AC44),"")</f>
        <v/>
      </c>
      <c r="D44" s="91">
        <f>IFERROR(MAX(F44:AC44),"")</f>
        <v/>
      </c>
      <c r="E44" s="91">
        <f>IFERROR(MIN(F44:AC44),"")</f>
        <v/>
      </c>
      <c r="F44" s="91">
        <f>IFERROR(AVERAGEIFS(统调负荷!$F:$F,统调负荷!$B:$B,F$3,统调负荷!$C:$C,$A44)/10,"")</f>
        <v/>
      </c>
      <c r="G44" s="91">
        <f>IFERROR(AVERAGEIFS(统调负荷!$F:$F,统调负荷!$B:$B,G$3,统调负荷!$C:$C,$A44)/10,"")</f>
        <v/>
      </c>
      <c r="H44" s="91">
        <f>IFERROR(AVERAGEIFS(统调负荷!$F:$F,统调负荷!$B:$B,H$3,统调负荷!$C:$C,$A44)/10,"")</f>
        <v/>
      </c>
      <c r="I44" s="91">
        <f>IFERROR(AVERAGEIFS(统调负荷!$F:$F,统调负荷!$B:$B,I$3,统调负荷!$C:$C,$A44)/10,"")</f>
        <v/>
      </c>
      <c r="J44" s="91">
        <f>IFERROR(AVERAGEIFS(统调负荷!$F:$F,统调负荷!$B:$B,J$3,统调负荷!$C:$C,$A44)/10,"")</f>
        <v/>
      </c>
      <c r="K44" s="91">
        <f>IFERROR(AVERAGEIFS(统调负荷!$F:$F,统调负荷!$B:$B,K$3,统调负荷!$C:$C,$A44)/10,"")</f>
        <v/>
      </c>
      <c r="L44" s="91">
        <f>IFERROR(AVERAGEIFS(统调负荷!$F:$F,统调负荷!$B:$B,L$3,统调负荷!$C:$C,$A44)/10,"")</f>
        <v/>
      </c>
      <c r="M44" s="91">
        <f>IFERROR(AVERAGEIFS(统调负荷!$F:$F,统调负荷!$B:$B,M$3,统调负荷!$C:$C,$A44)/10,"")</f>
        <v/>
      </c>
      <c r="N44" s="91">
        <f>IFERROR(AVERAGEIFS(统调负荷!$F:$F,统调负荷!$B:$B,N$3,统调负荷!$C:$C,$A44)/10,"")</f>
        <v/>
      </c>
      <c r="O44" s="91">
        <f>IFERROR(AVERAGEIFS(统调负荷!$F:$F,统调负荷!$B:$B,O$3,统调负荷!$C:$C,$A44)/10,"")</f>
        <v/>
      </c>
      <c r="P44" s="91">
        <f>IFERROR(AVERAGEIFS(统调负荷!$F:$F,统调负荷!$B:$B,P$3,统调负荷!$C:$C,$A44)/10,"")</f>
        <v/>
      </c>
      <c r="Q44" s="91">
        <f>IFERROR(AVERAGEIFS(统调负荷!$F:$F,统调负荷!$B:$B,Q$3,统调负荷!$C:$C,$A44)/10,"")</f>
        <v/>
      </c>
      <c r="R44" s="91">
        <f>IFERROR(AVERAGEIFS(统调负荷!$F:$F,统调负荷!$B:$B,R$3,统调负荷!$C:$C,$A44)/10,"")</f>
        <v/>
      </c>
      <c r="S44" s="91">
        <f>IFERROR(AVERAGEIFS(统调负荷!$F:$F,统调负荷!$B:$B,S$3,统调负荷!$C:$C,$A44)/10,"")</f>
        <v/>
      </c>
      <c r="T44" s="91">
        <f>IFERROR(AVERAGEIFS(统调负荷!$F:$F,统调负荷!$B:$B,T$3,统调负荷!$C:$C,$A44)/10,"")</f>
        <v/>
      </c>
      <c r="U44" s="91">
        <f>IFERROR(AVERAGEIFS(统调负荷!$F:$F,统调负荷!$B:$B,U$3,统调负荷!$C:$C,$A44)/10,"")</f>
        <v/>
      </c>
      <c r="V44" s="91">
        <f>IFERROR(AVERAGEIFS(统调负荷!$F:$F,统调负荷!$B:$B,V$3,统调负荷!$C:$C,$A44)/10,"")</f>
        <v/>
      </c>
      <c r="W44" s="91">
        <f>IFERROR(AVERAGEIFS(统调负荷!$F:$F,统调负荷!$B:$B,W$3,统调负荷!$C:$C,$A44)/10,"")</f>
        <v/>
      </c>
      <c r="X44" s="91">
        <f>IFERROR(AVERAGEIFS(统调负荷!$F:$F,统调负荷!$B:$B,X$3,统调负荷!$C:$C,$A44)/10,"")</f>
        <v/>
      </c>
      <c r="Y44" s="91">
        <f>IFERROR(AVERAGEIFS(统调负荷!$F:$F,统调负荷!$B:$B,Y$3,统调负荷!$C:$C,$A44)/10,"")</f>
        <v/>
      </c>
      <c r="Z44" s="91">
        <f>IFERROR(AVERAGEIFS(统调负荷!$F:$F,统调负荷!$B:$B,Z$3,统调负荷!$C:$C,$A44)/10,"")</f>
        <v/>
      </c>
      <c r="AA44" s="91">
        <f>IFERROR(AVERAGEIFS(统调负荷!$F:$F,统调负荷!$B:$B,AA$3,统调负荷!$C:$C,$A44)/10,"")</f>
        <v/>
      </c>
      <c r="AB44" s="91">
        <f>IFERROR(AVERAGEIFS(统调负荷!$F:$F,统调负荷!$B:$B,AB$3,统调负荷!$C:$C,$A44)/10,"")</f>
        <v/>
      </c>
      <c r="AC44" s="91">
        <f>IFERROR(AVERAGEIFS(统调负荷!$F:$F,统调负荷!$B:$B,AC$3,统调负荷!$C:$C,$A44)/10,"")</f>
        <v/>
      </c>
      <c r="AD44" s="91" t="n"/>
      <c r="AE44" s="23">
        <f>AE9</f>
        <v/>
      </c>
      <c r="AF44" s="92">
        <f>IF(AF9*'节点均价-24点'!AG9&gt;0,1,0)</f>
        <v/>
      </c>
      <c r="AG44" s="92">
        <f>IF(AG9*'节点均价-24点'!AH9&gt;0,1,0)</f>
        <v/>
      </c>
      <c r="AH44" s="92">
        <f>IF(AH9*'节点均价-24点'!AI9&gt;0,1,0)</f>
        <v/>
      </c>
      <c r="AI44" s="92">
        <f>IF(AI9*'节点均价-24点'!AJ9&gt;0,1,0)</f>
        <v/>
      </c>
      <c r="AJ44" s="92">
        <f>IF(AJ9*'节点均价-24点'!AK9&gt;0,1,0)</f>
        <v/>
      </c>
      <c r="AK44" s="92">
        <f>IF(AK9*'节点均价-24点'!AL9&gt;0,1,0)</f>
        <v/>
      </c>
      <c r="AL44" s="92">
        <f>IF(AL9*'节点均价-24点'!AM9&gt;0,1,0)</f>
        <v/>
      </c>
      <c r="AM44" s="92">
        <f>IF(AM9*'节点均价-24点'!AN9&gt;0,1,0)</f>
        <v/>
      </c>
      <c r="AN44" s="92">
        <f>IF(AN9*'节点均价-24点'!AO9&gt;0,1,0)</f>
        <v/>
      </c>
      <c r="AO44" s="92">
        <f>IF(AO9*'节点均价-24点'!AP9&gt;0,1,0)</f>
        <v/>
      </c>
      <c r="AP44" s="92">
        <f>IF(AP9*'节点均价-24点'!AQ9&gt;0,1,0)</f>
        <v/>
      </c>
      <c r="AQ44" s="92">
        <f>IF(AQ9*'节点均价-24点'!AR9&gt;0,1,0)</f>
        <v/>
      </c>
      <c r="AR44" s="92">
        <f>IF(AR9*'节点均价-24点'!AS9&gt;0,1,0)</f>
        <v/>
      </c>
      <c r="AS44" s="92">
        <f>IF(AS9*'节点均价-24点'!AT9&gt;0,1,0)</f>
        <v/>
      </c>
      <c r="AT44" s="92">
        <f>IF(AT9*'节点均价-24点'!AU9&gt;0,1,0)</f>
        <v/>
      </c>
      <c r="AU44" s="92">
        <f>IF(AU9*'节点均价-24点'!AV9&gt;0,1,0)</f>
        <v/>
      </c>
      <c r="AV44" s="92">
        <f>IF(AV9*'节点均价-24点'!AW9&gt;0,1,0)</f>
        <v/>
      </c>
      <c r="AW44" s="92">
        <f>IF(AW9*'节点均价-24点'!AX9&gt;0,1,0)</f>
        <v/>
      </c>
      <c r="AX44" s="92">
        <f>IF(AX9*'节点均价-24点'!AY9&gt;0,1,0)</f>
        <v/>
      </c>
      <c r="AY44" s="92">
        <f>IF(AY9*'节点均价-24点'!AZ9&gt;0,1,0)</f>
        <v/>
      </c>
      <c r="AZ44" s="92">
        <f>IF(AZ9*'节点均价-24点'!BA9&gt;0,1,0)</f>
        <v/>
      </c>
      <c r="BA44" s="92">
        <f>IF(BA9*'节点均价-24点'!BB9&gt;0,1,0)</f>
        <v/>
      </c>
      <c r="BB44" s="92">
        <f>IF(BB9*'节点均价-24点'!BC9&gt;0,1,0)</f>
        <v/>
      </c>
      <c r="BC44" s="92">
        <f>IF(BC9*'节点均价-24点'!BD9&gt;0,1,0)</f>
        <v/>
      </c>
      <c r="BD44" s="59">
        <f>SUM(AF44:BC44)</f>
        <v/>
      </c>
    </row>
    <row r="45">
      <c r="A45" s="102">
        <f>统调负荷24小时!A45</f>
        <v/>
      </c>
      <c r="B45" s="100" t="inlineStr">
        <is>
          <t>实际</t>
        </is>
      </c>
      <c r="C45" s="91">
        <f>IFERROR(AVERAGE(F45:AC45),"")</f>
        <v/>
      </c>
      <c r="D45" s="91">
        <f>IFERROR(MAX(F45:AC45),"")</f>
        <v/>
      </c>
      <c r="E45" s="91">
        <f>IFERROR(MIN(F45:AC45),"")</f>
        <v/>
      </c>
      <c r="F45" s="91">
        <f>IFERROR(AVERAGEIFS(统调负荷!$O:$O,统调负荷!$B:$B,F$3,统调负荷!$C:$C,$A45)/10,"")</f>
        <v/>
      </c>
      <c r="G45" s="91">
        <f>IFERROR(AVERAGEIFS(统调负荷!$O:$O,统调负荷!$B:$B,G$3,统调负荷!$C:$C,$A45)/10,"")</f>
        <v/>
      </c>
      <c r="H45" s="91">
        <f>IFERROR(AVERAGEIFS(统调负荷!$O:$O,统调负荷!$B:$B,H$3,统调负荷!$C:$C,$A45)/10,"")</f>
        <v/>
      </c>
      <c r="I45" s="91">
        <f>IFERROR(AVERAGEIFS(统调负荷!$O:$O,统调负荷!$B:$B,I$3,统调负荷!$C:$C,$A45)/10,"")</f>
        <v/>
      </c>
      <c r="J45" s="91">
        <f>IFERROR(AVERAGEIFS(统调负荷!$O:$O,统调负荷!$B:$B,J$3,统调负荷!$C:$C,$A45)/10,"")</f>
        <v/>
      </c>
      <c r="K45" s="91">
        <f>IFERROR(AVERAGEIFS(统调负荷!$O:$O,统调负荷!$B:$B,K$3,统调负荷!$C:$C,$A45)/10,"")</f>
        <v/>
      </c>
      <c r="L45" s="91">
        <f>IFERROR(AVERAGEIFS(统调负荷!$O:$O,统调负荷!$B:$B,L$3,统调负荷!$C:$C,$A45)/10,"")</f>
        <v/>
      </c>
      <c r="M45" s="91">
        <f>IFERROR(AVERAGEIFS(统调负荷!$O:$O,统调负荷!$B:$B,M$3,统调负荷!$C:$C,$A45)/10,"")</f>
        <v/>
      </c>
      <c r="N45" s="91">
        <f>IFERROR(AVERAGEIFS(统调负荷!$O:$O,统调负荷!$B:$B,N$3,统调负荷!$C:$C,$A45)/10,"")</f>
        <v/>
      </c>
      <c r="O45" s="91">
        <f>IFERROR(AVERAGEIFS(统调负荷!$O:$O,统调负荷!$B:$B,O$3,统调负荷!$C:$C,$A45)/10,"")</f>
        <v/>
      </c>
      <c r="P45" s="91">
        <f>IFERROR(AVERAGEIFS(统调负荷!$O:$O,统调负荷!$B:$B,P$3,统调负荷!$C:$C,$A45)/10,"")</f>
        <v/>
      </c>
      <c r="Q45" s="91">
        <f>IFERROR(AVERAGEIFS(统调负荷!$O:$O,统调负荷!$B:$B,Q$3,统调负荷!$C:$C,$A45)/10,"")</f>
        <v/>
      </c>
      <c r="R45" s="91">
        <f>IFERROR(AVERAGEIFS(统调负荷!$O:$O,统调负荷!$B:$B,R$3,统调负荷!$C:$C,$A45)/10,"")</f>
        <v/>
      </c>
      <c r="S45" s="91">
        <f>IFERROR(AVERAGEIFS(统调负荷!$O:$O,统调负荷!$B:$B,S$3,统调负荷!$C:$C,$A45)/10,"")</f>
        <v/>
      </c>
      <c r="T45" s="91">
        <f>IFERROR(AVERAGEIFS(统调负荷!$O:$O,统调负荷!$B:$B,T$3,统调负荷!$C:$C,$A45)/10,"")</f>
        <v/>
      </c>
      <c r="U45" s="91">
        <f>IFERROR(AVERAGEIFS(统调负荷!$O:$O,统调负荷!$B:$B,U$3,统调负荷!$C:$C,$A45)/10,"")</f>
        <v/>
      </c>
      <c r="V45" s="91">
        <f>IFERROR(AVERAGEIFS(统调负荷!$O:$O,统调负荷!$B:$B,V$3,统调负荷!$C:$C,$A45)/10,"")</f>
        <v/>
      </c>
      <c r="W45" s="91">
        <f>IFERROR(AVERAGEIFS(统调负荷!$O:$O,统调负荷!$B:$B,W$3,统调负荷!$C:$C,$A45)/10,"")</f>
        <v/>
      </c>
      <c r="X45" s="91">
        <f>IFERROR(AVERAGEIFS(统调负荷!$O:$O,统调负荷!$B:$B,X$3,统调负荷!$C:$C,$A45)/10,"")</f>
        <v/>
      </c>
      <c r="Y45" s="91">
        <f>IFERROR(AVERAGEIFS(统调负荷!$O:$O,统调负荷!$B:$B,Y$3,统调负荷!$C:$C,$A45)/10,"")</f>
        <v/>
      </c>
      <c r="Z45" s="91">
        <f>IFERROR(AVERAGEIFS(统调负荷!$O:$O,统调负荷!$B:$B,Z$3,统调负荷!$C:$C,$A45)/10,"")</f>
        <v/>
      </c>
      <c r="AA45" s="91">
        <f>IFERROR(AVERAGEIFS(统调负荷!$O:$O,统调负荷!$B:$B,AA$3,统调负荷!$C:$C,$A45)/10,"")</f>
        <v/>
      </c>
      <c r="AB45" s="91">
        <f>IFERROR(AVERAGEIFS(统调负荷!$O:$O,统调负荷!$B:$B,AB$3,统调负荷!$C:$C,$A45)/10,"")</f>
        <v/>
      </c>
      <c r="AC45" s="91">
        <f>IFERROR(AVERAGEIFS(统调负荷!$O:$O,统调负荷!$B:$B,AC$3,统调负荷!$C:$C,$A45)/10,"")</f>
        <v/>
      </c>
      <c r="AD45" s="91" t="n"/>
      <c r="AE45" s="23">
        <f>AE10</f>
        <v/>
      </c>
      <c r="AF45" s="92">
        <f>IF(AF10*'节点均价-24点'!AG10&gt;0,1,0)</f>
        <v/>
      </c>
      <c r="AG45" s="92">
        <f>IF(AG10*'节点均价-24点'!AH10&gt;0,1,0)</f>
        <v/>
      </c>
      <c r="AH45" s="92">
        <f>IF(AH10*'节点均价-24点'!AI10&gt;0,1,0)</f>
        <v/>
      </c>
      <c r="AI45" s="92">
        <f>IF(AI10*'节点均价-24点'!AJ10&gt;0,1,0)</f>
        <v/>
      </c>
      <c r="AJ45" s="92">
        <f>IF(AJ10*'节点均价-24点'!AK10&gt;0,1,0)</f>
        <v/>
      </c>
      <c r="AK45" s="92">
        <f>IF(AK10*'节点均价-24点'!AL10&gt;0,1,0)</f>
        <v/>
      </c>
      <c r="AL45" s="92">
        <f>IF(AL10*'节点均价-24点'!AM10&gt;0,1,0)</f>
        <v/>
      </c>
      <c r="AM45" s="92">
        <f>IF(AM10*'节点均价-24点'!AN10&gt;0,1,0)</f>
        <v/>
      </c>
      <c r="AN45" s="92">
        <f>IF(AN10*'节点均价-24点'!AO10&gt;0,1,0)</f>
        <v/>
      </c>
      <c r="AO45" s="92">
        <f>IF(AO10*'节点均价-24点'!AP10&gt;0,1,0)</f>
        <v/>
      </c>
      <c r="AP45" s="92">
        <f>IF(AP10*'节点均价-24点'!AQ10&gt;0,1,0)</f>
        <v/>
      </c>
      <c r="AQ45" s="92">
        <f>IF(AQ10*'节点均价-24点'!AR10&gt;0,1,0)</f>
        <v/>
      </c>
      <c r="AR45" s="92">
        <f>IF(AR10*'节点均价-24点'!AS10&gt;0,1,0)</f>
        <v/>
      </c>
      <c r="AS45" s="92">
        <f>IF(AS10*'节点均价-24点'!AT10&gt;0,1,0)</f>
        <v/>
      </c>
      <c r="AT45" s="92">
        <f>IF(AT10*'节点均价-24点'!AU10&gt;0,1,0)</f>
        <v/>
      </c>
      <c r="AU45" s="92">
        <f>IF(AU10*'节点均价-24点'!AV10&gt;0,1,0)</f>
        <v/>
      </c>
      <c r="AV45" s="92">
        <f>IF(AV10*'节点均价-24点'!AW10&gt;0,1,0)</f>
        <v/>
      </c>
      <c r="AW45" s="92">
        <f>IF(AW10*'节点均价-24点'!AX10&gt;0,1,0)</f>
        <v/>
      </c>
      <c r="AX45" s="92">
        <f>IF(AX10*'节点均价-24点'!AY10&gt;0,1,0)</f>
        <v/>
      </c>
      <c r="AY45" s="92">
        <f>IF(AY10*'节点均价-24点'!AZ10&gt;0,1,0)</f>
        <v/>
      </c>
      <c r="AZ45" s="92">
        <f>IF(AZ10*'节点均价-24点'!BA10&gt;0,1,0)</f>
        <v/>
      </c>
      <c r="BA45" s="92">
        <f>IF(BA10*'节点均价-24点'!BB10&gt;0,1,0)</f>
        <v/>
      </c>
      <c r="BB45" s="92">
        <f>IF(BB10*'节点均价-24点'!BC10&gt;0,1,0)</f>
        <v/>
      </c>
      <c r="BC45" s="92">
        <f>IF(BC10*'节点均价-24点'!BD10&gt;0,1,0)</f>
        <v/>
      </c>
      <c r="BD45" s="59">
        <f>SUM(AF45:BC45)</f>
        <v/>
      </c>
    </row>
    <row r="46">
      <c r="A46" s="102">
        <f>统调负荷24小时!A46</f>
        <v/>
      </c>
      <c r="B46" s="100" t="inlineStr">
        <is>
          <t>预测</t>
        </is>
      </c>
      <c r="C46" s="91">
        <f>IFERROR(AVERAGE(F46:AC46),"")</f>
        <v/>
      </c>
      <c r="D46" s="91">
        <f>IFERROR(MAX(F46:AC46),"")</f>
        <v/>
      </c>
      <c r="E46" s="91">
        <f>IFERROR(MIN(F46:AC46),"")</f>
        <v/>
      </c>
      <c r="F46" s="91">
        <f>IFERROR(AVERAGEIFS(统调负荷!$F:$F,统调负荷!$B:$B,F$3,统调负荷!$C:$C,$A46)/10,"")</f>
        <v/>
      </c>
      <c r="G46" s="91">
        <f>IFERROR(AVERAGEIFS(统调负荷!$F:$F,统调负荷!$B:$B,G$3,统调负荷!$C:$C,$A46)/10,"")</f>
        <v/>
      </c>
      <c r="H46" s="91">
        <f>IFERROR(AVERAGEIFS(统调负荷!$F:$F,统调负荷!$B:$B,H$3,统调负荷!$C:$C,$A46)/10,"")</f>
        <v/>
      </c>
      <c r="I46" s="91">
        <f>IFERROR(AVERAGEIFS(统调负荷!$F:$F,统调负荷!$B:$B,I$3,统调负荷!$C:$C,$A46)/10,"")</f>
        <v/>
      </c>
      <c r="J46" s="91">
        <f>IFERROR(AVERAGEIFS(统调负荷!$F:$F,统调负荷!$B:$B,J$3,统调负荷!$C:$C,$A46)/10,"")</f>
        <v/>
      </c>
      <c r="K46" s="91">
        <f>IFERROR(AVERAGEIFS(统调负荷!$F:$F,统调负荷!$B:$B,K$3,统调负荷!$C:$C,$A46)/10,"")</f>
        <v/>
      </c>
      <c r="L46" s="91">
        <f>IFERROR(AVERAGEIFS(统调负荷!$F:$F,统调负荷!$B:$B,L$3,统调负荷!$C:$C,$A46)/10,"")</f>
        <v/>
      </c>
      <c r="M46" s="91">
        <f>IFERROR(AVERAGEIFS(统调负荷!$F:$F,统调负荷!$B:$B,M$3,统调负荷!$C:$C,$A46)/10,"")</f>
        <v/>
      </c>
      <c r="N46" s="91">
        <f>IFERROR(AVERAGEIFS(统调负荷!$F:$F,统调负荷!$B:$B,N$3,统调负荷!$C:$C,$A46)/10,"")</f>
        <v/>
      </c>
      <c r="O46" s="91">
        <f>IFERROR(AVERAGEIFS(统调负荷!$F:$F,统调负荷!$B:$B,O$3,统调负荷!$C:$C,$A46)/10,"")</f>
        <v/>
      </c>
      <c r="P46" s="91">
        <f>IFERROR(AVERAGEIFS(统调负荷!$F:$F,统调负荷!$B:$B,P$3,统调负荷!$C:$C,$A46)/10,"")</f>
        <v/>
      </c>
      <c r="Q46" s="91">
        <f>IFERROR(AVERAGEIFS(统调负荷!$F:$F,统调负荷!$B:$B,Q$3,统调负荷!$C:$C,$A46)/10,"")</f>
        <v/>
      </c>
      <c r="R46" s="91">
        <f>IFERROR(AVERAGEIFS(统调负荷!$F:$F,统调负荷!$B:$B,R$3,统调负荷!$C:$C,$A46)/10,"")</f>
        <v/>
      </c>
      <c r="S46" s="91">
        <f>IFERROR(AVERAGEIFS(统调负荷!$F:$F,统调负荷!$B:$B,S$3,统调负荷!$C:$C,$A46)/10,"")</f>
        <v/>
      </c>
      <c r="T46" s="91">
        <f>IFERROR(AVERAGEIFS(统调负荷!$F:$F,统调负荷!$B:$B,T$3,统调负荷!$C:$C,$A46)/10,"")</f>
        <v/>
      </c>
      <c r="U46" s="91">
        <f>IFERROR(AVERAGEIFS(统调负荷!$F:$F,统调负荷!$B:$B,U$3,统调负荷!$C:$C,$A46)/10,"")</f>
        <v/>
      </c>
      <c r="V46" s="91">
        <f>IFERROR(AVERAGEIFS(统调负荷!$F:$F,统调负荷!$B:$B,V$3,统调负荷!$C:$C,$A46)/10,"")</f>
        <v/>
      </c>
      <c r="W46" s="91">
        <f>IFERROR(AVERAGEIFS(统调负荷!$F:$F,统调负荷!$B:$B,W$3,统调负荷!$C:$C,$A46)/10,"")</f>
        <v/>
      </c>
      <c r="X46" s="91">
        <f>IFERROR(AVERAGEIFS(统调负荷!$F:$F,统调负荷!$B:$B,X$3,统调负荷!$C:$C,$A46)/10,"")</f>
        <v/>
      </c>
      <c r="Y46" s="91">
        <f>IFERROR(AVERAGEIFS(统调负荷!$F:$F,统调负荷!$B:$B,Y$3,统调负荷!$C:$C,$A46)/10,"")</f>
        <v/>
      </c>
      <c r="Z46" s="91">
        <f>IFERROR(AVERAGEIFS(统调负荷!$F:$F,统调负荷!$B:$B,Z$3,统调负荷!$C:$C,$A46)/10,"")</f>
        <v/>
      </c>
      <c r="AA46" s="91">
        <f>IFERROR(AVERAGEIFS(统调负荷!$F:$F,统调负荷!$B:$B,AA$3,统调负荷!$C:$C,$A46)/10,"")</f>
        <v/>
      </c>
      <c r="AB46" s="91">
        <f>IFERROR(AVERAGEIFS(统调负荷!$F:$F,统调负荷!$B:$B,AB$3,统调负荷!$C:$C,$A46)/10,"")</f>
        <v/>
      </c>
      <c r="AC46" s="91">
        <f>IFERROR(AVERAGEIFS(统调负荷!$F:$F,统调负荷!$B:$B,AC$3,统调负荷!$C:$C,$A46)/10,"")</f>
        <v/>
      </c>
      <c r="AD46" s="91" t="n"/>
      <c r="AE46" s="23">
        <f>AE11</f>
        <v/>
      </c>
      <c r="AF46" s="92">
        <f>IF(AF11*'节点均价-24点'!AG11&gt;0,1,0)</f>
        <v/>
      </c>
      <c r="AG46" s="92">
        <f>IF(AG11*'节点均价-24点'!AH11&gt;0,1,0)</f>
        <v/>
      </c>
      <c r="AH46" s="92">
        <f>IF(AH11*'节点均价-24点'!AI11&gt;0,1,0)</f>
        <v/>
      </c>
      <c r="AI46" s="92">
        <f>IF(AI11*'节点均价-24点'!AJ11&gt;0,1,0)</f>
        <v/>
      </c>
      <c r="AJ46" s="92">
        <f>IF(AJ11*'节点均价-24点'!AK11&gt;0,1,0)</f>
        <v/>
      </c>
      <c r="AK46" s="92">
        <f>IF(AK11*'节点均价-24点'!AL11&gt;0,1,0)</f>
        <v/>
      </c>
      <c r="AL46" s="92">
        <f>IF(AL11*'节点均价-24点'!AM11&gt;0,1,0)</f>
        <v/>
      </c>
      <c r="AM46" s="92">
        <f>IF(AM11*'节点均价-24点'!AN11&gt;0,1,0)</f>
        <v/>
      </c>
      <c r="AN46" s="92">
        <f>IF(AN11*'节点均价-24点'!AO11&gt;0,1,0)</f>
        <v/>
      </c>
      <c r="AO46" s="92">
        <f>IF(AO11*'节点均价-24点'!AP11&gt;0,1,0)</f>
        <v/>
      </c>
      <c r="AP46" s="92">
        <f>IF(AP11*'节点均价-24点'!AQ11&gt;0,1,0)</f>
        <v/>
      </c>
      <c r="AQ46" s="92">
        <f>IF(AQ11*'节点均价-24点'!AR11&gt;0,1,0)</f>
        <v/>
      </c>
      <c r="AR46" s="92">
        <f>IF(AR11*'节点均价-24点'!AS11&gt;0,1,0)</f>
        <v/>
      </c>
      <c r="AS46" s="92">
        <f>IF(AS11*'节点均价-24点'!AT11&gt;0,1,0)</f>
        <v/>
      </c>
      <c r="AT46" s="92">
        <f>IF(AT11*'节点均价-24点'!AU11&gt;0,1,0)</f>
        <v/>
      </c>
      <c r="AU46" s="92">
        <f>IF(AU11*'节点均价-24点'!AV11&gt;0,1,0)</f>
        <v/>
      </c>
      <c r="AV46" s="92">
        <f>IF(AV11*'节点均价-24点'!AW11&gt;0,1,0)</f>
        <v/>
      </c>
      <c r="AW46" s="92">
        <f>IF(AW11*'节点均价-24点'!AX11&gt;0,1,0)</f>
        <v/>
      </c>
      <c r="AX46" s="92">
        <f>IF(AX11*'节点均价-24点'!AY11&gt;0,1,0)</f>
        <v/>
      </c>
      <c r="AY46" s="92">
        <f>IF(AY11*'节点均价-24点'!AZ11&gt;0,1,0)</f>
        <v/>
      </c>
      <c r="AZ46" s="92">
        <f>IF(AZ11*'节点均价-24点'!BA11&gt;0,1,0)</f>
        <v/>
      </c>
      <c r="BA46" s="92">
        <f>IF(BA11*'节点均价-24点'!BB11&gt;0,1,0)</f>
        <v/>
      </c>
      <c r="BB46" s="92">
        <f>IF(BB11*'节点均价-24点'!BC11&gt;0,1,0)</f>
        <v/>
      </c>
      <c r="BC46" s="92">
        <f>IF(BC11*'节点均价-24点'!BD11&gt;0,1,0)</f>
        <v/>
      </c>
      <c r="BD46" s="59">
        <f>SUM(AF46:BC46)</f>
        <v/>
      </c>
    </row>
    <row r="47">
      <c r="A47" s="102">
        <f>统调负荷24小时!A47</f>
        <v/>
      </c>
      <c r="B47" s="100" t="inlineStr">
        <is>
          <t>实际</t>
        </is>
      </c>
      <c r="C47" s="91">
        <f>IFERROR(AVERAGE(F47:AC47),"")</f>
        <v/>
      </c>
      <c r="D47" s="91">
        <f>IFERROR(MAX(F47:AC47),"")</f>
        <v/>
      </c>
      <c r="E47" s="91">
        <f>IFERROR(MIN(F47:AC47),"")</f>
        <v/>
      </c>
      <c r="F47" s="91">
        <f>IFERROR(AVERAGEIFS(统调负荷!$O:$O,统调负荷!$B:$B,F$3,统调负荷!$C:$C,$A47)/10,"")</f>
        <v/>
      </c>
      <c r="G47" s="91">
        <f>IFERROR(AVERAGEIFS(统调负荷!$O:$O,统调负荷!$B:$B,G$3,统调负荷!$C:$C,$A47)/10,"")</f>
        <v/>
      </c>
      <c r="H47" s="91">
        <f>IFERROR(AVERAGEIFS(统调负荷!$O:$O,统调负荷!$B:$B,H$3,统调负荷!$C:$C,$A47)/10,"")</f>
        <v/>
      </c>
      <c r="I47" s="91">
        <f>IFERROR(AVERAGEIFS(统调负荷!$O:$O,统调负荷!$B:$B,I$3,统调负荷!$C:$C,$A47)/10,"")</f>
        <v/>
      </c>
      <c r="J47" s="91">
        <f>IFERROR(AVERAGEIFS(统调负荷!$O:$O,统调负荷!$B:$B,J$3,统调负荷!$C:$C,$A47)/10,"")</f>
        <v/>
      </c>
      <c r="K47" s="91">
        <f>IFERROR(AVERAGEIFS(统调负荷!$O:$O,统调负荷!$B:$B,K$3,统调负荷!$C:$C,$A47)/10,"")</f>
        <v/>
      </c>
      <c r="L47" s="91">
        <f>IFERROR(AVERAGEIFS(统调负荷!$O:$O,统调负荷!$B:$B,L$3,统调负荷!$C:$C,$A47)/10,"")</f>
        <v/>
      </c>
      <c r="M47" s="91">
        <f>IFERROR(AVERAGEIFS(统调负荷!$O:$O,统调负荷!$B:$B,M$3,统调负荷!$C:$C,$A47)/10,"")</f>
        <v/>
      </c>
      <c r="N47" s="91">
        <f>IFERROR(AVERAGEIFS(统调负荷!$O:$O,统调负荷!$B:$B,N$3,统调负荷!$C:$C,$A47)/10,"")</f>
        <v/>
      </c>
      <c r="O47" s="91">
        <f>IFERROR(AVERAGEIFS(统调负荷!$O:$O,统调负荷!$B:$B,O$3,统调负荷!$C:$C,$A47)/10,"")</f>
        <v/>
      </c>
      <c r="P47" s="91">
        <f>IFERROR(AVERAGEIFS(统调负荷!$O:$O,统调负荷!$B:$B,P$3,统调负荷!$C:$C,$A47)/10,"")</f>
        <v/>
      </c>
      <c r="Q47" s="91">
        <f>IFERROR(AVERAGEIFS(统调负荷!$O:$O,统调负荷!$B:$B,Q$3,统调负荷!$C:$C,$A47)/10,"")</f>
        <v/>
      </c>
      <c r="R47" s="91">
        <f>IFERROR(AVERAGEIFS(统调负荷!$O:$O,统调负荷!$B:$B,R$3,统调负荷!$C:$C,$A47)/10,"")</f>
        <v/>
      </c>
      <c r="S47" s="91">
        <f>IFERROR(AVERAGEIFS(统调负荷!$O:$O,统调负荷!$B:$B,S$3,统调负荷!$C:$C,$A47)/10,"")</f>
        <v/>
      </c>
      <c r="T47" s="91">
        <f>IFERROR(AVERAGEIFS(统调负荷!$O:$O,统调负荷!$B:$B,T$3,统调负荷!$C:$C,$A47)/10,"")</f>
        <v/>
      </c>
      <c r="U47" s="91">
        <f>IFERROR(AVERAGEIFS(统调负荷!$O:$O,统调负荷!$B:$B,U$3,统调负荷!$C:$C,$A47)/10,"")</f>
        <v/>
      </c>
      <c r="V47" s="91">
        <f>IFERROR(AVERAGEIFS(统调负荷!$O:$O,统调负荷!$B:$B,V$3,统调负荷!$C:$C,$A47)/10,"")</f>
        <v/>
      </c>
      <c r="W47" s="91">
        <f>IFERROR(AVERAGEIFS(统调负荷!$O:$O,统调负荷!$B:$B,W$3,统调负荷!$C:$C,$A47)/10,"")</f>
        <v/>
      </c>
      <c r="X47" s="91">
        <f>IFERROR(AVERAGEIFS(统调负荷!$O:$O,统调负荷!$B:$B,X$3,统调负荷!$C:$C,$A47)/10,"")</f>
        <v/>
      </c>
      <c r="Y47" s="91">
        <f>IFERROR(AVERAGEIFS(统调负荷!$O:$O,统调负荷!$B:$B,Y$3,统调负荷!$C:$C,$A47)/10,"")</f>
        <v/>
      </c>
      <c r="Z47" s="91">
        <f>IFERROR(AVERAGEIFS(统调负荷!$O:$O,统调负荷!$B:$B,Z$3,统调负荷!$C:$C,$A47)/10,"")</f>
        <v/>
      </c>
      <c r="AA47" s="91">
        <f>IFERROR(AVERAGEIFS(统调负荷!$O:$O,统调负荷!$B:$B,AA$3,统调负荷!$C:$C,$A47)/10,"")</f>
        <v/>
      </c>
      <c r="AB47" s="91">
        <f>IFERROR(AVERAGEIFS(统调负荷!$O:$O,统调负荷!$B:$B,AB$3,统调负荷!$C:$C,$A47)/10,"")</f>
        <v/>
      </c>
      <c r="AC47" s="91">
        <f>IFERROR(AVERAGEIFS(统调负荷!$O:$O,统调负荷!$B:$B,AC$3,统调负荷!$C:$C,$A47)/10,"")</f>
        <v/>
      </c>
      <c r="AD47" s="91" t="n"/>
      <c r="AE47" s="23">
        <f>AE12</f>
        <v/>
      </c>
      <c r="AF47" s="92">
        <f>IF(AF12*'节点均价-24点'!AG12&gt;0,1,0)</f>
        <v/>
      </c>
      <c r="AG47" s="92">
        <f>IF(AG12*'节点均价-24点'!AH12&gt;0,1,0)</f>
        <v/>
      </c>
      <c r="AH47" s="92">
        <f>IF(AH12*'节点均价-24点'!AI12&gt;0,1,0)</f>
        <v/>
      </c>
      <c r="AI47" s="92">
        <f>IF(AI12*'节点均价-24点'!AJ12&gt;0,1,0)</f>
        <v/>
      </c>
      <c r="AJ47" s="92">
        <f>IF(AJ12*'节点均价-24点'!AK12&gt;0,1,0)</f>
        <v/>
      </c>
      <c r="AK47" s="92">
        <f>IF(AK12*'节点均价-24点'!AL12&gt;0,1,0)</f>
        <v/>
      </c>
      <c r="AL47" s="92">
        <f>IF(AL12*'节点均价-24点'!AM12&gt;0,1,0)</f>
        <v/>
      </c>
      <c r="AM47" s="92">
        <f>IF(AM12*'节点均价-24点'!AN12&gt;0,1,0)</f>
        <v/>
      </c>
      <c r="AN47" s="92">
        <f>IF(AN12*'节点均价-24点'!AO12&gt;0,1,0)</f>
        <v/>
      </c>
      <c r="AO47" s="92">
        <f>IF(AO12*'节点均价-24点'!AP12&gt;0,1,0)</f>
        <v/>
      </c>
      <c r="AP47" s="92">
        <f>IF(AP12*'节点均价-24点'!AQ12&gt;0,1,0)</f>
        <v/>
      </c>
      <c r="AQ47" s="92">
        <f>IF(AQ12*'节点均价-24点'!AR12&gt;0,1,0)</f>
        <v/>
      </c>
      <c r="AR47" s="92">
        <f>IF(AR12*'节点均价-24点'!AS12&gt;0,1,0)</f>
        <v/>
      </c>
      <c r="AS47" s="92">
        <f>IF(AS12*'节点均价-24点'!AT12&gt;0,1,0)</f>
        <v/>
      </c>
      <c r="AT47" s="92">
        <f>IF(AT12*'节点均价-24点'!AU12&gt;0,1,0)</f>
        <v/>
      </c>
      <c r="AU47" s="92">
        <f>IF(AU12*'节点均价-24点'!AV12&gt;0,1,0)</f>
        <v/>
      </c>
      <c r="AV47" s="92">
        <f>IF(AV12*'节点均价-24点'!AW12&gt;0,1,0)</f>
        <v/>
      </c>
      <c r="AW47" s="92">
        <f>IF(AW12*'节点均价-24点'!AX12&gt;0,1,0)</f>
        <v/>
      </c>
      <c r="AX47" s="92">
        <f>IF(AX12*'节点均价-24点'!AY12&gt;0,1,0)</f>
        <v/>
      </c>
      <c r="AY47" s="92">
        <f>IF(AY12*'节点均价-24点'!AZ12&gt;0,1,0)</f>
        <v/>
      </c>
      <c r="AZ47" s="92">
        <f>IF(AZ12*'节点均价-24点'!BA12&gt;0,1,0)</f>
        <v/>
      </c>
      <c r="BA47" s="92">
        <f>IF(BA12*'节点均价-24点'!BB12&gt;0,1,0)</f>
        <v/>
      </c>
      <c r="BB47" s="92">
        <f>IF(BB12*'节点均价-24点'!BC12&gt;0,1,0)</f>
        <v/>
      </c>
      <c r="BC47" s="92">
        <f>IF(BC12*'节点均价-24点'!BD12&gt;0,1,0)</f>
        <v/>
      </c>
      <c r="BD47" s="59">
        <f>SUM(AF47:BC47)</f>
        <v/>
      </c>
    </row>
    <row r="48">
      <c r="A48" s="102">
        <f>统调负荷24小时!A48</f>
        <v/>
      </c>
      <c r="B48" s="100" t="inlineStr">
        <is>
          <t>预测</t>
        </is>
      </c>
      <c r="C48" s="91">
        <f>IFERROR(AVERAGE(F48:AC48),"")</f>
        <v/>
      </c>
      <c r="D48" s="91">
        <f>IFERROR(MAX(F48:AC48),"")</f>
        <v/>
      </c>
      <c r="E48" s="91">
        <f>IFERROR(MIN(F48:AC48),"")</f>
        <v/>
      </c>
      <c r="F48" s="91">
        <f>IFERROR(AVERAGEIFS(统调负荷!$F:$F,统调负荷!$B:$B,F$3,统调负荷!$C:$C,$A48)/10,"")</f>
        <v/>
      </c>
      <c r="G48" s="91">
        <f>IFERROR(AVERAGEIFS(统调负荷!$F:$F,统调负荷!$B:$B,G$3,统调负荷!$C:$C,$A48)/10,"")</f>
        <v/>
      </c>
      <c r="H48" s="91">
        <f>IFERROR(AVERAGEIFS(统调负荷!$F:$F,统调负荷!$B:$B,H$3,统调负荷!$C:$C,$A48)/10,"")</f>
        <v/>
      </c>
      <c r="I48" s="91">
        <f>IFERROR(AVERAGEIFS(统调负荷!$F:$F,统调负荷!$B:$B,I$3,统调负荷!$C:$C,$A48)/10,"")</f>
        <v/>
      </c>
      <c r="J48" s="91">
        <f>IFERROR(AVERAGEIFS(统调负荷!$F:$F,统调负荷!$B:$B,J$3,统调负荷!$C:$C,$A48)/10,"")</f>
        <v/>
      </c>
      <c r="K48" s="91">
        <f>IFERROR(AVERAGEIFS(统调负荷!$F:$F,统调负荷!$B:$B,K$3,统调负荷!$C:$C,$A48)/10,"")</f>
        <v/>
      </c>
      <c r="L48" s="91">
        <f>IFERROR(AVERAGEIFS(统调负荷!$F:$F,统调负荷!$B:$B,L$3,统调负荷!$C:$C,$A48)/10,"")</f>
        <v/>
      </c>
      <c r="M48" s="91">
        <f>IFERROR(AVERAGEIFS(统调负荷!$F:$F,统调负荷!$B:$B,M$3,统调负荷!$C:$C,$A48)/10,"")</f>
        <v/>
      </c>
      <c r="N48" s="91">
        <f>IFERROR(AVERAGEIFS(统调负荷!$F:$F,统调负荷!$B:$B,N$3,统调负荷!$C:$C,$A48)/10,"")</f>
        <v/>
      </c>
      <c r="O48" s="91">
        <f>IFERROR(AVERAGEIFS(统调负荷!$F:$F,统调负荷!$B:$B,O$3,统调负荷!$C:$C,$A48)/10,"")</f>
        <v/>
      </c>
      <c r="P48" s="91">
        <f>IFERROR(AVERAGEIFS(统调负荷!$F:$F,统调负荷!$B:$B,P$3,统调负荷!$C:$C,$A48)/10,"")</f>
        <v/>
      </c>
      <c r="Q48" s="91">
        <f>IFERROR(AVERAGEIFS(统调负荷!$F:$F,统调负荷!$B:$B,Q$3,统调负荷!$C:$C,$A48)/10,"")</f>
        <v/>
      </c>
      <c r="R48" s="91">
        <f>IFERROR(AVERAGEIFS(统调负荷!$F:$F,统调负荷!$B:$B,R$3,统调负荷!$C:$C,$A48)/10,"")</f>
        <v/>
      </c>
      <c r="S48" s="91">
        <f>IFERROR(AVERAGEIFS(统调负荷!$F:$F,统调负荷!$B:$B,S$3,统调负荷!$C:$C,$A48)/10,"")</f>
        <v/>
      </c>
      <c r="T48" s="91">
        <f>IFERROR(AVERAGEIFS(统调负荷!$F:$F,统调负荷!$B:$B,T$3,统调负荷!$C:$C,$A48)/10,"")</f>
        <v/>
      </c>
      <c r="U48" s="91">
        <f>IFERROR(AVERAGEIFS(统调负荷!$F:$F,统调负荷!$B:$B,U$3,统调负荷!$C:$C,$A48)/10,"")</f>
        <v/>
      </c>
      <c r="V48" s="91">
        <f>IFERROR(AVERAGEIFS(统调负荷!$F:$F,统调负荷!$B:$B,V$3,统调负荷!$C:$C,$A48)/10,"")</f>
        <v/>
      </c>
      <c r="W48" s="91">
        <f>IFERROR(AVERAGEIFS(统调负荷!$F:$F,统调负荷!$B:$B,W$3,统调负荷!$C:$C,$A48)/10,"")</f>
        <v/>
      </c>
      <c r="X48" s="91">
        <f>IFERROR(AVERAGEIFS(统调负荷!$F:$F,统调负荷!$B:$B,X$3,统调负荷!$C:$C,$A48)/10,"")</f>
        <v/>
      </c>
      <c r="Y48" s="91">
        <f>IFERROR(AVERAGEIFS(统调负荷!$F:$F,统调负荷!$B:$B,Y$3,统调负荷!$C:$C,$A48)/10,"")</f>
        <v/>
      </c>
      <c r="Z48" s="91">
        <f>IFERROR(AVERAGEIFS(统调负荷!$F:$F,统调负荷!$B:$B,Z$3,统调负荷!$C:$C,$A48)/10,"")</f>
        <v/>
      </c>
      <c r="AA48" s="91">
        <f>IFERROR(AVERAGEIFS(统调负荷!$F:$F,统调负荷!$B:$B,AA$3,统调负荷!$C:$C,$A48)/10,"")</f>
        <v/>
      </c>
      <c r="AB48" s="91">
        <f>IFERROR(AVERAGEIFS(统调负荷!$F:$F,统调负荷!$B:$B,AB$3,统调负荷!$C:$C,$A48)/10,"")</f>
        <v/>
      </c>
      <c r="AC48" s="91">
        <f>IFERROR(AVERAGEIFS(统调负荷!$F:$F,统调负荷!$B:$B,AC$3,统调负荷!$C:$C,$A48)/10,"")</f>
        <v/>
      </c>
      <c r="AD48" s="91" t="n"/>
      <c r="AE48" s="23">
        <f>AE13</f>
        <v/>
      </c>
      <c r="AF48" s="92">
        <f>IF(AF13*'节点均价-24点'!AG13&gt;0,1,0)</f>
        <v/>
      </c>
      <c r="AG48" s="92">
        <f>IF(AG13*'节点均价-24点'!AH13&gt;0,1,0)</f>
        <v/>
      </c>
      <c r="AH48" s="92">
        <f>IF(AH13*'节点均价-24点'!AI13&gt;0,1,0)</f>
        <v/>
      </c>
      <c r="AI48" s="92">
        <f>IF(AI13*'节点均价-24点'!AJ13&gt;0,1,0)</f>
        <v/>
      </c>
      <c r="AJ48" s="92">
        <f>IF(AJ13*'节点均价-24点'!AK13&gt;0,1,0)</f>
        <v/>
      </c>
      <c r="AK48" s="92">
        <f>IF(AK13*'节点均价-24点'!AL13&gt;0,1,0)</f>
        <v/>
      </c>
      <c r="AL48" s="92">
        <f>IF(AL13*'节点均价-24点'!AM13&gt;0,1,0)</f>
        <v/>
      </c>
      <c r="AM48" s="92">
        <f>IF(AM13*'节点均价-24点'!AN13&gt;0,1,0)</f>
        <v/>
      </c>
      <c r="AN48" s="92">
        <f>IF(AN13*'节点均价-24点'!AO13&gt;0,1,0)</f>
        <v/>
      </c>
      <c r="AO48" s="92">
        <f>IF(AO13*'节点均价-24点'!AP13&gt;0,1,0)</f>
        <v/>
      </c>
      <c r="AP48" s="92">
        <f>IF(AP13*'节点均价-24点'!AQ13&gt;0,1,0)</f>
        <v/>
      </c>
      <c r="AQ48" s="92">
        <f>IF(AQ13*'节点均价-24点'!AR13&gt;0,1,0)</f>
        <v/>
      </c>
      <c r="AR48" s="92">
        <f>IF(AR13*'节点均价-24点'!AS13&gt;0,1,0)</f>
        <v/>
      </c>
      <c r="AS48" s="92">
        <f>IF(AS13*'节点均价-24点'!AT13&gt;0,1,0)</f>
        <v/>
      </c>
      <c r="AT48" s="92">
        <f>IF(AT13*'节点均价-24点'!AU13&gt;0,1,0)</f>
        <v/>
      </c>
      <c r="AU48" s="92">
        <f>IF(AU13*'节点均价-24点'!AV13&gt;0,1,0)</f>
        <v/>
      </c>
      <c r="AV48" s="92">
        <f>IF(AV13*'节点均价-24点'!AW13&gt;0,1,0)</f>
        <v/>
      </c>
      <c r="AW48" s="92">
        <f>IF(AW13*'节点均价-24点'!AX13&gt;0,1,0)</f>
        <v/>
      </c>
      <c r="AX48" s="92">
        <f>IF(AX13*'节点均价-24点'!AY13&gt;0,1,0)</f>
        <v/>
      </c>
      <c r="AY48" s="92">
        <f>IF(AY13*'节点均价-24点'!AZ13&gt;0,1,0)</f>
        <v/>
      </c>
      <c r="AZ48" s="92">
        <f>IF(AZ13*'节点均价-24点'!BA13&gt;0,1,0)</f>
        <v/>
      </c>
      <c r="BA48" s="92">
        <f>IF(BA13*'节点均价-24点'!BB13&gt;0,1,0)</f>
        <v/>
      </c>
      <c r="BB48" s="92">
        <f>IF(BB13*'节点均价-24点'!BC13&gt;0,1,0)</f>
        <v/>
      </c>
      <c r="BC48" s="92">
        <f>IF(BC13*'节点均价-24点'!BD13&gt;0,1,0)</f>
        <v/>
      </c>
      <c r="BD48" s="59">
        <f>SUM(AF48:BC48)</f>
        <v/>
      </c>
    </row>
    <row r="49">
      <c r="A49" s="102">
        <f>统调负荷24小时!A49</f>
        <v/>
      </c>
      <c r="B49" s="100" t="inlineStr">
        <is>
          <t>实际</t>
        </is>
      </c>
      <c r="C49" s="91">
        <f>IFERROR(AVERAGE(F49:AC49),"")</f>
        <v/>
      </c>
      <c r="D49" s="91">
        <f>IFERROR(MAX(F49:AC49),"")</f>
        <v/>
      </c>
      <c r="E49" s="91">
        <f>IFERROR(MIN(F49:AC49),"")</f>
        <v/>
      </c>
      <c r="F49" s="91">
        <f>IFERROR(AVERAGEIFS(统调负荷!$O:$O,统调负荷!$B:$B,F$3,统调负荷!$C:$C,$A49)/10,"")</f>
        <v/>
      </c>
      <c r="G49" s="91">
        <f>IFERROR(AVERAGEIFS(统调负荷!$O:$O,统调负荷!$B:$B,G$3,统调负荷!$C:$C,$A49)/10,"")</f>
        <v/>
      </c>
      <c r="H49" s="91">
        <f>IFERROR(AVERAGEIFS(统调负荷!$O:$O,统调负荷!$B:$B,H$3,统调负荷!$C:$C,$A49)/10,"")</f>
        <v/>
      </c>
      <c r="I49" s="91">
        <f>IFERROR(AVERAGEIFS(统调负荷!$O:$O,统调负荷!$B:$B,I$3,统调负荷!$C:$C,$A49)/10,"")</f>
        <v/>
      </c>
      <c r="J49" s="91">
        <f>IFERROR(AVERAGEIFS(统调负荷!$O:$O,统调负荷!$B:$B,J$3,统调负荷!$C:$C,$A49)/10,"")</f>
        <v/>
      </c>
      <c r="K49" s="91">
        <f>IFERROR(AVERAGEIFS(统调负荷!$O:$O,统调负荷!$B:$B,K$3,统调负荷!$C:$C,$A49)/10,"")</f>
        <v/>
      </c>
      <c r="L49" s="91">
        <f>IFERROR(AVERAGEIFS(统调负荷!$O:$O,统调负荷!$B:$B,L$3,统调负荷!$C:$C,$A49)/10,"")</f>
        <v/>
      </c>
      <c r="M49" s="91">
        <f>IFERROR(AVERAGEIFS(统调负荷!$O:$O,统调负荷!$B:$B,M$3,统调负荷!$C:$C,$A49)/10,"")</f>
        <v/>
      </c>
      <c r="N49" s="91">
        <f>IFERROR(AVERAGEIFS(统调负荷!$O:$O,统调负荷!$B:$B,N$3,统调负荷!$C:$C,$A49)/10,"")</f>
        <v/>
      </c>
      <c r="O49" s="91">
        <f>IFERROR(AVERAGEIFS(统调负荷!$O:$O,统调负荷!$B:$B,O$3,统调负荷!$C:$C,$A49)/10,"")</f>
        <v/>
      </c>
      <c r="P49" s="91">
        <f>IFERROR(AVERAGEIFS(统调负荷!$O:$O,统调负荷!$B:$B,P$3,统调负荷!$C:$C,$A49)/10,"")</f>
        <v/>
      </c>
      <c r="Q49" s="91">
        <f>IFERROR(AVERAGEIFS(统调负荷!$O:$O,统调负荷!$B:$B,Q$3,统调负荷!$C:$C,$A49)/10,"")</f>
        <v/>
      </c>
      <c r="R49" s="91">
        <f>IFERROR(AVERAGEIFS(统调负荷!$O:$O,统调负荷!$B:$B,R$3,统调负荷!$C:$C,$A49)/10,"")</f>
        <v/>
      </c>
      <c r="S49" s="91">
        <f>IFERROR(AVERAGEIFS(统调负荷!$O:$O,统调负荷!$B:$B,S$3,统调负荷!$C:$C,$A49)/10,"")</f>
        <v/>
      </c>
      <c r="T49" s="91">
        <f>IFERROR(AVERAGEIFS(统调负荷!$O:$O,统调负荷!$B:$B,T$3,统调负荷!$C:$C,$A49)/10,"")</f>
        <v/>
      </c>
      <c r="U49" s="91">
        <f>IFERROR(AVERAGEIFS(统调负荷!$O:$O,统调负荷!$B:$B,U$3,统调负荷!$C:$C,$A49)/10,"")</f>
        <v/>
      </c>
      <c r="V49" s="91">
        <f>IFERROR(AVERAGEIFS(统调负荷!$O:$O,统调负荷!$B:$B,V$3,统调负荷!$C:$C,$A49)/10,"")</f>
        <v/>
      </c>
      <c r="W49" s="91">
        <f>IFERROR(AVERAGEIFS(统调负荷!$O:$O,统调负荷!$B:$B,W$3,统调负荷!$C:$C,$A49)/10,"")</f>
        <v/>
      </c>
      <c r="X49" s="91">
        <f>IFERROR(AVERAGEIFS(统调负荷!$O:$O,统调负荷!$B:$B,X$3,统调负荷!$C:$C,$A49)/10,"")</f>
        <v/>
      </c>
      <c r="Y49" s="91">
        <f>IFERROR(AVERAGEIFS(统调负荷!$O:$O,统调负荷!$B:$B,Y$3,统调负荷!$C:$C,$A49)/10,"")</f>
        <v/>
      </c>
      <c r="Z49" s="91">
        <f>IFERROR(AVERAGEIFS(统调负荷!$O:$O,统调负荷!$B:$B,Z$3,统调负荷!$C:$C,$A49)/10,"")</f>
        <v/>
      </c>
      <c r="AA49" s="91">
        <f>IFERROR(AVERAGEIFS(统调负荷!$O:$O,统调负荷!$B:$B,AA$3,统调负荷!$C:$C,$A49)/10,"")</f>
        <v/>
      </c>
      <c r="AB49" s="91">
        <f>IFERROR(AVERAGEIFS(统调负荷!$O:$O,统调负荷!$B:$B,AB$3,统调负荷!$C:$C,$A49)/10,"")</f>
        <v/>
      </c>
      <c r="AC49" s="91">
        <f>IFERROR(AVERAGEIFS(统调负荷!$O:$O,统调负荷!$B:$B,AC$3,统调负荷!$C:$C,$A49)/10,"")</f>
        <v/>
      </c>
      <c r="AD49" s="91" t="n"/>
      <c r="AE49" s="23">
        <f>AE14</f>
        <v/>
      </c>
      <c r="AF49" s="92">
        <f>IF(AF14*'节点均价-24点'!AG14&gt;0,1,0)</f>
        <v/>
      </c>
      <c r="AG49" s="92">
        <f>IF(AG14*'节点均价-24点'!AH14&gt;0,1,0)</f>
        <v/>
      </c>
      <c r="AH49" s="92">
        <f>IF(AH14*'节点均价-24点'!AI14&gt;0,1,0)</f>
        <v/>
      </c>
      <c r="AI49" s="92">
        <f>IF(AI14*'节点均价-24点'!AJ14&gt;0,1,0)</f>
        <v/>
      </c>
      <c r="AJ49" s="92">
        <f>IF(AJ14*'节点均价-24点'!AK14&gt;0,1,0)</f>
        <v/>
      </c>
      <c r="AK49" s="92">
        <f>IF(AK14*'节点均价-24点'!AL14&gt;0,1,0)</f>
        <v/>
      </c>
      <c r="AL49" s="92">
        <f>IF(AL14*'节点均价-24点'!AM14&gt;0,1,0)</f>
        <v/>
      </c>
      <c r="AM49" s="92">
        <f>IF(AM14*'节点均价-24点'!AN14&gt;0,1,0)</f>
        <v/>
      </c>
      <c r="AN49" s="92">
        <f>IF(AN14*'节点均价-24点'!AO14&gt;0,1,0)</f>
        <v/>
      </c>
      <c r="AO49" s="92">
        <f>IF(AO14*'节点均价-24点'!AP14&gt;0,1,0)</f>
        <v/>
      </c>
      <c r="AP49" s="92">
        <f>IF(AP14*'节点均价-24点'!AQ14&gt;0,1,0)</f>
        <v/>
      </c>
      <c r="AQ49" s="92">
        <f>IF(AQ14*'节点均价-24点'!AR14&gt;0,1,0)</f>
        <v/>
      </c>
      <c r="AR49" s="92">
        <f>IF(AR14*'节点均价-24点'!AS14&gt;0,1,0)</f>
        <v/>
      </c>
      <c r="AS49" s="92">
        <f>IF(AS14*'节点均价-24点'!AT14&gt;0,1,0)</f>
        <v/>
      </c>
      <c r="AT49" s="92">
        <f>IF(AT14*'节点均价-24点'!AU14&gt;0,1,0)</f>
        <v/>
      </c>
      <c r="AU49" s="92">
        <f>IF(AU14*'节点均价-24点'!AV14&gt;0,1,0)</f>
        <v/>
      </c>
      <c r="AV49" s="92">
        <f>IF(AV14*'节点均价-24点'!AW14&gt;0,1,0)</f>
        <v/>
      </c>
      <c r="AW49" s="92">
        <f>IF(AW14*'节点均价-24点'!AX14&gt;0,1,0)</f>
        <v/>
      </c>
      <c r="AX49" s="92">
        <f>IF(AX14*'节点均价-24点'!AY14&gt;0,1,0)</f>
        <v/>
      </c>
      <c r="AY49" s="92">
        <f>IF(AY14*'节点均价-24点'!AZ14&gt;0,1,0)</f>
        <v/>
      </c>
      <c r="AZ49" s="92">
        <f>IF(AZ14*'节点均价-24点'!BA14&gt;0,1,0)</f>
        <v/>
      </c>
      <c r="BA49" s="92">
        <f>IF(BA14*'节点均价-24点'!BB14&gt;0,1,0)</f>
        <v/>
      </c>
      <c r="BB49" s="92">
        <f>IF(BB14*'节点均价-24点'!BC14&gt;0,1,0)</f>
        <v/>
      </c>
      <c r="BC49" s="92">
        <f>IF(BC14*'节点均价-24点'!BD14&gt;0,1,0)</f>
        <v/>
      </c>
      <c r="BD49" s="59">
        <f>SUM(AF49:BC49)</f>
        <v/>
      </c>
    </row>
    <row r="50">
      <c r="A50" s="102">
        <f>统调负荷24小时!A50</f>
        <v/>
      </c>
      <c r="B50" s="100" t="inlineStr">
        <is>
          <t>预测</t>
        </is>
      </c>
      <c r="C50" s="91">
        <f>IFERROR(AVERAGE(F50:AC50),"")</f>
        <v/>
      </c>
      <c r="D50" s="91">
        <f>IFERROR(MAX(F50:AC50),"")</f>
        <v/>
      </c>
      <c r="E50" s="91">
        <f>IFERROR(MIN(F50:AC50),"")</f>
        <v/>
      </c>
      <c r="F50" s="91">
        <f>IFERROR(AVERAGEIFS(统调负荷!$F:$F,统调负荷!$B:$B,F$3,统调负荷!$C:$C,$A50)/10,"")</f>
        <v/>
      </c>
      <c r="G50" s="91">
        <f>IFERROR(AVERAGEIFS(统调负荷!$F:$F,统调负荷!$B:$B,G$3,统调负荷!$C:$C,$A50)/10,"")</f>
        <v/>
      </c>
      <c r="H50" s="91">
        <f>IFERROR(AVERAGEIFS(统调负荷!$F:$F,统调负荷!$B:$B,H$3,统调负荷!$C:$C,$A50)/10,"")</f>
        <v/>
      </c>
      <c r="I50" s="91">
        <f>IFERROR(AVERAGEIFS(统调负荷!$F:$F,统调负荷!$B:$B,I$3,统调负荷!$C:$C,$A50)/10,"")</f>
        <v/>
      </c>
      <c r="J50" s="91">
        <f>IFERROR(AVERAGEIFS(统调负荷!$F:$F,统调负荷!$B:$B,J$3,统调负荷!$C:$C,$A50)/10,"")</f>
        <v/>
      </c>
      <c r="K50" s="91">
        <f>IFERROR(AVERAGEIFS(统调负荷!$F:$F,统调负荷!$B:$B,K$3,统调负荷!$C:$C,$A50)/10,"")</f>
        <v/>
      </c>
      <c r="L50" s="91">
        <f>IFERROR(AVERAGEIFS(统调负荷!$F:$F,统调负荷!$B:$B,L$3,统调负荷!$C:$C,$A50)/10,"")</f>
        <v/>
      </c>
      <c r="M50" s="91">
        <f>IFERROR(AVERAGEIFS(统调负荷!$F:$F,统调负荷!$B:$B,M$3,统调负荷!$C:$C,$A50)/10,"")</f>
        <v/>
      </c>
      <c r="N50" s="91">
        <f>IFERROR(AVERAGEIFS(统调负荷!$F:$F,统调负荷!$B:$B,N$3,统调负荷!$C:$C,$A50)/10,"")</f>
        <v/>
      </c>
      <c r="O50" s="91">
        <f>IFERROR(AVERAGEIFS(统调负荷!$F:$F,统调负荷!$B:$B,O$3,统调负荷!$C:$C,$A50)/10,"")</f>
        <v/>
      </c>
      <c r="P50" s="91">
        <f>IFERROR(AVERAGEIFS(统调负荷!$F:$F,统调负荷!$B:$B,P$3,统调负荷!$C:$C,$A50)/10,"")</f>
        <v/>
      </c>
      <c r="Q50" s="91">
        <f>IFERROR(AVERAGEIFS(统调负荷!$F:$F,统调负荷!$B:$B,Q$3,统调负荷!$C:$C,$A50)/10,"")</f>
        <v/>
      </c>
      <c r="R50" s="91">
        <f>IFERROR(AVERAGEIFS(统调负荷!$F:$F,统调负荷!$B:$B,R$3,统调负荷!$C:$C,$A50)/10,"")</f>
        <v/>
      </c>
      <c r="S50" s="91">
        <f>IFERROR(AVERAGEIFS(统调负荷!$F:$F,统调负荷!$B:$B,S$3,统调负荷!$C:$C,$A50)/10,"")</f>
        <v/>
      </c>
      <c r="T50" s="91">
        <f>IFERROR(AVERAGEIFS(统调负荷!$F:$F,统调负荷!$B:$B,T$3,统调负荷!$C:$C,$A50)/10,"")</f>
        <v/>
      </c>
      <c r="U50" s="91">
        <f>IFERROR(AVERAGEIFS(统调负荷!$F:$F,统调负荷!$B:$B,U$3,统调负荷!$C:$C,$A50)/10,"")</f>
        <v/>
      </c>
      <c r="V50" s="91">
        <f>IFERROR(AVERAGEIFS(统调负荷!$F:$F,统调负荷!$B:$B,V$3,统调负荷!$C:$C,$A50)/10,"")</f>
        <v/>
      </c>
      <c r="W50" s="91">
        <f>IFERROR(AVERAGEIFS(统调负荷!$F:$F,统调负荷!$B:$B,W$3,统调负荷!$C:$C,$A50)/10,"")</f>
        <v/>
      </c>
      <c r="X50" s="91">
        <f>IFERROR(AVERAGEIFS(统调负荷!$F:$F,统调负荷!$B:$B,X$3,统调负荷!$C:$C,$A50)/10,"")</f>
        <v/>
      </c>
      <c r="Y50" s="91">
        <f>IFERROR(AVERAGEIFS(统调负荷!$F:$F,统调负荷!$B:$B,Y$3,统调负荷!$C:$C,$A50)/10,"")</f>
        <v/>
      </c>
      <c r="Z50" s="91">
        <f>IFERROR(AVERAGEIFS(统调负荷!$F:$F,统调负荷!$B:$B,Z$3,统调负荷!$C:$C,$A50)/10,"")</f>
        <v/>
      </c>
      <c r="AA50" s="91">
        <f>IFERROR(AVERAGEIFS(统调负荷!$F:$F,统调负荷!$B:$B,AA$3,统调负荷!$C:$C,$A50)/10,"")</f>
        <v/>
      </c>
      <c r="AB50" s="91">
        <f>IFERROR(AVERAGEIFS(统调负荷!$F:$F,统调负荷!$B:$B,AB$3,统调负荷!$C:$C,$A50)/10,"")</f>
        <v/>
      </c>
      <c r="AC50" s="91">
        <f>IFERROR(AVERAGEIFS(统调负荷!$F:$F,统调负荷!$B:$B,AC$3,统调负荷!$C:$C,$A50)/10,"")</f>
        <v/>
      </c>
      <c r="AD50" s="91" t="n"/>
      <c r="AE50" s="23">
        <f>AE15</f>
        <v/>
      </c>
      <c r="AF50" s="92">
        <f>IF(AF15*'节点均价-24点'!AG15&gt;0,1,0)</f>
        <v/>
      </c>
      <c r="AG50" s="92">
        <f>IF(AG15*'节点均价-24点'!AH15&gt;0,1,0)</f>
        <v/>
      </c>
      <c r="AH50" s="92">
        <f>IF(AH15*'节点均价-24点'!AI15&gt;0,1,0)</f>
        <v/>
      </c>
      <c r="AI50" s="92">
        <f>IF(AI15*'节点均价-24点'!AJ15&gt;0,1,0)</f>
        <v/>
      </c>
      <c r="AJ50" s="92">
        <f>IF(AJ15*'节点均价-24点'!AK15&gt;0,1,0)</f>
        <v/>
      </c>
      <c r="AK50" s="92">
        <f>IF(AK15*'节点均价-24点'!AL15&gt;0,1,0)</f>
        <v/>
      </c>
      <c r="AL50" s="92">
        <f>IF(AL15*'节点均价-24点'!AM15&gt;0,1,0)</f>
        <v/>
      </c>
      <c r="AM50" s="92">
        <f>IF(AM15*'节点均价-24点'!AN15&gt;0,1,0)</f>
        <v/>
      </c>
      <c r="AN50" s="92">
        <f>IF(AN15*'节点均价-24点'!AO15&gt;0,1,0)</f>
        <v/>
      </c>
      <c r="AO50" s="92">
        <f>IF(AO15*'节点均价-24点'!AP15&gt;0,1,0)</f>
        <v/>
      </c>
      <c r="AP50" s="92">
        <f>IF(AP15*'节点均价-24点'!AQ15&gt;0,1,0)</f>
        <v/>
      </c>
      <c r="AQ50" s="92">
        <f>IF(AQ15*'节点均价-24点'!AR15&gt;0,1,0)</f>
        <v/>
      </c>
      <c r="AR50" s="92">
        <f>IF(AR15*'节点均价-24点'!AS15&gt;0,1,0)</f>
        <v/>
      </c>
      <c r="AS50" s="92">
        <f>IF(AS15*'节点均价-24点'!AT15&gt;0,1,0)</f>
        <v/>
      </c>
      <c r="AT50" s="92">
        <f>IF(AT15*'节点均价-24点'!AU15&gt;0,1,0)</f>
        <v/>
      </c>
      <c r="AU50" s="92">
        <f>IF(AU15*'节点均价-24点'!AV15&gt;0,1,0)</f>
        <v/>
      </c>
      <c r="AV50" s="92">
        <f>IF(AV15*'节点均价-24点'!AW15&gt;0,1,0)</f>
        <v/>
      </c>
      <c r="AW50" s="92">
        <f>IF(AW15*'节点均价-24点'!AX15&gt;0,1,0)</f>
        <v/>
      </c>
      <c r="AX50" s="92">
        <f>IF(AX15*'节点均价-24点'!AY15&gt;0,1,0)</f>
        <v/>
      </c>
      <c r="AY50" s="92">
        <f>IF(AY15*'节点均价-24点'!AZ15&gt;0,1,0)</f>
        <v/>
      </c>
      <c r="AZ50" s="92">
        <f>IF(AZ15*'节点均价-24点'!BA15&gt;0,1,0)</f>
        <v/>
      </c>
      <c r="BA50" s="92">
        <f>IF(BA15*'节点均价-24点'!BB15&gt;0,1,0)</f>
        <v/>
      </c>
      <c r="BB50" s="92">
        <f>IF(BB15*'节点均价-24点'!BC15&gt;0,1,0)</f>
        <v/>
      </c>
      <c r="BC50" s="92">
        <f>IF(BC15*'节点均价-24点'!BD15&gt;0,1,0)</f>
        <v/>
      </c>
      <c r="BD50" s="59">
        <f>SUM(AF50:BC50)</f>
        <v/>
      </c>
    </row>
    <row r="51">
      <c r="A51" s="102">
        <f>统调负荷24小时!A51</f>
        <v/>
      </c>
      <c r="B51" s="100" t="inlineStr">
        <is>
          <t>实际</t>
        </is>
      </c>
      <c r="C51" s="91">
        <f>IFERROR(AVERAGE(F51:AC51),"")</f>
        <v/>
      </c>
      <c r="D51" s="91">
        <f>IFERROR(MAX(F51:AC51),"")</f>
        <v/>
      </c>
      <c r="E51" s="91">
        <f>IFERROR(MIN(F51:AC51),"")</f>
        <v/>
      </c>
      <c r="F51" s="91">
        <f>IFERROR(AVERAGEIFS(统调负荷!$O:$O,统调负荷!$B:$B,F$3,统调负荷!$C:$C,$A51)/10,"")</f>
        <v/>
      </c>
      <c r="G51" s="91">
        <f>IFERROR(AVERAGEIFS(统调负荷!$O:$O,统调负荷!$B:$B,G$3,统调负荷!$C:$C,$A51)/10,"")</f>
        <v/>
      </c>
      <c r="H51" s="91">
        <f>IFERROR(AVERAGEIFS(统调负荷!$O:$O,统调负荷!$B:$B,H$3,统调负荷!$C:$C,$A51)/10,"")</f>
        <v/>
      </c>
      <c r="I51" s="91">
        <f>IFERROR(AVERAGEIFS(统调负荷!$O:$O,统调负荷!$B:$B,I$3,统调负荷!$C:$C,$A51)/10,"")</f>
        <v/>
      </c>
      <c r="J51" s="91">
        <f>IFERROR(AVERAGEIFS(统调负荷!$O:$O,统调负荷!$B:$B,J$3,统调负荷!$C:$C,$A51)/10,"")</f>
        <v/>
      </c>
      <c r="K51" s="91">
        <f>IFERROR(AVERAGEIFS(统调负荷!$O:$O,统调负荷!$B:$B,K$3,统调负荷!$C:$C,$A51)/10,"")</f>
        <v/>
      </c>
      <c r="L51" s="91">
        <f>IFERROR(AVERAGEIFS(统调负荷!$O:$O,统调负荷!$B:$B,L$3,统调负荷!$C:$C,$A51)/10,"")</f>
        <v/>
      </c>
      <c r="M51" s="91">
        <f>IFERROR(AVERAGEIFS(统调负荷!$O:$O,统调负荷!$B:$B,M$3,统调负荷!$C:$C,$A51)/10,"")</f>
        <v/>
      </c>
      <c r="N51" s="91">
        <f>IFERROR(AVERAGEIFS(统调负荷!$O:$O,统调负荷!$B:$B,N$3,统调负荷!$C:$C,$A51)/10,"")</f>
        <v/>
      </c>
      <c r="O51" s="91">
        <f>IFERROR(AVERAGEIFS(统调负荷!$O:$O,统调负荷!$B:$B,O$3,统调负荷!$C:$C,$A51)/10,"")</f>
        <v/>
      </c>
      <c r="P51" s="91">
        <f>IFERROR(AVERAGEIFS(统调负荷!$O:$O,统调负荷!$B:$B,P$3,统调负荷!$C:$C,$A51)/10,"")</f>
        <v/>
      </c>
      <c r="Q51" s="91">
        <f>IFERROR(AVERAGEIFS(统调负荷!$O:$O,统调负荷!$B:$B,Q$3,统调负荷!$C:$C,$A51)/10,"")</f>
        <v/>
      </c>
      <c r="R51" s="91">
        <f>IFERROR(AVERAGEIFS(统调负荷!$O:$O,统调负荷!$B:$B,R$3,统调负荷!$C:$C,$A51)/10,"")</f>
        <v/>
      </c>
      <c r="S51" s="91">
        <f>IFERROR(AVERAGEIFS(统调负荷!$O:$O,统调负荷!$B:$B,S$3,统调负荷!$C:$C,$A51)/10,"")</f>
        <v/>
      </c>
      <c r="T51" s="91">
        <f>IFERROR(AVERAGEIFS(统调负荷!$O:$O,统调负荷!$B:$B,T$3,统调负荷!$C:$C,$A51)/10,"")</f>
        <v/>
      </c>
      <c r="U51" s="91">
        <f>IFERROR(AVERAGEIFS(统调负荷!$O:$O,统调负荷!$B:$B,U$3,统调负荷!$C:$C,$A51)/10,"")</f>
        <v/>
      </c>
      <c r="V51" s="91">
        <f>IFERROR(AVERAGEIFS(统调负荷!$O:$O,统调负荷!$B:$B,V$3,统调负荷!$C:$C,$A51)/10,"")</f>
        <v/>
      </c>
      <c r="W51" s="91">
        <f>IFERROR(AVERAGEIFS(统调负荷!$O:$O,统调负荷!$B:$B,W$3,统调负荷!$C:$C,$A51)/10,"")</f>
        <v/>
      </c>
      <c r="X51" s="91">
        <f>IFERROR(AVERAGEIFS(统调负荷!$O:$O,统调负荷!$B:$B,X$3,统调负荷!$C:$C,$A51)/10,"")</f>
        <v/>
      </c>
      <c r="Y51" s="91">
        <f>IFERROR(AVERAGEIFS(统调负荷!$O:$O,统调负荷!$B:$B,Y$3,统调负荷!$C:$C,$A51)/10,"")</f>
        <v/>
      </c>
      <c r="Z51" s="91">
        <f>IFERROR(AVERAGEIFS(统调负荷!$O:$O,统调负荷!$B:$B,Z$3,统调负荷!$C:$C,$A51)/10,"")</f>
        <v/>
      </c>
      <c r="AA51" s="91">
        <f>IFERROR(AVERAGEIFS(统调负荷!$O:$O,统调负荷!$B:$B,AA$3,统调负荷!$C:$C,$A51)/10,"")</f>
        <v/>
      </c>
      <c r="AB51" s="91">
        <f>IFERROR(AVERAGEIFS(统调负荷!$O:$O,统调负荷!$B:$B,AB$3,统调负荷!$C:$C,$A51)/10,"")</f>
        <v/>
      </c>
      <c r="AC51" s="91">
        <f>IFERROR(AVERAGEIFS(统调负荷!$O:$O,统调负荷!$B:$B,AC$3,统调负荷!$C:$C,$A51)/10,"")</f>
        <v/>
      </c>
      <c r="AD51" s="91" t="n"/>
      <c r="AE51" s="23">
        <f>AE16</f>
        <v/>
      </c>
      <c r="AF51" s="92">
        <f>IF(AF16*'节点均价-24点'!AG16&gt;0,1,0)</f>
        <v/>
      </c>
      <c r="AG51" s="92">
        <f>IF(AG16*'节点均价-24点'!AH16&gt;0,1,0)</f>
        <v/>
      </c>
      <c r="AH51" s="92">
        <f>IF(AH16*'节点均价-24点'!AI16&gt;0,1,0)</f>
        <v/>
      </c>
      <c r="AI51" s="92">
        <f>IF(AI16*'节点均价-24点'!AJ16&gt;0,1,0)</f>
        <v/>
      </c>
      <c r="AJ51" s="92">
        <f>IF(AJ16*'节点均价-24点'!AK16&gt;0,1,0)</f>
        <v/>
      </c>
      <c r="AK51" s="92">
        <f>IF(AK16*'节点均价-24点'!AL16&gt;0,1,0)</f>
        <v/>
      </c>
      <c r="AL51" s="92">
        <f>IF(AL16*'节点均价-24点'!AM16&gt;0,1,0)</f>
        <v/>
      </c>
      <c r="AM51" s="92">
        <f>IF(AM16*'节点均价-24点'!AN16&gt;0,1,0)</f>
        <v/>
      </c>
      <c r="AN51" s="92">
        <f>IF(AN16*'节点均价-24点'!AO16&gt;0,1,0)</f>
        <v/>
      </c>
      <c r="AO51" s="92">
        <f>IF(AO16*'节点均价-24点'!AP16&gt;0,1,0)</f>
        <v/>
      </c>
      <c r="AP51" s="92">
        <f>IF(AP16*'节点均价-24点'!AQ16&gt;0,1,0)</f>
        <v/>
      </c>
      <c r="AQ51" s="92">
        <f>IF(AQ16*'节点均价-24点'!AR16&gt;0,1,0)</f>
        <v/>
      </c>
      <c r="AR51" s="92">
        <f>IF(AR16*'节点均价-24点'!AS16&gt;0,1,0)</f>
        <v/>
      </c>
      <c r="AS51" s="92">
        <f>IF(AS16*'节点均价-24点'!AT16&gt;0,1,0)</f>
        <v/>
      </c>
      <c r="AT51" s="92">
        <f>IF(AT16*'节点均价-24点'!AU16&gt;0,1,0)</f>
        <v/>
      </c>
      <c r="AU51" s="92">
        <f>IF(AU16*'节点均价-24点'!AV16&gt;0,1,0)</f>
        <v/>
      </c>
      <c r="AV51" s="92">
        <f>IF(AV16*'节点均价-24点'!AW16&gt;0,1,0)</f>
        <v/>
      </c>
      <c r="AW51" s="92">
        <f>IF(AW16*'节点均价-24点'!AX16&gt;0,1,0)</f>
        <v/>
      </c>
      <c r="AX51" s="92">
        <f>IF(AX16*'节点均价-24点'!AY16&gt;0,1,0)</f>
        <v/>
      </c>
      <c r="AY51" s="92">
        <f>IF(AY16*'节点均价-24点'!AZ16&gt;0,1,0)</f>
        <v/>
      </c>
      <c r="AZ51" s="92">
        <f>IF(AZ16*'节点均价-24点'!BA16&gt;0,1,0)</f>
        <v/>
      </c>
      <c r="BA51" s="92">
        <f>IF(BA16*'节点均价-24点'!BB16&gt;0,1,0)</f>
        <v/>
      </c>
      <c r="BB51" s="92">
        <f>IF(BB16*'节点均价-24点'!BC16&gt;0,1,0)</f>
        <v/>
      </c>
      <c r="BC51" s="92">
        <f>IF(BC16*'节点均价-24点'!BD16&gt;0,1,0)</f>
        <v/>
      </c>
      <c r="BD51" s="59">
        <f>SUM(AF51:BC51)</f>
        <v/>
      </c>
    </row>
    <row r="52">
      <c r="A52" s="102">
        <f>统调负荷24小时!A52</f>
        <v/>
      </c>
      <c r="B52" s="100" t="inlineStr">
        <is>
          <t>预测</t>
        </is>
      </c>
      <c r="C52" s="91">
        <f>IFERROR(AVERAGE(F52:AC52),"")</f>
        <v/>
      </c>
      <c r="D52" s="91">
        <f>IFERROR(MAX(F52:AC52),"")</f>
        <v/>
      </c>
      <c r="E52" s="91">
        <f>IFERROR(MIN(F52:AC52),"")</f>
        <v/>
      </c>
      <c r="F52" s="91">
        <f>IFERROR(AVERAGEIFS(统调负荷!$F:$F,统调负荷!$B:$B,F$3,统调负荷!$C:$C,$A52)/10,"")</f>
        <v/>
      </c>
      <c r="G52" s="91">
        <f>IFERROR(AVERAGEIFS(统调负荷!$F:$F,统调负荷!$B:$B,G$3,统调负荷!$C:$C,$A52)/10,"")</f>
        <v/>
      </c>
      <c r="H52" s="91">
        <f>IFERROR(AVERAGEIFS(统调负荷!$F:$F,统调负荷!$B:$B,H$3,统调负荷!$C:$C,$A52)/10,"")</f>
        <v/>
      </c>
      <c r="I52" s="91">
        <f>IFERROR(AVERAGEIFS(统调负荷!$F:$F,统调负荷!$B:$B,I$3,统调负荷!$C:$C,$A52)/10,"")</f>
        <v/>
      </c>
      <c r="J52" s="91">
        <f>IFERROR(AVERAGEIFS(统调负荷!$F:$F,统调负荷!$B:$B,J$3,统调负荷!$C:$C,$A52)/10,"")</f>
        <v/>
      </c>
      <c r="K52" s="91">
        <f>IFERROR(AVERAGEIFS(统调负荷!$F:$F,统调负荷!$B:$B,K$3,统调负荷!$C:$C,$A52)/10,"")</f>
        <v/>
      </c>
      <c r="L52" s="91">
        <f>IFERROR(AVERAGEIFS(统调负荷!$F:$F,统调负荷!$B:$B,L$3,统调负荷!$C:$C,$A52)/10,"")</f>
        <v/>
      </c>
      <c r="M52" s="91">
        <f>IFERROR(AVERAGEIFS(统调负荷!$F:$F,统调负荷!$B:$B,M$3,统调负荷!$C:$C,$A52)/10,"")</f>
        <v/>
      </c>
      <c r="N52" s="91">
        <f>IFERROR(AVERAGEIFS(统调负荷!$F:$F,统调负荷!$B:$B,N$3,统调负荷!$C:$C,$A52)/10,"")</f>
        <v/>
      </c>
      <c r="O52" s="91">
        <f>IFERROR(AVERAGEIFS(统调负荷!$F:$F,统调负荷!$B:$B,O$3,统调负荷!$C:$C,$A52)/10,"")</f>
        <v/>
      </c>
      <c r="P52" s="91">
        <f>IFERROR(AVERAGEIFS(统调负荷!$F:$F,统调负荷!$B:$B,P$3,统调负荷!$C:$C,$A52)/10,"")</f>
        <v/>
      </c>
      <c r="Q52" s="91">
        <f>IFERROR(AVERAGEIFS(统调负荷!$F:$F,统调负荷!$B:$B,Q$3,统调负荷!$C:$C,$A52)/10,"")</f>
        <v/>
      </c>
      <c r="R52" s="91">
        <f>IFERROR(AVERAGEIFS(统调负荷!$F:$F,统调负荷!$B:$B,R$3,统调负荷!$C:$C,$A52)/10,"")</f>
        <v/>
      </c>
      <c r="S52" s="91">
        <f>IFERROR(AVERAGEIFS(统调负荷!$F:$F,统调负荷!$B:$B,S$3,统调负荷!$C:$C,$A52)/10,"")</f>
        <v/>
      </c>
      <c r="T52" s="91">
        <f>IFERROR(AVERAGEIFS(统调负荷!$F:$F,统调负荷!$B:$B,T$3,统调负荷!$C:$C,$A52)/10,"")</f>
        <v/>
      </c>
      <c r="U52" s="91">
        <f>IFERROR(AVERAGEIFS(统调负荷!$F:$F,统调负荷!$B:$B,U$3,统调负荷!$C:$C,$A52)/10,"")</f>
        <v/>
      </c>
      <c r="V52" s="91">
        <f>IFERROR(AVERAGEIFS(统调负荷!$F:$F,统调负荷!$B:$B,V$3,统调负荷!$C:$C,$A52)/10,"")</f>
        <v/>
      </c>
      <c r="W52" s="91">
        <f>IFERROR(AVERAGEIFS(统调负荷!$F:$F,统调负荷!$B:$B,W$3,统调负荷!$C:$C,$A52)/10,"")</f>
        <v/>
      </c>
      <c r="X52" s="91">
        <f>IFERROR(AVERAGEIFS(统调负荷!$F:$F,统调负荷!$B:$B,X$3,统调负荷!$C:$C,$A52)/10,"")</f>
        <v/>
      </c>
      <c r="Y52" s="91">
        <f>IFERROR(AVERAGEIFS(统调负荷!$F:$F,统调负荷!$B:$B,Y$3,统调负荷!$C:$C,$A52)/10,"")</f>
        <v/>
      </c>
      <c r="Z52" s="91">
        <f>IFERROR(AVERAGEIFS(统调负荷!$F:$F,统调负荷!$B:$B,Z$3,统调负荷!$C:$C,$A52)/10,"")</f>
        <v/>
      </c>
      <c r="AA52" s="91">
        <f>IFERROR(AVERAGEIFS(统调负荷!$F:$F,统调负荷!$B:$B,AA$3,统调负荷!$C:$C,$A52)/10,"")</f>
        <v/>
      </c>
      <c r="AB52" s="91">
        <f>IFERROR(AVERAGEIFS(统调负荷!$F:$F,统调负荷!$B:$B,AB$3,统调负荷!$C:$C,$A52)/10,"")</f>
        <v/>
      </c>
      <c r="AC52" s="91">
        <f>IFERROR(AVERAGEIFS(统调负荷!$F:$F,统调负荷!$B:$B,AC$3,统调负荷!$C:$C,$A52)/10,"")</f>
        <v/>
      </c>
      <c r="AD52" s="91" t="n"/>
      <c r="AE52" s="23">
        <f>AE17</f>
        <v/>
      </c>
      <c r="AF52" s="92">
        <f>IF(AF17*'节点均价-24点'!AG17&gt;0,1,0)</f>
        <v/>
      </c>
      <c r="AG52" s="92">
        <f>IF(AG17*'节点均价-24点'!AH17&gt;0,1,0)</f>
        <v/>
      </c>
      <c r="AH52" s="92">
        <f>IF(AH17*'节点均价-24点'!AI17&gt;0,1,0)</f>
        <v/>
      </c>
      <c r="AI52" s="92">
        <f>IF(AI17*'节点均价-24点'!AJ17&gt;0,1,0)</f>
        <v/>
      </c>
      <c r="AJ52" s="92">
        <f>IF(AJ17*'节点均价-24点'!AK17&gt;0,1,0)</f>
        <v/>
      </c>
      <c r="AK52" s="92">
        <f>IF(AK17*'节点均价-24点'!AL17&gt;0,1,0)</f>
        <v/>
      </c>
      <c r="AL52" s="92">
        <f>IF(AL17*'节点均价-24点'!AM17&gt;0,1,0)</f>
        <v/>
      </c>
      <c r="AM52" s="92">
        <f>IF(AM17*'节点均价-24点'!AN17&gt;0,1,0)</f>
        <v/>
      </c>
      <c r="AN52" s="92">
        <f>IF(AN17*'节点均价-24点'!AO17&gt;0,1,0)</f>
        <v/>
      </c>
      <c r="AO52" s="92">
        <f>IF(AO17*'节点均价-24点'!AP17&gt;0,1,0)</f>
        <v/>
      </c>
      <c r="AP52" s="92">
        <f>IF(AP17*'节点均价-24点'!AQ17&gt;0,1,0)</f>
        <v/>
      </c>
      <c r="AQ52" s="92">
        <f>IF(AQ17*'节点均价-24点'!AR17&gt;0,1,0)</f>
        <v/>
      </c>
      <c r="AR52" s="92">
        <f>IF(AR17*'节点均价-24点'!AS17&gt;0,1,0)</f>
        <v/>
      </c>
      <c r="AS52" s="92">
        <f>IF(AS17*'节点均价-24点'!AT17&gt;0,1,0)</f>
        <v/>
      </c>
      <c r="AT52" s="92">
        <f>IF(AT17*'节点均价-24点'!AU17&gt;0,1,0)</f>
        <v/>
      </c>
      <c r="AU52" s="92">
        <f>IF(AU17*'节点均价-24点'!AV17&gt;0,1,0)</f>
        <v/>
      </c>
      <c r="AV52" s="92">
        <f>IF(AV17*'节点均价-24点'!AW17&gt;0,1,0)</f>
        <v/>
      </c>
      <c r="AW52" s="92">
        <f>IF(AW17*'节点均价-24点'!AX17&gt;0,1,0)</f>
        <v/>
      </c>
      <c r="AX52" s="92">
        <f>IF(AX17*'节点均价-24点'!AY17&gt;0,1,0)</f>
        <v/>
      </c>
      <c r="AY52" s="92">
        <f>IF(AY17*'节点均价-24点'!AZ17&gt;0,1,0)</f>
        <v/>
      </c>
      <c r="AZ52" s="92">
        <f>IF(AZ17*'节点均价-24点'!BA17&gt;0,1,0)</f>
        <v/>
      </c>
      <c r="BA52" s="92">
        <f>IF(BA17*'节点均价-24点'!BB17&gt;0,1,0)</f>
        <v/>
      </c>
      <c r="BB52" s="92">
        <f>IF(BB17*'节点均价-24点'!BC17&gt;0,1,0)</f>
        <v/>
      </c>
      <c r="BC52" s="92">
        <f>IF(BC17*'节点均价-24点'!BD17&gt;0,1,0)</f>
        <v/>
      </c>
      <c r="BD52" s="59">
        <f>SUM(AF52:BC52)</f>
        <v/>
      </c>
    </row>
    <row r="53">
      <c r="A53" s="102">
        <f>统调负荷24小时!A53</f>
        <v/>
      </c>
      <c r="B53" s="100" t="inlineStr">
        <is>
          <t>实际</t>
        </is>
      </c>
      <c r="C53" s="91">
        <f>IFERROR(AVERAGE(F53:AC53),"")</f>
        <v/>
      </c>
      <c r="D53" s="91">
        <f>IFERROR(MAX(F53:AC53),"")</f>
        <v/>
      </c>
      <c r="E53" s="91">
        <f>IFERROR(MIN(F53:AC53),"")</f>
        <v/>
      </c>
      <c r="F53" s="91">
        <f>IFERROR(AVERAGEIFS(统调负荷!$O:$O,统调负荷!$B:$B,F$3,统调负荷!$C:$C,$A53)/10,"")</f>
        <v/>
      </c>
      <c r="G53" s="91">
        <f>IFERROR(AVERAGEIFS(统调负荷!$O:$O,统调负荷!$B:$B,G$3,统调负荷!$C:$C,$A53)/10,"")</f>
        <v/>
      </c>
      <c r="H53" s="91">
        <f>IFERROR(AVERAGEIFS(统调负荷!$O:$O,统调负荷!$B:$B,H$3,统调负荷!$C:$C,$A53)/10,"")</f>
        <v/>
      </c>
      <c r="I53" s="91">
        <f>IFERROR(AVERAGEIFS(统调负荷!$O:$O,统调负荷!$B:$B,I$3,统调负荷!$C:$C,$A53)/10,"")</f>
        <v/>
      </c>
      <c r="J53" s="91">
        <f>IFERROR(AVERAGEIFS(统调负荷!$O:$O,统调负荷!$B:$B,J$3,统调负荷!$C:$C,$A53)/10,"")</f>
        <v/>
      </c>
      <c r="K53" s="91">
        <f>IFERROR(AVERAGEIFS(统调负荷!$O:$O,统调负荷!$B:$B,K$3,统调负荷!$C:$C,$A53)/10,"")</f>
        <v/>
      </c>
      <c r="L53" s="91">
        <f>IFERROR(AVERAGEIFS(统调负荷!$O:$O,统调负荷!$B:$B,L$3,统调负荷!$C:$C,$A53)/10,"")</f>
        <v/>
      </c>
      <c r="M53" s="91">
        <f>IFERROR(AVERAGEIFS(统调负荷!$O:$O,统调负荷!$B:$B,M$3,统调负荷!$C:$C,$A53)/10,"")</f>
        <v/>
      </c>
      <c r="N53" s="91">
        <f>IFERROR(AVERAGEIFS(统调负荷!$O:$O,统调负荷!$B:$B,N$3,统调负荷!$C:$C,$A53)/10,"")</f>
        <v/>
      </c>
      <c r="O53" s="91">
        <f>IFERROR(AVERAGEIFS(统调负荷!$O:$O,统调负荷!$B:$B,O$3,统调负荷!$C:$C,$A53)/10,"")</f>
        <v/>
      </c>
      <c r="P53" s="91">
        <f>IFERROR(AVERAGEIFS(统调负荷!$O:$O,统调负荷!$B:$B,P$3,统调负荷!$C:$C,$A53)/10,"")</f>
        <v/>
      </c>
      <c r="Q53" s="91">
        <f>IFERROR(AVERAGEIFS(统调负荷!$O:$O,统调负荷!$B:$B,Q$3,统调负荷!$C:$C,$A53)/10,"")</f>
        <v/>
      </c>
      <c r="R53" s="91">
        <f>IFERROR(AVERAGEIFS(统调负荷!$O:$O,统调负荷!$B:$B,R$3,统调负荷!$C:$C,$A53)/10,"")</f>
        <v/>
      </c>
      <c r="S53" s="91">
        <f>IFERROR(AVERAGEIFS(统调负荷!$O:$O,统调负荷!$B:$B,S$3,统调负荷!$C:$C,$A53)/10,"")</f>
        <v/>
      </c>
      <c r="T53" s="91">
        <f>IFERROR(AVERAGEIFS(统调负荷!$O:$O,统调负荷!$B:$B,T$3,统调负荷!$C:$C,$A53)/10,"")</f>
        <v/>
      </c>
      <c r="U53" s="91">
        <f>IFERROR(AVERAGEIFS(统调负荷!$O:$O,统调负荷!$B:$B,U$3,统调负荷!$C:$C,$A53)/10,"")</f>
        <v/>
      </c>
      <c r="V53" s="91">
        <f>IFERROR(AVERAGEIFS(统调负荷!$O:$O,统调负荷!$B:$B,V$3,统调负荷!$C:$C,$A53)/10,"")</f>
        <v/>
      </c>
      <c r="W53" s="91">
        <f>IFERROR(AVERAGEIFS(统调负荷!$O:$O,统调负荷!$B:$B,W$3,统调负荷!$C:$C,$A53)/10,"")</f>
        <v/>
      </c>
      <c r="X53" s="91">
        <f>IFERROR(AVERAGEIFS(统调负荷!$O:$O,统调负荷!$B:$B,X$3,统调负荷!$C:$C,$A53)/10,"")</f>
        <v/>
      </c>
      <c r="Y53" s="91">
        <f>IFERROR(AVERAGEIFS(统调负荷!$O:$O,统调负荷!$B:$B,Y$3,统调负荷!$C:$C,$A53)/10,"")</f>
        <v/>
      </c>
      <c r="Z53" s="91">
        <f>IFERROR(AVERAGEIFS(统调负荷!$O:$O,统调负荷!$B:$B,Z$3,统调负荷!$C:$C,$A53)/10,"")</f>
        <v/>
      </c>
      <c r="AA53" s="91">
        <f>IFERROR(AVERAGEIFS(统调负荷!$O:$O,统调负荷!$B:$B,AA$3,统调负荷!$C:$C,$A53)/10,"")</f>
        <v/>
      </c>
      <c r="AB53" s="91">
        <f>IFERROR(AVERAGEIFS(统调负荷!$O:$O,统调负荷!$B:$B,AB$3,统调负荷!$C:$C,$A53)/10,"")</f>
        <v/>
      </c>
      <c r="AC53" s="91">
        <f>IFERROR(AVERAGEIFS(统调负荷!$O:$O,统调负荷!$B:$B,AC$3,统调负荷!$C:$C,$A53)/10,"")</f>
        <v/>
      </c>
      <c r="AD53" s="91" t="n"/>
      <c r="AE53" s="23">
        <f>AE18</f>
        <v/>
      </c>
      <c r="AF53" s="92">
        <f>IF(AF18*'节点均价-24点'!AG18&gt;0,1,0)</f>
        <v/>
      </c>
      <c r="AG53" s="92">
        <f>IF(AG18*'节点均价-24点'!AH18&gt;0,1,0)</f>
        <v/>
      </c>
      <c r="AH53" s="92">
        <f>IF(AH18*'节点均价-24点'!AI18&gt;0,1,0)</f>
        <v/>
      </c>
      <c r="AI53" s="92">
        <f>IF(AI18*'节点均价-24点'!AJ18&gt;0,1,0)</f>
        <v/>
      </c>
      <c r="AJ53" s="92">
        <f>IF(AJ18*'节点均价-24点'!AK18&gt;0,1,0)</f>
        <v/>
      </c>
      <c r="AK53" s="92">
        <f>IF(AK18*'节点均价-24点'!AL18&gt;0,1,0)</f>
        <v/>
      </c>
      <c r="AL53" s="92">
        <f>IF(AL18*'节点均价-24点'!AM18&gt;0,1,0)</f>
        <v/>
      </c>
      <c r="AM53" s="92">
        <f>IF(AM18*'节点均价-24点'!AN18&gt;0,1,0)</f>
        <v/>
      </c>
      <c r="AN53" s="92">
        <f>IF(AN18*'节点均价-24点'!AO18&gt;0,1,0)</f>
        <v/>
      </c>
      <c r="AO53" s="92">
        <f>IF(AO18*'节点均价-24点'!AP18&gt;0,1,0)</f>
        <v/>
      </c>
      <c r="AP53" s="92">
        <f>IF(AP18*'节点均价-24点'!AQ18&gt;0,1,0)</f>
        <v/>
      </c>
      <c r="AQ53" s="92">
        <f>IF(AQ18*'节点均价-24点'!AR18&gt;0,1,0)</f>
        <v/>
      </c>
      <c r="AR53" s="92">
        <f>IF(AR18*'节点均价-24点'!AS18&gt;0,1,0)</f>
        <v/>
      </c>
      <c r="AS53" s="92">
        <f>IF(AS18*'节点均价-24点'!AT18&gt;0,1,0)</f>
        <v/>
      </c>
      <c r="AT53" s="92">
        <f>IF(AT18*'节点均价-24点'!AU18&gt;0,1,0)</f>
        <v/>
      </c>
      <c r="AU53" s="92">
        <f>IF(AU18*'节点均价-24点'!AV18&gt;0,1,0)</f>
        <v/>
      </c>
      <c r="AV53" s="92">
        <f>IF(AV18*'节点均价-24点'!AW18&gt;0,1,0)</f>
        <v/>
      </c>
      <c r="AW53" s="92">
        <f>IF(AW18*'节点均价-24点'!AX18&gt;0,1,0)</f>
        <v/>
      </c>
      <c r="AX53" s="92">
        <f>IF(AX18*'节点均价-24点'!AY18&gt;0,1,0)</f>
        <v/>
      </c>
      <c r="AY53" s="92">
        <f>IF(AY18*'节点均价-24点'!AZ18&gt;0,1,0)</f>
        <v/>
      </c>
      <c r="AZ53" s="92">
        <f>IF(AZ18*'节点均价-24点'!BA18&gt;0,1,0)</f>
        <v/>
      </c>
      <c r="BA53" s="92">
        <f>IF(BA18*'节点均价-24点'!BB18&gt;0,1,0)</f>
        <v/>
      </c>
      <c r="BB53" s="92">
        <f>IF(BB18*'节点均价-24点'!BC18&gt;0,1,0)</f>
        <v/>
      </c>
      <c r="BC53" s="92">
        <f>IF(BC18*'节点均价-24点'!BD18&gt;0,1,0)</f>
        <v/>
      </c>
      <c r="BD53" s="59">
        <f>SUM(AF53:BC53)</f>
        <v/>
      </c>
    </row>
    <row r="54">
      <c r="A54" s="102">
        <f>统调负荷24小时!A54</f>
        <v/>
      </c>
      <c r="B54" s="100" t="inlineStr">
        <is>
          <t>预测</t>
        </is>
      </c>
      <c r="C54" s="91">
        <f>IFERROR(AVERAGE(F54:AC54),"")</f>
        <v/>
      </c>
      <c r="D54" s="91">
        <f>IFERROR(MAX(F54:AC54),"")</f>
        <v/>
      </c>
      <c r="E54" s="91">
        <f>IFERROR(MIN(F54:AC54),"")</f>
        <v/>
      </c>
      <c r="F54" s="91">
        <f>IFERROR(AVERAGEIFS(统调负荷!$F:$F,统调负荷!$B:$B,F$3,统调负荷!$C:$C,$A54)/10,"")</f>
        <v/>
      </c>
      <c r="G54" s="91">
        <f>IFERROR(AVERAGEIFS(统调负荷!$F:$F,统调负荷!$B:$B,G$3,统调负荷!$C:$C,$A54)/10,"")</f>
        <v/>
      </c>
      <c r="H54" s="91">
        <f>IFERROR(AVERAGEIFS(统调负荷!$F:$F,统调负荷!$B:$B,H$3,统调负荷!$C:$C,$A54)/10,"")</f>
        <v/>
      </c>
      <c r="I54" s="91">
        <f>IFERROR(AVERAGEIFS(统调负荷!$F:$F,统调负荷!$B:$B,I$3,统调负荷!$C:$C,$A54)/10,"")</f>
        <v/>
      </c>
      <c r="J54" s="91">
        <f>IFERROR(AVERAGEIFS(统调负荷!$F:$F,统调负荷!$B:$B,J$3,统调负荷!$C:$C,$A54)/10,"")</f>
        <v/>
      </c>
      <c r="K54" s="91">
        <f>IFERROR(AVERAGEIFS(统调负荷!$F:$F,统调负荷!$B:$B,K$3,统调负荷!$C:$C,$A54)/10,"")</f>
        <v/>
      </c>
      <c r="L54" s="91">
        <f>IFERROR(AVERAGEIFS(统调负荷!$F:$F,统调负荷!$B:$B,L$3,统调负荷!$C:$C,$A54)/10,"")</f>
        <v/>
      </c>
      <c r="M54" s="91">
        <f>IFERROR(AVERAGEIFS(统调负荷!$F:$F,统调负荷!$B:$B,M$3,统调负荷!$C:$C,$A54)/10,"")</f>
        <v/>
      </c>
      <c r="N54" s="91">
        <f>IFERROR(AVERAGEIFS(统调负荷!$F:$F,统调负荷!$B:$B,N$3,统调负荷!$C:$C,$A54)/10,"")</f>
        <v/>
      </c>
      <c r="O54" s="91">
        <f>IFERROR(AVERAGEIFS(统调负荷!$F:$F,统调负荷!$B:$B,O$3,统调负荷!$C:$C,$A54)/10,"")</f>
        <v/>
      </c>
      <c r="P54" s="91">
        <f>IFERROR(AVERAGEIFS(统调负荷!$F:$F,统调负荷!$B:$B,P$3,统调负荷!$C:$C,$A54)/10,"")</f>
        <v/>
      </c>
      <c r="Q54" s="91">
        <f>IFERROR(AVERAGEIFS(统调负荷!$F:$F,统调负荷!$B:$B,Q$3,统调负荷!$C:$C,$A54)/10,"")</f>
        <v/>
      </c>
      <c r="R54" s="91">
        <f>IFERROR(AVERAGEIFS(统调负荷!$F:$F,统调负荷!$B:$B,R$3,统调负荷!$C:$C,$A54)/10,"")</f>
        <v/>
      </c>
      <c r="S54" s="91">
        <f>IFERROR(AVERAGEIFS(统调负荷!$F:$F,统调负荷!$B:$B,S$3,统调负荷!$C:$C,$A54)/10,"")</f>
        <v/>
      </c>
      <c r="T54" s="91">
        <f>IFERROR(AVERAGEIFS(统调负荷!$F:$F,统调负荷!$B:$B,T$3,统调负荷!$C:$C,$A54)/10,"")</f>
        <v/>
      </c>
      <c r="U54" s="91">
        <f>IFERROR(AVERAGEIFS(统调负荷!$F:$F,统调负荷!$B:$B,U$3,统调负荷!$C:$C,$A54)/10,"")</f>
        <v/>
      </c>
      <c r="V54" s="91">
        <f>IFERROR(AVERAGEIFS(统调负荷!$F:$F,统调负荷!$B:$B,V$3,统调负荷!$C:$C,$A54)/10,"")</f>
        <v/>
      </c>
      <c r="W54" s="91">
        <f>IFERROR(AVERAGEIFS(统调负荷!$F:$F,统调负荷!$B:$B,W$3,统调负荷!$C:$C,$A54)/10,"")</f>
        <v/>
      </c>
      <c r="X54" s="91">
        <f>IFERROR(AVERAGEIFS(统调负荷!$F:$F,统调负荷!$B:$B,X$3,统调负荷!$C:$C,$A54)/10,"")</f>
        <v/>
      </c>
      <c r="Y54" s="91">
        <f>IFERROR(AVERAGEIFS(统调负荷!$F:$F,统调负荷!$B:$B,Y$3,统调负荷!$C:$C,$A54)/10,"")</f>
        <v/>
      </c>
      <c r="Z54" s="91">
        <f>IFERROR(AVERAGEIFS(统调负荷!$F:$F,统调负荷!$B:$B,Z$3,统调负荷!$C:$C,$A54)/10,"")</f>
        <v/>
      </c>
      <c r="AA54" s="91">
        <f>IFERROR(AVERAGEIFS(统调负荷!$F:$F,统调负荷!$B:$B,AA$3,统调负荷!$C:$C,$A54)/10,"")</f>
        <v/>
      </c>
      <c r="AB54" s="91">
        <f>IFERROR(AVERAGEIFS(统调负荷!$F:$F,统调负荷!$B:$B,AB$3,统调负荷!$C:$C,$A54)/10,"")</f>
        <v/>
      </c>
      <c r="AC54" s="91">
        <f>IFERROR(AVERAGEIFS(统调负荷!$F:$F,统调负荷!$B:$B,AC$3,统调负荷!$C:$C,$A54)/10,"")</f>
        <v/>
      </c>
      <c r="AD54" s="91" t="n"/>
      <c r="AE54" s="23">
        <f>AE19</f>
        <v/>
      </c>
      <c r="AF54" s="92">
        <f>IF(AF19*'节点均价-24点'!AG19&gt;0,1,0)</f>
        <v/>
      </c>
      <c r="AG54" s="92">
        <f>IF(AG19*'节点均价-24点'!AH19&gt;0,1,0)</f>
        <v/>
      </c>
      <c r="AH54" s="92">
        <f>IF(AH19*'节点均价-24点'!AI19&gt;0,1,0)</f>
        <v/>
      </c>
      <c r="AI54" s="92">
        <f>IF(AI19*'节点均价-24点'!AJ19&gt;0,1,0)</f>
        <v/>
      </c>
      <c r="AJ54" s="92">
        <f>IF(AJ19*'节点均价-24点'!AK19&gt;0,1,0)</f>
        <v/>
      </c>
      <c r="AK54" s="92">
        <f>IF(AK19*'节点均价-24点'!AL19&gt;0,1,0)</f>
        <v/>
      </c>
      <c r="AL54" s="92">
        <f>IF(AL19*'节点均价-24点'!AM19&gt;0,1,0)</f>
        <v/>
      </c>
      <c r="AM54" s="92">
        <f>IF(AM19*'节点均价-24点'!AN19&gt;0,1,0)</f>
        <v/>
      </c>
      <c r="AN54" s="92">
        <f>IF(AN19*'节点均价-24点'!AO19&gt;0,1,0)</f>
        <v/>
      </c>
      <c r="AO54" s="92">
        <f>IF(AO19*'节点均价-24点'!AP19&gt;0,1,0)</f>
        <v/>
      </c>
      <c r="AP54" s="92">
        <f>IF(AP19*'节点均价-24点'!AQ19&gt;0,1,0)</f>
        <v/>
      </c>
      <c r="AQ54" s="92">
        <f>IF(AQ19*'节点均价-24点'!AR19&gt;0,1,0)</f>
        <v/>
      </c>
      <c r="AR54" s="92">
        <f>IF(AR19*'节点均价-24点'!AS19&gt;0,1,0)</f>
        <v/>
      </c>
      <c r="AS54" s="92">
        <f>IF(AS19*'节点均价-24点'!AT19&gt;0,1,0)</f>
        <v/>
      </c>
      <c r="AT54" s="92">
        <f>IF(AT19*'节点均价-24点'!AU19&gt;0,1,0)</f>
        <v/>
      </c>
      <c r="AU54" s="92">
        <f>IF(AU19*'节点均价-24点'!AV19&gt;0,1,0)</f>
        <v/>
      </c>
      <c r="AV54" s="92">
        <f>IF(AV19*'节点均价-24点'!AW19&gt;0,1,0)</f>
        <v/>
      </c>
      <c r="AW54" s="92">
        <f>IF(AW19*'节点均价-24点'!AX19&gt;0,1,0)</f>
        <v/>
      </c>
      <c r="AX54" s="92">
        <f>IF(AX19*'节点均价-24点'!AY19&gt;0,1,0)</f>
        <v/>
      </c>
      <c r="AY54" s="92">
        <f>IF(AY19*'节点均价-24点'!AZ19&gt;0,1,0)</f>
        <v/>
      </c>
      <c r="AZ54" s="92">
        <f>IF(AZ19*'节点均价-24点'!BA19&gt;0,1,0)</f>
        <v/>
      </c>
      <c r="BA54" s="92">
        <f>IF(BA19*'节点均价-24点'!BB19&gt;0,1,0)</f>
        <v/>
      </c>
      <c r="BB54" s="92">
        <f>IF(BB19*'节点均价-24点'!BC19&gt;0,1,0)</f>
        <v/>
      </c>
      <c r="BC54" s="92">
        <f>IF(BC19*'节点均价-24点'!BD19&gt;0,1,0)</f>
        <v/>
      </c>
      <c r="BD54" s="59">
        <f>SUM(AF54:BC54)</f>
        <v/>
      </c>
    </row>
    <row r="55">
      <c r="A55" s="102">
        <f>统调负荷24小时!A55</f>
        <v/>
      </c>
      <c r="B55" s="100" t="inlineStr">
        <is>
          <t>实际</t>
        </is>
      </c>
      <c r="C55" s="91">
        <f>IFERROR(AVERAGE(F55:AC55),"")</f>
        <v/>
      </c>
      <c r="D55" s="91">
        <f>IFERROR(MAX(F55:AC55),"")</f>
        <v/>
      </c>
      <c r="E55" s="91">
        <f>IFERROR(MIN(F55:AC55),"")</f>
        <v/>
      </c>
      <c r="F55" s="91">
        <f>IFERROR(AVERAGEIFS(统调负荷!$O:$O,统调负荷!$B:$B,F$3,统调负荷!$C:$C,$A55)/10,"")</f>
        <v/>
      </c>
      <c r="G55" s="91">
        <f>IFERROR(AVERAGEIFS(统调负荷!$O:$O,统调负荷!$B:$B,G$3,统调负荷!$C:$C,$A55)/10,"")</f>
        <v/>
      </c>
      <c r="H55" s="91">
        <f>IFERROR(AVERAGEIFS(统调负荷!$O:$O,统调负荷!$B:$B,H$3,统调负荷!$C:$C,$A55)/10,"")</f>
        <v/>
      </c>
      <c r="I55" s="91">
        <f>IFERROR(AVERAGEIFS(统调负荷!$O:$O,统调负荷!$B:$B,I$3,统调负荷!$C:$C,$A55)/10,"")</f>
        <v/>
      </c>
      <c r="J55" s="91">
        <f>IFERROR(AVERAGEIFS(统调负荷!$O:$O,统调负荷!$B:$B,J$3,统调负荷!$C:$C,$A55)/10,"")</f>
        <v/>
      </c>
      <c r="K55" s="91">
        <f>IFERROR(AVERAGEIFS(统调负荷!$O:$O,统调负荷!$B:$B,K$3,统调负荷!$C:$C,$A55)/10,"")</f>
        <v/>
      </c>
      <c r="L55" s="91">
        <f>IFERROR(AVERAGEIFS(统调负荷!$O:$O,统调负荷!$B:$B,L$3,统调负荷!$C:$C,$A55)/10,"")</f>
        <v/>
      </c>
      <c r="M55" s="91">
        <f>IFERROR(AVERAGEIFS(统调负荷!$O:$O,统调负荷!$B:$B,M$3,统调负荷!$C:$C,$A55)/10,"")</f>
        <v/>
      </c>
      <c r="N55" s="91">
        <f>IFERROR(AVERAGEIFS(统调负荷!$O:$O,统调负荷!$B:$B,N$3,统调负荷!$C:$C,$A55)/10,"")</f>
        <v/>
      </c>
      <c r="O55" s="91">
        <f>IFERROR(AVERAGEIFS(统调负荷!$O:$O,统调负荷!$B:$B,O$3,统调负荷!$C:$C,$A55)/10,"")</f>
        <v/>
      </c>
      <c r="P55" s="91">
        <f>IFERROR(AVERAGEIFS(统调负荷!$O:$O,统调负荷!$B:$B,P$3,统调负荷!$C:$C,$A55)/10,"")</f>
        <v/>
      </c>
      <c r="Q55" s="91">
        <f>IFERROR(AVERAGEIFS(统调负荷!$O:$O,统调负荷!$B:$B,Q$3,统调负荷!$C:$C,$A55)/10,"")</f>
        <v/>
      </c>
      <c r="R55" s="91">
        <f>IFERROR(AVERAGEIFS(统调负荷!$O:$O,统调负荷!$B:$B,R$3,统调负荷!$C:$C,$A55)/10,"")</f>
        <v/>
      </c>
      <c r="S55" s="91">
        <f>IFERROR(AVERAGEIFS(统调负荷!$O:$O,统调负荷!$B:$B,S$3,统调负荷!$C:$C,$A55)/10,"")</f>
        <v/>
      </c>
      <c r="T55" s="91">
        <f>IFERROR(AVERAGEIFS(统调负荷!$O:$O,统调负荷!$B:$B,T$3,统调负荷!$C:$C,$A55)/10,"")</f>
        <v/>
      </c>
      <c r="U55" s="91">
        <f>IFERROR(AVERAGEIFS(统调负荷!$O:$O,统调负荷!$B:$B,U$3,统调负荷!$C:$C,$A55)/10,"")</f>
        <v/>
      </c>
      <c r="V55" s="91">
        <f>IFERROR(AVERAGEIFS(统调负荷!$O:$O,统调负荷!$B:$B,V$3,统调负荷!$C:$C,$A55)/10,"")</f>
        <v/>
      </c>
      <c r="W55" s="91">
        <f>IFERROR(AVERAGEIFS(统调负荷!$O:$O,统调负荷!$B:$B,W$3,统调负荷!$C:$C,$A55)/10,"")</f>
        <v/>
      </c>
      <c r="X55" s="91">
        <f>IFERROR(AVERAGEIFS(统调负荷!$O:$O,统调负荷!$B:$B,X$3,统调负荷!$C:$C,$A55)/10,"")</f>
        <v/>
      </c>
      <c r="Y55" s="91">
        <f>IFERROR(AVERAGEIFS(统调负荷!$O:$O,统调负荷!$B:$B,Y$3,统调负荷!$C:$C,$A55)/10,"")</f>
        <v/>
      </c>
      <c r="Z55" s="91">
        <f>IFERROR(AVERAGEIFS(统调负荷!$O:$O,统调负荷!$B:$B,Z$3,统调负荷!$C:$C,$A55)/10,"")</f>
        <v/>
      </c>
      <c r="AA55" s="91">
        <f>IFERROR(AVERAGEIFS(统调负荷!$O:$O,统调负荷!$B:$B,AA$3,统调负荷!$C:$C,$A55)/10,"")</f>
        <v/>
      </c>
      <c r="AB55" s="91">
        <f>IFERROR(AVERAGEIFS(统调负荷!$O:$O,统调负荷!$B:$B,AB$3,统调负荷!$C:$C,$A55)/10,"")</f>
        <v/>
      </c>
      <c r="AC55" s="91">
        <f>IFERROR(AVERAGEIFS(统调负荷!$O:$O,统调负荷!$B:$B,AC$3,统调负荷!$C:$C,$A55)/10,"")</f>
        <v/>
      </c>
      <c r="AD55" s="91" t="n"/>
      <c r="AE55" s="23">
        <f>AE20</f>
        <v/>
      </c>
      <c r="AF55" s="92">
        <f>IF(AF20*'节点均价-24点'!AG20&gt;0,1,0)</f>
        <v/>
      </c>
      <c r="AG55" s="92">
        <f>IF(AG20*'节点均价-24点'!AH20&gt;0,1,0)</f>
        <v/>
      </c>
      <c r="AH55" s="92">
        <f>IF(AH20*'节点均价-24点'!AI20&gt;0,1,0)</f>
        <v/>
      </c>
      <c r="AI55" s="92">
        <f>IF(AI20*'节点均价-24点'!AJ20&gt;0,1,0)</f>
        <v/>
      </c>
      <c r="AJ55" s="92">
        <f>IF(AJ20*'节点均价-24点'!AK20&gt;0,1,0)</f>
        <v/>
      </c>
      <c r="AK55" s="92">
        <f>IF(AK20*'节点均价-24点'!AL20&gt;0,1,0)</f>
        <v/>
      </c>
      <c r="AL55" s="92">
        <f>IF(AL20*'节点均价-24点'!AM20&gt;0,1,0)</f>
        <v/>
      </c>
      <c r="AM55" s="92">
        <f>IF(AM20*'节点均价-24点'!AN20&gt;0,1,0)</f>
        <v/>
      </c>
      <c r="AN55" s="92">
        <f>IF(AN20*'节点均价-24点'!AO20&gt;0,1,0)</f>
        <v/>
      </c>
      <c r="AO55" s="92">
        <f>IF(AO20*'节点均价-24点'!AP20&gt;0,1,0)</f>
        <v/>
      </c>
      <c r="AP55" s="92">
        <f>IF(AP20*'节点均价-24点'!AQ20&gt;0,1,0)</f>
        <v/>
      </c>
      <c r="AQ55" s="92">
        <f>IF(AQ20*'节点均价-24点'!AR20&gt;0,1,0)</f>
        <v/>
      </c>
      <c r="AR55" s="92">
        <f>IF(AR20*'节点均价-24点'!AS20&gt;0,1,0)</f>
        <v/>
      </c>
      <c r="AS55" s="92">
        <f>IF(AS20*'节点均价-24点'!AT20&gt;0,1,0)</f>
        <v/>
      </c>
      <c r="AT55" s="92">
        <f>IF(AT20*'节点均价-24点'!AU20&gt;0,1,0)</f>
        <v/>
      </c>
      <c r="AU55" s="92">
        <f>IF(AU20*'节点均价-24点'!AV20&gt;0,1,0)</f>
        <v/>
      </c>
      <c r="AV55" s="92">
        <f>IF(AV20*'节点均价-24点'!AW20&gt;0,1,0)</f>
        <v/>
      </c>
      <c r="AW55" s="92">
        <f>IF(AW20*'节点均价-24点'!AX20&gt;0,1,0)</f>
        <v/>
      </c>
      <c r="AX55" s="92">
        <f>IF(AX20*'节点均价-24点'!AY20&gt;0,1,0)</f>
        <v/>
      </c>
      <c r="AY55" s="92">
        <f>IF(AY20*'节点均价-24点'!AZ20&gt;0,1,0)</f>
        <v/>
      </c>
      <c r="AZ55" s="92">
        <f>IF(AZ20*'节点均价-24点'!BA20&gt;0,1,0)</f>
        <v/>
      </c>
      <c r="BA55" s="92">
        <f>IF(BA20*'节点均价-24点'!BB20&gt;0,1,0)</f>
        <v/>
      </c>
      <c r="BB55" s="92">
        <f>IF(BB20*'节点均价-24点'!BC20&gt;0,1,0)</f>
        <v/>
      </c>
      <c r="BC55" s="92">
        <f>IF(BC20*'节点均价-24点'!BD20&gt;0,1,0)</f>
        <v/>
      </c>
      <c r="BD55" s="59">
        <f>SUM(AF55:BC55)</f>
        <v/>
      </c>
    </row>
    <row r="56">
      <c r="A56" s="102">
        <f>统调负荷24小时!A56</f>
        <v/>
      </c>
      <c r="B56" s="100" t="inlineStr">
        <is>
          <t>预测</t>
        </is>
      </c>
      <c r="C56" s="91">
        <f>IFERROR(AVERAGE(F56:AC56),"")</f>
        <v/>
      </c>
      <c r="D56" s="91">
        <f>IFERROR(MAX(F56:AC56),"")</f>
        <v/>
      </c>
      <c r="E56" s="91">
        <f>IFERROR(MIN(F56:AC56),"")</f>
        <v/>
      </c>
      <c r="F56" s="91">
        <f>IFERROR(AVERAGEIFS(统调负荷!$F:$F,统调负荷!$B:$B,F$3,统调负荷!$C:$C,$A56)/10,"")</f>
        <v/>
      </c>
      <c r="G56" s="91">
        <f>IFERROR(AVERAGEIFS(统调负荷!$F:$F,统调负荷!$B:$B,G$3,统调负荷!$C:$C,$A56)/10,"")</f>
        <v/>
      </c>
      <c r="H56" s="91">
        <f>IFERROR(AVERAGEIFS(统调负荷!$F:$F,统调负荷!$B:$B,H$3,统调负荷!$C:$C,$A56)/10,"")</f>
        <v/>
      </c>
      <c r="I56" s="91">
        <f>IFERROR(AVERAGEIFS(统调负荷!$F:$F,统调负荷!$B:$B,I$3,统调负荷!$C:$C,$A56)/10,"")</f>
        <v/>
      </c>
      <c r="J56" s="91">
        <f>IFERROR(AVERAGEIFS(统调负荷!$F:$F,统调负荷!$B:$B,J$3,统调负荷!$C:$C,$A56)/10,"")</f>
        <v/>
      </c>
      <c r="K56" s="91">
        <f>IFERROR(AVERAGEIFS(统调负荷!$F:$F,统调负荷!$B:$B,K$3,统调负荷!$C:$C,$A56)/10,"")</f>
        <v/>
      </c>
      <c r="L56" s="91">
        <f>IFERROR(AVERAGEIFS(统调负荷!$F:$F,统调负荷!$B:$B,L$3,统调负荷!$C:$C,$A56)/10,"")</f>
        <v/>
      </c>
      <c r="M56" s="91">
        <f>IFERROR(AVERAGEIFS(统调负荷!$F:$F,统调负荷!$B:$B,M$3,统调负荷!$C:$C,$A56)/10,"")</f>
        <v/>
      </c>
      <c r="N56" s="91">
        <f>IFERROR(AVERAGEIFS(统调负荷!$F:$F,统调负荷!$B:$B,N$3,统调负荷!$C:$C,$A56)/10,"")</f>
        <v/>
      </c>
      <c r="O56" s="91">
        <f>IFERROR(AVERAGEIFS(统调负荷!$F:$F,统调负荷!$B:$B,O$3,统调负荷!$C:$C,$A56)/10,"")</f>
        <v/>
      </c>
      <c r="P56" s="91">
        <f>IFERROR(AVERAGEIFS(统调负荷!$F:$F,统调负荷!$B:$B,P$3,统调负荷!$C:$C,$A56)/10,"")</f>
        <v/>
      </c>
      <c r="Q56" s="91">
        <f>IFERROR(AVERAGEIFS(统调负荷!$F:$F,统调负荷!$B:$B,Q$3,统调负荷!$C:$C,$A56)/10,"")</f>
        <v/>
      </c>
      <c r="R56" s="91">
        <f>IFERROR(AVERAGEIFS(统调负荷!$F:$F,统调负荷!$B:$B,R$3,统调负荷!$C:$C,$A56)/10,"")</f>
        <v/>
      </c>
      <c r="S56" s="91">
        <f>IFERROR(AVERAGEIFS(统调负荷!$F:$F,统调负荷!$B:$B,S$3,统调负荷!$C:$C,$A56)/10,"")</f>
        <v/>
      </c>
      <c r="T56" s="91">
        <f>IFERROR(AVERAGEIFS(统调负荷!$F:$F,统调负荷!$B:$B,T$3,统调负荷!$C:$C,$A56)/10,"")</f>
        <v/>
      </c>
      <c r="U56" s="91">
        <f>IFERROR(AVERAGEIFS(统调负荷!$F:$F,统调负荷!$B:$B,U$3,统调负荷!$C:$C,$A56)/10,"")</f>
        <v/>
      </c>
      <c r="V56" s="91">
        <f>IFERROR(AVERAGEIFS(统调负荷!$F:$F,统调负荷!$B:$B,V$3,统调负荷!$C:$C,$A56)/10,"")</f>
        <v/>
      </c>
      <c r="W56" s="91">
        <f>IFERROR(AVERAGEIFS(统调负荷!$F:$F,统调负荷!$B:$B,W$3,统调负荷!$C:$C,$A56)/10,"")</f>
        <v/>
      </c>
      <c r="X56" s="91">
        <f>IFERROR(AVERAGEIFS(统调负荷!$F:$F,统调负荷!$B:$B,X$3,统调负荷!$C:$C,$A56)/10,"")</f>
        <v/>
      </c>
      <c r="Y56" s="91">
        <f>IFERROR(AVERAGEIFS(统调负荷!$F:$F,统调负荷!$B:$B,Y$3,统调负荷!$C:$C,$A56)/10,"")</f>
        <v/>
      </c>
      <c r="Z56" s="91">
        <f>IFERROR(AVERAGEIFS(统调负荷!$F:$F,统调负荷!$B:$B,Z$3,统调负荷!$C:$C,$A56)/10,"")</f>
        <v/>
      </c>
      <c r="AA56" s="91">
        <f>IFERROR(AVERAGEIFS(统调负荷!$F:$F,统调负荷!$B:$B,AA$3,统调负荷!$C:$C,$A56)/10,"")</f>
        <v/>
      </c>
      <c r="AB56" s="91">
        <f>IFERROR(AVERAGEIFS(统调负荷!$F:$F,统调负荷!$B:$B,AB$3,统调负荷!$C:$C,$A56)/10,"")</f>
        <v/>
      </c>
      <c r="AC56" s="91">
        <f>IFERROR(AVERAGEIFS(统调负荷!$F:$F,统调负荷!$B:$B,AC$3,统调负荷!$C:$C,$A56)/10,"")</f>
        <v/>
      </c>
      <c r="AD56" s="91" t="n"/>
      <c r="AE56" s="23">
        <f>AE21</f>
        <v/>
      </c>
      <c r="AF56" s="92">
        <f>IF(AF21*'节点均价-24点'!AG21&gt;0,1,0)</f>
        <v/>
      </c>
      <c r="AG56" s="92">
        <f>IF(AG21*'节点均价-24点'!AH21&gt;0,1,0)</f>
        <v/>
      </c>
      <c r="AH56" s="92">
        <f>IF(AH21*'节点均价-24点'!AI21&gt;0,1,0)</f>
        <v/>
      </c>
      <c r="AI56" s="92">
        <f>IF(AI21*'节点均价-24点'!AJ21&gt;0,1,0)</f>
        <v/>
      </c>
      <c r="AJ56" s="92">
        <f>IF(AJ21*'节点均价-24点'!AK21&gt;0,1,0)</f>
        <v/>
      </c>
      <c r="AK56" s="92">
        <f>IF(AK21*'节点均价-24点'!AL21&gt;0,1,0)</f>
        <v/>
      </c>
      <c r="AL56" s="92">
        <f>IF(AL21*'节点均价-24点'!AM21&gt;0,1,0)</f>
        <v/>
      </c>
      <c r="AM56" s="92">
        <f>IF(AM21*'节点均价-24点'!AN21&gt;0,1,0)</f>
        <v/>
      </c>
      <c r="AN56" s="92">
        <f>IF(AN21*'节点均价-24点'!AO21&gt;0,1,0)</f>
        <v/>
      </c>
      <c r="AO56" s="92">
        <f>IF(AO21*'节点均价-24点'!AP21&gt;0,1,0)</f>
        <v/>
      </c>
      <c r="AP56" s="92">
        <f>IF(AP21*'节点均价-24点'!AQ21&gt;0,1,0)</f>
        <v/>
      </c>
      <c r="AQ56" s="92">
        <f>IF(AQ21*'节点均价-24点'!AR21&gt;0,1,0)</f>
        <v/>
      </c>
      <c r="AR56" s="92">
        <f>IF(AR21*'节点均价-24点'!AS21&gt;0,1,0)</f>
        <v/>
      </c>
      <c r="AS56" s="92">
        <f>IF(AS21*'节点均价-24点'!AT21&gt;0,1,0)</f>
        <v/>
      </c>
      <c r="AT56" s="92">
        <f>IF(AT21*'节点均价-24点'!AU21&gt;0,1,0)</f>
        <v/>
      </c>
      <c r="AU56" s="92">
        <f>IF(AU21*'节点均价-24点'!AV21&gt;0,1,0)</f>
        <v/>
      </c>
      <c r="AV56" s="92">
        <f>IF(AV21*'节点均价-24点'!AW21&gt;0,1,0)</f>
        <v/>
      </c>
      <c r="AW56" s="92">
        <f>IF(AW21*'节点均价-24点'!AX21&gt;0,1,0)</f>
        <v/>
      </c>
      <c r="AX56" s="92">
        <f>IF(AX21*'节点均价-24点'!AY21&gt;0,1,0)</f>
        <v/>
      </c>
      <c r="AY56" s="92">
        <f>IF(AY21*'节点均价-24点'!AZ21&gt;0,1,0)</f>
        <v/>
      </c>
      <c r="AZ56" s="92">
        <f>IF(AZ21*'节点均价-24点'!BA21&gt;0,1,0)</f>
        <v/>
      </c>
      <c r="BA56" s="92">
        <f>IF(BA21*'节点均价-24点'!BB21&gt;0,1,0)</f>
        <v/>
      </c>
      <c r="BB56" s="92">
        <f>IF(BB21*'节点均价-24点'!BC21&gt;0,1,0)</f>
        <v/>
      </c>
      <c r="BC56" s="92">
        <f>IF(BC21*'节点均价-24点'!BD21&gt;0,1,0)</f>
        <v/>
      </c>
      <c r="BD56" s="59">
        <f>SUM(AF56:BC56)</f>
        <v/>
      </c>
    </row>
    <row r="57">
      <c r="A57" s="102">
        <f>统调负荷24小时!A57</f>
        <v/>
      </c>
      <c r="B57" s="100" t="inlineStr">
        <is>
          <t>实际</t>
        </is>
      </c>
      <c r="C57" s="91">
        <f>IFERROR(AVERAGE(F57:AC57),"")</f>
        <v/>
      </c>
      <c r="D57" s="91">
        <f>IFERROR(MAX(F57:AC57),"")</f>
        <v/>
      </c>
      <c r="E57" s="91">
        <f>IFERROR(MIN(F57:AC57),"")</f>
        <v/>
      </c>
      <c r="F57" s="91">
        <f>IFERROR(AVERAGEIFS(统调负荷!$O:$O,统调负荷!$B:$B,F$3,统调负荷!$C:$C,$A57)/10,"")</f>
        <v/>
      </c>
      <c r="G57" s="91">
        <f>IFERROR(AVERAGEIFS(统调负荷!$O:$O,统调负荷!$B:$B,G$3,统调负荷!$C:$C,$A57)/10,"")</f>
        <v/>
      </c>
      <c r="H57" s="91">
        <f>IFERROR(AVERAGEIFS(统调负荷!$O:$O,统调负荷!$B:$B,H$3,统调负荷!$C:$C,$A57)/10,"")</f>
        <v/>
      </c>
      <c r="I57" s="91">
        <f>IFERROR(AVERAGEIFS(统调负荷!$O:$O,统调负荷!$B:$B,I$3,统调负荷!$C:$C,$A57)/10,"")</f>
        <v/>
      </c>
      <c r="J57" s="91">
        <f>IFERROR(AVERAGEIFS(统调负荷!$O:$O,统调负荷!$B:$B,J$3,统调负荷!$C:$C,$A57)/10,"")</f>
        <v/>
      </c>
      <c r="K57" s="91">
        <f>IFERROR(AVERAGEIFS(统调负荷!$O:$O,统调负荷!$B:$B,K$3,统调负荷!$C:$C,$A57)/10,"")</f>
        <v/>
      </c>
      <c r="L57" s="91">
        <f>IFERROR(AVERAGEIFS(统调负荷!$O:$O,统调负荷!$B:$B,L$3,统调负荷!$C:$C,$A57)/10,"")</f>
        <v/>
      </c>
      <c r="M57" s="91">
        <f>IFERROR(AVERAGEIFS(统调负荷!$O:$O,统调负荷!$B:$B,M$3,统调负荷!$C:$C,$A57)/10,"")</f>
        <v/>
      </c>
      <c r="N57" s="91">
        <f>IFERROR(AVERAGEIFS(统调负荷!$O:$O,统调负荷!$B:$B,N$3,统调负荷!$C:$C,$A57)/10,"")</f>
        <v/>
      </c>
      <c r="O57" s="91">
        <f>IFERROR(AVERAGEIFS(统调负荷!$O:$O,统调负荷!$B:$B,O$3,统调负荷!$C:$C,$A57)/10,"")</f>
        <v/>
      </c>
      <c r="P57" s="91">
        <f>IFERROR(AVERAGEIFS(统调负荷!$O:$O,统调负荷!$B:$B,P$3,统调负荷!$C:$C,$A57)/10,"")</f>
        <v/>
      </c>
      <c r="Q57" s="91">
        <f>IFERROR(AVERAGEIFS(统调负荷!$O:$O,统调负荷!$B:$B,Q$3,统调负荷!$C:$C,$A57)/10,"")</f>
        <v/>
      </c>
      <c r="R57" s="91">
        <f>IFERROR(AVERAGEIFS(统调负荷!$O:$O,统调负荷!$B:$B,R$3,统调负荷!$C:$C,$A57)/10,"")</f>
        <v/>
      </c>
      <c r="S57" s="91">
        <f>IFERROR(AVERAGEIFS(统调负荷!$O:$O,统调负荷!$B:$B,S$3,统调负荷!$C:$C,$A57)/10,"")</f>
        <v/>
      </c>
      <c r="T57" s="91">
        <f>IFERROR(AVERAGEIFS(统调负荷!$O:$O,统调负荷!$B:$B,T$3,统调负荷!$C:$C,$A57)/10,"")</f>
        <v/>
      </c>
      <c r="U57" s="91">
        <f>IFERROR(AVERAGEIFS(统调负荷!$O:$O,统调负荷!$B:$B,U$3,统调负荷!$C:$C,$A57)/10,"")</f>
        <v/>
      </c>
      <c r="V57" s="91">
        <f>IFERROR(AVERAGEIFS(统调负荷!$O:$O,统调负荷!$B:$B,V$3,统调负荷!$C:$C,$A57)/10,"")</f>
        <v/>
      </c>
      <c r="W57" s="91">
        <f>IFERROR(AVERAGEIFS(统调负荷!$O:$O,统调负荷!$B:$B,W$3,统调负荷!$C:$C,$A57)/10,"")</f>
        <v/>
      </c>
      <c r="X57" s="91">
        <f>IFERROR(AVERAGEIFS(统调负荷!$O:$O,统调负荷!$B:$B,X$3,统调负荷!$C:$C,$A57)/10,"")</f>
        <v/>
      </c>
      <c r="Y57" s="91">
        <f>IFERROR(AVERAGEIFS(统调负荷!$O:$O,统调负荷!$B:$B,Y$3,统调负荷!$C:$C,$A57)/10,"")</f>
        <v/>
      </c>
      <c r="Z57" s="91">
        <f>IFERROR(AVERAGEIFS(统调负荷!$O:$O,统调负荷!$B:$B,Z$3,统调负荷!$C:$C,$A57)/10,"")</f>
        <v/>
      </c>
      <c r="AA57" s="91">
        <f>IFERROR(AVERAGEIFS(统调负荷!$O:$O,统调负荷!$B:$B,AA$3,统调负荷!$C:$C,$A57)/10,"")</f>
        <v/>
      </c>
      <c r="AB57" s="91">
        <f>IFERROR(AVERAGEIFS(统调负荷!$O:$O,统调负荷!$B:$B,AB$3,统调负荷!$C:$C,$A57)/10,"")</f>
        <v/>
      </c>
      <c r="AC57" s="91">
        <f>IFERROR(AVERAGEIFS(统调负荷!$O:$O,统调负荷!$B:$B,AC$3,统调负荷!$C:$C,$A57)/10,"")</f>
        <v/>
      </c>
      <c r="AD57" s="91" t="n"/>
      <c r="AE57" s="23">
        <f>AE22</f>
        <v/>
      </c>
      <c r="AF57" s="92">
        <f>IF(AF22*'节点均价-24点'!AG22&gt;0,1,0)</f>
        <v/>
      </c>
      <c r="AG57" s="92">
        <f>IF(AG22*'节点均价-24点'!AH22&gt;0,1,0)</f>
        <v/>
      </c>
      <c r="AH57" s="92">
        <f>IF(AH22*'节点均价-24点'!AI22&gt;0,1,0)</f>
        <v/>
      </c>
      <c r="AI57" s="92">
        <f>IF(AI22*'节点均价-24点'!AJ22&gt;0,1,0)</f>
        <v/>
      </c>
      <c r="AJ57" s="92">
        <f>IF(AJ22*'节点均价-24点'!AK22&gt;0,1,0)</f>
        <v/>
      </c>
      <c r="AK57" s="92">
        <f>IF(AK22*'节点均价-24点'!AL22&gt;0,1,0)</f>
        <v/>
      </c>
      <c r="AL57" s="92">
        <f>IF(AL22*'节点均价-24点'!AM22&gt;0,1,0)</f>
        <v/>
      </c>
      <c r="AM57" s="92">
        <f>IF(AM22*'节点均价-24点'!AN22&gt;0,1,0)</f>
        <v/>
      </c>
      <c r="AN57" s="92">
        <f>IF(AN22*'节点均价-24点'!AO22&gt;0,1,0)</f>
        <v/>
      </c>
      <c r="AO57" s="92">
        <f>IF(AO22*'节点均价-24点'!AP22&gt;0,1,0)</f>
        <v/>
      </c>
      <c r="AP57" s="92">
        <f>IF(AP22*'节点均价-24点'!AQ22&gt;0,1,0)</f>
        <v/>
      </c>
      <c r="AQ57" s="92">
        <f>IF(AQ22*'节点均价-24点'!AR22&gt;0,1,0)</f>
        <v/>
      </c>
      <c r="AR57" s="92">
        <f>IF(AR22*'节点均价-24点'!AS22&gt;0,1,0)</f>
        <v/>
      </c>
      <c r="AS57" s="92">
        <f>IF(AS22*'节点均价-24点'!AT22&gt;0,1,0)</f>
        <v/>
      </c>
      <c r="AT57" s="92">
        <f>IF(AT22*'节点均价-24点'!AU22&gt;0,1,0)</f>
        <v/>
      </c>
      <c r="AU57" s="92">
        <f>IF(AU22*'节点均价-24点'!AV22&gt;0,1,0)</f>
        <v/>
      </c>
      <c r="AV57" s="92">
        <f>IF(AV22*'节点均价-24点'!AW22&gt;0,1,0)</f>
        <v/>
      </c>
      <c r="AW57" s="92">
        <f>IF(AW22*'节点均价-24点'!AX22&gt;0,1,0)</f>
        <v/>
      </c>
      <c r="AX57" s="92">
        <f>IF(AX22*'节点均价-24点'!AY22&gt;0,1,0)</f>
        <v/>
      </c>
      <c r="AY57" s="92">
        <f>IF(AY22*'节点均价-24点'!AZ22&gt;0,1,0)</f>
        <v/>
      </c>
      <c r="AZ57" s="92">
        <f>IF(AZ22*'节点均价-24点'!BA22&gt;0,1,0)</f>
        <v/>
      </c>
      <c r="BA57" s="92">
        <f>IF(BA22*'节点均价-24点'!BB22&gt;0,1,0)</f>
        <v/>
      </c>
      <c r="BB57" s="92">
        <f>IF(BB22*'节点均价-24点'!BC22&gt;0,1,0)</f>
        <v/>
      </c>
      <c r="BC57" s="92">
        <f>IF(BC22*'节点均价-24点'!BD22&gt;0,1,0)</f>
        <v/>
      </c>
      <c r="BD57" s="59">
        <f>SUM(AF57:BC57)</f>
        <v/>
      </c>
    </row>
    <row r="58">
      <c r="A58" s="102">
        <f>统调负荷24小时!A58</f>
        <v/>
      </c>
      <c r="B58" s="100" t="inlineStr">
        <is>
          <t>预测</t>
        </is>
      </c>
      <c r="C58" s="91">
        <f>IFERROR(AVERAGE(F58:AC58),"")</f>
        <v/>
      </c>
      <c r="D58" s="91">
        <f>IFERROR(MAX(F58:AC58),"")</f>
        <v/>
      </c>
      <c r="E58" s="91">
        <f>IFERROR(MIN(F58:AC58),"")</f>
        <v/>
      </c>
      <c r="F58" s="91">
        <f>IFERROR(AVERAGEIFS(统调负荷!$F:$F,统调负荷!$B:$B,F$3,统调负荷!$C:$C,$A58)/10,"")</f>
        <v/>
      </c>
      <c r="G58" s="91">
        <f>IFERROR(AVERAGEIFS(统调负荷!$F:$F,统调负荷!$B:$B,G$3,统调负荷!$C:$C,$A58)/10,"")</f>
        <v/>
      </c>
      <c r="H58" s="91">
        <f>IFERROR(AVERAGEIFS(统调负荷!$F:$F,统调负荷!$B:$B,H$3,统调负荷!$C:$C,$A58)/10,"")</f>
        <v/>
      </c>
      <c r="I58" s="91">
        <f>IFERROR(AVERAGEIFS(统调负荷!$F:$F,统调负荷!$B:$B,I$3,统调负荷!$C:$C,$A58)/10,"")</f>
        <v/>
      </c>
      <c r="J58" s="91">
        <f>IFERROR(AVERAGEIFS(统调负荷!$F:$F,统调负荷!$B:$B,J$3,统调负荷!$C:$C,$A58)/10,"")</f>
        <v/>
      </c>
      <c r="K58" s="91">
        <f>IFERROR(AVERAGEIFS(统调负荷!$F:$F,统调负荷!$B:$B,K$3,统调负荷!$C:$C,$A58)/10,"")</f>
        <v/>
      </c>
      <c r="L58" s="91">
        <f>IFERROR(AVERAGEIFS(统调负荷!$F:$F,统调负荷!$B:$B,L$3,统调负荷!$C:$C,$A58)/10,"")</f>
        <v/>
      </c>
      <c r="M58" s="91">
        <f>IFERROR(AVERAGEIFS(统调负荷!$F:$F,统调负荷!$B:$B,M$3,统调负荷!$C:$C,$A58)/10,"")</f>
        <v/>
      </c>
      <c r="N58" s="91">
        <f>IFERROR(AVERAGEIFS(统调负荷!$F:$F,统调负荷!$B:$B,N$3,统调负荷!$C:$C,$A58)/10,"")</f>
        <v/>
      </c>
      <c r="O58" s="91">
        <f>IFERROR(AVERAGEIFS(统调负荷!$F:$F,统调负荷!$B:$B,O$3,统调负荷!$C:$C,$A58)/10,"")</f>
        <v/>
      </c>
      <c r="P58" s="91">
        <f>IFERROR(AVERAGEIFS(统调负荷!$F:$F,统调负荷!$B:$B,P$3,统调负荷!$C:$C,$A58)/10,"")</f>
        <v/>
      </c>
      <c r="Q58" s="91">
        <f>IFERROR(AVERAGEIFS(统调负荷!$F:$F,统调负荷!$B:$B,Q$3,统调负荷!$C:$C,$A58)/10,"")</f>
        <v/>
      </c>
      <c r="R58" s="91">
        <f>IFERROR(AVERAGEIFS(统调负荷!$F:$F,统调负荷!$B:$B,R$3,统调负荷!$C:$C,$A58)/10,"")</f>
        <v/>
      </c>
      <c r="S58" s="91">
        <f>IFERROR(AVERAGEIFS(统调负荷!$F:$F,统调负荷!$B:$B,S$3,统调负荷!$C:$C,$A58)/10,"")</f>
        <v/>
      </c>
      <c r="T58" s="91">
        <f>IFERROR(AVERAGEIFS(统调负荷!$F:$F,统调负荷!$B:$B,T$3,统调负荷!$C:$C,$A58)/10,"")</f>
        <v/>
      </c>
      <c r="U58" s="91">
        <f>IFERROR(AVERAGEIFS(统调负荷!$F:$F,统调负荷!$B:$B,U$3,统调负荷!$C:$C,$A58)/10,"")</f>
        <v/>
      </c>
      <c r="V58" s="91">
        <f>IFERROR(AVERAGEIFS(统调负荷!$F:$F,统调负荷!$B:$B,V$3,统调负荷!$C:$C,$A58)/10,"")</f>
        <v/>
      </c>
      <c r="W58" s="91">
        <f>IFERROR(AVERAGEIFS(统调负荷!$F:$F,统调负荷!$B:$B,W$3,统调负荷!$C:$C,$A58)/10,"")</f>
        <v/>
      </c>
      <c r="X58" s="91">
        <f>IFERROR(AVERAGEIFS(统调负荷!$F:$F,统调负荷!$B:$B,X$3,统调负荷!$C:$C,$A58)/10,"")</f>
        <v/>
      </c>
      <c r="Y58" s="91">
        <f>IFERROR(AVERAGEIFS(统调负荷!$F:$F,统调负荷!$B:$B,Y$3,统调负荷!$C:$C,$A58)/10,"")</f>
        <v/>
      </c>
      <c r="Z58" s="91">
        <f>IFERROR(AVERAGEIFS(统调负荷!$F:$F,统调负荷!$B:$B,Z$3,统调负荷!$C:$C,$A58)/10,"")</f>
        <v/>
      </c>
      <c r="AA58" s="91">
        <f>IFERROR(AVERAGEIFS(统调负荷!$F:$F,统调负荷!$B:$B,AA$3,统调负荷!$C:$C,$A58)/10,"")</f>
        <v/>
      </c>
      <c r="AB58" s="91">
        <f>IFERROR(AVERAGEIFS(统调负荷!$F:$F,统调负荷!$B:$B,AB$3,统调负荷!$C:$C,$A58)/10,"")</f>
        <v/>
      </c>
      <c r="AC58" s="91">
        <f>IFERROR(AVERAGEIFS(统调负荷!$F:$F,统调负荷!$B:$B,AC$3,统调负荷!$C:$C,$A58)/10,"")</f>
        <v/>
      </c>
      <c r="AD58" s="91" t="n"/>
      <c r="AE58" s="23">
        <f>AE23</f>
        <v/>
      </c>
      <c r="AF58" s="92">
        <f>IF(AF23*'节点均价-24点'!AG23&gt;0,1,0)</f>
        <v/>
      </c>
      <c r="AG58" s="92">
        <f>IF(AG23*'节点均价-24点'!AH23&gt;0,1,0)</f>
        <v/>
      </c>
      <c r="AH58" s="92">
        <f>IF(AH23*'节点均价-24点'!AI23&gt;0,1,0)</f>
        <v/>
      </c>
      <c r="AI58" s="92">
        <f>IF(AI23*'节点均价-24点'!AJ23&gt;0,1,0)</f>
        <v/>
      </c>
      <c r="AJ58" s="92">
        <f>IF(AJ23*'节点均价-24点'!AK23&gt;0,1,0)</f>
        <v/>
      </c>
      <c r="AK58" s="92">
        <f>IF(AK23*'节点均价-24点'!AL23&gt;0,1,0)</f>
        <v/>
      </c>
      <c r="AL58" s="92">
        <f>IF(AL23*'节点均价-24点'!AM23&gt;0,1,0)</f>
        <v/>
      </c>
      <c r="AM58" s="92">
        <f>IF(AM23*'节点均价-24点'!AN23&gt;0,1,0)</f>
        <v/>
      </c>
      <c r="AN58" s="92">
        <f>IF(AN23*'节点均价-24点'!AO23&gt;0,1,0)</f>
        <v/>
      </c>
      <c r="AO58" s="92">
        <f>IF(AO23*'节点均价-24点'!AP23&gt;0,1,0)</f>
        <v/>
      </c>
      <c r="AP58" s="92">
        <f>IF(AP23*'节点均价-24点'!AQ23&gt;0,1,0)</f>
        <v/>
      </c>
      <c r="AQ58" s="92">
        <f>IF(AQ23*'节点均价-24点'!AR23&gt;0,1,0)</f>
        <v/>
      </c>
      <c r="AR58" s="92">
        <f>IF(AR23*'节点均价-24点'!AS23&gt;0,1,0)</f>
        <v/>
      </c>
      <c r="AS58" s="92">
        <f>IF(AS23*'节点均价-24点'!AT23&gt;0,1,0)</f>
        <v/>
      </c>
      <c r="AT58" s="92">
        <f>IF(AT23*'节点均价-24点'!AU23&gt;0,1,0)</f>
        <v/>
      </c>
      <c r="AU58" s="92">
        <f>IF(AU23*'节点均价-24点'!AV23&gt;0,1,0)</f>
        <v/>
      </c>
      <c r="AV58" s="92">
        <f>IF(AV23*'节点均价-24点'!AW23&gt;0,1,0)</f>
        <v/>
      </c>
      <c r="AW58" s="92">
        <f>IF(AW23*'节点均价-24点'!AX23&gt;0,1,0)</f>
        <v/>
      </c>
      <c r="AX58" s="92">
        <f>IF(AX23*'节点均价-24点'!AY23&gt;0,1,0)</f>
        <v/>
      </c>
      <c r="AY58" s="92">
        <f>IF(AY23*'节点均价-24点'!AZ23&gt;0,1,0)</f>
        <v/>
      </c>
      <c r="AZ58" s="92">
        <f>IF(AZ23*'节点均价-24点'!BA23&gt;0,1,0)</f>
        <v/>
      </c>
      <c r="BA58" s="92">
        <f>IF(BA23*'节点均价-24点'!BB23&gt;0,1,0)</f>
        <v/>
      </c>
      <c r="BB58" s="92">
        <f>IF(BB23*'节点均价-24点'!BC23&gt;0,1,0)</f>
        <v/>
      </c>
      <c r="BC58" s="92">
        <f>IF(BC23*'节点均价-24点'!BD23&gt;0,1,0)</f>
        <v/>
      </c>
      <c r="BD58" s="59">
        <f>SUM(AF58:BC58)</f>
        <v/>
      </c>
    </row>
    <row r="59">
      <c r="A59" s="102">
        <f>统调负荷24小时!A59</f>
        <v/>
      </c>
      <c r="B59" s="100" t="inlineStr">
        <is>
          <t>实际</t>
        </is>
      </c>
      <c r="C59" s="91">
        <f>IFERROR(AVERAGE(F59:AC59),"")</f>
        <v/>
      </c>
      <c r="D59" s="91">
        <f>IFERROR(MAX(F59:AC59),"")</f>
        <v/>
      </c>
      <c r="E59" s="91">
        <f>IFERROR(MIN(F59:AC59),"")</f>
        <v/>
      </c>
      <c r="F59" s="91">
        <f>IFERROR(AVERAGEIFS(统调负荷!$O:$O,统调负荷!$B:$B,F$3,统调负荷!$C:$C,$A59)/10,"")</f>
        <v/>
      </c>
      <c r="G59" s="91">
        <f>IFERROR(AVERAGEIFS(统调负荷!$O:$O,统调负荷!$B:$B,G$3,统调负荷!$C:$C,$A59)/10,"")</f>
        <v/>
      </c>
      <c r="H59" s="91">
        <f>IFERROR(AVERAGEIFS(统调负荷!$O:$O,统调负荷!$B:$B,H$3,统调负荷!$C:$C,$A59)/10,"")</f>
        <v/>
      </c>
      <c r="I59" s="91">
        <f>IFERROR(AVERAGEIFS(统调负荷!$O:$O,统调负荷!$B:$B,I$3,统调负荷!$C:$C,$A59)/10,"")</f>
        <v/>
      </c>
      <c r="J59" s="91">
        <f>IFERROR(AVERAGEIFS(统调负荷!$O:$O,统调负荷!$B:$B,J$3,统调负荷!$C:$C,$A59)/10,"")</f>
        <v/>
      </c>
      <c r="K59" s="91">
        <f>IFERROR(AVERAGEIFS(统调负荷!$O:$O,统调负荷!$B:$B,K$3,统调负荷!$C:$C,$A59)/10,"")</f>
        <v/>
      </c>
      <c r="L59" s="91">
        <f>IFERROR(AVERAGEIFS(统调负荷!$O:$O,统调负荷!$B:$B,L$3,统调负荷!$C:$C,$A59)/10,"")</f>
        <v/>
      </c>
      <c r="M59" s="91">
        <f>IFERROR(AVERAGEIFS(统调负荷!$O:$O,统调负荷!$B:$B,M$3,统调负荷!$C:$C,$A59)/10,"")</f>
        <v/>
      </c>
      <c r="N59" s="91">
        <f>IFERROR(AVERAGEIFS(统调负荷!$O:$O,统调负荷!$B:$B,N$3,统调负荷!$C:$C,$A59)/10,"")</f>
        <v/>
      </c>
      <c r="O59" s="91">
        <f>IFERROR(AVERAGEIFS(统调负荷!$O:$O,统调负荷!$B:$B,O$3,统调负荷!$C:$C,$A59)/10,"")</f>
        <v/>
      </c>
      <c r="P59" s="91">
        <f>IFERROR(AVERAGEIFS(统调负荷!$O:$O,统调负荷!$B:$B,P$3,统调负荷!$C:$C,$A59)/10,"")</f>
        <v/>
      </c>
      <c r="Q59" s="91">
        <f>IFERROR(AVERAGEIFS(统调负荷!$O:$O,统调负荷!$B:$B,Q$3,统调负荷!$C:$C,$A59)/10,"")</f>
        <v/>
      </c>
      <c r="R59" s="91">
        <f>IFERROR(AVERAGEIFS(统调负荷!$O:$O,统调负荷!$B:$B,R$3,统调负荷!$C:$C,$A59)/10,"")</f>
        <v/>
      </c>
      <c r="S59" s="91">
        <f>IFERROR(AVERAGEIFS(统调负荷!$O:$O,统调负荷!$B:$B,S$3,统调负荷!$C:$C,$A59)/10,"")</f>
        <v/>
      </c>
      <c r="T59" s="91">
        <f>IFERROR(AVERAGEIFS(统调负荷!$O:$O,统调负荷!$B:$B,T$3,统调负荷!$C:$C,$A59)/10,"")</f>
        <v/>
      </c>
      <c r="U59" s="91">
        <f>IFERROR(AVERAGEIFS(统调负荷!$O:$O,统调负荷!$B:$B,U$3,统调负荷!$C:$C,$A59)/10,"")</f>
        <v/>
      </c>
      <c r="V59" s="91">
        <f>IFERROR(AVERAGEIFS(统调负荷!$O:$O,统调负荷!$B:$B,V$3,统调负荷!$C:$C,$A59)/10,"")</f>
        <v/>
      </c>
      <c r="W59" s="91">
        <f>IFERROR(AVERAGEIFS(统调负荷!$O:$O,统调负荷!$B:$B,W$3,统调负荷!$C:$C,$A59)/10,"")</f>
        <v/>
      </c>
      <c r="X59" s="91">
        <f>IFERROR(AVERAGEIFS(统调负荷!$O:$O,统调负荷!$B:$B,X$3,统调负荷!$C:$C,$A59)/10,"")</f>
        <v/>
      </c>
      <c r="Y59" s="91">
        <f>IFERROR(AVERAGEIFS(统调负荷!$O:$O,统调负荷!$B:$B,Y$3,统调负荷!$C:$C,$A59)/10,"")</f>
        <v/>
      </c>
      <c r="Z59" s="91">
        <f>IFERROR(AVERAGEIFS(统调负荷!$O:$O,统调负荷!$B:$B,Z$3,统调负荷!$C:$C,$A59)/10,"")</f>
        <v/>
      </c>
      <c r="AA59" s="91">
        <f>IFERROR(AVERAGEIFS(统调负荷!$O:$O,统调负荷!$B:$B,AA$3,统调负荷!$C:$C,$A59)/10,"")</f>
        <v/>
      </c>
      <c r="AB59" s="91">
        <f>IFERROR(AVERAGEIFS(统调负荷!$O:$O,统调负荷!$B:$B,AB$3,统调负荷!$C:$C,$A59)/10,"")</f>
        <v/>
      </c>
      <c r="AC59" s="91">
        <f>IFERROR(AVERAGEIFS(统调负荷!$O:$O,统调负荷!$B:$B,AC$3,统调负荷!$C:$C,$A59)/10,"")</f>
        <v/>
      </c>
      <c r="AD59" s="91" t="n"/>
      <c r="AE59" s="23">
        <f>AE24</f>
        <v/>
      </c>
      <c r="AF59" s="92">
        <f>IF(AF24*'节点均价-24点'!AG24&gt;0,1,0)</f>
        <v/>
      </c>
      <c r="AG59" s="92">
        <f>IF(AG24*'节点均价-24点'!AH24&gt;0,1,0)</f>
        <v/>
      </c>
      <c r="AH59" s="92">
        <f>IF(AH24*'节点均价-24点'!AI24&gt;0,1,0)</f>
        <v/>
      </c>
      <c r="AI59" s="92">
        <f>IF(AI24*'节点均价-24点'!AJ24&gt;0,1,0)</f>
        <v/>
      </c>
      <c r="AJ59" s="92">
        <f>IF(AJ24*'节点均价-24点'!AK24&gt;0,1,0)</f>
        <v/>
      </c>
      <c r="AK59" s="92">
        <f>IF(AK24*'节点均价-24点'!AL24&gt;0,1,0)</f>
        <v/>
      </c>
      <c r="AL59" s="92">
        <f>IF(AL24*'节点均价-24点'!AM24&gt;0,1,0)</f>
        <v/>
      </c>
      <c r="AM59" s="92">
        <f>IF(AM24*'节点均价-24点'!AN24&gt;0,1,0)</f>
        <v/>
      </c>
      <c r="AN59" s="92">
        <f>IF(AN24*'节点均价-24点'!AO24&gt;0,1,0)</f>
        <v/>
      </c>
      <c r="AO59" s="92">
        <f>IF(AO24*'节点均价-24点'!AP24&gt;0,1,0)</f>
        <v/>
      </c>
      <c r="AP59" s="92">
        <f>IF(AP24*'节点均价-24点'!AQ24&gt;0,1,0)</f>
        <v/>
      </c>
      <c r="AQ59" s="92">
        <f>IF(AQ24*'节点均价-24点'!AR24&gt;0,1,0)</f>
        <v/>
      </c>
      <c r="AR59" s="92">
        <f>IF(AR24*'节点均价-24点'!AS24&gt;0,1,0)</f>
        <v/>
      </c>
      <c r="AS59" s="92">
        <f>IF(AS24*'节点均价-24点'!AT24&gt;0,1,0)</f>
        <v/>
      </c>
      <c r="AT59" s="92">
        <f>IF(AT24*'节点均价-24点'!AU24&gt;0,1,0)</f>
        <v/>
      </c>
      <c r="AU59" s="92">
        <f>IF(AU24*'节点均价-24点'!AV24&gt;0,1,0)</f>
        <v/>
      </c>
      <c r="AV59" s="92">
        <f>IF(AV24*'节点均价-24点'!AW24&gt;0,1,0)</f>
        <v/>
      </c>
      <c r="AW59" s="92">
        <f>IF(AW24*'节点均价-24点'!AX24&gt;0,1,0)</f>
        <v/>
      </c>
      <c r="AX59" s="92">
        <f>IF(AX24*'节点均价-24点'!AY24&gt;0,1,0)</f>
        <v/>
      </c>
      <c r="AY59" s="92">
        <f>IF(AY24*'节点均价-24点'!AZ24&gt;0,1,0)</f>
        <v/>
      </c>
      <c r="AZ59" s="92">
        <f>IF(AZ24*'节点均价-24点'!BA24&gt;0,1,0)</f>
        <v/>
      </c>
      <c r="BA59" s="92">
        <f>IF(BA24*'节点均价-24点'!BB24&gt;0,1,0)</f>
        <v/>
      </c>
      <c r="BB59" s="92">
        <f>IF(BB24*'节点均价-24点'!BC24&gt;0,1,0)</f>
        <v/>
      </c>
      <c r="BC59" s="92">
        <f>IF(BC24*'节点均价-24点'!BD24&gt;0,1,0)</f>
        <v/>
      </c>
      <c r="BD59" s="59">
        <f>SUM(AF59:BC59)</f>
        <v/>
      </c>
    </row>
    <row r="60">
      <c r="A60" s="102">
        <f>统调负荷24小时!A60</f>
        <v/>
      </c>
      <c r="B60" s="100" t="inlineStr">
        <is>
          <t>预测</t>
        </is>
      </c>
      <c r="C60" s="91">
        <f>IFERROR(AVERAGE(F60:AC60),"")</f>
        <v/>
      </c>
      <c r="D60" s="91">
        <f>IFERROR(MAX(F60:AC60),"")</f>
        <v/>
      </c>
      <c r="E60" s="91">
        <f>IFERROR(MIN(F60:AC60),"")</f>
        <v/>
      </c>
      <c r="F60" s="91">
        <f>IFERROR(AVERAGEIFS(统调负荷!$F:$F,统调负荷!$B:$B,F$3,统调负荷!$C:$C,$A60)/10,"")</f>
        <v/>
      </c>
      <c r="G60" s="91">
        <f>IFERROR(AVERAGEIFS(统调负荷!$F:$F,统调负荷!$B:$B,G$3,统调负荷!$C:$C,$A60)/10,"")</f>
        <v/>
      </c>
      <c r="H60" s="91">
        <f>IFERROR(AVERAGEIFS(统调负荷!$F:$F,统调负荷!$B:$B,H$3,统调负荷!$C:$C,$A60)/10,"")</f>
        <v/>
      </c>
      <c r="I60" s="91">
        <f>IFERROR(AVERAGEIFS(统调负荷!$F:$F,统调负荷!$B:$B,I$3,统调负荷!$C:$C,$A60)/10,"")</f>
        <v/>
      </c>
      <c r="J60" s="91">
        <f>IFERROR(AVERAGEIFS(统调负荷!$F:$F,统调负荷!$B:$B,J$3,统调负荷!$C:$C,$A60)/10,"")</f>
        <v/>
      </c>
      <c r="K60" s="91">
        <f>IFERROR(AVERAGEIFS(统调负荷!$F:$F,统调负荷!$B:$B,K$3,统调负荷!$C:$C,$A60)/10,"")</f>
        <v/>
      </c>
      <c r="L60" s="91">
        <f>IFERROR(AVERAGEIFS(统调负荷!$F:$F,统调负荷!$B:$B,L$3,统调负荷!$C:$C,$A60)/10,"")</f>
        <v/>
      </c>
      <c r="M60" s="91">
        <f>IFERROR(AVERAGEIFS(统调负荷!$F:$F,统调负荷!$B:$B,M$3,统调负荷!$C:$C,$A60)/10,"")</f>
        <v/>
      </c>
      <c r="N60" s="91">
        <f>IFERROR(AVERAGEIFS(统调负荷!$F:$F,统调负荷!$B:$B,N$3,统调负荷!$C:$C,$A60)/10,"")</f>
        <v/>
      </c>
      <c r="O60" s="91">
        <f>IFERROR(AVERAGEIFS(统调负荷!$F:$F,统调负荷!$B:$B,O$3,统调负荷!$C:$C,$A60)/10,"")</f>
        <v/>
      </c>
      <c r="P60" s="91">
        <f>IFERROR(AVERAGEIFS(统调负荷!$F:$F,统调负荷!$B:$B,P$3,统调负荷!$C:$C,$A60)/10,"")</f>
        <v/>
      </c>
      <c r="Q60" s="91">
        <f>IFERROR(AVERAGEIFS(统调负荷!$F:$F,统调负荷!$B:$B,Q$3,统调负荷!$C:$C,$A60)/10,"")</f>
        <v/>
      </c>
      <c r="R60" s="91">
        <f>IFERROR(AVERAGEIFS(统调负荷!$F:$F,统调负荷!$B:$B,R$3,统调负荷!$C:$C,$A60)/10,"")</f>
        <v/>
      </c>
      <c r="S60" s="91">
        <f>IFERROR(AVERAGEIFS(统调负荷!$F:$F,统调负荷!$B:$B,S$3,统调负荷!$C:$C,$A60)/10,"")</f>
        <v/>
      </c>
      <c r="T60" s="91">
        <f>IFERROR(AVERAGEIFS(统调负荷!$F:$F,统调负荷!$B:$B,T$3,统调负荷!$C:$C,$A60)/10,"")</f>
        <v/>
      </c>
      <c r="U60" s="91">
        <f>IFERROR(AVERAGEIFS(统调负荷!$F:$F,统调负荷!$B:$B,U$3,统调负荷!$C:$C,$A60)/10,"")</f>
        <v/>
      </c>
      <c r="V60" s="91">
        <f>IFERROR(AVERAGEIFS(统调负荷!$F:$F,统调负荷!$B:$B,V$3,统调负荷!$C:$C,$A60)/10,"")</f>
        <v/>
      </c>
      <c r="W60" s="91">
        <f>IFERROR(AVERAGEIFS(统调负荷!$F:$F,统调负荷!$B:$B,W$3,统调负荷!$C:$C,$A60)/10,"")</f>
        <v/>
      </c>
      <c r="X60" s="91">
        <f>IFERROR(AVERAGEIFS(统调负荷!$F:$F,统调负荷!$B:$B,X$3,统调负荷!$C:$C,$A60)/10,"")</f>
        <v/>
      </c>
      <c r="Y60" s="91">
        <f>IFERROR(AVERAGEIFS(统调负荷!$F:$F,统调负荷!$B:$B,Y$3,统调负荷!$C:$C,$A60)/10,"")</f>
        <v/>
      </c>
      <c r="Z60" s="91">
        <f>IFERROR(AVERAGEIFS(统调负荷!$F:$F,统调负荷!$B:$B,Z$3,统调负荷!$C:$C,$A60)/10,"")</f>
        <v/>
      </c>
      <c r="AA60" s="91">
        <f>IFERROR(AVERAGEIFS(统调负荷!$F:$F,统调负荷!$B:$B,AA$3,统调负荷!$C:$C,$A60)/10,"")</f>
        <v/>
      </c>
      <c r="AB60" s="91">
        <f>IFERROR(AVERAGEIFS(统调负荷!$F:$F,统调负荷!$B:$B,AB$3,统调负荷!$C:$C,$A60)/10,"")</f>
        <v/>
      </c>
      <c r="AC60" s="91">
        <f>IFERROR(AVERAGEIFS(统调负荷!$F:$F,统调负荷!$B:$B,AC$3,统调负荷!$C:$C,$A60)/10,"")</f>
        <v/>
      </c>
      <c r="AD60" s="91" t="n"/>
      <c r="AE60" s="23">
        <f>AE25</f>
        <v/>
      </c>
      <c r="AF60" s="92">
        <f>IF(AF25*'节点均价-24点'!AG25&gt;0,1,0)</f>
        <v/>
      </c>
      <c r="AG60" s="92">
        <f>IF(AG25*'节点均价-24点'!AH25&gt;0,1,0)</f>
        <v/>
      </c>
      <c r="AH60" s="92">
        <f>IF(AH25*'节点均价-24点'!AI25&gt;0,1,0)</f>
        <v/>
      </c>
      <c r="AI60" s="92">
        <f>IF(AI25*'节点均价-24点'!AJ25&gt;0,1,0)</f>
        <v/>
      </c>
      <c r="AJ60" s="92">
        <f>IF(AJ25*'节点均价-24点'!AK25&gt;0,1,0)</f>
        <v/>
      </c>
      <c r="AK60" s="92">
        <f>IF(AK25*'节点均价-24点'!AL25&gt;0,1,0)</f>
        <v/>
      </c>
      <c r="AL60" s="92">
        <f>IF(AL25*'节点均价-24点'!AM25&gt;0,1,0)</f>
        <v/>
      </c>
      <c r="AM60" s="92">
        <f>IF(AM25*'节点均价-24点'!AN25&gt;0,1,0)</f>
        <v/>
      </c>
      <c r="AN60" s="92">
        <f>IF(AN25*'节点均价-24点'!AO25&gt;0,1,0)</f>
        <v/>
      </c>
      <c r="AO60" s="92">
        <f>IF(AO25*'节点均价-24点'!AP25&gt;0,1,0)</f>
        <v/>
      </c>
      <c r="AP60" s="92">
        <f>IF(AP25*'节点均价-24点'!AQ25&gt;0,1,0)</f>
        <v/>
      </c>
      <c r="AQ60" s="92">
        <f>IF(AQ25*'节点均价-24点'!AR25&gt;0,1,0)</f>
        <v/>
      </c>
      <c r="AR60" s="92">
        <f>IF(AR25*'节点均价-24点'!AS25&gt;0,1,0)</f>
        <v/>
      </c>
      <c r="AS60" s="92">
        <f>IF(AS25*'节点均价-24点'!AT25&gt;0,1,0)</f>
        <v/>
      </c>
      <c r="AT60" s="92">
        <f>IF(AT25*'节点均价-24点'!AU25&gt;0,1,0)</f>
        <v/>
      </c>
      <c r="AU60" s="92">
        <f>IF(AU25*'节点均价-24点'!AV25&gt;0,1,0)</f>
        <v/>
      </c>
      <c r="AV60" s="92">
        <f>IF(AV25*'节点均价-24点'!AW25&gt;0,1,0)</f>
        <v/>
      </c>
      <c r="AW60" s="92">
        <f>IF(AW25*'节点均价-24点'!AX25&gt;0,1,0)</f>
        <v/>
      </c>
      <c r="AX60" s="92">
        <f>IF(AX25*'节点均价-24点'!AY25&gt;0,1,0)</f>
        <v/>
      </c>
      <c r="AY60" s="92">
        <f>IF(AY25*'节点均价-24点'!AZ25&gt;0,1,0)</f>
        <v/>
      </c>
      <c r="AZ60" s="92">
        <f>IF(AZ25*'节点均价-24点'!BA25&gt;0,1,0)</f>
        <v/>
      </c>
      <c r="BA60" s="92">
        <f>IF(BA25*'节点均价-24点'!BB25&gt;0,1,0)</f>
        <v/>
      </c>
      <c r="BB60" s="92">
        <f>IF(BB25*'节点均价-24点'!BC25&gt;0,1,0)</f>
        <v/>
      </c>
      <c r="BC60" s="92">
        <f>IF(BC25*'节点均价-24点'!BD25&gt;0,1,0)</f>
        <v/>
      </c>
      <c r="BD60" s="59">
        <f>SUM(AF60:BC60)</f>
        <v/>
      </c>
    </row>
    <row r="61">
      <c r="A61" s="102">
        <f>统调负荷24小时!A61</f>
        <v/>
      </c>
      <c r="B61" s="100" t="inlineStr">
        <is>
          <t>实际</t>
        </is>
      </c>
      <c r="C61" s="91">
        <f>IFERROR(AVERAGE(F61:AC61),"")</f>
        <v/>
      </c>
      <c r="D61" s="91">
        <f>IFERROR(MAX(F61:AC61),"")</f>
        <v/>
      </c>
      <c r="E61" s="91">
        <f>IFERROR(MIN(F61:AC61),"")</f>
        <v/>
      </c>
      <c r="F61" s="91">
        <f>IFERROR(AVERAGEIFS(统调负荷!$O:$O,统调负荷!$B:$B,F$3,统调负荷!$C:$C,$A61)/10,"")</f>
        <v/>
      </c>
      <c r="G61" s="91">
        <f>IFERROR(AVERAGEIFS(统调负荷!$O:$O,统调负荷!$B:$B,G$3,统调负荷!$C:$C,$A61)/10,"")</f>
        <v/>
      </c>
      <c r="H61" s="91">
        <f>IFERROR(AVERAGEIFS(统调负荷!$O:$O,统调负荷!$B:$B,H$3,统调负荷!$C:$C,$A61)/10,"")</f>
        <v/>
      </c>
      <c r="I61" s="91">
        <f>IFERROR(AVERAGEIFS(统调负荷!$O:$O,统调负荷!$B:$B,I$3,统调负荷!$C:$C,$A61)/10,"")</f>
        <v/>
      </c>
      <c r="J61" s="91">
        <f>IFERROR(AVERAGEIFS(统调负荷!$O:$O,统调负荷!$B:$B,J$3,统调负荷!$C:$C,$A61)/10,"")</f>
        <v/>
      </c>
      <c r="K61" s="91">
        <f>IFERROR(AVERAGEIFS(统调负荷!$O:$O,统调负荷!$B:$B,K$3,统调负荷!$C:$C,$A61)/10,"")</f>
        <v/>
      </c>
      <c r="L61" s="91">
        <f>IFERROR(AVERAGEIFS(统调负荷!$O:$O,统调负荷!$B:$B,L$3,统调负荷!$C:$C,$A61)/10,"")</f>
        <v/>
      </c>
      <c r="M61" s="91">
        <f>IFERROR(AVERAGEIFS(统调负荷!$O:$O,统调负荷!$B:$B,M$3,统调负荷!$C:$C,$A61)/10,"")</f>
        <v/>
      </c>
      <c r="N61" s="91">
        <f>IFERROR(AVERAGEIFS(统调负荷!$O:$O,统调负荷!$B:$B,N$3,统调负荷!$C:$C,$A61)/10,"")</f>
        <v/>
      </c>
      <c r="O61" s="91">
        <f>IFERROR(AVERAGEIFS(统调负荷!$O:$O,统调负荷!$B:$B,O$3,统调负荷!$C:$C,$A61)/10,"")</f>
        <v/>
      </c>
      <c r="P61" s="91">
        <f>IFERROR(AVERAGEIFS(统调负荷!$O:$O,统调负荷!$B:$B,P$3,统调负荷!$C:$C,$A61)/10,"")</f>
        <v/>
      </c>
      <c r="Q61" s="91">
        <f>IFERROR(AVERAGEIFS(统调负荷!$O:$O,统调负荷!$B:$B,Q$3,统调负荷!$C:$C,$A61)/10,"")</f>
        <v/>
      </c>
      <c r="R61" s="91">
        <f>IFERROR(AVERAGEIFS(统调负荷!$O:$O,统调负荷!$B:$B,R$3,统调负荷!$C:$C,$A61)/10,"")</f>
        <v/>
      </c>
      <c r="S61" s="91">
        <f>IFERROR(AVERAGEIFS(统调负荷!$O:$O,统调负荷!$B:$B,S$3,统调负荷!$C:$C,$A61)/10,"")</f>
        <v/>
      </c>
      <c r="T61" s="91">
        <f>IFERROR(AVERAGEIFS(统调负荷!$O:$O,统调负荷!$B:$B,T$3,统调负荷!$C:$C,$A61)/10,"")</f>
        <v/>
      </c>
      <c r="U61" s="91">
        <f>IFERROR(AVERAGEIFS(统调负荷!$O:$O,统调负荷!$B:$B,U$3,统调负荷!$C:$C,$A61)/10,"")</f>
        <v/>
      </c>
      <c r="V61" s="91">
        <f>IFERROR(AVERAGEIFS(统调负荷!$O:$O,统调负荷!$B:$B,V$3,统调负荷!$C:$C,$A61)/10,"")</f>
        <v/>
      </c>
      <c r="W61" s="91">
        <f>IFERROR(AVERAGEIFS(统调负荷!$O:$O,统调负荷!$B:$B,W$3,统调负荷!$C:$C,$A61)/10,"")</f>
        <v/>
      </c>
      <c r="X61" s="91">
        <f>IFERROR(AVERAGEIFS(统调负荷!$O:$O,统调负荷!$B:$B,X$3,统调负荷!$C:$C,$A61)/10,"")</f>
        <v/>
      </c>
      <c r="Y61" s="91">
        <f>IFERROR(AVERAGEIFS(统调负荷!$O:$O,统调负荷!$B:$B,Y$3,统调负荷!$C:$C,$A61)/10,"")</f>
        <v/>
      </c>
      <c r="Z61" s="91">
        <f>IFERROR(AVERAGEIFS(统调负荷!$O:$O,统调负荷!$B:$B,Z$3,统调负荷!$C:$C,$A61)/10,"")</f>
        <v/>
      </c>
      <c r="AA61" s="91">
        <f>IFERROR(AVERAGEIFS(统调负荷!$O:$O,统调负荷!$B:$B,AA$3,统调负荷!$C:$C,$A61)/10,"")</f>
        <v/>
      </c>
      <c r="AB61" s="91">
        <f>IFERROR(AVERAGEIFS(统调负荷!$O:$O,统调负荷!$B:$B,AB$3,统调负荷!$C:$C,$A61)/10,"")</f>
        <v/>
      </c>
      <c r="AC61" s="91">
        <f>IFERROR(AVERAGEIFS(统调负荷!$O:$O,统调负荷!$B:$B,AC$3,统调负荷!$C:$C,$A61)/10,"")</f>
        <v/>
      </c>
      <c r="AD61" s="91" t="n"/>
      <c r="AE61" s="23">
        <f>AE26</f>
        <v/>
      </c>
      <c r="AF61" s="92">
        <f>IF(AF26*'节点均价-24点'!AG26&gt;0,1,0)</f>
        <v/>
      </c>
      <c r="AG61" s="92">
        <f>IF(AG26*'节点均价-24点'!AH26&gt;0,1,0)</f>
        <v/>
      </c>
      <c r="AH61" s="92">
        <f>IF(AH26*'节点均价-24点'!AI26&gt;0,1,0)</f>
        <v/>
      </c>
      <c r="AI61" s="92">
        <f>IF(AI26*'节点均价-24点'!AJ26&gt;0,1,0)</f>
        <v/>
      </c>
      <c r="AJ61" s="92">
        <f>IF(AJ26*'节点均价-24点'!AK26&gt;0,1,0)</f>
        <v/>
      </c>
      <c r="AK61" s="92">
        <f>IF(AK26*'节点均价-24点'!AL26&gt;0,1,0)</f>
        <v/>
      </c>
      <c r="AL61" s="92">
        <f>IF(AL26*'节点均价-24点'!AM26&gt;0,1,0)</f>
        <v/>
      </c>
      <c r="AM61" s="92">
        <f>IF(AM26*'节点均价-24点'!AN26&gt;0,1,0)</f>
        <v/>
      </c>
      <c r="AN61" s="92">
        <f>IF(AN26*'节点均价-24点'!AO26&gt;0,1,0)</f>
        <v/>
      </c>
      <c r="AO61" s="92">
        <f>IF(AO26*'节点均价-24点'!AP26&gt;0,1,0)</f>
        <v/>
      </c>
      <c r="AP61" s="92">
        <f>IF(AP26*'节点均价-24点'!AQ26&gt;0,1,0)</f>
        <v/>
      </c>
      <c r="AQ61" s="92">
        <f>IF(AQ26*'节点均价-24点'!AR26&gt;0,1,0)</f>
        <v/>
      </c>
      <c r="AR61" s="92">
        <f>IF(AR26*'节点均价-24点'!AS26&gt;0,1,0)</f>
        <v/>
      </c>
      <c r="AS61" s="92">
        <f>IF(AS26*'节点均价-24点'!AT26&gt;0,1,0)</f>
        <v/>
      </c>
      <c r="AT61" s="92">
        <f>IF(AT26*'节点均价-24点'!AU26&gt;0,1,0)</f>
        <v/>
      </c>
      <c r="AU61" s="92">
        <f>IF(AU26*'节点均价-24点'!AV26&gt;0,1,0)</f>
        <v/>
      </c>
      <c r="AV61" s="92">
        <f>IF(AV26*'节点均价-24点'!AW26&gt;0,1,0)</f>
        <v/>
      </c>
      <c r="AW61" s="92">
        <f>IF(AW26*'节点均价-24点'!AX26&gt;0,1,0)</f>
        <v/>
      </c>
      <c r="AX61" s="92">
        <f>IF(AX26*'节点均价-24点'!AY26&gt;0,1,0)</f>
        <v/>
      </c>
      <c r="AY61" s="92">
        <f>IF(AY26*'节点均价-24点'!AZ26&gt;0,1,0)</f>
        <v/>
      </c>
      <c r="AZ61" s="92">
        <f>IF(AZ26*'节点均价-24点'!BA26&gt;0,1,0)</f>
        <v/>
      </c>
      <c r="BA61" s="92">
        <f>IF(BA26*'节点均价-24点'!BB26&gt;0,1,0)</f>
        <v/>
      </c>
      <c r="BB61" s="92">
        <f>IF(BB26*'节点均价-24点'!BC26&gt;0,1,0)</f>
        <v/>
      </c>
      <c r="BC61" s="92">
        <f>IF(BC26*'节点均价-24点'!BD26&gt;0,1,0)</f>
        <v/>
      </c>
      <c r="BD61" s="59">
        <f>SUM(AF61:BC61)</f>
        <v/>
      </c>
    </row>
    <row r="62">
      <c r="A62" s="102">
        <f>统调负荷24小时!A62</f>
        <v/>
      </c>
      <c r="B62" s="100" t="inlineStr">
        <is>
          <t>预测</t>
        </is>
      </c>
      <c r="C62" s="91">
        <f>IFERROR(AVERAGE(F62:AC62),"")</f>
        <v/>
      </c>
      <c r="D62" s="91">
        <f>IFERROR(MAX(F62:AC62),"")</f>
        <v/>
      </c>
      <c r="E62" s="91">
        <f>IFERROR(MIN(F62:AC62),"")</f>
        <v/>
      </c>
      <c r="F62" s="91">
        <f>IFERROR(AVERAGEIFS(统调负荷!$F:$F,统调负荷!$B:$B,F$3,统调负荷!$C:$C,$A62)/10,"")</f>
        <v/>
      </c>
      <c r="G62" s="91">
        <f>IFERROR(AVERAGEIFS(统调负荷!$F:$F,统调负荷!$B:$B,G$3,统调负荷!$C:$C,$A62)/10,"")</f>
        <v/>
      </c>
      <c r="H62" s="91">
        <f>IFERROR(AVERAGEIFS(统调负荷!$F:$F,统调负荷!$B:$B,H$3,统调负荷!$C:$C,$A62)/10,"")</f>
        <v/>
      </c>
      <c r="I62" s="91">
        <f>IFERROR(AVERAGEIFS(统调负荷!$F:$F,统调负荷!$B:$B,I$3,统调负荷!$C:$C,$A62)/10,"")</f>
        <v/>
      </c>
      <c r="J62" s="91">
        <f>IFERROR(AVERAGEIFS(统调负荷!$F:$F,统调负荷!$B:$B,J$3,统调负荷!$C:$C,$A62)/10,"")</f>
        <v/>
      </c>
      <c r="K62" s="91">
        <f>IFERROR(AVERAGEIFS(统调负荷!$F:$F,统调负荷!$B:$B,K$3,统调负荷!$C:$C,$A62)/10,"")</f>
        <v/>
      </c>
      <c r="L62" s="91">
        <f>IFERROR(AVERAGEIFS(统调负荷!$F:$F,统调负荷!$B:$B,L$3,统调负荷!$C:$C,$A62)/10,"")</f>
        <v/>
      </c>
      <c r="M62" s="91">
        <f>IFERROR(AVERAGEIFS(统调负荷!$F:$F,统调负荷!$B:$B,M$3,统调负荷!$C:$C,$A62)/10,"")</f>
        <v/>
      </c>
      <c r="N62" s="91">
        <f>IFERROR(AVERAGEIFS(统调负荷!$F:$F,统调负荷!$B:$B,N$3,统调负荷!$C:$C,$A62)/10,"")</f>
        <v/>
      </c>
      <c r="O62" s="91">
        <f>IFERROR(AVERAGEIFS(统调负荷!$F:$F,统调负荷!$B:$B,O$3,统调负荷!$C:$C,$A62)/10,"")</f>
        <v/>
      </c>
      <c r="P62" s="91">
        <f>IFERROR(AVERAGEIFS(统调负荷!$F:$F,统调负荷!$B:$B,P$3,统调负荷!$C:$C,$A62)/10,"")</f>
        <v/>
      </c>
      <c r="Q62" s="91">
        <f>IFERROR(AVERAGEIFS(统调负荷!$F:$F,统调负荷!$B:$B,Q$3,统调负荷!$C:$C,$A62)/10,"")</f>
        <v/>
      </c>
      <c r="R62" s="91">
        <f>IFERROR(AVERAGEIFS(统调负荷!$F:$F,统调负荷!$B:$B,R$3,统调负荷!$C:$C,$A62)/10,"")</f>
        <v/>
      </c>
      <c r="S62" s="91">
        <f>IFERROR(AVERAGEIFS(统调负荷!$F:$F,统调负荷!$B:$B,S$3,统调负荷!$C:$C,$A62)/10,"")</f>
        <v/>
      </c>
      <c r="T62" s="91">
        <f>IFERROR(AVERAGEIFS(统调负荷!$F:$F,统调负荷!$B:$B,T$3,统调负荷!$C:$C,$A62)/10,"")</f>
        <v/>
      </c>
      <c r="U62" s="91">
        <f>IFERROR(AVERAGEIFS(统调负荷!$F:$F,统调负荷!$B:$B,U$3,统调负荷!$C:$C,$A62)/10,"")</f>
        <v/>
      </c>
      <c r="V62" s="91">
        <f>IFERROR(AVERAGEIFS(统调负荷!$F:$F,统调负荷!$B:$B,V$3,统调负荷!$C:$C,$A62)/10,"")</f>
        <v/>
      </c>
      <c r="W62" s="91">
        <f>IFERROR(AVERAGEIFS(统调负荷!$F:$F,统调负荷!$B:$B,W$3,统调负荷!$C:$C,$A62)/10,"")</f>
        <v/>
      </c>
      <c r="X62" s="91">
        <f>IFERROR(AVERAGEIFS(统调负荷!$F:$F,统调负荷!$B:$B,X$3,统调负荷!$C:$C,$A62)/10,"")</f>
        <v/>
      </c>
      <c r="Y62" s="91">
        <f>IFERROR(AVERAGEIFS(统调负荷!$F:$F,统调负荷!$B:$B,Y$3,统调负荷!$C:$C,$A62)/10,"")</f>
        <v/>
      </c>
      <c r="Z62" s="91">
        <f>IFERROR(AVERAGEIFS(统调负荷!$F:$F,统调负荷!$B:$B,Z$3,统调负荷!$C:$C,$A62)/10,"")</f>
        <v/>
      </c>
      <c r="AA62" s="91">
        <f>IFERROR(AVERAGEIFS(统调负荷!$F:$F,统调负荷!$B:$B,AA$3,统调负荷!$C:$C,$A62)/10,"")</f>
        <v/>
      </c>
      <c r="AB62" s="91">
        <f>IFERROR(AVERAGEIFS(统调负荷!$F:$F,统调负荷!$B:$B,AB$3,统调负荷!$C:$C,$A62)/10,"")</f>
        <v/>
      </c>
      <c r="AC62" s="91">
        <f>IFERROR(AVERAGEIFS(统调负荷!$F:$F,统调负荷!$B:$B,AC$3,统调负荷!$C:$C,$A62)/10,"")</f>
        <v/>
      </c>
      <c r="AD62" s="91" t="n"/>
      <c r="AE62" s="23">
        <f>AE27</f>
        <v/>
      </c>
      <c r="AF62" s="92">
        <f>IF(AF27*'节点均价-24点'!AG27&gt;0,1,0)</f>
        <v/>
      </c>
      <c r="AG62" s="92">
        <f>IF(AG27*'节点均价-24点'!AH27&gt;0,1,0)</f>
        <v/>
      </c>
      <c r="AH62" s="92">
        <f>IF(AH27*'节点均价-24点'!AI27&gt;0,1,0)</f>
        <v/>
      </c>
      <c r="AI62" s="92">
        <f>IF(AI27*'节点均价-24点'!AJ27&gt;0,1,0)</f>
        <v/>
      </c>
      <c r="AJ62" s="92">
        <f>IF(AJ27*'节点均价-24点'!AK27&gt;0,1,0)</f>
        <v/>
      </c>
      <c r="AK62" s="92">
        <f>IF(AK27*'节点均价-24点'!AL27&gt;0,1,0)</f>
        <v/>
      </c>
      <c r="AL62" s="92">
        <f>IF(AL27*'节点均价-24点'!AM27&gt;0,1,0)</f>
        <v/>
      </c>
      <c r="AM62" s="92">
        <f>IF(AM27*'节点均价-24点'!AN27&gt;0,1,0)</f>
        <v/>
      </c>
      <c r="AN62" s="92">
        <f>IF(AN27*'节点均价-24点'!AO27&gt;0,1,0)</f>
        <v/>
      </c>
      <c r="AO62" s="92">
        <f>IF(AO27*'节点均价-24点'!AP27&gt;0,1,0)</f>
        <v/>
      </c>
      <c r="AP62" s="92">
        <f>IF(AP27*'节点均价-24点'!AQ27&gt;0,1,0)</f>
        <v/>
      </c>
      <c r="AQ62" s="92">
        <f>IF(AQ27*'节点均价-24点'!AR27&gt;0,1,0)</f>
        <v/>
      </c>
      <c r="AR62" s="92">
        <f>IF(AR27*'节点均价-24点'!AS27&gt;0,1,0)</f>
        <v/>
      </c>
      <c r="AS62" s="92">
        <f>IF(AS27*'节点均价-24点'!AT27&gt;0,1,0)</f>
        <v/>
      </c>
      <c r="AT62" s="92">
        <f>IF(AT27*'节点均价-24点'!AU27&gt;0,1,0)</f>
        <v/>
      </c>
      <c r="AU62" s="92">
        <f>IF(AU27*'节点均价-24点'!AV27&gt;0,1,0)</f>
        <v/>
      </c>
      <c r="AV62" s="92">
        <f>IF(AV27*'节点均价-24点'!AW27&gt;0,1,0)</f>
        <v/>
      </c>
      <c r="AW62" s="92">
        <f>IF(AW27*'节点均价-24点'!AX27&gt;0,1,0)</f>
        <v/>
      </c>
      <c r="AX62" s="92">
        <f>IF(AX27*'节点均价-24点'!AY27&gt;0,1,0)</f>
        <v/>
      </c>
      <c r="AY62" s="92">
        <f>IF(AY27*'节点均价-24点'!AZ27&gt;0,1,0)</f>
        <v/>
      </c>
      <c r="AZ62" s="92">
        <f>IF(AZ27*'节点均价-24点'!BA27&gt;0,1,0)</f>
        <v/>
      </c>
      <c r="BA62" s="92">
        <f>IF(BA27*'节点均价-24点'!BB27&gt;0,1,0)</f>
        <v/>
      </c>
      <c r="BB62" s="92">
        <f>IF(BB27*'节点均价-24点'!BC27&gt;0,1,0)</f>
        <v/>
      </c>
      <c r="BC62" s="92">
        <f>IF(BC27*'节点均价-24点'!BD27&gt;0,1,0)</f>
        <v/>
      </c>
      <c r="BD62" s="59">
        <f>SUM(AF62:BC62)</f>
        <v/>
      </c>
    </row>
    <row r="63">
      <c r="A63" s="102">
        <f>统调负荷24小时!A63</f>
        <v/>
      </c>
      <c r="B63" s="100" t="inlineStr">
        <is>
          <t>实际</t>
        </is>
      </c>
      <c r="C63" s="91">
        <f>IFERROR(AVERAGE(F63:AC63),"")</f>
        <v/>
      </c>
      <c r="D63" s="91">
        <f>IFERROR(MAX(F63:AC63),"")</f>
        <v/>
      </c>
      <c r="E63" s="91">
        <f>IFERROR(MIN(F63:AC63),"")</f>
        <v/>
      </c>
      <c r="F63" s="91">
        <f>IFERROR(AVERAGEIFS(统调负荷!$O:$O,统调负荷!$B:$B,F$3,统调负荷!$C:$C,$A63)/10,"")</f>
        <v/>
      </c>
      <c r="G63" s="91">
        <f>IFERROR(AVERAGEIFS(统调负荷!$O:$O,统调负荷!$B:$B,G$3,统调负荷!$C:$C,$A63)/10,"")</f>
        <v/>
      </c>
      <c r="H63" s="91">
        <f>IFERROR(AVERAGEIFS(统调负荷!$O:$O,统调负荷!$B:$B,H$3,统调负荷!$C:$C,$A63)/10,"")</f>
        <v/>
      </c>
      <c r="I63" s="91">
        <f>IFERROR(AVERAGEIFS(统调负荷!$O:$O,统调负荷!$B:$B,I$3,统调负荷!$C:$C,$A63)/10,"")</f>
        <v/>
      </c>
      <c r="J63" s="91">
        <f>IFERROR(AVERAGEIFS(统调负荷!$O:$O,统调负荷!$B:$B,J$3,统调负荷!$C:$C,$A63)/10,"")</f>
        <v/>
      </c>
      <c r="K63" s="91">
        <f>IFERROR(AVERAGEIFS(统调负荷!$O:$O,统调负荷!$B:$B,K$3,统调负荷!$C:$C,$A63)/10,"")</f>
        <v/>
      </c>
      <c r="L63" s="91">
        <f>IFERROR(AVERAGEIFS(统调负荷!$O:$O,统调负荷!$B:$B,L$3,统调负荷!$C:$C,$A63)/10,"")</f>
        <v/>
      </c>
      <c r="M63" s="91">
        <f>IFERROR(AVERAGEIFS(统调负荷!$O:$O,统调负荷!$B:$B,M$3,统调负荷!$C:$C,$A63)/10,"")</f>
        <v/>
      </c>
      <c r="N63" s="91">
        <f>IFERROR(AVERAGEIFS(统调负荷!$O:$O,统调负荷!$B:$B,N$3,统调负荷!$C:$C,$A63)/10,"")</f>
        <v/>
      </c>
      <c r="O63" s="91">
        <f>IFERROR(AVERAGEIFS(统调负荷!$O:$O,统调负荷!$B:$B,O$3,统调负荷!$C:$C,$A63)/10,"")</f>
        <v/>
      </c>
      <c r="P63" s="91">
        <f>IFERROR(AVERAGEIFS(统调负荷!$O:$O,统调负荷!$B:$B,P$3,统调负荷!$C:$C,$A63)/10,"")</f>
        <v/>
      </c>
      <c r="Q63" s="91">
        <f>IFERROR(AVERAGEIFS(统调负荷!$O:$O,统调负荷!$B:$B,Q$3,统调负荷!$C:$C,$A63)/10,"")</f>
        <v/>
      </c>
      <c r="R63" s="91">
        <f>IFERROR(AVERAGEIFS(统调负荷!$O:$O,统调负荷!$B:$B,R$3,统调负荷!$C:$C,$A63)/10,"")</f>
        <v/>
      </c>
      <c r="S63" s="91">
        <f>IFERROR(AVERAGEIFS(统调负荷!$O:$O,统调负荷!$B:$B,S$3,统调负荷!$C:$C,$A63)/10,"")</f>
        <v/>
      </c>
      <c r="T63" s="91">
        <f>IFERROR(AVERAGEIFS(统调负荷!$O:$O,统调负荷!$B:$B,T$3,统调负荷!$C:$C,$A63)/10,"")</f>
        <v/>
      </c>
      <c r="U63" s="91">
        <f>IFERROR(AVERAGEIFS(统调负荷!$O:$O,统调负荷!$B:$B,U$3,统调负荷!$C:$C,$A63)/10,"")</f>
        <v/>
      </c>
      <c r="V63" s="91">
        <f>IFERROR(AVERAGEIFS(统调负荷!$O:$O,统调负荷!$B:$B,V$3,统调负荷!$C:$C,$A63)/10,"")</f>
        <v/>
      </c>
      <c r="W63" s="91">
        <f>IFERROR(AVERAGEIFS(统调负荷!$O:$O,统调负荷!$B:$B,W$3,统调负荷!$C:$C,$A63)/10,"")</f>
        <v/>
      </c>
      <c r="X63" s="91">
        <f>IFERROR(AVERAGEIFS(统调负荷!$O:$O,统调负荷!$B:$B,X$3,统调负荷!$C:$C,$A63)/10,"")</f>
        <v/>
      </c>
      <c r="Y63" s="91">
        <f>IFERROR(AVERAGEIFS(统调负荷!$O:$O,统调负荷!$B:$B,Y$3,统调负荷!$C:$C,$A63)/10,"")</f>
        <v/>
      </c>
      <c r="Z63" s="91">
        <f>IFERROR(AVERAGEIFS(统调负荷!$O:$O,统调负荷!$B:$B,Z$3,统调负荷!$C:$C,$A63)/10,"")</f>
        <v/>
      </c>
      <c r="AA63" s="91">
        <f>IFERROR(AVERAGEIFS(统调负荷!$O:$O,统调负荷!$B:$B,AA$3,统调负荷!$C:$C,$A63)/10,"")</f>
        <v/>
      </c>
      <c r="AB63" s="91">
        <f>IFERROR(AVERAGEIFS(统调负荷!$O:$O,统调负荷!$B:$B,AB$3,统调负荷!$C:$C,$A63)/10,"")</f>
        <v/>
      </c>
      <c r="AC63" s="91">
        <f>IFERROR(AVERAGEIFS(统调负荷!$O:$O,统调负荷!$B:$B,AC$3,统调负荷!$C:$C,$A63)/10,"")</f>
        <v/>
      </c>
      <c r="AD63" s="91" t="n"/>
      <c r="AE63" s="23">
        <f>AE28</f>
        <v/>
      </c>
      <c r="AF63" s="92">
        <f>IF(AF28*'节点均价-24点'!AG28&gt;0,1,0)</f>
        <v/>
      </c>
      <c r="AG63" s="92">
        <f>IF(AG28*'节点均价-24点'!AH28&gt;0,1,0)</f>
        <v/>
      </c>
      <c r="AH63" s="92">
        <f>IF(AH28*'节点均价-24点'!AI28&gt;0,1,0)</f>
        <v/>
      </c>
      <c r="AI63" s="92">
        <f>IF(AI28*'节点均价-24点'!AJ28&gt;0,1,0)</f>
        <v/>
      </c>
      <c r="AJ63" s="92">
        <f>IF(AJ28*'节点均价-24点'!AK28&gt;0,1,0)</f>
        <v/>
      </c>
      <c r="AK63" s="92">
        <f>IF(AK28*'节点均价-24点'!AL28&gt;0,1,0)</f>
        <v/>
      </c>
      <c r="AL63" s="92">
        <f>IF(AL28*'节点均价-24点'!AM28&gt;0,1,0)</f>
        <v/>
      </c>
      <c r="AM63" s="92">
        <f>IF(AM28*'节点均价-24点'!AN28&gt;0,1,0)</f>
        <v/>
      </c>
      <c r="AN63" s="92">
        <f>IF(AN28*'节点均价-24点'!AO28&gt;0,1,0)</f>
        <v/>
      </c>
      <c r="AO63" s="92">
        <f>IF(AO28*'节点均价-24点'!AP28&gt;0,1,0)</f>
        <v/>
      </c>
      <c r="AP63" s="92">
        <f>IF(AP28*'节点均价-24点'!AQ28&gt;0,1,0)</f>
        <v/>
      </c>
      <c r="AQ63" s="92">
        <f>IF(AQ28*'节点均价-24点'!AR28&gt;0,1,0)</f>
        <v/>
      </c>
      <c r="AR63" s="92">
        <f>IF(AR28*'节点均价-24点'!AS28&gt;0,1,0)</f>
        <v/>
      </c>
      <c r="AS63" s="92">
        <f>IF(AS28*'节点均价-24点'!AT28&gt;0,1,0)</f>
        <v/>
      </c>
      <c r="AT63" s="92">
        <f>IF(AT28*'节点均价-24点'!AU28&gt;0,1,0)</f>
        <v/>
      </c>
      <c r="AU63" s="92">
        <f>IF(AU28*'节点均价-24点'!AV28&gt;0,1,0)</f>
        <v/>
      </c>
      <c r="AV63" s="92">
        <f>IF(AV28*'节点均价-24点'!AW28&gt;0,1,0)</f>
        <v/>
      </c>
      <c r="AW63" s="92">
        <f>IF(AW28*'节点均价-24点'!AX28&gt;0,1,0)</f>
        <v/>
      </c>
      <c r="AX63" s="92">
        <f>IF(AX28*'节点均价-24点'!AY28&gt;0,1,0)</f>
        <v/>
      </c>
      <c r="AY63" s="92">
        <f>IF(AY28*'节点均价-24点'!AZ28&gt;0,1,0)</f>
        <v/>
      </c>
      <c r="AZ63" s="92">
        <f>IF(AZ28*'节点均价-24点'!BA28&gt;0,1,0)</f>
        <v/>
      </c>
      <c r="BA63" s="92">
        <f>IF(BA28*'节点均价-24点'!BB28&gt;0,1,0)</f>
        <v/>
      </c>
      <c r="BB63" s="92">
        <f>IF(BB28*'节点均价-24点'!BC28&gt;0,1,0)</f>
        <v/>
      </c>
      <c r="BC63" s="92">
        <f>IF(BC28*'节点均价-24点'!BD28&gt;0,1,0)</f>
        <v/>
      </c>
      <c r="BD63" s="59">
        <f>SUM(AF63:BC63)</f>
        <v/>
      </c>
    </row>
    <row r="64">
      <c r="A64" s="102">
        <f>统调负荷24小时!A64</f>
        <v/>
      </c>
      <c r="B64" s="100" t="inlineStr">
        <is>
          <t>预测</t>
        </is>
      </c>
      <c r="C64" s="91">
        <f>IFERROR(AVERAGE(F64:AC64),"")</f>
        <v/>
      </c>
      <c r="D64" s="91">
        <f>IFERROR(MAX(F64:AC64),"")</f>
        <v/>
      </c>
      <c r="E64" s="91">
        <f>IFERROR(MIN(F64:AC64),"")</f>
        <v/>
      </c>
      <c r="F64" s="91">
        <f>IFERROR(AVERAGEIFS(统调负荷!$F:$F,统调负荷!$B:$B,F$3,统调负荷!$C:$C,$A64)/10,"")</f>
        <v/>
      </c>
      <c r="G64" s="91">
        <f>IFERROR(AVERAGEIFS(统调负荷!$F:$F,统调负荷!$B:$B,G$3,统调负荷!$C:$C,$A64)/10,"")</f>
        <v/>
      </c>
      <c r="H64" s="91">
        <f>IFERROR(AVERAGEIFS(统调负荷!$F:$F,统调负荷!$B:$B,H$3,统调负荷!$C:$C,$A64)/10,"")</f>
        <v/>
      </c>
      <c r="I64" s="91">
        <f>IFERROR(AVERAGEIFS(统调负荷!$F:$F,统调负荷!$B:$B,I$3,统调负荷!$C:$C,$A64)/10,"")</f>
        <v/>
      </c>
      <c r="J64" s="91">
        <f>IFERROR(AVERAGEIFS(统调负荷!$F:$F,统调负荷!$B:$B,J$3,统调负荷!$C:$C,$A64)/10,"")</f>
        <v/>
      </c>
      <c r="K64" s="91">
        <f>IFERROR(AVERAGEIFS(统调负荷!$F:$F,统调负荷!$B:$B,K$3,统调负荷!$C:$C,$A64)/10,"")</f>
        <v/>
      </c>
      <c r="L64" s="91">
        <f>IFERROR(AVERAGEIFS(统调负荷!$F:$F,统调负荷!$B:$B,L$3,统调负荷!$C:$C,$A64)/10,"")</f>
        <v/>
      </c>
      <c r="M64" s="91">
        <f>IFERROR(AVERAGEIFS(统调负荷!$F:$F,统调负荷!$B:$B,M$3,统调负荷!$C:$C,$A64)/10,"")</f>
        <v/>
      </c>
      <c r="N64" s="91">
        <f>IFERROR(AVERAGEIFS(统调负荷!$F:$F,统调负荷!$B:$B,N$3,统调负荷!$C:$C,$A64)/10,"")</f>
        <v/>
      </c>
      <c r="O64" s="91">
        <f>IFERROR(AVERAGEIFS(统调负荷!$F:$F,统调负荷!$B:$B,O$3,统调负荷!$C:$C,$A64)/10,"")</f>
        <v/>
      </c>
      <c r="P64" s="91">
        <f>IFERROR(AVERAGEIFS(统调负荷!$F:$F,统调负荷!$B:$B,P$3,统调负荷!$C:$C,$A64)/10,"")</f>
        <v/>
      </c>
      <c r="Q64" s="91">
        <f>IFERROR(AVERAGEIFS(统调负荷!$F:$F,统调负荷!$B:$B,Q$3,统调负荷!$C:$C,$A64)/10,"")</f>
        <v/>
      </c>
      <c r="R64" s="91">
        <f>IFERROR(AVERAGEIFS(统调负荷!$F:$F,统调负荷!$B:$B,R$3,统调负荷!$C:$C,$A64)/10,"")</f>
        <v/>
      </c>
      <c r="S64" s="91">
        <f>IFERROR(AVERAGEIFS(统调负荷!$F:$F,统调负荷!$B:$B,S$3,统调负荷!$C:$C,$A64)/10,"")</f>
        <v/>
      </c>
      <c r="T64" s="91">
        <f>IFERROR(AVERAGEIFS(统调负荷!$F:$F,统调负荷!$B:$B,T$3,统调负荷!$C:$C,$A64)/10,"")</f>
        <v/>
      </c>
      <c r="U64" s="91">
        <f>IFERROR(AVERAGEIFS(统调负荷!$F:$F,统调负荷!$B:$B,U$3,统调负荷!$C:$C,$A64)/10,"")</f>
        <v/>
      </c>
      <c r="V64" s="91">
        <f>IFERROR(AVERAGEIFS(统调负荷!$F:$F,统调负荷!$B:$B,V$3,统调负荷!$C:$C,$A64)/10,"")</f>
        <v/>
      </c>
      <c r="W64" s="91">
        <f>IFERROR(AVERAGEIFS(统调负荷!$F:$F,统调负荷!$B:$B,W$3,统调负荷!$C:$C,$A64)/10,"")</f>
        <v/>
      </c>
      <c r="X64" s="91">
        <f>IFERROR(AVERAGEIFS(统调负荷!$F:$F,统调负荷!$B:$B,X$3,统调负荷!$C:$C,$A64)/10,"")</f>
        <v/>
      </c>
      <c r="Y64" s="91">
        <f>IFERROR(AVERAGEIFS(统调负荷!$F:$F,统调负荷!$B:$B,Y$3,统调负荷!$C:$C,$A64)/10,"")</f>
        <v/>
      </c>
      <c r="Z64" s="91">
        <f>IFERROR(AVERAGEIFS(统调负荷!$F:$F,统调负荷!$B:$B,Z$3,统调负荷!$C:$C,$A64)/10,"")</f>
        <v/>
      </c>
      <c r="AA64" s="91">
        <f>IFERROR(AVERAGEIFS(统调负荷!$F:$F,统调负荷!$B:$B,AA$3,统调负荷!$C:$C,$A64)/10,"")</f>
        <v/>
      </c>
      <c r="AB64" s="91">
        <f>IFERROR(AVERAGEIFS(统调负荷!$F:$F,统调负荷!$B:$B,AB$3,统调负荷!$C:$C,$A64)/10,"")</f>
        <v/>
      </c>
      <c r="AC64" s="91">
        <f>IFERROR(AVERAGEIFS(统调负荷!$F:$F,统调负荷!$B:$B,AC$3,统调负荷!$C:$C,$A64)/10,"")</f>
        <v/>
      </c>
      <c r="AD64" s="91" t="n"/>
      <c r="AE64" s="23">
        <f>AE29</f>
        <v/>
      </c>
      <c r="AF64" s="92">
        <f>IF(AF29*'节点均价-24点'!AG29&gt;0,1,0)</f>
        <v/>
      </c>
      <c r="AG64" s="92">
        <f>IF(AG29*'节点均价-24点'!AH29&gt;0,1,0)</f>
        <v/>
      </c>
      <c r="AH64" s="92">
        <f>IF(AH29*'节点均价-24点'!AI29&gt;0,1,0)</f>
        <v/>
      </c>
      <c r="AI64" s="92">
        <f>IF(AI29*'节点均价-24点'!AJ29&gt;0,1,0)</f>
        <v/>
      </c>
      <c r="AJ64" s="92">
        <f>IF(AJ29*'节点均价-24点'!AK29&gt;0,1,0)</f>
        <v/>
      </c>
      <c r="AK64" s="92">
        <f>IF(AK29*'节点均价-24点'!AL29&gt;0,1,0)</f>
        <v/>
      </c>
      <c r="AL64" s="92">
        <f>IF(AL29*'节点均价-24点'!AM29&gt;0,1,0)</f>
        <v/>
      </c>
      <c r="AM64" s="92">
        <f>IF(AM29*'节点均价-24点'!AN29&gt;0,1,0)</f>
        <v/>
      </c>
      <c r="AN64" s="92">
        <f>IF(AN29*'节点均价-24点'!AO29&gt;0,1,0)</f>
        <v/>
      </c>
      <c r="AO64" s="92">
        <f>IF(AO29*'节点均价-24点'!AP29&gt;0,1,0)</f>
        <v/>
      </c>
      <c r="AP64" s="92">
        <f>IF(AP29*'节点均价-24点'!AQ29&gt;0,1,0)</f>
        <v/>
      </c>
      <c r="AQ64" s="92">
        <f>IF(AQ29*'节点均价-24点'!AR29&gt;0,1,0)</f>
        <v/>
      </c>
      <c r="AR64" s="92">
        <f>IF(AR29*'节点均价-24点'!AS29&gt;0,1,0)</f>
        <v/>
      </c>
      <c r="AS64" s="92">
        <f>IF(AS29*'节点均价-24点'!AT29&gt;0,1,0)</f>
        <v/>
      </c>
      <c r="AT64" s="92">
        <f>IF(AT29*'节点均价-24点'!AU29&gt;0,1,0)</f>
        <v/>
      </c>
      <c r="AU64" s="92">
        <f>IF(AU29*'节点均价-24点'!AV29&gt;0,1,0)</f>
        <v/>
      </c>
      <c r="AV64" s="92">
        <f>IF(AV29*'节点均价-24点'!AW29&gt;0,1,0)</f>
        <v/>
      </c>
      <c r="AW64" s="92">
        <f>IF(AW29*'节点均价-24点'!AX29&gt;0,1,0)</f>
        <v/>
      </c>
      <c r="AX64" s="92">
        <f>IF(AX29*'节点均价-24点'!AY29&gt;0,1,0)</f>
        <v/>
      </c>
      <c r="AY64" s="92">
        <f>IF(AY29*'节点均价-24点'!AZ29&gt;0,1,0)</f>
        <v/>
      </c>
      <c r="AZ64" s="92">
        <f>IF(AZ29*'节点均价-24点'!BA29&gt;0,1,0)</f>
        <v/>
      </c>
      <c r="BA64" s="92">
        <f>IF(BA29*'节点均价-24点'!BB29&gt;0,1,0)</f>
        <v/>
      </c>
      <c r="BB64" s="92">
        <f>IF(BB29*'节点均价-24点'!BC29&gt;0,1,0)</f>
        <v/>
      </c>
      <c r="BC64" s="92">
        <f>IF(BC29*'节点均价-24点'!BD29&gt;0,1,0)</f>
        <v/>
      </c>
      <c r="BD64" s="59">
        <f>SUM(AF64:BC64)</f>
        <v/>
      </c>
    </row>
    <row r="65">
      <c r="A65" s="102">
        <f>统调负荷24小时!A65</f>
        <v/>
      </c>
      <c r="B65" s="100" t="inlineStr">
        <is>
          <t>实际</t>
        </is>
      </c>
      <c r="C65" s="91">
        <f>IFERROR(AVERAGE(F65:AC65),"")</f>
        <v/>
      </c>
      <c r="D65" s="91">
        <f>IFERROR(MAX(F65:AC65),"")</f>
        <v/>
      </c>
      <c r="E65" s="91">
        <f>IFERROR(MIN(F65:AC65),"")</f>
        <v/>
      </c>
      <c r="F65" s="91">
        <f>IFERROR(AVERAGEIFS(统调负荷!$O:$O,统调负荷!$B:$B,F$3,统调负荷!$C:$C,$A65)/10,"")</f>
        <v/>
      </c>
      <c r="G65" s="91">
        <f>IFERROR(AVERAGEIFS(统调负荷!$O:$O,统调负荷!$B:$B,G$3,统调负荷!$C:$C,$A65)/10,"")</f>
        <v/>
      </c>
      <c r="H65" s="91">
        <f>IFERROR(AVERAGEIFS(统调负荷!$O:$O,统调负荷!$B:$B,H$3,统调负荷!$C:$C,$A65)/10,"")</f>
        <v/>
      </c>
      <c r="I65" s="91">
        <f>IFERROR(AVERAGEIFS(统调负荷!$O:$O,统调负荷!$B:$B,I$3,统调负荷!$C:$C,$A65)/10,"")</f>
        <v/>
      </c>
      <c r="J65" s="91">
        <f>IFERROR(AVERAGEIFS(统调负荷!$O:$O,统调负荷!$B:$B,J$3,统调负荷!$C:$C,$A65)/10,"")</f>
        <v/>
      </c>
      <c r="K65" s="91">
        <f>IFERROR(AVERAGEIFS(统调负荷!$O:$O,统调负荷!$B:$B,K$3,统调负荷!$C:$C,$A65)/10,"")</f>
        <v/>
      </c>
      <c r="L65" s="91">
        <f>IFERROR(AVERAGEIFS(统调负荷!$O:$O,统调负荷!$B:$B,L$3,统调负荷!$C:$C,$A65)/10,"")</f>
        <v/>
      </c>
      <c r="M65" s="91">
        <f>IFERROR(AVERAGEIFS(统调负荷!$O:$O,统调负荷!$B:$B,M$3,统调负荷!$C:$C,$A65)/10,"")</f>
        <v/>
      </c>
      <c r="N65" s="91">
        <f>IFERROR(AVERAGEIFS(统调负荷!$O:$O,统调负荷!$B:$B,N$3,统调负荷!$C:$C,$A65)/10,"")</f>
        <v/>
      </c>
      <c r="O65" s="91">
        <f>IFERROR(AVERAGEIFS(统调负荷!$O:$O,统调负荷!$B:$B,O$3,统调负荷!$C:$C,$A65)/10,"")</f>
        <v/>
      </c>
      <c r="P65" s="91">
        <f>IFERROR(AVERAGEIFS(统调负荷!$O:$O,统调负荷!$B:$B,P$3,统调负荷!$C:$C,$A65)/10,"")</f>
        <v/>
      </c>
      <c r="Q65" s="91">
        <f>IFERROR(AVERAGEIFS(统调负荷!$O:$O,统调负荷!$B:$B,Q$3,统调负荷!$C:$C,$A65)/10,"")</f>
        <v/>
      </c>
      <c r="R65" s="91">
        <f>IFERROR(AVERAGEIFS(统调负荷!$O:$O,统调负荷!$B:$B,R$3,统调负荷!$C:$C,$A65)/10,"")</f>
        <v/>
      </c>
      <c r="S65" s="91">
        <f>IFERROR(AVERAGEIFS(统调负荷!$O:$O,统调负荷!$B:$B,S$3,统调负荷!$C:$C,$A65)/10,"")</f>
        <v/>
      </c>
      <c r="T65" s="91">
        <f>IFERROR(AVERAGEIFS(统调负荷!$O:$O,统调负荷!$B:$B,T$3,统调负荷!$C:$C,$A65)/10,"")</f>
        <v/>
      </c>
      <c r="U65" s="91">
        <f>IFERROR(AVERAGEIFS(统调负荷!$O:$O,统调负荷!$B:$B,U$3,统调负荷!$C:$C,$A65)/10,"")</f>
        <v/>
      </c>
      <c r="V65" s="91">
        <f>IFERROR(AVERAGEIFS(统调负荷!$O:$O,统调负荷!$B:$B,V$3,统调负荷!$C:$C,$A65)/10,"")</f>
        <v/>
      </c>
      <c r="W65" s="91">
        <f>IFERROR(AVERAGEIFS(统调负荷!$O:$O,统调负荷!$B:$B,W$3,统调负荷!$C:$C,$A65)/10,"")</f>
        <v/>
      </c>
      <c r="X65" s="91">
        <f>IFERROR(AVERAGEIFS(统调负荷!$O:$O,统调负荷!$B:$B,X$3,统调负荷!$C:$C,$A65)/10,"")</f>
        <v/>
      </c>
      <c r="Y65" s="91">
        <f>IFERROR(AVERAGEIFS(统调负荷!$O:$O,统调负荷!$B:$B,Y$3,统调负荷!$C:$C,$A65)/10,"")</f>
        <v/>
      </c>
      <c r="Z65" s="91">
        <f>IFERROR(AVERAGEIFS(统调负荷!$O:$O,统调负荷!$B:$B,Z$3,统调负荷!$C:$C,$A65)/10,"")</f>
        <v/>
      </c>
      <c r="AA65" s="91">
        <f>IFERROR(AVERAGEIFS(统调负荷!$O:$O,统调负荷!$B:$B,AA$3,统调负荷!$C:$C,$A65)/10,"")</f>
        <v/>
      </c>
      <c r="AB65" s="91">
        <f>IFERROR(AVERAGEIFS(统调负荷!$O:$O,统调负荷!$B:$B,AB$3,统调负荷!$C:$C,$A65)/10,"")</f>
        <v/>
      </c>
      <c r="AC65" s="91">
        <f>IFERROR(AVERAGEIFS(统调负荷!$O:$O,统调负荷!$B:$B,AC$3,统调负荷!$C:$C,$A65)/10,"")</f>
        <v/>
      </c>
      <c r="AD65" s="91" t="n"/>
      <c r="AE65" s="23">
        <f>AE30</f>
        <v/>
      </c>
      <c r="AF65" s="92">
        <f>IF(AF30*'节点均价-24点'!AG30&gt;0,1,0)</f>
        <v/>
      </c>
      <c r="AG65" s="92">
        <f>IF(AG30*'节点均价-24点'!AH30&gt;0,1,0)</f>
        <v/>
      </c>
      <c r="AH65" s="92">
        <f>IF(AH30*'节点均价-24点'!AI30&gt;0,1,0)</f>
        <v/>
      </c>
      <c r="AI65" s="92">
        <f>IF(AI30*'节点均价-24点'!AJ30&gt;0,1,0)</f>
        <v/>
      </c>
      <c r="AJ65" s="92">
        <f>IF(AJ30*'节点均价-24点'!AK30&gt;0,1,0)</f>
        <v/>
      </c>
      <c r="AK65" s="92">
        <f>IF(AK30*'节点均价-24点'!AL30&gt;0,1,0)</f>
        <v/>
      </c>
      <c r="AL65" s="92">
        <f>IF(AL30*'节点均价-24点'!AM30&gt;0,1,0)</f>
        <v/>
      </c>
      <c r="AM65" s="92">
        <f>IF(AM30*'节点均价-24点'!AN30&gt;0,1,0)</f>
        <v/>
      </c>
      <c r="AN65" s="92">
        <f>IF(AN30*'节点均价-24点'!AO30&gt;0,1,0)</f>
        <v/>
      </c>
      <c r="AO65" s="92">
        <f>IF(AO30*'节点均价-24点'!AP30&gt;0,1,0)</f>
        <v/>
      </c>
      <c r="AP65" s="92">
        <f>IF(AP30*'节点均价-24点'!AQ30&gt;0,1,0)</f>
        <v/>
      </c>
      <c r="AQ65" s="92">
        <f>IF(AQ30*'节点均价-24点'!AR30&gt;0,1,0)</f>
        <v/>
      </c>
      <c r="AR65" s="92">
        <f>IF(AR30*'节点均价-24点'!AS30&gt;0,1,0)</f>
        <v/>
      </c>
      <c r="AS65" s="92">
        <f>IF(AS30*'节点均价-24点'!AT30&gt;0,1,0)</f>
        <v/>
      </c>
      <c r="AT65" s="92">
        <f>IF(AT30*'节点均价-24点'!AU30&gt;0,1,0)</f>
        <v/>
      </c>
      <c r="AU65" s="92">
        <f>IF(AU30*'节点均价-24点'!AV30&gt;0,1,0)</f>
        <v/>
      </c>
      <c r="AV65" s="92">
        <f>IF(AV30*'节点均价-24点'!AW30&gt;0,1,0)</f>
        <v/>
      </c>
      <c r="AW65" s="92">
        <f>IF(AW30*'节点均价-24点'!AX30&gt;0,1,0)</f>
        <v/>
      </c>
      <c r="AX65" s="92">
        <f>IF(AX30*'节点均价-24点'!AY30&gt;0,1,0)</f>
        <v/>
      </c>
      <c r="AY65" s="92">
        <f>IF(AY30*'节点均价-24点'!AZ30&gt;0,1,0)</f>
        <v/>
      </c>
      <c r="AZ65" s="92">
        <f>IF(AZ30*'节点均价-24点'!BA30&gt;0,1,0)</f>
        <v/>
      </c>
      <c r="BA65" s="92">
        <f>IF(BA30*'节点均价-24点'!BB30&gt;0,1,0)</f>
        <v/>
      </c>
      <c r="BB65" s="92">
        <f>IF(BB30*'节点均价-24点'!BC30&gt;0,1,0)</f>
        <v/>
      </c>
      <c r="BC65" s="92">
        <f>IF(BC30*'节点均价-24点'!BD30&gt;0,1,0)</f>
        <v/>
      </c>
      <c r="BD65" s="59">
        <f>SUM(AF65:BC65)</f>
        <v/>
      </c>
    </row>
    <row r="66">
      <c r="A66" s="103" t="n"/>
      <c r="B66" s="103" t="n"/>
      <c r="F66" s="91" t="n"/>
      <c r="G66" s="91" t="n"/>
      <c r="H66" s="91" t="n"/>
      <c r="I66" s="91" t="n"/>
      <c r="J66" s="91" t="n"/>
      <c r="K66" s="91" t="n"/>
      <c r="L66" s="91" t="n"/>
      <c r="M66" s="91" t="n"/>
      <c r="N66" s="91" t="n"/>
      <c r="O66" s="91" t="n"/>
      <c r="P66" s="91" t="n"/>
      <c r="Q66" s="91" t="n"/>
      <c r="R66" s="91" t="n"/>
      <c r="S66" s="91" t="n"/>
      <c r="T66" s="91" t="n"/>
      <c r="U66" s="91" t="n"/>
      <c r="V66" s="91" t="n"/>
      <c r="W66" s="91" t="n"/>
      <c r="X66" s="91" t="n"/>
      <c r="Y66" s="91" t="n"/>
      <c r="Z66" s="91" t="n"/>
      <c r="AA66" s="91" t="n"/>
      <c r="AB66" s="91" t="n"/>
      <c r="AC66" s="91" t="n"/>
      <c r="AD66" s="91" t="n"/>
      <c r="AE66" s="23">
        <f>AE31</f>
        <v/>
      </c>
      <c r="AF66" s="92">
        <f>IF(AF31*'节点均价-24点'!AG31&gt;0,1,0)</f>
        <v/>
      </c>
      <c r="AG66" s="92">
        <f>IF(AG31*'节点均价-24点'!AH31&gt;0,1,0)</f>
        <v/>
      </c>
      <c r="AH66" s="92">
        <f>IF(AH31*'节点均价-24点'!AI31&gt;0,1,0)</f>
        <v/>
      </c>
      <c r="AI66" s="92">
        <f>IF(AI31*'节点均价-24点'!AJ31&gt;0,1,0)</f>
        <v/>
      </c>
      <c r="AJ66" s="92">
        <f>IF(AJ31*'节点均价-24点'!AK31&gt;0,1,0)</f>
        <v/>
      </c>
      <c r="AK66" s="92">
        <f>IF(AK31*'节点均价-24点'!AL31&gt;0,1,0)</f>
        <v/>
      </c>
      <c r="AL66" s="92">
        <f>IF(AL31*'节点均价-24点'!AM31&gt;0,1,0)</f>
        <v/>
      </c>
      <c r="AM66" s="92">
        <f>IF(AM31*'节点均价-24点'!AN31&gt;0,1,0)</f>
        <v/>
      </c>
      <c r="AN66" s="92">
        <f>IF(AN31*'节点均价-24点'!AO31&gt;0,1,0)</f>
        <v/>
      </c>
      <c r="AO66" s="92">
        <f>IF(AO31*'节点均价-24点'!AP31&gt;0,1,0)</f>
        <v/>
      </c>
      <c r="AP66" s="92">
        <f>IF(AP31*'节点均价-24点'!AQ31&gt;0,1,0)</f>
        <v/>
      </c>
      <c r="AQ66" s="92">
        <f>IF(AQ31*'节点均价-24点'!AR31&gt;0,1,0)</f>
        <v/>
      </c>
      <c r="AR66" s="92">
        <f>IF(AR31*'节点均价-24点'!AS31&gt;0,1,0)</f>
        <v/>
      </c>
      <c r="AS66" s="92">
        <f>IF(AS31*'节点均价-24点'!AT31&gt;0,1,0)</f>
        <v/>
      </c>
      <c r="AT66" s="92">
        <f>IF(AT31*'节点均价-24点'!AU31&gt;0,1,0)</f>
        <v/>
      </c>
      <c r="AU66" s="92">
        <f>IF(AU31*'节点均价-24点'!AV31&gt;0,1,0)</f>
        <v/>
      </c>
      <c r="AV66" s="92">
        <f>IF(AV31*'节点均价-24点'!AW31&gt;0,1,0)</f>
        <v/>
      </c>
      <c r="AW66" s="92">
        <f>IF(AW31*'节点均价-24点'!AX31&gt;0,1,0)</f>
        <v/>
      </c>
      <c r="AX66" s="92">
        <f>IF(AX31*'节点均价-24点'!AY31&gt;0,1,0)</f>
        <v/>
      </c>
      <c r="AY66" s="92">
        <f>IF(AY31*'节点均价-24点'!AZ31&gt;0,1,0)</f>
        <v/>
      </c>
      <c r="AZ66" s="92">
        <f>IF(AZ31*'节点均价-24点'!BA31&gt;0,1,0)</f>
        <v/>
      </c>
      <c r="BA66" s="92">
        <f>IF(BA31*'节点均价-24点'!BB31&gt;0,1,0)</f>
        <v/>
      </c>
      <c r="BB66" s="92">
        <f>IF(BB31*'节点均价-24点'!BC31&gt;0,1,0)</f>
        <v/>
      </c>
      <c r="BC66" s="92">
        <f>IF(BC31*'节点均价-24点'!BD31&gt;0,1,0)</f>
        <v/>
      </c>
      <c r="BD66" s="59">
        <f>SUM(AF66:BC66)</f>
        <v/>
      </c>
    </row>
    <row r="67">
      <c r="A67" s="103" t="n"/>
      <c r="B67" s="103" t="n"/>
      <c r="F67" s="91" t="n"/>
      <c r="G67" s="91" t="n"/>
      <c r="H67" s="91" t="n"/>
      <c r="I67" s="91" t="n"/>
      <c r="J67" s="91" t="n"/>
      <c r="K67" s="91" t="n"/>
      <c r="L67" s="91" t="n"/>
      <c r="M67" s="91" t="n"/>
      <c r="N67" s="91" t="n"/>
      <c r="O67" s="91" t="n"/>
      <c r="P67" s="91" t="n"/>
      <c r="Q67" s="91" t="n"/>
      <c r="R67" s="91" t="n"/>
      <c r="S67" s="91" t="n"/>
      <c r="T67" s="91" t="n"/>
      <c r="U67" s="91" t="n"/>
      <c r="V67" s="91" t="n"/>
      <c r="W67" s="91" t="n"/>
      <c r="X67" s="91" t="n"/>
      <c r="Y67" s="91" t="n"/>
      <c r="Z67" s="91" t="n"/>
      <c r="AA67" s="91" t="n"/>
      <c r="AB67" s="91" t="n"/>
      <c r="AC67" s="91" t="n"/>
      <c r="AD67" s="91" t="n"/>
      <c r="AE67" s="23">
        <f>AE32</f>
        <v/>
      </c>
      <c r="AF67" s="92">
        <f>IF(AF32*'节点均价-24点'!AG32&gt;0,1,0)</f>
        <v/>
      </c>
      <c r="AG67" s="92">
        <f>IF(AG32*'节点均价-24点'!AH32&gt;0,1,0)</f>
        <v/>
      </c>
      <c r="AH67" s="92">
        <f>IF(AH32*'节点均价-24点'!AI32&gt;0,1,0)</f>
        <v/>
      </c>
      <c r="AI67" s="92">
        <f>IF(AI32*'节点均价-24点'!AJ32&gt;0,1,0)</f>
        <v/>
      </c>
      <c r="AJ67" s="92">
        <f>IF(AJ32*'节点均价-24点'!AK32&gt;0,1,0)</f>
        <v/>
      </c>
      <c r="AK67" s="92">
        <f>IF(AK32*'节点均价-24点'!AL32&gt;0,1,0)</f>
        <v/>
      </c>
      <c r="AL67" s="92">
        <f>IF(AL32*'节点均价-24点'!AM32&gt;0,1,0)</f>
        <v/>
      </c>
      <c r="AM67" s="92">
        <f>IF(AM32*'节点均价-24点'!AN32&gt;0,1,0)</f>
        <v/>
      </c>
      <c r="AN67" s="92">
        <f>IF(AN32*'节点均价-24点'!AO32&gt;0,1,0)</f>
        <v/>
      </c>
      <c r="AO67" s="92">
        <f>IF(AO32*'节点均价-24点'!AP32&gt;0,1,0)</f>
        <v/>
      </c>
      <c r="AP67" s="92">
        <f>IF(AP32*'节点均价-24点'!AQ32&gt;0,1,0)</f>
        <v/>
      </c>
      <c r="AQ67" s="92">
        <f>IF(AQ32*'节点均价-24点'!AR32&gt;0,1,0)</f>
        <v/>
      </c>
      <c r="AR67" s="92">
        <f>IF(AR32*'节点均价-24点'!AS32&gt;0,1,0)</f>
        <v/>
      </c>
      <c r="AS67" s="92">
        <f>IF(AS32*'节点均价-24点'!AT32&gt;0,1,0)</f>
        <v/>
      </c>
      <c r="AT67" s="92">
        <f>IF(AT32*'节点均价-24点'!AU32&gt;0,1,0)</f>
        <v/>
      </c>
      <c r="AU67" s="92">
        <f>IF(AU32*'节点均价-24点'!AV32&gt;0,1,0)</f>
        <v/>
      </c>
      <c r="AV67" s="92">
        <f>IF(AV32*'节点均价-24点'!AW32&gt;0,1,0)</f>
        <v/>
      </c>
      <c r="AW67" s="92">
        <f>IF(AW32*'节点均价-24点'!AX32&gt;0,1,0)</f>
        <v/>
      </c>
      <c r="AX67" s="92">
        <f>IF(AX32*'节点均价-24点'!AY32&gt;0,1,0)</f>
        <v/>
      </c>
      <c r="AY67" s="92">
        <f>IF(AY32*'节点均价-24点'!AZ32&gt;0,1,0)</f>
        <v/>
      </c>
      <c r="AZ67" s="92">
        <f>IF(AZ32*'节点均价-24点'!BA32&gt;0,1,0)</f>
        <v/>
      </c>
      <c r="BA67" s="92">
        <f>IF(BA32*'节点均价-24点'!BB32&gt;0,1,0)</f>
        <v/>
      </c>
      <c r="BB67" s="92">
        <f>IF(BB32*'节点均价-24点'!BC32&gt;0,1,0)</f>
        <v/>
      </c>
      <c r="BC67" s="92">
        <f>IF(BC32*'节点均价-24点'!BD32&gt;0,1,0)</f>
        <v/>
      </c>
      <c r="BD67" s="59">
        <f>SUM(AF67:BC67)</f>
        <v/>
      </c>
    </row>
    <row r="68">
      <c r="AE68" s="23">
        <f>AE33</f>
        <v/>
      </c>
      <c r="AF68" s="92">
        <f>IF(AF33*'节点均价-24点'!AG33&gt;0,1,0)</f>
        <v/>
      </c>
      <c r="AG68" s="92">
        <f>IF(AG33*'节点均价-24点'!AH33&gt;0,1,0)</f>
        <v/>
      </c>
      <c r="AH68" s="92">
        <f>IF(AH33*'节点均价-24点'!AI33&gt;0,1,0)</f>
        <v/>
      </c>
      <c r="AI68" s="92">
        <f>IF(AI33*'节点均价-24点'!AJ33&gt;0,1,0)</f>
        <v/>
      </c>
      <c r="AJ68" s="92">
        <f>IF(AJ33*'节点均价-24点'!AK33&gt;0,1,0)</f>
        <v/>
      </c>
      <c r="AK68" s="92">
        <f>IF(AK33*'节点均价-24点'!AL33&gt;0,1,0)</f>
        <v/>
      </c>
      <c r="AL68" s="92">
        <f>IF(AL33*'节点均价-24点'!AM33&gt;0,1,0)</f>
        <v/>
      </c>
      <c r="AM68" s="92">
        <f>IF(AM33*'节点均价-24点'!AN33&gt;0,1,0)</f>
        <v/>
      </c>
      <c r="AN68" s="92">
        <f>IF(AN33*'节点均价-24点'!AO33&gt;0,1,0)</f>
        <v/>
      </c>
      <c r="AO68" s="92">
        <f>IF(AO33*'节点均价-24点'!AP33&gt;0,1,0)</f>
        <v/>
      </c>
      <c r="AP68" s="92">
        <f>IF(AP33*'节点均价-24点'!AQ33&gt;0,1,0)</f>
        <v/>
      </c>
      <c r="AQ68" s="92">
        <f>IF(AQ33*'节点均价-24点'!AR33&gt;0,1,0)</f>
        <v/>
      </c>
      <c r="AR68" s="92">
        <f>IF(AR33*'节点均价-24点'!AS33&gt;0,1,0)</f>
        <v/>
      </c>
      <c r="AS68" s="92">
        <f>IF(AS33*'节点均价-24点'!AT33&gt;0,1,0)</f>
        <v/>
      </c>
      <c r="AT68" s="92">
        <f>IF(AT33*'节点均价-24点'!AU33&gt;0,1,0)</f>
        <v/>
      </c>
      <c r="AU68" s="92">
        <f>IF(AU33*'节点均价-24点'!AV33&gt;0,1,0)</f>
        <v/>
      </c>
      <c r="AV68" s="92">
        <f>IF(AV33*'节点均价-24点'!AW33&gt;0,1,0)</f>
        <v/>
      </c>
      <c r="AW68" s="92">
        <f>IF(AW33*'节点均价-24点'!AX33&gt;0,1,0)</f>
        <v/>
      </c>
      <c r="AX68" s="92">
        <f>IF(AX33*'节点均价-24点'!AY33&gt;0,1,0)</f>
        <v/>
      </c>
      <c r="AY68" s="92">
        <f>IF(AY33*'节点均价-24点'!AZ33&gt;0,1,0)</f>
        <v/>
      </c>
      <c r="AZ68" s="92">
        <f>IF(AZ33*'节点均价-24点'!BA33&gt;0,1,0)</f>
        <v/>
      </c>
      <c r="BA68" s="92">
        <f>IF(BA33*'节点均价-24点'!BB33&gt;0,1,0)</f>
        <v/>
      </c>
      <c r="BB68" s="92">
        <f>IF(BB33*'节点均价-24点'!BC33&gt;0,1,0)</f>
        <v/>
      </c>
      <c r="BC68" s="92">
        <f>IF(BC33*'节点均价-24点'!BD33&gt;0,1,0)</f>
        <v/>
      </c>
      <c r="BD68" s="59">
        <f>SUM(AF68:BC68)</f>
        <v/>
      </c>
    </row>
    <row r="69">
      <c r="B69" s="28" t="inlineStr">
        <is>
          <t>预测</t>
        </is>
      </c>
      <c r="C69" s="84">
        <f>IFERROR(AVERAGE(F69:AC69),"")</f>
        <v/>
      </c>
      <c r="D69" s="91">
        <f>IFERROR(MAX(F69:AC69),"")</f>
        <v/>
      </c>
      <c r="E69" s="91">
        <f>IFERROR(MIN(F69:AC69),"")</f>
        <v/>
      </c>
      <c r="F69" s="84">
        <f>AVERAGEIFS(F$4:F$63,$B$4:$B$63,"预测")</f>
        <v/>
      </c>
      <c r="G69" s="84">
        <f>AVERAGEIFS(G$4:G$63,$B$4:$B$63,"预测")</f>
        <v/>
      </c>
      <c r="H69" s="84">
        <f>AVERAGEIFS(H$4:H$63,$B$4:$B$63,"预测")</f>
        <v/>
      </c>
      <c r="I69" s="84">
        <f>AVERAGEIFS(I$4:I$63,$B$4:$B$63,"预测")</f>
        <v/>
      </c>
      <c r="J69" s="84">
        <f>AVERAGEIFS(J$4:J$63,$B$4:$B$63,"预测")</f>
        <v/>
      </c>
      <c r="K69" s="84">
        <f>AVERAGEIFS(K$4:K$63,$B$4:$B$63,"预测")</f>
        <v/>
      </c>
      <c r="L69" s="84">
        <f>AVERAGEIFS(L$4:L$63,$B$4:$B$63,"预测")</f>
        <v/>
      </c>
      <c r="M69" s="84">
        <f>AVERAGEIFS(M$4:M$63,$B$4:$B$63,"预测")</f>
        <v/>
      </c>
      <c r="N69" s="84">
        <f>AVERAGEIFS(N$4:N$63,$B$4:$B$63,"预测")</f>
        <v/>
      </c>
      <c r="O69" s="84">
        <f>AVERAGEIFS(O$4:O$63,$B$4:$B$63,"预测")</f>
        <v/>
      </c>
      <c r="P69" s="84">
        <f>AVERAGEIFS(P$4:P$63,$B$4:$B$63,"预测")</f>
        <v/>
      </c>
      <c r="Q69" s="84">
        <f>AVERAGEIFS(Q$4:Q$63,$B$4:$B$63,"预测")</f>
        <v/>
      </c>
      <c r="R69" s="84">
        <f>AVERAGEIFS(R$4:R$63,$B$4:$B$63,"预测")</f>
        <v/>
      </c>
      <c r="S69" s="84">
        <f>AVERAGEIFS(S$4:S$63,$B$4:$B$63,"预测")</f>
        <v/>
      </c>
      <c r="T69" s="84">
        <f>AVERAGEIFS(T$4:T$63,$B$4:$B$63,"预测")</f>
        <v/>
      </c>
      <c r="U69" s="84">
        <f>AVERAGEIFS(U$4:U$63,$B$4:$B$63,"预测")</f>
        <v/>
      </c>
      <c r="V69" s="84">
        <f>AVERAGEIFS(V$4:V$63,$B$4:$B$63,"预测")</f>
        <v/>
      </c>
      <c r="W69" s="84">
        <f>AVERAGEIFS(W$4:W$63,$B$4:$B$63,"预测")</f>
        <v/>
      </c>
      <c r="X69" s="84">
        <f>AVERAGEIFS(X$4:X$63,$B$4:$B$63,"预测")</f>
        <v/>
      </c>
      <c r="Y69" s="84">
        <f>AVERAGEIFS(Y$4:Y$63,$B$4:$B$63,"预测")</f>
        <v/>
      </c>
      <c r="Z69" s="84">
        <f>AVERAGEIFS(Z$4:Z$63,$B$4:$B$63,"预测")</f>
        <v/>
      </c>
      <c r="AA69" s="84">
        <f>AVERAGEIFS(AA$4:AA$63,$B$4:$B$63,"预测")</f>
        <v/>
      </c>
      <c r="AB69" s="84">
        <f>AVERAGEIFS(AB$4:AB$63,$B$4:$B$63,"预测")</f>
        <v/>
      </c>
      <c r="AC69" s="84">
        <f>AVERAGEIFS(AC$4:AC$63,$B$4:$B$63,"预测")</f>
        <v/>
      </c>
      <c r="AE69" s="23">
        <f>AE34</f>
        <v/>
      </c>
      <c r="AF69" s="92">
        <f>IF(AF34*'节点均价-24点'!AG34&gt;0,1,0)</f>
        <v/>
      </c>
      <c r="AG69" s="92">
        <f>IF(AG34*'节点均价-24点'!AH34&gt;0,1,0)</f>
        <v/>
      </c>
      <c r="AH69" s="92">
        <f>IF(AH34*'节点均价-24点'!AI34&gt;0,1,0)</f>
        <v/>
      </c>
      <c r="AI69" s="92">
        <f>IF(AI34*'节点均价-24点'!AJ34&gt;0,1,0)</f>
        <v/>
      </c>
      <c r="AJ69" s="92">
        <f>IF(AJ34*'节点均价-24点'!AK34&gt;0,1,0)</f>
        <v/>
      </c>
      <c r="AK69" s="92">
        <f>IF(AK34*'节点均价-24点'!AL34&gt;0,1,0)</f>
        <v/>
      </c>
      <c r="AL69" s="92">
        <f>IF(AL34*'节点均价-24点'!AM34&gt;0,1,0)</f>
        <v/>
      </c>
      <c r="AM69" s="92">
        <f>IF(AM34*'节点均价-24点'!AN34&gt;0,1,0)</f>
        <v/>
      </c>
      <c r="AN69" s="92">
        <f>IF(AN34*'节点均价-24点'!AO34&gt;0,1,0)</f>
        <v/>
      </c>
      <c r="AO69" s="92">
        <f>IF(AO34*'节点均价-24点'!AP34&gt;0,1,0)</f>
        <v/>
      </c>
      <c r="AP69" s="92">
        <f>IF(AP34*'节点均价-24点'!AQ34&gt;0,1,0)</f>
        <v/>
      </c>
      <c r="AQ69" s="92">
        <f>IF(AQ34*'节点均价-24点'!AR34&gt;0,1,0)</f>
        <v/>
      </c>
      <c r="AR69" s="92">
        <f>IF(AR34*'节点均价-24点'!AS34&gt;0,1,0)</f>
        <v/>
      </c>
      <c r="AS69" s="92">
        <f>IF(AS34*'节点均价-24点'!AT34&gt;0,1,0)</f>
        <v/>
      </c>
      <c r="AT69" s="92">
        <f>IF(AT34*'节点均价-24点'!AU34&gt;0,1,0)</f>
        <v/>
      </c>
      <c r="AU69" s="92">
        <f>IF(AU34*'节点均价-24点'!AV34&gt;0,1,0)</f>
        <v/>
      </c>
      <c r="AV69" s="92">
        <f>IF(AV34*'节点均价-24点'!AW34&gt;0,1,0)</f>
        <v/>
      </c>
      <c r="AW69" s="92">
        <f>IF(AW34*'节点均价-24点'!AX34&gt;0,1,0)</f>
        <v/>
      </c>
      <c r="AX69" s="92">
        <f>IF(AX34*'节点均价-24点'!AY34&gt;0,1,0)</f>
        <v/>
      </c>
      <c r="AY69" s="92">
        <f>IF(AY34*'节点均价-24点'!AZ34&gt;0,1,0)</f>
        <v/>
      </c>
      <c r="AZ69" s="92">
        <f>IF(AZ34*'节点均价-24点'!BA34&gt;0,1,0)</f>
        <v/>
      </c>
      <c r="BA69" s="92">
        <f>IF(BA34*'节点均价-24点'!BB34&gt;0,1,0)</f>
        <v/>
      </c>
      <c r="BB69" s="92">
        <f>IF(BB34*'节点均价-24点'!BC34&gt;0,1,0)</f>
        <v/>
      </c>
      <c r="BC69" s="92">
        <f>IF(BC34*'节点均价-24点'!BD34&gt;0,1,0)</f>
        <v/>
      </c>
      <c r="BD69" s="59">
        <f>SUM(AF69:BC69)</f>
        <v/>
      </c>
    </row>
    <row r="70">
      <c r="A70" s="91" t="n"/>
      <c r="B70" s="84" t="inlineStr">
        <is>
          <t>实际</t>
        </is>
      </c>
      <c r="C70" s="84">
        <f>IFERROR(AVERAGE(F70:AC70),"")</f>
        <v/>
      </c>
      <c r="D70" s="91">
        <f>IFERROR(MAX(F70:AC70),"")</f>
        <v/>
      </c>
      <c r="E70" s="91">
        <f>IFERROR(MIN(F70:AC70),"")</f>
        <v/>
      </c>
      <c r="F70" s="84">
        <f>AVERAGEIFS(F$4:F$63,$B$4:$B$63,"实际")</f>
        <v/>
      </c>
      <c r="G70" s="84">
        <f>AVERAGEIFS(G$4:G$63,$B$4:$B$63,"实际")</f>
        <v/>
      </c>
      <c r="H70" s="84">
        <f>AVERAGEIFS(H$4:H$63,$B$4:$B$63,"实际")</f>
        <v/>
      </c>
      <c r="I70" s="84">
        <f>AVERAGEIFS(I$4:I$63,$B$4:$B$63,"实际")</f>
        <v/>
      </c>
      <c r="J70" s="84">
        <f>AVERAGEIFS(J$4:J$63,$B$4:$B$63,"实际")</f>
        <v/>
      </c>
      <c r="K70" s="84">
        <f>AVERAGEIFS(K$4:K$63,$B$4:$B$63,"实际")</f>
        <v/>
      </c>
      <c r="L70" s="84">
        <f>AVERAGEIFS(L$4:L$63,$B$4:$B$63,"实际")</f>
        <v/>
      </c>
      <c r="M70" s="84">
        <f>AVERAGEIFS(M$4:M$63,$B$4:$B$63,"实际")</f>
        <v/>
      </c>
      <c r="N70" s="84">
        <f>AVERAGEIFS(N$4:N$63,$B$4:$B$63,"实际")</f>
        <v/>
      </c>
      <c r="O70" s="84">
        <f>AVERAGEIFS(O$4:O$63,$B$4:$B$63,"实际")</f>
        <v/>
      </c>
      <c r="P70" s="84">
        <f>AVERAGEIFS(P$4:P$63,$B$4:$B$63,"实际")</f>
        <v/>
      </c>
      <c r="Q70" s="84">
        <f>AVERAGEIFS(Q$4:Q$63,$B$4:$B$63,"实际")</f>
        <v/>
      </c>
      <c r="R70" s="84">
        <f>AVERAGEIFS(R$4:R$63,$B$4:$B$63,"实际")</f>
        <v/>
      </c>
      <c r="S70" s="84">
        <f>AVERAGEIFS(S$4:S$63,$B$4:$B$63,"实际")</f>
        <v/>
      </c>
      <c r="T70" s="84">
        <f>AVERAGEIFS(T$4:T$63,$B$4:$B$63,"实际")</f>
        <v/>
      </c>
      <c r="U70" s="84">
        <f>AVERAGEIFS(U$4:U$63,$B$4:$B$63,"实际")</f>
        <v/>
      </c>
      <c r="V70" s="84">
        <f>AVERAGEIFS(V$4:V$63,$B$4:$B$63,"实际")</f>
        <v/>
      </c>
      <c r="W70" s="84">
        <f>AVERAGEIFS(W$4:W$63,$B$4:$B$63,"实际")</f>
        <v/>
      </c>
      <c r="X70" s="84">
        <f>AVERAGEIFS(X$4:X$63,$B$4:$B$63,"实际")</f>
        <v/>
      </c>
      <c r="Y70" s="84">
        <f>AVERAGEIFS(Y$4:Y$63,$B$4:$B$63,"实际")</f>
        <v/>
      </c>
      <c r="Z70" s="84">
        <f>AVERAGEIFS(Z$4:Z$63,$B$4:$B$63,"实际")</f>
        <v/>
      </c>
      <c r="AA70" s="84">
        <f>AVERAGEIFS(AA$4:AA$63,$B$4:$B$63,"实际")</f>
        <v/>
      </c>
      <c r="AB70" s="84">
        <f>AVERAGEIFS(AB$4:AB$63,$B$4:$B$63,"实际")</f>
        <v/>
      </c>
      <c r="AC70" s="84">
        <f>AVERAGEIFS(AC$4:AC$63,$B$4:$B$63,"实际")</f>
        <v/>
      </c>
      <c r="AE70" s="23" t="n"/>
      <c r="AF70" s="92" t="n"/>
      <c r="AG70" s="92" t="n"/>
      <c r="AH70" s="92" t="n"/>
      <c r="AI70" s="92" t="n"/>
      <c r="AJ70" s="92" t="n"/>
      <c r="AK70" s="92" t="n"/>
      <c r="AL70" s="92" t="n"/>
      <c r="AM70" s="92" t="n"/>
      <c r="AN70" s="92" t="n"/>
      <c r="AO70" s="92" t="n"/>
      <c r="AP70" s="92" t="n"/>
      <c r="AQ70" s="92" t="n"/>
      <c r="AR70" s="92" t="n"/>
      <c r="AS70" s="92" t="n"/>
      <c r="AT70" s="92" t="n"/>
      <c r="AU70" s="92" t="n"/>
      <c r="AV70" s="92" t="n"/>
      <c r="AW70" s="92" t="n"/>
      <c r="AX70" s="92" t="n"/>
      <c r="AY70" s="92" t="n"/>
      <c r="AZ70" s="92" t="n"/>
      <c r="BA70" s="92" t="n"/>
      <c r="BB70" s="92" t="n"/>
      <c r="BC70" s="92" t="n"/>
    </row>
    <row r="71">
      <c r="A71" s="94" t="inlineStr">
        <is>
          <t>日期</t>
        </is>
      </c>
      <c r="B71" s="94" t="inlineStr">
        <is>
          <t>类别</t>
        </is>
      </c>
      <c r="C71" s="95" t="inlineStr">
        <is>
          <t>平均</t>
        </is>
      </c>
      <c r="D71" s="95" t="inlineStr">
        <is>
          <t>最大</t>
        </is>
      </c>
      <c r="E71" s="95" t="inlineStr">
        <is>
          <t>最小</t>
        </is>
      </c>
      <c r="F71" s="36" t="n">
        <v>0</v>
      </c>
      <c r="G71" s="36" t="n">
        <v>1</v>
      </c>
      <c r="H71" s="36" t="n">
        <v>2</v>
      </c>
      <c r="I71" s="36" t="n">
        <v>3</v>
      </c>
      <c r="J71" s="36" t="n">
        <v>4</v>
      </c>
      <c r="K71" s="36" t="n">
        <v>5</v>
      </c>
      <c r="L71" s="36" t="n">
        <v>6</v>
      </c>
      <c r="M71" s="36" t="n">
        <v>7</v>
      </c>
      <c r="N71" s="36" t="n">
        <v>8</v>
      </c>
      <c r="O71" s="36" t="n">
        <v>9</v>
      </c>
      <c r="P71" s="36" t="n">
        <v>10</v>
      </c>
      <c r="Q71" s="36" t="n">
        <v>11</v>
      </c>
      <c r="R71" s="36" t="n">
        <v>12</v>
      </c>
      <c r="S71" s="36" t="n">
        <v>13</v>
      </c>
      <c r="T71" s="36" t="n">
        <v>14</v>
      </c>
      <c r="U71" s="36" t="n">
        <v>15</v>
      </c>
      <c r="V71" s="36" t="n">
        <v>16</v>
      </c>
      <c r="W71" s="36" t="n">
        <v>17</v>
      </c>
      <c r="X71" s="36" t="n">
        <v>18</v>
      </c>
      <c r="Y71" s="36" t="n">
        <v>19</v>
      </c>
      <c r="Z71" s="36" t="n">
        <v>20</v>
      </c>
      <c r="AA71" s="36" t="n">
        <v>21</v>
      </c>
      <c r="AB71" s="36" t="n">
        <v>22</v>
      </c>
      <c r="AC71" s="36" t="n">
        <v>23</v>
      </c>
      <c r="AE71" s="23" t="n"/>
      <c r="AF71" s="92" t="n"/>
      <c r="AG71" s="92" t="n"/>
      <c r="AH71" s="92" t="n"/>
      <c r="AI71" s="92" t="n"/>
      <c r="AJ71" s="92" t="n"/>
      <c r="AK71" s="92" t="n"/>
      <c r="AL71" s="92" t="n"/>
      <c r="AM71" s="92" t="n"/>
      <c r="AN71" s="92" t="n"/>
      <c r="AO71" s="92" t="n"/>
      <c r="AP71" s="92" t="n"/>
      <c r="AQ71" s="92" t="n"/>
      <c r="AR71" s="92" t="n"/>
      <c r="AS71" s="92" t="n"/>
      <c r="AT71" s="92" t="n"/>
      <c r="AU71" s="92" t="n"/>
      <c r="AV71" s="92" t="n"/>
      <c r="AW71" s="92" t="n"/>
      <c r="AX71" s="92" t="n"/>
      <c r="AY71" s="92" t="n"/>
      <c r="AZ71" s="92" t="n"/>
      <c r="BA71" s="92" t="n"/>
      <c r="BB71" s="92" t="n"/>
      <c r="BC71" s="92" t="n"/>
    </row>
    <row r="72">
      <c r="A72" s="102">
        <f>A4</f>
        <v/>
      </c>
      <c r="B72" s="98" t="inlineStr">
        <is>
          <t>预测</t>
        </is>
      </c>
      <c r="C72" s="91">
        <f>IFERROR(AVERAGE(F72:AC72),"")</f>
        <v/>
      </c>
      <c r="D72" s="91">
        <f>IFERROR(MAX(F72:AC72),"")</f>
        <v/>
      </c>
      <c r="E72" s="91">
        <f>IFERROR(MIN(F72:AC72),"")</f>
        <v/>
      </c>
      <c r="F72" s="91">
        <f>IFERROR(F4/E4,"")</f>
        <v/>
      </c>
      <c r="G72" s="91">
        <f>IFERROR(G4/F4,"")</f>
        <v/>
      </c>
      <c r="H72" s="91">
        <f>IFERROR(H4/G4,"")</f>
        <v/>
      </c>
      <c r="I72" s="91">
        <f>IFERROR(I4/H4,"")</f>
        <v/>
      </c>
      <c r="J72" s="91">
        <f>IFERROR(J4/I4,"")</f>
        <v/>
      </c>
      <c r="K72" s="91">
        <f>IFERROR(K4/J4,"")</f>
        <v/>
      </c>
      <c r="L72" s="91">
        <f>IFERROR(L4/K4,"")</f>
        <v/>
      </c>
      <c r="M72" s="91">
        <f>IFERROR(M4/L4,"")</f>
        <v/>
      </c>
      <c r="N72" s="91">
        <f>IFERROR(N4/M4,"")</f>
        <v/>
      </c>
      <c r="O72" s="91">
        <f>IFERROR(O4/N4,"")</f>
        <v/>
      </c>
      <c r="P72" s="91">
        <f>IFERROR(P4/O4,"")</f>
        <v/>
      </c>
      <c r="Q72" s="91">
        <f>IFERROR(Q4/P4,"")</f>
        <v/>
      </c>
      <c r="R72" s="91">
        <f>IFERROR(R4/Q4,"")</f>
        <v/>
      </c>
      <c r="S72" s="91">
        <f>IFERROR(S4/R4,"")</f>
        <v/>
      </c>
      <c r="T72" s="91">
        <f>IFERROR(T4/S4,"")</f>
        <v/>
      </c>
      <c r="U72" s="91">
        <f>IFERROR(U4/T4,"")</f>
        <v/>
      </c>
      <c r="V72" s="91">
        <f>IFERROR(V4/U4,"")</f>
        <v/>
      </c>
      <c r="W72" s="91">
        <f>IFERROR(W4/V4,"")</f>
        <v/>
      </c>
      <c r="X72" s="91">
        <f>IFERROR(X4/W4,"")</f>
        <v/>
      </c>
      <c r="Y72" s="91">
        <f>IFERROR(Y4/X4,"")</f>
        <v/>
      </c>
      <c r="Z72" s="91">
        <f>IFERROR(Z4/Y4,"")</f>
        <v/>
      </c>
      <c r="AA72" s="91">
        <f>IFERROR(AA4/Z4,"")</f>
        <v/>
      </c>
      <c r="AB72" s="91">
        <f>IFERROR(AB4/AA4,"")</f>
        <v/>
      </c>
      <c r="AC72" s="91">
        <f>IFERROR(AC4/AB4,"")</f>
        <v/>
      </c>
    </row>
    <row r="73">
      <c r="A73" s="102">
        <f>A5</f>
        <v/>
      </c>
      <c r="B73" s="100" t="inlineStr">
        <is>
          <t>实际</t>
        </is>
      </c>
      <c r="C73" s="91">
        <f>IFERROR(AVERAGE(F73:AC73),"")</f>
        <v/>
      </c>
      <c r="D73" s="91">
        <f>IFERROR(MAX(F73:AC73),"")</f>
        <v/>
      </c>
      <c r="E73" s="91">
        <f>IFERROR(MIN(F73:AC73),"")</f>
        <v/>
      </c>
      <c r="F73" s="91">
        <f>IFERROR(F5/E5,"")</f>
        <v/>
      </c>
      <c r="G73" s="91">
        <f>IFERROR(G5/F5,"")</f>
        <v/>
      </c>
      <c r="H73" s="91">
        <f>IFERROR(H5/G5,"")</f>
        <v/>
      </c>
      <c r="I73" s="91">
        <f>IFERROR(I5/H5,"")</f>
        <v/>
      </c>
      <c r="J73" s="91">
        <f>IFERROR(J5/I5,"")</f>
        <v/>
      </c>
      <c r="K73" s="91">
        <f>IFERROR(K5/J5,"")</f>
        <v/>
      </c>
      <c r="L73" s="91">
        <f>IFERROR(L5/K5,"")</f>
        <v/>
      </c>
      <c r="M73" s="91">
        <f>IFERROR(M5/L5,"")</f>
        <v/>
      </c>
      <c r="N73" s="91">
        <f>IFERROR(N5/M5,"")</f>
        <v/>
      </c>
      <c r="O73" s="91">
        <f>IFERROR(O5/N5,"")</f>
        <v/>
      </c>
      <c r="P73" s="91">
        <f>IFERROR(P5/O5,"")</f>
        <v/>
      </c>
      <c r="Q73" s="91">
        <f>IFERROR(Q5/P5,"")</f>
        <v/>
      </c>
      <c r="R73" s="91">
        <f>IFERROR(R5/Q5,"")</f>
        <v/>
      </c>
      <c r="S73" s="91">
        <f>IFERROR(S5/R5,"")</f>
        <v/>
      </c>
      <c r="T73" s="91">
        <f>IFERROR(T5/S5,"")</f>
        <v/>
      </c>
      <c r="U73" s="91">
        <f>IFERROR(U5/T5,"")</f>
        <v/>
      </c>
      <c r="V73" s="91">
        <f>IFERROR(V5/U5,"")</f>
        <v/>
      </c>
      <c r="W73" s="91">
        <f>IFERROR(W5/V5,"")</f>
        <v/>
      </c>
      <c r="X73" s="91">
        <f>IFERROR(X5/W5,"")</f>
        <v/>
      </c>
      <c r="Y73" s="91">
        <f>IFERROR(Y5/X5,"")</f>
        <v/>
      </c>
      <c r="Z73" s="91">
        <f>IFERROR(Z5/Y5,"")</f>
        <v/>
      </c>
      <c r="AA73" s="91">
        <f>IFERROR(AA5/Z5,"")</f>
        <v/>
      </c>
      <c r="AB73" s="91">
        <f>IFERROR(AB5/AA5,"")</f>
        <v/>
      </c>
      <c r="AC73" s="91">
        <f>IFERROR(AC5/AB5,"")</f>
        <v/>
      </c>
    </row>
    <row r="74">
      <c r="A74" s="102">
        <f>A6</f>
        <v/>
      </c>
      <c r="B74" s="100" t="inlineStr">
        <is>
          <t>预测</t>
        </is>
      </c>
      <c r="C74" s="91">
        <f>IFERROR(AVERAGE(F74:AC74),"")</f>
        <v/>
      </c>
      <c r="D74" s="91">
        <f>IFERROR(MAX(F74:AC74),"")</f>
        <v/>
      </c>
      <c r="E74" s="91">
        <f>IFERROR(MIN(F74:AC74),"")</f>
        <v/>
      </c>
      <c r="F74" s="91">
        <f>IFERROR(F6/AC4,"")</f>
        <v/>
      </c>
      <c r="G74" s="91">
        <f>IFERROR(G6/F6,"")</f>
        <v/>
      </c>
      <c r="H74" s="91">
        <f>IFERROR(H6/G6,"")</f>
        <v/>
      </c>
      <c r="I74" s="91">
        <f>IFERROR(I6/H6,"")</f>
        <v/>
      </c>
      <c r="J74" s="91">
        <f>IFERROR(J6/I6,"")</f>
        <v/>
      </c>
      <c r="K74" s="91">
        <f>IFERROR(K6/J6,"")</f>
        <v/>
      </c>
      <c r="L74" s="91">
        <f>IFERROR(L6/K6,"")</f>
        <v/>
      </c>
      <c r="M74" s="91">
        <f>IFERROR(M6/L6,"")</f>
        <v/>
      </c>
      <c r="N74" s="91">
        <f>IFERROR(N6/M6,"")</f>
        <v/>
      </c>
      <c r="O74" s="91">
        <f>IFERROR(O6/N6,"")</f>
        <v/>
      </c>
      <c r="P74" s="91">
        <f>IFERROR(P6/O6,"")</f>
        <v/>
      </c>
      <c r="Q74" s="91">
        <f>IFERROR(Q6/P6,"")</f>
        <v/>
      </c>
      <c r="R74" s="91">
        <f>IFERROR(R6/Q6,"")</f>
        <v/>
      </c>
      <c r="S74" s="91">
        <f>IFERROR(S6/R6,"")</f>
        <v/>
      </c>
      <c r="T74" s="91">
        <f>IFERROR(T6/S6,"")</f>
        <v/>
      </c>
      <c r="U74" s="91">
        <f>IFERROR(U6/T6,"")</f>
        <v/>
      </c>
      <c r="V74" s="91">
        <f>IFERROR(V6/U6,"")</f>
        <v/>
      </c>
      <c r="W74" s="91">
        <f>IFERROR(W6/V6,"")</f>
        <v/>
      </c>
      <c r="X74" s="91">
        <f>IFERROR(X6/W6,"")</f>
        <v/>
      </c>
      <c r="Y74" s="91">
        <f>IFERROR(Y6/X6,"")</f>
        <v/>
      </c>
      <c r="Z74" s="91">
        <f>IFERROR(Z6/Y6,"")</f>
        <v/>
      </c>
      <c r="AA74" s="91">
        <f>IFERROR(AA6/Z6,"")</f>
        <v/>
      </c>
      <c r="AB74" s="91">
        <f>IFERROR(AB6/AA6,"")</f>
        <v/>
      </c>
      <c r="AC74" s="91">
        <f>IFERROR(AC6/AB6,"")</f>
        <v/>
      </c>
    </row>
    <row r="75">
      <c r="A75" s="102">
        <f>A7</f>
        <v/>
      </c>
      <c r="B75" s="100" t="inlineStr">
        <is>
          <t>实际</t>
        </is>
      </c>
      <c r="C75" s="91">
        <f>IFERROR(AVERAGE(F75:AC75),"")</f>
        <v/>
      </c>
      <c r="D75" s="91">
        <f>IFERROR(MAX(F75:AC75),"")</f>
        <v/>
      </c>
      <c r="E75" s="91">
        <f>IFERROR(MIN(F75:AC75),"")</f>
        <v/>
      </c>
      <c r="F75" s="91">
        <f>IFERROR(F7/AC5,"")</f>
        <v/>
      </c>
      <c r="G75" s="91">
        <f>IFERROR(G7/F7,"")</f>
        <v/>
      </c>
      <c r="H75" s="91">
        <f>IFERROR(H7/G7,"")</f>
        <v/>
      </c>
      <c r="I75" s="91">
        <f>IFERROR(I7/H7,"")</f>
        <v/>
      </c>
      <c r="J75" s="91">
        <f>IFERROR(J7/I7,"")</f>
        <v/>
      </c>
      <c r="K75" s="91">
        <f>IFERROR(K7/J7,"")</f>
        <v/>
      </c>
      <c r="L75" s="91">
        <f>IFERROR(L7/K7,"")</f>
        <v/>
      </c>
      <c r="M75" s="91">
        <f>IFERROR(M7/L7,"")</f>
        <v/>
      </c>
      <c r="N75" s="91">
        <f>IFERROR(N7/M7,"")</f>
        <v/>
      </c>
      <c r="O75" s="91">
        <f>IFERROR(O7/N7,"")</f>
        <v/>
      </c>
      <c r="P75" s="91">
        <f>IFERROR(P7/O7,"")</f>
        <v/>
      </c>
      <c r="Q75" s="91">
        <f>IFERROR(Q7/P7,"")</f>
        <v/>
      </c>
      <c r="R75" s="91">
        <f>IFERROR(R7/Q7,"")</f>
        <v/>
      </c>
      <c r="S75" s="91">
        <f>IFERROR(S7/R7,"")</f>
        <v/>
      </c>
      <c r="T75" s="91">
        <f>IFERROR(T7/S7,"")</f>
        <v/>
      </c>
      <c r="U75" s="91">
        <f>IFERROR(U7/T7,"")</f>
        <v/>
      </c>
      <c r="V75" s="91">
        <f>IFERROR(V7/U7,"")</f>
        <v/>
      </c>
      <c r="W75" s="91">
        <f>IFERROR(W7/V7,"")</f>
        <v/>
      </c>
      <c r="X75" s="91">
        <f>IFERROR(X7/W7,"")</f>
        <v/>
      </c>
      <c r="Y75" s="91">
        <f>IFERROR(Y7/X7,"")</f>
        <v/>
      </c>
      <c r="Z75" s="91">
        <f>IFERROR(Z7/Y7,"")</f>
        <v/>
      </c>
      <c r="AA75" s="91">
        <f>IFERROR(AA7/Z7,"")</f>
        <v/>
      </c>
      <c r="AB75" s="91">
        <f>IFERROR(AB7/AA7,"")</f>
        <v/>
      </c>
      <c r="AC75" s="91">
        <f>IFERROR(AC7/AB7,"")</f>
        <v/>
      </c>
    </row>
    <row r="76">
      <c r="A76" s="102">
        <f>A8</f>
        <v/>
      </c>
      <c r="B76" s="100" t="inlineStr">
        <is>
          <t>预测</t>
        </is>
      </c>
      <c r="C76" s="91">
        <f>IFERROR(AVERAGE(F76:AC76),"")</f>
        <v/>
      </c>
      <c r="D76" s="91">
        <f>IFERROR(MAX(F76:AC76),"")</f>
        <v/>
      </c>
      <c r="E76" s="91">
        <f>IFERROR(MIN(F76:AC76),"")</f>
        <v/>
      </c>
      <c r="F76" s="91">
        <f>IFERROR(F8/AC6,"")</f>
        <v/>
      </c>
      <c r="G76" s="91">
        <f>IFERROR(G8/F8,"")</f>
        <v/>
      </c>
      <c r="H76" s="91">
        <f>IFERROR(H8/G8,"")</f>
        <v/>
      </c>
      <c r="I76" s="91">
        <f>IFERROR(I8/H8,"")</f>
        <v/>
      </c>
      <c r="J76" s="91">
        <f>IFERROR(J8/I8,"")</f>
        <v/>
      </c>
      <c r="K76" s="91">
        <f>IFERROR(K8/J8,"")</f>
        <v/>
      </c>
      <c r="L76" s="91">
        <f>IFERROR(L8/K8,"")</f>
        <v/>
      </c>
      <c r="M76" s="91">
        <f>IFERROR(M8/L8,"")</f>
        <v/>
      </c>
      <c r="N76" s="91">
        <f>IFERROR(N8/M8,"")</f>
        <v/>
      </c>
      <c r="O76" s="91">
        <f>IFERROR(O8/N8,"")</f>
        <v/>
      </c>
      <c r="P76" s="91">
        <f>IFERROR(P8/O8,"")</f>
        <v/>
      </c>
      <c r="Q76" s="91">
        <f>IFERROR(Q8/P8,"")</f>
        <v/>
      </c>
      <c r="R76" s="91">
        <f>IFERROR(R8/Q8,"")</f>
        <v/>
      </c>
      <c r="S76" s="91">
        <f>IFERROR(S8/R8,"")</f>
        <v/>
      </c>
      <c r="T76" s="91">
        <f>IFERROR(T8/S8,"")</f>
        <v/>
      </c>
      <c r="U76" s="91">
        <f>IFERROR(U8/T8,"")</f>
        <v/>
      </c>
      <c r="V76" s="91">
        <f>IFERROR(V8/U8,"")</f>
        <v/>
      </c>
      <c r="W76" s="91">
        <f>IFERROR(W8/V8,"")</f>
        <v/>
      </c>
      <c r="X76" s="91">
        <f>IFERROR(X8/W8,"")</f>
        <v/>
      </c>
      <c r="Y76" s="91">
        <f>IFERROR(Y8/X8,"")</f>
        <v/>
      </c>
      <c r="Z76" s="91">
        <f>IFERROR(Z8/Y8,"")</f>
        <v/>
      </c>
      <c r="AA76" s="91">
        <f>IFERROR(AA8/Z8,"")</f>
        <v/>
      </c>
      <c r="AB76" s="91">
        <f>IFERROR(AB8/AA8,"")</f>
        <v/>
      </c>
      <c r="AC76" s="91">
        <f>IFERROR(AC8/AB8,"")</f>
        <v/>
      </c>
    </row>
    <row r="77">
      <c r="A77" s="102">
        <f>A9</f>
        <v/>
      </c>
      <c r="B77" s="100" t="inlineStr">
        <is>
          <t>实际</t>
        </is>
      </c>
      <c r="C77" s="91">
        <f>IFERROR(AVERAGE(F77:AC77),"")</f>
        <v/>
      </c>
      <c r="D77" s="91">
        <f>IFERROR(MAX(F77:AC77),"")</f>
        <v/>
      </c>
      <c r="E77" s="91">
        <f>IFERROR(MIN(F77:AC77),"")</f>
        <v/>
      </c>
      <c r="F77" s="91">
        <f>IFERROR(F9/AC7,"")</f>
        <v/>
      </c>
      <c r="G77" s="91">
        <f>IFERROR(G9/F9,"")</f>
        <v/>
      </c>
      <c r="H77" s="91">
        <f>IFERROR(H9/G9,"")</f>
        <v/>
      </c>
      <c r="I77" s="91">
        <f>IFERROR(I9/H9,"")</f>
        <v/>
      </c>
      <c r="J77" s="91">
        <f>IFERROR(J9/I9,"")</f>
        <v/>
      </c>
      <c r="K77" s="91">
        <f>IFERROR(K9/J9,"")</f>
        <v/>
      </c>
      <c r="L77" s="91">
        <f>IFERROR(L9/K9,"")</f>
        <v/>
      </c>
      <c r="M77" s="91">
        <f>IFERROR(M9/L9,"")</f>
        <v/>
      </c>
      <c r="N77" s="91">
        <f>IFERROR(N9/M9,"")</f>
        <v/>
      </c>
      <c r="O77" s="91">
        <f>IFERROR(O9/N9,"")</f>
        <v/>
      </c>
      <c r="P77" s="91">
        <f>IFERROR(P9/O9,"")</f>
        <v/>
      </c>
      <c r="Q77" s="91">
        <f>IFERROR(Q9/P9,"")</f>
        <v/>
      </c>
      <c r="R77" s="91">
        <f>IFERROR(R9/Q9,"")</f>
        <v/>
      </c>
      <c r="S77" s="91">
        <f>IFERROR(S9/R9,"")</f>
        <v/>
      </c>
      <c r="T77" s="91">
        <f>IFERROR(T9/S9,"")</f>
        <v/>
      </c>
      <c r="U77" s="91">
        <f>IFERROR(U9/T9,"")</f>
        <v/>
      </c>
      <c r="V77" s="91">
        <f>IFERROR(V9/U9,"")</f>
        <v/>
      </c>
      <c r="W77" s="91">
        <f>IFERROR(W9/V9,"")</f>
        <v/>
      </c>
      <c r="X77" s="91">
        <f>IFERROR(X9/W9,"")</f>
        <v/>
      </c>
      <c r="Y77" s="91">
        <f>IFERROR(Y9/X9,"")</f>
        <v/>
      </c>
      <c r="Z77" s="91">
        <f>IFERROR(Z9/Y9,"")</f>
        <v/>
      </c>
      <c r="AA77" s="91">
        <f>IFERROR(AA9/Z9,"")</f>
        <v/>
      </c>
      <c r="AB77" s="91">
        <f>IFERROR(AB9/AA9,"")</f>
        <v/>
      </c>
      <c r="AC77" s="91">
        <f>IFERROR(AC9/AB9,"")</f>
        <v/>
      </c>
    </row>
    <row r="78">
      <c r="A78" s="102">
        <f>A10</f>
        <v/>
      </c>
      <c r="B78" s="100" t="inlineStr">
        <is>
          <t>预测</t>
        </is>
      </c>
      <c r="C78" s="91">
        <f>IFERROR(AVERAGE(F78:AC78),"")</f>
        <v/>
      </c>
      <c r="D78" s="91">
        <f>IFERROR(MAX(F78:AC78),"")</f>
        <v/>
      </c>
      <c r="E78" s="91">
        <f>IFERROR(MIN(F78:AC78),"")</f>
        <v/>
      </c>
      <c r="F78" s="91">
        <f>IFERROR(F10/AC8,"")</f>
        <v/>
      </c>
      <c r="G78" s="91">
        <f>IFERROR(G10/F10,"")</f>
        <v/>
      </c>
      <c r="H78" s="91">
        <f>IFERROR(H10/G10,"")</f>
        <v/>
      </c>
      <c r="I78" s="91">
        <f>IFERROR(I10/H10,"")</f>
        <v/>
      </c>
      <c r="J78" s="91">
        <f>IFERROR(J10/I10,"")</f>
        <v/>
      </c>
      <c r="K78" s="91">
        <f>IFERROR(K10/J10,"")</f>
        <v/>
      </c>
      <c r="L78" s="91">
        <f>IFERROR(L10/K10,"")</f>
        <v/>
      </c>
      <c r="M78" s="91">
        <f>IFERROR(M10/L10,"")</f>
        <v/>
      </c>
      <c r="N78" s="91">
        <f>IFERROR(N10/M10,"")</f>
        <v/>
      </c>
      <c r="O78" s="91">
        <f>IFERROR(O10/N10,"")</f>
        <v/>
      </c>
      <c r="P78" s="91">
        <f>IFERROR(P10/O10,"")</f>
        <v/>
      </c>
      <c r="Q78" s="91">
        <f>IFERROR(Q10/P10,"")</f>
        <v/>
      </c>
      <c r="R78" s="91">
        <f>IFERROR(R10/Q10,"")</f>
        <v/>
      </c>
      <c r="S78" s="91">
        <f>IFERROR(S10/R10,"")</f>
        <v/>
      </c>
      <c r="T78" s="91">
        <f>IFERROR(T10/S10,"")</f>
        <v/>
      </c>
      <c r="U78" s="91">
        <f>IFERROR(U10/T10,"")</f>
        <v/>
      </c>
      <c r="V78" s="91">
        <f>IFERROR(V10/U10,"")</f>
        <v/>
      </c>
      <c r="W78" s="91">
        <f>IFERROR(W10/V10,"")</f>
        <v/>
      </c>
      <c r="X78" s="91">
        <f>IFERROR(X10/W10,"")</f>
        <v/>
      </c>
      <c r="Y78" s="91">
        <f>IFERROR(Y10/X10,"")</f>
        <v/>
      </c>
      <c r="Z78" s="91">
        <f>IFERROR(Z10/Y10,"")</f>
        <v/>
      </c>
      <c r="AA78" s="91">
        <f>IFERROR(AA10/Z10,"")</f>
        <v/>
      </c>
      <c r="AB78" s="91">
        <f>IFERROR(AB10/AA10,"")</f>
        <v/>
      </c>
      <c r="AC78" s="91">
        <f>IFERROR(AC10/AB10,"")</f>
        <v/>
      </c>
    </row>
    <row r="79">
      <c r="A79" s="102">
        <f>A11</f>
        <v/>
      </c>
      <c r="B79" s="100" t="inlineStr">
        <is>
          <t>实际</t>
        </is>
      </c>
      <c r="C79" s="91">
        <f>IFERROR(AVERAGE(F79:AC79),"")</f>
        <v/>
      </c>
      <c r="D79" s="91">
        <f>IFERROR(MAX(F79:AC79),"")</f>
        <v/>
      </c>
      <c r="E79" s="91">
        <f>IFERROR(MIN(F79:AC79),"")</f>
        <v/>
      </c>
      <c r="F79" s="91">
        <f>IFERROR(F11/AC9,"")</f>
        <v/>
      </c>
      <c r="G79" s="91">
        <f>IFERROR(G11/F11,"")</f>
        <v/>
      </c>
      <c r="H79" s="91">
        <f>IFERROR(H11/G11,"")</f>
        <v/>
      </c>
      <c r="I79" s="91">
        <f>IFERROR(I11/H11,"")</f>
        <v/>
      </c>
      <c r="J79" s="91">
        <f>IFERROR(J11/I11,"")</f>
        <v/>
      </c>
      <c r="K79" s="91">
        <f>IFERROR(K11/J11,"")</f>
        <v/>
      </c>
      <c r="L79" s="91">
        <f>IFERROR(L11/K11,"")</f>
        <v/>
      </c>
      <c r="M79" s="91">
        <f>IFERROR(M11/L11,"")</f>
        <v/>
      </c>
      <c r="N79" s="91">
        <f>IFERROR(N11/M11,"")</f>
        <v/>
      </c>
      <c r="O79" s="91">
        <f>IFERROR(O11/N11,"")</f>
        <v/>
      </c>
      <c r="P79" s="91">
        <f>IFERROR(P11/O11,"")</f>
        <v/>
      </c>
      <c r="Q79" s="91">
        <f>IFERROR(Q11/P11,"")</f>
        <v/>
      </c>
      <c r="R79" s="91">
        <f>IFERROR(R11/Q11,"")</f>
        <v/>
      </c>
      <c r="S79" s="91">
        <f>IFERROR(S11/R11,"")</f>
        <v/>
      </c>
      <c r="T79" s="91">
        <f>IFERROR(T11/S11,"")</f>
        <v/>
      </c>
      <c r="U79" s="91">
        <f>IFERROR(U11/T11,"")</f>
        <v/>
      </c>
      <c r="V79" s="91">
        <f>IFERROR(V11/U11,"")</f>
        <v/>
      </c>
      <c r="W79" s="91">
        <f>IFERROR(W11/V11,"")</f>
        <v/>
      </c>
      <c r="X79" s="91">
        <f>IFERROR(X11/W11,"")</f>
        <v/>
      </c>
      <c r="Y79" s="91">
        <f>IFERROR(Y11/X11,"")</f>
        <v/>
      </c>
      <c r="Z79" s="91">
        <f>IFERROR(Z11/Y11,"")</f>
        <v/>
      </c>
      <c r="AA79" s="91">
        <f>IFERROR(AA11/Z11,"")</f>
        <v/>
      </c>
      <c r="AB79" s="91">
        <f>IFERROR(AB11/AA11,"")</f>
        <v/>
      </c>
      <c r="AC79" s="91">
        <f>IFERROR(AC11/AB11,"")</f>
        <v/>
      </c>
    </row>
    <row r="80">
      <c r="A80" s="102">
        <f>A12</f>
        <v/>
      </c>
      <c r="B80" s="100" t="inlineStr">
        <is>
          <t>预测</t>
        </is>
      </c>
      <c r="C80" s="91">
        <f>IFERROR(AVERAGE(F80:AC80),"")</f>
        <v/>
      </c>
      <c r="D80" s="91">
        <f>IFERROR(MAX(F80:AC80),"")</f>
        <v/>
      </c>
      <c r="E80" s="91">
        <f>IFERROR(MIN(F80:AC80),"")</f>
        <v/>
      </c>
      <c r="F80" s="91">
        <f>IFERROR(F12/AC10,"")</f>
        <v/>
      </c>
      <c r="G80" s="91">
        <f>IFERROR(G12/F12,"")</f>
        <v/>
      </c>
      <c r="H80" s="91">
        <f>IFERROR(H12/G12,"")</f>
        <v/>
      </c>
      <c r="I80" s="91">
        <f>IFERROR(I12/H12,"")</f>
        <v/>
      </c>
      <c r="J80" s="91">
        <f>IFERROR(J12/I12,"")</f>
        <v/>
      </c>
      <c r="K80" s="91">
        <f>IFERROR(K12/J12,"")</f>
        <v/>
      </c>
      <c r="L80" s="91">
        <f>IFERROR(L12/K12,"")</f>
        <v/>
      </c>
      <c r="M80" s="91">
        <f>IFERROR(M12/L12,"")</f>
        <v/>
      </c>
      <c r="N80" s="91">
        <f>IFERROR(N12/M12,"")</f>
        <v/>
      </c>
      <c r="O80" s="91">
        <f>IFERROR(O12/N12,"")</f>
        <v/>
      </c>
      <c r="P80" s="91">
        <f>IFERROR(P12/O12,"")</f>
        <v/>
      </c>
      <c r="Q80" s="91">
        <f>IFERROR(Q12/P12,"")</f>
        <v/>
      </c>
      <c r="R80" s="91">
        <f>IFERROR(R12/Q12,"")</f>
        <v/>
      </c>
      <c r="S80" s="91">
        <f>IFERROR(S12/R12,"")</f>
        <v/>
      </c>
      <c r="T80" s="91">
        <f>IFERROR(T12/S12,"")</f>
        <v/>
      </c>
      <c r="U80" s="91">
        <f>IFERROR(U12/T12,"")</f>
        <v/>
      </c>
      <c r="V80" s="91">
        <f>IFERROR(V12/U12,"")</f>
        <v/>
      </c>
      <c r="W80" s="91">
        <f>IFERROR(W12/V12,"")</f>
        <v/>
      </c>
      <c r="X80" s="91">
        <f>IFERROR(X12/W12,"")</f>
        <v/>
      </c>
      <c r="Y80" s="91">
        <f>IFERROR(Y12/X12,"")</f>
        <v/>
      </c>
      <c r="Z80" s="91">
        <f>IFERROR(Z12/Y12,"")</f>
        <v/>
      </c>
      <c r="AA80" s="91">
        <f>IFERROR(AA12/Z12,"")</f>
        <v/>
      </c>
      <c r="AB80" s="91">
        <f>IFERROR(AB12/AA12,"")</f>
        <v/>
      </c>
      <c r="AC80" s="91">
        <f>IFERROR(AC12/AB12,"")</f>
        <v/>
      </c>
    </row>
    <row r="81">
      <c r="A81" s="102">
        <f>A13</f>
        <v/>
      </c>
      <c r="B81" s="100" t="inlineStr">
        <is>
          <t>实际</t>
        </is>
      </c>
      <c r="C81" s="91">
        <f>IFERROR(AVERAGE(F81:AC81),"")</f>
        <v/>
      </c>
      <c r="D81" s="91">
        <f>IFERROR(MAX(F81:AC81),"")</f>
        <v/>
      </c>
      <c r="E81" s="91">
        <f>IFERROR(MIN(F81:AC81),"")</f>
        <v/>
      </c>
      <c r="F81" s="91">
        <f>IFERROR(F13/AC11,"")</f>
        <v/>
      </c>
      <c r="G81" s="91">
        <f>IFERROR(G13/F13,"")</f>
        <v/>
      </c>
      <c r="H81" s="91">
        <f>IFERROR(H13/G13,"")</f>
        <v/>
      </c>
      <c r="I81" s="91">
        <f>IFERROR(I13/H13,"")</f>
        <v/>
      </c>
      <c r="J81" s="91">
        <f>IFERROR(J13/I13,"")</f>
        <v/>
      </c>
      <c r="K81" s="91">
        <f>IFERROR(K13/J13,"")</f>
        <v/>
      </c>
      <c r="L81" s="91">
        <f>IFERROR(L13/K13,"")</f>
        <v/>
      </c>
      <c r="M81" s="91">
        <f>IFERROR(M13/L13,"")</f>
        <v/>
      </c>
      <c r="N81" s="91">
        <f>IFERROR(N13/M13,"")</f>
        <v/>
      </c>
      <c r="O81" s="91">
        <f>IFERROR(O13/N13,"")</f>
        <v/>
      </c>
      <c r="P81" s="91">
        <f>IFERROR(P13/O13,"")</f>
        <v/>
      </c>
      <c r="Q81" s="91">
        <f>IFERROR(Q13/P13,"")</f>
        <v/>
      </c>
      <c r="R81" s="91">
        <f>IFERROR(R13/Q13,"")</f>
        <v/>
      </c>
      <c r="S81" s="91">
        <f>IFERROR(S13/R13,"")</f>
        <v/>
      </c>
      <c r="T81" s="91">
        <f>IFERROR(T13/S13,"")</f>
        <v/>
      </c>
      <c r="U81" s="91">
        <f>IFERROR(U13/T13,"")</f>
        <v/>
      </c>
      <c r="V81" s="91">
        <f>IFERROR(V13/U13,"")</f>
        <v/>
      </c>
      <c r="W81" s="91">
        <f>IFERROR(W13/V13,"")</f>
        <v/>
      </c>
      <c r="X81" s="91">
        <f>IFERROR(X13/W13,"")</f>
        <v/>
      </c>
      <c r="Y81" s="91">
        <f>IFERROR(Y13/X13,"")</f>
        <v/>
      </c>
      <c r="Z81" s="91">
        <f>IFERROR(Z13/Y13,"")</f>
        <v/>
      </c>
      <c r="AA81" s="91">
        <f>IFERROR(AA13/Z13,"")</f>
        <v/>
      </c>
      <c r="AB81" s="91">
        <f>IFERROR(AB13/AA13,"")</f>
        <v/>
      </c>
      <c r="AC81" s="91">
        <f>IFERROR(AC13/AB13,"")</f>
        <v/>
      </c>
    </row>
    <row r="82">
      <c r="A82" s="102">
        <f>A14</f>
        <v/>
      </c>
      <c r="B82" s="100" t="inlineStr">
        <is>
          <t>预测</t>
        </is>
      </c>
      <c r="C82" s="91">
        <f>IFERROR(AVERAGE(F82:AC82),"")</f>
        <v/>
      </c>
      <c r="D82" s="91">
        <f>IFERROR(MAX(F82:AC82),"")</f>
        <v/>
      </c>
      <c r="E82" s="91">
        <f>IFERROR(MIN(F82:AC82),"")</f>
        <v/>
      </c>
      <c r="F82" s="91">
        <f>IFERROR(F14/AC12,"")</f>
        <v/>
      </c>
      <c r="G82" s="91">
        <f>IFERROR(G14/F14,"")</f>
        <v/>
      </c>
      <c r="H82" s="91">
        <f>IFERROR(H14/G14,"")</f>
        <v/>
      </c>
      <c r="I82" s="91">
        <f>IFERROR(I14/H14,"")</f>
        <v/>
      </c>
      <c r="J82" s="91">
        <f>IFERROR(J14/I14,"")</f>
        <v/>
      </c>
      <c r="K82" s="91">
        <f>IFERROR(K14/J14,"")</f>
        <v/>
      </c>
      <c r="L82" s="91">
        <f>IFERROR(L14/K14,"")</f>
        <v/>
      </c>
      <c r="M82" s="91">
        <f>IFERROR(M14/L14,"")</f>
        <v/>
      </c>
      <c r="N82" s="91">
        <f>IFERROR(N14/M14,"")</f>
        <v/>
      </c>
      <c r="O82" s="91">
        <f>IFERROR(O14/N14,"")</f>
        <v/>
      </c>
      <c r="P82" s="91">
        <f>IFERROR(P14/O14,"")</f>
        <v/>
      </c>
      <c r="Q82" s="91">
        <f>IFERROR(Q14/P14,"")</f>
        <v/>
      </c>
      <c r="R82" s="91">
        <f>IFERROR(R14/Q14,"")</f>
        <v/>
      </c>
      <c r="S82" s="91">
        <f>IFERROR(S14/R14,"")</f>
        <v/>
      </c>
      <c r="T82" s="91">
        <f>IFERROR(T14/S14,"")</f>
        <v/>
      </c>
      <c r="U82" s="91">
        <f>IFERROR(U14/T14,"")</f>
        <v/>
      </c>
      <c r="V82" s="91">
        <f>IFERROR(V14/U14,"")</f>
        <v/>
      </c>
      <c r="W82" s="91">
        <f>IFERROR(W14/V14,"")</f>
        <v/>
      </c>
      <c r="X82" s="91">
        <f>IFERROR(X14/W14,"")</f>
        <v/>
      </c>
      <c r="Y82" s="91">
        <f>IFERROR(Y14/X14,"")</f>
        <v/>
      </c>
      <c r="Z82" s="91">
        <f>IFERROR(Z14/Y14,"")</f>
        <v/>
      </c>
      <c r="AA82" s="91">
        <f>IFERROR(AA14/Z14,"")</f>
        <v/>
      </c>
      <c r="AB82" s="91">
        <f>IFERROR(AB14/AA14,"")</f>
        <v/>
      </c>
      <c r="AC82" s="91">
        <f>IFERROR(AC14/AB14,"")</f>
        <v/>
      </c>
    </row>
    <row r="83">
      <c r="A83" s="102">
        <f>A15</f>
        <v/>
      </c>
      <c r="B83" s="100" t="inlineStr">
        <is>
          <t>实际</t>
        </is>
      </c>
      <c r="C83" s="91">
        <f>IFERROR(AVERAGE(F83:AC83),"")</f>
        <v/>
      </c>
      <c r="D83" s="91">
        <f>IFERROR(MAX(F83:AC83),"")</f>
        <v/>
      </c>
      <c r="E83" s="91">
        <f>IFERROR(MIN(F83:AC83),"")</f>
        <v/>
      </c>
      <c r="F83" s="91">
        <f>IFERROR(F15/AC13,"")</f>
        <v/>
      </c>
      <c r="G83" s="91">
        <f>IFERROR(G15/F15,"")</f>
        <v/>
      </c>
      <c r="H83" s="91">
        <f>IFERROR(H15/G15,"")</f>
        <v/>
      </c>
      <c r="I83" s="91">
        <f>IFERROR(I15/H15,"")</f>
        <v/>
      </c>
      <c r="J83" s="91">
        <f>IFERROR(J15/I15,"")</f>
        <v/>
      </c>
      <c r="K83" s="91">
        <f>IFERROR(K15/J15,"")</f>
        <v/>
      </c>
      <c r="L83" s="91">
        <f>IFERROR(L15/K15,"")</f>
        <v/>
      </c>
      <c r="M83" s="91">
        <f>IFERROR(M15/L15,"")</f>
        <v/>
      </c>
      <c r="N83" s="91">
        <f>IFERROR(N15/M15,"")</f>
        <v/>
      </c>
      <c r="O83" s="91">
        <f>IFERROR(O15/N15,"")</f>
        <v/>
      </c>
      <c r="P83" s="91">
        <f>IFERROR(P15/O15,"")</f>
        <v/>
      </c>
      <c r="Q83" s="91">
        <f>IFERROR(Q15/P15,"")</f>
        <v/>
      </c>
      <c r="R83" s="91">
        <f>IFERROR(R15/Q15,"")</f>
        <v/>
      </c>
      <c r="S83" s="91">
        <f>IFERROR(S15/R15,"")</f>
        <v/>
      </c>
      <c r="T83" s="91">
        <f>IFERROR(T15/S15,"")</f>
        <v/>
      </c>
      <c r="U83" s="91">
        <f>IFERROR(U15/T15,"")</f>
        <v/>
      </c>
      <c r="V83" s="91">
        <f>IFERROR(V15/U15,"")</f>
        <v/>
      </c>
      <c r="W83" s="91">
        <f>IFERROR(W15/V15,"")</f>
        <v/>
      </c>
      <c r="X83" s="91">
        <f>IFERROR(X15/W15,"")</f>
        <v/>
      </c>
      <c r="Y83" s="91">
        <f>IFERROR(Y15/X15,"")</f>
        <v/>
      </c>
      <c r="Z83" s="91">
        <f>IFERROR(Z15/Y15,"")</f>
        <v/>
      </c>
      <c r="AA83" s="91">
        <f>IFERROR(AA15/Z15,"")</f>
        <v/>
      </c>
      <c r="AB83" s="91">
        <f>IFERROR(AB15/AA15,"")</f>
        <v/>
      </c>
      <c r="AC83" s="91">
        <f>IFERROR(AC15/AB15,"")</f>
        <v/>
      </c>
    </row>
    <row r="84">
      <c r="A84" s="102">
        <f>A16</f>
        <v/>
      </c>
      <c r="B84" s="100" t="inlineStr">
        <is>
          <t>预测</t>
        </is>
      </c>
      <c r="C84" s="91">
        <f>IFERROR(AVERAGE(F84:AC84),"")</f>
        <v/>
      </c>
      <c r="D84" s="91">
        <f>IFERROR(MAX(F84:AC84),"")</f>
        <v/>
      </c>
      <c r="E84" s="91">
        <f>IFERROR(MIN(F84:AC84),"")</f>
        <v/>
      </c>
      <c r="F84" s="91">
        <f>IFERROR(F16/AC14,"")</f>
        <v/>
      </c>
      <c r="G84" s="91">
        <f>IFERROR(G16/F16,"")</f>
        <v/>
      </c>
      <c r="H84" s="91">
        <f>IFERROR(H16/G16,"")</f>
        <v/>
      </c>
      <c r="I84" s="91">
        <f>IFERROR(I16/H16,"")</f>
        <v/>
      </c>
      <c r="J84" s="91">
        <f>IFERROR(J16/I16,"")</f>
        <v/>
      </c>
      <c r="K84" s="91">
        <f>IFERROR(K16/J16,"")</f>
        <v/>
      </c>
      <c r="L84" s="91">
        <f>IFERROR(L16/K16,"")</f>
        <v/>
      </c>
      <c r="M84" s="91">
        <f>IFERROR(M16/L16,"")</f>
        <v/>
      </c>
      <c r="N84" s="91">
        <f>IFERROR(N16/M16,"")</f>
        <v/>
      </c>
      <c r="O84" s="91">
        <f>IFERROR(O16/N16,"")</f>
        <v/>
      </c>
      <c r="P84" s="91">
        <f>IFERROR(P16/O16,"")</f>
        <v/>
      </c>
      <c r="Q84" s="91">
        <f>IFERROR(Q16/P16,"")</f>
        <v/>
      </c>
      <c r="R84" s="91">
        <f>IFERROR(R16/Q16,"")</f>
        <v/>
      </c>
      <c r="S84" s="91">
        <f>IFERROR(S16/R16,"")</f>
        <v/>
      </c>
      <c r="T84" s="91">
        <f>IFERROR(T16/S16,"")</f>
        <v/>
      </c>
      <c r="U84" s="91">
        <f>IFERROR(U16/T16,"")</f>
        <v/>
      </c>
      <c r="V84" s="91">
        <f>IFERROR(V16/U16,"")</f>
        <v/>
      </c>
      <c r="W84" s="91">
        <f>IFERROR(W16/V16,"")</f>
        <v/>
      </c>
      <c r="X84" s="91">
        <f>IFERROR(X16/W16,"")</f>
        <v/>
      </c>
      <c r="Y84" s="91">
        <f>IFERROR(Y16/X16,"")</f>
        <v/>
      </c>
      <c r="Z84" s="91">
        <f>IFERROR(Z16/Y16,"")</f>
        <v/>
      </c>
      <c r="AA84" s="91">
        <f>IFERROR(AA16/Z16,"")</f>
        <v/>
      </c>
      <c r="AB84" s="91">
        <f>IFERROR(AB16/AA16,"")</f>
        <v/>
      </c>
      <c r="AC84" s="91">
        <f>IFERROR(AC16/AB16,"")</f>
        <v/>
      </c>
    </row>
    <row r="85">
      <c r="A85" s="102">
        <f>A17</f>
        <v/>
      </c>
      <c r="B85" s="100" t="inlineStr">
        <is>
          <t>实际</t>
        </is>
      </c>
      <c r="C85" s="91">
        <f>IFERROR(AVERAGE(F85:AC85),"")</f>
        <v/>
      </c>
      <c r="D85" s="91">
        <f>IFERROR(MAX(F85:AC85),"")</f>
        <v/>
      </c>
      <c r="E85" s="91">
        <f>IFERROR(MIN(F85:AC85),"")</f>
        <v/>
      </c>
      <c r="F85" s="91">
        <f>IFERROR(F17/AC15,"")</f>
        <v/>
      </c>
      <c r="G85" s="91">
        <f>IFERROR(G17/F17,"")</f>
        <v/>
      </c>
      <c r="H85" s="91">
        <f>IFERROR(H17/G17,"")</f>
        <v/>
      </c>
      <c r="I85" s="91">
        <f>IFERROR(I17/H17,"")</f>
        <v/>
      </c>
      <c r="J85" s="91">
        <f>IFERROR(J17/I17,"")</f>
        <v/>
      </c>
      <c r="K85" s="91">
        <f>IFERROR(K17/J17,"")</f>
        <v/>
      </c>
      <c r="L85" s="91">
        <f>IFERROR(L17/K17,"")</f>
        <v/>
      </c>
      <c r="M85" s="91">
        <f>IFERROR(M17/L17,"")</f>
        <v/>
      </c>
      <c r="N85" s="91">
        <f>IFERROR(N17/M17,"")</f>
        <v/>
      </c>
      <c r="O85" s="91">
        <f>IFERROR(O17/N17,"")</f>
        <v/>
      </c>
      <c r="P85" s="91">
        <f>IFERROR(P17/O17,"")</f>
        <v/>
      </c>
      <c r="Q85" s="91">
        <f>IFERROR(Q17/P17,"")</f>
        <v/>
      </c>
      <c r="R85" s="91">
        <f>IFERROR(R17/Q17,"")</f>
        <v/>
      </c>
      <c r="S85" s="91">
        <f>IFERROR(S17/R17,"")</f>
        <v/>
      </c>
      <c r="T85" s="91">
        <f>IFERROR(T17/S17,"")</f>
        <v/>
      </c>
      <c r="U85" s="91">
        <f>IFERROR(U17/T17,"")</f>
        <v/>
      </c>
      <c r="V85" s="91">
        <f>IFERROR(V17/U17,"")</f>
        <v/>
      </c>
      <c r="W85" s="91">
        <f>IFERROR(W17/V17,"")</f>
        <v/>
      </c>
      <c r="X85" s="91">
        <f>IFERROR(X17/W17,"")</f>
        <v/>
      </c>
      <c r="Y85" s="91">
        <f>IFERROR(Y17/X17,"")</f>
        <v/>
      </c>
      <c r="Z85" s="91">
        <f>IFERROR(Z17/Y17,"")</f>
        <v/>
      </c>
      <c r="AA85" s="91">
        <f>IFERROR(AA17/Z17,"")</f>
        <v/>
      </c>
      <c r="AB85" s="91">
        <f>IFERROR(AB17/AA17,"")</f>
        <v/>
      </c>
      <c r="AC85" s="91">
        <f>IFERROR(AC17/AB17,"")</f>
        <v/>
      </c>
    </row>
    <row r="86">
      <c r="A86" s="102">
        <f>A18</f>
        <v/>
      </c>
      <c r="B86" s="100" t="inlineStr">
        <is>
          <t>预测</t>
        </is>
      </c>
      <c r="C86" s="91">
        <f>IFERROR(AVERAGE(F86:AC86),"")</f>
        <v/>
      </c>
      <c r="D86" s="91">
        <f>IFERROR(MAX(F86:AC86),"")</f>
        <v/>
      </c>
      <c r="E86" s="91">
        <f>IFERROR(MIN(F86:AC86),"")</f>
        <v/>
      </c>
      <c r="F86" s="91">
        <f>IFERROR(F18/AC16,"")</f>
        <v/>
      </c>
      <c r="G86" s="91">
        <f>IFERROR(G18/F18,"")</f>
        <v/>
      </c>
      <c r="H86" s="91">
        <f>IFERROR(H18/G18,"")</f>
        <v/>
      </c>
      <c r="I86" s="91">
        <f>IFERROR(I18/H18,"")</f>
        <v/>
      </c>
      <c r="J86" s="91">
        <f>IFERROR(J18/I18,"")</f>
        <v/>
      </c>
      <c r="K86" s="91">
        <f>IFERROR(K18/J18,"")</f>
        <v/>
      </c>
      <c r="L86" s="91">
        <f>IFERROR(L18/K18,"")</f>
        <v/>
      </c>
      <c r="M86" s="91">
        <f>IFERROR(M18/L18,"")</f>
        <v/>
      </c>
      <c r="N86" s="91">
        <f>IFERROR(N18/M18,"")</f>
        <v/>
      </c>
      <c r="O86" s="91">
        <f>IFERROR(O18/N18,"")</f>
        <v/>
      </c>
      <c r="P86" s="91">
        <f>IFERROR(P18/O18,"")</f>
        <v/>
      </c>
      <c r="Q86" s="91">
        <f>IFERROR(Q18/P18,"")</f>
        <v/>
      </c>
      <c r="R86" s="91">
        <f>IFERROR(R18/Q18,"")</f>
        <v/>
      </c>
      <c r="S86" s="91">
        <f>IFERROR(S18/R18,"")</f>
        <v/>
      </c>
      <c r="T86" s="91">
        <f>IFERROR(T18/S18,"")</f>
        <v/>
      </c>
      <c r="U86" s="91">
        <f>IFERROR(U18/T18,"")</f>
        <v/>
      </c>
      <c r="V86" s="91">
        <f>IFERROR(V18/U18,"")</f>
        <v/>
      </c>
      <c r="W86" s="91">
        <f>IFERROR(W18/V18,"")</f>
        <v/>
      </c>
      <c r="X86" s="91">
        <f>IFERROR(X18/W18,"")</f>
        <v/>
      </c>
      <c r="Y86" s="91">
        <f>IFERROR(Y18/X18,"")</f>
        <v/>
      </c>
      <c r="Z86" s="91">
        <f>IFERROR(Z18/Y18,"")</f>
        <v/>
      </c>
      <c r="AA86" s="91">
        <f>IFERROR(AA18/Z18,"")</f>
        <v/>
      </c>
      <c r="AB86" s="91">
        <f>IFERROR(AB18/AA18,"")</f>
        <v/>
      </c>
      <c r="AC86" s="91">
        <f>IFERROR(AC18/AB18,"")</f>
        <v/>
      </c>
    </row>
    <row r="87">
      <c r="A87" s="102">
        <f>A19</f>
        <v/>
      </c>
      <c r="B87" s="100" t="inlineStr">
        <is>
          <t>实际</t>
        </is>
      </c>
      <c r="C87" s="91">
        <f>IFERROR(AVERAGE(F87:AC87),"")</f>
        <v/>
      </c>
      <c r="D87" s="91">
        <f>IFERROR(MAX(F87:AC87),"")</f>
        <v/>
      </c>
      <c r="E87" s="91">
        <f>IFERROR(MIN(F87:AC87),"")</f>
        <v/>
      </c>
      <c r="F87" s="91">
        <f>IFERROR(F19/AC17,"")</f>
        <v/>
      </c>
      <c r="G87" s="91">
        <f>IFERROR(G19/F19,"")</f>
        <v/>
      </c>
      <c r="H87" s="91">
        <f>IFERROR(H19/G19,"")</f>
        <v/>
      </c>
      <c r="I87" s="91">
        <f>IFERROR(I19/H19,"")</f>
        <v/>
      </c>
      <c r="J87" s="91">
        <f>IFERROR(J19/I19,"")</f>
        <v/>
      </c>
      <c r="K87" s="91">
        <f>IFERROR(K19/J19,"")</f>
        <v/>
      </c>
      <c r="L87" s="91">
        <f>IFERROR(L19/K19,"")</f>
        <v/>
      </c>
      <c r="M87" s="91">
        <f>IFERROR(M19/L19,"")</f>
        <v/>
      </c>
      <c r="N87" s="91">
        <f>IFERROR(N19/M19,"")</f>
        <v/>
      </c>
      <c r="O87" s="91">
        <f>IFERROR(O19/N19,"")</f>
        <v/>
      </c>
      <c r="P87" s="91">
        <f>IFERROR(P19/O19,"")</f>
        <v/>
      </c>
      <c r="Q87" s="91">
        <f>IFERROR(Q19/P19,"")</f>
        <v/>
      </c>
      <c r="R87" s="91">
        <f>IFERROR(R19/Q19,"")</f>
        <v/>
      </c>
      <c r="S87" s="91">
        <f>IFERROR(S19/R19,"")</f>
        <v/>
      </c>
      <c r="T87" s="91">
        <f>IFERROR(T19/S19,"")</f>
        <v/>
      </c>
      <c r="U87" s="91">
        <f>IFERROR(U19/T19,"")</f>
        <v/>
      </c>
      <c r="V87" s="91">
        <f>IFERROR(V19/U19,"")</f>
        <v/>
      </c>
      <c r="W87" s="91">
        <f>IFERROR(W19/V19,"")</f>
        <v/>
      </c>
      <c r="X87" s="91">
        <f>IFERROR(X19/W19,"")</f>
        <v/>
      </c>
      <c r="Y87" s="91">
        <f>IFERROR(Y19/X19,"")</f>
        <v/>
      </c>
      <c r="Z87" s="91">
        <f>IFERROR(Z19/Y19,"")</f>
        <v/>
      </c>
      <c r="AA87" s="91">
        <f>IFERROR(AA19/Z19,"")</f>
        <v/>
      </c>
      <c r="AB87" s="91">
        <f>IFERROR(AB19/AA19,"")</f>
        <v/>
      </c>
      <c r="AC87" s="91">
        <f>IFERROR(AC19/AB19,"")</f>
        <v/>
      </c>
    </row>
    <row r="88">
      <c r="A88" s="102">
        <f>A20</f>
        <v/>
      </c>
      <c r="B88" s="100" t="inlineStr">
        <is>
          <t>预测</t>
        </is>
      </c>
      <c r="C88" s="91">
        <f>IFERROR(AVERAGE(F88:AC88),"")</f>
        <v/>
      </c>
      <c r="D88" s="91">
        <f>IFERROR(MAX(F88:AC88),"")</f>
        <v/>
      </c>
      <c r="E88" s="91">
        <f>IFERROR(MIN(F88:AC88),"")</f>
        <v/>
      </c>
      <c r="F88" s="91">
        <f>IFERROR(F20/AC18,"")</f>
        <v/>
      </c>
      <c r="G88" s="91">
        <f>IFERROR(G20/F20,"")</f>
        <v/>
      </c>
      <c r="H88" s="91">
        <f>IFERROR(H20/G20,"")</f>
        <v/>
      </c>
      <c r="I88" s="91">
        <f>IFERROR(I20/H20,"")</f>
        <v/>
      </c>
      <c r="J88" s="91">
        <f>IFERROR(J20/I20,"")</f>
        <v/>
      </c>
      <c r="K88" s="91">
        <f>IFERROR(K20/J20,"")</f>
        <v/>
      </c>
      <c r="L88" s="91">
        <f>IFERROR(L20/K20,"")</f>
        <v/>
      </c>
      <c r="M88" s="91">
        <f>IFERROR(M20/L20,"")</f>
        <v/>
      </c>
      <c r="N88" s="91">
        <f>IFERROR(N20/M20,"")</f>
        <v/>
      </c>
      <c r="O88" s="91">
        <f>IFERROR(O20/N20,"")</f>
        <v/>
      </c>
      <c r="P88" s="91">
        <f>IFERROR(P20/O20,"")</f>
        <v/>
      </c>
      <c r="Q88" s="91">
        <f>IFERROR(Q20/P20,"")</f>
        <v/>
      </c>
      <c r="R88" s="91">
        <f>IFERROR(R20/Q20,"")</f>
        <v/>
      </c>
      <c r="S88" s="91">
        <f>IFERROR(S20/R20,"")</f>
        <v/>
      </c>
      <c r="T88" s="91">
        <f>IFERROR(T20/S20,"")</f>
        <v/>
      </c>
      <c r="U88" s="91">
        <f>IFERROR(U20/T20,"")</f>
        <v/>
      </c>
      <c r="V88" s="91">
        <f>IFERROR(V20/U20,"")</f>
        <v/>
      </c>
      <c r="W88" s="91">
        <f>IFERROR(W20/V20,"")</f>
        <v/>
      </c>
      <c r="X88" s="91">
        <f>IFERROR(X20/W20,"")</f>
        <v/>
      </c>
      <c r="Y88" s="91">
        <f>IFERROR(Y20/X20,"")</f>
        <v/>
      </c>
      <c r="Z88" s="91">
        <f>IFERROR(Z20/Y20,"")</f>
        <v/>
      </c>
      <c r="AA88" s="91">
        <f>IFERROR(AA20/Z20,"")</f>
        <v/>
      </c>
      <c r="AB88" s="91">
        <f>IFERROR(AB20/AA20,"")</f>
        <v/>
      </c>
      <c r="AC88" s="91">
        <f>IFERROR(AC20/AB20,"")</f>
        <v/>
      </c>
    </row>
    <row r="89">
      <c r="A89" s="102">
        <f>A21</f>
        <v/>
      </c>
      <c r="B89" s="100" t="inlineStr">
        <is>
          <t>实际</t>
        </is>
      </c>
      <c r="C89" s="91">
        <f>IFERROR(AVERAGE(F89:AC89),"")</f>
        <v/>
      </c>
      <c r="D89" s="91">
        <f>IFERROR(MAX(F89:AC89),"")</f>
        <v/>
      </c>
      <c r="E89" s="91">
        <f>IFERROR(MIN(F89:AC89),"")</f>
        <v/>
      </c>
      <c r="F89" s="91">
        <f>IFERROR(F21/AC19,"")</f>
        <v/>
      </c>
      <c r="G89" s="91">
        <f>IFERROR(G21/F21,"")</f>
        <v/>
      </c>
      <c r="H89" s="91">
        <f>IFERROR(H21/G21,"")</f>
        <v/>
      </c>
      <c r="I89" s="91">
        <f>IFERROR(I21/H21,"")</f>
        <v/>
      </c>
      <c r="J89" s="91">
        <f>IFERROR(J21/I21,"")</f>
        <v/>
      </c>
      <c r="K89" s="91">
        <f>IFERROR(K21/J21,"")</f>
        <v/>
      </c>
      <c r="L89" s="91">
        <f>IFERROR(L21/K21,"")</f>
        <v/>
      </c>
      <c r="M89" s="91">
        <f>IFERROR(M21/L21,"")</f>
        <v/>
      </c>
      <c r="N89" s="91">
        <f>IFERROR(N21/M21,"")</f>
        <v/>
      </c>
      <c r="O89" s="91">
        <f>IFERROR(O21/N21,"")</f>
        <v/>
      </c>
      <c r="P89" s="91">
        <f>IFERROR(P21/O21,"")</f>
        <v/>
      </c>
      <c r="Q89" s="91">
        <f>IFERROR(Q21/P21,"")</f>
        <v/>
      </c>
      <c r="R89" s="91">
        <f>IFERROR(R21/Q21,"")</f>
        <v/>
      </c>
      <c r="S89" s="91">
        <f>IFERROR(S21/R21,"")</f>
        <v/>
      </c>
      <c r="T89" s="91">
        <f>IFERROR(T21/S21,"")</f>
        <v/>
      </c>
      <c r="U89" s="91">
        <f>IFERROR(U21/T21,"")</f>
        <v/>
      </c>
      <c r="V89" s="91">
        <f>IFERROR(V21/U21,"")</f>
        <v/>
      </c>
      <c r="W89" s="91">
        <f>IFERROR(W21/V21,"")</f>
        <v/>
      </c>
      <c r="X89" s="91">
        <f>IFERROR(X21/W21,"")</f>
        <v/>
      </c>
      <c r="Y89" s="91">
        <f>IFERROR(Y21/X21,"")</f>
        <v/>
      </c>
      <c r="Z89" s="91">
        <f>IFERROR(Z21/Y21,"")</f>
        <v/>
      </c>
      <c r="AA89" s="91">
        <f>IFERROR(AA21/Z21,"")</f>
        <v/>
      </c>
      <c r="AB89" s="91">
        <f>IFERROR(AB21/AA21,"")</f>
        <v/>
      </c>
      <c r="AC89" s="91">
        <f>IFERROR(AC21/AB21,"")</f>
        <v/>
      </c>
    </row>
    <row r="90">
      <c r="A90" s="102">
        <f>A22</f>
        <v/>
      </c>
      <c r="B90" s="100" t="inlineStr">
        <is>
          <t>预测</t>
        </is>
      </c>
      <c r="C90" s="91">
        <f>IFERROR(AVERAGE(F90:AC90),"")</f>
        <v/>
      </c>
      <c r="D90" s="91">
        <f>IFERROR(MAX(F90:AC90),"")</f>
        <v/>
      </c>
      <c r="E90" s="91">
        <f>IFERROR(MIN(F90:AC90),"")</f>
        <v/>
      </c>
      <c r="F90" s="91">
        <f>IFERROR(F22/AC20,"")</f>
        <v/>
      </c>
      <c r="G90" s="91">
        <f>IFERROR(G22/F22,"")</f>
        <v/>
      </c>
      <c r="H90" s="91">
        <f>IFERROR(H22/G22,"")</f>
        <v/>
      </c>
      <c r="I90" s="91">
        <f>IFERROR(I22/H22,"")</f>
        <v/>
      </c>
      <c r="J90" s="91">
        <f>IFERROR(J22/I22,"")</f>
        <v/>
      </c>
      <c r="K90" s="91">
        <f>IFERROR(K22/J22,"")</f>
        <v/>
      </c>
      <c r="L90" s="91">
        <f>IFERROR(L22/K22,"")</f>
        <v/>
      </c>
      <c r="M90" s="91">
        <f>IFERROR(M22/L22,"")</f>
        <v/>
      </c>
      <c r="N90" s="91">
        <f>IFERROR(N22/M22,"")</f>
        <v/>
      </c>
      <c r="O90" s="91">
        <f>IFERROR(O22/N22,"")</f>
        <v/>
      </c>
      <c r="P90" s="91">
        <f>IFERROR(P22/O22,"")</f>
        <v/>
      </c>
      <c r="Q90" s="91">
        <f>IFERROR(Q22/P22,"")</f>
        <v/>
      </c>
      <c r="R90" s="91">
        <f>IFERROR(R22/Q22,"")</f>
        <v/>
      </c>
      <c r="S90" s="91">
        <f>IFERROR(S22/R22,"")</f>
        <v/>
      </c>
      <c r="T90" s="91">
        <f>IFERROR(T22/S22,"")</f>
        <v/>
      </c>
      <c r="U90" s="91">
        <f>IFERROR(U22/T22,"")</f>
        <v/>
      </c>
      <c r="V90" s="91">
        <f>IFERROR(V22/U22,"")</f>
        <v/>
      </c>
      <c r="W90" s="91">
        <f>IFERROR(W22/V22,"")</f>
        <v/>
      </c>
      <c r="X90" s="91">
        <f>IFERROR(X22/W22,"")</f>
        <v/>
      </c>
      <c r="Y90" s="91">
        <f>IFERROR(Y22/X22,"")</f>
        <v/>
      </c>
      <c r="Z90" s="91">
        <f>IFERROR(Z22/Y22,"")</f>
        <v/>
      </c>
      <c r="AA90" s="91">
        <f>IFERROR(AA22/Z22,"")</f>
        <v/>
      </c>
      <c r="AB90" s="91">
        <f>IFERROR(AB22/AA22,"")</f>
        <v/>
      </c>
      <c r="AC90" s="91">
        <f>IFERROR(AC22/AB22,"")</f>
        <v/>
      </c>
    </row>
    <row r="91">
      <c r="A91" s="102">
        <f>A23</f>
        <v/>
      </c>
      <c r="B91" s="100" t="inlineStr">
        <is>
          <t>实际</t>
        </is>
      </c>
      <c r="C91" s="91">
        <f>IFERROR(AVERAGE(F91:AC91),"")</f>
        <v/>
      </c>
      <c r="D91" s="91">
        <f>IFERROR(MAX(F91:AC91),"")</f>
        <v/>
      </c>
      <c r="E91" s="91">
        <f>IFERROR(MIN(F91:AC91),"")</f>
        <v/>
      </c>
      <c r="F91" s="91">
        <f>IFERROR(F23/AC21,"")</f>
        <v/>
      </c>
      <c r="G91" s="91">
        <f>IFERROR(G23/F23,"")</f>
        <v/>
      </c>
      <c r="H91" s="91">
        <f>IFERROR(H23/G23,"")</f>
        <v/>
      </c>
      <c r="I91" s="91">
        <f>IFERROR(I23/H23,"")</f>
        <v/>
      </c>
      <c r="J91" s="91">
        <f>IFERROR(J23/I23,"")</f>
        <v/>
      </c>
      <c r="K91" s="91">
        <f>IFERROR(K23/J23,"")</f>
        <v/>
      </c>
      <c r="L91" s="91">
        <f>IFERROR(L23/K23,"")</f>
        <v/>
      </c>
      <c r="M91" s="91">
        <f>IFERROR(M23/L23,"")</f>
        <v/>
      </c>
      <c r="N91" s="91">
        <f>IFERROR(N23/M23,"")</f>
        <v/>
      </c>
      <c r="O91" s="91">
        <f>IFERROR(O23/N23,"")</f>
        <v/>
      </c>
      <c r="P91" s="91">
        <f>IFERROR(P23/O23,"")</f>
        <v/>
      </c>
      <c r="Q91" s="91">
        <f>IFERROR(Q23/P23,"")</f>
        <v/>
      </c>
      <c r="R91" s="91">
        <f>IFERROR(R23/Q23,"")</f>
        <v/>
      </c>
      <c r="S91" s="91">
        <f>IFERROR(S23/R23,"")</f>
        <v/>
      </c>
      <c r="T91" s="91">
        <f>IFERROR(T23/S23,"")</f>
        <v/>
      </c>
      <c r="U91" s="91">
        <f>IFERROR(U23/T23,"")</f>
        <v/>
      </c>
      <c r="V91" s="91">
        <f>IFERROR(V23/U23,"")</f>
        <v/>
      </c>
      <c r="W91" s="91">
        <f>IFERROR(W23/V23,"")</f>
        <v/>
      </c>
      <c r="X91" s="91">
        <f>IFERROR(X23/W23,"")</f>
        <v/>
      </c>
      <c r="Y91" s="91">
        <f>IFERROR(Y23/X23,"")</f>
        <v/>
      </c>
      <c r="Z91" s="91">
        <f>IFERROR(Z23/Y23,"")</f>
        <v/>
      </c>
      <c r="AA91" s="91">
        <f>IFERROR(AA23/Z23,"")</f>
        <v/>
      </c>
      <c r="AB91" s="91">
        <f>IFERROR(AB23/AA23,"")</f>
        <v/>
      </c>
      <c r="AC91" s="91">
        <f>IFERROR(AC23/AB23,"")</f>
        <v/>
      </c>
    </row>
    <row r="92">
      <c r="A92" s="102">
        <f>A24</f>
        <v/>
      </c>
      <c r="B92" s="100" t="inlineStr">
        <is>
          <t>预测</t>
        </is>
      </c>
      <c r="C92" s="91">
        <f>IFERROR(AVERAGE(F92:AC92),"")</f>
        <v/>
      </c>
      <c r="D92" s="91">
        <f>IFERROR(MAX(F92:AC92),"")</f>
        <v/>
      </c>
      <c r="E92" s="91">
        <f>IFERROR(MIN(F92:AC92),"")</f>
        <v/>
      </c>
      <c r="F92" s="91">
        <f>IFERROR(F24/AC22,"")</f>
        <v/>
      </c>
      <c r="G92" s="91">
        <f>IFERROR(G24/F24,"")</f>
        <v/>
      </c>
      <c r="H92" s="91">
        <f>IFERROR(H24/G24,"")</f>
        <v/>
      </c>
      <c r="I92" s="91">
        <f>IFERROR(I24/H24,"")</f>
        <v/>
      </c>
      <c r="J92" s="91">
        <f>IFERROR(J24/I24,"")</f>
        <v/>
      </c>
      <c r="K92" s="91">
        <f>IFERROR(K24/J24,"")</f>
        <v/>
      </c>
      <c r="L92" s="91">
        <f>IFERROR(L24/K24,"")</f>
        <v/>
      </c>
      <c r="M92" s="91">
        <f>IFERROR(M24/L24,"")</f>
        <v/>
      </c>
      <c r="N92" s="91">
        <f>IFERROR(N24/M24,"")</f>
        <v/>
      </c>
      <c r="O92" s="91">
        <f>IFERROR(O24/N24,"")</f>
        <v/>
      </c>
      <c r="P92" s="91">
        <f>IFERROR(P24/O24,"")</f>
        <v/>
      </c>
      <c r="Q92" s="91">
        <f>IFERROR(Q24/P24,"")</f>
        <v/>
      </c>
      <c r="R92" s="91">
        <f>IFERROR(R24/Q24,"")</f>
        <v/>
      </c>
      <c r="S92" s="91">
        <f>IFERROR(S24/R24,"")</f>
        <v/>
      </c>
      <c r="T92" s="91">
        <f>IFERROR(T24/S24,"")</f>
        <v/>
      </c>
      <c r="U92" s="91">
        <f>IFERROR(U24/T24,"")</f>
        <v/>
      </c>
      <c r="V92" s="91">
        <f>IFERROR(V24/U24,"")</f>
        <v/>
      </c>
      <c r="W92" s="91">
        <f>IFERROR(W24/V24,"")</f>
        <v/>
      </c>
      <c r="X92" s="91">
        <f>IFERROR(X24/W24,"")</f>
        <v/>
      </c>
      <c r="Y92" s="91">
        <f>IFERROR(Y24/X24,"")</f>
        <v/>
      </c>
      <c r="Z92" s="91">
        <f>IFERROR(Z24/Y24,"")</f>
        <v/>
      </c>
      <c r="AA92" s="91">
        <f>IFERROR(AA24/Z24,"")</f>
        <v/>
      </c>
      <c r="AB92" s="91">
        <f>IFERROR(AB24/AA24,"")</f>
        <v/>
      </c>
      <c r="AC92" s="91">
        <f>IFERROR(AC24/AB24,"")</f>
        <v/>
      </c>
    </row>
    <row r="93">
      <c r="A93" s="102">
        <f>A25</f>
        <v/>
      </c>
      <c r="B93" s="100" t="inlineStr">
        <is>
          <t>实际</t>
        </is>
      </c>
      <c r="C93" s="91">
        <f>IFERROR(AVERAGE(F93:AC93),"")</f>
        <v/>
      </c>
      <c r="D93" s="91">
        <f>IFERROR(MAX(F93:AC93),"")</f>
        <v/>
      </c>
      <c r="E93" s="91">
        <f>IFERROR(MIN(F93:AC93),"")</f>
        <v/>
      </c>
      <c r="F93" s="91">
        <f>IFERROR(F25/AC23,"")</f>
        <v/>
      </c>
      <c r="G93" s="91">
        <f>IFERROR(G25/F25,"")</f>
        <v/>
      </c>
      <c r="H93" s="91">
        <f>IFERROR(H25/G25,"")</f>
        <v/>
      </c>
      <c r="I93" s="91">
        <f>IFERROR(I25/H25,"")</f>
        <v/>
      </c>
      <c r="J93" s="91">
        <f>IFERROR(J25/I25,"")</f>
        <v/>
      </c>
      <c r="K93" s="91">
        <f>IFERROR(K25/J25,"")</f>
        <v/>
      </c>
      <c r="L93" s="91">
        <f>IFERROR(L25/K25,"")</f>
        <v/>
      </c>
      <c r="M93" s="91">
        <f>IFERROR(M25/L25,"")</f>
        <v/>
      </c>
      <c r="N93" s="91">
        <f>IFERROR(N25/M25,"")</f>
        <v/>
      </c>
      <c r="O93" s="91">
        <f>IFERROR(O25/N25,"")</f>
        <v/>
      </c>
      <c r="P93" s="91">
        <f>IFERROR(P25/O25,"")</f>
        <v/>
      </c>
      <c r="Q93" s="91">
        <f>IFERROR(Q25/P25,"")</f>
        <v/>
      </c>
      <c r="R93" s="91">
        <f>IFERROR(R25/Q25,"")</f>
        <v/>
      </c>
      <c r="S93" s="91">
        <f>IFERROR(S25/R25,"")</f>
        <v/>
      </c>
      <c r="T93" s="91">
        <f>IFERROR(T25/S25,"")</f>
        <v/>
      </c>
      <c r="U93" s="91">
        <f>IFERROR(U25/T25,"")</f>
        <v/>
      </c>
      <c r="V93" s="91">
        <f>IFERROR(V25/U25,"")</f>
        <v/>
      </c>
      <c r="W93" s="91">
        <f>IFERROR(W25/V25,"")</f>
        <v/>
      </c>
      <c r="X93" s="91">
        <f>IFERROR(X25/W25,"")</f>
        <v/>
      </c>
      <c r="Y93" s="91">
        <f>IFERROR(Y25/X25,"")</f>
        <v/>
      </c>
      <c r="Z93" s="91">
        <f>IFERROR(Z25/Y25,"")</f>
        <v/>
      </c>
      <c r="AA93" s="91">
        <f>IFERROR(AA25/Z25,"")</f>
        <v/>
      </c>
      <c r="AB93" s="91">
        <f>IFERROR(AB25/AA25,"")</f>
        <v/>
      </c>
      <c r="AC93" s="91">
        <f>IFERROR(AC25/AB25,"")</f>
        <v/>
      </c>
    </row>
    <row r="94">
      <c r="A94" s="102">
        <f>A26</f>
        <v/>
      </c>
      <c r="B94" s="100" t="inlineStr">
        <is>
          <t>预测</t>
        </is>
      </c>
      <c r="C94" s="91">
        <f>IFERROR(AVERAGE(F94:AC94),"")</f>
        <v/>
      </c>
      <c r="D94" s="91">
        <f>IFERROR(MAX(F94:AC94),"")</f>
        <v/>
      </c>
      <c r="E94" s="91">
        <f>IFERROR(MIN(F94:AC94),"")</f>
        <v/>
      </c>
      <c r="F94" s="91">
        <f>IFERROR(F26/AC24,"")</f>
        <v/>
      </c>
      <c r="G94" s="91">
        <f>IFERROR(G26/F26,"")</f>
        <v/>
      </c>
      <c r="H94" s="91">
        <f>IFERROR(H26/G26,"")</f>
        <v/>
      </c>
      <c r="I94" s="91">
        <f>IFERROR(I26/H26,"")</f>
        <v/>
      </c>
      <c r="J94" s="91">
        <f>IFERROR(J26/I26,"")</f>
        <v/>
      </c>
      <c r="K94" s="91">
        <f>IFERROR(K26/J26,"")</f>
        <v/>
      </c>
      <c r="L94" s="91">
        <f>IFERROR(L26/K26,"")</f>
        <v/>
      </c>
      <c r="M94" s="91">
        <f>IFERROR(M26/L26,"")</f>
        <v/>
      </c>
      <c r="N94" s="91">
        <f>IFERROR(N26/M26,"")</f>
        <v/>
      </c>
      <c r="O94" s="91">
        <f>IFERROR(O26/N26,"")</f>
        <v/>
      </c>
      <c r="P94" s="91">
        <f>IFERROR(P26/O26,"")</f>
        <v/>
      </c>
      <c r="Q94" s="91">
        <f>IFERROR(Q26/P26,"")</f>
        <v/>
      </c>
      <c r="R94" s="91">
        <f>IFERROR(R26/Q26,"")</f>
        <v/>
      </c>
      <c r="S94" s="91">
        <f>IFERROR(S26/R26,"")</f>
        <v/>
      </c>
      <c r="T94" s="91">
        <f>IFERROR(T26/S26,"")</f>
        <v/>
      </c>
      <c r="U94" s="91">
        <f>IFERROR(U26/T26,"")</f>
        <v/>
      </c>
      <c r="V94" s="91">
        <f>IFERROR(V26/U26,"")</f>
        <v/>
      </c>
      <c r="W94" s="91">
        <f>IFERROR(W26/V26,"")</f>
        <v/>
      </c>
      <c r="X94" s="91">
        <f>IFERROR(X26/W26,"")</f>
        <v/>
      </c>
      <c r="Y94" s="91">
        <f>IFERROR(Y26/X26,"")</f>
        <v/>
      </c>
      <c r="Z94" s="91">
        <f>IFERROR(Z26/Y26,"")</f>
        <v/>
      </c>
      <c r="AA94" s="91">
        <f>IFERROR(AA26/Z26,"")</f>
        <v/>
      </c>
      <c r="AB94" s="91">
        <f>IFERROR(AB26/AA26,"")</f>
        <v/>
      </c>
      <c r="AC94" s="91">
        <f>IFERROR(AC26/AB26,"")</f>
        <v/>
      </c>
    </row>
    <row r="95">
      <c r="A95" s="102">
        <f>A27</f>
        <v/>
      </c>
      <c r="B95" s="100" t="inlineStr">
        <is>
          <t>实际</t>
        </is>
      </c>
      <c r="C95" s="91">
        <f>IFERROR(AVERAGE(F95:AC95),"")</f>
        <v/>
      </c>
      <c r="D95" s="91">
        <f>IFERROR(MAX(F95:AC95),"")</f>
        <v/>
      </c>
      <c r="E95" s="91">
        <f>IFERROR(MIN(F95:AC95),"")</f>
        <v/>
      </c>
      <c r="F95" s="91">
        <f>IFERROR(F27/AC25,"")</f>
        <v/>
      </c>
      <c r="G95" s="91">
        <f>IFERROR(G27/F27,"")</f>
        <v/>
      </c>
      <c r="H95" s="91">
        <f>IFERROR(H27/G27,"")</f>
        <v/>
      </c>
      <c r="I95" s="91">
        <f>IFERROR(I27/H27,"")</f>
        <v/>
      </c>
      <c r="J95" s="91">
        <f>IFERROR(J27/I27,"")</f>
        <v/>
      </c>
      <c r="K95" s="91">
        <f>IFERROR(K27/J27,"")</f>
        <v/>
      </c>
      <c r="L95" s="91">
        <f>IFERROR(L27/K27,"")</f>
        <v/>
      </c>
      <c r="M95" s="91">
        <f>IFERROR(M27/L27,"")</f>
        <v/>
      </c>
      <c r="N95" s="91">
        <f>IFERROR(N27/M27,"")</f>
        <v/>
      </c>
      <c r="O95" s="91">
        <f>IFERROR(O27/N27,"")</f>
        <v/>
      </c>
      <c r="P95" s="91">
        <f>IFERROR(P27/O27,"")</f>
        <v/>
      </c>
      <c r="Q95" s="91">
        <f>IFERROR(Q27/P27,"")</f>
        <v/>
      </c>
      <c r="R95" s="91">
        <f>IFERROR(R27/Q27,"")</f>
        <v/>
      </c>
      <c r="S95" s="91">
        <f>IFERROR(S27/R27,"")</f>
        <v/>
      </c>
      <c r="T95" s="91">
        <f>IFERROR(T27/S27,"")</f>
        <v/>
      </c>
      <c r="U95" s="91">
        <f>IFERROR(U27/T27,"")</f>
        <v/>
      </c>
      <c r="V95" s="91">
        <f>IFERROR(V27/U27,"")</f>
        <v/>
      </c>
      <c r="W95" s="91">
        <f>IFERROR(W27/V27,"")</f>
        <v/>
      </c>
      <c r="X95" s="91">
        <f>IFERROR(X27/W27,"")</f>
        <v/>
      </c>
      <c r="Y95" s="91">
        <f>IFERROR(Y27/X27,"")</f>
        <v/>
      </c>
      <c r="Z95" s="91">
        <f>IFERROR(Z27/Y27,"")</f>
        <v/>
      </c>
      <c r="AA95" s="91">
        <f>IFERROR(AA27/Z27,"")</f>
        <v/>
      </c>
      <c r="AB95" s="91">
        <f>IFERROR(AB27/AA27,"")</f>
        <v/>
      </c>
      <c r="AC95" s="91">
        <f>IFERROR(AC27/AB27,"")</f>
        <v/>
      </c>
    </row>
    <row r="96">
      <c r="A96" s="102">
        <f>A28</f>
        <v/>
      </c>
      <c r="B96" s="100" t="inlineStr">
        <is>
          <t>预测</t>
        </is>
      </c>
      <c r="C96" s="91">
        <f>IFERROR(AVERAGE(F96:AC96),"")</f>
        <v/>
      </c>
      <c r="D96" s="91">
        <f>IFERROR(MAX(F96:AC96),"")</f>
        <v/>
      </c>
      <c r="E96" s="91">
        <f>IFERROR(MIN(F96:AC96),"")</f>
        <v/>
      </c>
      <c r="F96" s="91">
        <f>IFERROR(F28/AC26,"")</f>
        <v/>
      </c>
      <c r="G96" s="91">
        <f>IFERROR(G28/F28,"")</f>
        <v/>
      </c>
      <c r="H96" s="91">
        <f>IFERROR(H28/G28,"")</f>
        <v/>
      </c>
      <c r="I96" s="91">
        <f>IFERROR(I28/H28,"")</f>
        <v/>
      </c>
      <c r="J96" s="91">
        <f>IFERROR(J28/I28,"")</f>
        <v/>
      </c>
      <c r="K96" s="91">
        <f>IFERROR(K28/J28,"")</f>
        <v/>
      </c>
      <c r="L96" s="91">
        <f>IFERROR(L28/K28,"")</f>
        <v/>
      </c>
      <c r="M96" s="91">
        <f>IFERROR(M28/L28,"")</f>
        <v/>
      </c>
      <c r="N96" s="91">
        <f>IFERROR(N28/M28,"")</f>
        <v/>
      </c>
      <c r="O96" s="91">
        <f>IFERROR(O28/N28,"")</f>
        <v/>
      </c>
      <c r="P96" s="91">
        <f>IFERROR(P28/O28,"")</f>
        <v/>
      </c>
      <c r="Q96" s="91">
        <f>IFERROR(Q28/P28,"")</f>
        <v/>
      </c>
      <c r="R96" s="91">
        <f>IFERROR(R28/Q28,"")</f>
        <v/>
      </c>
      <c r="S96" s="91">
        <f>IFERROR(S28/R28,"")</f>
        <v/>
      </c>
      <c r="T96" s="91">
        <f>IFERROR(T28/S28,"")</f>
        <v/>
      </c>
      <c r="U96" s="91">
        <f>IFERROR(U28/T28,"")</f>
        <v/>
      </c>
      <c r="V96" s="91">
        <f>IFERROR(V28/U28,"")</f>
        <v/>
      </c>
      <c r="W96" s="91">
        <f>IFERROR(W28/V28,"")</f>
        <v/>
      </c>
      <c r="X96" s="91">
        <f>IFERROR(X28/W28,"")</f>
        <v/>
      </c>
      <c r="Y96" s="91">
        <f>IFERROR(Y28/X28,"")</f>
        <v/>
      </c>
      <c r="Z96" s="91">
        <f>IFERROR(Z28/Y28,"")</f>
        <v/>
      </c>
      <c r="AA96" s="91">
        <f>IFERROR(AA28/Z28,"")</f>
        <v/>
      </c>
      <c r="AB96" s="91">
        <f>IFERROR(AB28/AA28,"")</f>
        <v/>
      </c>
      <c r="AC96" s="91">
        <f>IFERROR(AC28/AB28,"")</f>
        <v/>
      </c>
    </row>
    <row r="97">
      <c r="A97" s="102">
        <f>A29</f>
        <v/>
      </c>
      <c r="B97" s="100" t="inlineStr">
        <is>
          <t>实际</t>
        </is>
      </c>
      <c r="C97" s="91">
        <f>IFERROR(AVERAGE(F97:AC97),"")</f>
        <v/>
      </c>
      <c r="D97" s="91">
        <f>IFERROR(MAX(F97:AC97),"")</f>
        <v/>
      </c>
      <c r="E97" s="91">
        <f>IFERROR(MIN(F97:AC97),"")</f>
        <v/>
      </c>
      <c r="F97" s="91">
        <f>IFERROR(F29/AC27,"")</f>
        <v/>
      </c>
      <c r="G97" s="91">
        <f>IFERROR(G29/F29,"")</f>
        <v/>
      </c>
      <c r="H97" s="91">
        <f>IFERROR(H29/G29,"")</f>
        <v/>
      </c>
      <c r="I97" s="91">
        <f>IFERROR(I29/H29,"")</f>
        <v/>
      </c>
      <c r="J97" s="91">
        <f>IFERROR(J29/I29,"")</f>
        <v/>
      </c>
      <c r="K97" s="91">
        <f>IFERROR(K29/J29,"")</f>
        <v/>
      </c>
      <c r="L97" s="91">
        <f>IFERROR(L29/K29,"")</f>
        <v/>
      </c>
      <c r="M97" s="91">
        <f>IFERROR(M29/L29,"")</f>
        <v/>
      </c>
      <c r="N97" s="91">
        <f>IFERROR(N29/M29,"")</f>
        <v/>
      </c>
      <c r="O97" s="91">
        <f>IFERROR(O29/N29,"")</f>
        <v/>
      </c>
      <c r="P97" s="91">
        <f>IFERROR(P29/O29,"")</f>
        <v/>
      </c>
      <c r="Q97" s="91">
        <f>IFERROR(Q29/P29,"")</f>
        <v/>
      </c>
      <c r="R97" s="91">
        <f>IFERROR(R29/Q29,"")</f>
        <v/>
      </c>
      <c r="S97" s="91">
        <f>IFERROR(S29/R29,"")</f>
        <v/>
      </c>
      <c r="T97" s="91">
        <f>IFERROR(T29/S29,"")</f>
        <v/>
      </c>
      <c r="U97" s="91">
        <f>IFERROR(U29/T29,"")</f>
        <v/>
      </c>
      <c r="V97" s="91">
        <f>IFERROR(V29/U29,"")</f>
        <v/>
      </c>
      <c r="W97" s="91">
        <f>IFERROR(W29/V29,"")</f>
        <v/>
      </c>
      <c r="X97" s="91">
        <f>IFERROR(X29/W29,"")</f>
        <v/>
      </c>
      <c r="Y97" s="91">
        <f>IFERROR(Y29/X29,"")</f>
        <v/>
      </c>
      <c r="Z97" s="91">
        <f>IFERROR(Z29/Y29,"")</f>
        <v/>
      </c>
      <c r="AA97" s="91">
        <f>IFERROR(AA29/Z29,"")</f>
        <v/>
      </c>
      <c r="AB97" s="91">
        <f>IFERROR(AB29/AA29,"")</f>
        <v/>
      </c>
      <c r="AC97" s="91">
        <f>IFERROR(AC29/AB29,"")</f>
        <v/>
      </c>
    </row>
    <row r="98">
      <c r="A98" s="102">
        <f>A30</f>
        <v/>
      </c>
      <c r="B98" s="100" t="inlineStr">
        <is>
          <t>预测</t>
        </is>
      </c>
      <c r="C98" s="91">
        <f>IFERROR(AVERAGE(F98:AC98),"")</f>
        <v/>
      </c>
      <c r="D98" s="91">
        <f>IFERROR(MAX(F98:AC98),"")</f>
        <v/>
      </c>
      <c r="E98" s="91">
        <f>IFERROR(MIN(F98:AC98),"")</f>
        <v/>
      </c>
      <c r="F98" s="91">
        <f>IFERROR(F30/AC28,"")</f>
        <v/>
      </c>
      <c r="G98" s="91">
        <f>IFERROR(G30/F30,"")</f>
        <v/>
      </c>
      <c r="H98" s="91">
        <f>IFERROR(H30/G30,"")</f>
        <v/>
      </c>
      <c r="I98" s="91">
        <f>IFERROR(I30/H30,"")</f>
        <v/>
      </c>
      <c r="J98" s="91">
        <f>IFERROR(J30/I30,"")</f>
        <v/>
      </c>
      <c r="K98" s="91">
        <f>IFERROR(K30/J30,"")</f>
        <v/>
      </c>
      <c r="L98" s="91">
        <f>IFERROR(L30/K30,"")</f>
        <v/>
      </c>
      <c r="M98" s="91">
        <f>IFERROR(M30/L30,"")</f>
        <v/>
      </c>
      <c r="N98" s="91">
        <f>IFERROR(N30/M30,"")</f>
        <v/>
      </c>
      <c r="O98" s="91">
        <f>IFERROR(O30/N30,"")</f>
        <v/>
      </c>
      <c r="P98" s="91">
        <f>IFERROR(P30/O30,"")</f>
        <v/>
      </c>
      <c r="Q98" s="91">
        <f>IFERROR(Q30/P30,"")</f>
        <v/>
      </c>
      <c r="R98" s="91">
        <f>IFERROR(R30/Q30,"")</f>
        <v/>
      </c>
      <c r="S98" s="91">
        <f>IFERROR(S30/R30,"")</f>
        <v/>
      </c>
      <c r="T98" s="91">
        <f>IFERROR(T30/S30,"")</f>
        <v/>
      </c>
      <c r="U98" s="91">
        <f>IFERROR(U30/T30,"")</f>
        <v/>
      </c>
      <c r="V98" s="91">
        <f>IFERROR(V30/U30,"")</f>
        <v/>
      </c>
      <c r="W98" s="91">
        <f>IFERROR(W30/V30,"")</f>
        <v/>
      </c>
      <c r="X98" s="91">
        <f>IFERROR(X30/W30,"")</f>
        <v/>
      </c>
      <c r="Y98" s="91">
        <f>IFERROR(Y30/X30,"")</f>
        <v/>
      </c>
      <c r="Z98" s="91">
        <f>IFERROR(Z30/Y30,"")</f>
        <v/>
      </c>
      <c r="AA98" s="91">
        <f>IFERROR(AA30/Z30,"")</f>
        <v/>
      </c>
      <c r="AB98" s="91">
        <f>IFERROR(AB30/AA30,"")</f>
        <v/>
      </c>
      <c r="AC98" s="91">
        <f>IFERROR(AC30/AB30,"")</f>
        <v/>
      </c>
    </row>
    <row r="99">
      <c r="A99" s="102">
        <f>A31</f>
        <v/>
      </c>
      <c r="B99" s="100" t="inlineStr">
        <is>
          <t>实际</t>
        </is>
      </c>
      <c r="C99" s="91">
        <f>IFERROR(AVERAGE(F99:AC99),"")</f>
        <v/>
      </c>
      <c r="D99" s="91">
        <f>IFERROR(MAX(F99:AC99),"")</f>
        <v/>
      </c>
      <c r="E99" s="91">
        <f>IFERROR(MIN(F99:AC99),"")</f>
        <v/>
      </c>
      <c r="F99" s="91">
        <f>IFERROR(F31/AC29,"")</f>
        <v/>
      </c>
      <c r="G99" s="91">
        <f>IFERROR(G31/F31,"")</f>
        <v/>
      </c>
      <c r="H99" s="91">
        <f>IFERROR(H31/G31,"")</f>
        <v/>
      </c>
      <c r="I99" s="91">
        <f>IFERROR(I31/H31,"")</f>
        <v/>
      </c>
      <c r="J99" s="91">
        <f>IFERROR(J31/I31,"")</f>
        <v/>
      </c>
      <c r="K99" s="91">
        <f>IFERROR(K31/J31,"")</f>
        <v/>
      </c>
      <c r="L99" s="91">
        <f>IFERROR(L31/K31,"")</f>
        <v/>
      </c>
      <c r="M99" s="91">
        <f>IFERROR(M31/L31,"")</f>
        <v/>
      </c>
      <c r="N99" s="91">
        <f>IFERROR(N31/M31,"")</f>
        <v/>
      </c>
      <c r="O99" s="91">
        <f>IFERROR(O31/N31,"")</f>
        <v/>
      </c>
      <c r="P99" s="91">
        <f>IFERROR(P31/O31,"")</f>
        <v/>
      </c>
      <c r="Q99" s="91">
        <f>IFERROR(Q31/P31,"")</f>
        <v/>
      </c>
      <c r="R99" s="91">
        <f>IFERROR(R31/Q31,"")</f>
        <v/>
      </c>
      <c r="S99" s="91">
        <f>IFERROR(S31/R31,"")</f>
        <v/>
      </c>
      <c r="T99" s="91">
        <f>IFERROR(T31/S31,"")</f>
        <v/>
      </c>
      <c r="U99" s="91">
        <f>IFERROR(U31/T31,"")</f>
        <v/>
      </c>
      <c r="V99" s="91">
        <f>IFERROR(V31/U31,"")</f>
        <v/>
      </c>
      <c r="W99" s="91">
        <f>IFERROR(W31/V31,"")</f>
        <v/>
      </c>
      <c r="X99" s="91">
        <f>IFERROR(X31/W31,"")</f>
        <v/>
      </c>
      <c r="Y99" s="91">
        <f>IFERROR(Y31/X31,"")</f>
        <v/>
      </c>
      <c r="Z99" s="91">
        <f>IFERROR(Z31/Y31,"")</f>
        <v/>
      </c>
      <c r="AA99" s="91">
        <f>IFERROR(AA31/Z31,"")</f>
        <v/>
      </c>
      <c r="AB99" s="91">
        <f>IFERROR(AB31/AA31,"")</f>
        <v/>
      </c>
      <c r="AC99" s="91">
        <f>IFERROR(AC31/AB31,"")</f>
        <v/>
      </c>
    </row>
    <row r="100">
      <c r="A100" s="102">
        <f>A32</f>
        <v/>
      </c>
      <c r="B100" s="100" t="inlineStr">
        <is>
          <t>预测</t>
        </is>
      </c>
      <c r="C100" s="91">
        <f>IFERROR(AVERAGE(F100:AC100),"")</f>
        <v/>
      </c>
      <c r="D100" s="91">
        <f>IFERROR(MAX(F100:AC100),"")</f>
        <v/>
      </c>
      <c r="E100" s="91">
        <f>IFERROR(MIN(F100:AC100),"")</f>
        <v/>
      </c>
      <c r="F100" s="91">
        <f>IFERROR(F32/AC30,"")</f>
        <v/>
      </c>
      <c r="G100" s="91">
        <f>IFERROR(G32/F32,"")</f>
        <v/>
      </c>
      <c r="H100" s="91">
        <f>IFERROR(H32/G32,"")</f>
        <v/>
      </c>
      <c r="I100" s="91">
        <f>IFERROR(I32/H32,"")</f>
        <v/>
      </c>
      <c r="J100" s="91">
        <f>IFERROR(J32/I32,"")</f>
        <v/>
      </c>
      <c r="K100" s="91">
        <f>IFERROR(K32/J32,"")</f>
        <v/>
      </c>
      <c r="L100" s="91">
        <f>IFERROR(L32/K32,"")</f>
        <v/>
      </c>
      <c r="M100" s="91">
        <f>IFERROR(M32/L32,"")</f>
        <v/>
      </c>
      <c r="N100" s="91">
        <f>IFERROR(N32/M32,"")</f>
        <v/>
      </c>
      <c r="O100" s="91">
        <f>IFERROR(O32/N32,"")</f>
        <v/>
      </c>
      <c r="P100" s="91">
        <f>IFERROR(P32/O32,"")</f>
        <v/>
      </c>
      <c r="Q100" s="91">
        <f>IFERROR(Q32/P32,"")</f>
        <v/>
      </c>
      <c r="R100" s="91">
        <f>IFERROR(R32/Q32,"")</f>
        <v/>
      </c>
      <c r="S100" s="91">
        <f>IFERROR(S32/R32,"")</f>
        <v/>
      </c>
      <c r="T100" s="91">
        <f>IFERROR(T32/S32,"")</f>
        <v/>
      </c>
      <c r="U100" s="91">
        <f>IFERROR(U32/T32,"")</f>
        <v/>
      </c>
      <c r="V100" s="91">
        <f>IFERROR(V32/U32,"")</f>
        <v/>
      </c>
      <c r="W100" s="91">
        <f>IFERROR(W32/V32,"")</f>
        <v/>
      </c>
      <c r="X100" s="91">
        <f>IFERROR(X32/W32,"")</f>
        <v/>
      </c>
      <c r="Y100" s="91">
        <f>IFERROR(Y32/X32,"")</f>
        <v/>
      </c>
      <c r="Z100" s="91">
        <f>IFERROR(Z32/Y32,"")</f>
        <v/>
      </c>
      <c r="AA100" s="91">
        <f>IFERROR(AA32/Z32,"")</f>
        <v/>
      </c>
      <c r="AB100" s="91">
        <f>IFERROR(AB32/AA32,"")</f>
        <v/>
      </c>
      <c r="AC100" s="91">
        <f>IFERROR(AC32/AB32,"")</f>
        <v/>
      </c>
    </row>
    <row r="101">
      <c r="A101" s="102">
        <f>A33</f>
        <v/>
      </c>
      <c r="B101" s="100" t="inlineStr">
        <is>
          <t>实际</t>
        </is>
      </c>
      <c r="C101" s="91">
        <f>IFERROR(AVERAGE(F101:AC101),"")</f>
        <v/>
      </c>
      <c r="D101" s="91">
        <f>IFERROR(MAX(F101:AC101),"")</f>
        <v/>
      </c>
      <c r="E101" s="91">
        <f>IFERROR(MIN(F101:AC101),"")</f>
        <v/>
      </c>
      <c r="F101" s="91">
        <f>IFERROR(F33/AC31,"")</f>
        <v/>
      </c>
      <c r="G101" s="91">
        <f>IFERROR(G33/F33,"")</f>
        <v/>
      </c>
      <c r="H101" s="91">
        <f>IFERROR(H33/G33,"")</f>
        <v/>
      </c>
      <c r="I101" s="91">
        <f>IFERROR(I33/H33,"")</f>
        <v/>
      </c>
      <c r="J101" s="91">
        <f>IFERROR(J33/I33,"")</f>
        <v/>
      </c>
      <c r="K101" s="91">
        <f>IFERROR(K33/J33,"")</f>
        <v/>
      </c>
      <c r="L101" s="91">
        <f>IFERROR(L33/K33,"")</f>
        <v/>
      </c>
      <c r="M101" s="91">
        <f>IFERROR(M33/L33,"")</f>
        <v/>
      </c>
      <c r="N101" s="91">
        <f>IFERROR(N33/M33,"")</f>
        <v/>
      </c>
      <c r="O101" s="91">
        <f>IFERROR(O33/N33,"")</f>
        <v/>
      </c>
      <c r="P101" s="91">
        <f>IFERROR(P33/O33,"")</f>
        <v/>
      </c>
      <c r="Q101" s="91">
        <f>IFERROR(Q33/P33,"")</f>
        <v/>
      </c>
      <c r="R101" s="91">
        <f>IFERROR(R33/Q33,"")</f>
        <v/>
      </c>
      <c r="S101" s="91">
        <f>IFERROR(S33/R33,"")</f>
        <v/>
      </c>
      <c r="T101" s="91">
        <f>IFERROR(T33/S33,"")</f>
        <v/>
      </c>
      <c r="U101" s="91">
        <f>IFERROR(U33/T33,"")</f>
        <v/>
      </c>
      <c r="V101" s="91">
        <f>IFERROR(V33/U33,"")</f>
        <v/>
      </c>
      <c r="W101" s="91">
        <f>IFERROR(W33/V33,"")</f>
        <v/>
      </c>
      <c r="X101" s="91">
        <f>IFERROR(X33/W33,"")</f>
        <v/>
      </c>
      <c r="Y101" s="91">
        <f>IFERROR(Y33/X33,"")</f>
        <v/>
      </c>
      <c r="Z101" s="91">
        <f>IFERROR(Z33/Y33,"")</f>
        <v/>
      </c>
      <c r="AA101" s="91">
        <f>IFERROR(AA33/Z33,"")</f>
        <v/>
      </c>
      <c r="AB101" s="91">
        <f>IFERROR(AB33/AA33,"")</f>
        <v/>
      </c>
      <c r="AC101" s="91">
        <f>IFERROR(AC33/AB33,"")</f>
        <v/>
      </c>
    </row>
    <row r="102">
      <c r="A102" s="102">
        <f>A34</f>
        <v/>
      </c>
      <c r="B102" s="100" t="inlineStr">
        <is>
          <t>预测</t>
        </is>
      </c>
      <c r="C102" s="91">
        <f>IFERROR(AVERAGE(F102:AC102),"")</f>
        <v/>
      </c>
      <c r="D102" s="91">
        <f>IFERROR(MAX(F102:AC102),"")</f>
        <v/>
      </c>
      <c r="E102" s="91">
        <f>IFERROR(MIN(F102:AC102),"")</f>
        <v/>
      </c>
      <c r="F102" s="91">
        <f>IFERROR(F34/AC32,"")</f>
        <v/>
      </c>
      <c r="G102" s="91">
        <f>IFERROR(G34/F34,"")</f>
        <v/>
      </c>
      <c r="H102" s="91">
        <f>IFERROR(H34/G34,"")</f>
        <v/>
      </c>
      <c r="I102" s="91">
        <f>IFERROR(I34/H34,"")</f>
        <v/>
      </c>
      <c r="J102" s="91">
        <f>IFERROR(J34/I34,"")</f>
        <v/>
      </c>
      <c r="K102" s="91">
        <f>IFERROR(K34/J34,"")</f>
        <v/>
      </c>
      <c r="L102" s="91">
        <f>IFERROR(L34/K34,"")</f>
        <v/>
      </c>
      <c r="M102" s="91">
        <f>IFERROR(M34/L34,"")</f>
        <v/>
      </c>
      <c r="N102" s="91">
        <f>IFERROR(N34/M34,"")</f>
        <v/>
      </c>
      <c r="O102" s="91">
        <f>IFERROR(O34/N34,"")</f>
        <v/>
      </c>
      <c r="P102" s="91">
        <f>IFERROR(P34/O34,"")</f>
        <v/>
      </c>
      <c r="Q102" s="91">
        <f>IFERROR(Q34/P34,"")</f>
        <v/>
      </c>
      <c r="R102" s="91">
        <f>IFERROR(R34/Q34,"")</f>
        <v/>
      </c>
      <c r="S102" s="91">
        <f>IFERROR(S34/R34,"")</f>
        <v/>
      </c>
      <c r="T102" s="91">
        <f>IFERROR(T34/S34,"")</f>
        <v/>
      </c>
      <c r="U102" s="91">
        <f>IFERROR(U34/T34,"")</f>
        <v/>
      </c>
      <c r="V102" s="91">
        <f>IFERROR(V34/U34,"")</f>
        <v/>
      </c>
      <c r="W102" s="91">
        <f>IFERROR(W34/V34,"")</f>
        <v/>
      </c>
      <c r="X102" s="91">
        <f>IFERROR(X34/W34,"")</f>
        <v/>
      </c>
      <c r="Y102" s="91">
        <f>IFERROR(Y34/X34,"")</f>
        <v/>
      </c>
      <c r="Z102" s="91">
        <f>IFERROR(Z34/Y34,"")</f>
        <v/>
      </c>
      <c r="AA102" s="91">
        <f>IFERROR(AA34/Z34,"")</f>
        <v/>
      </c>
      <c r="AB102" s="91">
        <f>IFERROR(AB34/AA34,"")</f>
        <v/>
      </c>
      <c r="AC102" s="91">
        <f>IFERROR(AC34/AB34,"")</f>
        <v/>
      </c>
    </row>
    <row r="103">
      <c r="A103" s="102">
        <f>A35</f>
        <v/>
      </c>
      <c r="B103" s="100" t="inlineStr">
        <is>
          <t>实际</t>
        </is>
      </c>
      <c r="C103" s="91">
        <f>IFERROR(AVERAGE(F103:AC103),"")</f>
        <v/>
      </c>
      <c r="D103" s="91">
        <f>IFERROR(MAX(F103:AC103),"")</f>
        <v/>
      </c>
      <c r="E103" s="91">
        <f>IFERROR(MIN(F103:AC103),"")</f>
        <v/>
      </c>
      <c r="F103" s="91">
        <f>IFERROR(F35/AC33,"")</f>
        <v/>
      </c>
      <c r="G103" s="91">
        <f>IFERROR(G35/F35,"")</f>
        <v/>
      </c>
      <c r="H103" s="91">
        <f>IFERROR(H35/G35,"")</f>
        <v/>
      </c>
      <c r="I103" s="91">
        <f>IFERROR(I35/H35,"")</f>
        <v/>
      </c>
      <c r="J103" s="91">
        <f>IFERROR(J35/I35,"")</f>
        <v/>
      </c>
      <c r="K103" s="91">
        <f>IFERROR(K35/J35,"")</f>
        <v/>
      </c>
      <c r="L103" s="91">
        <f>IFERROR(L35/K35,"")</f>
        <v/>
      </c>
      <c r="M103" s="91">
        <f>IFERROR(M35/L35,"")</f>
        <v/>
      </c>
      <c r="N103" s="91">
        <f>IFERROR(N35/M35,"")</f>
        <v/>
      </c>
      <c r="O103" s="91">
        <f>IFERROR(O35/N35,"")</f>
        <v/>
      </c>
      <c r="P103" s="91">
        <f>IFERROR(P35/O35,"")</f>
        <v/>
      </c>
      <c r="Q103" s="91">
        <f>IFERROR(Q35/P35,"")</f>
        <v/>
      </c>
      <c r="R103" s="91">
        <f>IFERROR(R35/Q35,"")</f>
        <v/>
      </c>
      <c r="S103" s="91">
        <f>IFERROR(S35/R35,"")</f>
        <v/>
      </c>
      <c r="T103" s="91">
        <f>IFERROR(T35/S35,"")</f>
        <v/>
      </c>
      <c r="U103" s="91">
        <f>IFERROR(U35/T35,"")</f>
        <v/>
      </c>
      <c r="V103" s="91">
        <f>IFERROR(V35/U35,"")</f>
        <v/>
      </c>
      <c r="W103" s="91">
        <f>IFERROR(W35/V35,"")</f>
        <v/>
      </c>
      <c r="X103" s="91">
        <f>IFERROR(X35/W35,"")</f>
        <v/>
      </c>
      <c r="Y103" s="91">
        <f>IFERROR(Y35/X35,"")</f>
        <v/>
      </c>
      <c r="Z103" s="91">
        <f>IFERROR(Z35/Y35,"")</f>
        <v/>
      </c>
      <c r="AA103" s="91">
        <f>IFERROR(AA35/Z35,"")</f>
        <v/>
      </c>
      <c r="AB103" s="91">
        <f>IFERROR(AB35/AA35,"")</f>
        <v/>
      </c>
      <c r="AC103" s="91">
        <f>IFERROR(AC35/AB35,"")</f>
        <v/>
      </c>
    </row>
    <row r="104">
      <c r="A104" s="102">
        <f>A36</f>
        <v/>
      </c>
      <c r="B104" s="100" t="inlineStr">
        <is>
          <t>预测</t>
        </is>
      </c>
      <c r="C104" s="91">
        <f>IFERROR(AVERAGE(F104:AC104),"")</f>
        <v/>
      </c>
      <c r="D104" s="91">
        <f>IFERROR(MAX(F104:AC104),"")</f>
        <v/>
      </c>
      <c r="E104" s="91">
        <f>IFERROR(MIN(F104:AC104),"")</f>
        <v/>
      </c>
      <c r="F104" s="91">
        <f>IFERROR(F36/AC34,"")</f>
        <v/>
      </c>
      <c r="G104" s="91">
        <f>IFERROR(G36/F36,"")</f>
        <v/>
      </c>
      <c r="H104" s="91">
        <f>IFERROR(H36/G36,"")</f>
        <v/>
      </c>
      <c r="I104" s="91">
        <f>IFERROR(I36/H36,"")</f>
        <v/>
      </c>
      <c r="J104" s="91">
        <f>IFERROR(J36/I36,"")</f>
        <v/>
      </c>
      <c r="K104" s="91">
        <f>IFERROR(K36/J36,"")</f>
        <v/>
      </c>
      <c r="L104" s="91">
        <f>IFERROR(L36/K36,"")</f>
        <v/>
      </c>
      <c r="M104" s="91">
        <f>IFERROR(M36/L36,"")</f>
        <v/>
      </c>
      <c r="N104" s="91">
        <f>IFERROR(N36/M36,"")</f>
        <v/>
      </c>
      <c r="O104" s="91">
        <f>IFERROR(O36/N36,"")</f>
        <v/>
      </c>
      <c r="P104" s="91">
        <f>IFERROR(P36/O36,"")</f>
        <v/>
      </c>
      <c r="Q104" s="91">
        <f>IFERROR(Q36/P36,"")</f>
        <v/>
      </c>
      <c r="R104" s="91">
        <f>IFERROR(R36/Q36,"")</f>
        <v/>
      </c>
      <c r="S104" s="91">
        <f>IFERROR(S36/R36,"")</f>
        <v/>
      </c>
      <c r="T104" s="91">
        <f>IFERROR(T36/S36,"")</f>
        <v/>
      </c>
      <c r="U104" s="91">
        <f>IFERROR(U36/T36,"")</f>
        <v/>
      </c>
      <c r="V104" s="91">
        <f>IFERROR(V36/U36,"")</f>
        <v/>
      </c>
      <c r="W104" s="91">
        <f>IFERROR(W36/V36,"")</f>
        <v/>
      </c>
      <c r="X104" s="91">
        <f>IFERROR(X36/W36,"")</f>
        <v/>
      </c>
      <c r="Y104" s="91">
        <f>IFERROR(Y36/X36,"")</f>
        <v/>
      </c>
      <c r="Z104" s="91">
        <f>IFERROR(Z36/Y36,"")</f>
        <v/>
      </c>
      <c r="AA104" s="91">
        <f>IFERROR(AA36/Z36,"")</f>
        <v/>
      </c>
      <c r="AB104" s="91">
        <f>IFERROR(AB36/AA36,"")</f>
        <v/>
      </c>
      <c r="AC104" s="91">
        <f>IFERROR(AC36/AB36,"")</f>
        <v/>
      </c>
    </row>
    <row r="105">
      <c r="A105" s="102">
        <f>A37</f>
        <v/>
      </c>
      <c r="B105" s="100" t="inlineStr">
        <is>
          <t>实际</t>
        </is>
      </c>
      <c r="C105" s="91">
        <f>IFERROR(AVERAGE(F105:AC105),"")</f>
        <v/>
      </c>
      <c r="D105" s="91">
        <f>IFERROR(MAX(F105:AC105),"")</f>
        <v/>
      </c>
      <c r="E105" s="91">
        <f>IFERROR(MIN(F105:AC105),"")</f>
        <v/>
      </c>
      <c r="F105" s="91">
        <f>IFERROR(F37/AC35,"")</f>
        <v/>
      </c>
      <c r="G105" s="91">
        <f>IFERROR(G37/F37,"")</f>
        <v/>
      </c>
      <c r="H105" s="91">
        <f>IFERROR(H37/G37,"")</f>
        <v/>
      </c>
      <c r="I105" s="91">
        <f>IFERROR(I37/H37,"")</f>
        <v/>
      </c>
      <c r="J105" s="91">
        <f>IFERROR(J37/I37,"")</f>
        <v/>
      </c>
      <c r="K105" s="91">
        <f>IFERROR(K37/J37,"")</f>
        <v/>
      </c>
      <c r="L105" s="91">
        <f>IFERROR(L37/K37,"")</f>
        <v/>
      </c>
      <c r="M105" s="91">
        <f>IFERROR(M37/L37,"")</f>
        <v/>
      </c>
      <c r="N105" s="91">
        <f>IFERROR(N37/M37,"")</f>
        <v/>
      </c>
      <c r="O105" s="91">
        <f>IFERROR(O37/N37,"")</f>
        <v/>
      </c>
      <c r="P105" s="91">
        <f>IFERROR(P37/O37,"")</f>
        <v/>
      </c>
      <c r="Q105" s="91">
        <f>IFERROR(Q37/P37,"")</f>
        <v/>
      </c>
      <c r="R105" s="91">
        <f>IFERROR(R37/Q37,"")</f>
        <v/>
      </c>
      <c r="S105" s="91">
        <f>IFERROR(S37/R37,"")</f>
        <v/>
      </c>
      <c r="T105" s="91">
        <f>IFERROR(T37/S37,"")</f>
        <v/>
      </c>
      <c r="U105" s="91">
        <f>IFERROR(U37/T37,"")</f>
        <v/>
      </c>
      <c r="V105" s="91">
        <f>IFERROR(V37/U37,"")</f>
        <v/>
      </c>
      <c r="W105" s="91">
        <f>IFERROR(W37/V37,"")</f>
        <v/>
      </c>
      <c r="X105" s="91">
        <f>IFERROR(X37/W37,"")</f>
        <v/>
      </c>
      <c r="Y105" s="91">
        <f>IFERROR(Y37/X37,"")</f>
        <v/>
      </c>
      <c r="Z105" s="91">
        <f>IFERROR(Z37/Y37,"")</f>
        <v/>
      </c>
      <c r="AA105" s="91">
        <f>IFERROR(AA37/Z37,"")</f>
        <v/>
      </c>
      <c r="AB105" s="91">
        <f>IFERROR(AB37/AA37,"")</f>
        <v/>
      </c>
      <c r="AC105" s="91">
        <f>IFERROR(AC37/AB37,"")</f>
        <v/>
      </c>
    </row>
    <row r="106">
      <c r="A106" s="102">
        <f>A38</f>
        <v/>
      </c>
      <c r="B106" s="100" t="inlineStr">
        <is>
          <t>预测</t>
        </is>
      </c>
      <c r="C106" s="91">
        <f>IFERROR(AVERAGE(F106:AC106),"")</f>
        <v/>
      </c>
      <c r="D106" s="91">
        <f>IFERROR(MAX(F106:AC106),"")</f>
        <v/>
      </c>
      <c r="E106" s="91">
        <f>IFERROR(MIN(F106:AC106),"")</f>
        <v/>
      </c>
      <c r="F106" s="91">
        <f>IFERROR(F38/AC36,"")</f>
        <v/>
      </c>
      <c r="G106" s="91">
        <f>IFERROR(G38/F38,"")</f>
        <v/>
      </c>
      <c r="H106" s="91">
        <f>IFERROR(H38/G38,"")</f>
        <v/>
      </c>
      <c r="I106" s="91">
        <f>IFERROR(I38/H38,"")</f>
        <v/>
      </c>
      <c r="J106" s="91">
        <f>IFERROR(J38/I38,"")</f>
        <v/>
      </c>
      <c r="K106" s="91">
        <f>IFERROR(K38/J38,"")</f>
        <v/>
      </c>
      <c r="L106" s="91">
        <f>IFERROR(L38/K38,"")</f>
        <v/>
      </c>
      <c r="M106" s="91">
        <f>IFERROR(M38/L38,"")</f>
        <v/>
      </c>
      <c r="N106" s="91">
        <f>IFERROR(N38/M38,"")</f>
        <v/>
      </c>
      <c r="O106" s="91">
        <f>IFERROR(O38/N38,"")</f>
        <v/>
      </c>
      <c r="P106" s="91">
        <f>IFERROR(P38/O38,"")</f>
        <v/>
      </c>
      <c r="Q106" s="91">
        <f>IFERROR(Q38/P38,"")</f>
        <v/>
      </c>
      <c r="R106" s="91">
        <f>IFERROR(R38/Q38,"")</f>
        <v/>
      </c>
      <c r="S106" s="91">
        <f>IFERROR(S38/R38,"")</f>
        <v/>
      </c>
      <c r="T106" s="91">
        <f>IFERROR(T38/S38,"")</f>
        <v/>
      </c>
      <c r="U106" s="91">
        <f>IFERROR(U38/T38,"")</f>
        <v/>
      </c>
      <c r="V106" s="91">
        <f>IFERROR(V38/U38,"")</f>
        <v/>
      </c>
      <c r="W106" s="91">
        <f>IFERROR(W38/V38,"")</f>
        <v/>
      </c>
      <c r="X106" s="91">
        <f>IFERROR(X38/W38,"")</f>
        <v/>
      </c>
      <c r="Y106" s="91">
        <f>IFERROR(Y38/X38,"")</f>
        <v/>
      </c>
      <c r="Z106" s="91">
        <f>IFERROR(Z38/Y38,"")</f>
        <v/>
      </c>
      <c r="AA106" s="91">
        <f>IFERROR(AA38/Z38,"")</f>
        <v/>
      </c>
      <c r="AB106" s="91">
        <f>IFERROR(AB38/AA38,"")</f>
        <v/>
      </c>
      <c r="AC106" s="91">
        <f>IFERROR(AC38/AB38,"")</f>
        <v/>
      </c>
    </row>
    <row r="107">
      <c r="A107" s="102">
        <f>A39</f>
        <v/>
      </c>
      <c r="B107" s="100" t="inlineStr">
        <is>
          <t>实际</t>
        </is>
      </c>
      <c r="C107" s="91">
        <f>IFERROR(AVERAGE(F107:AC107),"")</f>
        <v/>
      </c>
      <c r="D107" s="91">
        <f>IFERROR(MAX(F107:AC107),"")</f>
        <v/>
      </c>
      <c r="E107" s="91">
        <f>IFERROR(MIN(F107:AC107),"")</f>
        <v/>
      </c>
      <c r="F107" s="91">
        <f>IFERROR(F39/AC37,"")</f>
        <v/>
      </c>
      <c r="G107" s="91">
        <f>IFERROR(G39/F39,"")</f>
        <v/>
      </c>
      <c r="H107" s="91">
        <f>IFERROR(H39/G39,"")</f>
        <v/>
      </c>
      <c r="I107" s="91">
        <f>IFERROR(I39/H39,"")</f>
        <v/>
      </c>
      <c r="J107" s="91">
        <f>IFERROR(J39/I39,"")</f>
        <v/>
      </c>
      <c r="K107" s="91">
        <f>IFERROR(K39/J39,"")</f>
        <v/>
      </c>
      <c r="L107" s="91">
        <f>IFERROR(L39/K39,"")</f>
        <v/>
      </c>
      <c r="M107" s="91">
        <f>IFERROR(M39/L39,"")</f>
        <v/>
      </c>
      <c r="N107" s="91">
        <f>IFERROR(N39/M39,"")</f>
        <v/>
      </c>
      <c r="O107" s="91">
        <f>IFERROR(O39/N39,"")</f>
        <v/>
      </c>
      <c r="P107" s="91">
        <f>IFERROR(P39/O39,"")</f>
        <v/>
      </c>
      <c r="Q107" s="91">
        <f>IFERROR(Q39/P39,"")</f>
        <v/>
      </c>
      <c r="R107" s="91">
        <f>IFERROR(R39/Q39,"")</f>
        <v/>
      </c>
      <c r="S107" s="91">
        <f>IFERROR(S39/R39,"")</f>
        <v/>
      </c>
      <c r="T107" s="91">
        <f>IFERROR(T39/S39,"")</f>
        <v/>
      </c>
      <c r="U107" s="91">
        <f>IFERROR(U39/T39,"")</f>
        <v/>
      </c>
      <c r="V107" s="91">
        <f>IFERROR(V39/U39,"")</f>
        <v/>
      </c>
      <c r="W107" s="91">
        <f>IFERROR(W39/V39,"")</f>
        <v/>
      </c>
      <c r="X107" s="91">
        <f>IFERROR(X39/W39,"")</f>
        <v/>
      </c>
      <c r="Y107" s="91">
        <f>IFERROR(Y39/X39,"")</f>
        <v/>
      </c>
      <c r="Z107" s="91">
        <f>IFERROR(Z39/Y39,"")</f>
        <v/>
      </c>
      <c r="AA107" s="91">
        <f>IFERROR(AA39/Z39,"")</f>
        <v/>
      </c>
      <c r="AB107" s="91">
        <f>IFERROR(AB39/AA39,"")</f>
        <v/>
      </c>
      <c r="AC107" s="91">
        <f>IFERROR(AC39/AB39,"")</f>
        <v/>
      </c>
    </row>
    <row r="108">
      <c r="A108" s="102">
        <f>A40</f>
        <v/>
      </c>
      <c r="B108" s="100" t="inlineStr">
        <is>
          <t>预测</t>
        </is>
      </c>
      <c r="C108" s="91">
        <f>IFERROR(AVERAGE(F108:AC108),"")</f>
        <v/>
      </c>
      <c r="D108" s="91">
        <f>IFERROR(MAX(F108:AC108),"")</f>
        <v/>
      </c>
      <c r="E108" s="91">
        <f>IFERROR(MIN(F108:AC108),"")</f>
        <v/>
      </c>
      <c r="F108" s="91">
        <f>IFERROR(F40/AC38,"")</f>
        <v/>
      </c>
      <c r="G108" s="91">
        <f>IFERROR(G40/F40,"")</f>
        <v/>
      </c>
      <c r="H108" s="91">
        <f>IFERROR(H40/G40,"")</f>
        <v/>
      </c>
      <c r="I108" s="91">
        <f>IFERROR(I40/H40,"")</f>
        <v/>
      </c>
      <c r="J108" s="91">
        <f>IFERROR(J40/I40,"")</f>
        <v/>
      </c>
      <c r="K108" s="91">
        <f>IFERROR(K40/J40,"")</f>
        <v/>
      </c>
      <c r="L108" s="91">
        <f>IFERROR(L40/K40,"")</f>
        <v/>
      </c>
      <c r="M108" s="91">
        <f>IFERROR(M40/L40,"")</f>
        <v/>
      </c>
      <c r="N108" s="91">
        <f>IFERROR(N40/M40,"")</f>
        <v/>
      </c>
      <c r="O108" s="91">
        <f>IFERROR(O40/N40,"")</f>
        <v/>
      </c>
      <c r="P108" s="91">
        <f>IFERROR(P40/O40,"")</f>
        <v/>
      </c>
      <c r="Q108" s="91">
        <f>IFERROR(Q40/P40,"")</f>
        <v/>
      </c>
      <c r="R108" s="91">
        <f>IFERROR(R40/Q40,"")</f>
        <v/>
      </c>
      <c r="S108" s="91">
        <f>IFERROR(S40/R40,"")</f>
        <v/>
      </c>
      <c r="T108" s="91">
        <f>IFERROR(T40/S40,"")</f>
        <v/>
      </c>
      <c r="U108" s="91">
        <f>IFERROR(U40/T40,"")</f>
        <v/>
      </c>
      <c r="V108" s="91">
        <f>IFERROR(V40/U40,"")</f>
        <v/>
      </c>
      <c r="W108" s="91">
        <f>IFERROR(W40/V40,"")</f>
        <v/>
      </c>
      <c r="X108" s="91">
        <f>IFERROR(X40/W40,"")</f>
        <v/>
      </c>
      <c r="Y108" s="91">
        <f>IFERROR(Y40/X40,"")</f>
        <v/>
      </c>
      <c r="Z108" s="91">
        <f>IFERROR(Z40/Y40,"")</f>
        <v/>
      </c>
      <c r="AA108" s="91">
        <f>IFERROR(AA40/Z40,"")</f>
        <v/>
      </c>
      <c r="AB108" s="91">
        <f>IFERROR(AB40/AA40,"")</f>
        <v/>
      </c>
      <c r="AC108" s="91">
        <f>IFERROR(AC40/AB40,"")</f>
        <v/>
      </c>
    </row>
    <row r="109">
      <c r="A109" s="102">
        <f>A41</f>
        <v/>
      </c>
      <c r="B109" s="100" t="inlineStr">
        <is>
          <t>实际</t>
        </is>
      </c>
      <c r="C109" s="91">
        <f>IFERROR(AVERAGE(F109:AC109),"")</f>
        <v/>
      </c>
      <c r="D109" s="91">
        <f>IFERROR(MAX(F109:AC109),"")</f>
        <v/>
      </c>
      <c r="E109" s="91">
        <f>IFERROR(MIN(F109:AC109),"")</f>
        <v/>
      </c>
      <c r="F109" s="91">
        <f>IFERROR(F41/AC39,"")</f>
        <v/>
      </c>
      <c r="G109" s="91">
        <f>IFERROR(G41/F41,"")</f>
        <v/>
      </c>
      <c r="H109" s="91">
        <f>IFERROR(H41/G41,"")</f>
        <v/>
      </c>
      <c r="I109" s="91">
        <f>IFERROR(I41/H41,"")</f>
        <v/>
      </c>
      <c r="J109" s="91">
        <f>IFERROR(J41/I41,"")</f>
        <v/>
      </c>
      <c r="K109" s="91">
        <f>IFERROR(K41/J41,"")</f>
        <v/>
      </c>
      <c r="L109" s="91">
        <f>IFERROR(L41/K41,"")</f>
        <v/>
      </c>
      <c r="M109" s="91">
        <f>IFERROR(M41/L41,"")</f>
        <v/>
      </c>
      <c r="N109" s="91">
        <f>IFERROR(N41/M41,"")</f>
        <v/>
      </c>
      <c r="O109" s="91">
        <f>IFERROR(O41/N41,"")</f>
        <v/>
      </c>
      <c r="P109" s="91">
        <f>IFERROR(P41/O41,"")</f>
        <v/>
      </c>
      <c r="Q109" s="91">
        <f>IFERROR(Q41/P41,"")</f>
        <v/>
      </c>
      <c r="R109" s="91">
        <f>IFERROR(R41/Q41,"")</f>
        <v/>
      </c>
      <c r="S109" s="91">
        <f>IFERROR(S41/R41,"")</f>
        <v/>
      </c>
      <c r="T109" s="91">
        <f>IFERROR(T41/S41,"")</f>
        <v/>
      </c>
      <c r="U109" s="91">
        <f>IFERROR(U41/T41,"")</f>
        <v/>
      </c>
      <c r="V109" s="91">
        <f>IFERROR(V41/U41,"")</f>
        <v/>
      </c>
      <c r="W109" s="91">
        <f>IFERROR(W41/V41,"")</f>
        <v/>
      </c>
      <c r="X109" s="91">
        <f>IFERROR(X41/W41,"")</f>
        <v/>
      </c>
      <c r="Y109" s="91">
        <f>IFERROR(Y41/X41,"")</f>
        <v/>
      </c>
      <c r="Z109" s="91">
        <f>IFERROR(Z41/Y41,"")</f>
        <v/>
      </c>
      <c r="AA109" s="91">
        <f>IFERROR(AA41/Z41,"")</f>
        <v/>
      </c>
      <c r="AB109" s="91">
        <f>IFERROR(AB41/AA41,"")</f>
        <v/>
      </c>
      <c r="AC109" s="91">
        <f>IFERROR(AC41/AB41,"")</f>
        <v/>
      </c>
    </row>
    <row r="110">
      <c r="A110" s="102">
        <f>A42</f>
        <v/>
      </c>
      <c r="B110" s="100" t="inlineStr">
        <is>
          <t>预测</t>
        </is>
      </c>
      <c r="C110" s="91">
        <f>IFERROR(AVERAGE(F110:AC110),"")</f>
        <v/>
      </c>
      <c r="D110" s="91">
        <f>IFERROR(MAX(F110:AC110),"")</f>
        <v/>
      </c>
      <c r="E110" s="91">
        <f>IFERROR(MIN(F110:AC110),"")</f>
        <v/>
      </c>
      <c r="F110" s="91">
        <f>IFERROR(F42/AC40,"")</f>
        <v/>
      </c>
      <c r="G110" s="91">
        <f>IFERROR(G42/F42,"")</f>
        <v/>
      </c>
      <c r="H110" s="91">
        <f>IFERROR(H42/G42,"")</f>
        <v/>
      </c>
      <c r="I110" s="91">
        <f>IFERROR(I42/H42,"")</f>
        <v/>
      </c>
      <c r="J110" s="91">
        <f>IFERROR(J42/I42,"")</f>
        <v/>
      </c>
      <c r="K110" s="91">
        <f>IFERROR(K42/J42,"")</f>
        <v/>
      </c>
      <c r="L110" s="91">
        <f>IFERROR(L42/K42,"")</f>
        <v/>
      </c>
      <c r="M110" s="91">
        <f>IFERROR(M42/L42,"")</f>
        <v/>
      </c>
      <c r="N110" s="91">
        <f>IFERROR(N42/M42,"")</f>
        <v/>
      </c>
      <c r="O110" s="91">
        <f>IFERROR(O42/N42,"")</f>
        <v/>
      </c>
      <c r="P110" s="91">
        <f>IFERROR(P42/O42,"")</f>
        <v/>
      </c>
      <c r="Q110" s="91">
        <f>IFERROR(Q42/P42,"")</f>
        <v/>
      </c>
      <c r="R110" s="91">
        <f>IFERROR(R42/Q42,"")</f>
        <v/>
      </c>
      <c r="S110" s="91">
        <f>IFERROR(S42/R42,"")</f>
        <v/>
      </c>
      <c r="T110" s="91">
        <f>IFERROR(T42/S42,"")</f>
        <v/>
      </c>
      <c r="U110" s="91">
        <f>IFERROR(U42/T42,"")</f>
        <v/>
      </c>
      <c r="V110" s="91">
        <f>IFERROR(V42/U42,"")</f>
        <v/>
      </c>
      <c r="W110" s="91">
        <f>IFERROR(W42/V42,"")</f>
        <v/>
      </c>
      <c r="X110" s="91">
        <f>IFERROR(X42/W42,"")</f>
        <v/>
      </c>
      <c r="Y110" s="91">
        <f>IFERROR(Y42/X42,"")</f>
        <v/>
      </c>
      <c r="Z110" s="91">
        <f>IFERROR(Z42/Y42,"")</f>
        <v/>
      </c>
      <c r="AA110" s="91">
        <f>IFERROR(AA42/Z42,"")</f>
        <v/>
      </c>
      <c r="AB110" s="91">
        <f>IFERROR(AB42/AA42,"")</f>
        <v/>
      </c>
      <c r="AC110" s="91">
        <f>IFERROR(AC42/AB42,"")</f>
        <v/>
      </c>
    </row>
    <row r="111">
      <c r="A111" s="102">
        <f>A43</f>
        <v/>
      </c>
      <c r="B111" s="100" t="inlineStr">
        <is>
          <t>实际</t>
        </is>
      </c>
      <c r="C111" s="91">
        <f>IFERROR(AVERAGE(F111:AC111),"")</f>
        <v/>
      </c>
      <c r="D111" s="91">
        <f>IFERROR(MAX(F111:AC111),"")</f>
        <v/>
      </c>
      <c r="E111" s="91">
        <f>IFERROR(MIN(F111:AC111),"")</f>
        <v/>
      </c>
      <c r="F111" s="91">
        <f>IFERROR(F43/AC41,"")</f>
        <v/>
      </c>
      <c r="G111" s="91">
        <f>IFERROR(G43/F43,"")</f>
        <v/>
      </c>
      <c r="H111" s="91">
        <f>IFERROR(H43/G43,"")</f>
        <v/>
      </c>
      <c r="I111" s="91">
        <f>IFERROR(I43/H43,"")</f>
        <v/>
      </c>
      <c r="J111" s="91">
        <f>IFERROR(J43/I43,"")</f>
        <v/>
      </c>
      <c r="K111" s="91">
        <f>IFERROR(K43/J43,"")</f>
        <v/>
      </c>
      <c r="L111" s="91">
        <f>IFERROR(L43/K43,"")</f>
        <v/>
      </c>
      <c r="M111" s="91">
        <f>IFERROR(M43/L43,"")</f>
        <v/>
      </c>
      <c r="N111" s="91">
        <f>IFERROR(N43/M43,"")</f>
        <v/>
      </c>
      <c r="O111" s="91">
        <f>IFERROR(O43/N43,"")</f>
        <v/>
      </c>
      <c r="P111" s="91">
        <f>IFERROR(P43/O43,"")</f>
        <v/>
      </c>
      <c r="Q111" s="91">
        <f>IFERROR(Q43/P43,"")</f>
        <v/>
      </c>
      <c r="R111" s="91">
        <f>IFERROR(R43/Q43,"")</f>
        <v/>
      </c>
      <c r="S111" s="91">
        <f>IFERROR(S43/R43,"")</f>
        <v/>
      </c>
      <c r="T111" s="91">
        <f>IFERROR(T43/S43,"")</f>
        <v/>
      </c>
      <c r="U111" s="91">
        <f>IFERROR(U43/T43,"")</f>
        <v/>
      </c>
      <c r="V111" s="91">
        <f>IFERROR(V43/U43,"")</f>
        <v/>
      </c>
      <c r="W111" s="91">
        <f>IFERROR(W43/V43,"")</f>
        <v/>
      </c>
      <c r="X111" s="91">
        <f>IFERROR(X43/W43,"")</f>
        <v/>
      </c>
      <c r="Y111" s="91">
        <f>IFERROR(Y43/X43,"")</f>
        <v/>
      </c>
      <c r="Z111" s="91">
        <f>IFERROR(Z43/Y43,"")</f>
        <v/>
      </c>
      <c r="AA111" s="91">
        <f>IFERROR(AA43/Z43,"")</f>
        <v/>
      </c>
      <c r="AB111" s="91">
        <f>IFERROR(AB43/AA43,"")</f>
        <v/>
      </c>
      <c r="AC111" s="91">
        <f>IFERROR(AC43/AB43,"")</f>
        <v/>
      </c>
    </row>
    <row r="112">
      <c r="A112" s="102">
        <f>A44</f>
        <v/>
      </c>
      <c r="B112" s="100" t="inlineStr">
        <is>
          <t>预测</t>
        </is>
      </c>
      <c r="C112" s="91">
        <f>IFERROR(AVERAGE(F112:AC112),"")</f>
        <v/>
      </c>
      <c r="D112" s="91">
        <f>IFERROR(MAX(F112:AC112),"")</f>
        <v/>
      </c>
      <c r="E112" s="91">
        <f>IFERROR(MIN(F112:AC112),"")</f>
        <v/>
      </c>
      <c r="F112" s="91">
        <f>IFERROR(F44/AC42,"")</f>
        <v/>
      </c>
      <c r="G112" s="91">
        <f>IFERROR(G44/F44,"")</f>
        <v/>
      </c>
      <c r="H112" s="91">
        <f>IFERROR(H44/G44,"")</f>
        <v/>
      </c>
      <c r="I112" s="91">
        <f>IFERROR(I44/H44,"")</f>
        <v/>
      </c>
      <c r="J112" s="91">
        <f>IFERROR(J44/I44,"")</f>
        <v/>
      </c>
      <c r="K112" s="91">
        <f>IFERROR(K44/J44,"")</f>
        <v/>
      </c>
      <c r="L112" s="91">
        <f>IFERROR(L44/K44,"")</f>
        <v/>
      </c>
      <c r="M112" s="91">
        <f>IFERROR(M44/L44,"")</f>
        <v/>
      </c>
      <c r="N112" s="91">
        <f>IFERROR(N44/M44,"")</f>
        <v/>
      </c>
      <c r="O112" s="91">
        <f>IFERROR(O44/N44,"")</f>
        <v/>
      </c>
      <c r="P112" s="91">
        <f>IFERROR(P44/O44,"")</f>
        <v/>
      </c>
      <c r="Q112" s="91">
        <f>IFERROR(Q44/P44,"")</f>
        <v/>
      </c>
      <c r="R112" s="91">
        <f>IFERROR(R44/Q44,"")</f>
        <v/>
      </c>
      <c r="S112" s="91">
        <f>IFERROR(S44/R44,"")</f>
        <v/>
      </c>
      <c r="T112" s="91">
        <f>IFERROR(T44/S44,"")</f>
        <v/>
      </c>
      <c r="U112" s="91">
        <f>IFERROR(U44/T44,"")</f>
        <v/>
      </c>
      <c r="V112" s="91">
        <f>IFERROR(V44/U44,"")</f>
        <v/>
      </c>
      <c r="W112" s="91">
        <f>IFERROR(W44/V44,"")</f>
        <v/>
      </c>
      <c r="X112" s="91">
        <f>IFERROR(X44/W44,"")</f>
        <v/>
      </c>
      <c r="Y112" s="91">
        <f>IFERROR(Y44/X44,"")</f>
        <v/>
      </c>
      <c r="Z112" s="91">
        <f>IFERROR(Z44/Y44,"")</f>
        <v/>
      </c>
      <c r="AA112" s="91">
        <f>IFERROR(AA44/Z44,"")</f>
        <v/>
      </c>
      <c r="AB112" s="91">
        <f>IFERROR(AB44/AA44,"")</f>
        <v/>
      </c>
      <c r="AC112" s="91">
        <f>IFERROR(AC44/AB44,"")</f>
        <v/>
      </c>
    </row>
    <row r="113">
      <c r="A113" s="102">
        <f>A45</f>
        <v/>
      </c>
      <c r="B113" s="100" t="inlineStr">
        <is>
          <t>实际</t>
        </is>
      </c>
      <c r="C113" s="91">
        <f>IFERROR(AVERAGE(F113:AC113),"")</f>
        <v/>
      </c>
      <c r="D113" s="91">
        <f>IFERROR(MAX(F113:AC113),"")</f>
        <v/>
      </c>
      <c r="E113" s="91">
        <f>IFERROR(MIN(F113:AC113),"")</f>
        <v/>
      </c>
      <c r="F113" s="91">
        <f>IFERROR(F45/AC43,"")</f>
        <v/>
      </c>
      <c r="G113" s="91">
        <f>IFERROR(G45/F45,"")</f>
        <v/>
      </c>
      <c r="H113" s="91">
        <f>IFERROR(H45/G45,"")</f>
        <v/>
      </c>
      <c r="I113" s="91">
        <f>IFERROR(I45/H45,"")</f>
        <v/>
      </c>
      <c r="J113" s="91">
        <f>IFERROR(J45/I45,"")</f>
        <v/>
      </c>
      <c r="K113" s="91">
        <f>IFERROR(K45/J45,"")</f>
        <v/>
      </c>
      <c r="L113" s="91">
        <f>IFERROR(L45/K45,"")</f>
        <v/>
      </c>
      <c r="M113" s="91">
        <f>IFERROR(M45/L45,"")</f>
        <v/>
      </c>
      <c r="N113" s="91">
        <f>IFERROR(N45/M45,"")</f>
        <v/>
      </c>
      <c r="O113" s="91">
        <f>IFERROR(O45/N45,"")</f>
        <v/>
      </c>
      <c r="P113" s="91">
        <f>IFERROR(P45/O45,"")</f>
        <v/>
      </c>
      <c r="Q113" s="91">
        <f>IFERROR(Q45/P45,"")</f>
        <v/>
      </c>
      <c r="R113" s="91">
        <f>IFERROR(R45/Q45,"")</f>
        <v/>
      </c>
      <c r="S113" s="91">
        <f>IFERROR(S45/R45,"")</f>
        <v/>
      </c>
      <c r="T113" s="91">
        <f>IFERROR(T45/S45,"")</f>
        <v/>
      </c>
      <c r="U113" s="91">
        <f>IFERROR(U45/T45,"")</f>
        <v/>
      </c>
      <c r="V113" s="91">
        <f>IFERROR(V45/U45,"")</f>
        <v/>
      </c>
      <c r="W113" s="91">
        <f>IFERROR(W45/V45,"")</f>
        <v/>
      </c>
      <c r="X113" s="91">
        <f>IFERROR(X45/W45,"")</f>
        <v/>
      </c>
      <c r="Y113" s="91">
        <f>IFERROR(Y45/X45,"")</f>
        <v/>
      </c>
      <c r="Z113" s="91">
        <f>IFERROR(Z45/Y45,"")</f>
        <v/>
      </c>
      <c r="AA113" s="91">
        <f>IFERROR(AA45/Z45,"")</f>
        <v/>
      </c>
      <c r="AB113" s="91">
        <f>IFERROR(AB45/AA45,"")</f>
        <v/>
      </c>
      <c r="AC113" s="91">
        <f>IFERROR(AC45/AB45,"")</f>
        <v/>
      </c>
    </row>
    <row r="114">
      <c r="A114" s="102">
        <f>A46</f>
        <v/>
      </c>
      <c r="B114" s="100" t="inlineStr">
        <is>
          <t>预测</t>
        </is>
      </c>
      <c r="C114" s="91">
        <f>IFERROR(AVERAGE(F114:AC114),"")</f>
        <v/>
      </c>
      <c r="D114" s="91">
        <f>IFERROR(MAX(F114:AC114),"")</f>
        <v/>
      </c>
      <c r="E114" s="91">
        <f>IFERROR(MIN(F114:AC114),"")</f>
        <v/>
      </c>
      <c r="F114" s="91">
        <f>IFERROR(F46/AC44,"")</f>
        <v/>
      </c>
      <c r="G114" s="91">
        <f>IFERROR(G46/F46,"")</f>
        <v/>
      </c>
      <c r="H114" s="91">
        <f>IFERROR(H46/G46,"")</f>
        <v/>
      </c>
      <c r="I114" s="91">
        <f>IFERROR(I46/H46,"")</f>
        <v/>
      </c>
      <c r="J114" s="91">
        <f>IFERROR(J46/I46,"")</f>
        <v/>
      </c>
      <c r="K114" s="91">
        <f>IFERROR(K46/J46,"")</f>
        <v/>
      </c>
      <c r="L114" s="91">
        <f>IFERROR(L46/K46,"")</f>
        <v/>
      </c>
      <c r="M114" s="91">
        <f>IFERROR(M46/L46,"")</f>
        <v/>
      </c>
      <c r="N114" s="91">
        <f>IFERROR(N46/M46,"")</f>
        <v/>
      </c>
      <c r="O114" s="91">
        <f>IFERROR(O46/N46,"")</f>
        <v/>
      </c>
      <c r="P114" s="91">
        <f>IFERROR(P46/O46,"")</f>
        <v/>
      </c>
      <c r="Q114" s="91">
        <f>IFERROR(Q46/P46,"")</f>
        <v/>
      </c>
      <c r="R114" s="91">
        <f>IFERROR(R46/Q46,"")</f>
        <v/>
      </c>
      <c r="S114" s="91">
        <f>IFERROR(S46/R46,"")</f>
        <v/>
      </c>
      <c r="T114" s="91">
        <f>IFERROR(T46/S46,"")</f>
        <v/>
      </c>
      <c r="U114" s="91">
        <f>IFERROR(U46/T46,"")</f>
        <v/>
      </c>
      <c r="V114" s="91">
        <f>IFERROR(V46/U46,"")</f>
        <v/>
      </c>
      <c r="W114" s="91">
        <f>IFERROR(W46/V46,"")</f>
        <v/>
      </c>
      <c r="X114" s="91">
        <f>IFERROR(X46/W46,"")</f>
        <v/>
      </c>
      <c r="Y114" s="91">
        <f>IFERROR(Y46/X46,"")</f>
        <v/>
      </c>
      <c r="Z114" s="91">
        <f>IFERROR(Z46/Y46,"")</f>
        <v/>
      </c>
      <c r="AA114" s="91">
        <f>IFERROR(AA46/Z46,"")</f>
        <v/>
      </c>
      <c r="AB114" s="91">
        <f>IFERROR(AB46/AA46,"")</f>
        <v/>
      </c>
      <c r="AC114" s="91">
        <f>IFERROR(AC46/AB46,"")</f>
        <v/>
      </c>
    </row>
    <row r="115">
      <c r="A115" s="102">
        <f>A47</f>
        <v/>
      </c>
      <c r="B115" s="100" t="inlineStr">
        <is>
          <t>实际</t>
        </is>
      </c>
      <c r="C115" s="91">
        <f>IFERROR(AVERAGE(F115:AC115),"")</f>
        <v/>
      </c>
      <c r="D115" s="91">
        <f>IFERROR(MAX(F115:AC115),"")</f>
        <v/>
      </c>
      <c r="E115" s="91">
        <f>IFERROR(MIN(F115:AC115),"")</f>
        <v/>
      </c>
      <c r="F115" s="91">
        <f>IFERROR(F47/AC45,"")</f>
        <v/>
      </c>
      <c r="G115" s="91">
        <f>IFERROR(G47/F47,"")</f>
        <v/>
      </c>
      <c r="H115" s="91">
        <f>IFERROR(H47/G47,"")</f>
        <v/>
      </c>
      <c r="I115" s="91">
        <f>IFERROR(I47/H47,"")</f>
        <v/>
      </c>
      <c r="J115" s="91">
        <f>IFERROR(J47/I47,"")</f>
        <v/>
      </c>
      <c r="K115" s="91">
        <f>IFERROR(K47/J47,"")</f>
        <v/>
      </c>
      <c r="L115" s="91">
        <f>IFERROR(L47/K47,"")</f>
        <v/>
      </c>
      <c r="M115" s="91">
        <f>IFERROR(M47/L47,"")</f>
        <v/>
      </c>
      <c r="N115" s="91">
        <f>IFERROR(N47/M47,"")</f>
        <v/>
      </c>
      <c r="O115" s="91">
        <f>IFERROR(O47/N47,"")</f>
        <v/>
      </c>
      <c r="P115" s="91">
        <f>IFERROR(P47/O47,"")</f>
        <v/>
      </c>
      <c r="Q115" s="91">
        <f>IFERROR(Q47/P47,"")</f>
        <v/>
      </c>
      <c r="R115" s="91">
        <f>IFERROR(R47/Q47,"")</f>
        <v/>
      </c>
      <c r="S115" s="91">
        <f>IFERROR(S47/R47,"")</f>
        <v/>
      </c>
      <c r="T115" s="91">
        <f>IFERROR(T47/S47,"")</f>
        <v/>
      </c>
      <c r="U115" s="91">
        <f>IFERROR(U47/T47,"")</f>
        <v/>
      </c>
      <c r="V115" s="91">
        <f>IFERROR(V47/U47,"")</f>
        <v/>
      </c>
      <c r="W115" s="91">
        <f>IFERROR(W47/V47,"")</f>
        <v/>
      </c>
      <c r="X115" s="91">
        <f>IFERROR(X47/W47,"")</f>
        <v/>
      </c>
      <c r="Y115" s="91">
        <f>IFERROR(Y47/X47,"")</f>
        <v/>
      </c>
      <c r="Z115" s="91">
        <f>IFERROR(Z47/Y47,"")</f>
        <v/>
      </c>
      <c r="AA115" s="91">
        <f>IFERROR(AA47/Z47,"")</f>
        <v/>
      </c>
      <c r="AB115" s="91">
        <f>IFERROR(AB47/AA47,"")</f>
        <v/>
      </c>
      <c r="AC115" s="91">
        <f>IFERROR(AC47/AB47,"")</f>
        <v/>
      </c>
    </row>
    <row r="116">
      <c r="A116" s="102">
        <f>A48</f>
        <v/>
      </c>
      <c r="B116" s="100" t="inlineStr">
        <is>
          <t>预测</t>
        </is>
      </c>
      <c r="C116" s="91">
        <f>IFERROR(AVERAGE(F116:AC116),"")</f>
        <v/>
      </c>
      <c r="D116" s="91">
        <f>IFERROR(MAX(F116:AC116),"")</f>
        <v/>
      </c>
      <c r="E116" s="91">
        <f>IFERROR(MIN(F116:AC116),"")</f>
        <v/>
      </c>
      <c r="F116" s="91">
        <f>IFERROR(F48/AC46,"")</f>
        <v/>
      </c>
      <c r="G116" s="91">
        <f>IFERROR(G48/F48,"")</f>
        <v/>
      </c>
      <c r="H116" s="91">
        <f>IFERROR(H48/G48,"")</f>
        <v/>
      </c>
      <c r="I116" s="91">
        <f>IFERROR(I48/H48,"")</f>
        <v/>
      </c>
      <c r="J116" s="91">
        <f>IFERROR(J48/I48,"")</f>
        <v/>
      </c>
      <c r="K116" s="91">
        <f>IFERROR(K48/J48,"")</f>
        <v/>
      </c>
      <c r="L116" s="91">
        <f>IFERROR(L48/K48,"")</f>
        <v/>
      </c>
      <c r="M116" s="91">
        <f>IFERROR(M48/L48,"")</f>
        <v/>
      </c>
      <c r="N116" s="91">
        <f>IFERROR(N48/M48,"")</f>
        <v/>
      </c>
      <c r="O116" s="91">
        <f>IFERROR(O48/N48,"")</f>
        <v/>
      </c>
      <c r="P116" s="91">
        <f>IFERROR(P48/O48,"")</f>
        <v/>
      </c>
      <c r="Q116" s="91">
        <f>IFERROR(Q48/P48,"")</f>
        <v/>
      </c>
      <c r="R116" s="91">
        <f>IFERROR(R48/Q48,"")</f>
        <v/>
      </c>
      <c r="S116" s="91">
        <f>IFERROR(S48/R48,"")</f>
        <v/>
      </c>
      <c r="T116" s="91">
        <f>IFERROR(T48/S48,"")</f>
        <v/>
      </c>
      <c r="U116" s="91">
        <f>IFERROR(U48/T48,"")</f>
        <v/>
      </c>
      <c r="V116" s="91">
        <f>IFERROR(V48/U48,"")</f>
        <v/>
      </c>
      <c r="W116" s="91">
        <f>IFERROR(W48/V48,"")</f>
        <v/>
      </c>
      <c r="X116" s="91">
        <f>IFERROR(X48/W48,"")</f>
        <v/>
      </c>
      <c r="Y116" s="91">
        <f>IFERROR(Y48/X48,"")</f>
        <v/>
      </c>
      <c r="Z116" s="91">
        <f>IFERROR(Z48/Y48,"")</f>
        <v/>
      </c>
      <c r="AA116" s="91">
        <f>IFERROR(AA48/Z48,"")</f>
        <v/>
      </c>
      <c r="AB116" s="91">
        <f>IFERROR(AB48/AA48,"")</f>
        <v/>
      </c>
      <c r="AC116" s="91">
        <f>IFERROR(AC48/AB48,"")</f>
        <v/>
      </c>
    </row>
    <row r="117">
      <c r="A117" s="102">
        <f>A49</f>
        <v/>
      </c>
      <c r="B117" s="100" t="inlineStr">
        <is>
          <t>实际</t>
        </is>
      </c>
      <c r="C117" s="91">
        <f>IFERROR(AVERAGE(F117:AC117),"")</f>
        <v/>
      </c>
      <c r="D117" s="91">
        <f>IFERROR(MAX(F117:AC117),"")</f>
        <v/>
      </c>
      <c r="E117" s="91">
        <f>IFERROR(MIN(F117:AC117),"")</f>
        <v/>
      </c>
      <c r="F117" s="91">
        <f>IFERROR(F49/AC47,"")</f>
        <v/>
      </c>
      <c r="G117" s="91">
        <f>IFERROR(G49/F49,"")</f>
        <v/>
      </c>
      <c r="H117" s="91">
        <f>IFERROR(H49/G49,"")</f>
        <v/>
      </c>
      <c r="I117" s="91">
        <f>IFERROR(I49/H49,"")</f>
        <v/>
      </c>
      <c r="J117" s="91">
        <f>IFERROR(J49/I49,"")</f>
        <v/>
      </c>
      <c r="K117" s="91">
        <f>IFERROR(K49/J49,"")</f>
        <v/>
      </c>
      <c r="L117" s="91">
        <f>IFERROR(L49/K49,"")</f>
        <v/>
      </c>
      <c r="M117" s="91">
        <f>IFERROR(M49/L49,"")</f>
        <v/>
      </c>
      <c r="N117" s="91">
        <f>IFERROR(N49/M49,"")</f>
        <v/>
      </c>
      <c r="O117" s="91">
        <f>IFERROR(O49/N49,"")</f>
        <v/>
      </c>
      <c r="P117" s="91">
        <f>IFERROR(P49/O49,"")</f>
        <v/>
      </c>
      <c r="Q117" s="91">
        <f>IFERROR(Q49/P49,"")</f>
        <v/>
      </c>
      <c r="R117" s="91">
        <f>IFERROR(R49/Q49,"")</f>
        <v/>
      </c>
      <c r="S117" s="91">
        <f>IFERROR(S49/R49,"")</f>
        <v/>
      </c>
      <c r="T117" s="91">
        <f>IFERROR(T49/S49,"")</f>
        <v/>
      </c>
      <c r="U117" s="91">
        <f>IFERROR(U49/T49,"")</f>
        <v/>
      </c>
      <c r="V117" s="91">
        <f>IFERROR(V49/U49,"")</f>
        <v/>
      </c>
      <c r="W117" s="91">
        <f>IFERROR(W49/V49,"")</f>
        <v/>
      </c>
      <c r="X117" s="91">
        <f>IFERROR(X49/W49,"")</f>
        <v/>
      </c>
      <c r="Y117" s="91">
        <f>IFERROR(Y49/X49,"")</f>
        <v/>
      </c>
      <c r="Z117" s="91">
        <f>IFERROR(Z49/Y49,"")</f>
        <v/>
      </c>
      <c r="AA117" s="91">
        <f>IFERROR(AA49/Z49,"")</f>
        <v/>
      </c>
      <c r="AB117" s="91">
        <f>IFERROR(AB49/AA49,"")</f>
        <v/>
      </c>
      <c r="AC117" s="91">
        <f>IFERROR(AC49/AB49,"")</f>
        <v/>
      </c>
    </row>
    <row r="118">
      <c r="A118" s="102">
        <f>A50</f>
        <v/>
      </c>
      <c r="B118" s="100" t="inlineStr">
        <is>
          <t>预测</t>
        </is>
      </c>
      <c r="C118" s="91">
        <f>IFERROR(AVERAGE(F118:AC118),"")</f>
        <v/>
      </c>
      <c r="D118" s="91">
        <f>IFERROR(MAX(F118:AC118),"")</f>
        <v/>
      </c>
      <c r="E118" s="91">
        <f>IFERROR(MIN(F118:AC118),"")</f>
        <v/>
      </c>
      <c r="F118" s="91">
        <f>IFERROR(F50/AC48,"")</f>
        <v/>
      </c>
      <c r="G118" s="91">
        <f>IFERROR(G50/F50,"")</f>
        <v/>
      </c>
      <c r="H118" s="91">
        <f>IFERROR(H50/G50,"")</f>
        <v/>
      </c>
      <c r="I118" s="91">
        <f>IFERROR(I50/H50,"")</f>
        <v/>
      </c>
      <c r="J118" s="91">
        <f>IFERROR(J50/I50,"")</f>
        <v/>
      </c>
      <c r="K118" s="91">
        <f>IFERROR(K50/J50,"")</f>
        <v/>
      </c>
      <c r="L118" s="91">
        <f>IFERROR(L50/K50,"")</f>
        <v/>
      </c>
      <c r="M118" s="91">
        <f>IFERROR(M50/L50,"")</f>
        <v/>
      </c>
      <c r="N118" s="91">
        <f>IFERROR(N50/M50,"")</f>
        <v/>
      </c>
      <c r="O118" s="91">
        <f>IFERROR(O50/N50,"")</f>
        <v/>
      </c>
      <c r="P118" s="91">
        <f>IFERROR(P50/O50,"")</f>
        <v/>
      </c>
      <c r="Q118" s="91">
        <f>IFERROR(Q50/P50,"")</f>
        <v/>
      </c>
      <c r="R118" s="91">
        <f>IFERROR(R50/Q50,"")</f>
        <v/>
      </c>
      <c r="S118" s="91">
        <f>IFERROR(S50/R50,"")</f>
        <v/>
      </c>
      <c r="T118" s="91">
        <f>IFERROR(T50/S50,"")</f>
        <v/>
      </c>
      <c r="U118" s="91">
        <f>IFERROR(U50/T50,"")</f>
        <v/>
      </c>
      <c r="V118" s="91">
        <f>IFERROR(V50/U50,"")</f>
        <v/>
      </c>
      <c r="W118" s="91">
        <f>IFERROR(W50/V50,"")</f>
        <v/>
      </c>
      <c r="X118" s="91">
        <f>IFERROR(X50/W50,"")</f>
        <v/>
      </c>
      <c r="Y118" s="91">
        <f>IFERROR(Y50/X50,"")</f>
        <v/>
      </c>
      <c r="Z118" s="91">
        <f>IFERROR(Z50/Y50,"")</f>
        <v/>
      </c>
      <c r="AA118" s="91">
        <f>IFERROR(AA50/Z50,"")</f>
        <v/>
      </c>
      <c r="AB118" s="91">
        <f>IFERROR(AB50/AA50,"")</f>
        <v/>
      </c>
      <c r="AC118" s="91">
        <f>IFERROR(AC50/AB50,"")</f>
        <v/>
      </c>
    </row>
    <row r="119">
      <c r="A119" s="102">
        <f>A51</f>
        <v/>
      </c>
      <c r="B119" s="100" t="inlineStr">
        <is>
          <t>实际</t>
        </is>
      </c>
      <c r="C119" s="91">
        <f>IFERROR(AVERAGE(F119:AC119),"")</f>
        <v/>
      </c>
      <c r="D119" s="91">
        <f>IFERROR(MAX(F119:AC119),"")</f>
        <v/>
      </c>
      <c r="E119" s="91">
        <f>IFERROR(MIN(F119:AC119),"")</f>
        <v/>
      </c>
      <c r="F119" s="91">
        <f>IFERROR(F51/AC49,"")</f>
        <v/>
      </c>
      <c r="G119" s="91">
        <f>IFERROR(G51/F51,"")</f>
        <v/>
      </c>
      <c r="H119" s="91">
        <f>IFERROR(H51/G51,"")</f>
        <v/>
      </c>
      <c r="I119" s="91">
        <f>IFERROR(I51/H51,"")</f>
        <v/>
      </c>
      <c r="J119" s="91">
        <f>IFERROR(J51/I51,"")</f>
        <v/>
      </c>
      <c r="K119" s="91">
        <f>IFERROR(K51/J51,"")</f>
        <v/>
      </c>
      <c r="L119" s="91">
        <f>IFERROR(L51/K51,"")</f>
        <v/>
      </c>
      <c r="M119" s="91">
        <f>IFERROR(M51/L51,"")</f>
        <v/>
      </c>
      <c r="N119" s="91">
        <f>IFERROR(N51/M51,"")</f>
        <v/>
      </c>
      <c r="O119" s="91">
        <f>IFERROR(O51/N51,"")</f>
        <v/>
      </c>
      <c r="P119" s="91">
        <f>IFERROR(P51/O51,"")</f>
        <v/>
      </c>
      <c r="Q119" s="91">
        <f>IFERROR(Q51/P51,"")</f>
        <v/>
      </c>
      <c r="R119" s="91">
        <f>IFERROR(R51/Q51,"")</f>
        <v/>
      </c>
      <c r="S119" s="91">
        <f>IFERROR(S51/R51,"")</f>
        <v/>
      </c>
      <c r="T119" s="91">
        <f>IFERROR(T51/S51,"")</f>
        <v/>
      </c>
      <c r="U119" s="91">
        <f>IFERROR(U51/T51,"")</f>
        <v/>
      </c>
      <c r="V119" s="91">
        <f>IFERROR(V51/U51,"")</f>
        <v/>
      </c>
      <c r="W119" s="91">
        <f>IFERROR(W51/V51,"")</f>
        <v/>
      </c>
      <c r="X119" s="91">
        <f>IFERROR(X51/W51,"")</f>
        <v/>
      </c>
      <c r="Y119" s="91">
        <f>IFERROR(Y51/X51,"")</f>
        <v/>
      </c>
      <c r="Z119" s="91">
        <f>IFERROR(Z51/Y51,"")</f>
        <v/>
      </c>
      <c r="AA119" s="91">
        <f>IFERROR(AA51/Z51,"")</f>
        <v/>
      </c>
      <c r="AB119" s="91">
        <f>IFERROR(AB51/AA51,"")</f>
        <v/>
      </c>
      <c r="AC119" s="91">
        <f>IFERROR(AC51/AB51,"")</f>
        <v/>
      </c>
    </row>
    <row r="120">
      <c r="A120" s="102">
        <f>A52</f>
        <v/>
      </c>
      <c r="B120" s="100" t="inlineStr">
        <is>
          <t>预测</t>
        </is>
      </c>
      <c r="C120" s="91">
        <f>IFERROR(AVERAGE(F120:AC120),"")</f>
        <v/>
      </c>
      <c r="D120" s="91">
        <f>IFERROR(MAX(F120:AC120),"")</f>
        <v/>
      </c>
      <c r="E120" s="91">
        <f>IFERROR(MIN(F120:AC120),"")</f>
        <v/>
      </c>
      <c r="F120" s="91">
        <f>IFERROR(F52/AC50,"")</f>
        <v/>
      </c>
      <c r="G120" s="91">
        <f>IFERROR(G52/F52,"")</f>
        <v/>
      </c>
      <c r="H120" s="91">
        <f>IFERROR(H52/G52,"")</f>
        <v/>
      </c>
      <c r="I120" s="91">
        <f>IFERROR(I52/H52,"")</f>
        <v/>
      </c>
      <c r="J120" s="91">
        <f>IFERROR(J52/I52,"")</f>
        <v/>
      </c>
      <c r="K120" s="91">
        <f>IFERROR(K52/J52,"")</f>
        <v/>
      </c>
      <c r="L120" s="91">
        <f>IFERROR(L52/K52,"")</f>
        <v/>
      </c>
      <c r="M120" s="91">
        <f>IFERROR(M52/L52,"")</f>
        <v/>
      </c>
      <c r="N120" s="91">
        <f>IFERROR(N52/M52,"")</f>
        <v/>
      </c>
      <c r="O120" s="91">
        <f>IFERROR(O52/N52,"")</f>
        <v/>
      </c>
      <c r="P120" s="91">
        <f>IFERROR(P52/O52,"")</f>
        <v/>
      </c>
      <c r="Q120" s="91">
        <f>IFERROR(Q52/P52,"")</f>
        <v/>
      </c>
      <c r="R120" s="91">
        <f>IFERROR(R52/Q52,"")</f>
        <v/>
      </c>
      <c r="S120" s="91">
        <f>IFERROR(S52/R52,"")</f>
        <v/>
      </c>
      <c r="T120" s="91">
        <f>IFERROR(T52/S52,"")</f>
        <v/>
      </c>
      <c r="U120" s="91">
        <f>IFERROR(U52/T52,"")</f>
        <v/>
      </c>
      <c r="V120" s="91">
        <f>IFERROR(V52/U52,"")</f>
        <v/>
      </c>
      <c r="W120" s="91">
        <f>IFERROR(W52/V52,"")</f>
        <v/>
      </c>
      <c r="X120" s="91">
        <f>IFERROR(X52/W52,"")</f>
        <v/>
      </c>
      <c r="Y120" s="91">
        <f>IFERROR(Y52/X52,"")</f>
        <v/>
      </c>
      <c r="Z120" s="91">
        <f>IFERROR(Z52/Y52,"")</f>
        <v/>
      </c>
      <c r="AA120" s="91">
        <f>IFERROR(AA52/Z52,"")</f>
        <v/>
      </c>
      <c r="AB120" s="91">
        <f>IFERROR(AB52/AA52,"")</f>
        <v/>
      </c>
      <c r="AC120" s="91">
        <f>IFERROR(AC52/AB52,"")</f>
        <v/>
      </c>
    </row>
    <row r="121">
      <c r="A121" s="102">
        <f>A53</f>
        <v/>
      </c>
      <c r="B121" s="100" t="inlineStr">
        <is>
          <t>实际</t>
        </is>
      </c>
      <c r="C121" s="91">
        <f>IFERROR(AVERAGE(F121:AC121),"")</f>
        <v/>
      </c>
      <c r="D121" s="91">
        <f>IFERROR(MAX(F121:AC121),"")</f>
        <v/>
      </c>
      <c r="E121" s="91">
        <f>IFERROR(MIN(F121:AC121),"")</f>
        <v/>
      </c>
      <c r="F121" s="91">
        <f>IFERROR(F53/AC51,"")</f>
        <v/>
      </c>
      <c r="G121" s="91">
        <f>IFERROR(G53/F53,"")</f>
        <v/>
      </c>
      <c r="H121" s="91">
        <f>IFERROR(H53/G53,"")</f>
        <v/>
      </c>
      <c r="I121" s="91">
        <f>IFERROR(I53/H53,"")</f>
        <v/>
      </c>
      <c r="J121" s="91">
        <f>IFERROR(J53/I53,"")</f>
        <v/>
      </c>
      <c r="K121" s="91">
        <f>IFERROR(K53/J53,"")</f>
        <v/>
      </c>
      <c r="L121" s="91">
        <f>IFERROR(L53/K53,"")</f>
        <v/>
      </c>
      <c r="M121" s="91">
        <f>IFERROR(M53/L53,"")</f>
        <v/>
      </c>
      <c r="N121" s="91">
        <f>IFERROR(N53/M53,"")</f>
        <v/>
      </c>
      <c r="O121" s="91">
        <f>IFERROR(O53/N53,"")</f>
        <v/>
      </c>
      <c r="P121" s="91">
        <f>IFERROR(P53/O53,"")</f>
        <v/>
      </c>
      <c r="Q121" s="91">
        <f>IFERROR(Q53/P53,"")</f>
        <v/>
      </c>
      <c r="R121" s="91">
        <f>IFERROR(R53/Q53,"")</f>
        <v/>
      </c>
      <c r="S121" s="91">
        <f>IFERROR(S53/R53,"")</f>
        <v/>
      </c>
      <c r="T121" s="91">
        <f>IFERROR(T53/S53,"")</f>
        <v/>
      </c>
      <c r="U121" s="91">
        <f>IFERROR(U53/T53,"")</f>
        <v/>
      </c>
      <c r="V121" s="91">
        <f>IFERROR(V53/U53,"")</f>
        <v/>
      </c>
      <c r="W121" s="91">
        <f>IFERROR(W53/V53,"")</f>
        <v/>
      </c>
      <c r="X121" s="91">
        <f>IFERROR(X53/W53,"")</f>
        <v/>
      </c>
      <c r="Y121" s="91">
        <f>IFERROR(Y53/X53,"")</f>
        <v/>
      </c>
      <c r="Z121" s="91">
        <f>IFERROR(Z53/Y53,"")</f>
        <v/>
      </c>
      <c r="AA121" s="91">
        <f>IFERROR(AA53/Z53,"")</f>
        <v/>
      </c>
      <c r="AB121" s="91">
        <f>IFERROR(AB53/AA53,"")</f>
        <v/>
      </c>
      <c r="AC121" s="91">
        <f>IFERROR(AC53/AB53,"")</f>
        <v/>
      </c>
    </row>
    <row r="122">
      <c r="A122" s="102">
        <f>A54</f>
        <v/>
      </c>
      <c r="B122" s="100" t="inlineStr">
        <is>
          <t>预测</t>
        </is>
      </c>
      <c r="C122" s="91">
        <f>IFERROR(AVERAGE(F122:AC122),"")</f>
        <v/>
      </c>
      <c r="D122" s="91">
        <f>IFERROR(MAX(F122:AC122),"")</f>
        <v/>
      </c>
      <c r="E122" s="91">
        <f>IFERROR(MIN(F122:AC122),"")</f>
        <v/>
      </c>
      <c r="F122" s="91">
        <f>IFERROR(F54/AC52,"")</f>
        <v/>
      </c>
      <c r="G122" s="91">
        <f>IFERROR(G54/F54,"")</f>
        <v/>
      </c>
      <c r="H122" s="91">
        <f>IFERROR(H54/G54,"")</f>
        <v/>
      </c>
      <c r="I122" s="91">
        <f>IFERROR(I54/H54,"")</f>
        <v/>
      </c>
      <c r="J122" s="91">
        <f>IFERROR(J54/I54,"")</f>
        <v/>
      </c>
      <c r="K122" s="91">
        <f>IFERROR(K54/J54,"")</f>
        <v/>
      </c>
      <c r="L122" s="91">
        <f>IFERROR(L54/K54,"")</f>
        <v/>
      </c>
      <c r="M122" s="91">
        <f>IFERROR(M54/L54,"")</f>
        <v/>
      </c>
      <c r="N122" s="91">
        <f>IFERROR(N54/M54,"")</f>
        <v/>
      </c>
      <c r="O122" s="91">
        <f>IFERROR(O54/N54,"")</f>
        <v/>
      </c>
      <c r="P122" s="91">
        <f>IFERROR(P54/O54,"")</f>
        <v/>
      </c>
      <c r="Q122" s="91">
        <f>IFERROR(Q54/P54,"")</f>
        <v/>
      </c>
      <c r="R122" s="91">
        <f>IFERROR(R54/Q54,"")</f>
        <v/>
      </c>
      <c r="S122" s="91">
        <f>IFERROR(S54/R54,"")</f>
        <v/>
      </c>
      <c r="T122" s="91">
        <f>IFERROR(T54/S54,"")</f>
        <v/>
      </c>
      <c r="U122" s="91">
        <f>IFERROR(U54/T54,"")</f>
        <v/>
      </c>
      <c r="V122" s="91">
        <f>IFERROR(V54/U54,"")</f>
        <v/>
      </c>
      <c r="W122" s="91">
        <f>IFERROR(W54/V54,"")</f>
        <v/>
      </c>
      <c r="X122" s="91">
        <f>IFERROR(X54/W54,"")</f>
        <v/>
      </c>
      <c r="Y122" s="91">
        <f>IFERROR(Y54/X54,"")</f>
        <v/>
      </c>
      <c r="Z122" s="91">
        <f>IFERROR(Z54/Y54,"")</f>
        <v/>
      </c>
      <c r="AA122" s="91">
        <f>IFERROR(AA54/Z54,"")</f>
        <v/>
      </c>
      <c r="AB122" s="91">
        <f>IFERROR(AB54/AA54,"")</f>
        <v/>
      </c>
      <c r="AC122" s="91">
        <f>IFERROR(AC54/AB54,"")</f>
        <v/>
      </c>
    </row>
    <row r="123">
      <c r="A123" s="102">
        <f>A55</f>
        <v/>
      </c>
      <c r="B123" s="100" t="inlineStr">
        <is>
          <t>实际</t>
        </is>
      </c>
      <c r="C123" s="91">
        <f>IFERROR(AVERAGE(F123:AC123),"")</f>
        <v/>
      </c>
      <c r="D123" s="91">
        <f>IFERROR(MAX(F123:AC123),"")</f>
        <v/>
      </c>
      <c r="E123" s="91">
        <f>IFERROR(MIN(F123:AC123),"")</f>
        <v/>
      </c>
      <c r="F123" s="91">
        <f>IFERROR(F55/AC53,"")</f>
        <v/>
      </c>
      <c r="G123" s="91">
        <f>IFERROR(G55/F55,"")</f>
        <v/>
      </c>
      <c r="H123" s="91">
        <f>IFERROR(H55/G55,"")</f>
        <v/>
      </c>
      <c r="I123" s="91">
        <f>IFERROR(I55/H55,"")</f>
        <v/>
      </c>
      <c r="J123" s="91">
        <f>IFERROR(J55/I55,"")</f>
        <v/>
      </c>
      <c r="K123" s="91">
        <f>IFERROR(K55/J55,"")</f>
        <v/>
      </c>
      <c r="L123" s="91">
        <f>IFERROR(L55/K55,"")</f>
        <v/>
      </c>
      <c r="M123" s="91">
        <f>IFERROR(M55/L55,"")</f>
        <v/>
      </c>
      <c r="N123" s="91">
        <f>IFERROR(N55/M55,"")</f>
        <v/>
      </c>
      <c r="O123" s="91">
        <f>IFERROR(O55/N55,"")</f>
        <v/>
      </c>
      <c r="P123" s="91">
        <f>IFERROR(P55/O55,"")</f>
        <v/>
      </c>
      <c r="Q123" s="91">
        <f>IFERROR(Q55/P55,"")</f>
        <v/>
      </c>
      <c r="R123" s="91">
        <f>IFERROR(R55/Q55,"")</f>
        <v/>
      </c>
      <c r="S123" s="91">
        <f>IFERROR(S55/R55,"")</f>
        <v/>
      </c>
      <c r="T123" s="91">
        <f>IFERROR(T55/S55,"")</f>
        <v/>
      </c>
      <c r="U123" s="91">
        <f>IFERROR(U55/T55,"")</f>
        <v/>
      </c>
      <c r="V123" s="91">
        <f>IFERROR(V55/U55,"")</f>
        <v/>
      </c>
      <c r="W123" s="91">
        <f>IFERROR(W55/V55,"")</f>
        <v/>
      </c>
      <c r="X123" s="91">
        <f>IFERROR(X55/W55,"")</f>
        <v/>
      </c>
      <c r="Y123" s="91">
        <f>IFERROR(Y55/X55,"")</f>
        <v/>
      </c>
      <c r="Z123" s="91">
        <f>IFERROR(Z55/Y55,"")</f>
        <v/>
      </c>
      <c r="AA123" s="91">
        <f>IFERROR(AA55/Z55,"")</f>
        <v/>
      </c>
      <c r="AB123" s="91">
        <f>IFERROR(AB55/AA55,"")</f>
        <v/>
      </c>
      <c r="AC123" s="91">
        <f>IFERROR(AC55/AB55,"")</f>
        <v/>
      </c>
    </row>
    <row r="124">
      <c r="A124" s="102">
        <f>A56</f>
        <v/>
      </c>
      <c r="B124" s="100" t="inlineStr">
        <is>
          <t>预测</t>
        </is>
      </c>
      <c r="C124" s="91">
        <f>IFERROR(AVERAGE(F124:AC124),"")</f>
        <v/>
      </c>
      <c r="D124" s="91">
        <f>IFERROR(MAX(F124:AC124),"")</f>
        <v/>
      </c>
      <c r="E124" s="91">
        <f>IFERROR(MIN(F124:AC124),"")</f>
        <v/>
      </c>
      <c r="F124" s="91">
        <f>IFERROR(F56/AC54,"")</f>
        <v/>
      </c>
      <c r="G124" s="91">
        <f>IFERROR(G56/F56,"")</f>
        <v/>
      </c>
      <c r="H124" s="91">
        <f>IFERROR(H56/G56,"")</f>
        <v/>
      </c>
      <c r="I124" s="91">
        <f>IFERROR(I56/H56,"")</f>
        <v/>
      </c>
      <c r="J124" s="91">
        <f>IFERROR(J56/I56,"")</f>
        <v/>
      </c>
      <c r="K124" s="91">
        <f>IFERROR(K56/J56,"")</f>
        <v/>
      </c>
      <c r="L124" s="91">
        <f>IFERROR(L56/K56,"")</f>
        <v/>
      </c>
      <c r="M124" s="91">
        <f>IFERROR(M56/L56,"")</f>
        <v/>
      </c>
      <c r="N124" s="91">
        <f>IFERROR(N56/M56,"")</f>
        <v/>
      </c>
      <c r="O124" s="91">
        <f>IFERROR(O56/N56,"")</f>
        <v/>
      </c>
      <c r="P124" s="91">
        <f>IFERROR(P56/O56,"")</f>
        <v/>
      </c>
      <c r="Q124" s="91">
        <f>IFERROR(Q56/P56,"")</f>
        <v/>
      </c>
      <c r="R124" s="91">
        <f>IFERROR(R56/Q56,"")</f>
        <v/>
      </c>
      <c r="S124" s="91">
        <f>IFERROR(S56/R56,"")</f>
        <v/>
      </c>
      <c r="T124" s="91">
        <f>IFERROR(T56/S56,"")</f>
        <v/>
      </c>
      <c r="U124" s="91">
        <f>IFERROR(U56/T56,"")</f>
        <v/>
      </c>
      <c r="V124" s="91">
        <f>IFERROR(V56/U56,"")</f>
        <v/>
      </c>
      <c r="W124" s="91">
        <f>IFERROR(W56/V56,"")</f>
        <v/>
      </c>
      <c r="X124" s="91">
        <f>IFERROR(X56/W56,"")</f>
        <v/>
      </c>
      <c r="Y124" s="91">
        <f>IFERROR(Y56/X56,"")</f>
        <v/>
      </c>
      <c r="Z124" s="91">
        <f>IFERROR(Z56/Y56,"")</f>
        <v/>
      </c>
      <c r="AA124" s="91">
        <f>IFERROR(AA56/Z56,"")</f>
        <v/>
      </c>
      <c r="AB124" s="91">
        <f>IFERROR(AB56/AA56,"")</f>
        <v/>
      </c>
      <c r="AC124" s="91">
        <f>IFERROR(AC56/AB56,"")</f>
        <v/>
      </c>
    </row>
    <row r="125">
      <c r="A125" s="102">
        <f>A57</f>
        <v/>
      </c>
      <c r="B125" s="100" t="inlineStr">
        <is>
          <t>实际</t>
        </is>
      </c>
      <c r="C125" s="91">
        <f>IFERROR(AVERAGE(F125:AC125),"")</f>
        <v/>
      </c>
      <c r="D125" s="91">
        <f>IFERROR(MAX(F125:AC125),"")</f>
        <v/>
      </c>
      <c r="E125" s="91">
        <f>IFERROR(MIN(F125:AC125),"")</f>
        <v/>
      </c>
      <c r="F125" s="91">
        <f>IFERROR(F57/AC55,"")</f>
        <v/>
      </c>
      <c r="G125" s="91">
        <f>IFERROR(G57/F57,"")</f>
        <v/>
      </c>
      <c r="H125" s="91">
        <f>IFERROR(H57/G57,"")</f>
        <v/>
      </c>
      <c r="I125" s="91">
        <f>IFERROR(I57/H57,"")</f>
        <v/>
      </c>
      <c r="J125" s="91">
        <f>IFERROR(J57/I57,"")</f>
        <v/>
      </c>
      <c r="K125" s="91">
        <f>IFERROR(K57/J57,"")</f>
        <v/>
      </c>
      <c r="L125" s="91">
        <f>IFERROR(L57/K57,"")</f>
        <v/>
      </c>
      <c r="M125" s="91">
        <f>IFERROR(M57/L57,"")</f>
        <v/>
      </c>
      <c r="N125" s="91">
        <f>IFERROR(N57/M57,"")</f>
        <v/>
      </c>
      <c r="O125" s="91">
        <f>IFERROR(O57/N57,"")</f>
        <v/>
      </c>
      <c r="P125" s="91">
        <f>IFERROR(P57/O57,"")</f>
        <v/>
      </c>
      <c r="Q125" s="91">
        <f>IFERROR(Q57/P57,"")</f>
        <v/>
      </c>
      <c r="R125" s="91">
        <f>IFERROR(R57/Q57,"")</f>
        <v/>
      </c>
      <c r="S125" s="91">
        <f>IFERROR(S57/R57,"")</f>
        <v/>
      </c>
      <c r="T125" s="91">
        <f>IFERROR(T57/S57,"")</f>
        <v/>
      </c>
      <c r="U125" s="91">
        <f>IFERROR(U57/T57,"")</f>
        <v/>
      </c>
      <c r="V125" s="91">
        <f>IFERROR(V57/U57,"")</f>
        <v/>
      </c>
      <c r="W125" s="91">
        <f>IFERROR(W57/V57,"")</f>
        <v/>
      </c>
      <c r="X125" s="91">
        <f>IFERROR(X57/W57,"")</f>
        <v/>
      </c>
      <c r="Y125" s="91">
        <f>IFERROR(Y57/X57,"")</f>
        <v/>
      </c>
      <c r="Z125" s="91">
        <f>IFERROR(Z57/Y57,"")</f>
        <v/>
      </c>
      <c r="AA125" s="91">
        <f>IFERROR(AA57/Z57,"")</f>
        <v/>
      </c>
      <c r="AB125" s="91">
        <f>IFERROR(AB57/AA57,"")</f>
        <v/>
      </c>
      <c r="AC125" s="91">
        <f>IFERROR(AC57/AB57,"")</f>
        <v/>
      </c>
    </row>
    <row r="126">
      <c r="A126" s="102">
        <f>A58</f>
        <v/>
      </c>
      <c r="B126" s="100" t="inlineStr">
        <is>
          <t>预测</t>
        </is>
      </c>
      <c r="C126" s="91">
        <f>IFERROR(AVERAGE(F126:AC126),"")</f>
        <v/>
      </c>
      <c r="D126" s="91">
        <f>IFERROR(MAX(F126:AC126),"")</f>
        <v/>
      </c>
      <c r="E126" s="91">
        <f>IFERROR(MIN(F126:AC126),"")</f>
        <v/>
      </c>
      <c r="F126" s="91">
        <f>IFERROR(F58/AC56,"")</f>
        <v/>
      </c>
      <c r="G126" s="91">
        <f>IFERROR(G58/F58,"")</f>
        <v/>
      </c>
      <c r="H126" s="91">
        <f>IFERROR(H58/G58,"")</f>
        <v/>
      </c>
      <c r="I126" s="91">
        <f>IFERROR(I58/H58,"")</f>
        <v/>
      </c>
      <c r="J126" s="91">
        <f>IFERROR(J58/I58,"")</f>
        <v/>
      </c>
      <c r="K126" s="91">
        <f>IFERROR(K58/J58,"")</f>
        <v/>
      </c>
      <c r="L126" s="91">
        <f>IFERROR(L58/K58,"")</f>
        <v/>
      </c>
      <c r="M126" s="91">
        <f>IFERROR(M58/L58,"")</f>
        <v/>
      </c>
      <c r="N126" s="91">
        <f>IFERROR(N58/M58,"")</f>
        <v/>
      </c>
      <c r="O126" s="91">
        <f>IFERROR(O58/N58,"")</f>
        <v/>
      </c>
      <c r="P126" s="91">
        <f>IFERROR(P58/O58,"")</f>
        <v/>
      </c>
      <c r="Q126" s="91">
        <f>IFERROR(Q58/P58,"")</f>
        <v/>
      </c>
      <c r="R126" s="91">
        <f>IFERROR(R58/Q58,"")</f>
        <v/>
      </c>
      <c r="S126" s="91">
        <f>IFERROR(S58/R58,"")</f>
        <v/>
      </c>
      <c r="T126" s="91">
        <f>IFERROR(T58/S58,"")</f>
        <v/>
      </c>
      <c r="U126" s="91">
        <f>IFERROR(U58/T58,"")</f>
        <v/>
      </c>
      <c r="V126" s="91">
        <f>IFERROR(V58/U58,"")</f>
        <v/>
      </c>
      <c r="W126" s="91">
        <f>IFERROR(W58/V58,"")</f>
        <v/>
      </c>
      <c r="X126" s="91">
        <f>IFERROR(X58/W58,"")</f>
        <v/>
      </c>
      <c r="Y126" s="91">
        <f>IFERROR(Y58/X58,"")</f>
        <v/>
      </c>
      <c r="Z126" s="91">
        <f>IFERROR(Z58/Y58,"")</f>
        <v/>
      </c>
      <c r="AA126" s="91">
        <f>IFERROR(AA58/Z58,"")</f>
        <v/>
      </c>
      <c r="AB126" s="91">
        <f>IFERROR(AB58/AA58,"")</f>
        <v/>
      </c>
      <c r="AC126" s="91">
        <f>IFERROR(AC58/AB58,"")</f>
        <v/>
      </c>
    </row>
    <row r="127">
      <c r="A127" s="102">
        <f>A59</f>
        <v/>
      </c>
      <c r="B127" s="100" t="inlineStr">
        <is>
          <t>实际</t>
        </is>
      </c>
      <c r="C127" s="91">
        <f>IFERROR(AVERAGE(F127:AC127),"")</f>
        <v/>
      </c>
      <c r="D127" s="91">
        <f>IFERROR(MAX(F127:AC127),"")</f>
        <v/>
      </c>
      <c r="E127" s="91">
        <f>IFERROR(MIN(F127:AC127),"")</f>
        <v/>
      </c>
      <c r="F127" s="91">
        <f>IFERROR(F59/AC57,"")</f>
        <v/>
      </c>
      <c r="G127" s="91">
        <f>IFERROR(G59/F59,"")</f>
        <v/>
      </c>
      <c r="H127" s="91">
        <f>IFERROR(H59/G59,"")</f>
        <v/>
      </c>
      <c r="I127" s="91">
        <f>IFERROR(I59/H59,"")</f>
        <v/>
      </c>
      <c r="J127" s="91">
        <f>IFERROR(J59/I59,"")</f>
        <v/>
      </c>
      <c r="K127" s="91">
        <f>IFERROR(K59/J59,"")</f>
        <v/>
      </c>
      <c r="L127" s="91">
        <f>IFERROR(L59/K59,"")</f>
        <v/>
      </c>
      <c r="M127" s="91">
        <f>IFERROR(M59/L59,"")</f>
        <v/>
      </c>
      <c r="N127" s="91">
        <f>IFERROR(N59/M59,"")</f>
        <v/>
      </c>
      <c r="O127" s="91">
        <f>IFERROR(O59/N59,"")</f>
        <v/>
      </c>
      <c r="P127" s="91">
        <f>IFERROR(P59/O59,"")</f>
        <v/>
      </c>
      <c r="Q127" s="91">
        <f>IFERROR(Q59/P59,"")</f>
        <v/>
      </c>
      <c r="R127" s="91">
        <f>IFERROR(R59/Q59,"")</f>
        <v/>
      </c>
      <c r="S127" s="91">
        <f>IFERROR(S59/R59,"")</f>
        <v/>
      </c>
      <c r="T127" s="91">
        <f>IFERROR(T59/S59,"")</f>
        <v/>
      </c>
      <c r="U127" s="91">
        <f>IFERROR(U59/T59,"")</f>
        <v/>
      </c>
      <c r="V127" s="91">
        <f>IFERROR(V59/U59,"")</f>
        <v/>
      </c>
      <c r="W127" s="91">
        <f>IFERROR(W59/V59,"")</f>
        <v/>
      </c>
      <c r="X127" s="91">
        <f>IFERROR(X59/W59,"")</f>
        <v/>
      </c>
      <c r="Y127" s="91">
        <f>IFERROR(Y59/X59,"")</f>
        <v/>
      </c>
      <c r="Z127" s="91">
        <f>IFERROR(Z59/Y59,"")</f>
        <v/>
      </c>
      <c r="AA127" s="91">
        <f>IFERROR(AA59/Z59,"")</f>
        <v/>
      </c>
      <c r="AB127" s="91">
        <f>IFERROR(AB59/AA59,"")</f>
        <v/>
      </c>
      <c r="AC127" s="91">
        <f>IFERROR(AC59/AB59,"")</f>
        <v/>
      </c>
    </row>
    <row r="128">
      <c r="A128" s="102">
        <f>A60</f>
        <v/>
      </c>
      <c r="B128" s="100" t="inlineStr">
        <is>
          <t>预测</t>
        </is>
      </c>
      <c r="C128" s="91">
        <f>IFERROR(AVERAGE(F128:AC128),"")</f>
        <v/>
      </c>
      <c r="D128" s="91">
        <f>IFERROR(MAX(F128:AC128),"")</f>
        <v/>
      </c>
      <c r="E128" s="91">
        <f>IFERROR(MIN(F128:AC128),"")</f>
        <v/>
      </c>
      <c r="F128" s="91">
        <f>IFERROR(F60/AC58,"")</f>
        <v/>
      </c>
      <c r="G128" s="91">
        <f>IFERROR(G60/F60,"")</f>
        <v/>
      </c>
      <c r="H128" s="91">
        <f>IFERROR(H60/G60,"")</f>
        <v/>
      </c>
      <c r="I128" s="91">
        <f>IFERROR(I60/H60,"")</f>
        <v/>
      </c>
      <c r="J128" s="91">
        <f>IFERROR(J60/I60,"")</f>
        <v/>
      </c>
      <c r="K128" s="91">
        <f>IFERROR(K60/J60,"")</f>
        <v/>
      </c>
      <c r="L128" s="91">
        <f>IFERROR(L60/K60,"")</f>
        <v/>
      </c>
      <c r="M128" s="91">
        <f>IFERROR(M60/L60,"")</f>
        <v/>
      </c>
      <c r="N128" s="91">
        <f>IFERROR(N60/M60,"")</f>
        <v/>
      </c>
      <c r="O128" s="91">
        <f>IFERROR(O60/N60,"")</f>
        <v/>
      </c>
      <c r="P128" s="91">
        <f>IFERROR(P60/O60,"")</f>
        <v/>
      </c>
      <c r="Q128" s="91">
        <f>IFERROR(Q60/P60,"")</f>
        <v/>
      </c>
      <c r="R128" s="91">
        <f>IFERROR(R60/Q60,"")</f>
        <v/>
      </c>
      <c r="S128" s="91">
        <f>IFERROR(S60/R60,"")</f>
        <v/>
      </c>
      <c r="T128" s="91">
        <f>IFERROR(T60/S60,"")</f>
        <v/>
      </c>
      <c r="U128" s="91">
        <f>IFERROR(U60/T60,"")</f>
        <v/>
      </c>
      <c r="V128" s="91">
        <f>IFERROR(V60/U60,"")</f>
        <v/>
      </c>
      <c r="W128" s="91">
        <f>IFERROR(W60/V60,"")</f>
        <v/>
      </c>
      <c r="X128" s="91">
        <f>IFERROR(X60/W60,"")</f>
        <v/>
      </c>
      <c r="Y128" s="91">
        <f>IFERROR(Y60/X60,"")</f>
        <v/>
      </c>
      <c r="Z128" s="91">
        <f>IFERROR(Z60/Y60,"")</f>
        <v/>
      </c>
      <c r="AA128" s="91">
        <f>IFERROR(AA60/Z60,"")</f>
        <v/>
      </c>
      <c r="AB128" s="91">
        <f>IFERROR(AB60/AA60,"")</f>
        <v/>
      </c>
      <c r="AC128" s="91">
        <f>IFERROR(AC60/AB60,"")</f>
        <v/>
      </c>
    </row>
    <row r="129">
      <c r="A129" s="102">
        <f>A61</f>
        <v/>
      </c>
      <c r="B129" s="100" t="inlineStr">
        <is>
          <t>实际</t>
        </is>
      </c>
      <c r="C129" s="91">
        <f>IFERROR(AVERAGE(F129:AC129),"")</f>
        <v/>
      </c>
      <c r="D129" s="91">
        <f>IFERROR(MAX(F129:AC129),"")</f>
        <v/>
      </c>
      <c r="E129" s="91">
        <f>IFERROR(MIN(F129:AC129),"")</f>
        <v/>
      </c>
      <c r="F129" s="91">
        <f>IFERROR(F61/AC59,"")</f>
        <v/>
      </c>
      <c r="G129" s="91">
        <f>IFERROR(G61/F61,"")</f>
        <v/>
      </c>
      <c r="H129" s="91">
        <f>IFERROR(H61/G61,"")</f>
        <v/>
      </c>
      <c r="I129" s="91">
        <f>IFERROR(I61/H61,"")</f>
        <v/>
      </c>
      <c r="J129" s="91">
        <f>IFERROR(J61/I61,"")</f>
        <v/>
      </c>
      <c r="K129" s="91">
        <f>IFERROR(K61/J61,"")</f>
        <v/>
      </c>
      <c r="L129" s="91">
        <f>IFERROR(L61/K61,"")</f>
        <v/>
      </c>
      <c r="M129" s="91">
        <f>IFERROR(M61/L61,"")</f>
        <v/>
      </c>
      <c r="N129" s="91">
        <f>IFERROR(N61/M61,"")</f>
        <v/>
      </c>
      <c r="O129" s="91">
        <f>IFERROR(O61/N61,"")</f>
        <v/>
      </c>
      <c r="P129" s="91">
        <f>IFERROR(P61/O61,"")</f>
        <v/>
      </c>
      <c r="Q129" s="91">
        <f>IFERROR(Q61/P61,"")</f>
        <v/>
      </c>
      <c r="R129" s="91">
        <f>IFERROR(R61/Q61,"")</f>
        <v/>
      </c>
      <c r="S129" s="91">
        <f>IFERROR(S61/R61,"")</f>
        <v/>
      </c>
      <c r="T129" s="91">
        <f>IFERROR(T61/S61,"")</f>
        <v/>
      </c>
      <c r="U129" s="91">
        <f>IFERROR(U61/T61,"")</f>
        <v/>
      </c>
      <c r="V129" s="91">
        <f>IFERROR(V61/U61,"")</f>
        <v/>
      </c>
      <c r="W129" s="91">
        <f>IFERROR(W61/V61,"")</f>
        <v/>
      </c>
      <c r="X129" s="91">
        <f>IFERROR(X61/W61,"")</f>
        <v/>
      </c>
      <c r="Y129" s="91">
        <f>IFERROR(Y61/X61,"")</f>
        <v/>
      </c>
      <c r="Z129" s="91">
        <f>IFERROR(Z61/Y61,"")</f>
        <v/>
      </c>
      <c r="AA129" s="91">
        <f>IFERROR(AA61/Z61,"")</f>
        <v/>
      </c>
      <c r="AB129" s="91">
        <f>IFERROR(AB61/AA61,"")</f>
        <v/>
      </c>
      <c r="AC129" s="91">
        <f>IFERROR(AC61/AB61,"")</f>
        <v/>
      </c>
    </row>
    <row r="130">
      <c r="A130" s="102">
        <f>A62</f>
        <v/>
      </c>
      <c r="B130" s="100" t="inlineStr">
        <is>
          <t>预测</t>
        </is>
      </c>
      <c r="C130" s="91">
        <f>IFERROR(AVERAGE(F130:AC130),"")</f>
        <v/>
      </c>
      <c r="D130" s="91">
        <f>IFERROR(MAX(F130:AC130),"")</f>
        <v/>
      </c>
      <c r="E130" s="91">
        <f>IFERROR(MIN(F130:AC130),"")</f>
        <v/>
      </c>
      <c r="F130" s="91">
        <f>IFERROR(F62/AC60,"")</f>
        <v/>
      </c>
      <c r="G130" s="91">
        <f>IFERROR(G62/F62,"")</f>
        <v/>
      </c>
      <c r="H130" s="91">
        <f>IFERROR(H62/G62,"")</f>
        <v/>
      </c>
      <c r="I130" s="91">
        <f>IFERROR(I62/H62,"")</f>
        <v/>
      </c>
      <c r="J130" s="91">
        <f>IFERROR(J62/I62,"")</f>
        <v/>
      </c>
      <c r="K130" s="91">
        <f>IFERROR(K62/J62,"")</f>
        <v/>
      </c>
      <c r="L130" s="91">
        <f>IFERROR(L62/K62,"")</f>
        <v/>
      </c>
      <c r="M130" s="91">
        <f>IFERROR(M62/L62,"")</f>
        <v/>
      </c>
      <c r="N130" s="91">
        <f>IFERROR(N62/M62,"")</f>
        <v/>
      </c>
      <c r="O130" s="91">
        <f>IFERROR(O62/N62,"")</f>
        <v/>
      </c>
      <c r="P130" s="91">
        <f>IFERROR(P62/O62,"")</f>
        <v/>
      </c>
      <c r="Q130" s="91">
        <f>IFERROR(Q62/P62,"")</f>
        <v/>
      </c>
      <c r="R130" s="91">
        <f>IFERROR(R62/Q62,"")</f>
        <v/>
      </c>
      <c r="S130" s="91">
        <f>IFERROR(S62/R62,"")</f>
        <v/>
      </c>
      <c r="T130" s="91">
        <f>IFERROR(T62/S62,"")</f>
        <v/>
      </c>
      <c r="U130" s="91">
        <f>IFERROR(U62/T62,"")</f>
        <v/>
      </c>
      <c r="V130" s="91">
        <f>IFERROR(V62/U62,"")</f>
        <v/>
      </c>
      <c r="W130" s="91">
        <f>IFERROR(W62/V62,"")</f>
        <v/>
      </c>
      <c r="X130" s="91">
        <f>IFERROR(X62/W62,"")</f>
        <v/>
      </c>
      <c r="Y130" s="91">
        <f>IFERROR(Y62/X62,"")</f>
        <v/>
      </c>
      <c r="Z130" s="91">
        <f>IFERROR(Z62/Y62,"")</f>
        <v/>
      </c>
      <c r="AA130" s="91">
        <f>IFERROR(AA62/Z62,"")</f>
        <v/>
      </c>
      <c r="AB130" s="91">
        <f>IFERROR(AB62/AA62,"")</f>
        <v/>
      </c>
      <c r="AC130" s="91">
        <f>IFERROR(AC62/AB62,"")</f>
        <v/>
      </c>
    </row>
    <row r="131">
      <c r="A131" s="102">
        <f>A63</f>
        <v/>
      </c>
      <c r="B131" s="100" t="inlineStr">
        <is>
          <t>实际</t>
        </is>
      </c>
      <c r="C131" s="91">
        <f>IFERROR(AVERAGE(F131:AC131),"")</f>
        <v/>
      </c>
      <c r="D131" s="91">
        <f>IFERROR(MAX(F131:AC131),"")</f>
        <v/>
      </c>
      <c r="E131" s="91">
        <f>IFERROR(MIN(F131:AC131),"")</f>
        <v/>
      </c>
      <c r="F131" s="91">
        <f>IFERROR(F63/AC61,"")</f>
        <v/>
      </c>
      <c r="G131" s="91">
        <f>IFERROR(G63/F63,"")</f>
        <v/>
      </c>
      <c r="H131" s="91">
        <f>IFERROR(H63/G63,"")</f>
        <v/>
      </c>
      <c r="I131" s="91">
        <f>IFERROR(I63/H63,"")</f>
        <v/>
      </c>
      <c r="J131" s="91">
        <f>IFERROR(J63/I63,"")</f>
        <v/>
      </c>
      <c r="K131" s="91">
        <f>IFERROR(K63/J63,"")</f>
        <v/>
      </c>
      <c r="L131" s="91">
        <f>IFERROR(L63/K63,"")</f>
        <v/>
      </c>
      <c r="M131" s="91">
        <f>IFERROR(M63/L63,"")</f>
        <v/>
      </c>
      <c r="N131" s="91">
        <f>IFERROR(N63/M63,"")</f>
        <v/>
      </c>
      <c r="O131" s="91">
        <f>IFERROR(O63/N63,"")</f>
        <v/>
      </c>
      <c r="P131" s="91">
        <f>IFERROR(P63/O63,"")</f>
        <v/>
      </c>
      <c r="Q131" s="91">
        <f>IFERROR(Q63/P63,"")</f>
        <v/>
      </c>
      <c r="R131" s="91">
        <f>IFERROR(R63/Q63,"")</f>
        <v/>
      </c>
      <c r="S131" s="91">
        <f>IFERROR(S63/R63,"")</f>
        <v/>
      </c>
      <c r="T131" s="91">
        <f>IFERROR(T63/S63,"")</f>
        <v/>
      </c>
      <c r="U131" s="91">
        <f>IFERROR(U63/T63,"")</f>
        <v/>
      </c>
      <c r="V131" s="91">
        <f>IFERROR(V63/U63,"")</f>
        <v/>
      </c>
      <c r="W131" s="91">
        <f>IFERROR(W63/V63,"")</f>
        <v/>
      </c>
      <c r="X131" s="91">
        <f>IFERROR(X63/W63,"")</f>
        <v/>
      </c>
      <c r="Y131" s="91">
        <f>IFERROR(Y63/X63,"")</f>
        <v/>
      </c>
      <c r="Z131" s="91">
        <f>IFERROR(Z63/Y63,"")</f>
        <v/>
      </c>
      <c r="AA131" s="91">
        <f>IFERROR(AA63/Z63,"")</f>
        <v/>
      </c>
      <c r="AB131" s="91">
        <f>IFERROR(AB63/AA63,"")</f>
        <v/>
      </c>
      <c r="AC131" s="91">
        <f>IFERROR(AC63/AB63,"")</f>
        <v/>
      </c>
    </row>
    <row r="132">
      <c r="A132" s="102">
        <f>A64</f>
        <v/>
      </c>
      <c r="B132" s="100" t="inlineStr">
        <is>
          <t>预测</t>
        </is>
      </c>
      <c r="C132" s="91">
        <f>IFERROR(AVERAGE(F132:AC132),"")</f>
        <v/>
      </c>
      <c r="D132" s="91">
        <f>IFERROR(MAX(F132:AC132),"")</f>
        <v/>
      </c>
      <c r="E132" s="91">
        <f>IFERROR(MIN(F132:AC132),"")</f>
        <v/>
      </c>
      <c r="F132" s="91">
        <f>IFERROR(F64/AC62,"")</f>
        <v/>
      </c>
      <c r="G132" s="91">
        <f>IFERROR(G64/F64,"")</f>
        <v/>
      </c>
      <c r="H132" s="91">
        <f>IFERROR(H64/G64,"")</f>
        <v/>
      </c>
      <c r="I132" s="91">
        <f>IFERROR(I64/H64,"")</f>
        <v/>
      </c>
      <c r="J132" s="91">
        <f>IFERROR(J64/I64,"")</f>
        <v/>
      </c>
      <c r="K132" s="91">
        <f>IFERROR(K64/J64,"")</f>
        <v/>
      </c>
      <c r="L132" s="91">
        <f>IFERROR(L64/K64,"")</f>
        <v/>
      </c>
      <c r="M132" s="91">
        <f>IFERROR(M64/L64,"")</f>
        <v/>
      </c>
      <c r="N132" s="91">
        <f>IFERROR(N64/M64,"")</f>
        <v/>
      </c>
      <c r="O132" s="91">
        <f>IFERROR(O64/N64,"")</f>
        <v/>
      </c>
      <c r="P132" s="91">
        <f>IFERROR(P64/O64,"")</f>
        <v/>
      </c>
      <c r="Q132" s="91">
        <f>IFERROR(Q64/P64,"")</f>
        <v/>
      </c>
      <c r="R132" s="91">
        <f>IFERROR(R64/Q64,"")</f>
        <v/>
      </c>
      <c r="S132" s="91">
        <f>IFERROR(S64/R64,"")</f>
        <v/>
      </c>
      <c r="T132" s="91">
        <f>IFERROR(T64/S64,"")</f>
        <v/>
      </c>
      <c r="U132" s="91">
        <f>IFERROR(U64/T64,"")</f>
        <v/>
      </c>
      <c r="V132" s="91">
        <f>IFERROR(V64/U64,"")</f>
        <v/>
      </c>
      <c r="W132" s="91">
        <f>IFERROR(W64/V64,"")</f>
        <v/>
      </c>
      <c r="X132" s="91">
        <f>IFERROR(X64/W64,"")</f>
        <v/>
      </c>
      <c r="Y132" s="91">
        <f>IFERROR(Y64/X64,"")</f>
        <v/>
      </c>
      <c r="Z132" s="91">
        <f>IFERROR(Z64/Y64,"")</f>
        <v/>
      </c>
      <c r="AA132" s="91">
        <f>IFERROR(AA64/Z64,"")</f>
        <v/>
      </c>
      <c r="AB132" s="91">
        <f>IFERROR(AB64/AA64,"")</f>
        <v/>
      </c>
      <c r="AC132" s="91">
        <f>IFERROR(AC64/AB64,"")</f>
        <v/>
      </c>
    </row>
    <row r="133">
      <c r="A133" s="102">
        <f>A65</f>
        <v/>
      </c>
      <c r="B133" s="100" t="inlineStr">
        <is>
          <t>实际</t>
        </is>
      </c>
      <c r="C133" s="91">
        <f>IFERROR(AVERAGE(F133:AC133),"")</f>
        <v/>
      </c>
      <c r="D133" s="91">
        <f>IFERROR(MAX(F133:AC133),"")</f>
        <v/>
      </c>
      <c r="E133" s="91">
        <f>IFERROR(MIN(F133:AC133),"")</f>
        <v/>
      </c>
      <c r="F133" s="91">
        <f>IFERROR(F65/AC63,"")</f>
        <v/>
      </c>
      <c r="G133" s="91">
        <f>IFERROR(G65/F65,"")</f>
        <v/>
      </c>
      <c r="H133" s="91">
        <f>IFERROR(H65/G65,"")</f>
        <v/>
      </c>
      <c r="I133" s="91">
        <f>IFERROR(I65/H65,"")</f>
        <v/>
      </c>
      <c r="J133" s="91">
        <f>IFERROR(J65/I65,"")</f>
        <v/>
      </c>
      <c r="K133" s="91">
        <f>IFERROR(K65/J65,"")</f>
        <v/>
      </c>
      <c r="L133" s="91">
        <f>IFERROR(L65/K65,"")</f>
        <v/>
      </c>
      <c r="M133" s="91">
        <f>IFERROR(M65/L65,"")</f>
        <v/>
      </c>
      <c r="N133" s="91">
        <f>IFERROR(N65/M65,"")</f>
        <v/>
      </c>
      <c r="O133" s="91">
        <f>IFERROR(O65/N65,"")</f>
        <v/>
      </c>
      <c r="P133" s="91">
        <f>IFERROR(P65/O65,"")</f>
        <v/>
      </c>
      <c r="Q133" s="91">
        <f>IFERROR(Q65/P65,"")</f>
        <v/>
      </c>
      <c r="R133" s="91">
        <f>IFERROR(R65/Q65,"")</f>
        <v/>
      </c>
      <c r="S133" s="91">
        <f>IFERROR(S65/R65,"")</f>
        <v/>
      </c>
      <c r="T133" s="91">
        <f>IFERROR(T65/S65,"")</f>
        <v/>
      </c>
      <c r="U133" s="91">
        <f>IFERROR(U65/T65,"")</f>
        <v/>
      </c>
      <c r="V133" s="91">
        <f>IFERROR(V65/U65,"")</f>
        <v/>
      </c>
      <c r="W133" s="91">
        <f>IFERROR(W65/V65,"")</f>
        <v/>
      </c>
      <c r="X133" s="91">
        <f>IFERROR(X65/W65,"")</f>
        <v/>
      </c>
      <c r="Y133" s="91">
        <f>IFERROR(Y65/X65,"")</f>
        <v/>
      </c>
      <c r="Z133" s="91">
        <f>IFERROR(Z65/Y65,"")</f>
        <v/>
      </c>
      <c r="AA133" s="91">
        <f>IFERROR(AA65/Z65,"")</f>
        <v/>
      </c>
      <c r="AB133" s="91">
        <f>IFERROR(AB65/AA65,"")</f>
        <v/>
      </c>
      <c r="AC133" s="91">
        <f>IFERROR(AC65/AB65,"")</f>
        <v/>
      </c>
    </row>
  </sheetData>
  <autoFilter ref="A3:BC133"/>
  <conditionalFormatting sqref="D1">
    <cfRule type="dataBar" priority="48">
      <dataBar>
        <cfvo type="min"/>
        <cfvo type="max"/>
        <color rgb="FFFFB628"/>
      </dataBar>
    </cfRule>
  </conditionalFormatting>
  <conditionalFormatting sqref="E1">
    <cfRule type="dataBar" priority="51">
      <dataBar>
        <cfvo type="min"/>
        <cfvo type="max"/>
        <color rgb="FFFFB628"/>
      </dataBar>
    </cfRule>
  </conditionalFormatting>
  <conditionalFormatting sqref="F1:AC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43">
      <dataBar>
        <cfvo type="min"/>
        <cfvo type="max"/>
        <color rgb="FFFFB628"/>
      </dataBar>
    </cfRule>
  </conditionalFormatting>
  <conditionalFormatting sqref="E2">
    <cfRule type="dataBar" priority="45">
      <dataBar>
        <cfvo type="min"/>
        <cfvo type="max"/>
        <color rgb="FFFFB628"/>
      </dataBar>
    </cfRule>
  </conditionalFormatting>
  <conditionalFormatting sqref="F2:AC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57">
      <dataBar>
        <cfvo type="min"/>
        <cfvo type="max"/>
        <color rgb="FFFFB628"/>
      </dataBar>
    </cfRule>
  </conditionalFormatting>
  <conditionalFormatting sqref="D3">
    <cfRule type="dataBar" priority="49">
      <dataBar>
        <cfvo type="min"/>
        <cfvo type="max"/>
        <color rgb="FFFFB628"/>
      </dataBar>
    </cfRule>
  </conditionalFormatting>
  <conditionalFormatting sqref="E3">
    <cfRule type="dataBar" priority="52">
      <dataBar>
        <cfvo type="min"/>
        <cfvo type="max"/>
        <color rgb="FFFFB628"/>
      </dataBar>
    </cfRule>
  </conditionalFormatting>
  <conditionalFormatting sqref="AD6:AE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0:AE10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2:AE1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4:AE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6:AE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9">
    <cfRule type="dataBar" priority="29">
      <dataBar>
        <cfvo type="min"/>
        <cfvo type="max"/>
        <color rgb="FFFFB628"/>
      </dataBar>
    </cfRule>
  </conditionalFormatting>
  <conditionalFormatting sqref="E69">
    <cfRule type="dataBar" priority="33">
      <dataBar>
        <cfvo type="min"/>
        <cfvo type="max"/>
        <color rgb="FFFFB628"/>
      </dataBar>
    </cfRule>
  </conditionalFormatting>
  <conditionalFormatting sqref="F69:AC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0">
    <cfRule type="dataBar" priority="28">
      <dataBar>
        <cfvo type="min"/>
        <cfvo type="max"/>
        <color rgb="FFFFB628"/>
      </dataBar>
    </cfRule>
  </conditionalFormatting>
  <conditionalFormatting sqref="E70">
    <cfRule type="dataBar" priority="32">
      <dataBar>
        <cfvo type="min"/>
        <cfvo type="max"/>
        <color rgb="FFFFB628"/>
      </dataBar>
    </cfRule>
  </conditionalFormatting>
  <conditionalFormatting sqref="F70:AC7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1">
    <cfRule type="dataBar" priority="30">
      <dataBar>
        <cfvo type="min"/>
        <cfvo type="max"/>
        <color rgb="FFFFB628"/>
      </dataBar>
    </cfRule>
  </conditionalFormatting>
  <conditionalFormatting sqref="C1:C2">
    <cfRule type="dataBar" priority="56">
      <dataBar>
        <cfvo type="min"/>
        <cfvo type="max"/>
        <color rgb="FFFFB628"/>
      </dataBar>
    </cfRule>
  </conditionalFormatting>
  <conditionalFormatting sqref="C64:C65">
    <cfRule type="dataBar" priority="14">
      <dataBar>
        <cfvo type="min"/>
        <cfvo type="max"/>
        <color rgb="FFFFB628"/>
      </dataBar>
    </cfRule>
  </conditionalFormatting>
  <conditionalFormatting sqref="C69:C70">
    <cfRule type="dataBar" priority="36">
      <dataBar>
        <cfvo type="min"/>
        <cfvo type="max"/>
        <color rgb="FFFFB628"/>
      </dataBar>
    </cfRule>
  </conditionalFormatting>
  <conditionalFormatting sqref="C72:C131">
    <cfRule type="dataBar" priority="39">
      <dataBar>
        <cfvo type="min"/>
        <cfvo type="max"/>
        <color rgb="FFFFB628"/>
      </dataBar>
    </cfRule>
  </conditionalFormatting>
  <conditionalFormatting sqref="C132:C133">
    <cfRule type="dataBar" priority="9">
      <dataBar>
        <cfvo type="min"/>
        <cfvo type="max"/>
        <color rgb="FFFFB628"/>
      </dataBar>
    </cfRule>
  </conditionalFormatting>
  <conditionalFormatting sqref="D64:D65">
    <cfRule type="dataBar" priority="11">
      <dataBar>
        <cfvo type="min"/>
        <cfvo type="max"/>
        <color rgb="FFFFB628"/>
      </dataBar>
    </cfRule>
  </conditionalFormatting>
  <conditionalFormatting sqref="D72:D131">
    <cfRule type="dataBar" priority="27">
      <dataBar>
        <cfvo type="min"/>
        <cfvo type="max"/>
        <color rgb="FFFFB628"/>
      </dataBar>
    </cfRule>
  </conditionalFormatting>
  <conditionalFormatting sqref="D132:D133">
    <cfRule type="dataBar" priority="6">
      <dataBar>
        <cfvo type="min"/>
        <cfvo type="max"/>
        <color rgb="FFFFB628"/>
      </dataBar>
    </cfRule>
  </conditionalFormatting>
  <conditionalFormatting sqref="E64:E65">
    <cfRule type="dataBar" priority="12">
      <dataBar>
        <cfvo type="min"/>
        <cfvo type="max"/>
        <color rgb="FFFFB628"/>
      </dataBar>
    </cfRule>
  </conditionalFormatting>
  <conditionalFormatting sqref="E72:E131">
    <cfRule type="dataBar" priority="31">
      <dataBar>
        <cfvo type="min"/>
        <cfvo type="max"/>
        <color rgb="FFFFB628"/>
      </dataBar>
    </cfRule>
  </conditionalFormatting>
  <conditionalFormatting sqref="E132:E133">
    <cfRule type="dataBar" priority="7">
      <dataBar>
        <cfvo type="min"/>
        <cfvo type="max"/>
        <color rgb="FFFFB628"/>
      </dataBar>
    </cfRule>
  </conditionalFormatting>
  <conditionalFormatting sqref="F74:F13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2:F13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6:AD47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9:AD13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:AD5 F6:AC6 F8:AC8 F10:AC10 F12:AC12 F14:AC14 F16:AC16 F18:AC18 F20:AC20 F22:AC22 F24:AC24 F26:AC26 F28:AC28 F30:AC30 F32:AC32 F34:AC34 F36:AC36 F38:AC38 F40:AC40 F42:AC42 F44:AC44 F46:AC46 F48:AC48 F50:AC50 F52:AC52 F54:AC54 F56:AC56 F58:AC58 F60:AC60 F62:AC62 F68:AD68 F134:AD1048576 AD3 AD7:AD9 AD11 AD13 AD15 AD17:AD45 AD58:AD67 AD132:AD133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8 C134:C1048576">
    <cfRule type="dataBar" priority="151">
      <dataBar>
        <cfvo type="min"/>
        <cfvo type="max"/>
        <color rgb="FFFFB628"/>
      </dataBar>
    </cfRule>
  </conditionalFormatting>
  <conditionalFormatting sqref="D4:D63 D66:D67">
    <cfRule type="dataBar" priority="42">
      <dataBar>
        <cfvo type="min"/>
        <cfvo type="max"/>
        <color rgb="FFFFB628"/>
      </dataBar>
    </cfRule>
  </conditionalFormatting>
  <conditionalFormatting sqref="E4:E63 E66:E67">
    <cfRule type="dataBar" priority="44">
      <dataBar>
        <cfvo type="min"/>
        <cfvo type="max"/>
        <color rgb="FFFFB628"/>
      </dataBar>
    </cfRule>
  </conditionalFormatting>
  <conditionalFormatting sqref="AF4:BC3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AC7 F9:AC9 F11:AC11 F13:AC13 F15:AC15 F17:AC17 F19:AC19 F21:AC21 F23:AC23 F25:AC25 F27:AC27 F29:AC29 F31:AC31 F33:AC33 F35:AC35 F37:AC37 F39:AC39 F41:AC41 F43:AC43 F45:AC45 F47:AC47 F49:AC49 F51:AC51 F53:AC53 F55:AC55 F57:AC57 F59:AC59 F61:AC61 F63:AC63 F66:AC67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9:BC7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C6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8 D134:D1048576">
    <cfRule type="dataBar" priority="50">
      <dataBar>
        <cfvo type="min"/>
        <cfvo type="max"/>
        <color rgb="FFFFB628"/>
      </dataBar>
    </cfRule>
  </conditionalFormatting>
  <conditionalFormatting sqref="E68 E134:E1048576">
    <cfRule type="dataBar" priority="53">
      <dataBar>
        <cfvo type="min"/>
        <cfvo type="max"/>
        <color rgb="FFFFB628"/>
      </dataBar>
    </cfRule>
  </conditionalFormatting>
  <conditionalFormatting sqref="C71 E71">
    <cfRule type="dataBar" priority="37">
      <dataBar>
        <cfvo type="min"/>
        <cfvo type="max"/>
        <color rgb="FFFFB628"/>
      </dataBar>
    </cfRule>
  </conditionalFormatting>
  <conditionalFormatting sqref="F72:AC72 F73 G73:AC13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32:AC13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7">
    <outlinePr summaryBelow="1" summaryRight="1"/>
    <pageSetUpPr/>
  </sheetPr>
  <dimension ref="A1:BC65"/>
  <sheetViews>
    <sheetView workbookViewId="0">
      <pane ySplit="3" topLeftCell="A37" activePane="bottomLeft" state="frozen"/>
      <selection activeCell="A1" sqref="A1"/>
      <selection pane="bottomLeft" activeCell="AO20" sqref="AO20"/>
    </sheetView>
  </sheetViews>
  <sheetFormatPr baseColWidth="8" defaultColWidth="9" defaultRowHeight="14.4"/>
  <cols>
    <col width="10.8888888888889" customWidth="1" style="49" min="1" max="1"/>
    <col width="5.25" customWidth="1" style="49" min="2" max="2"/>
    <col width="8.96296296296296" customWidth="1" style="89" min="3" max="5"/>
    <col width="8.96296296296296" customWidth="1" style="49" min="6" max="30"/>
    <col width="10.8888888888889" customWidth="1" style="50" min="31" max="31"/>
    <col width="8.37962962962963" customWidth="1" style="104" min="32" max="34"/>
    <col width="8.37962962962963" customWidth="1" style="104" min="35" max="55"/>
    <col width="9" customWidth="1" style="49" min="56" max="16384"/>
  </cols>
  <sheetData>
    <row r="1">
      <c r="B1" s="80" t="inlineStr">
        <is>
          <t>预测</t>
        </is>
      </c>
      <c r="C1" s="84">
        <f>IFERROR(AVERAGE(F1:AC1),"")</f>
        <v/>
      </c>
      <c r="D1" s="91">
        <f>IFERROR(MAX(F1:AC1),"")</f>
        <v/>
      </c>
      <c r="E1" s="91">
        <f>IFERROR(MIN(F1:AC1),"")</f>
        <v/>
      </c>
      <c r="F1" s="82">
        <f>AVERAGEIFS(F$4:F$63,$B$4:$B$63,"预测")</f>
        <v/>
      </c>
      <c r="G1" s="82">
        <f>AVERAGEIFS(G$4:G$63,$B$4:$B$63,"预测")</f>
        <v/>
      </c>
      <c r="H1" s="82">
        <f>AVERAGEIFS(H$4:H$63,$B$4:$B$63,"预测")</f>
        <v/>
      </c>
      <c r="I1" s="82">
        <f>AVERAGEIFS(I$4:I$63,$B$4:$B$63,"预测")</f>
        <v/>
      </c>
      <c r="J1" s="82">
        <f>AVERAGEIFS(J$4:J$63,$B$4:$B$63,"预测")</f>
        <v/>
      </c>
      <c r="K1" s="82">
        <f>AVERAGEIFS(K$4:K$63,$B$4:$B$63,"预测")</f>
        <v/>
      </c>
      <c r="L1" s="82">
        <f>AVERAGEIFS(L$4:L$63,$B$4:$B$63,"预测")</f>
        <v/>
      </c>
      <c r="M1" s="82">
        <f>AVERAGEIFS(M$4:M$63,$B$4:$B$63,"预测")</f>
        <v/>
      </c>
      <c r="N1" s="82">
        <f>AVERAGEIFS(N$4:N$63,$B$4:$B$63,"预测")</f>
        <v/>
      </c>
      <c r="O1" s="82">
        <f>AVERAGEIFS(O$4:O$63,$B$4:$B$63,"预测")</f>
        <v/>
      </c>
      <c r="P1" s="82">
        <f>AVERAGEIFS(P$4:P$63,$B$4:$B$63,"预测")</f>
        <v/>
      </c>
      <c r="Q1" s="82">
        <f>AVERAGEIFS(Q$4:Q$63,$B$4:$B$63,"预测")</f>
        <v/>
      </c>
      <c r="R1" s="82">
        <f>AVERAGEIFS(R$4:R$63,$B$4:$B$63,"预测")</f>
        <v/>
      </c>
      <c r="S1" s="82">
        <f>AVERAGEIFS(S$4:S$63,$B$4:$B$63,"预测")</f>
        <v/>
      </c>
      <c r="T1" s="82">
        <f>AVERAGEIFS(T$4:T$63,$B$4:$B$63,"预测")</f>
        <v/>
      </c>
      <c r="U1" s="82">
        <f>AVERAGEIFS(U$4:U$63,$B$4:$B$63,"预测")</f>
        <v/>
      </c>
      <c r="V1" s="82">
        <f>AVERAGEIFS(V$4:V$63,$B$4:$B$63,"预测")</f>
        <v/>
      </c>
      <c r="W1" s="82">
        <f>AVERAGEIFS(W$4:W$63,$B$4:$B$63,"预测")</f>
        <v/>
      </c>
      <c r="X1" s="82">
        <f>AVERAGEIFS(X$4:X$63,$B$4:$B$63,"预测")</f>
        <v/>
      </c>
      <c r="Y1" s="82">
        <f>AVERAGEIFS(Y$4:Y$63,$B$4:$B$63,"预测")</f>
        <v/>
      </c>
      <c r="Z1" s="82">
        <f>AVERAGEIFS(Z$4:Z$63,$B$4:$B$63,"预测")</f>
        <v/>
      </c>
      <c r="AA1" s="82">
        <f>AVERAGEIFS(AA$4:AA$63,$B$4:$B$63,"预测")</f>
        <v/>
      </c>
      <c r="AB1" s="82">
        <f>AVERAGEIFS(AB$4:AB$63,$B$4:$B$63,"预测")</f>
        <v/>
      </c>
      <c r="AC1" s="82">
        <f>AVERAGEIFS(AC$4:AC$63,$B$4:$B$63,"预测")</f>
        <v/>
      </c>
      <c r="AD1" s="82" t="n"/>
      <c r="AF1" s="105">
        <f>COUNTIF(AF4:AF33,"&gt;0")/COUNT(AF4:AF33)</f>
        <v/>
      </c>
      <c r="AG1" s="105">
        <f>COUNTIF(AG4:AG33,"&gt;0")/COUNT(AG4:AG33)</f>
        <v/>
      </c>
      <c r="AH1" s="105">
        <f>COUNTIF(AH4:AH33,"&gt;0")/COUNT(AH4:AH33)</f>
        <v/>
      </c>
      <c r="AI1" s="105">
        <f>COUNTIF(AI4:AI33,"&gt;0")/COUNT(AI4:AI33)</f>
        <v/>
      </c>
      <c r="AJ1" s="105">
        <f>COUNTIF(AJ4:AJ33,"&gt;0")/COUNT(AJ4:AJ33)</f>
        <v/>
      </c>
      <c r="AK1" s="105">
        <f>COUNTIF(AK4:AK33,"&gt;0")/COUNT(AK4:AK33)</f>
        <v/>
      </c>
      <c r="AL1" s="105">
        <f>COUNTIF(AL4:AL33,"&gt;0")/COUNT(AL4:AL33)</f>
        <v/>
      </c>
      <c r="AM1" s="105">
        <f>COUNTIF(AM4:AM33,"&gt;0")/COUNT(AM4:AM33)</f>
        <v/>
      </c>
      <c r="AN1" s="105">
        <f>COUNTIF(AN4:AN33,"&gt;0")/COUNT(AN4:AN33)</f>
        <v/>
      </c>
      <c r="AO1" s="105">
        <f>COUNTIF(AO4:AO33,"&gt;0")/COUNT(AO4:AO33)</f>
        <v/>
      </c>
      <c r="AP1" s="105">
        <f>COUNTIF(AP4:AP33,"&gt;0")/COUNT(AP4:AP33)</f>
        <v/>
      </c>
      <c r="AQ1" s="105">
        <f>COUNTIF(AQ4:AQ33,"&gt;0")/COUNT(AQ4:AQ33)</f>
        <v/>
      </c>
      <c r="AR1" s="105">
        <f>COUNTIF(AR4:AR33,"&gt;0")/COUNT(AR4:AR33)</f>
        <v/>
      </c>
      <c r="AS1" s="105">
        <f>COUNTIF(AS4:AS33,"&gt;0")/COUNT(AS4:AS33)</f>
        <v/>
      </c>
      <c r="AT1" s="105">
        <f>COUNTIF(AT4:AT33,"&gt;0")/COUNT(AT4:AT33)</f>
        <v/>
      </c>
      <c r="AU1" s="105">
        <f>COUNTIF(AU4:AU33,"&gt;0")/COUNT(AU4:AU33)</f>
        <v/>
      </c>
      <c r="AV1" s="105">
        <f>COUNTIF(AV4:AV33,"&gt;0")/COUNT(AV4:AV33)</f>
        <v/>
      </c>
      <c r="AW1" s="105">
        <f>COUNTIF(AW4:AW33,"&gt;0")/COUNT(AW4:AW33)</f>
        <v/>
      </c>
      <c r="AX1" s="105">
        <f>COUNTIF(AX4:AX33,"&gt;0")/COUNT(AX4:AX33)</f>
        <v/>
      </c>
      <c r="AY1" s="105">
        <f>COUNTIF(AY4:AY33,"&gt;0")/COUNT(AY4:AY33)</f>
        <v/>
      </c>
      <c r="AZ1" s="105">
        <f>COUNTIF(AZ4:AZ33,"&gt;0")/COUNT(AZ4:AZ33)</f>
        <v/>
      </c>
      <c r="BA1" s="105">
        <f>COUNTIF(BA4:BA33,"&gt;0")/COUNT(BA4:BA33)</f>
        <v/>
      </c>
      <c r="BB1" s="105">
        <f>COUNTIF(BB4:BB33,"&gt;0")/COUNT(BB4:BB33)</f>
        <v/>
      </c>
      <c r="BC1" s="105">
        <f>COUNTIF(BC4:BC33,"&gt;0")/COUNT(BC4:BC33)</f>
        <v/>
      </c>
    </row>
    <row r="2" customFormat="1" s="89">
      <c r="A2" s="89" t="n"/>
      <c r="B2" s="82" t="inlineStr">
        <is>
          <t>实际</t>
        </is>
      </c>
      <c r="C2" s="84">
        <f>IFERROR(AVERAGE(F2:AC2),"")</f>
        <v/>
      </c>
      <c r="D2" s="91">
        <f>IFERROR(MAX(F2:AC2),"")</f>
        <v/>
      </c>
      <c r="E2" s="91">
        <f>IFERROR(MIN(F2:AC2),"")</f>
        <v/>
      </c>
      <c r="F2" s="82">
        <f>AVERAGEIFS(F$4:F$63,$B$4:$B$63,"实际")</f>
        <v/>
      </c>
      <c r="G2" s="82">
        <f>AVERAGEIFS(G$4:G$63,$B$4:$B$63,"实际")</f>
        <v/>
      </c>
      <c r="H2" s="82">
        <f>AVERAGEIFS(H$4:H$63,$B$4:$B$63,"实际")</f>
        <v/>
      </c>
      <c r="I2" s="82">
        <f>AVERAGEIFS(I$4:I$63,$B$4:$B$63,"实际")</f>
        <v/>
      </c>
      <c r="J2" s="82">
        <f>AVERAGEIFS(J$4:J$63,$B$4:$B$63,"实际")</f>
        <v/>
      </c>
      <c r="K2" s="82">
        <f>AVERAGEIFS(K$4:K$63,$B$4:$B$63,"实际")</f>
        <v/>
      </c>
      <c r="L2" s="82">
        <f>AVERAGEIFS(L$4:L$63,$B$4:$B$63,"实际")</f>
        <v/>
      </c>
      <c r="M2" s="82">
        <f>AVERAGEIFS(M$4:M$63,$B$4:$B$63,"实际")</f>
        <v/>
      </c>
      <c r="N2" s="82">
        <f>AVERAGEIFS(N$4:N$63,$B$4:$B$63,"实际")</f>
        <v/>
      </c>
      <c r="O2" s="82">
        <f>AVERAGEIFS(O$4:O$63,$B$4:$B$63,"实际")</f>
        <v/>
      </c>
      <c r="P2" s="82">
        <f>AVERAGEIFS(P$4:P$63,$B$4:$B$63,"实际")</f>
        <v/>
      </c>
      <c r="Q2" s="82">
        <f>AVERAGEIFS(Q$4:Q$63,$B$4:$B$63,"实际")</f>
        <v/>
      </c>
      <c r="R2" s="82">
        <f>AVERAGEIFS(R$4:R$63,$B$4:$B$63,"实际")</f>
        <v/>
      </c>
      <c r="S2" s="82">
        <f>AVERAGEIFS(S$4:S$63,$B$4:$B$63,"实际")</f>
        <v/>
      </c>
      <c r="T2" s="82">
        <f>AVERAGEIFS(T$4:T$63,$B$4:$B$63,"实际")</f>
        <v/>
      </c>
      <c r="U2" s="82">
        <f>AVERAGEIFS(U$4:U$63,$B$4:$B$63,"实际")</f>
        <v/>
      </c>
      <c r="V2" s="82">
        <f>AVERAGEIFS(V$4:V$63,$B$4:$B$63,"实际")</f>
        <v/>
      </c>
      <c r="W2" s="82">
        <f>AVERAGEIFS(W$4:W$63,$B$4:$B$63,"实际")</f>
        <v/>
      </c>
      <c r="X2" s="82">
        <f>AVERAGEIFS(X$4:X$63,$B$4:$B$63,"实际")</f>
        <v/>
      </c>
      <c r="Y2" s="82">
        <f>AVERAGEIFS(Y$4:Y$63,$B$4:$B$63,"实际")</f>
        <v/>
      </c>
      <c r="Z2" s="82">
        <f>AVERAGEIFS(Z$4:Z$63,$B$4:$B$63,"实际")</f>
        <v/>
      </c>
      <c r="AA2" s="82">
        <f>AVERAGEIFS(AA$4:AA$63,$B$4:$B$63,"实际")</f>
        <v/>
      </c>
      <c r="AB2" s="82">
        <f>AVERAGEIFS(AB$4:AB$63,$B$4:$B$63,"实际")</f>
        <v/>
      </c>
      <c r="AC2" s="82">
        <f>AVERAGEIFS(AC$4:AC$63,$B$4:$B$63,"实际")</f>
        <v/>
      </c>
      <c r="AD2" s="82" t="n"/>
      <c r="AE2" s="90" t="n"/>
      <c r="AF2" s="105">
        <f t="array" ref="AF2">AVERAGE(ABS(AF4:AF34))</f>
        <v/>
      </c>
      <c r="AG2" s="105">
        <f t="array" ref="AG2">AVERAGE(ABS(AG4:AG34))</f>
        <v/>
      </c>
      <c r="AH2" s="105">
        <f t="array" ref="AH2">AVERAGE(ABS(AH4:AH34))</f>
        <v/>
      </c>
      <c r="AI2" s="105">
        <f t="array" ref="AI2">AVERAGE(ABS(AI4:AI34))</f>
        <v/>
      </c>
      <c r="AJ2" s="105">
        <f t="array" ref="AJ2">AVERAGE(ABS(AJ4:AJ34))</f>
        <v/>
      </c>
      <c r="AK2" s="105">
        <f t="array" ref="AK2">AVERAGE(ABS(AK4:AK34))</f>
        <v/>
      </c>
      <c r="AL2" s="105">
        <f t="array" ref="AL2">AVERAGE(ABS(AL4:AL34))</f>
        <v/>
      </c>
      <c r="AM2" s="105">
        <f t="array" ref="AM2">AVERAGE(ABS(AM4:AM34))</f>
        <v/>
      </c>
      <c r="AN2" s="105">
        <f t="array" ref="AN2">AVERAGE(ABS(AN4:AN34))</f>
        <v/>
      </c>
      <c r="AO2" s="105">
        <f t="array" ref="AO2">AVERAGE(ABS(AO4:AO34))</f>
        <v/>
      </c>
      <c r="AP2" s="105">
        <f t="array" ref="AP2">AVERAGE(ABS(AP4:AP34))</f>
        <v/>
      </c>
      <c r="AQ2" s="105">
        <f t="array" ref="AQ2">AVERAGE(ABS(AQ4:AQ34))</f>
        <v/>
      </c>
      <c r="AR2" s="105">
        <f t="array" ref="AR2">AVERAGE(ABS(AR4:AR34))</f>
        <v/>
      </c>
      <c r="AS2" s="105">
        <f t="array" ref="AS2">AVERAGE(ABS(AS4:AS34))</f>
        <v/>
      </c>
      <c r="AT2" s="105">
        <f t="array" ref="AT2">AVERAGE(ABS(AT4:AT34))</f>
        <v/>
      </c>
      <c r="AU2" s="105">
        <f t="array" ref="AU2">AVERAGE(ABS(AU4:AU34))</f>
        <v/>
      </c>
      <c r="AV2" s="105">
        <f t="array" ref="AV2">AVERAGE(ABS(AV4:AV34))</f>
        <v/>
      </c>
      <c r="AW2" s="105">
        <f t="array" ref="AW2">AVERAGE(ABS(AW4:AW34))</f>
        <v/>
      </c>
      <c r="AX2" s="105">
        <f t="array" ref="AX2">AVERAGE(ABS(AX4:AX34))</f>
        <v/>
      </c>
      <c r="AY2" s="105">
        <f t="array" ref="AY2">AVERAGE(ABS(AY4:AY34))</f>
        <v/>
      </c>
      <c r="AZ2" s="105">
        <f t="array" ref="AZ2">AVERAGE(ABS(AZ4:AZ34))</f>
        <v/>
      </c>
      <c r="BA2" s="105">
        <f t="array" ref="BA2">AVERAGE(ABS(BA4:BA34))</f>
        <v/>
      </c>
      <c r="BB2" s="105">
        <f t="array" ref="BB2">AVERAGE(ABS(BB4:BB34))</f>
        <v/>
      </c>
      <c r="BC2" s="105">
        <f t="array" ref="BC2">AVERAGE(ABS(BC4:BC34))</f>
        <v/>
      </c>
    </row>
    <row r="3" customFormat="1" s="59">
      <c r="A3" s="93" t="inlineStr">
        <is>
          <t>日期</t>
        </is>
      </c>
      <c r="B3" s="94" t="inlineStr">
        <is>
          <t>类别</t>
        </is>
      </c>
      <c r="C3" s="95" t="inlineStr">
        <is>
          <t>合计</t>
        </is>
      </c>
      <c r="D3" s="95" t="inlineStr">
        <is>
          <t>最大</t>
        </is>
      </c>
      <c r="E3" s="95" t="inlineStr">
        <is>
          <t>最小</t>
        </is>
      </c>
      <c r="F3" s="36" t="n">
        <v>0</v>
      </c>
      <c r="G3" s="36" t="n">
        <v>1</v>
      </c>
      <c r="H3" s="36" t="n">
        <v>2</v>
      </c>
      <c r="I3" s="36" t="n">
        <v>3</v>
      </c>
      <c r="J3" s="36" t="n">
        <v>4</v>
      </c>
      <c r="K3" s="36" t="n">
        <v>5</v>
      </c>
      <c r="L3" s="36" t="n">
        <v>6</v>
      </c>
      <c r="M3" s="36" t="n">
        <v>7</v>
      </c>
      <c r="N3" s="36" t="n">
        <v>8</v>
      </c>
      <c r="O3" s="36" t="n">
        <v>9</v>
      </c>
      <c r="P3" s="36" t="n">
        <v>10</v>
      </c>
      <c r="Q3" s="36" t="n">
        <v>11</v>
      </c>
      <c r="R3" s="36" t="n">
        <v>12</v>
      </c>
      <c r="S3" s="36" t="n">
        <v>13</v>
      </c>
      <c r="T3" s="36" t="n">
        <v>14</v>
      </c>
      <c r="U3" s="36" t="n">
        <v>15</v>
      </c>
      <c r="V3" s="36" t="n">
        <v>16</v>
      </c>
      <c r="W3" s="36" t="n">
        <v>17</v>
      </c>
      <c r="X3" s="36" t="n">
        <v>18</v>
      </c>
      <c r="Y3" s="36" t="n">
        <v>19</v>
      </c>
      <c r="Z3" s="36" t="n">
        <v>20</v>
      </c>
      <c r="AA3" s="36" t="n">
        <v>21</v>
      </c>
      <c r="AB3" s="36" t="n">
        <v>22</v>
      </c>
      <c r="AC3" s="36" t="n">
        <v>23</v>
      </c>
      <c r="AD3" s="47" t="n"/>
      <c r="AE3" s="56" t="n"/>
      <c r="AF3" s="106" t="inlineStr">
        <is>
          <t>0时</t>
        </is>
      </c>
      <c r="AG3" s="106" t="inlineStr">
        <is>
          <t>1时</t>
        </is>
      </c>
      <c r="AH3" s="106" t="inlineStr">
        <is>
          <t>2时</t>
        </is>
      </c>
      <c r="AI3" s="106" t="inlineStr">
        <is>
          <t>3时</t>
        </is>
      </c>
      <c r="AJ3" s="106" t="inlineStr">
        <is>
          <t>4时</t>
        </is>
      </c>
      <c r="AK3" s="106" t="inlineStr">
        <is>
          <t>5时</t>
        </is>
      </c>
      <c r="AL3" s="106" t="inlineStr">
        <is>
          <t>6时</t>
        </is>
      </c>
      <c r="AM3" s="106" t="inlineStr">
        <is>
          <t>7时</t>
        </is>
      </c>
      <c r="AN3" s="106" t="inlineStr">
        <is>
          <t>8时</t>
        </is>
      </c>
      <c r="AO3" s="106" t="inlineStr">
        <is>
          <t>9时</t>
        </is>
      </c>
      <c r="AP3" s="106" t="inlineStr">
        <is>
          <t>10时</t>
        </is>
      </c>
      <c r="AQ3" s="106" t="inlineStr">
        <is>
          <t>11时</t>
        </is>
      </c>
      <c r="AR3" s="106" t="inlineStr">
        <is>
          <t>12时</t>
        </is>
      </c>
      <c r="AS3" s="106" t="inlineStr">
        <is>
          <t>13时</t>
        </is>
      </c>
      <c r="AT3" s="106" t="inlineStr">
        <is>
          <t>14时</t>
        </is>
      </c>
      <c r="AU3" s="106" t="inlineStr">
        <is>
          <t>15时</t>
        </is>
      </c>
      <c r="AV3" s="106" t="inlineStr">
        <is>
          <t>16时</t>
        </is>
      </c>
      <c r="AW3" s="106" t="inlineStr">
        <is>
          <t>17时</t>
        </is>
      </c>
      <c r="AX3" s="106" t="inlineStr">
        <is>
          <t>18时</t>
        </is>
      </c>
      <c r="AY3" s="106" t="inlineStr">
        <is>
          <t>19时</t>
        </is>
      </c>
      <c r="AZ3" s="106" t="inlineStr">
        <is>
          <t>20时</t>
        </is>
      </c>
      <c r="BA3" s="106" t="inlineStr">
        <is>
          <t>21时</t>
        </is>
      </c>
      <c r="BB3" s="106" t="inlineStr">
        <is>
          <t>22时</t>
        </is>
      </c>
      <c r="BC3" s="106" t="inlineStr">
        <is>
          <t>23时</t>
        </is>
      </c>
    </row>
    <row r="4">
      <c r="A4" s="97">
        <f>统调负荷24小时!A4</f>
        <v/>
      </c>
      <c r="B4" s="100" t="inlineStr">
        <is>
          <t>预测</t>
        </is>
      </c>
      <c r="C4" s="91">
        <f>IFERROR(AVERAGE(F4:AC4),"")</f>
        <v/>
      </c>
      <c r="D4" s="91">
        <f>IFERROR(MAX(F4:AC4),"")</f>
        <v/>
      </c>
      <c r="E4" s="91">
        <f>IFERROR(MIN(F4:AC4),"")</f>
        <v/>
      </c>
      <c r="F4" s="89">
        <f>IFERROR(AVERAGEIFS(统调负荷!$G:$G,统调负荷!$B:$B,F$3,统调负荷!$C:$C,$A4)/10,"")</f>
        <v/>
      </c>
      <c r="G4" s="89">
        <f>IFERROR(AVERAGEIFS(统调负荷!$G:$G,统调负荷!$B:$B,G$3,统调负荷!$C:$C,$A4)/10,"")</f>
        <v/>
      </c>
      <c r="H4" s="89">
        <f>IFERROR(AVERAGEIFS(统调负荷!$G:$G,统调负荷!$B:$B,H$3,统调负荷!$C:$C,$A4)/10,"")</f>
        <v/>
      </c>
      <c r="I4" s="89">
        <f>IFERROR(AVERAGEIFS(统调负荷!$G:$G,统调负荷!$B:$B,I$3,统调负荷!$C:$C,$A4)/10,"")</f>
        <v/>
      </c>
      <c r="J4" s="89">
        <f>IFERROR(AVERAGEIFS(统调负荷!$G:$G,统调负荷!$B:$B,J$3,统调负荷!$C:$C,$A4)/10,"")</f>
        <v/>
      </c>
      <c r="K4" s="89">
        <f>IFERROR(AVERAGEIFS(统调负荷!$G:$G,统调负荷!$B:$B,K$3,统调负荷!$C:$C,$A4)/10,"")</f>
        <v/>
      </c>
      <c r="L4" s="89">
        <f>IFERROR(AVERAGEIFS(统调负荷!$G:$G,统调负荷!$B:$B,L$3,统调负荷!$C:$C,$A4)/10,"")</f>
        <v/>
      </c>
      <c r="M4" s="89">
        <f>IFERROR(AVERAGEIFS(统调负荷!$G:$G,统调负荷!$B:$B,M$3,统调负荷!$C:$C,$A4)/10,"")</f>
        <v/>
      </c>
      <c r="N4" s="89">
        <f>IFERROR(AVERAGEIFS(统调负荷!$G:$G,统调负荷!$B:$B,N$3,统调负荷!$C:$C,$A4)/10,"")</f>
        <v/>
      </c>
      <c r="O4" s="89">
        <f>IFERROR(AVERAGEIFS(统调负荷!$G:$G,统调负荷!$B:$B,O$3,统调负荷!$C:$C,$A4)/10,"")</f>
        <v/>
      </c>
      <c r="P4" s="89">
        <f>IFERROR(AVERAGEIFS(统调负荷!$G:$G,统调负荷!$B:$B,P$3,统调负荷!$C:$C,$A4)/10,"")</f>
        <v/>
      </c>
      <c r="Q4" s="89">
        <f>IFERROR(AVERAGEIFS(统调负荷!$G:$G,统调负荷!$B:$B,Q$3,统调负荷!$C:$C,$A4)/10,"")</f>
        <v/>
      </c>
      <c r="R4" s="89">
        <f>IFERROR(AVERAGEIFS(统调负荷!$G:$G,统调负荷!$B:$B,R$3,统调负荷!$C:$C,$A4)/10,"")</f>
        <v/>
      </c>
      <c r="S4" s="89">
        <f>IFERROR(AVERAGEIFS(统调负荷!$G:$G,统调负荷!$B:$B,S$3,统调负荷!$C:$C,$A4)/10,"")</f>
        <v/>
      </c>
      <c r="T4" s="89">
        <f>IFERROR(AVERAGEIFS(统调负荷!$G:$G,统调负荷!$B:$B,T$3,统调负荷!$C:$C,$A4)/10,"")</f>
        <v/>
      </c>
      <c r="U4" s="89">
        <f>IFERROR(AVERAGEIFS(统调负荷!$G:$G,统调负荷!$B:$B,U$3,统调负荷!$C:$C,$A4)/10,"")</f>
        <v/>
      </c>
      <c r="V4" s="89">
        <f>IFERROR(AVERAGEIFS(统调负荷!$G:$G,统调负荷!$B:$B,V$3,统调负荷!$C:$C,$A4)/10,"")</f>
        <v/>
      </c>
      <c r="W4" s="89">
        <f>IFERROR(AVERAGEIFS(统调负荷!$G:$G,统调负荷!$B:$B,W$3,统调负荷!$C:$C,$A4)/10,"")</f>
        <v/>
      </c>
      <c r="X4" s="89">
        <f>IFERROR(AVERAGEIFS(统调负荷!$G:$G,统调负荷!$B:$B,X$3,统调负荷!$C:$C,$A4)/10,"")</f>
        <v/>
      </c>
      <c r="Y4" s="89">
        <f>IFERROR(AVERAGEIFS(统调负荷!$G:$G,统调负荷!$B:$B,Y$3,统调负荷!$C:$C,$A4)/10,"")</f>
        <v/>
      </c>
      <c r="Z4" s="89">
        <f>IFERROR(AVERAGEIFS(统调负荷!$G:$G,统调负荷!$B:$B,Z$3,统调负荷!$C:$C,$A4)/10,"")</f>
        <v/>
      </c>
      <c r="AA4" s="89">
        <f>IFERROR(AVERAGEIFS(统调负荷!$G:$G,统调负荷!$B:$B,AA$3,统调负荷!$C:$C,$A4)/10,"")</f>
        <v/>
      </c>
      <c r="AB4" s="89">
        <f>IFERROR(AVERAGEIFS(统调负荷!$G:$G,统调负荷!$B:$B,AB$3,统调负荷!$C:$C,$A4)/10,"")</f>
        <v/>
      </c>
      <c r="AC4" s="89">
        <f>IFERROR(AVERAGEIFS(统调负荷!$G:$G,统调负荷!$B:$B,AC$3,统调负荷!$C:$C,$A4)/10,"")</f>
        <v/>
      </c>
      <c r="AD4" s="89" t="n"/>
      <c r="AE4" s="23">
        <f>检修、备用和必开!$A2</f>
        <v/>
      </c>
      <c r="AF4" s="105">
        <f>IFERROR(OFFSET($A$3,ROW(AE1)*2,COLUMN(E3))-OFFSET($A$3,ROW(AE1)*2-1,COLUMN(E3)),"")</f>
        <v/>
      </c>
      <c r="AG4" s="105">
        <f>IFERROR(OFFSET($A$3,ROW(AF1)*2,COLUMN(F3))-OFFSET($A$3,ROW(AF1)*2-1,COLUMN(F3)),"")</f>
        <v/>
      </c>
      <c r="AH4" s="105">
        <f>IFERROR(OFFSET($A$3,ROW(AG1)*2,COLUMN(G3))-OFFSET($A$3,ROW(AG1)*2-1,COLUMN(G3)),"")</f>
        <v/>
      </c>
      <c r="AI4" s="105">
        <f>IFERROR(OFFSET($A$3,ROW(AH1)*2,COLUMN(H3))-OFFSET($A$3,ROW(AH1)*2-1,COLUMN(H3)),"")</f>
        <v/>
      </c>
      <c r="AJ4" s="105">
        <f>IFERROR(OFFSET($A$3,ROW(AI1)*2,COLUMN(I3))-OFFSET($A$3,ROW(AI1)*2-1,COLUMN(I3)),"")</f>
        <v/>
      </c>
      <c r="AK4" s="105">
        <f>IFERROR(OFFSET($A$3,ROW(AJ1)*2,COLUMN(J3))-OFFSET($A$3,ROW(AJ1)*2-1,COLUMN(J3)),"")</f>
        <v/>
      </c>
      <c r="AL4" s="105">
        <f>IFERROR(OFFSET($A$3,ROW(AK1)*2,COLUMN(K3))-OFFSET($A$3,ROW(AK1)*2-1,COLUMN(K3)),"")</f>
        <v/>
      </c>
      <c r="AM4" s="105">
        <f>IFERROR(OFFSET($A$3,ROW(AL1)*2,COLUMN(L3))-OFFSET($A$3,ROW(AL1)*2-1,COLUMN(L3)),"")</f>
        <v/>
      </c>
      <c r="AN4" s="105">
        <f>IFERROR(OFFSET($A$3,ROW(AM1)*2,COLUMN(M3))-OFFSET($A$3,ROW(AM1)*2-1,COLUMN(M3)),"")</f>
        <v/>
      </c>
      <c r="AO4" s="105">
        <f>IFERROR(OFFSET($A$3,ROW(AN1)*2,COLUMN(N3))-OFFSET($A$3,ROW(AN1)*2-1,COLUMN(N3)),"")</f>
        <v/>
      </c>
      <c r="AP4" s="105">
        <f>IFERROR(OFFSET($A$3,ROW(AO1)*2,COLUMN(O3))-OFFSET($A$3,ROW(AO1)*2-1,COLUMN(O3)),"")</f>
        <v/>
      </c>
      <c r="AQ4" s="105">
        <f>IFERROR(OFFSET($A$3,ROW(AP1)*2,COLUMN(P3))-OFFSET($A$3,ROW(AP1)*2-1,COLUMN(P3)),"")</f>
        <v/>
      </c>
      <c r="AR4" s="105">
        <f>IFERROR(OFFSET($A$3,ROW(AQ1)*2,COLUMN(Q3))-OFFSET($A$3,ROW(AQ1)*2-1,COLUMN(Q3)),"")</f>
        <v/>
      </c>
      <c r="AS4" s="105">
        <f>IFERROR(OFFSET($A$3,ROW(AR1)*2,COLUMN(R3))-OFFSET($A$3,ROW(AR1)*2-1,COLUMN(R3)),"")</f>
        <v/>
      </c>
      <c r="AT4" s="105">
        <f>IFERROR(OFFSET($A$3,ROW(AS1)*2,COLUMN(S3))-OFFSET($A$3,ROW(AS1)*2-1,COLUMN(S3)),"")</f>
        <v/>
      </c>
      <c r="AU4" s="105">
        <f>IFERROR(OFFSET($A$3,ROW(AT1)*2,COLUMN(T3))-OFFSET($A$3,ROW(AT1)*2-1,COLUMN(T3)),"")</f>
        <v/>
      </c>
      <c r="AV4" s="105">
        <f>IFERROR(OFFSET($A$3,ROW(AU1)*2,COLUMN(U3))-OFFSET($A$3,ROW(AU1)*2-1,COLUMN(U3)),"")</f>
        <v/>
      </c>
      <c r="AW4" s="105">
        <f>IFERROR(OFFSET($A$3,ROW(AV1)*2,COLUMN(V3))-OFFSET($A$3,ROW(AV1)*2-1,COLUMN(V3)),"")</f>
        <v/>
      </c>
      <c r="AX4" s="105">
        <f>IFERROR(OFFSET($A$3,ROW(AW1)*2,COLUMN(W3))-OFFSET($A$3,ROW(AW1)*2-1,COLUMN(W3)),"")</f>
        <v/>
      </c>
      <c r="AY4" s="105">
        <f>IFERROR(OFFSET($A$3,ROW(AX1)*2,COLUMN(X3))-OFFSET($A$3,ROW(AX1)*2-1,COLUMN(X3)),"")</f>
        <v/>
      </c>
      <c r="AZ4" s="105">
        <f>IFERROR(OFFSET($A$3,ROW(AY1)*2,COLUMN(Y3))-OFFSET($A$3,ROW(AY1)*2-1,COLUMN(Y3)),"")</f>
        <v/>
      </c>
      <c r="BA4" s="105">
        <f>IFERROR(OFFSET($A$3,ROW(AZ1)*2,COLUMN(Z3))-OFFSET($A$3,ROW(AZ1)*2-1,COLUMN(Z3)),"")</f>
        <v/>
      </c>
      <c r="BB4" s="105">
        <f>IFERROR(OFFSET($A$3,ROW(BA1)*2,COLUMN(AA3))-OFFSET($A$3,ROW(BA1)*2-1,COLUMN(AA3)),"")</f>
        <v/>
      </c>
      <c r="BC4" s="105">
        <f>IFERROR(OFFSET($A$3,ROW(BB1)*2,COLUMN(AB3))-OFFSET($A$3,ROW(BB1)*2-1,COLUMN(AB3)),"")</f>
        <v/>
      </c>
    </row>
    <row r="5">
      <c r="A5" s="97">
        <f>统调负荷24小时!A5</f>
        <v/>
      </c>
      <c r="B5" s="100" t="inlineStr">
        <is>
          <t>实际</t>
        </is>
      </c>
      <c r="C5" s="91">
        <f>IFERROR(AVERAGE(F5:AC5),"")</f>
        <v/>
      </c>
      <c r="D5" s="91">
        <f>IFERROR(MAX(F5:AC5),"")</f>
        <v/>
      </c>
      <c r="E5" s="91">
        <f>IFERROR(MIN(F5:AC5),"")</f>
        <v/>
      </c>
      <c r="F5" s="89">
        <f>IFERROR(AVERAGEIFS(统调负荷!$P:$P,统调负荷!$B:$B,F$3,统调负荷!$C:$C,$A5)/10,"")</f>
        <v/>
      </c>
      <c r="G5" s="89">
        <f>IFERROR(AVERAGEIFS(统调负荷!$P:$P,统调负荷!$B:$B,G$3,统调负荷!$C:$C,$A5)/10,"")</f>
        <v/>
      </c>
      <c r="H5" s="89">
        <f>IFERROR(AVERAGEIFS(统调负荷!$P:$P,统调负荷!$B:$B,H$3,统调负荷!$C:$C,$A5)/10,"")</f>
        <v/>
      </c>
      <c r="I5" s="89">
        <f>IFERROR(AVERAGEIFS(统调负荷!$P:$P,统调负荷!$B:$B,I$3,统调负荷!$C:$C,$A5)/10,"")</f>
        <v/>
      </c>
      <c r="J5" s="89">
        <f>IFERROR(AVERAGEIFS(统调负荷!$P:$P,统调负荷!$B:$B,J$3,统调负荷!$C:$C,$A5)/10,"")</f>
        <v/>
      </c>
      <c r="K5" s="89">
        <f>IFERROR(AVERAGEIFS(统调负荷!$P:$P,统调负荷!$B:$B,K$3,统调负荷!$C:$C,$A5)/10,"")</f>
        <v/>
      </c>
      <c r="L5" s="89">
        <f>IFERROR(AVERAGEIFS(统调负荷!$P:$P,统调负荷!$B:$B,L$3,统调负荷!$C:$C,$A5)/10,"")</f>
        <v/>
      </c>
      <c r="M5" s="89">
        <f>IFERROR(AVERAGEIFS(统调负荷!$P:$P,统调负荷!$B:$B,M$3,统调负荷!$C:$C,$A5)/10,"")</f>
        <v/>
      </c>
      <c r="N5" s="89">
        <f>IFERROR(AVERAGEIFS(统调负荷!$P:$P,统调负荷!$B:$B,N$3,统调负荷!$C:$C,$A5)/10,"")</f>
        <v/>
      </c>
      <c r="O5" s="89">
        <f>IFERROR(AVERAGEIFS(统调负荷!$P:$P,统调负荷!$B:$B,O$3,统调负荷!$C:$C,$A5)/10,"")</f>
        <v/>
      </c>
      <c r="P5" s="89">
        <f>IFERROR(AVERAGEIFS(统调负荷!$P:$P,统调负荷!$B:$B,P$3,统调负荷!$C:$C,$A5)/10,"")</f>
        <v/>
      </c>
      <c r="Q5" s="89">
        <f>IFERROR(AVERAGEIFS(统调负荷!$P:$P,统调负荷!$B:$B,Q$3,统调负荷!$C:$C,$A5)/10,"")</f>
        <v/>
      </c>
      <c r="R5" s="89">
        <f>IFERROR(AVERAGEIFS(统调负荷!$P:$P,统调负荷!$B:$B,R$3,统调负荷!$C:$C,$A5)/10,"")</f>
        <v/>
      </c>
      <c r="S5" s="89">
        <f>IFERROR(AVERAGEIFS(统调负荷!$P:$P,统调负荷!$B:$B,S$3,统调负荷!$C:$C,$A5)/10,"")</f>
        <v/>
      </c>
      <c r="T5" s="89">
        <f>IFERROR(AVERAGEIFS(统调负荷!$P:$P,统调负荷!$B:$B,T$3,统调负荷!$C:$C,$A5)/10,"")</f>
        <v/>
      </c>
      <c r="U5" s="89">
        <f>IFERROR(AVERAGEIFS(统调负荷!$P:$P,统调负荷!$B:$B,U$3,统调负荷!$C:$C,$A5)/10,"")</f>
        <v/>
      </c>
      <c r="V5" s="89">
        <f>IFERROR(AVERAGEIFS(统调负荷!$P:$P,统调负荷!$B:$B,V$3,统调负荷!$C:$C,$A5)/10,"")</f>
        <v/>
      </c>
      <c r="W5" s="89">
        <f>IFERROR(AVERAGEIFS(统调负荷!$P:$P,统调负荷!$B:$B,W$3,统调负荷!$C:$C,$A5)/10,"")</f>
        <v/>
      </c>
      <c r="X5" s="89">
        <f>IFERROR(AVERAGEIFS(统调负荷!$P:$P,统调负荷!$B:$B,X$3,统调负荷!$C:$C,$A5)/10,"")</f>
        <v/>
      </c>
      <c r="Y5" s="89">
        <f>IFERROR(AVERAGEIFS(统调负荷!$P:$P,统调负荷!$B:$B,Y$3,统调负荷!$C:$C,$A5)/10,"")</f>
        <v/>
      </c>
      <c r="Z5" s="89">
        <f>IFERROR(AVERAGEIFS(统调负荷!$P:$P,统调负荷!$B:$B,Z$3,统调负荷!$C:$C,$A5)/10,"")</f>
        <v/>
      </c>
      <c r="AA5" s="89">
        <f>IFERROR(AVERAGEIFS(统调负荷!$P:$P,统调负荷!$B:$B,AA$3,统调负荷!$C:$C,$A5)/10,"")</f>
        <v/>
      </c>
      <c r="AB5" s="89">
        <f>IFERROR(AVERAGEIFS(统调负荷!$P:$P,统调负荷!$B:$B,AB$3,统调负荷!$C:$C,$A5)/10,"")</f>
        <v/>
      </c>
      <c r="AC5" s="89">
        <f>IFERROR(AVERAGEIFS(统调负荷!$P:$P,统调负荷!$B:$B,AC$3,统调负荷!$C:$C,$A5)/10,"")</f>
        <v/>
      </c>
      <c r="AD5" s="89" t="n"/>
      <c r="AE5" s="23">
        <f>检修、备用和必开!$A3</f>
        <v/>
      </c>
      <c r="AF5" s="105">
        <f>IFERROR(OFFSET($A$3,ROW(AE2)*2,COLUMN(E4))-OFFSET($A$3,ROW(AE2)*2-1,COLUMN(E4)),"")</f>
        <v/>
      </c>
      <c r="AG5" s="105">
        <f>IFERROR(OFFSET($A$3,ROW(AF2)*2,COLUMN(F4))-OFFSET($A$3,ROW(AF2)*2-1,COLUMN(F4)),"")</f>
        <v/>
      </c>
      <c r="AH5" s="105">
        <f>IFERROR(OFFSET($A$3,ROW(AG2)*2,COLUMN(G4))-OFFSET($A$3,ROW(AG2)*2-1,COLUMN(G4)),"")</f>
        <v/>
      </c>
      <c r="AI5" s="105">
        <f>IFERROR(OFFSET($A$3,ROW(AH2)*2,COLUMN(H4))-OFFSET($A$3,ROW(AH2)*2-1,COLUMN(H4)),"")</f>
        <v/>
      </c>
      <c r="AJ5" s="105">
        <f>IFERROR(OFFSET($A$3,ROW(AI2)*2,COLUMN(I4))-OFFSET($A$3,ROW(AI2)*2-1,COLUMN(I4)),"")</f>
        <v/>
      </c>
      <c r="AK5" s="105">
        <f>IFERROR(OFFSET($A$3,ROW(AJ2)*2,COLUMN(J4))-OFFSET($A$3,ROW(AJ2)*2-1,COLUMN(J4)),"")</f>
        <v/>
      </c>
      <c r="AL5" s="105">
        <f>IFERROR(OFFSET($A$3,ROW(AK2)*2,COLUMN(K4))-OFFSET($A$3,ROW(AK2)*2-1,COLUMN(K4)),"")</f>
        <v/>
      </c>
      <c r="AM5" s="105">
        <f>IFERROR(OFFSET($A$3,ROW(AL2)*2,COLUMN(L4))-OFFSET($A$3,ROW(AL2)*2-1,COLUMN(L4)),"")</f>
        <v/>
      </c>
      <c r="AN5" s="105">
        <f>IFERROR(OFFSET($A$3,ROW(AM2)*2,COLUMN(M4))-OFFSET($A$3,ROW(AM2)*2-1,COLUMN(M4)),"")</f>
        <v/>
      </c>
      <c r="AO5" s="105">
        <f>IFERROR(OFFSET($A$3,ROW(AN2)*2,COLUMN(N4))-OFFSET($A$3,ROW(AN2)*2-1,COLUMN(N4)),"")</f>
        <v/>
      </c>
      <c r="AP5" s="105">
        <f>IFERROR(OFFSET($A$3,ROW(AO2)*2,COLUMN(O4))-OFFSET($A$3,ROW(AO2)*2-1,COLUMN(O4)),"")</f>
        <v/>
      </c>
      <c r="AQ5" s="105">
        <f>IFERROR(OFFSET($A$3,ROW(AP2)*2,COLUMN(P4))-OFFSET($A$3,ROW(AP2)*2-1,COLUMN(P4)),"")</f>
        <v/>
      </c>
      <c r="AR5" s="105">
        <f>IFERROR(OFFSET($A$3,ROW(AQ2)*2,COLUMN(Q4))-OFFSET($A$3,ROW(AQ2)*2-1,COLUMN(Q4)),"")</f>
        <v/>
      </c>
      <c r="AS5" s="105">
        <f>IFERROR(OFFSET($A$3,ROW(AR2)*2,COLUMN(R4))-OFFSET($A$3,ROW(AR2)*2-1,COLUMN(R4)),"")</f>
        <v/>
      </c>
      <c r="AT5" s="105">
        <f>IFERROR(OFFSET($A$3,ROW(AS2)*2,COLUMN(S4))-OFFSET($A$3,ROW(AS2)*2-1,COLUMN(S4)),"")</f>
        <v/>
      </c>
      <c r="AU5" s="105">
        <f>IFERROR(OFFSET($A$3,ROW(AT2)*2,COLUMN(T4))-OFFSET($A$3,ROW(AT2)*2-1,COLUMN(T4)),"")</f>
        <v/>
      </c>
      <c r="AV5" s="105">
        <f>IFERROR(OFFSET($A$3,ROW(AU2)*2,COLUMN(U4))-OFFSET($A$3,ROW(AU2)*2-1,COLUMN(U4)),"")</f>
        <v/>
      </c>
      <c r="AW5" s="105">
        <f>IFERROR(OFFSET($A$3,ROW(AV2)*2,COLUMN(V4))-OFFSET($A$3,ROW(AV2)*2-1,COLUMN(V4)),"")</f>
        <v/>
      </c>
      <c r="AX5" s="105">
        <f>IFERROR(OFFSET($A$3,ROW(AW2)*2,COLUMN(W4))-OFFSET($A$3,ROW(AW2)*2-1,COLUMN(W4)),"")</f>
        <v/>
      </c>
      <c r="AY5" s="105">
        <f>IFERROR(OFFSET($A$3,ROW(AX2)*2,COLUMN(X4))-OFFSET($A$3,ROW(AX2)*2-1,COLUMN(X4)),"")</f>
        <v/>
      </c>
      <c r="AZ5" s="105">
        <f>IFERROR(OFFSET($A$3,ROW(AY2)*2,COLUMN(Y4))-OFFSET($A$3,ROW(AY2)*2-1,COLUMN(Y4)),"")</f>
        <v/>
      </c>
      <c r="BA5" s="105">
        <f>IFERROR(OFFSET($A$3,ROW(AZ2)*2,COLUMN(Z4))-OFFSET($A$3,ROW(AZ2)*2-1,COLUMN(Z4)),"")</f>
        <v/>
      </c>
      <c r="BB5" s="105">
        <f>IFERROR(OFFSET($A$3,ROW(BA2)*2,COLUMN(AA4))-OFFSET($A$3,ROW(BA2)*2-1,COLUMN(AA4)),"")</f>
        <v/>
      </c>
      <c r="BC5" s="105">
        <f>IFERROR(OFFSET($A$3,ROW(BB2)*2,COLUMN(AB4))-OFFSET($A$3,ROW(BB2)*2-1,COLUMN(AB4)),"")</f>
        <v/>
      </c>
    </row>
    <row r="6">
      <c r="A6" s="97">
        <f>统调负荷24小时!A6</f>
        <v/>
      </c>
      <c r="B6" s="100" t="inlineStr">
        <is>
          <t>预测</t>
        </is>
      </c>
      <c r="C6" s="91">
        <f>IFERROR(AVERAGE(F6:AC6),"")</f>
        <v/>
      </c>
      <c r="D6" s="91">
        <f>IFERROR(MAX(F6:AC6),"")</f>
        <v/>
      </c>
      <c r="E6" s="91">
        <f>IFERROR(MIN(F6:AC6),"")</f>
        <v/>
      </c>
      <c r="F6" s="89">
        <f>IFERROR(AVERAGEIFS(统调负荷!$G:$G,统调负荷!$B:$B,F$3,统调负荷!$C:$C,$A6)/10,"")</f>
        <v/>
      </c>
      <c r="G6" s="89">
        <f>IFERROR(AVERAGEIFS(统调负荷!$G:$G,统调负荷!$B:$B,G$3,统调负荷!$C:$C,$A6)/10,"")</f>
        <v/>
      </c>
      <c r="H6" s="89">
        <f>IFERROR(AVERAGEIFS(统调负荷!$G:$G,统调负荷!$B:$B,H$3,统调负荷!$C:$C,$A6)/10,"")</f>
        <v/>
      </c>
      <c r="I6" s="89">
        <f>IFERROR(AVERAGEIFS(统调负荷!$G:$G,统调负荷!$B:$B,I$3,统调负荷!$C:$C,$A6)/10,"")</f>
        <v/>
      </c>
      <c r="J6" s="89">
        <f>IFERROR(AVERAGEIFS(统调负荷!$G:$G,统调负荷!$B:$B,J$3,统调负荷!$C:$C,$A6)/10,"")</f>
        <v/>
      </c>
      <c r="K6" s="89">
        <f>IFERROR(AVERAGEIFS(统调负荷!$G:$G,统调负荷!$B:$B,K$3,统调负荷!$C:$C,$A6)/10,"")</f>
        <v/>
      </c>
      <c r="L6" s="89">
        <f>IFERROR(AVERAGEIFS(统调负荷!$G:$G,统调负荷!$B:$B,L$3,统调负荷!$C:$C,$A6)/10,"")</f>
        <v/>
      </c>
      <c r="M6" s="89">
        <f>IFERROR(AVERAGEIFS(统调负荷!$G:$G,统调负荷!$B:$B,M$3,统调负荷!$C:$C,$A6)/10,"")</f>
        <v/>
      </c>
      <c r="N6" s="89">
        <f>IFERROR(AVERAGEIFS(统调负荷!$G:$G,统调负荷!$B:$B,N$3,统调负荷!$C:$C,$A6)/10,"")</f>
        <v/>
      </c>
      <c r="O6" s="89">
        <f>IFERROR(AVERAGEIFS(统调负荷!$G:$G,统调负荷!$B:$B,O$3,统调负荷!$C:$C,$A6)/10,"")</f>
        <v/>
      </c>
      <c r="P6" s="89">
        <f>IFERROR(AVERAGEIFS(统调负荷!$G:$G,统调负荷!$B:$B,P$3,统调负荷!$C:$C,$A6)/10,"")</f>
        <v/>
      </c>
      <c r="Q6" s="89">
        <f>IFERROR(AVERAGEIFS(统调负荷!$G:$G,统调负荷!$B:$B,Q$3,统调负荷!$C:$C,$A6)/10,"")</f>
        <v/>
      </c>
      <c r="R6" s="89">
        <f>IFERROR(AVERAGEIFS(统调负荷!$G:$G,统调负荷!$B:$B,R$3,统调负荷!$C:$C,$A6)/10,"")</f>
        <v/>
      </c>
      <c r="S6" s="89">
        <f>IFERROR(AVERAGEIFS(统调负荷!$G:$G,统调负荷!$B:$B,S$3,统调负荷!$C:$C,$A6)/10,"")</f>
        <v/>
      </c>
      <c r="T6" s="89">
        <f>IFERROR(AVERAGEIFS(统调负荷!$G:$G,统调负荷!$B:$B,T$3,统调负荷!$C:$C,$A6)/10,"")</f>
        <v/>
      </c>
      <c r="U6" s="89">
        <f>IFERROR(AVERAGEIFS(统调负荷!$G:$G,统调负荷!$B:$B,U$3,统调负荷!$C:$C,$A6)/10,"")</f>
        <v/>
      </c>
      <c r="V6" s="89">
        <f>IFERROR(AVERAGEIFS(统调负荷!$G:$G,统调负荷!$B:$B,V$3,统调负荷!$C:$C,$A6)/10,"")</f>
        <v/>
      </c>
      <c r="W6" s="89">
        <f>IFERROR(AVERAGEIFS(统调负荷!$G:$G,统调负荷!$B:$B,W$3,统调负荷!$C:$C,$A6)/10,"")</f>
        <v/>
      </c>
      <c r="X6" s="89">
        <f>IFERROR(AVERAGEIFS(统调负荷!$G:$G,统调负荷!$B:$B,X$3,统调负荷!$C:$C,$A6)/10,"")</f>
        <v/>
      </c>
      <c r="Y6" s="89">
        <f>IFERROR(AVERAGEIFS(统调负荷!$G:$G,统调负荷!$B:$B,Y$3,统调负荷!$C:$C,$A6)/10,"")</f>
        <v/>
      </c>
      <c r="Z6" s="89">
        <f>IFERROR(AVERAGEIFS(统调负荷!$G:$G,统调负荷!$B:$B,Z$3,统调负荷!$C:$C,$A6)/10,"")</f>
        <v/>
      </c>
      <c r="AA6" s="89">
        <f>IFERROR(AVERAGEIFS(统调负荷!$G:$G,统调负荷!$B:$B,AA$3,统调负荷!$C:$C,$A6)/10,"")</f>
        <v/>
      </c>
      <c r="AB6" s="89">
        <f>IFERROR(AVERAGEIFS(统调负荷!$G:$G,统调负荷!$B:$B,AB$3,统调负荷!$C:$C,$A6)/10,"")</f>
        <v/>
      </c>
      <c r="AC6" s="89">
        <f>IFERROR(AVERAGEIFS(统调负荷!$G:$G,统调负荷!$B:$B,AC$3,统调负荷!$C:$C,$A6)/10,"")</f>
        <v/>
      </c>
      <c r="AD6" s="89" t="n"/>
      <c r="AE6" s="23">
        <f>检修、备用和必开!$A4</f>
        <v/>
      </c>
      <c r="AF6" s="105">
        <f>IFERROR(OFFSET($A$3,ROW(AE3)*2,COLUMN(E5))-OFFSET($A$3,ROW(AE3)*2-1,COLUMN(E5)),"")</f>
        <v/>
      </c>
      <c r="AG6" s="105">
        <f>IFERROR(OFFSET($A$3,ROW(AF3)*2,COLUMN(F5))-OFFSET($A$3,ROW(AF3)*2-1,COLUMN(F5)),"")</f>
        <v/>
      </c>
      <c r="AH6" s="105">
        <f>IFERROR(OFFSET($A$3,ROW(AG3)*2,COLUMN(G5))-OFFSET($A$3,ROW(AG3)*2-1,COLUMN(G5)),"")</f>
        <v/>
      </c>
      <c r="AI6" s="105">
        <f>IFERROR(OFFSET($A$3,ROW(AH3)*2,COLUMN(H5))-OFFSET($A$3,ROW(AH3)*2-1,COLUMN(H5)),"")</f>
        <v/>
      </c>
      <c r="AJ6" s="105">
        <f>IFERROR(OFFSET($A$3,ROW(AI3)*2,COLUMN(I5))-OFFSET($A$3,ROW(AI3)*2-1,COLUMN(I5)),"")</f>
        <v/>
      </c>
      <c r="AK6" s="105">
        <f>IFERROR(OFFSET($A$3,ROW(AJ3)*2,COLUMN(J5))-OFFSET($A$3,ROW(AJ3)*2-1,COLUMN(J5)),"")</f>
        <v/>
      </c>
      <c r="AL6" s="105">
        <f>IFERROR(OFFSET($A$3,ROW(AK3)*2,COLUMN(K5))-OFFSET($A$3,ROW(AK3)*2-1,COLUMN(K5)),"")</f>
        <v/>
      </c>
      <c r="AM6" s="105">
        <f>IFERROR(OFFSET($A$3,ROW(AL3)*2,COLUMN(L5))-OFFSET($A$3,ROW(AL3)*2-1,COLUMN(L5)),"")</f>
        <v/>
      </c>
      <c r="AN6" s="105">
        <f>IFERROR(OFFSET($A$3,ROW(AM3)*2,COLUMN(M5))-OFFSET($A$3,ROW(AM3)*2-1,COLUMN(M5)),"")</f>
        <v/>
      </c>
      <c r="AO6" s="105">
        <f>IFERROR(OFFSET($A$3,ROW(AN3)*2,COLUMN(N5))-OFFSET($A$3,ROW(AN3)*2-1,COLUMN(N5)),"")</f>
        <v/>
      </c>
      <c r="AP6" s="105">
        <f>IFERROR(OFFSET($A$3,ROW(AO3)*2,COLUMN(O5))-OFFSET($A$3,ROW(AO3)*2-1,COLUMN(O5)),"")</f>
        <v/>
      </c>
      <c r="AQ6" s="105">
        <f>IFERROR(OFFSET($A$3,ROW(AP3)*2,COLUMN(P5))-OFFSET($A$3,ROW(AP3)*2-1,COLUMN(P5)),"")</f>
        <v/>
      </c>
      <c r="AR6" s="105">
        <f>IFERROR(OFFSET($A$3,ROW(AQ3)*2,COLUMN(Q5))-OFFSET($A$3,ROW(AQ3)*2-1,COLUMN(Q5)),"")</f>
        <v/>
      </c>
      <c r="AS6" s="105">
        <f>IFERROR(OFFSET($A$3,ROW(AR3)*2,COLUMN(R5))-OFFSET($A$3,ROW(AR3)*2-1,COLUMN(R5)),"")</f>
        <v/>
      </c>
      <c r="AT6" s="105">
        <f>IFERROR(OFFSET($A$3,ROW(AS3)*2,COLUMN(S5))-OFFSET($A$3,ROW(AS3)*2-1,COLUMN(S5)),"")</f>
        <v/>
      </c>
      <c r="AU6" s="105">
        <f>IFERROR(OFFSET($A$3,ROW(AT3)*2,COLUMN(T5))-OFFSET($A$3,ROW(AT3)*2-1,COLUMN(T5)),"")</f>
        <v/>
      </c>
      <c r="AV6" s="105">
        <f>IFERROR(OFFSET($A$3,ROW(AU3)*2,COLUMN(U5))-OFFSET($A$3,ROW(AU3)*2-1,COLUMN(U5)),"")</f>
        <v/>
      </c>
      <c r="AW6" s="105">
        <f>IFERROR(OFFSET($A$3,ROW(AV3)*2,COLUMN(V5))-OFFSET($A$3,ROW(AV3)*2-1,COLUMN(V5)),"")</f>
        <v/>
      </c>
      <c r="AX6" s="105">
        <f>IFERROR(OFFSET($A$3,ROW(AW3)*2,COLUMN(W5))-OFFSET($A$3,ROW(AW3)*2-1,COLUMN(W5)),"")</f>
        <v/>
      </c>
      <c r="AY6" s="105">
        <f>IFERROR(OFFSET($A$3,ROW(AX3)*2,COLUMN(X5))-OFFSET($A$3,ROW(AX3)*2-1,COLUMN(X5)),"")</f>
        <v/>
      </c>
      <c r="AZ6" s="105">
        <f>IFERROR(OFFSET($A$3,ROW(AY3)*2,COLUMN(Y5))-OFFSET($A$3,ROW(AY3)*2-1,COLUMN(Y5)),"")</f>
        <v/>
      </c>
      <c r="BA6" s="105">
        <f>IFERROR(OFFSET($A$3,ROW(AZ3)*2,COLUMN(Z5))-OFFSET($A$3,ROW(AZ3)*2-1,COLUMN(Z5)),"")</f>
        <v/>
      </c>
      <c r="BB6" s="105">
        <f>IFERROR(OFFSET($A$3,ROW(BA3)*2,COLUMN(AA5))-OFFSET($A$3,ROW(BA3)*2-1,COLUMN(AA5)),"")</f>
        <v/>
      </c>
      <c r="BC6" s="105">
        <f>IFERROR(OFFSET($A$3,ROW(BB3)*2,COLUMN(AB5))-OFFSET($A$3,ROW(BB3)*2-1,COLUMN(AB5)),"")</f>
        <v/>
      </c>
    </row>
    <row r="7">
      <c r="A7" s="97">
        <f>统调负荷24小时!A7</f>
        <v/>
      </c>
      <c r="B7" s="100" t="inlineStr">
        <is>
          <t>实际</t>
        </is>
      </c>
      <c r="C7" s="91">
        <f>IFERROR(AVERAGE(F7:AC7),"")</f>
        <v/>
      </c>
      <c r="D7" s="91">
        <f>IFERROR(MAX(F7:AC7),"")</f>
        <v/>
      </c>
      <c r="E7" s="91">
        <f>IFERROR(MIN(F7:AC7),"")</f>
        <v/>
      </c>
      <c r="F7" s="89">
        <f>IFERROR(AVERAGEIFS(统调负荷!$P:$P,统调负荷!$B:$B,F$3,统调负荷!$C:$C,$A7)/10,"")</f>
        <v/>
      </c>
      <c r="G7" s="89">
        <f>IFERROR(AVERAGEIFS(统调负荷!$P:$P,统调负荷!$B:$B,G$3,统调负荷!$C:$C,$A7)/10,"")</f>
        <v/>
      </c>
      <c r="H7" s="89">
        <f>IFERROR(AVERAGEIFS(统调负荷!$P:$P,统调负荷!$B:$B,H$3,统调负荷!$C:$C,$A7)/10,"")</f>
        <v/>
      </c>
      <c r="I7" s="89">
        <f>IFERROR(AVERAGEIFS(统调负荷!$P:$P,统调负荷!$B:$B,I$3,统调负荷!$C:$C,$A7)/10,"")</f>
        <v/>
      </c>
      <c r="J7" s="89">
        <f>IFERROR(AVERAGEIFS(统调负荷!$P:$P,统调负荷!$B:$B,J$3,统调负荷!$C:$C,$A7)/10,"")</f>
        <v/>
      </c>
      <c r="K7" s="89">
        <f>IFERROR(AVERAGEIFS(统调负荷!$P:$P,统调负荷!$B:$B,K$3,统调负荷!$C:$C,$A7)/10,"")</f>
        <v/>
      </c>
      <c r="L7" s="89">
        <f>IFERROR(AVERAGEIFS(统调负荷!$P:$P,统调负荷!$B:$B,L$3,统调负荷!$C:$C,$A7)/10,"")</f>
        <v/>
      </c>
      <c r="M7" s="89">
        <f>IFERROR(AVERAGEIFS(统调负荷!$P:$P,统调负荷!$B:$B,M$3,统调负荷!$C:$C,$A7)/10,"")</f>
        <v/>
      </c>
      <c r="N7" s="89">
        <f>IFERROR(AVERAGEIFS(统调负荷!$P:$P,统调负荷!$B:$B,N$3,统调负荷!$C:$C,$A7)/10,"")</f>
        <v/>
      </c>
      <c r="O7" s="89">
        <f>IFERROR(AVERAGEIFS(统调负荷!$P:$P,统调负荷!$B:$B,O$3,统调负荷!$C:$C,$A7)/10,"")</f>
        <v/>
      </c>
      <c r="P7" s="89">
        <f>IFERROR(AVERAGEIFS(统调负荷!$P:$P,统调负荷!$B:$B,P$3,统调负荷!$C:$C,$A7)/10,"")</f>
        <v/>
      </c>
      <c r="Q7" s="89">
        <f>IFERROR(AVERAGEIFS(统调负荷!$P:$P,统调负荷!$B:$B,Q$3,统调负荷!$C:$C,$A7)/10,"")</f>
        <v/>
      </c>
      <c r="R7" s="89">
        <f>IFERROR(AVERAGEIFS(统调负荷!$P:$P,统调负荷!$B:$B,R$3,统调负荷!$C:$C,$A7)/10,"")</f>
        <v/>
      </c>
      <c r="S7" s="89">
        <f>IFERROR(AVERAGEIFS(统调负荷!$P:$P,统调负荷!$B:$B,S$3,统调负荷!$C:$C,$A7)/10,"")</f>
        <v/>
      </c>
      <c r="T7" s="89">
        <f>IFERROR(AVERAGEIFS(统调负荷!$P:$P,统调负荷!$B:$B,T$3,统调负荷!$C:$C,$A7)/10,"")</f>
        <v/>
      </c>
      <c r="U7" s="89">
        <f>IFERROR(AVERAGEIFS(统调负荷!$P:$P,统调负荷!$B:$B,U$3,统调负荷!$C:$C,$A7)/10,"")</f>
        <v/>
      </c>
      <c r="V7" s="89">
        <f>IFERROR(AVERAGEIFS(统调负荷!$P:$P,统调负荷!$B:$B,V$3,统调负荷!$C:$C,$A7)/10,"")</f>
        <v/>
      </c>
      <c r="W7" s="89">
        <f>IFERROR(AVERAGEIFS(统调负荷!$P:$P,统调负荷!$B:$B,W$3,统调负荷!$C:$C,$A7)/10,"")</f>
        <v/>
      </c>
      <c r="X7" s="89">
        <f>IFERROR(AVERAGEIFS(统调负荷!$P:$P,统调负荷!$B:$B,X$3,统调负荷!$C:$C,$A7)/10,"")</f>
        <v/>
      </c>
      <c r="Y7" s="89">
        <f>IFERROR(AVERAGEIFS(统调负荷!$P:$P,统调负荷!$B:$B,Y$3,统调负荷!$C:$C,$A7)/10,"")</f>
        <v/>
      </c>
      <c r="Z7" s="89">
        <f>IFERROR(AVERAGEIFS(统调负荷!$P:$P,统调负荷!$B:$B,Z$3,统调负荷!$C:$C,$A7)/10,"")</f>
        <v/>
      </c>
      <c r="AA7" s="89">
        <f>IFERROR(AVERAGEIFS(统调负荷!$P:$P,统调负荷!$B:$B,AA$3,统调负荷!$C:$C,$A7)/10,"")</f>
        <v/>
      </c>
      <c r="AB7" s="89">
        <f>IFERROR(AVERAGEIFS(统调负荷!$P:$P,统调负荷!$B:$B,AB$3,统调负荷!$C:$C,$A7)/10,"")</f>
        <v/>
      </c>
      <c r="AC7" s="89">
        <f>IFERROR(AVERAGEIFS(统调负荷!$P:$P,统调负荷!$B:$B,AC$3,统调负荷!$C:$C,$A7)/10,"")</f>
        <v/>
      </c>
      <c r="AD7" s="89" t="n"/>
      <c r="AE7" s="23">
        <f>检修、备用和必开!$A5</f>
        <v/>
      </c>
      <c r="AF7" s="105">
        <f>IFERROR(OFFSET($A$3,ROW(AE4)*2,COLUMN(E6))-OFFSET($A$3,ROW(AE4)*2-1,COLUMN(E6)),"")</f>
        <v/>
      </c>
      <c r="AG7" s="105">
        <f>IFERROR(OFFSET($A$3,ROW(AF4)*2,COLUMN(F6))-OFFSET($A$3,ROW(AF4)*2-1,COLUMN(F6)),"")</f>
        <v/>
      </c>
      <c r="AH7" s="105">
        <f>IFERROR(OFFSET($A$3,ROW(AG4)*2,COLUMN(G6))-OFFSET($A$3,ROW(AG4)*2-1,COLUMN(G6)),"")</f>
        <v/>
      </c>
      <c r="AI7" s="105">
        <f>IFERROR(OFFSET($A$3,ROW(AH4)*2,COLUMN(H6))-OFFSET($A$3,ROW(AH4)*2-1,COLUMN(H6)),"")</f>
        <v/>
      </c>
      <c r="AJ7" s="105">
        <f>IFERROR(OFFSET($A$3,ROW(AI4)*2,COLUMN(I6))-OFFSET($A$3,ROW(AI4)*2-1,COLUMN(I6)),"")</f>
        <v/>
      </c>
      <c r="AK7" s="105">
        <f>IFERROR(OFFSET($A$3,ROW(AJ4)*2,COLUMN(J6))-OFFSET($A$3,ROW(AJ4)*2-1,COLUMN(J6)),"")</f>
        <v/>
      </c>
      <c r="AL7" s="105">
        <f>IFERROR(OFFSET($A$3,ROW(AK4)*2,COLUMN(K6))-OFFSET($A$3,ROW(AK4)*2-1,COLUMN(K6)),"")</f>
        <v/>
      </c>
      <c r="AM7" s="105">
        <f>IFERROR(OFFSET($A$3,ROW(AL4)*2,COLUMN(L6))-OFFSET($A$3,ROW(AL4)*2-1,COLUMN(L6)),"")</f>
        <v/>
      </c>
      <c r="AN7" s="105">
        <f>IFERROR(OFFSET($A$3,ROW(AM4)*2,COLUMN(M6))-OFFSET($A$3,ROW(AM4)*2-1,COLUMN(M6)),"")</f>
        <v/>
      </c>
      <c r="AO7" s="105">
        <f>IFERROR(OFFSET($A$3,ROW(AN4)*2,COLUMN(N6))-OFFSET($A$3,ROW(AN4)*2-1,COLUMN(N6)),"")</f>
        <v/>
      </c>
      <c r="AP7" s="105">
        <f>IFERROR(OFFSET($A$3,ROW(AO4)*2,COLUMN(O6))-OFFSET($A$3,ROW(AO4)*2-1,COLUMN(O6)),"")</f>
        <v/>
      </c>
      <c r="AQ7" s="105">
        <f>IFERROR(OFFSET($A$3,ROW(AP4)*2,COLUMN(P6))-OFFSET($A$3,ROW(AP4)*2-1,COLUMN(P6)),"")</f>
        <v/>
      </c>
      <c r="AR7" s="105">
        <f>IFERROR(OFFSET($A$3,ROW(AQ4)*2,COLUMN(Q6))-OFFSET($A$3,ROW(AQ4)*2-1,COLUMN(Q6)),"")</f>
        <v/>
      </c>
      <c r="AS7" s="105">
        <f>IFERROR(OFFSET($A$3,ROW(AR4)*2,COLUMN(R6))-OFFSET($A$3,ROW(AR4)*2-1,COLUMN(R6)),"")</f>
        <v/>
      </c>
      <c r="AT7" s="105">
        <f>IFERROR(OFFSET($A$3,ROW(AS4)*2,COLUMN(S6))-OFFSET($A$3,ROW(AS4)*2-1,COLUMN(S6)),"")</f>
        <v/>
      </c>
      <c r="AU7" s="105">
        <f>IFERROR(OFFSET($A$3,ROW(AT4)*2,COLUMN(T6))-OFFSET($A$3,ROW(AT4)*2-1,COLUMN(T6)),"")</f>
        <v/>
      </c>
      <c r="AV7" s="105">
        <f>IFERROR(OFFSET($A$3,ROW(AU4)*2,COLUMN(U6))-OFFSET($A$3,ROW(AU4)*2-1,COLUMN(U6)),"")</f>
        <v/>
      </c>
      <c r="AW7" s="105">
        <f>IFERROR(OFFSET($A$3,ROW(AV4)*2,COLUMN(V6))-OFFSET($A$3,ROW(AV4)*2-1,COLUMN(V6)),"")</f>
        <v/>
      </c>
      <c r="AX7" s="105">
        <f>IFERROR(OFFSET($A$3,ROW(AW4)*2,COLUMN(W6))-OFFSET($A$3,ROW(AW4)*2-1,COLUMN(W6)),"")</f>
        <v/>
      </c>
      <c r="AY7" s="105">
        <f>IFERROR(OFFSET($A$3,ROW(AX4)*2,COLUMN(X6))-OFFSET($A$3,ROW(AX4)*2-1,COLUMN(X6)),"")</f>
        <v/>
      </c>
      <c r="AZ7" s="105">
        <f>IFERROR(OFFSET($A$3,ROW(AY4)*2,COLUMN(Y6))-OFFSET($A$3,ROW(AY4)*2-1,COLUMN(Y6)),"")</f>
        <v/>
      </c>
      <c r="BA7" s="105">
        <f>IFERROR(OFFSET($A$3,ROW(AZ4)*2,COLUMN(Z6))-OFFSET($A$3,ROW(AZ4)*2-1,COLUMN(Z6)),"")</f>
        <v/>
      </c>
      <c r="BB7" s="105">
        <f>IFERROR(OFFSET($A$3,ROW(BA4)*2,COLUMN(AA6))-OFFSET($A$3,ROW(BA4)*2-1,COLUMN(AA6)),"")</f>
        <v/>
      </c>
      <c r="BC7" s="105">
        <f>IFERROR(OFFSET($A$3,ROW(BB4)*2,COLUMN(AB6))-OFFSET($A$3,ROW(BB4)*2-1,COLUMN(AB6)),"")</f>
        <v/>
      </c>
    </row>
    <row r="8">
      <c r="A8" s="97">
        <f>统调负荷24小时!A8</f>
        <v/>
      </c>
      <c r="B8" s="100" t="inlineStr">
        <is>
          <t>预测</t>
        </is>
      </c>
      <c r="C8" s="91">
        <f>IFERROR(AVERAGE(F8:AC8),"")</f>
        <v/>
      </c>
      <c r="D8" s="91">
        <f>IFERROR(MAX(F8:AC8),"")</f>
        <v/>
      </c>
      <c r="E8" s="91">
        <f>IFERROR(MIN(F8:AC8),"")</f>
        <v/>
      </c>
      <c r="F8" s="89">
        <f>IFERROR(AVERAGEIFS(统调负荷!$G:$G,统调负荷!$B:$B,F$3,统调负荷!$C:$C,$A8)/10,"")</f>
        <v/>
      </c>
      <c r="G8" s="89">
        <f>IFERROR(AVERAGEIFS(统调负荷!$G:$G,统调负荷!$B:$B,G$3,统调负荷!$C:$C,$A8)/10,"")</f>
        <v/>
      </c>
      <c r="H8" s="89">
        <f>IFERROR(AVERAGEIFS(统调负荷!$G:$G,统调负荷!$B:$B,H$3,统调负荷!$C:$C,$A8)/10,"")</f>
        <v/>
      </c>
      <c r="I8" s="89">
        <f>IFERROR(AVERAGEIFS(统调负荷!$G:$G,统调负荷!$B:$B,I$3,统调负荷!$C:$C,$A8)/10,"")</f>
        <v/>
      </c>
      <c r="J8" s="89">
        <f>IFERROR(AVERAGEIFS(统调负荷!$G:$G,统调负荷!$B:$B,J$3,统调负荷!$C:$C,$A8)/10,"")</f>
        <v/>
      </c>
      <c r="K8" s="89">
        <f>IFERROR(AVERAGEIFS(统调负荷!$G:$G,统调负荷!$B:$B,K$3,统调负荷!$C:$C,$A8)/10,"")</f>
        <v/>
      </c>
      <c r="L8" s="89">
        <f>IFERROR(AVERAGEIFS(统调负荷!$G:$G,统调负荷!$B:$B,L$3,统调负荷!$C:$C,$A8)/10,"")</f>
        <v/>
      </c>
      <c r="M8" s="89">
        <f>IFERROR(AVERAGEIFS(统调负荷!$G:$G,统调负荷!$B:$B,M$3,统调负荷!$C:$C,$A8)/10,"")</f>
        <v/>
      </c>
      <c r="N8" s="89">
        <f>IFERROR(AVERAGEIFS(统调负荷!$G:$G,统调负荷!$B:$B,N$3,统调负荷!$C:$C,$A8)/10,"")</f>
        <v/>
      </c>
      <c r="O8" s="89">
        <f>IFERROR(AVERAGEIFS(统调负荷!$G:$G,统调负荷!$B:$B,O$3,统调负荷!$C:$C,$A8)/10,"")</f>
        <v/>
      </c>
      <c r="P8" s="89">
        <f>IFERROR(AVERAGEIFS(统调负荷!$G:$G,统调负荷!$B:$B,P$3,统调负荷!$C:$C,$A8)/10,"")</f>
        <v/>
      </c>
      <c r="Q8" s="89">
        <f>IFERROR(AVERAGEIFS(统调负荷!$G:$G,统调负荷!$B:$B,Q$3,统调负荷!$C:$C,$A8)/10,"")</f>
        <v/>
      </c>
      <c r="R8" s="89">
        <f>IFERROR(AVERAGEIFS(统调负荷!$G:$G,统调负荷!$B:$B,R$3,统调负荷!$C:$C,$A8)/10,"")</f>
        <v/>
      </c>
      <c r="S8" s="89">
        <f>IFERROR(AVERAGEIFS(统调负荷!$G:$G,统调负荷!$B:$B,S$3,统调负荷!$C:$C,$A8)/10,"")</f>
        <v/>
      </c>
      <c r="T8" s="89">
        <f>IFERROR(AVERAGEIFS(统调负荷!$G:$G,统调负荷!$B:$B,T$3,统调负荷!$C:$C,$A8)/10,"")</f>
        <v/>
      </c>
      <c r="U8" s="89">
        <f>IFERROR(AVERAGEIFS(统调负荷!$G:$G,统调负荷!$B:$B,U$3,统调负荷!$C:$C,$A8)/10,"")</f>
        <v/>
      </c>
      <c r="V8" s="89">
        <f>IFERROR(AVERAGEIFS(统调负荷!$G:$G,统调负荷!$B:$B,V$3,统调负荷!$C:$C,$A8)/10,"")</f>
        <v/>
      </c>
      <c r="W8" s="89">
        <f>IFERROR(AVERAGEIFS(统调负荷!$G:$G,统调负荷!$B:$B,W$3,统调负荷!$C:$C,$A8)/10,"")</f>
        <v/>
      </c>
      <c r="X8" s="89">
        <f>IFERROR(AVERAGEIFS(统调负荷!$G:$G,统调负荷!$B:$B,X$3,统调负荷!$C:$C,$A8)/10,"")</f>
        <v/>
      </c>
      <c r="Y8" s="89">
        <f>IFERROR(AVERAGEIFS(统调负荷!$G:$G,统调负荷!$B:$B,Y$3,统调负荷!$C:$C,$A8)/10,"")</f>
        <v/>
      </c>
      <c r="Z8" s="89">
        <f>IFERROR(AVERAGEIFS(统调负荷!$G:$G,统调负荷!$B:$B,Z$3,统调负荷!$C:$C,$A8)/10,"")</f>
        <v/>
      </c>
      <c r="AA8" s="89">
        <f>IFERROR(AVERAGEIFS(统调负荷!$G:$G,统调负荷!$B:$B,AA$3,统调负荷!$C:$C,$A8)/10,"")</f>
        <v/>
      </c>
      <c r="AB8" s="89">
        <f>IFERROR(AVERAGEIFS(统调负荷!$G:$G,统调负荷!$B:$B,AB$3,统调负荷!$C:$C,$A8)/10,"")</f>
        <v/>
      </c>
      <c r="AC8" s="89">
        <f>IFERROR(AVERAGEIFS(统调负荷!$G:$G,统调负荷!$B:$B,AC$3,统调负荷!$C:$C,$A8)/10,"")</f>
        <v/>
      </c>
      <c r="AD8" s="89" t="n"/>
      <c r="AE8" s="23">
        <f>检修、备用和必开!$A6</f>
        <v/>
      </c>
      <c r="AF8" s="105">
        <f>IFERROR(OFFSET($A$3,ROW(AE5)*2,COLUMN(E7))-OFFSET($A$3,ROW(AE5)*2-1,COLUMN(E7)),"")</f>
        <v/>
      </c>
      <c r="AG8" s="105">
        <f>IFERROR(OFFSET($A$3,ROW(AF5)*2,COLUMN(F7))-OFFSET($A$3,ROW(AF5)*2-1,COLUMN(F7)),"")</f>
        <v/>
      </c>
      <c r="AH8" s="105">
        <f>IFERROR(OFFSET($A$3,ROW(AG5)*2,COLUMN(G7))-OFFSET($A$3,ROW(AG5)*2-1,COLUMN(G7)),"")</f>
        <v/>
      </c>
      <c r="AI8" s="105">
        <f>IFERROR(OFFSET($A$3,ROW(AH5)*2,COLUMN(H7))-OFFSET($A$3,ROW(AH5)*2-1,COLUMN(H7)),"")</f>
        <v/>
      </c>
      <c r="AJ8" s="105">
        <f>IFERROR(OFFSET($A$3,ROW(AI5)*2,COLUMN(I7))-OFFSET($A$3,ROW(AI5)*2-1,COLUMN(I7)),"")</f>
        <v/>
      </c>
      <c r="AK8" s="105">
        <f>IFERROR(OFFSET($A$3,ROW(AJ5)*2,COLUMN(J7))-OFFSET($A$3,ROW(AJ5)*2-1,COLUMN(J7)),"")</f>
        <v/>
      </c>
      <c r="AL8" s="105">
        <f>IFERROR(OFFSET($A$3,ROW(AK5)*2,COLUMN(K7))-OFFSET($A$3,ROW(AK5)*2-1,COLUMN(K7)),"")</f>
        <v/>
      </c>
      <c r="AM8" s="105">
        <f>IFERROR(OFFSET($A$3,ROW(AL5)*2,COLUMN(L7))-OFFSET($A$3,ROW(AL5)*2-1,COLUMN(L7)),"")</f>
        <v/>
      </c>
      <c r="AN8" s="105">
        <f>IFERROR(OFFSET($A$3,ROW(AM5)*2,COLUMN(M7))-OFFSET($A$3,ROW(AM5)*2-1,COLUMN(M7)),"")</f>
        <v/>
      </c>
      <c r="AO8" s="105">
        <f>IFERROR(OFFSET($A$3,ROW(AN5)*2,COLUMN(N7))-OFFSET($A$3,ROW(AN5)*2-1,COLUMN(N7)),"")</f>
        <v/>
      </c>
      <c r="AP8" s="105">
        <f>IFERROR(OFFSET($A$3,ROW(AO5)*2,COLUMN(O7))-OFFSET($A$3,ROW(AO5)*2-1,COLUMN(O7)),"")</f>
        <v/>
      </c>
      <c r="AQ8" s="105">
        <f>IFERROR(OFFSET($A$3,ROW(AP5)*2,COLUMN(P7))-OFFSET($A$3,ROW(AP5)*2-1,COLUMN(P7)),"")</f>
        <v/>
      </c>
      <c r="AR8" s="105">
        <f>IFERROR(OFFSET($A$3,ROW(AQ5)*2,COLUMN(Q7))-OFFSET($A$3,ROW(AQ5)*2-1,COLUMN(Q7)),"")</f>
        <v/>
      </c>
      <c r="AS8" s="105">
        <f>IFERROR(OFFSET($A$3,ROW(AR5)*2,COLUMN(R7))-OFFSET($A$3,ROW(AR5)*2-1,COLUMN(R7)),"")</f>
        <v/>
      </c>
      <c r="AT8" s="105">
        <f>IFERROR(OFFSET($A$3,ROW(AS5)*2,COLUMN(S7))-OFFSET($A$3,ROW(AS5)*2-1,COLUMN(S7)),"")</f>
        <v/>
      </c>
      <c r="AU8" s="105">
        <f>IFERROR(OFFSET($A$3,ROW(AT5)*2,COLUMN(T7))-OFFSET($A$3,ROW(AT5)*2-1,COLUMN(T7)),"")</f>
        <v/>
      </c>
      <c r="AV8" s="105">
        <f>IFERROR(OFFSET($A$3,ROW(AU5)*2,COLUMN(U7))-OFFSET($A$3,ROW(AU5)*2-1,COLUMN(U7)),"")</f>
        <v/>
      </c>
      <c r="AW8" s="105">
        <f>IFERROR(OFFSET($A$3,ROW(AV5)*2,COLUMN(V7))-OFFSET($A$3,ROW(AV5)*2-1,COLUMN(V7)),"")</f>
        <v/>
      </c>
      <c r="AX8" s="105">
        <f>IFERROR(OFFSET($A$3,ROW(AW5)*2,COLUMN(W7))-OFFSET($A$3,ROW(AW5)*2-1,COLUMN(W7)),"")</f>
        <v/>
      </c>
      <c r="AY8" s="105">
        <f>IFERROR(OFFSET($A$3,ROW(AX5)*2,COLUMN(X7))-OFFSET($A$3,ROW(AX5)*2-1,COLUMN(X7)),"")</f>
        <v/>
      </c>
      <c r="AZ8" s="105">
        <f>IFERROR(OFFSET($A$3,ROW(AY5)*2,COLUMN(Y7))-OFFSET($A$3,ROW(AY5)*2-1,COLUMN(Y7)),"")</f>
        <v/>
      </c>
      <c r="BA8" s="105">
        <f>IFERROR(OFFSET($A$3,ROW(AZ5)*2,COLUMN(Z7))-OFFSET($A$3,ROW(AZ5)*2-1,COLUMN(Z7)),"")</f>
        <v/>
      </c>
      <c r="BB8" s="105">
        <f>IFERROR(OFFSET($A$3,ROW(BA5)*2,COLUMN(AA7))-OFFSET($A$3,ROW(BA5)*2-1,COLUMN(AA7)),"")</f>
        <v/>
      </c>
      <c r="BC8" s="105">
        <f>IFERROR(OFFSET($A$3,ROW(BB5)*2,COLUMN(AB7))-OFFSET($A$3,ROW(BB5)*2-1,COLUMN(AB7)),"")</f>
        <v/>
      </c>
    </row>
    <row r="9">
      <c r="A9" s="97">
        <f>统调负荷24小时!A9</f>
        <v/>
      </c>
      <c r="B9" s="100" t="inlineStr">
        <is>
          <t>实际</t>
        </is>
      </c>
      <c r="C9" s="91">
        <f>IFERROR(AVERAGE(F9:AC9),"")</f>
        <v/>
      </c>
      <c r="D9" s="91">
        <f>IFERROR(MAX(F9:AC9),"")</f>
        <v/>
      </c>
      <c r="E9" s="91">
        <f>IFERROR(MIN(F9:AC9),"")</f>
        <v/>
      </c>
      <c r="F9" s="89">
        <f>IFERROR(AVERAGEIFS(统调负荷!$P:$P,统调负荷!$B:$B,F$3,统调负荷!$C:$C,$A9)/10,"")</f>
        <v/>
      </c>
      <c r="G9" s="89">
        <f>IFERROR(AVERAGEIFS(统调负荷!$P:$P,统调负荷!$B:$B,G$3,统调负荷!$C:$C,$A9)/10,"")</f>
        <v/>
      </c>
      <c r="H9" s="89">
        <f>IFERROR(AVERAGEIFS(统调负荷!$P:$P,统调负荷!$B:$B,H$3,统调负荷!$C:$C,$A9)/10,"")</f>
        <v/>
      </c>
      <c r="I9" s="89">
        <f>IFERROR(AVERAGEIFS(统调负荷!$P:$P,统调负荷!$B:$B,I$3,统调负荷!$C:$C,$A9)/10,"")</f>
        <v/>
      </c>
      <c r="J9" s="89">
        <f>IFERROR(AVERAGEIFS(统调负荷!$P:$P,统调负荷!$B:$B,J$3,统调负荷!$C:$C,$A9)/10,"")</f>
        <v/>
      </c>
      <c r="K9" s="89">
        <f>IFERROR(AVERAGEIFS(统调负荷!$P:$P,统调负荷!$B:$B,K$3,统调负荷!$C:$C,$A9)/10,"")</f>
        <v/>
      </c>
      <c r="L9" s="89">
        <f>IFERROR(AVERAGEIFS(统调负荷!$P:$P,统调负荷!$B:$B,L$3,统调负荷!$C:$C,$A9)/10,"")</f>
        <v/>
      </c>
      <c r="M9" s="89">
        <f>IFERROR(AVERAGEIFS(统调负荷!$P:$P,统调负荷!$B:$B,M$3,统调负荷!$C:$C,$A9)/10,"")</f>
        <v/>
      </c>
      <c r="N9" s="89">
        <f>IFERROR(AVERAGEIFS(统调负荷!$P:$P,统调负荷!$B:$B,N$3,统调负荷!$C:$C,$A9)/10,"")</f>
        <v/>
      </c>
      <c r="O9" s="89">
        <f>IFERROR(AVERAGEIFS(统调负荷!$P:$P,统调负荷!$B:$B,O$3,统调负荷!$C:$C,$A9)/10,"")</f>
        <v/>
      </c>
      <c r="P9" s="89">
        <f>IFERROR(AVERAGEIFS(统调负荷!$P:$P,统调负荷!$B:$B,P$3,统调负荷!$C:$C,$A9)/10,"")</f>
        <v/>
      </c>
      <c r="Q9" s="89">
        <f>IFERROR(AVERAGEIFS(统调负荷!$P:$P,统调负荷!$B:$B,Q$3,统调负荷!$C:$C,$A9)/10,"")</f>
        <v/>
      </c>
      <c r="R9" s="89">
        <f>IFERROR(AVERAGEIFS(统调负荷!$P:$P,统调负荷!$B:$B,R$3,统调负荷!$C:$C,$A9)/10,"")</f>
        <v/>
      </c>
      <c r="S9" s="89">
        <f>IFERROR(AVERAGEIFS(统调负荷!$P:$P,统调负荷!$B:$B,S$3,统调负荷!$C:$C,$A9)/10,"")</f>
        <v/>
      </c>
      <c r="T9" s="89">
        <f>IFERROR(AVERAGEIFS(统调负荷!$P:$P,统调负荷!$B:$B,T$3,统调负荷!$C:$C,$A9)/10,"")</f>
        <v/>
      </c>
      <c r="U9" s="89">
        <f>IFERROR(AVERAGEIFS(统调负荷!$P:$P,统调负荷!$B:$B,U$3,统调负荷!$C:$C,$A9)/10,"")</f>
        <v/>
      </c>
      <c r="V9" s="89">
        <f>IFERROR(AVERAGEIFS(统调负荷!$P:$P,统调负荷!$B:$B,V$3,统调负荷!$C:$C,$A9)/10,"")</f>
        <v/>
      </c>
      <c r="W9" s="89">
        <f>IFERROR(AVERAGEIFS(统调负荷!$P:$P,统调负荷!$B:$B,W$3,统调负荷!$C:$C,$A9)/10,"")</f>
        <v/>
      </c>
      <c r="X9" s="89">
        <f>IFERROR(AVERAGEIFS(统调负荷!$P:$P,统调负荷!$B:$B,X$3,统调负荷!$C:$C,$A9)/10,"")</f>
        <v/>
      </c>
      <c r="Y9" s="89">
        <f>IFERROR(AVERAGEIFS(统调负荷!$P:$P,统调负荷!$B:$B,Y$3,统调负荷!$C:$C,$A9)/10,"")</f>
        <v/>
      </c>
      <c r="Z9" s="89">
        <f>IFERROR(AVERAGEIFS(统调负荷!$P:$P,统调负荷!$B:$B,Z$3,统调负荷!$C:$C,$A9)/10,"")</f>
        <v/>
      </c>
      <c r="AA9" s="89">
        <f>IFERROR(AVERAGEIFS(统调负荷!$P:$P,统调负荷!$B:$B,AA$3,统调负荷!$C:$C,$A9)/10,"")</f>
        <v/>
      </c>
      <c r="AB9" s="89">
        <f>IFERROR(AVERAGEIFS(统调负荷!$P:$P,统调负荷!$B:$B,AB$3,统调负荷!$C:$C,$A9)/10,"")</f>
        <v/>
      </c>
      <c r="AC9" s="89">
        <f>IFERROR(AVERAGEIFS(统调负荷!$P:$P,统调负荷!$B:$B,AC$3,统调负荷!$C:$C,$A9)/10,"")</f>
        <v/>
      </c>
      <c r="AD9" s="89" t="n"/>
      <c r="AE9" s="23">
        <f>检修、备用和必开!$A7</f>
        <v/>
      </c>
      <c r="AF9" s="105">
        <f>IFERROR(OFFSET($A$3,ROW(AE6)*2,COLUMN(E8))-OFFSET($A$3,ROW(AE6)*2-1,COLUMN(E8)),"")</f>
        <v/>
      </c>
      <c r="AG9" s="105">
        <f>IFERROR(OFFSET($A$3,ROW(AF6)*2,COLUMN(F8))-OFFSET($A$3,ROW(AF6)*2-1,COLUMN(F8)),"")</f>
        <v/>
      </c>
      <c r="AH9" s="105">
        <f>IFERROR(OFFSET($A$3,ROW(AG6)*2,COLUMN(G8))-OFFSET($A$3,ROW(AG6)*2-1,COLUMN(G8)),"")</f>
        <v/>
      </c>
      <c r="AI9" s="105">
        <f>IFERROR(OFFSET($A$3,ROW(AH6)*2,COLUMN(H8))-OFFSET($A$3,ROW(AH6)*2-1,COLUMN(H8)),"")</f>
        <v/>
      </c>
      <c r="AJ9" s="105">
        <f>IFERROR(OFFSET($A$3,ROW(AI6)*2,COLUMN(I8))-OFFSET($A$3,ROW(AI6)*2-1,COLUMN(I8)),"")</f>
        <v/>
      </c>
      <c r="AK9" s="105">
        <f>IFERROR(OFFSET($A$3,ROW(AJ6)*2,COLUMN(J8))-OFFSET($A$3,ROW(AJ6)*2-1,COLUMN(J8)),"")</f>
        <v/>
      </c>
      <c r="AL9" s="105">
        <f>IFERROR(OFFSET($A$3,ROW(AK6)*2,COLUMN(K8))-OFFSET($A$3,ROW(AK6)*2-1,COLUMN(K8)),"")</f>
        <v/>
      </c>
      <c r="AM9" s="105">
        <f>IFERROR(OFFSET($A$3,ROW(AL6)*2,COLUMN(L8))-OFFSET($A$3,ROW(AL6)*2-1,COLUMN(L8)),"")</f>
        <v/>
      </c>
      <c r="AN9" s="105">
        <f>IFERROR(OFFSET($A$3,ROW(AM6)*2,COLUMN(M8))-OFFSET($A$3,ROW(AM6)*2-1,COLUMN(M8)),"")</f>
        <v/>
      </c>
      <c r="AO9" s="105">
        <f>IFERROR(OFFSET($A$3,ROW(AN6)*2,COLUMN(N8))-OFFSET($A$3,ROW(AN6)*2-1,COLUMN(N8)),"")</f>
        <v/>
      </c>
      <c r="AP9" s="105">
        <f>IFERROR(OFFSET($A$3,ROW(AO6)*2,COLUMN(O8))-OFFSET($A$3,ROW(AO6)*2-1,COLUMN(O8)),"")</f>
        <v/>
      </c>
      <c r="AQ9" s="105">
        <f>IFERROR(OFFSET($A$3,ROW(AP6)*2,COLUMN(P8))-OFFSET($A$3,ROW(AP6)*2-1,COLUMN(P8)),"")</f>
        <v/>
      </c>
      <c r="AR9" s="105">
        <f>IFERROR(OFFSET($A$3,ROW(AQ6)*2,COLUMN(Q8))-OFFSET($A$3,ROW(AQ6)*2-1,COLUMN(Q8)),"")</f>
        <v/>
      </c>
      <c r="AS9" s="105">
        <f>IFERROR(OFFSET($A$3,ROW(AR6)*2,COLUMN(R8))-OFFSET($A$3,ROW(AR6)*2-1,COLUMN(R8)),"")</f>
        <v/>
      </c>
      <c r="AT9" s="105">
        <f>IFERROR(OFFSET($A$3,ROW(AS6)*2,COLUMN(S8))-OFFSET($A$3,ROW(AS6)*2-1,COLUMN(S8)),"")</f>
        <v/>
      </c>
      <c r="AU9" s="105">
        <f>IFERROR(OFFSET($A$3,ROW(AT6)*2,COLUMN(T8))-OFFSET($A$3,ROW(AT6)*2-1,COLUMN(T8)),"")</f>
        <v/>
      </c>
      <c r="AV9" s="105">
        <f>IFERROR(OFFSET($A$3,ROW(AU6)*2,COLUMN(U8))-OFFSET($A$3,ROW(AU6)*2-1,COLUMN(U8)),"")</f>
        <v/>
      </c>
      <c r="AW9" s="105">
        <f>IFERROR(OFFSET($A$3,ROW(AV6)*2,COLUMN(V8))-OFFSET($A$3,ROW(AV6)*2-1,COLUMN(V8)),"")</f>
        <v/>
      </c>
      <c r="AX9" s="105">
        <f>IFERROR(OFFSET($A$3,ROW(AW6)*2,COLUMN(W8))-OFFSET($A$3,ROW(AW6)*2-1,COLUMN(W8)),"")</f>
        <v/>
      </c>
      <c r="AY9" s="105">
        <f>IFERROR(OFFSET($A$3,ROW(AX6)*2,COLUMN(X8))-OFFSET($A$3,ROW(AX6)*2-1,COLUMN(X8)),"")</f>
        <v/>
      </c>
      <c r="AZ9" s="105">
        <f>IFERROR(OFFSET($A$3,ROW(AY6)*2,COLUMN(Y8))-OFFSET($A$3,ROW(AY6)*2-1,COLUMN(Y8)),"")</f>
        <v/>
      </c>
      <c r="BA9" s="105">
        <f>IFERROR(OFFSET($A$3,ROW(AZ6)*2,COLUMN(Z8))-OFFSET($A$3,ROW(AZ6)*2-1,COLUMN(Z8)),"")</f>
        <v/>
      </c>
      <c r="BB9" s="105">
        <f>IFERROR(OFFSET($A$3,ROW(BA6)*2,COLUMN(AA8))-OFFSET($A$3,ROW(BA6)*2-1,COLUMN(AA8)),"")</f>
        <v/>
      </c>
      <c r="BC9" s="105">
        <f>IFERROR(OFFSET($A$3,ROW(BB6)*2,COLUMN(AB8))-OFFSET($A$3,ROW(BB6)*2-1,COLUMN(AB8)),"")</f>
        <v/>
      </c>
    </row>
    <row r="10">
      <c r="A10" s="97">
        <f>统调负荷24小时!A10</f>
        <v/>
      </c>
      <c r="B10" s="100" t="inlineStr">
        <is>
          <t>预测</t>
        </is>
      </c>
      <c r="C10" s="91">
        <f>IFERROR(AVERAGE(F10:AC10),"")</f>
        <v/>
      </c>
      <c r="D10" s="91">
        <f>IFERROR(MAX(F10:AC10),"")</f>
        <v/>
      </c>
      <c r="E10" s="91">
        <f>IFERROR(MIN(F10:AC10),"")</f>
        <v/>
      </c>
      <c r="F10" s="89">
        <f>IFERROR(AVERAGEIFS(统调负荷!$G:$G,统调负荷!$B:$B,F$3,统调负荷!$C:$C,$A10)/10,"")</f>
        <v/>
      </c>
      <c r="G10" s="89">
        <f>IFERROR(AVERAGEIFS(统调负荷!$G:$G,统调负荷!$B:$B,G$3,统调负荷!$C:$C,$A10)/10,"")</f>
        <v/>
      </c>
      <c r="H10" s="89">
        <f>IFERROR(AVERAGEIFS(统调负荷!$G:$G,统调负荷!$B:$B,H$3,统调负荷!$C:$C,$A10)/10,"")</f>
        <v/>
      </c>
      <c r="I10" s="89">
        <f>IFERROR(AVERAGEIFS(统调负荷!$G:$G,统调负荷!$B:$B,I$3,统调负荷!$C:$C,$A10)/10,"")</f>
        <v/>
      </c>
      <c r="J10" s="89">
        <f>IFERROR(AVERAGEIFS(统调负荷!$G:$G,统调负荷!$B:$B,J$3,统调负荷!$C:$C,$A10)/10,"")</f>
        <v/>
      </c>
      <c r="K10" s="89">
        <f>IFERROR(AVERAGEIFS(统调负荷!$G:$G,统调负荷!$B:$B,K$3,统调负荷!$C:$C,$A10)/10,"")</f>
        <v/>
      </c>
      <c r="L10" s="89">
        <f>IFERROR(AVERAGEIFS(统调负荷!$G:$G,统调负荷!$B:$B,L$3,统调负荷!$C:$C,$A10)/10,"")</f>
        <v/>
      </c>
      <c r="M10" s="89">
        <f>IFERROR(AVERAGEIFS(统调负荷!$G:$G,统调负荷!$B:$B,M$3,统调负荷!$C:$C,$A10)/10,"")</f>
        <v/>
      </c>
      <c r="N10" s="89">
        <f>IFERROR(AVERAGEIFS(统调负荷!$G:$G,统调负荷!$B:$B,N$3,统调负荷!$C:$C,$A10)/10,"")</f>
        <v/>
      </c>
      <c r="O10" s="89">
        <f>IFERROR(AVERAGEIFS(统调负荷!$G:$G,统调负荷!$B:$B,O$3,统调负荷!$C:$C,$A10)/10,"")</f>
        <v/>
      </c>
      <c r="P10" s="89">
        <f>IFERROR(AVERAGEIFS(统调负荷!$G:$G,统调负荷!$B:$B,P$3,统调负荷!$C:$C,$A10)/10,"")</f>
        <v/>
      </c>
      <c r="Q10" s="89">
        <f>IFERROR(AVERAGEIFS(统调负荷!$G:$G,统调负荷!$B:$B,Q$3,统调负荷!$C:$C,$A10)/10,"")</f>
        <v/>
      </c>
      <c r="R10" s="89">
        <f>IFERROR(AVERAGEIFS(统调负荷!$G:$G,统调负荷!$B:$B,R$3,统调负荷!$C:$C,$A10)/10,"")</f>
        <v/>
      </c>
      <c r="S10" s="89">
        <f>IFERROR(AVERAGEIFS(统调负荷!$G:$G,统调负荷!$B:$B,S$3,统调负荷!$C:$C,$A10)/10,"")</f>
        <v/>
      </c>
      <c r="T10" s="89">
        <f>IFERROR(AVERAGEIFS(统调负荷!$G:$G,统调负荷!$B:$B,T$3,统调负荷!$C:$C,$A10)/10,"")</f>
        <v/>
      </c>
      <c r="U10" s="89">
        <f>IFERROR(AVERAGEIFS(统调负荷!$G:$G,统调负荷!$B:$B,U$3,统调负荷!$C:$C,$A10)/10,"")</f>
        <v/>
      </c>
      <c r="V10" s="89">
        <f>IFERROR(AVERAGEIFS(统调负荷!$G:$G,统调负荷!$B:$B,V$3,统调负荷!$C:$C,$A10)/10,"")</f>
        <v/>
      </c>
      <c r="W10" s="89">
        <f>IFERROR(AVERAGEIFS(统调负荷!$G:$G,统调负荷!$B:$B,W$3,统调负荷!$C:$C,$A10)/10,"")</f>
        <v/>
      </c>
      <c r="X10" s="89">
        <f>IFERROR(AVERAGEIFS(统调负荷!$G:$G,统调负荷!$B:$B,X$3,统调负荷!$C:$C,$A10)/10,"")</f>
        <v/>
      </c>
      <c r="Y10" s="89">
        <f>IFERROR(AVERAGEIFS(统调负荷!$G:$G,统调负荷!$B:$B,Y$3,统调负荷!$C:$C,$A10)/10,"")</f>
        <v/>
      </c>
      <c r="Z10" s="89">
        <f>IFERROR(AVERAGEIFS(统调负荷!$G:$G,统调负荷!$B:$B,Z$3,统调负荷!$C:$C,$A10)/10,"")</f>
        <v/>
      </c>
      <c r="AA10" s="89">
        <f>IFERROR(AVERAGEIFS(统调负荷!$G:$G,统调负荷!$B:$B,AA$3,统调负荷!$C:$C,$A10)/10,"")</f>
        <v/>
      </c>
      <c r="AB10" s="89">
        <f>IFERROR(AVERAGEIFS(统调负荷!$G:$G,统调负荷!$B:$B,AB$3,统调负荷!$C:$C,$A10)/10,"")</f>
        <v/>
      </c>
      <c r="AC10" s="89">
        <f>IFERROR(AVERAGEIFS(统调负荷!$G:$G,统调负荷!$B:$B,AC$3,统调负荷!$C:$C,$A10)/10,"")</f>
        <v/>
      </c>
      <c r="AD10" s="89" t="n"/>
      <c r="AE10" s="23">
        <f>检修、备用和必开!$A8</f>
        <v/>
      </c>
      <c r="AF10" s="105">
        <f>IFERROR(OFFSET($A$3,ROW(AE7)*2,COLUMN(E9))-OFFSET($A$3,ROW(AE7)*2-1,COLUMN(E9)),"")</f>
        <v/>
      </c>
      <c r="AG10" s="105">
        <f>IFERROR(OFFSET($A$3,ROW(AF7)*2,COLUMN(F9))-OFFSET($A$3,ROW(AF7)*2-1,COLUMN(F9)),"")</f>
        <v/>
      </c>
      <c r="AH10" s="105">
        <f>IFERROR(OFFSET($A$3,ROW(AG7)*2,COLUMN(G9))-OFFSET($A$3,ROW(AG7)*2-1,COLUMN(G9)),"")</f>
        <v/>
      </c>
      <c r="AI10" s="105">
        <f>IFERROR(OFFSET($A$3,ROW(AH7)*2,COLUMN(H9))-OFFSET($A$3,ROW(AH7)*2-1,COLUMN(H9)),"")</f>
        <v/>
      </c>
      <c r="AJ10" s="105">
        <f>IFERROR(OFFSET($A$3,ROW(AI7)*2,COLUMN(I9))-OFFSET($A$3,ROW(AI7)*2-1,COLUMN(I9)),"")</f>
        <v/>
      </c>
      <c r="AK10" s="105">
        <f>IFERROR(OFFSET($A$3,ROW(AJ7)*2,COLUMN(J9))-OFFSET($A$3,ROW(AJ7)*2-1,COLUMN(J9)),"")</f>
        <v/>
      </c>
      <c r="AL10" s="105">
        <f>IFERROR(OFFSET($A$3,ROW(AK7)*2,COLUMN(K9))-OFFSET($A$3,ROW(AK7)*2-1,COLUMN(K9)),"")</f>
        <v/>
      </c>
      <c r="AM10" s="105">
        <f>IFERROR(OFFSET($A$3,ROW(AL7)*2,COLUMN(L9))-OFFSET($A$3,ROW(AL7)*2-1,COLUMN(L9)),"")</f>
        <v/>
      </c>
      <c r="AN10" s="105">
        <f>IFERROR(OFFSET($A$3,ROW(AM7)*2,COLUMN(M9))-OFFSET($A$3,ROW(AM7)*2-1,COLUMN(M9)),"")</f>
        <v/>
      </c>
      <c r="AO10" s="105">
        <f>IFERROR(OFFSET($A$3,ROW(AN7)*2,COLUMN(N9))-OFFSET($A$3,ROW(AN7)*2-1,COLUMN(N9)),"")</f>
        <v/>
      </c>
      <c r="AP10" s="105">
        <f>IFERROR(OFFSET($A$3,ROW(AO7)*2,COLUMN(O9))-OFFSET($A$3,ROW(AO7)*2-1,COLUMN(O9)),"")</f>
        <v/>
      </c>
      <c r="AQ10" s="105">
        <f>IFERROR(OFFSET($A$3,ROW(AP7)*2,COLUMN(P9))-OFFSET($A$3,ROW(AP7)*2-1,COLUMN(P9)),"")</f>
        <v/>
      </c>
      <c r="AR10" s="105">
        <f>IFERROR(OFFSET($A$3,ROW(AQ7)*2,COLUMN(Q9))-OFFSET($A$3,ROW(AQ7)*2-1,COLUMN(Q9)),"")</f>
        <v/>
      </c>
      <c r="AS10" s="105">
        <f>IFERROR(OFFSET($A$3,ROW(AR7)*2,COLUMN(R9))-OFFSET($A$3,ROW(AR7)*2-1,COLUMN(R9)),"")</f>
        <v/>
      </c>
      <c r="AT10" s="105">
        <f>IFERROR(OFFSET($A$3,ROW(AS7)*2,COLUMN(S9))-OFFSET($A$3,ROW(AS7)*2-1,COLUMN(S9)),"")</f>
        <v/>
      </c>
      <c r="AU10" s="105">
        <f>IFERROR(OFFSET($A$3,ROW(AT7)*2,COLUMN(T9))-OFFSET($A$3,ROW(AT7)*2-1,COLUMN(T9)),"")</f>
        <v/>
      </c>
      <c r="AV10" s="105">
        <f>IFERROR(OFFSET($A$3,ROW(AU7)*2,COLUMN(U9))-OFFSET($A$3,ROW(AU7)*2-1,COLUMN(U9)),"")</f>
        <v/>
      </c>
      <c r="AW10" s="105">
        <f>IFERROR(OFFSET($A$3,ROW(AV7)*2,COLUMN(V9))-OFFSET($A$3,ROW(AV7)*2-1,COLUMN(V9)),"")</f>
        <v/>
      </c>
      <c r="AX10" s="105">
        <f>IFERROR(OFFSET($A$3,ROW(AW7)*2,COLUMN(W9))-OFFSET($A$3,ROW(AW7)*2-1,COLUMN(W9)),"")</f>
        <v/>
      </c>
      <c r="AY10" s="105">
        <f>IFERROR(OFFSET($A$3,ROW(AX7)*2,COLUMN(X9))-OFFSET($A$3,ROW(AX7)*2-1,COLUMN(X9)),"")</f>
        <v/>
      </c>
      <c r="AZ10" s="105">
        <f>IFERROR(OFFSET($A$3,ROW(AY7)*2,COLUMN(Y9))-OFFSET($A$3,ROW(AY7)*2-1,COLUMN(Y9)),"")</f>
        <v/>
      </c>
      <c r="BA10" s="105">
        <f>IFERROR(OFFSET($A$3,ROW(AZ7)*2,COLUMN(Z9))-OFFSET($A$3,ROW(AZ7)*2-1,COLUMN(Z9)),"")</f>
        <v/>
      </c>
      <c r="BB10" s="105">
        <f>IFERROR(OFFSET($A$3,ROW(BA7)*2,COLUMN(AA9))-OFFSET($A$3,ROW(BA7)*2-1,COLUMN(AA9)),"")</f>
        <v/>
      </c>
      <c r="BC10" s="105">
        <f>IFERROR(OFFSET($A$3,ROW(BB7)*2,COLUMN(AB9))-OFFSET($A$3,ROW(BB7)*2-1,COLUMN(AB9)),"")</f>
        <v/>
      </c>
    </row>
    <row r="11">
      <c r="A11" s="97">
        <f>统调负荷24小时!A11</f>
        <v/>
      </c>
      <c r="B11" s="100" t="inlineStr">
        <is>
          <t>实际</t>
        </is>
      </c>
      <c r="C11" s="91">
        <f>IFERROR(AVERAGE(F11:AC11),"")</f>
        <v/>
      </c>
      <c r="D11" s="91">
        <f>IFERROR(MAX(F11:AC11),"")</f>
        <v/>
      </c>
      <c r="E11" s="91">
        <f>IFERROR(MIN(F11:AC11),"")</f>
        <v/>
      </c>
      <c r="F11" s="89">
        <f>IFERROR(AVERAGEIFS(统调负荷!$P:$P,统调负荷!$B:$B,F$3,统调负荷!$C:$C,$A11)/10,"")</f>
        <v/>
      </c>
      <c r="G11" s="89">
        <f>IFERROR(AVERAGEIFS(统调负荷!$P:$P,统调负荷!$B:$B,G$3,统调负荷!$C:$C,$A11)/10,"")</f>
        <v/>
      </c>
      <c r="H11" s="89">
        <f>IFERROR(AVERAGEIFS(统调负荷!$P:$P,统调负荷!$B:$B,H$3,统调负荷!$C:$C,$A11)/10,"")</f>
        <v/>
      </c>
      <c r="I11" s="89">
        <f>IFERROR(AVERAGEIFS(统调负荷!$P:$P,统调负荷!$B:$B,I$3,统调负荷!$C:$C,$A11)/10,"")</f>
        <v/>
      </c>
      <c r="J11" s="89">
        <f>IFERROR(AVERAGEIFS(统调负荷!$P:$P,统调负荷!$B:$B,J$3,统调负荷!$C:$C,$A11)/10,"")</f>
        <v/>
      </c>
      <c r="K11" s="89">
        <f>IFERROR(AVERAGEIFS(统调负荷!$P:$P,统调负荷!$B:$B,K$3,统调负荷!$C:$C,$A11)/10,"")</f>
        <v/>
      </c>
      <c r="L11" s="89">
        <f>IFERROR(AVERAGEIFS(统调负荷!$P:$P,统调负荷!$B:$B,L$3,统调负荷!$C:$C,$A11)/10,"")</f>
        <v/>
      </c>
      <c r="M11" s="89">
        <f>IFERROR(AVERAGEIFS(统调负荷!$P:$P,统调负荷!$B:$B,M$3,统调负荷!$C:$C,$A11)/10,"")</f>
        <v/>
      </c>
      <c r="N11" s="89">
        <f>IFERROR(AVERAGEIFS(统调负荷!$P:$P,统调负荷!$B:$B,N$3,统调负荷!$C:$C,$A11)/10,"")</f>
        <v/>
      </c>
      <c r="O11" s="89">
        <f>IFERROR(AVERAGEIFS(统调负荷!$P:$P,统调负荷!$B:$B,O$3,统调负荷!$C:$C,$A11)/10,"")</f>
        <v/>
      </c>
      <c r="P11" s="89">
        <f>IFERROR(AVERAGEIFS(统调负荷!$P:$P,统调负荷!$B:$B,P$3,统调负荷!$C:$C,$A11)/10,"")</f>
        <v/>
      </c>
      <c r="Q11" s="89">
        <f>IFERROR(AVERAGEIFS(统调负荷!$P:$P,统调负荷!$B:$B,Q$3,统调负荷!$C:$C,$A11)/10,"")</f>
        <v/>
      </c>
      <c r="R11" s="89">
        <f>IFERROR(AVERAGEIFS(统调负荷!$P:$P,统调负荷!$B:$B,R$3,统调负荷!$C:$C,$A11)/10,"")</f>
        <v/>
      </c>
      <c r="S11" s="89">
        <f>IFERROR(AVERAGEIFS(统调负荷!$P:$P,统调负荷!$B:$B,S$3,统调负荷!$C:$C,$A11)/10,"")</f>
        <v/>
      </c>
      <c r="T11" s="89">
        <f>IFERROR(AVERAGEIFS(统调负荷!$P:$P,统调负荷!$B:$B,T$3,统调负荷!$C:$C,$A11)/10,"")</f>
        <v/>
      </c>
      <c r="U11" s="89">
        <f>IFERROR(AVERAGEIFS(统调负荷!$P:$P,统调负荷!$B:$B,U$3,统调负荷!$C:$C,$A11)/10,"")</f>
        <v/>
      </c>
      <c r="V11" s="89">
        <f>IFERROR(AVERAGEIFS(统调负荷!$P:$P,统调负荷!$B:$B,V$3,统调负荷!$C:$C,$A11)/10,"")</f>
        <v/>
      </c>
      <c r="W11" s="89">
        <f>IFERROR(AVERAGEIFS(统调负荷!$P:$P,统调负荷!$B:$B,W$3,统调负荷!$C:$C,$A11)/10,"")</f>
        <v/>
      </c>
      <c r="X11" s="89">
        <f>IFERROR(AVERAGEIFS(统调负荷!$P:$P,统调负荷!$B:$B,X$3,统调负荷!$C:$C,$A11)/10,"")</f>
        <v/>
      </c>
      <c r="Y11" s="89">
        <f>IFERROR(AVERAGEIFS(统调负荷!$P:$P,统调负荷!$B:$B,Y$3,统调负荷!$C:$C,$A11)/10,"")</f>
        <v/>
      </c>
      <c r="Z11" s="89">
        <f>IFERROR(AVERAGEIFS(统调负荷!$P:$P,统调负荷!$B:$B,Z$3,统调负荷!$C:$C,$A11)/10,"")</f>
        <v/>
      </c>
      <c r="AA11" s="89">
        <f>IFERROR(AVERAGEIFS(统调负荷!$P:$P,统调负荷!$B:$B,AA$3,统调负荷!$C:$C,$A11)/10,"")</f>
        <v/>
      </c>
      <c r="AB11" s="89">
        <f>IFERROR(AVERAGEIFS(统调负荷!$P:$P,统调负荷!$B:$B,AB$3,统调负荷!$C:$C,$A11)/10,"")</f>
        <v/>
      </c>
      <c r="AC11" s="89">
        <f>IFERROR(AVERAGEIFS(统调负荷!$P:$P,统调负荷!$B:$B,AC$3,统调负荷!$C:$C,$A11)/10,"")</f>
        <v/>
      </c>
      <c r="AD11" s="89" t="n"/>
      <c r="AE11" s="23">
        <f>检修、备用和必开!$A9</f>
        <v/>
      </c>
      <c r="AF11" s="105">
        <f>IFERROR(OFFSET($A$3,ROW(AE8)*2,COLUMN(E10))-OFFSET($A$3,ROW(AE8)*2-1,COLUMN(E10)),"")</f>
        <v/>
      </c>
      <c r="AG11" s="105">
        <f>IFERROR(OFFSET($A$3,ROW(AF8)*2,COLUMN(F10))-OFFSET($A$3,ROW(AF8)*2-1,COLUMN(F10)),"")</f>
        <v/>
      </c>
      <c r="AH11" s="105">
        <f>IFERROR(OFFSET($A$3,ROW(AG8)*2,COLUMN(G10))-OFFSET($A$3,ROW(AG8)*2-1,COLUMN(G10)),"")</f>
        <v/>
      </c>
      <c r="AI11" s="105">
        <f>IFERROR(OFFSET($A$3,ROW(AH8)*2,COLUMN(H10))-OFFSET($A$3,ROW(AH8)*2-1,COLUMN(H10)),"")</f>
        <v/>
      </c>
      <c r="AJ11" s="105">
        <f>IFERROR(OFFSET($A$3,ROW(AI8)*2,COLUMN(I10))-OFFSET($A$3,ROW(AI8)*2-1,COLUMN(I10)),"")</f>
        <v/>
      </c>
      <c r="AK11" s="105">
        <f>IFERROR(OFFSET($A$3,ROW(AJ8)*2,COLUMN(J10))-OFFSET($A$3,ROW(AJ8)*2-1,COLUMN(J10)),"")</f>
        <v/>
      </c>
      <c r="AL11" s="105">
        <f>IFERROR(OFFSET($A$3,ROW(AK8)*2,COLUMN(K10))-OFFSET($A$3,ROW(AK8)*2-1,COLUMN(K10)),"")</f>
        <v/>
      </c>
      <c r="AM11" s="105">
        <f>IFERROR(OFFSET($A$3,ROW(AL8)*2,COLUMN(L10))-OFFSET($A$3,ROW(AL8)*2-1,COLUMN(L10)),"")</f>
        <v/>
      </c>
      <c r="AN11" s="105">
        <f>IFERROR(OFFSET($A$3,ROW(AM8)*2,COLUMN(M10))-OFFSET($A$3,ROW(AM8)*2-1,COLUMN(M10)),"")</f>
        <v/>
      </c>
      <c r="AO11" s="105">
        <f>IFERROR(OFFSET($A$3,ROW(AN8)*2,COLUMN(N10))-OFFSET($A$3,ROW(AN8)*2-1,COLUMN(N10)),"")</f>
        <v/>
      </c>
      <c r="AP11" s="105">
        <f>IFERROR(OFFSET($A$3,ROW(AO8)*2,COLUMN(O10))-OFFSET($A$3,ROW(AO8)*2-1,COLUMN(O10)),"")</f>
        <v/>
      </c>
      <c r="AQ11" s="105">
        <f>IFERROR(OFFSET($A$3,ROW(AP8)*2,COLUMN(P10))-OFFSET($A$3,ROW(AP8)*2-1,COLUMN(P10)),"")</f>
        <v/>
      </c>
      <c r="AR11" s="105">
        <f>IFERROR(OFFSET($A$3,ROW(AQ8)*2,COLUMN(Q10))-OFFSET($A$3,ROW(AQ8)*2-1,COLUMN(Q10)),"")</f>
        <v/>
      </c>
      <c r="AS11" s="105">
        <f>IFERROR(OFFSET($A$3,ROW(AR8)*2,COLUMN(R10))-OFFSET($A$3,ROW(AR8)*2-1,COLUMN(R10)),"")</f>
        <v/>
      </c>
      <c r="AT11" s="105">
        <f>IFERROR(OFFSET($A$3,ROW(AS8)*2,COLUMN(S10))-OFFSET($A$3,ROW(AS8)*2-1,COLUMN(S10)),"")</f>
        <v/>
      </c>
      <c r="AU11" s="105">
        <f>IFERROR(OFFSET($A$3,ROW(AT8)*2,COLUMN(T10))-OFFSET($A$3,ROW(AT8)*2-1,COLUMN(T10)),"")</f>
        <v/>
      </c>
      <c r="AV11" s="105">
        <f>IFERROR(OFFSET($A$3,ROW(AU8)*2,COLUMN(U10))-OFFSET($A$3,ROW(AU8)*2-1,COLUMN(U10)),"")</f>
        <v/>
      </c>
      <c r="AW11" s="105">
        <f>IFERROR(OFFSET($A$3,ROW(AV8)*2,COLUMN(V10))-OFFSET($A$3,ROW(AV8)*2-1,COLUMN(V10)),"")</f>
        <v/>
      </c>
      <c r="AX11" s="105">
        <f>IFERROR(OFFSET($A$3,ROW(AW8)*2,COLUMN(W10))-OFFSET($A$3,ROW(AW8)*2-1,COLUMN(W10)),"")</f>
        <v/>
      </c>
      <c r="AY11" s="105">
        <f>IFERROR(OFFSET($A$3,ROW(AX8)*2,COLUMN(X10))-OFFSET($A$3,ROW(AX8)*2-1,COLUMN(X10)),"")</f>
        <v/>
      </c>
      <c r="AZ11" s="105">
        <f>IFERROR(OFFSET($A$3,ROW(AY8)*2,COLUMN(Y10))-OFFSET($A$3,ROW(AY8)*2-1,COLUMN(Y10)),"")</f>
        <v/>
      </c>
      <c r="BA11" s="105">
        <f>IFERROR(OFFSET($A$3,ROW(AZ8)*2,COLUMN(Z10))-OFFSET($A$3,ROW(AZ8)*2-1,COLUMN(Z10)),"")</f>
        <v/>
      </c>
      <c r="BB11" s="105">
        <f>IFERROR(OFFSET($A$3,ROW(BA8)*2,COLUMN(AA10))-OFFSET($A$3,ROW(BA8)*2-1,COLUMN(AA10)),"")</f>
        <v/>
      </c>
      <c r="BC11" s="105">
        <f>IFERROR(OFFSET($A$3,ROW(BB8)*2,COLUMN(AB10))-OFFSET($A$3,ROW(BB8)*2-1,COLUMN(AB10)),"")</f>
        <v/>
      </c>
    </row>
    <row r="12">
      <c r="A12" s="97">
        <f>统调负荷24小时!A12</f>
        <v/>
      </c>
      <c r="B12" s="100" t="inlineStr">
        <is>
          <t>预测</t>
        </is>
      </c>
      <c r="C12" s="91">
        <f>IFERROR(AVERAGE(F12:AC12),"")</f>
        <v/>
      </c>
      <c r="D12" s="91">
        <f>IFERROR(MAX(F12:AC12),"")</f>
        <v/>
      </c>
      <c r="E12" s="91">
        <f>IFERROR(MIN(F12:AC12),"")</f>
        <v/>
      </c>
      <c r="F12" s="89">
        <f>IFERROR(AVERAGEIFS(统调负荷!$G:$G,统调负荷!$B:$B,F$3,统调负荷!$C:$C,$A12)/10,"")</f>
        <v/>
      </c>
      <c r="G12" s="89">
        <f>IFERROR(AVERAGEIFS(统调负荷!$G:$G,统调负荷!$B:$B,G$3,统调负荷!$C:$C,$A12)/10,"")</f>
        <v/>
      </c>
      <c r="H12" s="89">
        <f>IFERROR(AVERAGEIFS(统调负荷!$G:$G,统调负荷!$B:$B,H$3,统调负荷!$C:$C,$A12)/10,"")</f>
        <v/>
      </c>
      <c r="I12" s="89">
        <f>IFERROR(AVERAGEIFS(统调负荷!$G:$G,统调负荷!$B:$B,I$3,统调负荷!$C:$C,$A12)/10,"")</f>
        <v/>
      </c>
      <c r="J12" s="89">
        <f>IFERROR(AVERAGEIFS(统调负荷!$G:$G,统调负荷!$B:$B,J$3,统调负荷!$C:$C,$A12)/10,"")</f>
        <v/>
      </c>
      <c r="K12" s="89">
        <f>IFERROR(AVERAGEIFS(统调负荷!$G:$G,统调负荷!$B:$B,K$3,统调负荷!$C:$C,$A12)/10,"")</f>
        <v/>
      </c>
      <c r="L12" s="89">
        <f>IFERROR(AVERAGEIFS(统调负荷!$G:$G,统调负荷!$B:$B,L$3,统调负荷!$C:$C,$A12)/10,"")</f>
        <v/>
      </c>
      <c r="M12" s="89">
        <f>IFERROR(AVERAGEIFS(统调负荷!$G:$G,统调负荷!$B:$B,M$3,统调负荷!$C:$C,$A12)/10,"")</f>
        <v/>
      </c>
      <c r="N12" s="89">
        <f>IFERROR(AVERAGEIFS(统调负荷!$G:$G,统调负荷!$B:$B,N$3,统调负荷!$C:$C,$A12)/10,"")</f>
        <v/>
      </c>
      <c r="O12" s="89">
        <f>IFERROR(AVERAGEIFS(统调负荷!$G:$G,统调负荷!$B:$B,O$3,统调负荷!$C:$C,$A12)/10,"")</f>
        <v/>
      </c>
      <c r="P12" s="89">
        <f>IFERROR(AVERAGEIFS(统调负荷!$G:$G,统调负荷!$B:$B,P$3,统调负荷!$C:$C,$A12)/10,"")</f>
        <v/>
      </c>
      <c r="Q12" s="89">
        <f>IFERROR(AVERAGEIFS(统调负荷!$G:$G,统调负荷!$B:$B,Q$3,统调负荷!$C:$C,$A12)/10,"")</f>
        <v/>
      </c>
      <c r="R12" s="89">
        <f>IFERROR(AVERAGEIFS(统调负荷!$G:$G,统调负荷!$B:$B,R$3,统调负荷!$C:$C,$A12)/10,"")</f>
        <v/>
      </c>
      <c r="S12" s="89">
        <f>IFERROR(AVERAGEIFS(统调负荷!$G:$G,统调负荷!$B:$B,S$3,统调负荷!$C:$C,$A12)/10,"")</f>
        <v/>
      </c>
      <c r="T12" s="89">
        <f>IFERROR(AVERAGEIFS(统调负荷!$G:$G,统调负荷!$B:$B,T$3,统调负荷!$C:$C,$A12)/10,"")</f>
        <v/>
      </c>
      <c r="U12" s="89">
        <f>IFERROR(AVERAGEIFS(统调负荷!$G:$G,统调负荷!$B:$B,U$3,统调负荷!$C:$C,$A12)/10,"")</f>
        <v/>
      </c>
      <c r="V12" s="89">
        <f>IFERROR(AVERAGEIFS(统调负荷!$G:$G,统调负荷!$B:$B,V$3,统调负荷!$C:$C,$A12)/10,"")</f>
        <v/>
      </c>
      <c r="W12" s="89">
        <f>IFERROR(AVERAGEIFS(统调负荷!$G:$G,统调负荷!$B:$B,W$3,统调负荷!$C:$C,$A12)/10,"")</f>
        <v/>
      </c>
      <c r="X12" s="89">
        <f>IFERROR(AVERAGEIFS(统调负荷!$G:$G,统调负荷!$B:$B,X$3,统调负荷!$C:$C,$A12)/10,"")</f>
        <v/>
      </c>
      <c r="Y12" s="89">
        <f>IFERROR(AVERAGEIFS(统调负荷!$G:$G,统调负荷!$B:$B,Y$3,统调负荷!$C:$C,$A12)/10,"")</f>
        <v/>
      </c>
      <c r="Z12" s="89">
        <f>IFERROR(AVERAGEIFS(统调负荷!$G:$G,统调负荷!$B:$B,Z$3,统调负荷!$C:$C,$A12)/10,"")</f>
        <v/>
      </c>
      <c r="AA12" s="89">
        <f>IFERROR(AVERAGEIFS(统调负荷!$G:$G,统调负荷!$B:$B,AA$3,统调负荷!$C:$C,$A12)/10,"")</f>
        <v/>
      </c>
      <c r="AB12" s="89">
        <f>IFERROR(AVERAGEIFS(统调负荷!$G:$G,统调负荷!$B:$B,AB$3,统调负荷!$C:$C,$A12)/10,"")</f>
        <v/>
      </c>
      <c r="AC12" s="89">
        <f>IFERROR(AVERAGEIFS(统调负荷!$G:$G,统调负荷!$B:$B,AC$3,统调负荷!$C:$C,$A12)/10,"")</f>
        <v/>
      </c>
      <c r="AD12" s="89" t="n"/>
      <c r="AE12" s="23">
        <f>检修、备用和必开!$A10</f>
        <v/>
      </c>
      <c r="AF12" s="105">
        <f>IFERROR(OFFSET($A$3,ROW(AE9)*2,COLUMN(E11))-OFFSET($A$3,ROW(AE9)*2-1,COLUMN(E11)),"")</f>
        <v/>
      </c>
      <c r="AG12" s="105">
        <f>IFERROR(OFFSET($A$3,ROW(AF9)*2,COLUMN(F11))-OFFSET($A$3,ROW(AF9)*2-1,COLUMN(F11)),"")</f>
        <v/>
      </c>
      <c r="AH12" s="105">
        <f>IFERROR(OFFSET($A$3,ROW(AG9)*2,COLUMN(G11))-OFFSET($A$3,ROW(AG9)*2-1,COLUMN(G11)),"")</f>
        <v/>
      </c>
      <c r="AI12" s="105">
        <f>IFERROR(OFFSET($A$3,ROW(AH9)*2,COLUMN(H11))-OFFSET($A$3,ROW(AH9)*2-1,COLUMN(H11)),"")</f>
        <v/>
      </c>
      <c r="AJ12" s="105">
        <f>IFERROR(OFFSET($A$3,ROW(AI9)*2,COLUMN(I11))-OFFSET($A$3,ROW(AI9)*2-1,COLUMN(I11)),"")</f>
        <v/>
      </c>
      <c r="AK12" s="105">
        <f>IFERROR(OFFSET($A$3,ROW(AJ9)*2,COLUMN(J11))-OFFSET($A$3,ROW(AJ9)*2-1,COLUMN(J11)),"")</f>
        <v/>
      </c>
      <c r="AL12" s="105">
        <f>IFERROR(OFFSET($A$3,ROW(AK9)*2,COLUMN(K11))-OFFSET($A$3,ROW(AK9)*2-1,COLUMN(K11)),"")</f>
        <v/>
      </c>
      <c r="AM12" s="105">
        <f>IFERROR(OFFSET($A$3,ROW(AL9)*2,COLUMN(L11))-OFFSET($A$3,ROW(AL9)*2-1,COLUMN(L11)),"")</f>
        <v/>
      </c>
      <c r="AN12" s="105">
        <f>IFERROR(OFFSET($A$3,ROW(AM9)*2,COLUMN(M11))-OFFSET($A$3,ROW(AM9)*2-1,COLUMN(M11)),"")</f>
        <v/>
      </c>
      <c r="AO12" s="105">
        <f>IFERROR(OFFSET($A$3,ROW(AN9)*2,COLUMN(N11))-OFFSET($A$3,ROW(AN9)*2-1,COLUMN(N11)),"")</f>
        <v/>
      </c>
      <c r="AP12" s="105">
        <f>IFERROR(OFFSET($A$3,ROW(AO9)*2,COLUMN(O11))-OFFSET($A$3,ROW(AO9)*2-1,COLUMN(O11)),"")</f>
        <v/>
      </c>
      <c r="AQ12" s="105">
        <f>IFERROR(OFFSET($A$3,ROW(AP9)*2,COLUMN(P11))-OFFSET($A$3,ROW(AP9)*2-1,COLUMN(P11)),"")</f>
        <v/>
      </c>
      <c r="AR12" s="105">
        <f>IFERROR(OFFSET($A$3,ROW(AQ9)*2,COLUMN(Q11))-OFFSET($A$3,ROW(AQ9)*2-1,COLUMN(Q11)),"")</f>
        <v/>
      </c>
      <c r="AS12" s="105">
        <f>IFERROR(OFFSET($A$3,ROW(AR9)*2,COLUMN(R11))-OFFSET($A$3,ROW(AR9)*2-1,COLUMN(R11)),"")</f>
        <v/>
      </c>
      <c r="AT12" s="105">
        <f>IFERROR(OFFSET($A$3,ROW(AS9)*2,COLUMN(S11))-OFFSET($A$3,ROW(AS9)*2-1,COLUMN(S11)),"")</f>
        <v/>
      </c>
      <c r="AU12" s="105">
        <f>IFERROR(OFFSET($A$3,ROW(AT9)*2,COLUMN(T11))-OFFSET($A$3,ROW(AT9)*2-1,COLUMN(T11)),"")</f>
        <v/>
      </c>
      <c r="AV12" s="105">
        <f>IFERROR(OFFSET($A$3,ROW(AU9)*2,COLUMN(U11))-OFFSET($A$3,ROW(AU9)*2-1,COLUMN(U11)),"")</f>
        <v/>
      </c>
      <c r="AW12" s="105">
        <f>IFERROR(OFFSET($A$3,ROW(AV9)*2,COLUMN(V11))-OFFSET($A$3,ROW(AV9)*2-1,COLUMN(V11)),"")</f>
        <v/>
      </c>
      <c r="AX12" s="105">
        <f>IFERROR(OFFSET($A$3,ROW(AW9)*2,COLUMN(W11))-OFFSET($A$3,ROW(AW9)*2-1,COLUMN(W11)),"")</f>
        <v/>
      </c>
      <c r="AY12" s="105">
        <f>IFERROR(OFFSET($A$3,ROW(AX9)*2,COLUMN(X11))-OFFSET($A$3,ROW(AX9)*2-1,COLUMN(X11)),"")</f>
        <v/>
      </c>
      <c r="AZ12" s="105">
        <f>IFERROR(OFFSET($A$3,ROW(AY9)*2,COLUMN(Y11))-OFFSET($A$3,ROW(AY9)*2-1,COLUMN(Y11)),"")</f>
        <v/>
      </c>
      <c r="BA12" s="105">
        <f>IFERROR(OFFSET($A$3,ROW(AZ9)*2,COLUMN(Z11))-OFFSET($A$3,ROW(AZ9)*2-1,COLUMN(Z11)),"")</f>
        <v/>
      </c>
      <c r="BB12" s="105">
        <f>IFERROR(OFFSET($A$3,ROW(BA9)*2,COLUMN(AA11))-OFFSET($A$3,ROW(BA9)*2-1,COLUMN(AA11)),"")</f>
        <v/>
      </c>
      <c r="BC12" s="105">
        <f>IFERROR(OFFSET($A$3,ROW(BB9)*2,COLUMN(AB11))-OFFSET($A$3,ROW(BB9)*2-1,COLUMN(AB11)),"")</f>
        <v/>
      </c>
    </row>
    <row r="13">
      <c r="A13" s="97">
        <f>统调负荷24小时!A13</f>
        <v/>
      </c>
      <c r="B13" s="100" t="inlineStr">
        <is>
          <t>实际</t>
        </is>
      </c>
      <c r="C13" s="91">
        <f>IFERROR(AVERAGE(F13:AC13),"")</f>
        <v/>
      </c>
      <c r="D13" s="91">
        <f>IFERROR(MAX(F13:AC13),"")</f>
        <v/>
      </c>
      <c r="E13" s="91">
        <f>IFERROR(MIN(F13:AC13),"")</f>
        <v/>
      </c>
      <c r="F13" s="89">
        <f>IFERROR(AVERAGEIFS(统调负荷!$P:$P,统调负荷!$B:$B,F$3,统调负荷!$C:$C,$A13)/10,"")</f>
        <v/>
      </c>
      <c r="G13" s="89">
        <f>IFERROR(AVERAGEIFS(统调负荷!$P:$P,统调负荷!$B:$B,G$3,统调负荷!$C:$C,$A13)/10,"")</f>
        <v/>
      </c>
      <c r="H13" s="89">
        <f>IFERROR(AVERAGEIFS(统调负荷!$P:$P,统调负荷!$B:$B,H$3,统调负荷!$C:$C,$A13)/10,"")</f>
        <v/>
      </c>
      <c r="I13" s="89">
        <f>IFERROR(AVERAGEIFS(统调负荷!$P:$P,统调负荷!$B:$B,I$3,统调负荷!$C:$C,$A13)/10,"")</f>
        <v/>
      </c>
      <c r="J13" s="89">
        <f>IFERROR(AVERAGEIFS(统调负荷!$P:$P,统调负荷!$B:$B,J$3,统调负荷!$C:$C,$A13)/10,"")</f>
        <v/>
      </c>
      <c r="K13" s="89">
        <f>IFERROR(AVERAGEIFS(统调负荷!$P:$P,统调负荷!$B:$B,K$3,统调负荷!$C:$C,$A13)/10,"")</f>
        <v/>
      </c>
      <c r="L13" s="89">
        <f>IFERROR(AVERAGEIFS(统调负荷!$P:$P,统调负荷!$B:$B,L$3,统调负荷!$C:$C,$A13)/10,"")</f>
        <v/>
      </c>
      <c r="M13" s="89">
        <f>IFERROR(AVERAGEIFS(统调负荷!$P:$P,统调负荷!$B:$B,M$3,统调负荷!$C:$C,$A13)/10,"")</f>
        <v/>
      </c>
      <c r="N13" s="89">
        <f>IFERROR(AVERAGEIFS(统调负荷!$P:$P,统调负荷!$B:$B,N$3,统调负荷!$C:$C,$A13)/10,"")</f>
        <v/>
      </c>
      <c r="O13" s="89">
        <f>IFERROR(AVERAGEIFS(统调负荷!$P:$P,统调负荷!$B:$B,O$3,统调负荷!$C:$C,$A13)/10,"")</f>
        <v/>
      </c>
      <c r="P13" s="89">
        <f>IFERROR(AVERAGEIFS(统调负荷!$P:$P,统调负荷!$B:$B,P$3,统调负荷!$C:$C,$A13)/10,"")</f>
        <v/>
      </c>
      <c r="Q13" s="89">
        <f>IFERROR(AVERAGEIFS(统调负荷!$P:$P,统调负荷!$B:$B,Q$3,统调负荷!$C:$C,$A13)/10,"")</f>
        <v/>
      </c>
      <c r="R13" s="89">
        <f>IFERROR(AVERAGEIFS(统调负荷!$P:$P,统调负荷!$B:$B,R$3,统调负荷!$C:$C,$A13)/10,"")</f>
        <v/>
      </c>
      <c r="S13" s="89">
        <f>IFERROR(AVERAGEIFS(统调负荷!$P:$P,统调负荷!$B:$B,S$3,统调负荷!$C:$C,$A13)/10,"")</f>
        <v/>
      </c>
      <c r="T13" s="89">
        <f>IFERROR(AVERAGEIFS(统调负荷!$P:$P,统调负荷!$B:$B,T$3,统调负荷!$C:$C,$A13)/10,"")</f>
        <v/>
      </c>
      <c r="U13" s="89">
        <f>IFERROR(AVERAGEIFS(统调负荷!$P:$P,统调负荷!$B:$B,U$3,统调负荷!$C:$C,$A13)/10,"")</f>
        <v/>
      </c>
      <c r="V13" s="89">
        <f>IFERROR(AVERAGEIFS(统调负荷!$P:$P,统调负荷!$B:$B,V$3,统调负荷!$C:$C,$A13)/10,"")</f>
        <v/>
      </c>
      <c r="W13" s="89">
        <f>IFERROR(AVERAGEIFS(统调负荷!$P:$P,统调负荷!$B:$B,W$3,统调负荷!$C:$C,$A13)/10,"")</f>
        <v/>
      </c>
      <c r="X13" s="89">
        <f>IFERROR(AVERAGEIFS(统调负荷!$P:$P,统调负荷!$B:$B,X$3,统调负荷!$C:$C,$A13)/10,"")</f>
        <v/>
      </c>
      <c r="Y13" s="89">
        <f>IFERROR(AVERAGEIFS(统调负荷!$P:$P,统调负荷!$B:$B,Y$3,统调负荷!$C:$C,$A13)/10,"")</f>
        <v/>
      </c>
      <c r="Z13" s="89">
        <f>IFERROR(AVERAGEIFS(统调负荷!$P:$P,统调负荷!$B:$B,Z$3,统调负荷!$C:$C,$A13)/10,"")</f>
        <v/>
      </c>
      <c r="AA13" s="89">
        <f>IFERROR(AVERAGEIFS(统调负荷!$P:$P,统调负荷!$B:$B,AA$3,统调负荷!$C:$C,$A13)/10,"")</f>
        <v/>
      </c>
      <c r="AB13" s="89">
        <f>IFERROR(AVERAGEIFS(统调负荷!$P:$P,统调负荷!$B:$B,AB$3,统调负荷!$C:$C,$A13)/10,"")</f>
        <v/>
      </c>
      <c r="AC13" s="89">
        <f>IFERROR(AVERAGEIFS(统调负荷!$P:$P,统调负荷!$B:$B,AC$3,统调负荷!$C:$C,$A13)/10,"")</f>
        <v/>
      </c>
      <c r="AD13" s="89" t="n"/>
      <c r="AE13" s="23">
        <f>检修、备用和必开!$A11</f>
        <v/>
      </c>
      <c r="AF13" s="105">
        <f>IFERROR(OFFSET($A$3,ROW(AE10)*2,COLUMN(E12))-OFFSET($A$3,ROW(AE10)*2-1,COLUMN(E12)),"")</f>
        <v/>
      </c>
      <c r="AG13" s="105">
        <f>IFERROR(OFFSET($A$3,ROW(AF10)*2,COLUMN(F12))-OFFSET($A$3,ROW(AF10)*2-1,COLUMN(F12)),"")</f>
        <v/>
      </c>
      <c r="AH13" s="105">
        <f>IFERROR(OFFSET($A$3,ROW(AG10)*2,COLUMN(G12))-OFFSET($A$3,ROW(AG10)*2-1,COLUMN(G12)),"")</f>
        <v/>
      </c>
      <c r="AI13" s="105">
        <f>IFERROR(OFFSET($A$3,ROW(AH10)*2,COLUMN(H12))-OFFSET($A$3,ROW(AH10)*2-1,COLUMN(H12)),"")</f>
        <v/>
      </c>
      <c r="AJ13" s="105">
        <f>IFERROR(OFFSET($A$3,ROW(AI10)*2,COLUMN(I12))-OFFSET($A$3,ROW(AI10)*2-1,COLUMN(I12)),"")</f>
        <v/>
      </c>
      <c r="AK13" s="105">
        <f>IFERROR(OFFSET($A$3,ROW(AJ10)*2,COLUMN(J12))-OFFSET($A$3,ROW(AJ10)*2-1,COLUMN(J12)),"")</f>
        <v/>
      </c>
      <c r="AL13" s="105">
        <f>IFERROR(OFFSET($A$3,ROW(AK10)*2,COLUMN(K12))-OFFSET($A$3,ROW(AK10)*2-1,COLUMN(K12)),"")</f>
        <v/>
      </c>
      <c r="AM13" s="105">
        <f>IFERROR(OFFSET($A$3,ROW(AL10)*2,COLUMN(L12))-OFFSET($A$3,ROW(AL10)*2-1,COLUMN(L12)),"")</f>
        <v/>
      </c>
      <c r="AN13" s="105">
        <f>IFERROR(OFFSET($A$3,ROW(AM10)*2,COLUMN(M12))-OFFSET($A$3,ROW(AM10)*2-1,COLUMN(M12)),"")</f>
        <v/>
      </c>
      <c r="AO13" s="105">
        <f>IFERROR(OFFSET($A$3,ROW(AN10)*2,COLUMN(N12))-OFFSET($A$3,ROW(AN10)*2-1,COLUMN(N12)),"")</f>
        <v/>
      </c>
      <c r="AP13" s="105">
        <f>IFERROR(OFFSET($A$3,ROW(AO10)*2,COLUMN(O12))-OFFSET($A$3,ROW(AO10)*2-1,COLUMN(O12)),"")</f>
        <v/>
      </c>
      <c r="AQ13" s="105">
        <f>IFERROR(OFFSET($A$3,ROW(AP10)*2,COLUMN(P12))-OFFSET($A$3,ROW(AP10)*2-1,COLUMN(P12)),"")</f>
        <v/>
      </c>
      <c r="AR13" s="105">
        <f>IFERROR(OFFSET($A$3,ROW(AQ10)*2,COLUMN(Q12))-OFFSET($A$3,ROW(AQ10)*2-1,COLUMN(Q12)),"")</f>
        <v/>
      </c>
      <c r="AS13" s="105">
        <f>IFERROR(OFFSET($A$3,ROW(AR10)*2,COLUMN(R12))-OFFSET($A$3,ROW(AR10)*2-1,COLUMN(R12)),"")</f>
        <v/>
      </c>
      <c r="AT13" s="105">
        <f>IFERROR(OFFSET($A$3,ROW(AS10)*2,COLUMN(S12))-OFFSET($A$3,ROW(AS10)*2-1,COLUMN(S12)),"")</f>
        <v/>
      </c>
      <c r="AU13" s="105">
        <f>IFERROR(OFFSET($A$3,ROW(AT10)*2,COLUMN(T12))-OFFSET($A$3,ROW(AT10)*2-1,COLUMN(T12)),"")</f>
        <v/>
      </c>
      <c r="AV13" s="105">
        <f>IFERROR(OFFSET($A$3,ROW(AU10)*2,COLUMN(U12))-OFFSET($A$3,ROW(AU10)*2-1,COLUMN(U12)),"")</f>
        <v/>
      </c>
      <c r="AW13" s="105">
        <f>IFERROR(OFFSET($A$3,ROW(AV10)*2,COLUMN(V12))-OFFSET($A$3,ROW(AV10)*2-1,COLUMN(V12)),"")</f>
        <v/>
      </c>
      <c r="AX13" s="105">
        <f>IFERROR(OFFSET($A$3,ROW(AW10)*2,COLUMN(W12))-OFFSET($A$3,ROW(AW10)*2-1,COLUMN(W12)),"")</f>
        <v/>
      </c>
      <c r="AY13" s="105">
        <f>IFERROR(OFFSET($A$3,ROW(AX10)*2,COLUMN(X12))-OFFSET($A$3,ROW(AX10)*2-1,COLUMN(X12)),"")</f>
        <v/>
      </c>
      <c r="AZ13" s="105">
        <f>IFERROR(OFFSET($A$3,ROW(AY10)*2,COLUMN(Y12))-OFFSET($A$3,ROW(AY10)*2-1,COLUMN(Y12)),"")</f>
        <v/>
      </c>
      <c r="BA13" s="105">
        <f>IFERROR(OFFSET($A$3,ROW(AZ10)*2,COLUMN(Z12))-OFFSET($A$3,ROW(AZ10)*2-1,COLUMN(Z12)),"")</f>
        <v/>
      </c>
      <c r="BB13" s="105">
        <f>IFERROR(OFFSET($A$3,ROW(BA10)*2,COLUMN(AA12))-OFFSET($A$3,ROW(BA10)*2-1,COLUMN(AA12)),"")</f>
        <v/>
      </c>
      <c r="BC13" s="105">
        <f>IFERROR(OFFSET($A$3,ROW(BB10)*2,COLUMN(AB12))-OFFSET($A$3,ROW(BB10)*2-1,COLUMN(AB12)),"")</f>
        <v/>
      </c>
    </row>
    <row r="14">
      <c r="A14" s="97">
        <f>统调负荷24小时!A14</f>
        <v/>
      </c>
      <c r="B14" s="100" t="inlineStr">
        <is>
          <t>预测</t>
        </is>
      </c>
      <c r="C14" s="91">
        <f>IFERROR(AVERAGE(F14:AC14),"")</f>
        <v/>
      </c>
      <c r="D14" s="91">
        <f>IFERROR(MAX(F14:AC14),"")</f>
        <v/>
      </c>
      <c r="E14" s="91">
        <f>IFERROR(MIN(F14:AC14),"")</f>
        <v/>
      </c>
      <c r="F14" s="89">
        <f>IFERROR(AVERAGEIFS(统调负荷!$G:$G,统调负荷!$B:$B,F$3,统调负荷!$C:$C,$A14)/10,"")</f>
        <v/>
      </c>
      <c r="G14" s="89">
        <f>IFERROR(AVERAGEIFS(统调负荷!$G:$G,统调负荷!$B:$B,G$3,统调负荷!$C:$C,$A14)/10,"")</f>
        <v/>
      </c>
      <c r="H14" s="89">
        <f>IFERROR(AVERAGEIFS(统调负荷!$G:$G,统调负荷!$B:$B,H$3,统调负荷!$C:$C,$A14)/10,"")</f>
        <v/>
      </c>
      <c r="I14" s="89">
        <f>IFERROR(AVERAGEIFS(统调负荷!$G:$G,统调负荷!$B:$B,I$3,统调负荷!$C:$C,$A14)/10,"")</f>
        <v/>
      </c>
      <c r="J14" s="89">
        <f>IFERROR(AVERAGEIFS(统调负荷!$G:$G,统调负荷!$B:$B,J$3,统调负荷!$C:$C,$A14)/10,"")</f>
        <v/>
      </c>
      <c r="K14" s="89">
        <f>IFERROR(AVERAGEIFS(统调负荷!$G:$G,统调负荷!$B:$B,K$3,统调负荷!$C:$C,$A14)/10,"")</f>
        <v/>
      </c>
      <c r="L14" s="89">
        <f>IFERROR(AVERAGEIFS(统调负荷!$G:$G,统调负荷!$B:$B,L$3,统调负荷!$C:$C,$A14)/10,"")</f>
        <v/>
      </c>
      <c r="M14" s="89">
        <f>IFERROR(AVERAGEIFS(统调负荷!$G:$G,统调负荷!$B:$B,M$3,统调负荷!$C:$C,$A14)/10,"")</f>
        <v/>
      </c>
      <c r="N14" s="89">
        <f>IFERROR(AVERAGEIFS(统调负荷!$G:$G,统调负荷!$B:$B,N$3,统调负荷!$C:$C,$A14)/10,"")</f>
        <v/>
      </c>
      <c r="O14" s="89">
        <f>IFERROR(AVERAGEIFS(统调负荷!$G:$G,统调负荷!$B:$B,O$3,统调负荷!$C:$C,$A14)/10,"")</f>
        <v/>
      </c>
      <c r="P14" s="89">
        <f>IFERROR(AVERAGEIFS(统调负荷!$G:$G,统调负荷!$B:$B,P$3,统调负荷!$C:$C,$A14)/10,"")</f>
        <v/>
      </c>
      <c r="Q14" s="89">
        <f>IFERROR(AVERAGEIFS(统调负荷!$G:$G,统调负荷!$B:$B,Q$3,统调负荷!$C:$C,$A14)/10,"")</f>
        <v/>
      </c>
      <c r="R14" s="89">
        <f>IFERROR(AVERAGEIFS(统调负荷!$G:$G,统调负荷!$B:$B,R$3,统调负荷!$C:$C,$A14)/10,"")</f>
        <v/>
      </c>
      <c r="S14" s="89">
        <f>IFERROR(AVERAGEIFS(统调负荷!$G:$G,统调负荷!$B:$B,S$3,统调负荷!$C:$C,$A14)/10,"")</f>
        <v/>
      </c>
      <c r="T14" s="89">
        <f>IFERROR(AVERAGEIFS(统调负荷!$G:$G,统调负荷!$B:$B,T$3,统调负荷!$C:$C,$A14)/10,"")</f>
        <v/>
      </c>
      <c r="U14" s="89">
        <f>IFERROR(AVERAGEIFS(统调负荷!$G:$G,统调负荷!$B:$B,U$3,统调负荷!$C:$C,$A14)/10,"")</f>
        <v/>
      </c>
      <c r="V14" s="89">
        <f>IFERROR(AVERAGEIFS(统调负荷!$G:$G,统调负荷!$B:$B,V$3,统调负荷!$C:$C,$A14)/10,"")</f>
        <v/>
      </c>
      <c r="W14" s="89">
        <f>IFERROR(AVERAGEIFS(统调负荷!$G:$G,统调负荷!$B:$B,W$3,统调负荷!$C:$C,$A14)/10,"")</f>
        <v/>
      </c>
      <c r="X14" s="89">
        <f>IFERROR(AVERAGEIFS(统调负荷!$G:$G,统调负荷!$B:$B,X$3,统调负荷!$C:$C,$A14)/10,"")</f>
        <v/>
      </c>
      <c r="Y14" s="89">
        <f>IFERROR(AVERAGEIFS(统调负荷!$G:$G,统调负荷!$B:$B,Y$3,统调负荷!$C:$C,$A14)/10,"")</f>
        <v/>
      </c>
      <c r="Z14" s="89">
        <f>IFERROR(AVERAGEIFS(统调负荷!$G:$G,统调负荷!$B:$B,Z$3,统调负荷!$C:$C,$A14)/10,"")</f>
        <v/>
      </c>
      <c r="AA14" s="89">
        <f>IFERROR(AVERAGEIFS(统调负荷!$G:$G,统调负荷!$B:$B,AA$3,统调负荷!$C:$C,$A14)/10,"")</f>
        <v/>
      </c>
      <c r="AB14" s="89">
        <f>IFERROR(AVERAGEIFS(统调负荷!$G:$G,统调负荷!$B:$B,AB$3,统调负荷!$C:$C,$A14)/10,"")</f>
        <v/>
      </c>
      <c r="AC14" s="89">
        <f>IFERROR(AVERAGEIFS(统调负荷!$G:$G,统调负荷!$B:$B,AC$3,统调负荷!$C:$C,$A14)/10,"")</f>
        <v/>
      </c>
      <c r="AD14" s="89" t="n"/>
      <c r="AE14" s="23">
        <f>检修、备用和必开!$A12</f>
        <v/>
      </c>
      <c r="AF14" s="105">
        <f>IFERROR(OFFSET($A$3,ROW(AE11)*2,COLUMN(E13))-OFFSET($A$3,ROW(AE11)*2-1,COLUMN(E13)),"")</f>
        <v/>
      </c>
      <c r="AG14" s="105">
        <f>IFERROR(OFFSET($A$3,ROW(AF11)*2,COLUMN(F13))-OFFSET($A$3,ROW(AF11)*2-1,COLUMN(F13)),"")</f>
        <v/>
      </c>
      <c r="AH14" s="105">
        <f>IFERROR(OFFSET($A$3,ROW(AG11)*2,COLUMN(G13))-OFFSET($A$3,ROW(AG11)*2-1,COLUMN(G13)),"")</f>
        <v/>
      </c>
      <c r="AI14" s="105">
        <f>IFERROR(OFFSET($A$3,ROW(AH11)*2,COLUMN(H13))-OFFSET($A$3,ROW(AH11)*2-1,COLUMN(H13)),"")</f>
        <v/>
      </c>
      <c r="AJ14" s="105">
        <f>IFERROR(OFFSET($A$3,ROW(AI11)*2,COLUMN(I13))-OFFSET($A$3,ROW(AI11)*2-1,COLUMN(I13)),"")</f>
        <v/>
      </c>
      <c r="AK14" s="105">
        <f>IFERROR(OFFSET($A$3,ROW(AJ11)*2,COLUMN(J13))-OFFSET($A$3,ROW(AJ11)*2-1,COLUMN(J13)),"")</f>
        <v/>
      </c>
      <c r="AL14" s="105">
        <f>IFERROR(OFFSET($A$3,ROW(AK11)*2,COLUMN(K13))-OFFSET($A$3,ROW(AK11)*2-1,COLUMN(K13)),"")</f>
        <v/>
      </c>
      <c r="AM14" s="105">
        <f>IFERROR(OFFSET($A$3,ROW(AL11)*2,COLUMN(L13))-OFFSET($A$3,ROW(AL11)*2-1,COLUMN(L13)),"")</f>
        <v/>
      </c>
      <c r="AN14" s="105">
        <f>IFERROR(OFFSET($A$3,ROW(AM11)*2,COLUMN(M13))-OFFSET($A$3,ROW(AM11)*2-1,COLUMN(M13)),"")</f>
        <v/>
      </c>
      <c r="AO14" s="105">
        <f>IFERROR(OFFSET($A$3,ROW(AN11)*2,COLUMN(N13))-OFFSET($A$3,ROW(AN11)*2-1,COLUMN(N13)),"")</f>
        <v/>
      </c>
      <c r="AP14" s="105">
        <f>IFERROR(OFFSET($A$3,ROW(AO11)*2,COLUMN(O13))-OFFSET($A$3,ROW(AO11)*2-1,COLUMN(O13)),"")</f>
        <v/>
      </c>
      <c r="AQ14" s="105">
        <f>IFERROR(OFFSET($A$3,ROW(AP11)*2,COLUMN(P13))-OFFSET($A$3,ROW(AP11)*2-1,COLUMN(P13)),"")</f>
        <v/>
      </c>
      <c r="AR14" s="105">
        <f>IFERROR(OFFSET($A$3,ROW(AQ11)*2,COLUMN(Q13))-OFFSET($A$3,ROW(AQ11)*2-1,COLUMN(Q13)),"")</f>
        <v/>
      </c>
      <c r="AS14" s="105">
        <f>IFERROR(OFFSET($A$3,ROW(AR11)*2,COLUMN(R13))-OFFSET($A$3,ROW(AR11)*2-1,COLUMN(R13)),"")</f>
        <v/>
      </c>
      <c r="AT14" s="105">
        <f>IFERROR(OFFSET($A$3,ROW(AS11)*2,COLUMN(S13))-OFFSET($A$3,ROW(AS11)*2-1,COLUMN(S13)),"")</f>
        <v/>
      </c>
      <c r="AU14" s="105">
        <f>IFERROR(OFFSET($A$3,ROW(AT11)*2,COLUMN(T13))-OFFSET($A$3,ROW(AT11)*2-1,COLUMN(T13)),"")</f>
        <v/>
      </c>
      <c r="AV14" s="105">
        <f>IFERROR(OFFSET($A$3,ROW(AU11)*2,COLUMN(U13))-OFFSET($A$3,ROW(AU11)*2-1,COLUMN(U13)),"")</f>
        <v/>
      </c>
      <c r="AW14" s="105">
        <f>IFERROR(OFFSET($A$3,ROW(AV11)*2,COLUMN(V13))-OFFSET($A$3,ROW(AV11)*2-1,COLUMN(V13)),"")</f>
        <v/>
      </c>
      <c r="AX14" s="105">
        <f>IFERROR(OFFSET($A$3,ROW(AW11)*2,COLUMN(W13))-OFFSET($A$3,ROW(AW11)*2-1,COLUMN(W13)),"")</f>
        <v/>
      </c>
      <c r="AY14" s="105">
        <f>IFERROR(OFFSET($A$3,ROW(AX11)*2,COLUMN(X13))-OFFSET($A$3,ROW(AX11)*2-1,COLUMN(X13)),"")</f>
        <v/>
      </c>
      <c r="AZ14" s="105">
        <f>IFERROR(OFFSET($A$3,ROW(AY11)*2,COLUMN(Y13))-OFFSET($A$3,ROW(AY11)*2-1,COLUMN(Y13)),"")</f>
        <v/>
      </c>
      <c r="BA14" s="105">
        <f>IFERROR(OFFSET($A$3,ROW(AZ11)*2,COLUMN(Z13))-OFFSET($A$3,ROW(AZ11)*2-1,COLUMN(Z13)),"")</f>
        <v/>
      </c>
      <c r="BB14" s="105">
        <f>IFERROR(OFFSET($A$3,ROW(BA11)*2,COLUMN(AA13))-OFFSET($A$3,ROW(BA11)*2-1,COLUMN(AA13)),"")</f>
        <v/>
      </c>
      <c r="BC14" s="105">
        <f>IFERROR(OFFSET($A$3,ROW(BB11)*2,COLUMN(AB13))-OFFSET($A$3,ROW(BB11)*2-1,COLUMN(AB13)),"")</f>
        <v/>
      </c>
    </row>
    <row r="15">
      <c r="A15" s="97">
        <f>统调负荷24小时!A15</f>
        <v/>
      </c>
      <c r="B15" s="100" t="inlineStr">
        <is>
          <t>实际</t>
        </is>
      </c>
      <c r="C15" s="91">
        <f>IFERROR(AVERAGE(F15:AC15),"")</f>
        <v/>
      </c>
      <c r="D15" s="91">
        <f>IFERROR(MAX(F15:AC15),"")</f>
        <v/>
      </c>
      <c r="E15" s="91">
        <f>IFERROR(MIN(F15:AC15),"")</f>
        <v/>
      </c>
      <c r="F15" s="89">
        <f>IFERROR(AVERAGEIFS(统调负荷!$P:$P,统调负荷!$B:$B,F$3,统调负荷!$C:$C,$A15)/10,"")</f>
        <v/>
      </c>
      <c r="G15" s="89">
        <f>IFERROR(AVERAGEIFS(统调负荷!$P:$P,统调负荷!$B:$B,G$3,统调负荷!$C:$C,$A15)/10,"")</f>
        <v/>
      </c>
      <c r="H15" s="89">
        <f>IFERROR(AVERAGEIFS(统调负荷!$P:$P,统调负荷!$B:$B,H$3,统调负荷!$C:$C,$A15)/10,"")</f>
        <v/>
      </c>
      <c r="I15" s="89">
        <f>IFERROR(AVERAGEIFS(统调负荷!$P:$P,统调负荷!$B:$B,I$3,统调负荷!$C:$C,$A15)/10,"")</f>
        <v/>
      </c>
      <c r="J15" s="89">
        <f>IFERROR(AVERAGEIFS(统调负荷!$P:$P,统调负荷!$B:$B,J$3,统调负荷!$C:$C,$A15)/10,"")</f>
        <v/>
      </c>
      <c r="K15" s="89">
        <f>IFERROR(AVERAGEIFS(统调负荷!$P:$P,统调负荷!$B:$B,K$3,统调负荷!$C:$C,$A15)/10,"")</f>
        <v/>
      </c>
      <c r="L15" s="89">
        <f>IFERROR(AVERAGEIFS(统调负荷!$P:$P,统调负荷!$B:$B,L$3,统调负荷!$C:$C,$A15)/10,"")</f>
        <v/>
      </c>
      <c r="M15" s="89">
        <f>IFERROR(AVERAGEIFS(统调负荷!$P:$P,统调负荷!$B:$B,M$3,统调负荷!$C:$C,$A15)/10,"")</f>
        <v/>
      </c>
      <c r="N15" s="89">
        <f>IFERROR(AVERAGEIFS(统调负荷!$P:$P,统调负荷!$B:$B,N$3,统调负荷!$C:$C,$A15)/10,"")</f>
        <v/>
      </c>
      <c r="O15" s="89">
        <f>IFERROR(AVERAGEIFS(统调负荷!$P:$P,统调负荷!$B:$B,O$3,统调负荷!$C:$C,$A15)/10,"")</f>
        <v/>
      </c>
      <c r="P15" s="89">
        <f>IFERROR(AVERAGEIFS(统调负荷!$P:$P,统调负荷!$B:$B,P$3,统调负荷!$C:$C,$A15)/10,"")</f>
        <v/>
      </c>
      <c r="Q15" s="89">
        <f>IFERROR(AVERAGEIFS(统调负荷!$P:$P,统调负荷!$B:$B,Q$3,统调负荷!$C:$C,$A15)/10,"")</f>
        <v/>
      </c>
      <c r="R15" s="89">
        <f>IFERROR(AVERAGEIFS(统调负荷!$P:$P,统调负荷!$B:$B,R$3,统调负荷!$C:$C,$A15)/10,"")</f>
        <v/>
      </c>
      <c r="S15" s="89">
        <f>IFERROR(AVERAGEIFS(统调负荷!$P:$P,统调负荷!$B:$B,S$3,统调负荷!$C:$C,$A15)/10,"")</f>
        <v/>
      </c>
      <c r="T15" s="89">
        <f>IFERROR(AVERAGEIFS(统调负荷!$P:$P,统调负荷!$B:$B,T$3,统调负荷!$C:$C,$A15)/10,"")</f>
        <v/>
      </c>
      <c r="U15" s="89">
        <f>IFERROR(AVERAGEIFS(统调负荷!$P:$P,统调负荷!$B:$B,U$3,统调负荷!$C:$C,$A15)/10,"")</f>
        <v/>
      </c>
      <c r="V15" s="89">
        <f>IFERROR(AVERAGEIFS(统调负荷!$P:$P,统调负荷!$B:$B,V$3,统调负荷!$C:$C,$A15)/10,"")</f>
        <v/>
      </c>
      <c r="W15" s="89">
        <f>IFERROR(AVERAGEIFS(统调负荷!$P:$P,统调负荷!$B:$B,W$3,统调负荷!$C:$C,$A15)/10,"")</f>
        <v/>
      </c>
      <c r="X15" s="89">
        <f>IFERROR(AVERAGEIFS(统调负荷!$P:$P,统调负荷!$B:$B,X$3,统调负荷!$C:$C,$A15)/10,"")</f>
        <v/>
      </c>
      <c r="Y15" s="89">
        <f>IFERROR(AVERAGEIFS(统调负荷!$P:$P,统调负荷!$B:$B,Y$3,统调负荷!$C:$C,$A15)/10,"")</f>
        <v/>
      </c>
      <c r="Z15" s="89">
        <f>IFERROR(AVERAGEIFS(统调负荷!$P:$P,统调负荷!$B:$B,Z$3,统调负荷!$C:$C,$A15)/10,"")</f>
        <v/>
      </c>
      <c r="AA15" s="89">
        <f>IFERROR(AVERAGEIFS(统调负荷!$P:$P,统调负荷!$B:$B,AA$3,统调负荷!$C:$C,$A15)/10,"")</f>
        <v/>
      </c>
      <c r="AB15" s="89">
        <f>IFERROR(AVERAGEIFS(统调负荷!$P:$P,统调负荷!$B:$B,AB$3,统调负荷!$C:$C,$A15)/10,"")</f>
        <v/>
      </c>
      <c r="AC15" s="89">
        <f>IFERROR(AVERAGEIFS(统调负荷!$P:$P,统调负荷!$B:$B,AC$3,统调负荷!$C:$C,$A15)/10,"")</f>
        <v/>
      </c>
      <c r="AD15" s="89" t="n"/>
      <c r="AE15" s="23">
        <f>检修、备用和必开!$A13</f>
        <v/>
      </c>
      <c r="AF15" s="105">
        <f>IFERROR(OFFSET($A$3,ROW(AE12)*2,COLUMN(E14))-OFFSET($A$3,ROW(AE12)*2-1,COLUMN(E14)),"")</f>
        <v/>
      </c>
      <c r="AG15" s="105">
        <f>IFERROR(OFFSET($A$3,ROW(AF12)*2,COLUMN(F14))-OFFSET($A$3,ROW(AF12)*2-1,COLUMN(F14)),"")</f>
        <v/>
      </c>
      <c r="AH15" s="105">
        <f>IFERROR(OFFSET($A$3,ROW(AG12)*2,COLUMN(G14))-OFFSET($A$3,ROW(AG12)*2-1,COLUMN(G14)),"")</f>
        <v/>
      </c>
      <c r="AI15" s="105">
        <f>IFERROR(OFFSET($A$3,ROW(AH12)*2,COLUMN(H14))-OFFSET($A$3,ROW(AH12)*2-1,COLUMN(H14)),"")</f>
        <v/>
      </c>
      <c r="AJ15" s="105">
        <f>IFERROR(OFFSET($A$3,ROW(AI12)*2,COLUMN(I14))-OFFSET($A$3,ROW(AI12)*2-1,COLUMN(I14)),"")</f>
        <v/>
      </c>
      <c r="AK15" s="105">
        <f>IFERROR(OFFSET($A$3,ROW(AJ12)*2,COLUMN(J14))-OFFSET($A$3,ROW(AJ12)*2-1,COLUMN(J14)),"")</f>
        <v/>
      </c>
      <c r="AL15" s="105">
        <f>IFERROR(OFFSET($A$3,ROW(AK12)*2,COLUMN(K14))-OFFSET($A$3,ROW(AK12)*2-1,COLUMN(K14)),"")</f>
        <v/>
      </c>
      <c r="AM15" s="105">
        <f>IFERROR(OFFSET($A$3,ROW(AL12)*2,COLUMN(L14))-OFFSET($A$3,ROW(AL12)*2-1,COLUMN(L14)),"")</f>
        <v/>
      </c>
      <c r="AN15" s="105">
        <f>IFERROR(OFFSET($A$3,ROW(AM12)*2,COLUMN(M14))-OFFSET($A$3,ROW(AM12)*2-1,COLUMN(M14)),"")</f>
        <v/>
      </c>
      <c r="AO15" s="105">
        <f>IFERROR(OFFSET($A$3,ROW(AN12)*2,COLUMN(N14))-OFFSET($A$3,ROW(AN12)*2-1,COLUMN(N14)),"")</f>
        <v/>
      </c>
      <c r="AP15" s="105">
        <f>IFERROR(OFFSET($A$3,ROW(AO12)*2,COLUMN(O14))-OFFSET($A$3,ROW(AO12)*2-1,COLUMN(O14)),"")</f>
        <v/>
      </c>
      <c r="AQ15" s="105">
        <f>IFERROR(OFFSET($A$3,ROW(AP12)*2,COLUMN(P14))-OFFSET($A$3,ROW(AP12)*2-1,COLUMN(P14)),"")</f>
        <v/>
      </c>
      <c r="AR15" s="105">
        <f>IFERROR(OFFSET($A$3,ROW(AQ12)*2,COLUMN(Q14))-OFFSET($A$3,ROW(AQ12)*2-1,COLUMN(Q14)),"")</f>
        <v/>
      </c>
      <c r="AS15" s="105">
        <f>IFERROR(OFFSET($A$3,ROW(AR12)*2,COLUMN(R14))-OFFSET($A$3,ROW(AR12)*2-1,COLUMN(R14)),"")</f>
        <v/>
      </c>
      <c r="AT15" s="105">
        <f>IFERROR(OFFSET($A$3,ROW(AS12)*2,COLUMN(S14))-OFFSET($A$3,ROW(AS12)*2-1,COLUMN(S14)),"")</f>
        <v/>
      </c>
      <c r="AU15" s="105">
        <f>IFERROR(OFFSET($A$3,ROW(AT12)*2,COLUMN(T14))-OFFSET($A$3,ROW(AT12)*2-1,COLUMN(T14)),"")</f>
        <v/>
      </c>
      <c r="AV15" s="105">
        <f>IFERROR(OFFSET($A$3,ROW(AU12)*2,COLUMN(U14))-OFFSET($A$3,ROW(AU12)*2-1,COLUMN(U14)),"")</f>
        <v/>
      </c>
      <c r="AW15" s="105">
        <f>IFERROR(OFFSET($A$3,ROW(AV12)*2,COLUMN(V14))-OFFSET($A$3,ROW(AV12)*2-1,COLUMN(V14)),"")</f>
        <v/>
      </c>
      <c r="AX15" s="105">
        <f>IFERROR(OFFSET($A$3,ROW(AW12)*2,COLUMN(W14))-OFFSET($A$3,ROW(AW12)*2-1,COLUMN(W14)),"")</f>
        <v/>
      </c>
      <c r="AY15" s="105">
        <f>IFERROR(OFFSET($A$3,ROW(AX12)*2,COLUMN(X14))-OFFSET($A$3,ROW(AX12)*2-1,COLUMN(X14)),"")</f>
        <v/>
      </c>
      <c r="AZ15" s="105">
        <f>IFERROR(OFFSET($A$3,ROW(AY12)*2,COLUMN(Y14))-OFFSET($A$3,ROW(AY12)*2-1,COLUMN(Y14)),"")</f>
        <v/>
      </c>
      <c r="BA15" s="105">
        <f>IFERROR(OFFSET($A$3,ROW(AZ12)*2,COLUMN(Z14))-OFFSET($A$3,ROW(AZ12)*2-1,COLUMN(Z14)),"")</f>
        <v/>
      </c>
      <c r="BB15" s="105">
        <f>IFERROR(OFFSET($A$3,ROW(BA12)*2,COLUMN(AA14))-OFFSET($A$3,ROW(BA12)*2-1,COLUMN(AA14)),"")</f>
        <v/>
      </c>
      <c r="BC15" s="105">
        <f>IFERROR(OFFSET($A$3,ROW(BB12)*2,COLUMN(AB14))-OFFSET($A$3,ROW(BB12)*2-1,COLUMN(AB14)),"")</f>
        <v/>
      </c>
    </row>
    <row r="16">
      <c r="A16" s="97">
        <f>统调负荷24小时!A16</f>
        <v/>
      </c>
      <c r="B16" s="100" t="inlineStr">
        <is>
          <t>预测</t>
        </is>
      </c>
      <c r="C16" s="91">
        <f>IFERROR(AVERAGE(F16:AC16),"")</f>
        <v/>
      </c>
      <c r="D16" s="91">
        <f>IFERROR(MAX(F16:AC16),"")</f>
        <v/>
      </c>
      <c r="E16" s="91">
        <f>IFERROR(MIN(F16:AC16),"")</f>
        <v/>
      </c>
      <c r="F16" s="89">
        <f>IFERROR(AVERAGEIFS(统调负荷!$G:$G,统调负荷!$B:$B,F$3,统调负荷!$C:$C,$A16)/10,"")</f>
        <v/>
      </c>
      <c r="G16" s="89">
        <f>IFERROR(AVERAGEIFS(统调负荷!$G:$G,统调负荷!$B:$B,G$3,统调负荷!$C:$C,$A16)/10,"")</f>
        <v/>
      </c>
      <c r="H16" s="89">
        <f>IFERROR(AVERAGEIFS(统调负荷!$G:$G,统调负荷!$B:$B,H$3,统调负荷!$C:$C,$A16)/10,"")</f>
        <v/>
      </c>
      <c r="I16" s="89">
        <f>IFERROR(AVERAGEIFS(统调负荷!$G:$G,统调负荷!$B:$B,I$3,统调负荷!$C:$C,$A16)/10,"")</f>
        <v/>
      </c>
      <c r="J16" s="89">
        <f>IFERROR(AVERAGEIFS(统调负荷!$G:$G,统调负荷!$B:$B,J$3,统调负荷!$C:$C,$A16)/10,"")</f>
        <v/>
      </c>
      <c r="K16" s="89">
        <f>IFERROR(AVERAGEIFS(统调负荷!$G:$G,统调负荷!$B:$B,K$3,统调负荷!$C:$C,$A16)/10,"")</f>
        <v/>
      </c>
      <c r="L16" s="89">
        <f>IFERROR(AVERAGEIFS(统调负荷!$G:$G,统调负荷!$B:$B,L$3,统调负荷!$C:$C,$A16)/10,"")</f>
        <v/>
      </c>
      <c r="M16" s="89">
        <f>IFERROR(AVERAGEIFS(统调负荷!$G:$G,统调负荷!$B:$B,M$3,统调负荷!$C:$C,$A16)/10,"")</f>
        <v/>
      </c>
      <c r="N16" s="89">
        <f>IFERROR(AVERAGEIFS(统调负荷!$G:$G,统调负荷!$B:$B,N$3,统调负荷!$C:$C,$A16)/10,"")</f>
        <v/>
      </c>
      <c r="O16" s="89">
        <f>IFERROR(AVERAGEIFS(统调负荷!$G:$G,统调负荷!$B:$B,O$3,统调负荷!$C:$C,$A16)/10,"")</f>
        <v/>
      </c>
      <c r="P16" s="89">
        <f>IFERROR(AVERAGEIFS(统调负荷!$G:$G,统调负荷!$B:$B,P$3,统调负荷!$C:$C,$A16)/10,"")</f>
        <v/>
      </c>
      <c r="Q16" s="89">
        <f>IFERROR(AVERAGEIFS(统调负荷!$G:$G,统调负荷!$B:$B,Q$3,统调负荷!$C:$C,$A16)/10,"")</f>
        <v/>
      </c>
      <c r="R16" s="89">
        <f>IFERROR(AVERAGEIFS(统调负荷!$G:$G,统调负荷!$B:$B,R$3,统调负荷!$C:$C,$A16)/10,"")</f>
        <v/>
      </c>
      <c r="S16" s="89">
        <f>IFERROR(AVERAGEIFS(统调负荷!$G:$G,统调负荷!$B:$B,S$3,统调负荷!$C:$C,$A16)/10,"")</f>
        <v/>
      </c>
      <c r="T16" s="89">
        <f>IFERROR(AVERAGEIFS(统调负荷!$G:$G,统调负荷!$B:$B,T$3,统调负荷!$C:$C,$A16)/10,"")</f>
        <v/>
      </c>
      <c r="U16" s="89">
        <f>IFERROR(AVERAGEIFS(统调负荷!$G:$G,统调负荷!$B:$B,U$3,统调负荷!$C:$C,$A16)/10,"")</f>
        <v/>
      </c>
      <c r="V16" s="89">
        <f>IFERROR(AVERAGEIFS(统调负荷!$G:$G,统调负荷!$B:$B,V$3,统调负荷!$C:$C,$A16)/10,"")</f>
        <v/>
      </c>
      <c r="W16" s="89">
        <f>IFERROR(AVERAGEIFS(统调负荷!$G:$G,统调负荷!$B:$B,W$3,统调负荷!$C:$C,$A16)/10,"")</f>
        <v/>
      </c>
      <c r="X16" s="89">
        <f>IFERROR(AVERAGEIFS(统调负荷!$G:$G,统调负荷!$B:$B,X$3,统调负荷!$C:$C,$A16)/10,"")</f>
        <v/>
      </c>
      <c r="Y16" s="89">
        <f>IFERROR(AVERAGEIFS(统调负荷!$G:$G,统调负荷!$B:$B,Y$3,统调负荷!$C:$C,$A16)/10,"")</f>
        <v/>
      </c>
      <c r="Z16" s="89">
        <f>IFERROR(AVERAGEIFS(统调负荷!$G:$G,统调负荷!$B:$B,Z$3,统调负荷!$C:$C,$A16)/10,"")</f>
        <v/>
      </c>
      <c r="AA16" s="89">
        <f>IFERROR(AVERAGEIFS(统调负荷!$G:$G,统调负荷!$B:$B,AA$3,统调负荷!$C:$C,$A16)/10,"")</f>
        <v/>
      </c>
      <c r="AB16" s="89">
        <f>IFERROR(AVERAGEIFS(统调负荷!$G:$G,统调负荷!$B:$B,AB$3,统调负荷!$C:$C,$A16)/10,"")</f>
        <v/>
      </c>
      <c r="AC16" s="89">
        <f>IFERROR(AVERAGEIFS(统调负荷!$G:$G,统调负荷!$B:$B,AC$3,统调负荷!$C:$C,$A16)/10,"")</f>
        <v/>
      </c>
      <c r="AD16" s="89" t="n"/>
      <c r="AE16" s="23">
        <f>检修、备用和必开!$A14</f>
        <v/>
      </c>
      <c r="AF16" s="105">
        <f>IFERROR(OFFSET($A$3,ROW(AE13)*2,COLUMN(E15))-OFFSET($A$3,ROW(AE13)*2-1,COLUMN(E15)),"")</f>
        <v/>
      </c>
      <c r="AG16" s="105">
        <f>IFERROR(OFFSET($A$3,ROW(AF13)*2,COLUMN(F15))-OFFSET($A$3,ROW(AF13)*2-1,COLUMN(F15)),"")</f>
        <v/>
      </c>
      <c r="AH16" s="105">
        <f>IFERROR(OFFSET($A$3,ROW(AG13)*2,COLUMN(G15))-OFFSET($A$3,ROW(AG13)*2-1,COLUMN(G15)),"")</f>
        <v/>
      </c>
      <c r="AI16" s="105">
        <f>IFERROR(OFFSET($A$3,ROW(AH13)*2,COLUMN(H15))-OFFSET($A$3,ROW(AH13)*2-1,COLUMN(H15)),"")</f>
        <v/>
      </c>
      <c r="AJ16" s="105">
        <f>IFERROR(OFFSET($A$3,ROW(AI13)*2,COLUMN(I15))-OFFSET($A$3,ROW(AI13)*2-1,COLUMN(I15)),"")</f>
        <v/>
      </c>
      <c r="AK16" s="105">
        <f>IFERROR(OFFSET($A$3,ROW(AJ13)*2,COLUMN(J15))-OFFSET($A$3,ROW(AJ13)*2-1,COLUMN(J15)),"")</f>
        <v/>
      </c>
      <c r="AL16" s="105">
        <f>IFERROR(OFFSET($A$3,ROW(AK13)*2,COLUMN(K15))-OFFSET($A$3,ROW(AK13)*2-1,COLUMN(K15)),"")</f>
        <v/>
      </c>
      <c r="AM16" s="105">
        <f>IFERROR(OFFSET($A$3,ROW(AL13)*2,COLUMN(L15))-OFFSET($A$3,ROW(AL13)*2-1,COLUMN(L15)),"")</f>
        <v/>
      </c>
      <c r="AN16" s="105">
        <f>IFERROR(OFFSET($A$3,ROW(AM13)*2,COLUMN(M15))-OFFSET($A$3,ROW(AM13)*2-1,COLUMN(M15)),"")</f>
        <v/>
      </c>
      <c r="AO16" s="105">
        <f>IFERROR(OFFSET($A$3,ROW(AN13)*2,COLUMN(N15))-OFFSET($A$3,ROW(AN13)*2-1,COLUMN(N15)),"")</f>
        <v/>
      </c>
      <c r="AP16" s="105">
        <f>IFERROR(OFFSET($A$3,ROW(AO13)*2,COLUMN(O15))-OFFSET($A$3,ROW(AO13)*2-1,COLUMN(O15)),"")</f>
        <v/>
      </c>
      <c r="AQ16" s="105">
        <f>IFERROR(OFFSET($A$3,ROW(AP13)*2,COLUMN(P15))-OFFSET($A$3,ROW(AP13)*2-1,COLUMN(P15)),"")</f>
        <v/>
      </c>
      <c r="AR16" s="105">
        <f>IFERROR(OFFSET($A$3,ROW(AQ13)*2,COLUMN(Q15))-OFFSET($A$3,ROW(AQ13)*2-1,COLUMN(Q15)),"")</f>
        <v/>
      </c>
      <c r="AS16" s="105">
        <f>IFERROR(OFFSET($A$3,ROW(AR13)*2,COLUMN(R15))-OFFSET($A$3,ROW(AR13)*2-1,COLUMN(R15)),"")</f>
        <v/>
      </c>
      <c r="AT16" s="105">
        <f>IFERROR(OFFSET($A$3,ROW(AS13)*2,COLUMN(S15))-OFFSET($A$3,ROW(AS13)*2-1,COLUMN(S15)),"")</f>
        <v/>
      </c>
      <c r="AU16" s="105">
        <f>IFERROR(OFFSET($A$3,ROW(AT13)*2,COLUMN(T15))-OFFSET($A$3,ROW(AT13)*2-1,COLUMN(T15)),"")</f>
        <v/>
      </c>
      <c r="AV16" s="105">
        <f>IFERROR(OFFSET($A$3,ROW(AU13)*2,COLUMN(U15))-OFFSET($A$3,ROW(AU13)*2-1,COLUMN(U15)),"")</f>
        <v/>
      </c>
      <c r="AW16" s="105">
        <f>IFERROR(OFFSET($A$3,ROW(AV13)*2,COLUMN(V15))-OFFSET($A$3,ROW(AV13)*2-1,COLUMN(V15)),"")</f>
        <v/>
      </c>
      <c r="AX16" s="105">
        <f>IFERROR(OFFSET($A$3,ROW(AW13)*2,COLUMN(W15))-OFFSET($A$3,ROW(AW13)*2-1,COLUMN(W15)),"")</f>
        <v/>
      </c>
      <c r="AY16" s="105">
        <f>IFERROR(OFFSET($A$3,ROW(AX13)*2,COLUMN(X15))-OFFSET($A$3,ROW(AX13)*2-1,COLUMN(X15)),"")</f>
        <v/>
      </c>
      <c r="AZ16" s="105">
        <f>IFERROR(OFFSET($A$3,ROW(AY13)*2,COLUMN(Y15))-OFFSET($A$3,ROW(AY13)*2-1,COLUMN(Y15)),"")</f>
        <v/>
      </c>
      <c r="BA16" s="105">
        <f>IFERROR(OFFSET($A$3,ROW(AZ13)*2,COLUMN(Z15))-OFFSET($A$3,ROW(AZ13)*2-1,COLUMN(Z15)),"")</f>
        <v/>
      </c>
      <c r="BB16" s="105">
        <f>IFERROR(OFFSET($A$3,ROW(BA13)*2,COLUMN(AA15))-OFFSET($A$3,ROW(BA13)*2-1,COLUMN(AA15)),"")</f>
        <v/>
      </c>
      <c r="BC16" s="105">
        <f>IFERROR(OFFSET($A$3,ROW(BB13)*2,COLUMN(AB15))-OFFSET($A$3,ROW(BB13)*2-1,COLUMN(AB15)),"")</f>
        <v/>
      </c>
    </row>
    <row r="17">
      <c r="A17" s="97">
        <f>统调负荷24小时!A17</f>
        <v/>
      </c>
      <c r="B17" s="100" t="inlineStr">
        <is>
          <t>实际</t>
        </is>
      </c>
      <c r="C17" s="91">
        <f>IFERROR(AVERAGE(F17:AC17),"")</f>
        <v/>
      </c>
      <c r="D17" s="91">
        <f>IFERROR(MAX(F17:AC17),"")</f>
        <v/>
      </c>
      <c r="E17" s="91">
        <f>IFERROR(MIN(F17:AC17),"")</f>
        <v/>
      </c>
      <c r="F17" s="89">
        <f>IFERROR(AVERAGEIFS(统调负荷!$P:$P,统调负荷!$B:$B,F$3,统调负荷!$C:$C,$A17)/10,"")</f>
        <v/>
      </c>
      <c r="G17" s="89">
        <f>IFERROR(AVERAGEIFS(统调负荷!$P:$P,统调负荷!$B:$B,G$3,统调负荷!$C:$C,$A17)/10,"")</f>
        <v/>
      </c>
      <c r="H17" s="89">
        <f>IFERROR(AVERAGEIFS(统调负荷!$P:$P,统调负荷!$B:$B,H$3,统调负荷!$C:$C,$A17)/10,"")</f>
        <v/>
      </c>
      <c r="I17" s="89">
        <f>IFERROR(AVERAGEIFS(统调负荷!$P:$P,统调负荷!$B:$B,I$3,统调负荷!$C:$C,$A17)/10,"")</f>
        <v/>
      </c>
      <c r="J17" s="89">
        <f>IFERROR(AVERAGEIFS(统调负荷!$P:$P,统调负荷!$B:$B,J$3,统调负荷!$C:$C,$A17)/10,"")</f>
        <v/>
      </c>
      <c r="K17" s="89">
        <f>IFERROR(AVERAGEIFS(统调负荷!$P:$P,统调负荷!$B:$B,K$3,统调负荷!$C:$C,$A17)/10,"")</f>
        <v/>
      </c>
      <c r="L17" s="89">
        <f>IFERROR(AVERAGEIFS(统调负荷!$P:$P,统调负荷!$B:$B,L$3,统调负荷!$C:$C,$A17)/10,"")</f>
        <v/>
      </c>
      <c r="M17" s="89">
        <f>IFERROR(AVERAGEIFS(统调负荷!$P:$P,统调负荷!$B:$B,M$3,统调负荷!$C:$C,$A17)/10,"")</f>
        <v/>
      </c>
      <c r="N17" s="89">
        <f>IFERROR(AVERAGEIFS(统调负荷!$P:$P,统调负荷!$B:$B,N$3,统调负荷!$C:$C,$A17)/10,"")</f>
        <v/>
      </c>
      <c r="O17" s="89">
        <f>IFERROR(AVERAGEIFS(统调负荷!$P:$P,统调负荷!$B:$B,O$3,统调负荷!$C:$C,$A17)/10,"")</f>
        <v/>
      </c>
      <c r="P17" s="89">
        <f>IFERROR(AVERAGEIFS(统调负荷!$P:$P,统调负荷!$B:$B,P$3,统调负荷!$C:$C,$A17)/10,"")</f>
        <v/>
      </c>
      <c r="Q17" s="89">
        <f>IFERROR(AVERAGEIFS(统调负荷!$P:$P,统调负荷!$B:$B,Q$3,统调负荷!$C:$C,$A17)/10,"")</f>
        <v/>
      </c>
      <c r="R17" s="89">
        <f>IFERROR(AVERAGEIFS(统调负荷!$P:$P,统调负荷!$B:$B,R$3,统调负荷!$C:$C,$A17)/10,"")</f>
        <v/>
      </c>
      <c r="S17" s="89">
        <f>IFERROR(AVERAGEIFS(统调负荷!$P:$P,统调负荷!$B:$B,S$3,统调负荷!$C:$C,$A17)/10,"")</f>
        <v/>
      </c>
      <c r="T17" s="89">
        <f>IFERROR(AVERAGEIFS(统调负荷!$P:$P,统调负荷!$B:$B,T$3,统调负荷!$C:$C,$A17)/10,"")</f>
        <v/>
      </c>
      <c r="U17" s="89">
        <f>IFERROR(AVERAGEIFS(统调负荷!$P:$P,统调负荷!$B:$B,U$3,统调负荷!$C:$C,$A17)/10,"")</f>
        <v/>
      </c>
      <c r="V17" s="89">
        <f>IFERROR(AVERAGEIFS(统调负荷!$P:$P,统调负荷!$B:$B,V$3,统调负荷!$C:$C,$A17)/10,"")</f>
        <v/>
      </c>
      <c r="W17" s="89">
        <f>IFERROR(AVERAGEIFS(统调负荷!$P:$P,统调负荷!$B:$B,W$3,统调负荷!$C:$C,$A17)/10,"")</f>
        <v/>
      </c>
      <c r="X17" s="89">
        <f>IFERROR(AVERAGEIFS(统调负荷!$P:$P,统调负荷!$B:$B,X$3,统调负荷!$C:$C,$A17)/10,"")</f>
        <v/>
      </c>
      <c r="Y17" s="89">
        <f>IFERROR(AVERAGEIFS(统调负荷!$P:$P,统调负荷!$B:$B,Y$3,统调负荷!$C:$C,$A17)/10,"")</f>
        <v/>
      </c>
      <c r="Z17" s="89">
        <f>IFERROR(AVERAGEIFS(统调负荷!$P:$P,统调负荷!$B:$B,Z$3,统调负荷!$C:$C,$A17)/10,"")</f>
        <v/>
      </c>
      <c r="AA17" s="89">
        <f>IFERROR(AVERAGEIFS(统调负荷!$P:$P,统调负荷!$B:$B,AA$3,统调负荷!$C:$C,$A17)/10,"")</f>
        <v/>
      </c>
      <c r="AB17" s="89">
        <f>IFERROR(AVERAGEIFS(统调负荷!$P:$P,统调负荷!$B:$B,AB$3,统调负荷!$C:$C,$A17)/10,"")</f>
        <v/>
      </c>
      <c r="AC17" s="89">
        <f>IFERROR(AVERAGEIFS(统调负荷!$P:$P,统调负荷!$B:$B,AC$3,统调负荷!$C:$C,$A17)/10,"")</f>
        <v/>
      </c>
      <c r="AD17" s="89" t="n"/>
      <c r="AE17" s="23">
        <f>检修、备用和必开!$A15</f>
        <v/>
      </c>
      <c r="AF17" s="105">
        <f>IFERROR(OFFSET($A$3,ROW(AE14)*2,COLUMN(E16))-OFFSET($A$3,ROW(AE14)*2-1,COLUMN(E16)),"")</f>
        <v/>
      </c>
      <c r="AG17" s="105">
        <f>IFERROR(OFFSET($A$3,ROW(AF14)*2,COLUMN(F16))-OFFSET($A$3,ROW(AF14)*2-1,COLUMN(F16)),"")</f>
        <v/>
      </c>
      <c r="AH17" s="105">
        <f>IFERROR(OFFSET($A$3,ROW(AG14)*2,COLUMN(G16))-OFFSET($A$3,ROW(AG14)*2-1,COLUMN(G16)),"")</f>
        <v/>
      </c>
      <c r="AI17" s="105">
        <f>IFERROR(OFFSET($A$3,ROW(AH14)*2,COLUMN(H16))-OFFSET($A$3,ROW(AH14)*2-1,COLUMN(H16)),"")</f>
        <v/>
      </c>
      <c r="AJ17" s="105">
        <f>IFERROR(OFFSET($A$3,ROW(AI14)*2,COLUMN(I16))-OFFSET($A$3,ROW(AI14)*2-1,COLUMN(I16)),"")</f>
        <v/>
      </c>
      <c r="AK17" s="105">
        <f>IFERROR(OFFSET($A$3,ROW(AJ14)*2,COLUMN(J16))-OFFSET($A$3,ROW(AJ14)*2-1,COLUMN(J16)),"")</f>
        <v/>
      </c>
      <c r="AL17" s="105">
        <f>IFERROR(OFFSET($A$3,ROW(AK14)*2,COLUMN(K16))-OFFSET($A$3,ROW(AK14)*2-1,COLUMN(K16)),"")</f>
        <v/>
      </c>
      <c r="AM17" s="105">
        <f>IFERROR(OFFSET($A$3,ROW(AL14)*2,COLUMN(L16))-OFFSET($A$3,ROW(AL14)*2-1,COLUMN(L16)),"")</f>
        <v/>
      </c>
      <c r="AN17" s="105">
        <f>IFERROR(OFFSET($A$3,ROW(AM14)*2,COLUMN(M16))-OFFSET($A$3,ROW(AM14)*2-1,COLUMN(M16)),"")</f>
        <v/>
      </c>
      <c r="AO17" s="105">
        <f>IFERROR(OFFSET($A$3,ROW(AN14)*2,COLUMN(N16))-OFFSET($A$3,ROW(AN14)*2-1,COLUMN(N16)),"")</f>
        <v/>
      </c>
      <c r="AP17" s="105">
        <f>IFERROR(OFFSET($A$3,ROW(AO14)*2,COLUMN(O16))-OFFSET($A$3,ROW(AO14)*2-1,COLUMN(O16)),"")</f>
        <v/>
      </c>
      <c r="AQ17" s="105">
        <f>IFERROR(OFFSET($A$3,ROW(AP14)*2,COLUMN(P16))-OFFSET($A$3,ROW(AP14)*2-1,COLUMN(P16)),"")</f>
        <v/>
      </c>
      <c r="AR17" s="105">
        <f>IFERROR(OFFSET($A$3,ROW(AQ14)*2,COLUMN(Q16))-OFFSET($A$3,ROW(AQ14)*2-1,COLUMN(Q16)),"")</f>
        <v/>
      </c>
      <c r="AS17" s="105">
        <f>IFERROR(OFFSET($A$3,ROW(AR14)*2,COLUMN(R16))-OFFSET($A$3,ROW(AR14)*2-1,COLUMN(R16)),"")</f>
        <v/>
      </c>
      <c r="AT17" s="105">
        <f>IFERROR(OFFSET($A$3,ROW(AS14)*2,COLUMN(S16))-OFFSET($A$3,ROW(AS14)*2-1,COLUMN(S16)),"")</f>
        <v/>
      </c>
      <c r="AU17" s="105">
        <f>IFERROR(OFFSET($A$3,ROW(AT14)*2,COLUMN(T16))-OFFSET($A$3,ROW(AT14)*2-1,COLUMN(T16)),"")</f>
        <v/>
      </c>
      <c r="AV17" s="105">
        <f>IFERROR(OFFSET($A$3,ROW(AU14)*2,COLUMN(U16))-OFFSET($A$3,ROW(AU14)*2-1,COLUMN(U16)),"")</f>
        <v/>
      </c>
      <c r="AW17" s="105">
        <f>IFERROR(OFFSET($A$3,ROW(AV14)*2,COLUMN(V16))-OFFSET($A$3,ROW(AV14)*2-1,COLUMN(V16)),"")</f>
        <v/>
      </c>
      <c r="AX17" s="105">
        <f>IFERROR(OFFSET($A$3,ROW(AW14)*2,COLUMN(W16))-OFFSET($A$3,ROW(AW14)*2-1,COLUMN(W16)),"")</f>
        <v/>
      </c>
      <c r="AY17" s="105">
        <f>IFERROR(OFFSET($A$3,ROW(AX14)*2,COLUMN(X16))-OFFSET($A$3,ROW(AX14)*2-1,COLUMN(X16)),"")</f>
        <v/>
      </c>
      <c r="AZ17" s="105">
        <f>IFERROR(OFFSET($A$3,ROW(AY14)*2,COLUMN(Y16))-OFFSET($A$3,ROW(AY14)*2-1,COLUMN(Y16)),"")</f>
        <v/>
      </c>
      <c r="BA17" s="105">
        <f>IFERROR(OFFSET($A$3,ROW(AZ14)*2,COLUMN(Z16))-OFFSET($A$3,ROW(AZ14)*2-1,COLUMN(Z16)),"")</f>
        <v/>
      </c>
      <c r="BB17" s="105">
        <f>IFERROR(OFFSET($A$3,ROW(BA14)*2,COLUMN(AA16))-OFFSET($A$3,ROW(BA14)*2-1,COLUMN(AA16)),"")</f>
        <v/>
      </c>
      <c r="BC17" s="105">
        <f>IFERROR(OFFSET($A$3,ROW(BB14)*2,COLUMN(AB16))-OFFSET($A$3,ROW(BB14)*2-1,COLUMN(AB16)),"")</f>
        <v/>
      </c>
    </row>
    <row r="18">
      <c r="A18" s="97">
        <f>统调负荷24小时!A18</f>
        <v/>
      </c>
      <c r="B18" s="100" t="inlineStr">
        <is>
          <t>预测</t>
        </is>
      </c>
      <c r="C18" s="91">
        <f>IFERROR(AVERAGE(F18:AC18),"")</f>
        <v/>
      </c>
      <c r="D18" s="91">
        <f>IFERROR(MAX(F18:AC18),"")</f>
        <v/>
      </c>
      <c r="E18" s="91">
        <f>IFERROR(MIN(F18:AC18),"")</f>
        <v/>
      </c>
      <c r="F18" s="89">
        <f>IFERROR(AVERAGEIFS(统调负荷!$G:$G,统调负荷!$B:$B,F$3,统调负荷!$C:$C,$A18)/10,"")</f>
        <v/>
      </c>
      <c r="G18" s="89">
        <f>IFERROR(AVERAGEIFS(统调负荷!$G:$G,统调负荷!$B:$B,G$3,统调负荷!$C:$C,$A18)/10,"")</f>
        <v/>
      </c>
      <c r="H18" s="89">
        <f>IFERROR(AVERAGEIFS(统调负荷!$G:$G,统调负荷!$B:$B,H$3,统调负荷!$C:$C,$A18)/10,"")</f>
        <v/>
      </c>
      <c r="I18" s="89">
        <f>IFERROR(AVERAGEIFS(统调负荷!$G:$G,统调负荷!$B:$B,I$3,统调负荷!$C:$C,$A18)/10,"")</f>
        <v/>
      </c>
      <c r="J18" s="89">
        <f>IFERROR(AVERAGEIFS(统调负荷!$G:$G,统调负荷!$B:$B,J$3,统调负荷!$C:$C,$A18)/10,"")</f>
        <v/>
      </c>
      <c r="K18" s="89">
        <f>IFERROR(AVERAGEIFS(统调负荷!$G:$G,统调负荷!$B:$B,K$3,统调负荷!$C:$C,$A18)/10,"")</f>
        <v/>
      </c>
      <c r="L18" s="89">
        <f>IFERROR(AVERAGEIFS(统调负荷!$G:$G,统调负荷!$B:$B,L$3,统调负荷!$C:$C,$A18)/10,"")</f>
        <v/>
      </c>
      <c r="M18" s="89">
        <f>IFERROR(AVERAGEIFS(统调负荷!$G:$G,统调负荷!$B:$B,M$3,统调负荷!$C:$C,$A18)/10,"")</f>
        <v/>
      </c>
      <c r="N18" s="89">
        <f>IFERROR(AVERAGEIFS(统调负荷!$G:$G,统调负荷!$B:$B,N$3,统调负荷!$C:$C,$A18)/10,"")</f>
        <v/>
      </c>
      <c r="O18" s="89">
        <f>IFERROR(AVERAGEIFS(统调负荷!$G:$G,统调负荷!$B:$B,O$3,统调负荷!$C:$C,$A18)/10,"")</f>
        <v/>
      </c>
      <c r="P18" s="89">
        <f>IFERROR(AVERAGEIFS(统调负荷!$G:$G,统调负荷!$B:$B,P$3,统调负荷!$C:$C,$A18)/10,"")</f>
        <v/>
      </c>
      <c r="Q18" s="89">
        <f>IFERROR(AVERAGEIFS(统调负荷!$G:$G,统调负荷!$B:$B,Q$3,统调负荷!$C:$C,$A18)/10,"")</f>
        <v/>
      </c>
      <c r="R18" s="89">
        <f>IFERROR(AVERAGEIFS(统调负荷!$G:$G,统调负荷!$B:$B,R$3,统调负荷!$C:$C,$A18)/10,"")</f>
        <v/>
      </c>
      <c r="S18" s="89">
        <f>IFERROR(AVERAGEIFS(统调负荷!$G:$G,统调负荷!$B:$B,S$3,统调负荷!$C:$C,$A18)/10,"")</f>
        <v/>
      </c>
      <c r="T18" s="89">
        <f>IFERROR(AVERAGEIFS(统调负荷!$G:$G,统调负荷!$B:$B,T$3,统调负荷!$C:$C,$A18)/10,"")</f>
        <v/>
      </c>
      <c r="U18" s="89">
        <f>IFERROR(AVERAGEIFS(统调负荷!$G:$G,统调负荷!$B:$B,U$3,统调负荷!$C:$C,$A18)/10,"")</f>
        <v/>
      </c>
      <c r="V18" s="89">
        <f>IFERROR(AVERAGEIFS(统调负荷!$G:$G,统调负荷!$B:$B,V$3,统调负荷!$C:$C,$A18)/10,"")</f>
        <v/>
      </c>
      <c r="W18" s="89">
        <f>IFERROR(AVERAGEIFS(统调负荷!$G:$G,统调负荷!$B:$B,W$3,统调负荷!$C:$C,$A18)/10,"")</f>
        <v/>
      </c>
      <c r="X18" s="89">
        <f>IFERROR(AVERAGEIFS(统调负荷!$G:$G,统调负荷!$B:$B,X$3,统调负荷!$C:$C,$A18)/10,"")</f>
        <v/>
      </c>
      <c r="Y18" s="89">
        <f>IFERROR(AVERAGEIFS(统调负荷!$G:$G,统调负荷!$B:$B,Y$3,统调负荷!$C:$C,$A18)/10,"")</f>
        <v/>
      </c>
      <c r="Z18" s="89">
        <f>IFERROR(AVERAGEIFS(统调负荷!$G:$G,统调负荷!$B:$B,Z$3,统调负荷!$C:$C,$A18)/10,"")</f>
        <v/>
      </c>
      <c r="AA18" s="89">
        <f>IFERROR(AVERAGEIFS(统调负荷!$G:$G,统调负荷!$B:$B,AA$3,统调负荷!$C:$C,$A18)/10,"")</f>
        <v/>
      </c>
      <c r="AB18" s="89">
        <f>IFERROR(AVERAGEIFS(统调负荷!$G:$G,统调负荷!$B:$B,AB$3,统调负荷!$C:$C,$A18)/10,"")</f>
        <v/>
      </c>
      <c r="AC18" s="89">
        <f>IFERROR(AVERAGEIFS(统调负荷!$G:$G,统调负荷!$B:$B,AC$3,统调负荷!$C:$C,$A18)/10,"")</f>
        <v/>
      </c>
      <c r="AD18" s="89" t="n"/>
      <c r="AE18" s="23">
        <f>检修、备用和必开!$A16</f>
        <v/>
      </c>
      <c r="AF18" s="105">
        <f>IFERROR(OFFSET($A$3,ROW(AE15)*2,COLUMN(E17))-OFFSET($A$3,ROW(AE15)*2-1,COLUMN(E17)),"")</f>
        <v/>
      </c>
      <c r="AG18" s="105">
        <f>IFERROR(OFFSET($A$3,ROW(AF15)*2,COLUMN(F17))-OFFSET($A$3,ROW(AF15)*2-1,COLUMN(F17)),"")</f>
        <v/>
      </c>
      <c r="AH18" s="105">
        <f>IFERROR(OFFSET($A$3,ROW(AG15)*2,COLUMN(G17))-OFFSET($A$3,ROW(AG15)*2-1,COLUMN(G17)),"")</f>
        <v/>
      </c>
      <c r="AI18" s="105">
        <f>IFERROR(OFFSET($A$3,ROW(AH15)*2,COLUMN(H17))-OFFSET($A$3,ROW(AH15)*2-1,COLUMN(H17)),"")</f>
        <v/>
      </c>
      <c r="AJ18" s="105">
        <f>IFERROR(OFFSET($A$3,ROW(AI15)*2,COLUMN(I17))-OFFSET($A$3,ROW(AI15)*2-1,COLUMN(I17)),"")</f>
        <v/>
      </c>
      <c r="AK18" s="105">
        <f>IFERROR(OFFSET($A$3,ROW(AJ15)*2,COLUMN(J17))-OFFSET($A$3,ROW(AJ15)*2-1,COLUMN(J17)),"")</f>
        <v/>
      </c>
      <c r="AL18" s="105">
        <f>IFERROR(OFFSET($A$3,ROW(AK15)*2,COLUMN(K17))-OFFSET($A$3,ROW(AK15)*2-1,COLUMN(K17)),"")</f>
        <v/>
      </c>
      <c r="AM18" s="105">
        <f>IFERROR(OFFSET($A$3,ROW(AL15)*2,COLUMN(L17))-OFFSET($A$3,ROW(AL15)*2-1,COLUMN(L17)),"")</f>
        <v/>
      </c>
      <c r="AN18" s="105">
        <f>IFERROR(OFFSET($A$3,ROW(AM15)*2,COLUMN(M17))-OFFSET($A$3,ROW(AM15)*2-1,COLUMN(M17)),"")</f>
        <v/>
      </c>
      <c r="AO18" s="105">
        <f>IFERROR(OFFSET($A$3,ROW(AN15)*2,COLUMN(N17))-OFFSET($A$3,ROW(AN15)*2-1,COLUMN(N17)),"")</f>
        <v/>
      </c>
      <c r="AP18" s="105">
        <f>IFERROR(OFFSET($A$3,ROW(AO15)*2,COLUMN(O17))-OFFSET($A$3,ROW(AO15)*2-1,COLUMN(O17)),"")</f>
        <v/>
      </c>
      <c r="AQ18" s="105">
        <f>IFERROR(OFFSET($A$3,ROW(AP15)*2,COLUMN(P17))-OFFSET($A$3,ROW(AP15)*2-1,COLUMN(P17)),"")</f>
        <v/>
      </c>
      <c r="AR18" s="105">
        <f>IFERROR(OFFSET($A$3,ROW(AQ15)*2,COLUMN(Q17))-OFFSET($A$3,ROW(AQ15)*2-1,COLUMN(Q17)),"")</f>
        <v/>
      </c>
      <c r="AS18" s="105">
        <f>IFERROR(OFFSET($A$3,ROW(AR15)*2,COLUMN(R17))-OFFSET($A$3,ROW(AR15)*2-1,COLUMN(R17)),"")</f>
        <v/>
      </c>
      <c r="AT18" s="105">
        <f>IFERROR(OFFSET($A$3,ROW(AS15)*2,COLUMN(S17))-OFFSET($A$3,ROW(AS15)*2-1,COLUMN(S17)),"")</f>
        <v/>
      </c>
      <c r="AU18" s="105">
        <f>IFERROR(OFFSET($A$3,ROW(AT15)*2,COLUMN(T17))-OFFSET($A$3,ROW(AT15)*2-1,COLUMN(T17)),"")</f>
        <v/>
      </c>
      <c r="AV18" s="105">
        <f>IFERROR(OFFSET($A$3,ROW(AU15)*2,COLUMN(U17))-OFFSET($A$3,ROW(AU15)*2-1,COLUMN(U17)),"")</f>
        <v/>
      </c>
      <c r="AW18" s="105">
        <f>IFERROR(OFFSET($A$3,ROW(AV15)*2,COLUMN(V17))-OFFSET($A$3,ROW(AV15)*2-1,COLUMN(V17)),"")</f>
        <v/>
      </c>
      <c r="AX18" s="105">
        <f>IFERROR(OFFSET($A$3,ROW(AW15)*2,COLUMN(W17))-OFFSET($A$3,ROW(AW15)*2-1,COLUMN(W17)),"")</f>
        <v/>
      </c>
      <c r="AY18" s="105">
        <f>IFERROR(OFFSET($A$3,ROW(AX15)*2,COLUMN(X17))-OFFSET($A$3,ROW(AX15)*2-1,COLUMN(X17)),"")</f>
        <v/>
      </c>
      <c r="AZ18" s="105">
        <f>IFERROR(OFFSET($A$3,ROW(AY15)*2,COLUMN(Y17))-OFFSET($A$3,ROW(AY15)*2-1,COLUMN(Y17)),"")</f>
        <v/>
      </c>
      <c r="BA18" s="105">
        <f>IFERROR(OFFSET($A$3,ROW(AZ15)*2,COLUMN(Z17))-OFFSET($A$3,ROW(AZ15)*2-1,COLUMN(Z17)),"")</f>
        <v/>
      </c>
      <c r="BB18" s="105">
        <f>IFERROR(OFFSET($A$3,ROW(BA15)*2,COLUMN(AA17))-OFFSET($A$3,ROW(BA15)*2-1,COLUMN(AA17)),"")</f>
        <v/>
      </c>
      <c r="BC18" s="105">
        <f>IFERROR(OFFSET($A$3,ROW(BB15)*2,COLUMN(AB17))-OFFSET($A$3,ROW(BB15)*2-1,COLUMN(AB17)),"")</f>
        <v/>
      </c>
    </row>
    <row r="19">
      <c r="A19" s="97">
        <f>统调负荷24小时!A19</f>
        <v/>
      </c>
      <c r="B19" s="100" t="inlineStr">
        <is>
          <t>实际</t>
        </is>
      </c>
      <c r="C19" s="91">
        <f>IFERROR(AVERAGE(F19:AC19),"")</f>
        <v/>
      </c>
      <c r="D19" s="91">
        <f>IFERROR(MAX(F19:AC19),"")</f>
        <v/>
      </c>
      <c r="E19" s="91">
        <f>IFERROR(MIN(F19:AC19),"")</f>
        <v/>
      </c>
      <c r="F19" s="89">
        <f>IFERROR(AVERAGEIFS(统调负荷!$P:$P,统调负荷!$B:$B,F$3,统调负荷!$C:$C,$A19)/10,"")</f>
        <v/>
      </c>
      <c r="G19" s="89">
        <f>IFERROR(AVERAGEIFS(统调负荷!$P:$P,统调负荷!$B:$B,G$3,统调负荷!$C:$C,$A19)/10,"")</f>
        <v/>
      </c>
      <c r="H19" s="89">
        <f>IFERROR(AVERAGEIFS(统调负荷!$P:$P,统调负荷!$B:$B,H$3,统调负荷!$C:$C,$A19)/10,"")</f>
        <v/>
      </c>
      <c r="I19" s="89">
        <f>IFERROR(AVERAGEIFS(统调负荷!$P:$P,统调负荷!$B:$B,I$3,统调负荷!$C:$C,$A19)/10,"")</f>
        <v/>
      </c>
      <c r="J19" s="89">
        <f>IFERROR(AVERAGEIFS(统调负荷!$P:$P,统调负荷!$B:$B,J$3,统调负荷!$C:$C,$A19)/10,"")</f>
        <v/>
      </c>
      <c r="K19" s="89">
        <f>IFERROR(AVERAGEIFS(统调负荷!$P:$P,统调负荷!$B:$B,K$3,统调负荷!$C:$C,$A19)/10,"")</f>
        <v/>
      </c>
      <c r="L19" s="89">
        <f>IFERROR(AVERAGEIFS(统调负荷!$P:$P,统调负荷!$B:$B,L$3,统调负荷!$C:$C,$A19)/10,"")</f>
        <v/>
      </c>
      <c r="M19" s="89">
        <f>IFERROR(AVERAGEIFS(统调负荷!$P:$P,统调负荷!$B:$B,M$3,统调负荷!$C:$C,$A19)/10,"")</f>
        <v/>
      </c>
      <c r="N19" s="89">
        <f>IFERROR(AVERAGEIFS(统调负荷!$P:$P,统调负荷!$B:$B,N$3,统调负荷!$C:$C,$A19)/10,"")</f>
        <v/>
      </c>
      <c r="O19" s="89">
        <f>IFERROR(AVERAGEIFS(统调负荷!$P:$P,统调负荷!$B:$B,O$3,统调负荷!$C:$C,$A19)/10,"")</f>
        <v/>
      </c>
      <c r="P19" s="89">
        <f>IFERROR(AVERAGEIFS(统调负荷!$P:$P,统调负荷!$B:$B,P$3,统调负荷!$C:$C,$A19)/10,"")</f>
        <v/>
      </c>
      <c r="Q19" s="89">
        <f>IFERROR(AVERAGEIFS(统调负荷!$P:$P,统调负荷!$B:$B,Q$3,统调负荷!$C:$C,$A19)/10,"")</f>
        <v/>
      </c>
      <c r="R19" s="89">
        <f>IFERROR(AVERAGEIFS(统调负荷!$P:$P,统调负荷!$B:$B,R$3,统调负荷!$C:$C,$A19)/10,"")</f>
        <v/>
      </c>
      <c r="S19" s="89">
        <f>IFERROR(AVERAGEIFS(统调负荷!$P:$P,统调负荷!$B:$B,S$3,统调负荷!$C:$C,$A19)/10,"")</f>
        <v/>
      </c>
      <c r="T19" s="89">
        <f>IFERROR(AVERAGEIFS(统调负荷!$P:$P,统调负荷!$B:$B,T$3,统调负荷!$C:$C,$A19)/10,"")</f>
        <v/>
      </c>
      <c r="U19" s="89">
        <f>IFERROR(AVERAGEIFS(统调负荷!$P:$P,统调负荷!$B:$B,U$3,统调负荷!$C:$C,$A19)/10,"")</f>
        <v/>
      </c>
      <c r="V19" s="89">
        <f>IFERROR(AVERAGEIFS(统调负荷!$P:$P,统调负荷!$B:$B,V$3,统调负荷!$C:$C,$A19)/10,"")</f>
        <v/>
      </c>
      <c r="W19" s="89">
        <f>IFERROR(AVERAGEIFS(统调负荷!$P:$P,统调负荷!$B:$B,W$3,统调负荷!$C:$C,$A19)/10,"")</f>
        <v/>
      </c>
      <c r="X19" s="89">
        <f>IFERROR(AVERAGEIFS(统调负荷!$P:$P,统调负荷!$B:$B,X$3,统调负荷!$C:$C,$A19)/10,"")</f>
        <v/>
      </c>
      <c r="Y19" s="89">
        <f>IFERROR(AVERAGEIFS(统调负荷!$P:$P,统调负荷!$B:$B,Y$3,统调负荷!$C:$C,$A19)/10,"")</f>
        <v/>
      </c>
      <c r="Z19" s="89">
        <f>IFERROR(AVERAGEIFS(统调负荷!$P:$P,统调负荷!$B:$B,Z$3,统调负荷!$C:$C,$A19)/10,"")</f>
        <v/>
      </c>
      <c r="AA19" s="89">
        <f>IFERROR(AVERAGEIFS(统调负荷!$P:$P,统调负荷!$B:$B,AA$3,统调负荷!$C:$C,$A19)/10,"")</f>
        <v/>
      </c>
      <c r="AB19" s="89">
        <f>IFERROR(AVERAGEIFS(统调负荷!$P:$P,统调负荷!$B:$B,AB$3,统调负荷!$C:$C,$A19)/10,"")</f>
        <v/>
      </c>
      <c r="AC19" s="89">
        <f>IFERROR(AVERAGEIFS(统调负荷!$P:$P,统调负荷!$B:$B,AC$3,统调负荷!$C:$C,$A19)/10,"")</f>
        <v/>
      </c>
      <c r="AD19" s="89" t="n"/>
      <c r="AE19" s="23">
        <f>检修、备用和必开!$A17</f>
        <v/>
      </c>
      <c r="AF19" s="105">
        <f>IFERROR(OFFSET($A$3,ROW(AE16)*2,COLUMN(E18))-OFFSET($A$3,ROW(AE16)*2-1,COLUMN(E18)),"")</f>
        <v/>
      </c>
      <c r="AG19" s="105">
        <f>IFERROR(OFFSET($A$3,ROW(AF16)*2,COLUMN(F18))-OFFSET($A$3,ROW(AF16)*2-1,COLUMN(F18)),"")</f>
        <v/>
      </c>
      <c r="AH19" s="105">
        <f>IFERROR(OFFSET($A$3,ROW(AG16)*2,COLUMN(G18))-OFFSET($A$3,ROW(AG16)*2-1,COLUMN(G18)),"")</f>
        <v/>
      </c>
      <c r="AI19" s="105">
        <f>IFERROR(OFFSET($A$3,ROW(AH16)*2,COLUMN(H18))-OFFSET($A$3,ROW(AH16)*2-1,COLUMN(H18)),"")</f>
        <v/>
      </c>
      <c r="AJ19" s="105">
        <f>IFERROR(OFFSET($A$3,ROW(AI16)*2,COLUMN(I18))-OFFSET($A$3,ROW(AI16)*2-1,COLUMN(I18)),"")</f>
        <v/>
      </c>
      <c r="AK19" s="105">
        <f>IFERROR(OFFSET($A$3,ROW(AJ16)*2,COLUMN(J18))-OFFSET($A$3,ROW(AJ16)*2-1,COLUMN(J18)),"")</f>
        <v/>
      </c>
      <c r="AL19" s="105">
        <f>IFERROR(OFFSET($A$3,ROW(AK16)*2,COLUMN(K18))-OFFSET($A$3,ROW(AK16)*2-1,COLUMN(K18)),"")</f>
        <v/>
      </c>
      <c r="AM19" s="105">
        <f>IFERROR(OFFSET($A$3,ROW(AL16)*2,COLUMN(L18))-OFFSET($A$3,ROW(AL16)*2-1,COLUMN(L18)),"")</f>
        <v/>
      </c>
      <c r="AN19" s="105">
        <f>IFERROR(OFFSET($A$3,ROW(AM16)*2,COLUMN(M18))-OFFSET($A$3,ROW(AM16)*2-1,COLUMN(M18)),"")</f>
        <v/>
      </c>
      <c r="AO19" s="105">
        <f>IFERROR(OFFSET($A$3,ROW(AN16)*2,COLUMN(N18))-OFFSET($A$3,ROW(AN16)*2-1,COLUMN(N18)),"")</f>
        <v/>
      </c>
      <c r="AP19" s="105">
        <f>IFERROR(OFFSET($A$3,ROW(AO16)*2,COLUMN(O18))-OFFSET($A$3,ROW(AO16)*2-1,COLUMN(O18)),"")</f>
        <v/>
      </c>
      <c r="AQ19" s="105">
        <f>IFERROR(OFFSET($A$3,ROW(AP16)*2,COLUMN(P18))-OFFSET($A$3,ROW(AP16)*2-1,COLUMN(P18)),"")</f>
        <v/>
      </c>
      <c r="AR19" s="105">
        <f>IFERROR(OFFSET($A$3,ROW(AQ16)*2,COLUMN(Q18))-OFFSET($A$3,ROW(AQ16)*2-1,COLUMN(Q18)),"")</f>
        <v/>
      </c>
      <c r="AS19" s="105">
        <f>IFERROR(OFFSET($A$3,ROW(AR16)*2,COLUMN(R18))-OFFSET($A$3,ROW(AR16)*2-1,COLUMN(R18)),"")</f>
        <v/>
      </c>
      <c r="AT19" s="105">
        <f>IFERROR(OFFSET($A$3,ROW(AS16)*2,COLUMN(S18))-OFFSET($A$3,ROW(AS16)*2-1,COLUMN(S18)),"")</f>
        <v/>
      </c>
      <c r="AU19" s="105">
        <f>IFERROR(OFFSET($A$3,ROW(AT16)*2,COLUMN(T18))-OFFSET($A$3,ROW(AT16)*2-1,COLUMN(T18)),"")</f>
        <v/>
      </c>
      <c r="AV19" s="105">
        <f>IFERROR(OFFSET($A$3,ROW(AU16)*2,COLUMN(U18))-OFFSET($A$3,ROW(AU16)*2-1,COLUMN(U18)),"")</f>
        <v/>
      </c>
      <c r="AW19" s="105">
        <f>IFERROR(OFFSET($A$3,ROW(AV16)*2,COLUMN(V18))-OFFSET($A$3,ROW(AV16)*2-1,COLUMN(V18)),"")</f>
        <v/>
      </c>
      <c r="AX19" s="105">
        <f>IFERROR(OFFSET($A$3,ROW(AW16)*2,COLUMN(W18))-OFFSET($A$3,ROW(AW16)*2-1,COLUMN(W18)),"")</f>
        <v/>
      </c>
      <c r="AY19" s="105">
        <f>IFERROR(OFFSET($A$3,ROW(AX16)*2,COLUMN(X18))-OFFSET($A$3,ROW(AX16)*2-1,COLUMN(X18)),"")</f>
        <v/>
      </c>
      <c r="AZ19" s="105">
        <f>IFERROR(OFFSET($A$3,ROW(AY16)*2,COLUMN(Y18))-OFFSET($A$3,ROW(AY16)*2-1,COLUMN(Y18)),"")</f>
        <v/>
      </c>
      <c r="BA19" s="105">
        <f>IFERROR(OFFSET($A$3,ROW(AZ16)*2,COLUMN(Z18))-OFFSET($A$3,ROW(AZ16)*2-1,COLUMN(Z18)),"")</f>
        <v/>
      </c>
      <c r="BB19" s="105">
        <f>IFERROR(OFFSET($A$3,ROW(BA16)*2,COLUMN(AA18))-OFFSET($A$3,ROW(BA16)*2-1,COLUMN(AA18)),"")</f>
        <v/>
      </c>
      <c r="BC19" s="105">
        <f>IFERROR(OFFSET($A$3,ROW(BB16)*2,COLUMN(AB18))-OFFSET($A$3,ROW(BB16)*2-1,COLUMN(AB18)),"")</f>
        <v/>
      </c>
    </row>
    <row r="20">
      <c r="A20" s="97">
        <f>统调负荷24小时!A20</f>
        <v/>
      </c>
      <c r="B20" s="100" t="inlineStr">
        <is>
          <t>预测</t>
        </is>
      </c>
      <c r="C20" s="91">
        <f>IFERROR(AVERAGE(F20:AC20),"")</f>
        <v/>
      </c>
      <c r="D20" s="91">
        <f>IFERROR(MAX(F20:AC20),"")</f>
        <v/>
      </c>
      <c r="E20" s="91">
        <f>IFERROR(MIN(F20:AC20),"")</f>
        <v/>
      </c>
      <c r="F20" s="89">
        <f>IFERROR(AVERAGEIFS(统调负荷!$G:$G,统调负荷!$B:$B,F$3,统调负荷!$C:$C,$A20)/10,"")</f>
        <v/>
      </c>
      <c r="G20" s="89">
        <f>IFERROR(AVERAGEIFS(统调负荷!$G:$G,统调负荷!$B:$B,G$3,统调负荷!$C:$C,$A20)/10,"")</f>
        <v/>
      </c>
      <c r="H20" s="89">
        <f>IFERROR(AVERAGEIFS(统调负荷!$G:$G,统调负荷!$B:$B,H$3,统调负荷!$C:$C,$A20)/10,"")</f>
        <v/>
      </c>
      <c r="I20" s="89">
        <f>IFERROR(AVERAGEIFS(统调负荷!$G:$G,统调负荷!$B:$B,I$3,统调负荷!$C:$C,$A20)/10,"")</f>
        <v/>
      </c>
      <c r="J20" s="89">
        <f>IFERROR(AVERAGEIFS(统调负荷!$G:$G,统调负荷!$B:$B,J$3,统调负荷!$C:$C,$A20)/10,"")</f>
        <v/>
      </c>
      <c r="K20" s="89">
        <f>IFERROR(AVERAGEIFS(统调负荷!$G:$G,统调负荷!$B:$B,K$3,统调负荷!$C:$C,$A20)/10,"")</f>
        <v/>
      </c>
      <c r="L20" s="89">
        <f>IFERROR(AVERAGEIFS(统调负荷!$G:$G,统调负荷!$B:$B,L$3,统调负荷!$C:$C,$A20)/10,"")</f>
        <v/>
      </c>
      <c r="M20" s="89">
        <f>IFERROR(AVERAGEIFS(统调负荷!$G:$G,统调负荷!$B:$B,M$3,统调负荷!$C:$C,$A20)/10,"")</f>
        <v/>
      </c>
      <c r="N20" s="89">
        <f>IFERROR(AVERAGEIFS(统调负荷!$G:$G,统调负荷!$B:$B,N$3,统调负荷!$C:$C,$A20)/10,"")</f>
        <v/>
      </c>
      <c r="O20" s="89">
        <f>IFERROR(AVERAGEIFS(统调负荷!$G:$G,统调负荷!$B:$B,O$3,统调负荷!$C:$C,$A20)/10,"")</f>
        <v/>
      </c>
      <c r="P20" s="89">
        <f>IFERROR(AVERAGEIFS(统调负荷!$G:$G,统调负荷!$B:$B,P$3,统调负荷!$C:$C,$A20)/10,"")</f>
        <v/>
      </c>
      <c r="Q20" s="89">
        <f>IFERROR(AVERAGEIFS(统调负荷!$G:$G,统调负荷!$B:$B,Q$3,统调负荷!$C:$C,$A20)/10,"")</f>
        <v/>
      </c>
      <c r="R20" s="89">
        <f>IFERROR(AVERAGEIFS(统调负荷!$G:$G,统调负荷!$B:$B,R$3,统调负荷!$C:$C,$A20)/10,"")</f>
        <v/>
      </c>
      <c r="S20" s="89">
        <f>IFERROR(AVERAGEIFS(统调负荷!$G:$G,统调负荷!$B:$B,S$3,统调负荷!$C:$C,$A20)/10,"")</f>
        <v/>
      </c>
      <c r="T20" s="89">
        <f>IFERROR(AVERAGEIFS(统调负荷!$G:$G,统调负荷!$B:$B,T$3,统调负荷!$C:$C,$A20)/10,"")</f>
        <v/>
      </c>
      <c r="U20" s="89">
        <f>IFERROR(AVERAGEIFS(统调负荷!$G:$G,统调负荷!$B:$B,U$3,统调负荷!$C:$C,$A20)/10,"")</f>
        <v/>
      </c>
      <c r="V20" s="89">
        <f>IFERROR(AVERAGEIFS(统调负荷!$G:$G,统调负荷!$B:$B,V$3,统调负荷!$C:$C,$A20)/10,"")</f>
        <v/>
      </c>
      <c r="W20" s="89">
        <f>IFERROR(AVERAGEIFS(统调负荷!$G:$G,统调负荷!$B:$B,W$3,统调负荷!$C:$C,$A20)/10,"")</f>
        <v/>
      </c>
      <c r="X20" s="89">
        <f>IFERROR(AVERAGEIFS(统调负荷!$G:$G,统调负荷!$B:$B,X$3,统调负荷!$C:$C,$A20)/10,"")</f>
        <v/>
      </c>
      <c r="Y20" s="89">
        <f>IFERROR(AVERAGEIFS(统调负荷!$G:$G,统调负荷!$B:$B,Y$3,统调负荷!$C:$C,$A20)/10,"")</f>
        <v/>
      </c>
      <c r="Z20" s="89">
        <f>IFERROR(AVERAGEIFS(统调负荷!$G:$G,统调负荷!$B:$B,Z$3,统调负荷!$C:$C,$A20)/10,"")</f>
        <v/>
      </c>
      <c r="AA20" s="89">
        <f>IFERROR(AVERAGEIFS(统调负荷!$G:$G,统调负荷!$B:$B,AA$3,统调负荷!$C:$C,$A20)/10,"")</f>
        <v/>
      </c>
      <c r="AB20" s="89">
        <f>IFERROR(AVERAGEIFS(统调负荷!$G:$G,统调负荷!$B:$B,AB$3,统调负荷!$C:$C,$A20)/10,"")</f>
        <v/>
      </c>
      <c r="AC20" s="89">
        <f>IFERROR(AVERAGEIFS(统调负荷!$G:$G,统调负荷!$B:$B,AC$3,统调负荷!$C:$C,$A20)/10,"")</f>
        <v/>
      </c>
      <c r="AD20" s="89" t="n"/>
      <c r="AE20" s="23">
        <f>检修、备用和必开!$A18</f>
        <v/>
      </c>
      <c r="AF20" s="105">
        <f>IFERROR(OFFSET($A$3,ROW(AE17)*2,COLUMN(E19))-OFFSET($A$3,ROW(AE17)*2-1,COLUMN(E19)),"")</f>
        <v/>
      </c>
      <c r="AG20" s="105">
        <f>IFERROR(OFFSET($A$3,ROW(AF17)*2,COLUMN(F19))-OFFSET($A$3,ROW(AF17)*2-1,COLUMN(F19)),"")</f>
        <v/>
      </c>
      <c r="AH20" s="105">
        <f>IFERROR(OFFSET($A$3,ROW(AG17)*2,COLUMN(G19))-OFFSET($A$3,ROW(AG17)*2-1,COLUMN(G19)),"")</f>
        <v/>
      </c>
      <c r="AI20" s="105">
        <f>IFERROR(OFFSET($A$3,ROW(AH17)*2,COLUMN(H19))-OFFSET($A$3,ROW(AH17)*2-1,COLUMN(H19)),"")</f>
        <v/>
      </c>
      <c r="AJ20" s="105">
        <f>IFERROR(OFFSET($A$3,ROW(AI17)*2,COLUMN(I19))-OFFSET($A$3,ROW(AI17)*2-1,COLUMN(I19)),"")</f>
        <v/>
      </c>
      <c r="AK20" s="105">
        <f>IFERROR(OFFSET($A$3,ROW(AJ17)*2,COLUMN(J19))-OFFSET($A$3,ROW(AJ17)*2-1,COLUMN(J19)),"")</f>
        <v/>
      </c>
      <c r="AL20" s="105">
        <f>IFERROR(OFFSET($A$3,ROW(AK17)*2,COLUMN(K19))-OFFSET($A$3,ROW(AK17)*2-1,COLUMN(K19)),"")</f>
        <v/>
      </c>
      <c r="AM20" s="105">
        <f>IFERROR(OFFSET($A$3,ROW(AL17)*2,COLUMN(L19))-OFFSET($A$3,ROW(AL17)*2-1,COLUMN(L19)),"")</f>
        <v/>
      </c>
      <c r="AN20" s="105">
        <f>IFERROR(OFFSET($A$3,ROW(AM17)*2,COLUMN(M19))-OFFSET($A$3,ROW(AM17)*2-1,COLUMN(M19)),"")</f>
        <v/>
      </c>
      <c r="AO20" s="105">
        <f>IFERROR(OFFSET($A$3,ROW(AN17)*2,COLUMN(N19))-OFFSET($A$3,ROW(AN17)*2-1,COLUMN(N19)),"")</f>
        <v/>
      </c>
      <c r="AP20" s="105">
        <f>IFERROR(OFFSET($A$3,ROW(AO17)*2,COLUMN(O19))-OFFSET($A$3,ROW(AO17)*2-1,COLUMN(O19)),"")</f>
        <v/>
      </c>
      <c r="AQ20" s="105">
        <f>IFERROR(OFFSET($A$3,ROW(AP17)*2,COLUMN(P19))-OFFSET($A$3,ROW(AP17)*2-1,COLUMN(P19)),"")</f>
        <v/>
      </c>
      <c r="AR20" s="105">
        <f>IFERROR(OFFSET($A$3,ROW(AQ17)*2,COLUMN(Q19))-OFFSET($A$3,ROW(AQ17)*2-1,COLUMN(Q19)),"")</f>
        <v/>
      </c>
      <c r="AS20" s="105">
        <f>IFERROR(OFFSET($A$3,ROW(AR17)*2,COLUMN(R19))-OFFSET($A$3,ROW(AR17)*2-1,COLUMN(R19)),"")</f>
        <v/>
      </c>
      <c r="AT20" s="105">
        <f>IFERROR(OFFSET($A$3,ROW(AS17)*2,COLUMN(S19))-OFFSET($A$3,ROW(AS17)*2-1,COLUMN(S19)),"")</f>
        <v/>
      </c>
      <c r="AU20" s="105">
        <f>IFERROR(OFFSET($A$3,ROW(AT17)*2,COLUMN(T19))-OFFSET($A$3,ROW(AT17)*2-1,COLUMN(T19)),"")</f>
        <v/>
      </c>
      <c r="AV20" s="105">
        <f>IFERROR(OFFSET($A$3,ROW(AU17)*2,COLUMN(U19))-OFFSET($A$3,ROW(AU17)*2-1,COLUMN(U19)),"")</f>
        <v/>
      </c>
      <c r="AW20" s="105">
        <f>IFERROR(OFFSET($A$3,ROW(AV17)*2,COLUMN(V19))-OFFSET($A$3,ROW(AV17)*2-1,COLUMN(V19)),"")</f>
        <v/>
      </c>
      <c r="AX20" s="105">
        <f>IFERROR(OFFSET($A$3,ROW(AW17)*2,COLUMN(W19))-OFFSET($A$3,ROW(AW17)*2-1,COLUMN(W19)),"")</f>
        <v/>
      </c>
      <c r="AY20" s="105">
        <f>IFERROR(OFFSET($A$3,ROW(AX17)*2,COLUMN(X19))-OFFSET($A$3,ROW(AX17)*2-1,COLUMN(X19)),"")</f>
        <v/>
      </c>
      <c r="AZ20" s="105">
        <f>IFERROR(OFFSET($A$3,ROW(AY17)*2,COLUMN(Y19))-OFFSET($A$3,ROW(AY17)*2-1,COLUMN(Y19)),"")</f>
        <v/>
      </c>
      <c r="BA20" s="105">
        <f>IFERROR(OFFSET($A$3,ROW(AZ17)*2,COLUMN(Z19))-OFFSET($A$3,ROW(AZ17)*2-1,COLUMN(Z19)),"")</f>
        <v/>
      </c>
      <c r="BB20" s="105">
        <f>IFERROR(OFFSET($A$3,ROW(BA17)*2,COLUMN(AA19))-OFFSET($A$3,ROW(BA17)*2-1,COLUMN(AA19)),"")</f>
        <v/>
      </c>
      <c r="BC20" s="105">
        <f>IFERROR(OFFSET($A$3,ROW(BB17)*2,COLUMN(AB19))-OFFSET($A$3,ROW(BB17)*2-1,COLUMN(AB19)),"")</f>
        <v/>
      </c>
    </row>
    <row r="21">
      <c r="A21" s="97">
        <f>统调负荷24小时!A21</f>
        <v/>
      </c>
      <c r="B21" s="100" t="inlineStr">
        <is>
          <t>实际</t>
        </is>
      </c>
      <c r="C21" s="91">
        <f>IFERROR(AVERAGE(F21:AC21),"")</f>
        <v/>
      </c>
      <c r="D21" s="91">
        <f>IFERROR(MAX(F21:AC21),"")</f>
        <v/>
      </c>
      <c r="E21" s="91">
        <f>IFERROR(MIN(F21:AC21),"")</f>
        <v/>
      </c>
      <c r="F21" s="89">
        <f>IFERROR(AVERAGEIFS(统调负荷!$P:$P,统调负荷!$B:$B,F$3,统调负荷!$C:$C,$A21)/10,"")</f>
        <v/>
      </c>
      <c r="G21" s="89">
        <f>IFERROR(AVERAGEIFS(统调负荷!$P:$P,统调负荷!$B:$B,G$3,统调负荷!$C:$C,$A21)/10,"")</f>
        <v/>
      </c>
      <c r="H21" s="89">
        <f>IFERROR(AVERAGEIFS(统调负荷!$P:$P,统调负荷!$B:$B,H$3,统调负荷!$C:$C,$A21)/10,"")</f>
        <v/>
      </c>
      <c r="I21" s="89">
        <f>IFERROR(AVERAGEIFS(统调负荷!$P:$P,统调负荷!$B:$B,I$3,统调负荷!$C:$C,$A21)/10,"")</f>
        <v/>
      </c>
      <c r="J21" s="89">
        <f>IFERROR(AVERAGEIFS(统调负荷!$P:$P,统调负荷!$B:$B,J$3,统调负荷!$C:$C,$A21)/10,"")</f>
        <v/>
      </c>
      <c r="K21" s="89">
        <f>IFERROR(AVERAGEIFS(统调负荷!$P:$P,统调负荷!$B:$B,K$3,统调负荷!$C:$C,$A21)/10,"")</f>
        <v/>
      </c>
      <c r="L21" s="89">
        <f>IFERROR(AVERAGEIFS(统调负荷!$P:$P,统调负荷!$B:$B,L$3,统调负荷!$C:$C,$A21)/10,"")</f>
        <v/>
      </c>
      <c r="M21" s="89">
        <f>IFERROR(AVERAGEIFS(统调负荷!$P:$P,统调负荷!$B:$B,M$3,统调负荷!$C:$C,$A21)/10,"")</f>
        <v/>
      </c>
      <c r="N21" s="89">
        <f>IFERROR(AVERAGEIFS(统调负荷!$P:$P,统调负荷!$B:$B,N$3,统调负荷!$C:$C,$A21)/10,"")</f>
        <v/>
      </c>
      <c r="O21" s="89">
        <f>IFERROR(AVERAGEIFS(统调负荷!$P:$P,统调负荷!$B:$B,O$3,统调负荷!$C:$C,$A21)/10,"")</f>
        <v/>
      </c>
      <c r="P21" s="89">
        <f>IFERROR(AVERAGEIFS(统调负荷!$P:$P,统调负荷!$B:$B,P$3,统调负荷!$C:$C,$A21)/10,"")</f>
        <v/>
      </c>
      <c r="Q21" s="89">
        <f>IFERROR(AVERAGEIFS(统调负荷!$P:$P,统调负荷!$B:$B,Q$3,统调负荷!$C:$C,$A21)/10,"")</f>
        <v/>
      </c>
      <c r="R21" s="89">
        <f>IFERROR(AVERAGEIFS(统调负荷!$P:$P,统调负荷!$B:$B,R$3,统调负荷!$C:$C,$A21)/10,"")</f>
        <v/>
      </c>
      <c r="S21" s="89">
        <f>IFERROR(AVERAGEIFS(统调负荷!$P:$P,统调负荷!$B:$B,S$3,统调负荷!$C:$C,$A21)/10,"")</f>
        <v/>
      </c>
      <c r="T21" s="89">
        <f>IFERROR(AVERAGEIFS(统调负荷!$P:$P,统调负荷!$B:$B,T$3,统调负荷!$C:$C,$A21)/10,"")</f>
        <v/>
      </c>
      <c r="U21" s="89">
        <f>IFERROR(AVERAGEIFS(统调负荷!$P:$P,统调负荷!$B:$B,U$3,统调负荷!$C:$C,$A21)/10,"")</f>
        <v/>
      </c>
      <c r="V21" s="89">
        <f>IFERROR(AVERAGEIFS(统调负荷!$P:$P,统调负荷!$B:$B,V$3,统调负荷!$C:$C,$A21)/10,"")</f>
        <v/>
      </c>
      <c r="W21" s="89">
        <f>IFERROR(AVERAGEIFS(统调负荷!$P:$P,统调负荷!$B:$B,W$3,统调负荷!$C:$C,$A21)/10,"")</f>
        <v/>
      </c>
      <c r="X21" s="89">
        <f>IFERROR(AVERAGEIFS(统调负荷!$P:$P,统调负荷!$B:$B,X$3,统调负荷!$C:$C,$A21)/10,"")</f>
        <v/>
      </c>
      <c r="Y21" s="89">
        <f>IFERROR(AVERAGEIFS(统调负荷!$P:$P,统调负荷!$B:$B,Y$3,统调负荷!$C:$C,$A21)/10,"")</f>
        <v/>
      </c>
      <c r="Z21" s="89">
        <f>IFERROR(AVERAGEIFS(统调负荷!$P:$P,统调负荷!$B:$B,Z$3,统调负荷!$C:$C,$A21)/10,"")</f>
        <v/>
      </c>
      <c r="AA21" s="89">
        <f>IFERROR(AVERAGEIFS(统调负荷!$P:$P,统调负荷!$B:$B,AA$3,统调负荷!$C:$C,$A21)/10,"")</f>
        <v/>
      </c>
      <c r="AB21" s="89">
        <f>IFERROR(AVERAGEIFS(统调负荷!$P:$P,统调负荷!$B:$B,AB$3,统调负荷!$C:$C,$A21)/10,"")</f>
        <v/>
      </c>
      <c r="AC21" s="89">
        <f>IFERROR(AVERAGEIFS(统调负荷!$P:$P,统调负荷!$B:$B,AC$3,统调负荷!$C:$C,$A21)/10,"")</f>
        <v/>
      </c>
      <c r="AD21" s="89" t="n"/>
      <c r="AE21" s="23">
        <f>检修、备用和必开!$A19</f>
        <v/>
      </c>
      <c r="AF21" s="105">
        <f>IFERROR(OFFSET($A$3,ROW(AE18)*2,COLUMN(E20))-OFFSET($A$3,ROW(AE18)*2-1,COLUMN(E20)),"")</f>
        <v/>
      </c>
      <c r="AG21" s="105">
        <f>IFERROR(OFFSET($A$3,ROW(AF18)*2,COLUMN(F20))-OFFSET($A$3,ROW(AF18)*2-1,COLUMN(F20)),"")</f>
        <v/>
      </c>
      <c r="AH21" s="105">
        <f>IFERROR(OFFSET($A$3,ROW(AG18)*2,COLUMN(G20))-OFFSET($A$3,ROW(AG18)*2-1,COLUMN(G20)),"")</f>
        <v/>
      </c>
      <c r="AI21" s="105">
        <f>IFERROR(OFFSET($A$3,ROW(AH18)*2,COLUMN(H20))-OFFSET($A$3,ROW(AH18)*2-1,COLUMN(H20)),"")</f>
        <v/>
      </c>
      <c r="AJ21" s="105">
        <f>IFERROR(OFFSET($A$3,ROW(AI18)*2,COLUMN(I20))-OFFSET($A$3,ROW(AI18)*2-1,COLUMN(I20)),"")</f>
        <v/>
      </c>
      <c r="AK21" s="105">
        <f>IFERROR(OFFSET($A$3,ROW(AJ18)*2,COLUMN(J20))-OFFSET($A$3,ROW(AJ18)*2-1,COLUMN(J20)),"")</f>
        <v/>
      </c>
      <c r="AL21" s="105">
        <f>IFERROR(OFFSET($A$3,ROW(AK18)*2,COLUMN(K20))-OFFSET($A$3,ROW(AK18)*2-1,COLUMN(K20)),"")</f>
        <v/>
      </c>
      <c r="AM21" s="105">
        <f>IFERROR(OFFSET($A$3,ROW(AL18)*2,COLUMN(L20))-OFFSET($A$3,ROW(AL18)*2-1,COLUMN(L20)),"")</f>
        <v/>
      </c>
      <c r="AN21" s="105">
        <f>IFERROR(OFFSET($A$3,ROW(AM18)*2,COLUMN(M20))-OFFSET($A$3,ROW(AM18)*2-1,COLUMN(M20)),"")</f>
        <v/>
      </c>
      <c r="AO21" s="105">
        <f>IFERROR(OFFSET($A$3,ROW(AN18)*2,COLUMN(N20))-OFFSET($A$3,ROW(AN18)*2-1,COLUMN(N20)),"")</f>
        <v/>
      </c>
      <c r="AP21" s="105">
        <f>IFERROR(OFFSET($A$3,ROW(AO18)*2,COLUMN(O20))-OFFSET($A$3,ROW(AO18)*2-1,COLUMN(O20)),"")</f>
        <v/>
      </c>
      <c r="AQ21" s="105">
        <f>IFERROR(OFFSET($A$3,ROW(AP18)*2,COLUMN(P20))-OFFSET($A$3,ROW(AP18)*2-1,COLUMN(P20)),"")</f>
        <v/>
      </c>
      <c r="AR21" s="105">
        <f>IFERROR(OFFSET($A$3,ROW(AQ18)*2,COLUMN(Q20))-OFFSET($A$3,ROW(AQ18)*2-1,COLUMN(Q20)),"")</f>
        <v/>
      </c>
      <c r="AS21" s="105">
        <f>IFERROR(OFFSET($A$3,ROW(AR18)*2,COLUMN(R20))-OFFSET($A$3,ROW(AR18)*2-1,COLUMN(R20)),"")</f>
        <v/>
      </c>
      <c r="AT21" s="105">
        <f>IFERROR(OFFSET($A$3,ROW(AS18)*2,COLUMN(S20))-OFFSET($A$3,ROW(AS18)*2-1,COLUMN(S20)),"")</f>
        <v/>
      </c>
      <c r="AU21" s="105">
        <f>IFERROR(OFFSET($A$3,ROW(AT18)*2,COLUMN(T20))-OFFSET($A$3,ROW(AT18)*2-1,COLUMN(T20)),"")</f>
        <v/>
      </c>
      <c r="AV21" s="105">
        <f>IFERROR(OFFSET($A$3,ROW(AU18)*2,COLUMN(U20))-OFFSET($A$3,ROW(AU18)*2-1,COLUMN(U20)),"")</f>
        <v/>
      </c>
      <c r="AW21" s="105">
        <f>IFERROR(OFFSET($A$3,ROW(AV18)*2,COLUMN(V20))-OFFSET($A$3,ROW(AV18)*2-1,COLUMN(V20)),"")</f>
        <v/>
      </c>
      <c r="AX21" s="105">
        <f>IFERROR(OFFSET($A$3,ROW(AW18)*2,COLUMN(W20))-OFFSET($A$3,ROW(AW18)*2-1,COLUMN(W20)),"")</f>
        <v/>
      </c>
      <c r="AY21" s="105">
        <f>IFERROR(OFFSET($A$3,ROW(AX18)*2,COLUMN(X20))-OFFSET($A$3,ROW(AX18)*2-1,COLUMN(X20)),"")</f>
        <v/>
      </c>
      <c r="AZ21" s="105">
        <f>IFERROR(OFFSET($A$3,ROW(AY18)*2,COLUMN(Y20))-OFFSET($A$3,ROW(AY18)*2-1,COLUMN(Y20)),"")</f>
        <v/>
      </c>
      <c r="BA21" s="105">
        <f>IFERROR(OFFSET($A$3,ROW(AZ18)*2,COLUMN(Z20))-OFFSET($A$3,ROW(AZ18)*2-1,COLUMN(Z20)),"")</f>
        <v/>
      </c>
      <c r="BB21" s="105">
        <f>IFERROR(OFFSET($A$3,ROW(BA18)*2,COLUMN(AA20))-OFFSET($A$3,ROW(BA18)*2-1,COLUMN(AA20)),"")</f>
        <v/>
      </c>
      <c r="BC21" s="105">
        <f>IFERROR(OFFSET($A$3,ROW(BB18)*2,COLUMN(AB20))-OFFSET($A$3,ROW(BB18)*2-1,COLUMN(AB20)),"")</f>
        <v/>
      </c>
    </row>
    <row r="22">
      <c r="A22" s="97">
        <f>统调负荷24小时!A22</f>
        <v/>
      </c>
      <c r="B22" s="100" t="inlineStr">
        <is>
          <t>预测</t>
        </is>
      </c>
      <c r="C22" s="91">
        <f>IFERROR(AVERAGE(F22:AC22),"")</f>
        <v/>
      </c>
      <c r="D22" s="91">
        <f>IFERROR(MAX(F22:AC22),"")</f>
        <v/>
      </c>
      <c r="E22" s="91">
        <f>IFERROR(MIN(F22:AC22),"")</f>
        <v/>
      </c>
      <c r="F22" s="89">
        <f>IFERROR(AVERAGEIFS(统调负荷!$G:$G,统调负荷!$B:$B,F$3,统调负荷!$C:$C,$A22)/10,"")</f>
        <v/>
      </c>
      <c r="G22" s="89">
        <f>IFERROR(AVERAGEIFS(统调负荷!$G:$G,统调负荷!$B:$B,G$3,统调负荷!$C:$C,$A22)/10,"")</f>
        <v/>
      </c>
      <c r="H22" s="89">
        <f>IFERROR(AVERAGEIFS(统调负荷!$G:$G,统调负荷!$B:$B,H$3,统调负荷!$C:$C,$A22)/10,"")</f>
        <v/>
      </c>
      <c r="I22" s="89">
        <f>IFERROR(AVERAGEIFS(统调负荷!$G:$G,统调负荷!$B:$B,I$3,统调负荷!$C:$C,$A22)/10,"")</f>
        <v/>
      </c>
      <c r="J22" s="89">
        <f>IFERROR(AVERAGEIFS(统调负荷!$G:$G,统调负荷!$B:$B,J$3,统调负荷!$C:$C,$A22)/10,"")</f>
        <v/>
      </c>
      <c r="K22" s="89">
        <f>IFERROR(AVERAGEIFS(统调负荷!$G:$G,统调负荷!$B:$B,K$3,统调负荷!$C:$C,$A22)/10,"")</f>
        <v/>
      </c>
      <c r="L22" s="89">
        <f>IFERROR(AVERAGEIFS(统调负荷!$G:$G,统调负荷!$B:$B,L$3,统调负荷!$C:$C,$A22)/10,"")</f>
        <v/>
      </c>
      <c r="M22" s="89">
        <f>IFERROR(AVERAGEIFS(统调负荷!$G:$G,统调负荷!$B:$B,M$3,统调负荷!$C:$C,$A22)/10,"")</f>
        <v/>
      </c>
      <c r="N22" s="89">
        <f>IFERROR(AVERAGEIFS(统调负荷!$G:$G,统调负荷!$B:$B,N$3,统调负荷!$C:$C,$A22)/10,"")</f>
        <v/>
      </c>
      <c r="O22" s="89">
        <f>IFERROR(AVERAGEIFS(统调负荷!$G:$G,统调负荷!$B:$B,O$3,统调负荷!$C:$C,$A22)/10,"")</f>
        <v/>
      </c>
      <c r="P22" s="89">
        <f>IFERROR(AVERAGEIFS(统调负荷!$G:$G,统调负荷!$B:$B,P$3,统调负荷!$C:$C,$A22)/10,"")</f>
        <v/>
      </c>
      <c r="Q22" s="89">
        <f>IFERROR(AVERAGEIFS(统调负荷!$G:$G,统调负荷!$B:$B,Q$3,统调负荷!$C:$C,$A22)/10,"")</f>
        <v/>
      </c>
      <c r="R22" s="89">
        <f>IFERROR(AVERAGEIFS(统调负荷!$G:$G,统调负荷!$B:$B,R$3,统调负荷!$C:$C,$A22)/10,"")</f>
        <v/>
      </c>
      <c r="S22" s="89">
        <f>IFERROR(AVERAGEIFS(统调负荷!$G:$G,统调负荷!$B:$B,S$3,统调负荷!$C:$C,$A22)/10,"")</f>
        <v/>
      </c>
      <c r="T22" s="89">
        <f>IFERROR(AVERAGEIFS(统调负荷!$G:$G,统调负荷!$B:$B,T$3,统调负荷!$C:$C,$A22)/10,"")</f>
        <v/>
      </c>
      <c r="U22" s="89">
        <f>IFERROR(AVERAGEIFS(统调负荷!$G:$G,统调负荷!$B:$B,U$3,统调负荷!$C:$C,$A22)/10,"")</f>
        <v/>
      </c>
      <c r="V22" s="89">
        <f>IFERROR(AVERAGEIFS(统调负荷!$G:$G,统调负荷!$B:$B,V$3,统调负荷!$C:$C,$A22)/10,"")</f>
        <v/>
      </c>
      <c r="W22" s="89">
        <f>IFERROR(AVERAGEIFS(统调负荷!$G:$G,统调负荷!$B:$B,W$3,统调负荷!$C:$C,$A22)/10,"")</f>
        <v/>
      </c>
      <c r="X22" s="89">
        <f>IFERROR(AVERAGEIFS(统调负荷!$G:$G,统调负荷!$B:$B,X$3,统调负荷!$C:$C,$A22)/10,"")</f>
        <v/>
      </c>
      <c r="Y22" s="89">
        <f>IFERROR(AVERAGEIFS(统调负荷!$G:$G,统调负荷!$B:$B,Y$3,统调负荷!$C:$C,$A22)/10,"")</f>
        <v/>
      </c>
      <c r="Z22" s="89">
        <f>IFERROR(AVERAGEIFS(统调负荷!$G:$G,统调负荷!$B:$B,Z$3,统调负荷!$C:$C,$A22)/10,"")</f>
        <v/>
      </c>
      <c r="AA22" s="89">
        <f>IFERROR(AVERAGEIFS(统调负荷!$G:$G,统调负荷!$B:$B,AA$3,统调负荷!$C:$C,$A22)/10,"")</f>
        <v/>
      </c>
      <c r="AB22" s="89">
        <f>IFERROR(AVERAGEIFS(统调负荷!$G:$G,统调负荷!$B:$B,AB$3,统调负荷!$C:$C,$A22)/10,"")</f>
        <v/>
      </c>
      <c r="AC22" s="89">
        <f>IFERROR(AVERAGEIFS(统调负荷!$G:$G,统调负荷!$B:$B,AC$3,统调负荷!$C:$C,$A22)/10,"")</f>
        <v/>
      </c>
      <c r="AD22" s="89" t="n"/>
      <c r="AE22" s="23">
        <f>检修、备用和必开!$A20</f>
        <v/>
      </c>
      <c r="AF22" s="105">
        <f>IFERROR(OFFSET($A$3,ROW(AE19)*2,COLUMN(E21))-OFFSET($A$3,ROW(AE19)*2-1,COLUMN(E21)),"")</f>
        <v/>
      </c>
      <c r="AG22" s="105">
        <f>IFERROR(OFFSET($A$3,ROW(AF19)*2,COLUMN(F21))-OFFSET($A$3,ROW(AF19)*2-1,COLUMN(F21)),"")</f>
        <v/>
      </c>
      <c r="AH22" s="105">
        <f>IFERROR(OFFSET($A$3,ROW(AG19)*2,COLUMN(G21))-OFFSET($A$3,ROW(AG19)*2-1,COLUMN(G21)),"")</f>
        <v/>
      </c>
      <c r="AI22" s="105">
        <f>IFERROR(OFFSET($A$3,ROW(AH19)*2,COLUMN(H21))-OFFSET($A$3,ROW(AH19)*2-1,COLUMN(H21)),"")</f>
        <v/>
      </c>
      <c r="AJ22" s="105">
        <f>IFERROR(OFFSET($A$3,ROW(AI19)*2,COLUMN(I21))-OFFSET($A$3,ROW(AI19)*2-1,COLUMN(I21)),"")</f>
        <v/>
      </c>
      <c r="AK22" s="105">
        <f>IFERROR(OFFSET($A$3,ROW(AJ19)*2,COLUMN(J21))-OFFSET($A$3,ROW(AJ19)*2-1,COLUMN(J21)),"")</f>
        <v/>
      </c>
      <c r="AL22" s="105">
        <f>IFERROR(OFFSET($A$3,ROW(AK19)*2,COLUMN(K21))-OFFSET($A$3,ROW(AK19)*2-1,COLUMN(K21)),"")</f>
        <v/>
      </c>
      <c r="AM22" s="105">
        <f>IFERROR(OFFSET($A$3,ROW(AL19)*2,COLUMN(L21))-OFFSET($A$3,ROW(AL19)*2-1,COLUMN(L21)),"")</f>
        <v/>
      </c>
      <c r="AN22" s="105">
        <f>IFERROR(OFFSET($A$3,ROW(AM19)*2,COLUMN(M21))-OFFSET($A$3,ROW(AM19)*2-1,COLUMN(M21)),"")</f>
        <v/>
      </c>
      <c r="AO22" s="105">
        <f>IFERROR(OFFSET($A$3,ROW(AN19)*2,COLUMN(N21))-OFFSET($A$3,ROW(AN19)*2-1,COLUMN(N21)),"")</f>
        <v/>
      </c>
      <c r="AP22" s="105">
        <f>IFERROR(OFFSET($A$3,ROW(AO19)*2,COLUMN(O21))-OFFSET($A$3,ROW(AO19)*2-1,COLUMN(O21)),"")</f>
        <v/>
      </c>
      <c r="AQ22" s="105">
        <f>IFERROR(OFFSET($A$3,ROW(AP19)*2,COLUMN(P21))-OFFSET($A$3,ROW(AP19)*2-1,COLUMN(P21)),"")</f>
        <v/>
      </c>
      <c r="AR22" s="105">
        <f>IFERROR(OFFSET($A$3,ROW(AQ19)*2,COLUMN(Q21))-OFFSET($A$3,ROW(AQ19)*2-1,COLUMN(Q21)),"")</f>
        <v/>
      </c>
      <c r="AS22" s="105">
        <f>IFERROR(OFFSET($A$3,ROW(AR19)*2,COLUMN(R21))-OFFSET($A$3,ROW(AR19)*2-1,COLUMN(R21)),"")</f>
        <v/>
      </c>
      <c r="AT22" s="105">
        <f>IFERROR(OFFSET($A$3,ROW(AS19)*2,COLUMN(S21))-OFFSET($A$3,ROW(AS19)*2-1,COLUMN(S21)),"")</f>
        <v/>
      </c>
      <c r="AU22" s="105">
        <f>IFERROR(OFFSET($A$3,ROW(AT19)*2,COLUMN(T21))-OFFSET($A$3,ROW(AT19)*2-1,COLUMN(T21)),"")</f>
        <v/>
      </c>
      <c r="AV22" s="105">
        <f>IFERROR(OFFSET($A$3,ROW(AU19)*2,COLUMN(U21))-OFFSET($A$3,ROW(AU19)*2-1,COLUMN(U21)),"")</f>
        <v/>
      </c>
      <c r="AW22" s="105">
        <f>IFERROR(OFFSET($A$3,ROW(AV19)*2,COLUMN(V21))-OFFSET($A$3,ROW(AV19)*2-1,COLUMN(V21)),"")</f>
        <v/>
      </c>
      <c r="AX22" s="105">
        <f>IFERROR(OFFSET($A$3,ROW(AW19)*2,COLUMN(W21))-OFFSET($A$3,ROW(AW19)*2-1,COLUMN(W21)),"")</f>
        <v/>
      </c>
      <c r="AY22" s="105">
        <f>IFERROR(OFFSET($A$3,ROW(AX19)*2,COLUMN(X21))-OFFSET($A$3,ROW(AX19)*2-1,COLUMN(X21)),"")</f>
        <v/>
      </c>
      <c r="AZ22" s="105">
        <f>IFERROR(OFFSET($A$3,ROW(AY19)*2,COLUMN(Y21))-OFFSET($A$3,ROW(AY19)*2-1,COLUMN(Y21)),"")</f>
        <v/>
      </c>
      <c r="BA22" s="105">
        <f>IFERROR(OFFSET($A$3,ROW(AZ19)*2,COLUMN(Z21))-OFFSET($A$3,ROW(AZ19)*2-1,COLUMN(Z21)),"")</f>
        <v/>
      </c>
      <c r="BB22" s="105">
        <f>IFERROR(OFFSET($A$3,ROW(BA19)*2,COLUMN(AA21))-OFFSET($A$3,ROW(BA19)*2-1,COLUMN(AA21)),"")</f>
        <v/>
      </c>
      <c r="BC22" s="105">
        <f>IFERROR(OFFSET($A$3,ROW(BB19)*2,COLUMN(AB21))-OFFSET($A$3,ROW(BB19)*2-1,COLUMN(AB21)),"")</f>
        <v/>
      </c>
    </row>
    <row r="23">
      <c r="A23" s="97">
        <f>统调负荷24小时!A23</f>
        <v/>
      </c>
      <c r="B23" s="100" t="inlineStr">
        <is>
          <t>实际</t>
        </is>
      </c>
      <c r="C23" s="91">
        <f>IFERROR(AVERAGE(F23:AC23),"")</f>
        <v/>
      </c>
      <c r="D23" s="91">
        <f>IFERROR(MAX(F23:AC23),"")</f>
        <v/>
      </c>
      <c r="E23" s="91">
        <f>IFERROR(MIN(F23:AC23),"")</f>
        <v/>
      </c>
      <c r="F23" s="89">
        <f>IFERROR(AVERAGEIFS(统调负荷!$P:$P,统调负荷!$B:$B,F$3,统调负荷!$C:$C,$A23)/10,"")</f>
        <v/>
      </c>
      <c r="G23" s="89">
        <f>IFERROR(AVERAGEIFS(统调负荷!$P:$P,统调负荷!$B:$B,G$3,统调负荷!$C:$C,$A23)/10,"")</f>
        <v/>
      </c>
      <c r="H23" s="89">
        <f>IFERROR(AVERAGEIFS(统调负荷!$P:$P,统调负荷!$B:$B,H$3,统调负荷!$C:$C,$A23)/10,"")</f>
        <v/>
      </c>
      <c r="I23" s="89">
        <f>IFERROR(AVERAGEIFS(统调负荷!$P:$P,统调负荷!$B:$B,I$3,统调负荷!$C:$C,$A23)/10,"")</f>
        <v/>
      </c>
      <c r="J23" s="89">
        <f>IFERROR(AVERAGEIFS(统调负荷!$P:$P,统调负荷!$B:$B,J$3,统调负荷!$C:$C,$A23)/10,"")</f>
        <v/>
      </c>
      <c r="K23" s="89">
        <f>IFERROR(AVERAGEIFS(统调负荷!$P:$P,统调负荷!$B:$B,K$3,统调负荷!$C:$C,$A23)/10,"")</f>
        <v/>
      </c>
      <c r="L23" s="89">
        <f>IFERROR(AVERAGEIFS(统调负荷!$P:$P,统调负荷!$B:$B,L$3,统调负荷!$C:$C,$A23)/10,"")</f>
        <v/>
      </c>
      <c r="M23" s="89">
        <f>IFERROR(AVERAGEIFS(统调负荷!$P:$P,统调负荷!$B:$B,M$3,统调负荷!$C:$C,$A23)/10,"")</f>
        <v/>
      </c>
      <c r="N23" s="89">
        <f>IFERROR(AVERAGEIFS(统调负荷!$P:$P,统调负荷!$B:$B,N$3,统调负荷!$C:$C,$A23)/10,"")</f>
        <v/>
      </c>
      <c r="O23" s="89">
        <f>IFERROR(AVERAGEIFS(统调负荷!$P:$P,统调负荷!$B:$B,O$3,统调负荷!$C:$C,$A23)/10,"")</f>
        <v/>
      </c>
      <c r="P23" s="89">
        <f>IFERROR(AVERAGEIFS(统调负荷!$P:$P,统调负荷!$B:$B,P$3,统调负荷!$C:$C,$A23)/10,"")</f>
        <v/>
      </c>
      <c r="Q23" s="89">
        <f>IFERROR(AVERAGEIFS(统调负荷!$P:$P,统调负荷!$B:$B,Q$3,统调负荷!$C:$C,$A23)/10,"")</f>
        <v/>
      </c>
      <c r="R23" s="89">
        <f>IFERROR(AVERAGEIFS(统调负荷!$P:$P,统调负荷!$B:$B,R$3,统调负荷!$C:$C,$A23)/10,"")</f>
        <v/>
      </c>
      <c r="S23" s="89">
        <f>IFERROR(AVERAGEIFS(统调负荷!$P:$P,统调负荷!$B:$B,S$3,统调负荷!$C:$C,$A23)/10,"")</f>
        <v/>
      </c>
      <c r="T23" s="89">
        <f>IFERROR(AVERAGEIFS(统调负荷!$P:$P,统调负荷!$B:$B,T$3,统调负荷!$C:$C,$A23)/10,"")</f>
        <v/>
      </c>
      <c r="U23" s="89">
        <f>IFERROR(AVERAGEIFS(统调负荷!$P:$P,统调负荷!$B:$B,U$3,统调负荷!$C:$C,$A23)/10,"")</f>
        <v/>
      </c>
      <c r="V23" s="89">
        <f>IFERROR(AVERAGEIFS(统调负荷!$P:$P,统调负荷!$B:$B,V$3,统调负荷!$C:$C,$A23)/10,"")</f>
        <v/>
      </c>
      <c r="W23" s="89">
        <f>IFERROR(AVERAGEIFS(统调负荷!$P:$P,统调负荷!$B:$B,W$3,统调负荷!$C:$C,$A23)/10,"")</f>
        <v/>
      </c>
      <c r="X23" s="89">
        <f>IFERROR(AVERAGEIFS(统调负荷!$P:$P,统调负荷!$B:$B,X$3,统调负荷!$C:$C,$A23)/10,"")</f>
        <v/>
      </c>
      <c r="Y23" s="89">
        <f>IFERROR(AVERAGEIFS(统调负荷!$P:$P,统调负荷!$B:$B,Y$3,统调负荷!$C:$C,$A23)/10,"")</f>
        <v/>
      </c>
      <c r="Z23" s="89">
        <f>IFERROR(AVERAGEIFS(统调负荷!$P:$P,统调负荷!$B:$B,Z$3,统调负荷!$C:$C,$A23)/10,"")</f>
        <v/>
      </c>
      <c r="AA23" s="89">
        <f>IFERROR(AVERAGEIFS(统调负荷!$P:$P,统调负荷!$B:$B,AA$3,统调负荷!$C:$C,$A23)/10,"")</f>
        <v/>
      </c>
      <c r="AB23" s="89">
        <f>IFERROR(AVERAGEIFS(统调负荷!$P:$P,统调负荷!$B:$B,AB$3,统调负荷!$C:$C,$A23)/10,"")</f>
        <v/>
      </c>
      <c r="AC23" s="89">
        <f>IFERROR(AVERAGEIFS(统调负荷!$P:$P,统调负荷!$B:$B,AC$3,统调负荷!$C:$C,$A23)/10,"")</f>
        <v/>
      </c>
      <c r="AD23" s="89" t="n"/>
      <c r="AE23" s="23">
        <f>检修、备用和必开!$A21</f>
        <v/>
      </c>
      <c r="AF23" s="105">
        <f>IFERROR(OFFSET($A$3,ROW(AE20)*2,COLUMN(E22))-OFFSET($A$3,ROW(AE20)*2-1,COLUMN(E22)),"")</f>
        <v/>
      </c>
      <c r="AG23" s="105">
        <f>IFERROR(OFFSET($A$3,ROW(AF20)*2,COLUMN(F22))-OFFSET($A$3,ROW(AF20)*2-1,COLUMN(F22)),"")</f>
        <v/>
      </c>
      <c r="AH23" s="105">
        <f>IFERROR(OFFSET($A$3,ROW(AG20)*2,COLUMN(G22))-OFFSET($A$3,ROW(AG20)*2-1,COLUMN(G22)),"")</f>
        <v/>
      </c>
      <c r="AI23" s="105">
        <f>IFERROR(OFFSET($A$3,ROW(AH20)*2,COLUMN(H22))-OFFSET($A$3,ROW(AH20)*2-1,COLUMN(H22)),"")</f>
        <v/>
      </c>
      <c r="AJ23" s="105">
        <f>IFERROR(OFFSET($A$3,ROW(AI20)*2,COLUMN(I22))-OFFSET($A$3,ROW(AI20)*2-1,COLUMN(I22)),"")</f>
        <v/>
      </c>
      <c r="AK23" s="105">
        <f>IFERROR(OFFSET($A$3,ROW(AJ20)*2,COLUMN(J22))-OFFSET($A$3,ROW(AJ20)*2-1,COLUMN(J22)),"")</f>
        <v/>
      </c>
      <c r="AL23" s="105">
        <f>IFERROR(OFFSET($A$3,ROW(AK20)*2,COLUMN(K22))-OFFSET($A$3,ROW(AK20)*2-1,COLUMN(K22)),"")</f>
        <v/>
      </c>
      <c r="AM23" s="105">
        <f>IFERROR(OFFSET($A$3,ROW(AL20)*2,COLUMN(L22))-OFFSET($A$3,ROW(AL20)*2-1,COLUMN(L22)),"")</f>
        <v/>
      </c>
      <c r="AN23" s="105">
        <f>IFERROR(OFFSET($A$3,ROW(AM20)*2,COLUMN(M22))-OFFSET($A$3,ROW(AM20)*2-1,COLUMN(M22)),"")</f>
        <v/>
      </c>
      <c r="AO23" s="105">
        <f>IFERROR(OFFSET($A$3,ROW(AN20)*2,COLUMN(N22))-OFFSET($A$3,ROW(AN20)*2-1,COLUMN(N22)),"")</f>
        <v/>
      </c>
      <c r="AP23" s="105">
        <f>IFERROR(OFFSET($A$3,ROW(AO20)*2,COLUMN(O22))-OFFSET($A$3,ROW(AO20)*2-1,COLUMN(O22)),"")</f>
        <v/>
      </c>
      <c r="AQ23" s="105">
        <f>IFERROR(OFFSET($A$3,ROW(AP20)*2,COLUMN(P22))-OFFSET($A$3,ROW(AP20)*2-1,COLUMN(P22)),"")</f>
        <v/>
      </c>
      <c r="AR23" s="105">
        <f>IFERROR(OFFSET($A$3,ROW(AQ20)*2,COLUMN(Q22))-OFFSET($A$3,ROW(AQ20)*2-1,COLUMN(Q22)),"")</f>
        <v/>
      </c>
      <c r="AS23" s="105">
        <f>IFERROR(OFFSET($A$3,ROW(AR20)*2,COLUMN(R22))-OFFSET($A$3,ROW(AR20)*2-1,COLUMN(R22)),"")</f>
        <v/>
      </c>
      <c r="AT23" s="105">
        <f>IFERROR(OFFSET($A$3,ROW(AS20)*2,COLUMN(S22))-OFFSET($A$3,ROW(AS20)*2-1,COLUMN(S22)),"")</f>
        <v/>
      </c>
      <c r="AU23" s="105">
        <f>IFERROR(OFFSET($A$3,ROW(AT20)*2,COLUMN(T22))-OFFSET($A$3,ROW(AT20)*2-1,COLUMN(T22)),"")</f>
        <v/>
      </c>
      <c r="AV23" s="105">
        <f>IFERROR(OFFSET($A$3,ROW(AU20)*2,COLUMN(U22))-OFFSET($A$3,ROW(AU20)*2-1,COLUMN(U22)),"")</f>
        <v/>
      </c>
      <c r="AW23" s="105">
        <f>IFERROR(OFFSET($A$3,ROW(AV20)*2,COLUMN(V22))-OFFSET($A$3,ROW(AV20)*2-1,COLUMN(V22)),"")</f>
        <v/>
      </c>
      <c r="AX23" s="105">
        <f>IFERROR(OFFSET($A$3,ROW(AW20)*2,COLUMN(W22))-OFFSET($A$3,ROW(AW20)*2-1,COLUMN(W22)),"")</f>
        <v/>
      </c>
      <c r="AY23" s="105">
        <f>IFERROR(OFFSET($A$3,ROW(AX20)*2,COLUMN(X22))-OFFSET($A$3,ROW(AX20)*2-1,COLUMN(X22)),"")</f>
        <v/>
      </c>
      <c r="AZ23" s="105">
        <f>IFERROR(OFFSET($A$3,ROW(AY20)*2,COLUMN(Y22))-OFFSET($A$3,ROW(AY20)*2-1,COLUMN(Y22)),"")</f>
        <v/>
      </c>
      <c r="BA23" s="105">
        <f>IFERROR(OFFSET($A$3,ROW(AZ20)*2,COLUMN(Z22))-OFFSET($A$3,ROW(AZ20)*2-1,COLUMN(Z22)),"")</f>
        <v/>
      </c>
      <c r="BB23" s="105">
        <f>IFERROR(OFFSET($A$3,ROW(BA20)*2,COLUMN(AA22))-OFFSET($A$3,ROW(BA20)*2-1,COLUMN(AA22)),"")</f>
        <v/>
      </c>
      <c r="BC23" s="105">
        <f>IFERROR(OFFSET($A$3,ROW(BB20)*2,COLUMN(AB22))-OFFSET($A$3,ROW(BB20)*2-1,COLUMN(AB22)),"")</f>
        <v/>
      </c>
    </row>
    <row r="24">
      <c r="A24" s="97">
        <f>统调负荷24小时!A24</f>
        <v/>
      </c>
      <c r="B24" s="100" t="inlineStr">
        <is>
          <t>预测</t>
        </is>
      </c>
      <c r="C24" s="91">
        <f>IFERROR(AVERAGE(F24:AC24),"")</f>
        <v/>
      </c>
      <c r="D24" s="91">
        <f>IFERROR(MAX(F24:AC24),"")</f>
        <v/>
      </c>
      <c r="E24" s="91">
        <f>IFERROR(MIN(F24:AC24),"")</f>
        <v/>
      </c>
      <c r="F24" s="89">
        <f>IFERROR(AVERAGEIFS(统调负荷!$G:$G,统调负荷!$B:$B,F$3,统调负荷!$C:$C,$A24)/10,"")</f>
        <v/>
      </c>
      <c r="G24" s="89">
        <f>IFERROR(AVERAGEIFS(统调负荷!$G:$G,统调负荷!$B:$B,G$3,统调负荷!$C:$C,$A24)/10,"")</f>
        <v/>
      </c>
      <c r="H24" s="89">
        <f>IFERROR(AVERAGEIFS(统调负荷!$G:$G,统调负荷!$B:$B,H$3,统调负荷!$C:$C,$A24)/10,"")</f>
        <v/>
      </c>
      <c r="I24" s="89">
        <f>IFERROR(AVERAGEIFS(统调负荷!$G:$G,统调负荷!$B:$B,I$3,统调负荷!$C:$C,$A24)/10,"")</f>
        <v/>
      </c>
      <c r="J24" s="89">
        <f>IFERROR(AVERAGEIFS(统调负荷!$G:$G,统调负荷!$B:$B,J$3,统调负荷!$C:$C,$A24)/10,"")</f>
        <v/>
      </c>
      <c r="K24" s="89">
        <f>IFERROR(AVERAGEIFS(统调负荷!$G:$G,统调负荷!$B:$B,K$3,统调负荷!$C:$C,$A24)/10,"")</f>
        <v/>
      </c>
      <c r="L24" s="89">
        <f>IFERROR(AVERAGEIFS(统调负荷!$G:$G,统调负荷!$B:$B,L$3,统调负荷!$C:$C,$A24)/10,"")</f>
        <v/>
      </c>
      <c r="M24" s="89">
        <f>IFERROR(AVERAGEIFS(统调负荷!$G:$G,统调负荷!$B:$B,M$3,统调负荷!$C:$C,$A24)/10,"")</f>
        <v/>
      </c>
      <c r="N24" s="89">
        <f>IFERROR(AVERAGEIFS(统调负荷!$G:$G,统调负荷!$B:$B,N$3,统调负荷!$C:$C,$A24)/10,"")</f>
        <v/>
      </c>
      <c r="O24" s="89">
        <f>IFERROR(AVERAGEIFS(统调负荷!$G:$G,统调负荷!$B:$B,O$3,统调负荷!$C:$C,$A24)/10,"")</f>
        <v/>
      </c>
      <c r="P24" s="89">
        <f>IFERROR(AVERAGEIFS(统调负荷!$G:$G,统调负荷!$B:$B,P$3,统调负荷!$C:$C,$A24)/10,"")</f>
        <v/>
      </c>
      <c r="Q24" s="89">
        <f>IFERROR(AVERAGEIFS(统调负荷!$G:$G,统调负荷!$B:$B,Q$3,统调负荷!$C:$C,$A24)/10,"")</f>
        <v/>
      </c>
      <c r="R24" s="89">
        <f>IFERROR(AVERAGEIFS(统调负荷!$G:$G,统调负荷!$B:$B,R$3,统调负荷!$C:$C,$A24)/10,"")</f>
        <v/>
      </c>
      <c r="S24" s="89">
        <f>IFERROR(AVERAGEIFS(统调负荷!$G:$G,统调负荷!$B:$B,S$3,统调负荷!$C:$C,$A24)/10,"")</f>
        <v/>
      </c>
      <c r="T24" s="89">
        <f>IFERROR(AVERAGEIFS(统调负荷!$G:$G,统调负荷!$B:$B,T$3,统调负荷!$C:$C,$A24)/10,"")</f>
        <v/>
      </c>
      <c r="U24" s="89">
        <f>IFERROR(AVERAGEIFS(统调负荷!$G:$G,统调负荷!$B:$B,U$3,统调负荷!$C:$C,$A24)/10,"")</f>
        <v/>
      </c>
      <c r="V24" s="89">
        <f>IFERROR(AVERAGEIFS(统调负荷!$G:$G,统调负荷!$B:$B,V$3,统调负荷!$C:$C,$A24)/10,"")</f>
        <v/>
      </c>
      <c r="W24" s="89">
        <f>IFERROR(AVERAGEIFS(统调负荷!$G:$G,统调负荷!$B:$B,W$3,统调负荷!$C:$C,$A24)/10,"")</f>
        <v/>
      </c>
      <c r="X24" s="89">
        <f>IFERROR(AVERAGEIFS(统调负荷!$G:$G,统调负荷!$B:$B,X$3,统调负荷!$C:$C,$A24)/10,"")</f>
        <v/>
      </c>
      <c r="Y24" s="89">
        <f>IFERROR(AVERAGEIFS(统调负荷!$G:$G,统调负荷!$B:$B,Y$3,统调负荷!$C:$C,$A24)/10,"")</f>
        <v/>
      </c>
      <c r="Z24" s="89">
        <f>IFERROR(AVERAGEIFS(统调负荷!$G:$G,统调负荷!$B:$B,Z$3,统调负荷!$C:$C,$A24)/10,"")</f>
        <v/>
      </c>
      <c r="AA24" s="89">
        <f>IFERROR(AVERAGEIFS(统调负荷!$G:$G,统调负荷!$B:$B,AA$3,统调负荷!$C:$C,$A24)/10,"")</f>
        <v/>
      </c>
      <c r="AB24" s="89">
        <f>IFERROR(AVERAGEIFS(统调负荷!$G:$G,统调负荷!$B:$B,AB$3,统调负荷!$C:$C,$A24)/10,"")</f>
        <v/>
      </c>
      <c r="AC24" s="89">
        <f>IFERROR(AVERAGEIFS(统调负荷!$G:$G,统调负荷!$B:$B,AC$3,统调负荷!$C:$C,$A24)/10,"")</f>
        <v/>
      </c>
      <c r="AD24" s="89" t="n"/>
      <c r="AE24" s="23">
        <f>检修、备用和必开!$A22</f>
        <v/>
      </c>
      <c r="AF24" s="105">
        <f>IFERROR(OFFSET($A$3,ROW(AE21)*2,COLUMN(E23))-OFFSET($A$3,ROW(AE21)*2-1,COLUMN(E23)),"")</f>
        <v/>
      </c>
      <c r="AG24" s="105">
        <f>IFERROR(OFFSET($A$3,ROW(AF21)*2,COLUMN(F23))-OFFSET($A$3,ROW(AF21)*2-1,COLUMN(F23)),"")</f>
        <v/>
      </c>
      <c r="AH24" s="105">
        <f>IFERROR(OFFSET($A$3,ROW(AG21)*2,COLUMN(G23))-OFFSET($A$3,ROW(AG21)*2-1,COLUMN(G23)),"")</f>
        <v/>
      </c>
      <c r="AI24" s="105">
        <f>IFERROR(OFFSET($A$3,ROW(AH21)*2,COLUMN(H23))-OFFSET($A$3,ROW(AH21)*2-1,COLUMN(H23)),"")</f>
        <v/>
      </c>
      <c r="AJ24" s="105">
        <f>IFERROR(OFFSET($A$3,ROW(AI21)*2,COLUMN(I23))-OFFSET($A$3,ROW(AI21)*2-1,COLUMN(I23)),"")</f>
        <v/>
      </c>
      <c r="AK24" s="105">
        <f>IFERROR(OFFSET($A$3,ROW(AJ21)*2,COLUMN(J23))-OFFSET($A$3,ROW(AJ21)*2-1,COLUMN(J23)),"")</f>
        <v/>
      </c>
      <c r="AL24" s="105">
        <f>IFERROR(OFFSET($A$3,ROW(AK21)*2,COLUMN(K23))-OFFSET($A$3,ROW(AK21)*2-1,COLUMN(K23)),"")</f>
        <v/>
      </c>
      <c r="AM24" s="105">
        <f>IFERROR(OFFSET($A$3,ROW(AL21)*2,COLUMN(L23))-OFFSET($A$3,ROW(AL21)*2-1,COLUMN(L23)),"")</f>
        <v/>
      </c>
      <c r="AN24" s="105">
        <f>IFERROR(OFFSET($A$3,ROW(AM21)*2,COLUMN(M23))-OFFSET($A$3,ROW(AM21)*2-1,COLUMN(M23)),"")</f>
        <v/>
      </c>
      <c r="AO24" s="105">
        <f>IFERROR(OFFSET($A$3,ROW(AN21)*2,COLUMN(N23))-OFFSET($A$3,ROW(AN21)*2-1,COLUMN(N23)),"")</f>
        <v/>
      </c>
      <c r="AP24" s="105">
        <f>IFERROR(OFFSET($A$3,ROW(AO21)*2,COLUMN(O23))-OFFSET($A$3,ROW(AO21)*2-1,COLUMN(O23)),"")</f>
        <v/>
      </c>
      <c r="AQ24" s="105">
        <f>IFERROR(OFFSET($A$3,ROW(AP21)*2,COLUMN(P23))-OFFSET($A$3,ROW(AP21)*2-1,COLUMN(P23)),"")</f>
        <v/>
      </c>
      <c r="AR24" s="105">
        <f>IFERROR(OFFSET($A$3,ROW(AQ21)*2,COLUMN(Q23))-OFFSET($A$3,ROW(AQ21)*2-1,COLUMN(Q23)),"")</f>
        <v/>
      </c>
      <c r="AS24" s="105">
        <f>IFERROR(OFFSET($A$3,ROW(AR21)*2,COLUMN(R23))-OFFSET($A$3,ROW(AR21)*2-1,COLUMN(R23)),"")</f>
        <v/>
      </c>
      <c r="AT24" s="105">
        <f>IFERROR(OFFSET($A$3,ROW(AS21)*2,COLUMN(S23))-OFFSET($A$3,ROW(AS21)*2-1,COLUMN(S23)),"")</f>
        <v/>
      </c>
      <c r="AU24" s="105">
        <f>IFERROR(OFFSET($A$3,ROW(AT21)*2,COLUMN(T23))-OFFSET($A$3,ROW(AT21)*2-1,COLUMN(T23)),"")</f>
        <v/>
      </c>
      <c r="AV24" s="105">
        <f>IFERROR(OFFSET($A$3,ROW(AU21)*2,COLUMN(U23))-OFFSET($A$3,ROW(AU21)*2-1,COLUMN(U23)),"")</f>
        <v/>
      </c>
      <c r="AW24" s="105">
        <f>IFERROR(OFFSET($A$3,ROW(AV21)*2,COLUMN(V23))-OFFSET($A$3,ROW(AV21)*2-1,COLUMN(V23)),"")</f>
        <v/>
      </c>
      <c r="AX24" s="105">
        <f>IFERROR(OFFSET($A$3,ROW(AW21)*2,COLUMN(W23))-OFFSET($A$3,ROW(AW21)*2-1,COLUMN(W23)),"")</f>
        <v/>
      </c>
      <c r="AY24" s="105">
        <f>IFERROR(OFFSET($A$3,ROW(AX21)*2,COLUMN(X23))-OFFSET($A$3,ROW(AX21)*2-1,COLUMN(X23)),"")</f>
        <v/>
      </c>
      <c r="AZ24" s="105">
        <f>IFERROR(OFFSET($A$3,ROW(AY21)*2,COLUMN(Y23))-OFFSET($A$3,ROW(AY21)*2-1,COLUMN(Y23)),"")</f>
        <v/>
      </c>
      <c r="BA24" s="105">
        <f>IFERROR(OFFSET($A$3,ROW(AZ21)*2,COLUMN(Z23))-OFFSET($A$3,ROW(AZ21)*2-1,COLUMN(Z23)),"")</f>
        <v/>
      </c>
      <c r="BB24" s="105">
        <f>IFERROR(OFFSET($A$3,ROW(BA21)*2,COLUMN(AA23))-OFFSET($A$3,ROW(BA21)*2-1,COLUMN(AA23)),"")</f>
        <v/>
      </c>
      <c r="BC24" s="105">
        <f>IFERROR(OFFSET($A$3,ROW(BB21)*2,COLUMN(AB23))-OFFSET($A$3,ROW(BB21)*2-1,COLUMN(AB23)),"")</f>
        <v/>
      </c>
    </row>
    <row r="25">
      <c r="A25" s="97">
        <f>统调负荷24小时!A25</f>
        <v/>
      </c>
      <c r="B25" s="100" t="inlineStr">
        <is>
          <t>实际</t>
        </is>
      </c>
      <c r="C25" s="91">
        <f>IFERROR(AVERAGE(F25:AC25),"")</f>
        <v/>
      </c>
      <c r="D25" s="91">
        <f>IFERROR(MAX(F25:AC25),"")</f>
        <v/>
      </c>
      <c r="E25" s="91">
        <f>IFERROR(MIN(F25:AC25),"")</f>
        <v/>
      </c>
      <c r="F25" s="89">
        <f>IFERROR(AVERAGEIFS(统调负荷!$P:$P,统调负荷!$B:$B,F$3,统调负荷!$C:$C,$A25)/10,"")</f>
        <v/>
      </c>
      <c r="G25" s="89">
        <f>IFERROR(AVERAGEIFS(统调负荷!$P:$P,统调负荷!$B:$B,G$3,统调负荷!$C:$C,$A25)/10,"")</f>
        <v/>
      </c>
      <c r="H25" s="89">
        <f>IFERROR(AVERAGEIFS(统调负荷!$P:$P,统调负荷!$B:$B,H$3,统调负荷!$C:$C,$A25)/10,"")</f>
        <v/>
      </c>
      <c r="I25" s="89">
        <f>IFERROR(AVERAGEIFS(统调负荷!$P:$P,统调负荷!$B:$B,I$3,统调负荷!$C:$C,$A25)/10,"")</f>
        <v/>
      </c>
      <c r="J25" s="89">
        <f>IFERROR(AVERAGEIFS(统调负荷!$P:$P,统调负荷!$B:$B,J$3,统调负荷!$C:$C,$A25)/10,"")</f>
        <v/>
      </c>
      <c r="K25" s="89">
        <f>IFERROR(AVERAGEIFS(统调负荷!$P:$P,统调负荷!$B:$B,K$3,统调负荷!$C:$C,$A25)/10,"")</f>
        <v/>
      </c>
      <c r="L25" s="89">
        <f>IFERROR(AVERAGEIFS(统调负荷!$P:$P,统调负荷!$B:$B,L$3,统调负荷!$C:$C,$A25)/10,"")</f>
        <v/>
      </c>
      <c r="M25" s="89">
        <f>IFERROR(AVERAGEIFS(统调负荷!$P:$P,统调负荷!$B:$B,M$3,统调负荷!$C:$C,$A25)/10,"")</f>
        <v/>
      </c>
      <c r="N25" s="89">
        <f>IFERROR(AVERAGEIFS(统调负荷!$P:$P,统调负荷!$B:$B,N$3,统调负荷!$C:$C,$A25)/10,"")</f>
        <v/>
      </c>
      <c r="O25" s="89">
        <f>IFERROR(AVERAGEIFS(统调负荷!$P:$P,统调负荷!$B:$B,O$3,统调负荷!$C:$C,$A25)/10,"")</f>
        <v/>
      </c>
      <c r="P25" s="89">
        <f>IFERROR(AVERAGEIFS(统调负荷!$P:$P,统调负荷!$B:$B,P$3,统调负荷!$C:$C,$A25)/10,"")</f>
        <v/>
      </c>
      <c r="Q25" s="89">
        <f>IFERROR(AVERAGEIFS(统调负荷!$P:$P,统调负荷!$B:$B,Q$3,统调负荷!$C:$C,$A25)/10,"")</f>
        <v/>
      </c>
      <c r="R25" s="89">
        <f>IFERROR(AVERAGEIFS(统调负荷!$P:$P,统调负荷!$B:$B,R$3,统调负荷!$C:$C,$A25)/10,"")</f>
        <v/>
      </c>
      <c r="S25" s="89">
        <f>IFERROR(AVERAGEIFS(统调负荷!$P:$P,统调负荷!$B:$B,S$3,统调负荷!$C:$C,$A25)/10,"")</f>
        <v/>
      </c>
      <c r="T25" s="89">
        <f>IFERROR(AVERAGEIFS(统调负荷!$P:$P,统调负荷!$B:$B,T$3,统调负荷!$C:$C,$A25)/10,"")</f>
        <v/>
      </c>
      <c r="U25" s="89">
        <f>IFERROR(AVERAGEIFS(统调负荷!$P:$P,统调负荷!$B:$B,U$3,统调负荷!$C:$C,$A25)/10,"")</f>
        <v/>
      </c>
      <c r="V25" s="89">
        <f>IFERROR(AVERAGEIFS(统调负荷!$P:$P,统调负荷!$B:$B,V$3,统调负荷!$C:$C,$A25)/10,"")</f>
        <v/>
      </c>
      <c r="W25" s="89">
        <f>IFERROR(AVERAGEIFS(统调负荷!$P:$P,统调负荷!$B:$B,W$3,统调负荷!$C:$C,$A25)/10,"")</f>
        <v/>
      </c>
      <c r="X25" s="89">
        <f>IFERROR(AVERAGEIFS(统调负荷!$P:$P,统调负荷!$B:$B,X$3,统调负荷!$C:$C,$A25)/10,"")</f>
        <v/>
      </c>
      <c r="Y25" s="89">
        <f>IFERROR(AVERAGEIFS(统调负荷!$P:$P,统调负荷!$B:$B,Y$3,统调负荷!$C:$C,$A25)/10,"")</f>
        <v/>
      </c>
      <c r="Z25" s="89">
        <f>IFERROR(AVERAGEIFS(统调负荷!$P:$P,统调负荷!$B:$B,Z$3,统调负荷!$C:$C,$A25)/10,"")</f>
        <v/>
      </c>
      <c r="AA25" s="89">
        <f>IFERROR(AVERAGEIFS(统调负荷!$P:$P,统调负荷!$B:$B,AA$3,统调负荷!$C:$C,$A25)/10,"")</f>
        <v/>
      </c>
      <c r="AB25" s="89">
        <f>IFERROR(AVERAGEIFS(统调负荷!$P:$P,统调负荷!$B:$B,AB$3,统调负荷!$C:$C,$A25)/10,"")</f>
        <v/>
      </c>
      <c r="AC25" s="89">
        <f>IFERROR(AVERAGEIFS(统调负荷!$P:$P,统调负荷!$B:$B,AC$3,统调负荷!$C:$C,$A25)/10,"")</f>
        <v/>
      </c>
      <c r="AD25" s="89" t="n"/>
      <c r="AE25" s="23">
        <f>检修、备用和必开!$A23</f>
        <v/>
      </c>
      <c r="AF25" s="105">
        <f>IFERROR(OFFSET($A$3,ROW(AE22)*2,COLUMN(E24))-OFFSET($A$3,ROW(AE22)*2-1,COLUMN(E24)),"")</f>
        <v/>
      </c>
      <c r="AG25" s="105">
        <f>IFERROR(OFFSET($A$3,ROW(AF22)*2,COLUMN(F24))-OFFSET($A$3,ROW(AF22)*2-1,COLUMN(F24)),"")</f>
        <v/>
      </c>
      <c r="AH25" s="105">
        <f>IFERROR(OFFSET($A$3,ROW(AG22)*2,COLUMN(G24))-OFFSET($A$3,ROW(AG22)*2-1,COLUMN(G24)),"")</f>
        <v/>
      </c>
      <c r="AI25" s="105">
        <f>IFERROR(OFFSET($A$3,ROW(AH22)*2,COLUMN(H24))-OFFSET($A$3,ROW(AH22)*2-1,COLUMN(H24)),"")</f>
        <v/>
      </c>
      <c r="AJ25" s="105">
        <f>IFERROR(OFFSET($A$3,ROW(AI22)*2,COLUMN(I24))-OFFSET($A$3,ROW(AI22)*2-1,COLUMN(I24)),"")</f>
        <v/>
      </c>
      <c r="AK25" s="105">
        <f>IFERROR(OFFSET($A$3,ROW(AJ22)*2,COLUMN(J24))-OFFSET($A$3,ROW(AJ22)*2-1,COLUMN(J24)),"")</f>
        <v/>
      </c>
      <c r="AL25" s="105">
        <f>IFERROR(OFFSET($A$3,ROW(AK22)*2,COLUMN(K24))-OFFSET($A$3,ROW(AK22)*2-1,COLUMN(K24)),"")</f>
        <v/>
      </c>
      <c r="AM25" s="105">
        <f>IFERROR(OFFSET($A$3,ROW(AL22)*2,COLUMN(L24))-OFFSET($A$3,ROW(AL22)*2-1,COLUMN(L24)),"")</f>
        <v/>
      </c>
      <c r="AN25" s="105">
        <f>IFERROR(OFFSET($A$3,ROW(AM22)*2,COLUMN(M24))-OFFSET($A$3,ROW(AM22)*2-1,COLUMN(M24)),"")</f>
        <v/>
      </c>
      <c r="AO25" s="105">
        <f>IFERROR(OFFSET($A$3,ROW(AN22)*2,COLUMN(N24))-OFFSET($A$3,ROW(AN22)*2-1,COLUMN(N24)),"")</f>
        <v/>
      </c>
      <c r="AP25" s="105">
        <f>IFERROR(OFFSET($A$3,ROW(AO22)*2,COLUMN(O24))-OFFSET($A$3,ROW(AO22)*2-1,COLUMN(O24)),"")</f>
        <v/>
      </c>
      <c r="AQ25" s="105">
        <f>IFERROR(OFFSET($A$3,ROW(AP22)*2,COLUMN(P24))-OFFSET($A$3,ROW(AP22)*2-1,COLUMN(P24)),"")</f>
        <v/>
      </c>
      <c r="AR25" s="105">
        <f>IFERROR(OFFSET($A$3,ROW(AQ22)*2,COLUMN(Q24))-OFFSET($A$3,ROW(AQ22)*2-1,COLUMN(Q24)),"")</f>
        <v/>
      </c>
      <c r="AS25" s="105">
        <f>IFERROR(OFFSET($A$3,ROW(AR22)*2,COLUMN(R24))-OFFSET($A$3,ROW(AR22)*2-1,COLUMN(R24)),"")</f>
        <v/>
      </c>
      <c r="AT25" s="105">
        <f>IFERROR(OFFSET($A$3,ROW(AS22)*2,COLUMN(S24))-OFFSET($A$3,ROW(AS22)*2-1,COLUMN(S24)),"")</f>
        <v/>
      </c>
      <c r="AU25" s="105">
        <f>IFERROR(OFFSET($A$3,ROW(AT22)*2,COLUMN(T24))-OFFSET($A$3,ROW(AT22)*2-1,COLUMN(T24)),"")</f>
        <v/>
      </c>
      <c r="AV25" s="105">
        <f>IFERROR(OFFSET($A$3,ROW(AU22)*2,COLUMN(U24))-OFFSET($A$3,ROW(AU22)*2-1,COLUMN(U24)),"")</f>
        <v/>
      </c>
      <c r="AW25" s="105">
        <f>IFERROR(OFFSET($A$3,ROW(AV22)*2,COLUMN(V24))-OFFSET($A$3,ROW(AV22)*2-1,COLUMN(V24)),"")</f>
        <v/>
      </c>
      <c r="AX25" s="105">
        <f>IFERROR(OFFSET($A$3,ROW(AW22)*2,COLUMN(W24))-OFFSET($A$3,ROW(AW22)*2-1,COLUMN(W24)),"")</f>
        <v/>
      </c>
      <c r="AY25" s="105">
        <f>IFERROR(OFFSET($A$3,ROW(AX22)*2,COLUMN(X24))-OFFSET($A$3,ROW(AX22)*2-1,COLUMN(X24)),"")</f>
        <v/>
      </c>
      <c r="AZ25" s="105">
        <f>IFERROR(OFFSET($A$3,ROW(AY22)*2,COLUMN(Y24))-OFFSET($A$3,ROW(AY22)*2-1,COLUMN(Y24)),"")</f>
        <v/>
      </c>
      <c r="BA25" s="105">
        <f>IFERROR(OFFSET($A$3,ROW(AZ22)*2,COLUMN(Z24))-OFFSET($A$3,ROW(AZ22)*2-1,COLUMN(Z24)),"")</f>
        <v/>
      </c>
      <c r="BB25" s="105">
        <f>IFERROR(OFFSET($A$3,ROW(BA22)*2,COLUMN(AA24))-OFFSET($A$3,ROW(BA22)*2-1,COLUMN(AA24)),"")</f>
        <v/>
      </c>
      <c r="BC25" s="105">
        <f>IFERROR(OFFSET($A$3,ROW(BB22)*2,COLUMN(AB24))-OFFSET($A$3,ROW(BB22)*2-1,COLUMN(AB24)),"")</f>
        <v/>
      </c>
    </row>
    <row r="26">
      <c r="A26" s="97">
        <f>统调负荷24小时!A26</f>
        <v/>
      </c>
      <c r="B26" s="100" t="inlineStr">
        <is>
          <t>预测</t>
        </is>
      </c>
      <c r="C26" s="91">
        <f>IFERROR(AVERAGE(F26:AC26),"")</f>
        <v/>
      </c>
      <c r="D26" s="91">
        <f>IFERROR(MAX(F26:AC26),"")</f>
        <v/>
      </c>
      <c r="E26" s="91">
        <f>IFERROR(MIN(F26:AC26),"")</f>
        <v/>
      </c>
      <c r="F26" s="89">
        <f>IFERROR(AVERAGEIFS(统调负荷!$G:$G,统调负荷!$B:$B,F$3,统调负荷!$C:$C,$A26)/10,"")</f>
        <v/>
      </c>
      <c r="G26" s="89">
        <f>IFERROR(AVERAGEIFS(统调负荷!$G:$G,统调负荷!$B:$B,G$3,统调负荷!$C:$C,$A26)/10,"")</f>
        <v/>
      </c>
      <c r="H26" s="89">
        <f>IFERROR(AVERAGEIFS(统调负荷!$G:$G,统调负荷!$B:$B,H$3,统调负荷!$C:$C,$A26)/10,"")</f>
        <v/>
      </c>
      <c r="I26" s="89">
        <f>IFERROR(AVERAGEIFS(统调负荷!$G:$G,统调负荷!$B:$B,I$3,统调负荷!$C:$C,$A26)/10,"")</f>
        <v/>
      </c>
      <c r="J26" s="89">
        <f>IFERROR(AVERAGEIFS(统调负荷!$G:$G,统调负荷!$B:$B,J$3,统调负荷!$C:$C,$A26)/10,"")</f>
        <v/>
      </c>
      <c r="K26" s="89">
        <f>IFERROR(AVERAGEIFS(统调负荷!$G:$G,统调负荷!$B:$B,K$3,统调负荷!$C:$C,$A26)/10,"")</f>
        <v/>
      </c>
      <c r="L26" s="89">
        <f>IFERROR(AVERAGEIFS(统调负荷!$G:$G,统调负荷!$B:$B,L$3,统调负荷!$C:$C,$A26)/10,"")</f>
        <v/>
      </c>
      <c r="M26" s="89">
        <f>IFERROR(AVERAGEIFS(统调负荷!$G:$G,统调负荷!$B:$B,M$3,统调负荷!$C:$C,$A26)/10,"")</f>
        <v/>
      </c>
      <c r="N26" s="89">
        <f>IFERROR(AVERAGEIFS(统调负荷!$G:$G,统调负荷!$B:$B,N$3,统调负荷!$C:$C,$A26)/10,"")</f>
        <v/>
      </c>
      <c r="O26" s="89">
        <f>IFERROR(AVERAGEIFS(统调负荷!$G:$G,统调负荷!$B:$B,O$3,统调负荷!$C:$C,$A26)/10,"")</f>
        <v/>
      </c>
      <c r="P26" s="89">
        <f>IFERROR(AVERAGEIFS(统调负荷!$G:$G,统调负荷!$B:$B,P$3,统调负荷!$C:$C,$A26)/10,"")</f>
        <v/>
      </c>
      <c r="Q26" s="89">
        <f>IFERROR(AVERAGEIFS(统调负荷!$G:$G,统调负荷!$B:$B,Q$3,统调负荷!$C:$C,$A26)/10,"")</f>
        <v/>
      </c>
      <c r="R26" s="89">
        <f>IFERROR(AVERAGEIFS(统调负荷!$G:$G,统调负荷!$B:$B,R$3,统调负荷!$C:$C,$A26)/10,"")</f>
        <v/>
      </c>
      <c r="S26" s="89">
        <f>IFERROR(AVERAGEIFS(统调负荷!$G:$G,统调负荷!$B:$B,S$3,统调负荷!$C:$C,$A26)/10,"")</f>
        <v/>
      </c>
      <c r="T26" s="89">
        <f>IFERROR(AVERAGEIFS(统调负荷!$G:$G,统调负荷!$B:$B,T$3,统调负荷!$C:$C,$A26)/10,"")</f>
        <v/>
      </c>
      <c r="U26" s="89">
        <f>IFERROR(AVERAGEIFS(统调负荷!$G:$G,统调负荷!$B:$B,U$3,统调负荷!$C:$C,$A26)/10,"")</f>
        <v/>
      </c>
      <c r="V26" s="89">
        <f>IFERROR(AVERAGEIFS(统调负荷!$G:$G,统调负荷!$B:$B,V$3,统调负荷!$C:$C,$A26)/10,"")</f>
        <v/>
      </c>
      <c r="W26" s="89">
        <f>IFERROR(AVERAGEIFS(统调负荷!$G:$G,统调负荷!$B:$B,W$3,统调负荷!$C:$C,$A26)/10,"")</f>
        <v/>
      </c>
      <c r="X26" s="89">
        <f>IFERROR(AVERAGEIFS(统调负荷!$G:$G,统调负荷!$B:$B,X$3,统调负荷!$C:$C,$A26)/10,"")</f>
        <v/>
      </c>
      <c r="Y26" s="89">
        <f>IFERROR(AVERAGEIFS(统调负荷!$G:$G,统调负荷!$B:$B,Y$3,统调负荷!$C:$C,$A26)/10,"")</f>
        <v/>
      </c>
      <c r="Z26" s="89">
        <f>IFERROR(AVERAGEIFS(统调负荷!$G:$G,统调负荷!$B:$B,Z$3,统调负荷!$C:$C,$A26)/10,"")</f>
        <v/>
      </c>
      <c r="AA26" s="89">
        <f>IFERROR(AVERAGEIFS(统调负荷!$G:$G,统调负荷!$B:$B,AA$3,统调负荷!$C:$C,$A26)/10,"")</f>
        <v/>
      </c>
      <c r="AB26" s="89">
        <f>IFERROR(AVERAGEIFS(统调负荷!$G:$G,统调负荷!$B:$B,AB$3,统调负荷!$C:$C,$A26)/10,"")</f>
        <v/>
      </c>
      <c r="AC26" s="89">
        <f>IFERROR(AVERAGEIFS(统调负荷!$G:$G,统调负荷!$B:$B,AC$3,统调负荷!$C:$C,$A26)/10,"")</f>
        <v/>
      </c>
      <c r="AD26" s="89" t="n"/>
      <c r="AE26" s="23">
        <f>检修、备用和必开!$A24</f>
        <v/>
      </c>
      <c r="AF26" s="105">
        <f>IFERROR(OFFSET($A$3,ROW(AE23)*2,COLUMN(E25))-OFFSET($A$3,ROW(AE23)*2-1,COLUMN(E25)),"")</f>
        <v/>
      </c>
      <c r="AG26" s="105">
        <f>IFERROR(OFFSET($A$3,ROW(AF23)*2,COLUMN(F25))-OFFSET($A$3,ROW(AF23)*2-1,COLUMN(F25)),"")</f>
        <v/>
      </c>
      <c r="AH26" s="105">
        <f>IFERROR(OFFSET($A$3,ROW(AG23)*2,COLUMN(G25))-OFFSET($A$3,ROW(AG23)*2-1,COLUMN(G25)),"")</f>
        <v/>
      </c>
      <c r="AI26" s="105">
        <f>IFERROR(OFFSET($A$3,ROW(AH23)*2,COLUMN(H25))-OFFSET($A$3,ROW(AH23)*2-1,COLUMN(H25)),"")</f>
        <v/>
      </c>
      <c r="AJ26" s="105">
        <f>IFERROR(OFFSET($A$3,ROW(AI23)*2,COLUMN(I25))-OFFSET($A$3,ROW(AI23)*2-1,COLUMN(I25)),"")</f>
        <v/>
      </c>
      <c r="AK26" s="105">
        <f>IFERROR(OFFSET($A$3,ROW(AJ23)*2,COLUMN(J25))-OFFSET($A$3,ROW(AJ23)*2-1,COLUMN(J25)),"")</f>
        <v/>
      </c>
      <c r="AL26" s="105">
        <f>IFERROR(OFFSET($A$3,ROW(AK23)*2,COLUMN(K25))-OFFSET($A$3,ROW(AK23)*2-1,COLUMN(K25)),"")</f>
        <v/>
      </c>
      <c r="AM26" s="105">
        <f>IFERROR(OFFSET($A$3,ROW(AL23)*2,COLUMN(L25))-OFFSET($A$3,ROW(AL23)*2-1,COLUMN(L25)),"")</f>
        <v/>
      </c>
      <c r="AN26" s="105">
        <f>IFERROR(OFFSET($A$3,ROW(AM23)*2,COLUMN(M25))-OFFSET($A$3,ROW(AM23)*2-1,COLUMN(M25)),"")</f>
        <v/>
      </c>
      <c r="AO26" s="105">
        <f>IFERROR(OFFSET($A$3,ROW(AN23)*2,COLUMN(N25))-OFFSET($A$3,ROW(AN23)*2-1,COLUMN(N25)),"")</f>
        <v/>
      </c>
      <c r="AP26" s="105">
        <f>IFERROR(OFFSET($A$3,ROW(AO23)*2,COLUMN(O25))-OFFSET($A$3,ROW(AO23)*2-1,COLUMN(O25)),"")</f>
        <v/>
      </c>
      <c r="AQ26" s="105">
        <f>IFERROR(OFFSET($A$3,ROW(AP23)*2,COLUMN(P25))-OFFSET($A$3,ROW(AP23)*2-1,COLUMN(P25)),"")</f>
        <v/>
      </c>
      <c r="AR26" s="105">
        <f>IFERROR(OFFSET($A$3,ROW(AQ23)*2,COLUMN(Q25))-OFFSET($A$3,ROW(AQ23)*2-1,COLUMN(Q25)),"")</f>
        <v/>
      </c>
      <c r="AS26" s="105">
        <f>IFERROR(OFFSET($A$3,ROW(AR23)*2,COLUMN(R25))-OFFSET($A$3,ROW(AR23)*2-1,COLUMN(R25)),"")</f>
        <v/>
      </c>
      <c r="AT26" s="105">
        <f>IFERROR(OFFSET($A$3,ROW(AS23)*2,COLUMN(S25))-OFFSET($A$3,ROW(AS23)*2-1,COLUMN(S25)),"")</f>
        <v/>
      </c>
      <c r="AU26" s="105">
        <f>IFERROR(OFFSET($A$3,ROW(AT23)*2,COLUMN(T25))-OFFSET($A$3,ROW(AT23)*2-1,COLUMN(T25)),"")</f>
        <v/>
      </c>
      <c r="AV26" s="105">
        <f>IFERROR(OFFSET($A$3,ROW(AU23)*2,COLUMN(U25))-OFFSET($A$3,ROW(AU23)*2-1,COLUMN(U25)),"")</f>
        <v/>
      </c>
      <c r="AW26" s="105">
        <f>IFERROR(OFFSET($A$3,ROW(AV23)*2,COLUMN(V25))-OFFSET($A$3,ROW(AV23)*2-1,COLUMN(V25)),"")</f>
        <v/>
      </c>
      <c r="AX26" s="105">
        <f>IFERROR(OFFSET($A$3,ROW(AW23)*2,COLUMN(W25))-OFFSET($A$3,ROW(AW23)*2-1,COLUMN(W25)),"")</f>
        <v/>
      </c>
      <c r="AY26" s="105">
        <f>IFERROR(OFFSET($A$3,ROW(AX23)*2,COLUMN(X25))-OFFSET($A$3,ROW(AX23)*2-1,COLUMN(X25)),"")</f>
        <v/>
      </c>
      <c r="AZ26" s="105">
        <f>IFERROR(OFFSET($A$3,ROW(AY23)*2,COLUMN(Y25))-OFFSET($A$3,ROW(AY23)*2-1,COLUMN(Y25)),"")</f>
        <v/>
      </c>
      <c r="BA26" s="105">
        <f>IFERROR(OFFSET($A$3,ROW(AZ23)*2,COLUMN(Z25))-OFFSET($A$3,ROW(AZ23)*2-1,COLUMN(Z25)),"")</f>
        <v/>
      </c>
      <c r="BB26" s="105">
        <f>IFERROR(OFFSET($A$3,ROW(BA23)*2,COLUMN(AA25))-OFFSET($A$3,ROW(BA23)*2-1,COLUMN(AA25)),"")</f>
        <v/>
      </c>
      <c r="BC26" s="105">
        <f>IFERROR(OFFSET($A$3,ROW(BB23)*2,COLUMN(AB25))-OFFSET($A$3,ROW(BB23)*2-1,COLUMN(AB25)),"")</f>
        <v/>
      </c>
    </row>
    <row r="27">
      <c r="A27" s="97">
        <f>统调负荷24小时!A27</f>
        <v/>
      </c>
      <c r="B27" s="100" t="inlineStr">
        <is>
          <t>实际</t>
        </is>
      </c>
      <c r="C27" s="91">
        <f>IFERROR(AVERAGE(F27:AC27),"")</f>
        <v/>
      </c>
      <c r="D27" s="91">
        <f>IFERROR(MAX(F27:AC27),"")</f>
        <v/>
      </c>
      <c r="E27" s="91">
        <f>IFERROR(MIN(F27:AC27),"")</f>
        <v/>
      </c>
      <c r="F27" s="89">
        <f>IFERROR(AVERAGEIFS(统调负荷!$P:$P,统调负荷!$B:$B,F$3,统调负荷!$C:$C,$A27)/10,"")</f>
        <v/>
      </c>
      <c r="G27" s="89">
        <f>IFERROR(AVERAGEIFS(统调负荷!$P:$P,统调负荷!$B:$B,G$3,统调负荷!$C:$C,$A27)/10,"")</f>
        <v/>
      </c>
      <c r="H27" s="89">
        <f>IFERROR(AVERAGEIFS(统调负荷!$P:$P,统调负荷!$B:$B,H$3,统调负荷!$C:$C,$A27)/10,"")</f>
        <v/>
      </c>
      <c r="I27" s="89">
        <f>IFERROR(AVERAGEIFS(统调负荷!$P:$P,统调负荷!$B:$B,I$3,统调负荷!$C:$C,$A27)/10,"")</f>
        <v/>
      </c>
      <c r="J27" s="89">
        <f>IFERROR(AVERAGEIFS(统调负荷!$P:$P,统调负荷!$B:$B,J$3,统调负荷!$C:$C,$A27)/10,"")</f>
        <v/>
      </c>
      <c r="K27" s="89">
        <f>IFERROR(AVERAGEIFS(统调负荷!$P:$P,统调负荷!$B:$B,K$3,统调负荷!$C:$C,$A27)/10,"")</f>
        <v/>
      </c>
      <c r="L27" s="89">
        <f>IFERROR(AVERAGEIFS(统调负荷!$P:$P,统调负荷!$B:$B,L$3,统调负荷!$C:$C,$A27)/10,"")</f>
        <v/>
      </c>
      <c r="M27" s="89">
        <f>IFERROR(AVERAGEIFS(统调负荷!$P:$P,统调负荷!$B:$B,M$3,统调负荷!$C:$C,$A27)/10,"")</f>
        <v/>
      </c>
      <c r="N27" s="89">
        <f>IFERROR(AVERAGEIFS(统调负荷!$P:$P,统调负荷!$B:$B,N$3,统调负荷!$C:$C,$A27)/10,"")</f>
        <v/>
      </c>
      <c r="O27" s="89">
        <f>IFERROR(AVERAGEIFS(统调负荷!$P:$P,统调负荷!$B:$B,O$3,统调负荷!$C:$C,$A27)/10,"")</f>
        <v/>
      </c>
      <c r="P27" s="89">
        <f>IFERROR(AVERAGEIFS(统调负荷!$P:$P,统调负荷!$B:$B,P$3,统调负荷!$C:$C,$A27)/10,"")</f>
        <v/>
      </c>
      <c r="Q27" s="89">
        <f>IFERROR(AVERAGEIFS(统调负荷!$P:$P,统调负荷!$B:$B,Q$3,统调负荷!$C:$C,$A27)/10,"")</f>
        <v/>
      </c>
      <c r="R27" s="89">
        <f>IFERROR(AVERAGEIFS(统调负荷!$P:$P,统调负荷!$B:$B,R$3,统调负荷!$C:$C,$A27)/10,"")</f>
        <v/>
      </c>
      <c r="S27" s="89">
        <f>IFERROR(AVERAGEIFS(统调负荷!$P:$P,统调负荷!$B:$B,S$3,统调负荷!$C:$C,$A27)/10,"")</f>
        <v/>
      </c>
      <c r="T27" s="89">
        <f>IFERROR(AVERAGEIFS(统调负荷!$P:$P,统调负荷!$B:$B,T$3,统调负荷!$C:$C,$A27)/10,"")</f>
        <v/>
      </c>
      <c r="U27" s="89">
        <f>IFERROR(AVERAGEIFS(统调负荷!$P:$P,统调负荷!$B:$B,U$3,统调负荷!$C:$C,$A27)/10,"")</f>
        <v/>
      </c>
      <c r="V27" s="89">
        <f>IFERROR(AVERAGEIFS(统调负荷!$P:$P,统调负荷!$B:$B,V$3,统调负荷!$C:$C,$A27)/10,"")</f>
        <v/>
      </c>
      <c r="W27" s="89">
        <f>IFERROR(AVERAGEIFS(统调负荷!$P:$P,统调负荷!$B:$B,W$3,统调负荷!$C:$C,$A27)/10,"")</f>
        <v/>
      </c>
      <c r="X27" s="89">
        <f>IFERROR(AVERAGEIFS(统调负荷!$P:$P,统调负荷!$B:$B,X$3,统调负荷!$C:$C,$A27)/10,"")</f>
        <v/>
      </c>
      <c r="Y27" s="89">
        <f>IFERROR(AVERAGEIFS(统调负荷!$P:$P,统调负荷!$B:$B,Y$3,统调负荷!$C:$C,$A27)/10,"")</f>
        <v/>
      </c>
      <c r="Z27" s="89">
        <f>IFERROR(AVERAGEIFS(统调负荷!$P:$P,统调负荷!$B:$B,Z$3,统调负荷!$C:$C,$A27)/10,"")</f>
        <v/>
      </c>
      <c r="AA27" s="89">
        <f>IFERROR(AVERAGEIFS(统调负荷!$P:$P,统调负荷!$B:$B,AA$3,统调负荷!$C:$C,$A27)/10,"")</f>
        <v/>
      </c>
      <c r="AB27" s="89">
        <f>IFERROR(AVERAGEIFS(统调负荷!$P:$P,统调负荷!$B:$B,AB$3,统调负荷!$C:$C,$A27)/10,"")</f>
        <v/>
      </c>
      <c r="AC27" s="89">
        <f>IFERROR(AVERAGEIFS(统调负荷!$P:$P,统调负荷!$B:$B,AC$3,统调负荷!$C:$C,$A27)/10,"")</f>
        <v/>
      </c>
      <c r="AD27" s="89" t="n"/>
      <c r="AE27" s="23">
        <f>检修、备用和必开!$A25</f>
        <v/>
      </c>
      <c r="AF27" s="105">
        <f>IFERROR(OFFSET($A$3,ROW(AE24)*2,COLUMN(E26))-OFFSET($A$3,ROW(AE24)*2-1,COLUMN(E26)),"")</f>
        <v/>
      </c>
      <c r="AG27" s="105">
        <f>IFERROR(OFFSET($A$3,ROW(AF24)*2,COLUMN(F26))-OFFSET($A$3,ROW(AF24)*2-1,COLUMN(F26)),"")</f>
        <v/>
      </c>
      <c r="AH27" s="105">
        <f>IFERROR(OFFSET($A$3,ROW(AG24)*2,COLUMN(G26))-OFFSET($A$3,ROW(AG24)*2-1,COLUMN(G26)),"")</f>
        <v/>
      </c>
      <c r="AI27" s="105">
        <f>IFERROR(OFFSET($A$3,ROW(AH24)*2,COLUMN(H26))-OFFSET($A$3,ROW(AH24)*2-1,COLUMN(H26)),"")</f>
        <v/>
      </c>
      <c r="AJ27" s="105">
        <f>IFERROR(OFFSET($A$3,ROW(AI24)*2,COLUMN(I26))-OFFSET($A$3,ROW(AI24)*2-1,COLUMN(I26)),"")</f>
        <v/>
      </c>
      <c r="AK27" s="105">
        <f>IFERROR(OFFSET($A$3,ROW(AJ24)*2,COLUMN(J26))-OFFSET($A$3,ROW(AJ24)*2-1,COLUMN(J26)),"")</f>
        <v/>
      </c>
      <c r="AL27" s="105">
        <f>IFERROR(OFFSET($A$3,ROW(AK24)*2,COLUMN(K26))-OFFSET($A$3,ROW(AK24)*2-1,COLUMN(K26)),"")</f>
        <v/>
      </c>
      <c r="AM27" s="105">
        <f>IFERROR(OFFSET($A$3,ROW(AL24)*2,COLUMN(L26))-OFFSET($A$3,ROW(AL24)*2-1,COLUMN(L26)),"")</f>
        <v/>
      </c>
      <c r="AN27" s="105">
        <f>IFERROR(OFFSET($A$3,ROW(AM24)*2,COLUMN(M26))-OFFSET($A$3,ROW(AM24)*2-1,COLUMN(M26)),"")</f>
        <v/>
      </c>
      <c r="AO27" s="105">
        <f>IFERROR(OFFSET($A$3,ROW(AN24)*2,COLUMN(N26))-OFFSET($A$3,ROW(AN24)*2-1,COLUMN(N26)),"")</f>
        <v/>
      </c>
      <c r="AP27" s="105">
        <f>IFERROR(OFFSET($A$3,ROW(AO24)*2,COLUMN(O26))-OFFSET($A$3,ROW(AO24)*2-1,COLUMN(O26)),"")</f>
        <v/>
      </c>
      <c r="AQ27" s="105">
        <f>IFERROR(OFFSET($A$3,ROW(AP24)*2,COLUMN(P26))-OFFSET($A$3,ROW(AP24)*2-1,COLUMN(P26)),"")</f>
        <v/>
      </c>
      <c r="AR27" s="105">
        <f>IFERROR(OFFSET($A$3,ROW(AQ24)*2,COLUMN(Q26))-OFFSET($A$3,ROW(AQ24)*2-1,COLUMN(Q26)),"")</f>
        <v/>
      </c>
      <c r="AS27" s="105">
        <f>IFERROR(OFFSET($A$3,ROW(AR24)*2,COLUMN(R26))-OFFSET($A$3,ROW(AR24)*2-1,COLUMN(R26)),"")</f>
        <v/>
      </c>
      <c r="AT27" s="105">
        <f>IFERROR(OFFSET($A$3,ROW(AS24)*2,COLUMN(S26))-OFFSET($A$3,ROW(AS24)*2-1,COLUMN(S26)),"")</f>
        <v/>
      </c>
      <c r="AU27" s="105">
        <f>IFERROR(OFFSET($A$3,ROW(AT24)*2,COLUMN(T26))-OFFSET($A$3,ROW(AT24)*2-1,COLUMN(T26)),"")</f>
        <v/>
      </c>
      <c r="AV27" s="105">
        <f>IFERROR(OFFSET($A$3,ROW(AU24)*2,COLUMN(U26))-OFFSET($A$3,ROW(AU24)*2-1,COLUMN(U26)),"")</f>
        <v/>
      </c>
      <c r="AW27" s="105">
        <f>IFERROR(OFFSET($A$3,ROW(AV24)*2,COLUMN(V26))-OFFSET($A$3,ROW(AV24)*2-1,COLUMN(V26)),"")</f>
        <v/>
      </c>
      <c r="AX27" s="105">
        <f>IFERROR(OFFSET($A$3,ROW(AW24)*2,COLUMN(W26))-OFFSET($A$3,ROW(AW24)*2-1,COLUMN(W26)),"")</f>
        <v/>
      </c>
      <c r="AY27" s="105">
        <f>IFERROR(OFFSET($A$3,ROW(AX24)*2,COLUMN(X26))-OFFSET($A$3,ROW(AX24)*2-1,COLUMN(X26)),"")</f>
        <v/>
      </c>
      <c r="AZ27" s="105">
        <f>IFERROR(OFFSET($A$3,ROW(AY24)*2,COLUMN(Y26))-OFFSET($A$3,ROW(AY24)*2-1,COLUMN(Y26)),"")</f>
        <v/>
      </c>
      <c r="BA27" s="105">
        <f>IFERROR(OFFSET($A$3,ROW(AZ24)*2,COLUMN(Z26))-OFFSET($A$3,ROW(AZ24)*2-1,COLUMN(Z26)),"")</f>
        <v/>
      </c>
      <c r="BB27" s="105">
        <f>IFERROR(OFFSET($A$3,ROW(BA24)*2,COLUMN(AA26))-OFFSET($A$3,ROW(BA24)*2-1,COLUMN(AA26)),"")</f>
        <v/>
      </c>
      <c r="BC27" s="105">
        <f>IFERROR(OFFSET($A$3,ROW(BB24)*2,COLUMN(AB26))-OFFSET($A$3,ROW(BB24)*2-1,COLUMN(AB26)),"")</f>
        <v/>
      </c>
    </row>
    <row r="28">
      <c r="A28" s="97">
        <f>统调负荷24小时!A28</f>
        <v/>
      </c>
      <c r="B28" s="100" t="inlineStr">
        <is>
          <t>预测</t>
        </is>
      </c>
      <c r="C28" s="91">
        <f>IFERROR(AVERAGE(F28:AC28),"")</f>
        <v/>
      </c>
      <c r="D28" s="91">
        <f>IFERROR(MAX(F28:AC28),"")</f>
        <v/>
      </c>
      <c r="E28" s="91">
        <f>IFERROR(MIN(F28:AC28),"")</f>
        <v/>
      </c>
      <c r="F28" s="89">
        <f>IFERROR(AVERAGEIFS(统调负荷!$G:$G,统调负荷!$B:$B,F$3,统调负荷!$C:$C,$A28)/10,"")</f>
        <v/>
      </c>
      <c r="G28" s="89">
        <f>IFERROR(AVERAGEIFS(统调负荷!$G:$G,统调负荷!$B:$B,G$3,统调负荷!$C:$C,$A28)/10,"")</f>
        <v/>
      </c>
      <c r="H28" s="89">
        <f>IFERROR(AVERAGEIFS(统调负荷!$G:$G,统调负荷!$B:$B,H$3,统调负荷!$C:$C,$A28)/10,"")</f>
        <v/>
      </c>
      <c r="I28" s="89">
        <f>IFERROR(AVERAGEIFS(统调负荷!$G:$G,统调负荷!$B:$B,I$3,统调负荷!$C:$C,$A28)/10,"")</f>
        <v/>
      </c>
      <c r="J28" s="89">
        <f>IFERROR(AVERAGEIFS(统调负荷!$G:$G,统调负荷!$B:$B,J$3,统调负荷!$C:$C,$A28)/10,"")</f>
        <v/>
      </c>
      <c r="K28" s="89">
        <f>IFERROR(AVERAGEIFS(统调负荷!$G:$G,统调负荷!$B:$B,K$3,统调负荷!$C:$C,$A28)/10,"")</f>
        <v/>
      </c>
      <c r="L28" s="89">
        <f>IFERROR(AVERAGEIFS(统调负荷!$G:$G,统调负荷!$B:$B,L$3,统调负荷!$C:$C,$A28)/10,"")</f>
        <v/>
      </c>
      <c r="M28" s="89">
        <f>IFERROR(AVERAGEIFS(统调负荷!$G:$G,统调负荷!$B:$B,M$3,统调负荷!$C:$C,$A28)/10,"")</f>
        <v/>
      </c>
      <c r="N28" s="89">
        <f>IFERROR(AVERAGEIFS(统调负荷!$G:$G,统调负荷!$B:$B,N$3,统调负荷!$C:$C,$A28)/10,"")</f>
        <v/>
      </c>
      <c r="O28" s="89">
        <f>IFERROR(AVERAGEIFS(统调负荷!$G:$G,统调负荷!$B:$B,O$3,统调负荷!$C:$C,$A28)/10,"")</f>
        <v/>
      </c>
      <c r="P28" s="89">
        <f>IFERROR(AVERAGEIFS(统调负荷!$G:$G,统调负荷!$B:$B,P$3,统调负荷!$C:$C,$A28)/10,"")</f>
        <v/>
      </c>
      <c r="Q28" s="89">
        <f>IFERROR(AVERAGEIFS(统调负荷!$G:$G,统调负荷!$B:$B,Q$3,统调负荷!$C:$C,$A28)/10,"")</f>
        <v/>
      </c>
      <c r="R28" s="89">
        <f>IFERROR(AVERAGEIFS(统调负荷!$G:$G,统调负荷!$B:$B,R$3,统调负荷!$C:$C,$A28)/10,"")</f>
        <v/>
      </c>
      <c r="S28" s="89">
        <f>IFERROR(AVERAGEIFS(统调负荷!$G:$G,统调负荷!$B:$B,S$3,统调负荷!$C:$C,$A28)/10,"")</f>
        <v/>
      </c>
      <c r="T28" s="89">
        <f>IFERROR(AVERAGEIFS(统调负荷!$G:$G,统调负荷!$B:$B,T$3,统调负荷!$C:$C,$A28)/10,"")</f>
        <v/>
      </c>
      <c r="U28" s="89">
        <f>IFERROR(AVERAGEIFS(统调负荷!$G:$G,统调负荷!$B:$B,U$3,统调负荷!$C:$C,$A28)/10,"")</f>
        <v/>
      </c>
      <c r="V28" s="89">
        <f>IFERROR(AVERAGEIFS(统调负荷!$G:$G,统调负荷!$B:$B,V$3,统调负荷!$C:$C,$A28)/10,"")</f>
        <v/>
      </c>
      <c r="W28" s="89">
        <f>IFERROR(AVERAGEIFS(统调负荷!$G:$G,统调负荷!$B:$B,W$3,统调负荷!$C:$C,$A28)/10,"")</f>
        <v/>
      </c>
      <c r="X28" s="89">
        <f>IFERROR(AVERAGEIFS(统调负荷!$G:$G,统调负荷!$B:$B,X$3,统调负荷!$C:$C,$A28)/10,"")</f>
        <v/>
      </c>
      <c r="Y28" s="89">
        <f>IFERROR(AVERAGEIFS(统调负荷!$G:$G,统调负荷!$B:$B,Y$3,统调负荷!$C:$C,$A28)/10,"")</f>
        <v/>
      </c>
      <c r="Z28" s="89">
        <f>IFERROR(AVERAGEIFS(统调负荷!$G:$G,统调负荷!$B:$B,Z$3,统调负荷!$C:$C,$A28)/10,"")</f>
        <v/>
      </c>
      <c r="AA28" s="89">
        <f>IFERROR(AVERAGEIFS(统调负荷!$G:$G,统调负荷!$B:$B,AA$3,统调负荷!$C:$C,$A28)/10,"")</f>
        <v/>
      </c>
      <c r="AB28" s="89">
        <f>IFERROR(AVERAGEIFS(统调负荷!$G:$G,统调负荷!$B:$B,AB$3,统调负荷!$C:$C,$A28)/10,"")</f>
        <v/>
      </c>
      <c r="AC28" s="89">
        <f>IFERROR(AVERAGEIFS(统调负荷!$G:$G,统调负荷!$B:$B,AC$3,统调负荷!$C:$C,$A28)/10,"")</f>
        <v/>
      </c>
      <c r="AD28" s="89" t="n"/>
      <c r="AE28" s="23">
        <f>检修、备用和必开!$A26</f>
        <v/>
      </c>
      <c r="AF28" s="105">
        <f>IFERROR(OFFSET($A$3,ROW(AE25)*2,COLUMN(E27))-OFFSET($A$3,ROW(AE25)*2-1,COLUMN(E27)),"")</f>
        <v/>
      </c>
      <c r="AG28" s="105">
        <f>IFERROR(OFFSET($A$3,ROW(AF25)*2,COLUMN(F27))-OFFSET($A$3,ROW(AF25)*2-1,COLUMN(F27)),"")</f>
        <v/>
      </c>
      <c r="AH28" s="105">
        <f>IFERROR(OFFSET($A$3,ROW(AG25)*2,COLUMN(G27))-OFFSET($A$3,ROW(AG25)*2-1,COLUMN(G27)),"")</f>
        <v/>
      </c>
      <c r="AI28" s="105">
        <f>IFERROR(OFFSET($A$3,ROW(AH25)*2,COLUMN(H27))-OFFSET($A$3,ROW(AH25)*2-1,COLUMN(H27)),"")</f>
        <v/>
      </c>
      <c r="AJ28" s="105">
        <f>IFERROR(OFFSET($A$3,ROW(AI25)*2,COLUMN(I27))-OFFSET($A$3,ROW(AI25)*2-1,COLUMN(I27)),"")</f>
        <v/>
      </c>
      <c r="AK28" s="105">
        <f>IFERROR(OFFSET($A$3,ROW(AJ25)*2,COLUMN(J27))-OFFSET($A$3,ROW(AJ25)*2-1,COLUMN(J27)),"")</f>
        <v/>
      </c>
      <c r="AL28" s="105">
        <f>IFERROR(OFFSET($A$3,ROW(AK25)*2,COLUMN(K27))-OFFSET($A$3,ROW(AK25)*2-1,COLUMN(K27)),"")</f>
        <v/>
      </c>
      <c r="AM28" s="105">
        <f>IFERROR(OFFSET($A$3,ROW(AL25)*2,COLUMN(L27))-OFFSET($A$3,ROW(AL25)*2-1,COLUMN(L27)),"")</f>
        <v/>
      </c>
      <c r="AN28" s="105">
        <f>IFERROR(OFFSET($A$3,ROW(AM25)*2,COLUMN(M27))-OFFSET($A$3,ROW(AM25)*2-1,COLUMN(M27)),"")</f>
        <v/>
      </c>
      <c r="AO28" s="105">
        <f>IFERROR(OFFSET($A$3,ROW(AN25)*2,COLUMN(N27))-OFFSET($A$3,ROW(AN25)*2-1,COLUMN(N27)),"")</f>
        <v/>
      </c>
      <c r="AP28" s="105">
        <f>IFERROR(OFFSET($A$3,ROW(AO25)*2,COLUMN(O27))-OFFSET($A$3,ROW(AO25)*2-1,COLUMN(O27)),"")</f>
        <v/>
      </c>
      <c r="AQ28" s="105">
        <f>IFERROR(OFFSET($A$3,ROW(AP25)*2,COLUMN(P27))-OFFSET($A$3,ROW(AP25)*2-1,COLUMN(P27)),"")</f>
        <v/>
      </c>
      <c r="AR28" s="105">
        <f>IFERROR(OFFSET($A$3,ROW(AQ25)*2,COLUMN(Q27))-OFFSET($A$3,ROW(AQ25)*2-1,COLUMN(Q27)),"")</f>
        <v/>
      </c>
      <c r="AS28" s="105">
        <f>IFERROR(OFFSET($A$3,ROW(AR25)*2,COLUMN(R27))-OFFSET($A$3,ROW(AR25)*2-1,COLUMN(R27)),"")</f>
        <v/>
      </c>
      <c r="AT28" s="105">
        <f>IFERROR(OFFSET($A$3,ROW(AS25)*2,COLUMN(S27))-OFFSET($A$3,ROW(AS25)*2-1,COLUMN(S27)),"")</f>
        <v/>
      </c>
      <c r="AU28" s="105">
        <f>IFERROR(OFFSET($A$3,ROW(AT25)*2,COLUMN(T27))-OFFSET($A$3,ROW(AT25)*2-1,COLUMN(T27)),"")</f>
        <v/>
      </c>
      <c r="AV28" s="105">
        <f>IFERROR(OFFSET($A$3,ROW(AU25)*2,COLUMN(U27))-OFFSET($A$3,ROW(AU25)*2-1,COLUMN(U27)),"")</f>
        <v/>
      </c>
      <c r="AW28" s="105">
        <f>IFERROR(OFFSET($A$3,ROW(AV25)*2,COLUMN(V27))-OFFSET($A$3,ROW(AV25)*2-1,COLUMN(V27)),"")</f>
        <v/>
      </c>
      <c r="AX28" s="105">
        <f>IFERROR(OFFSET($A$3,ROW(AW25)*2,COLUMN(W27))-OFFSET($A$3,ROW(AW25)*2-1,COLUMN(W27)),"")</f>
        <v/>
      </c>
      <c r="AY28" s="105">
        <f>IFERROR(OFFSET($A$3,ROW(AX25)*2,COLUMN(X27))-OFFSET($A$3,ROW(AX25)*2-1,COLUMN(X27)),"")</f>
        <v/>
      </c>
      <c r="AZ28" s="105">
        <f>IFERROR(OFFSET($A$3,ROW(AY25)*2,COLUMN(Y27))-OFFSET($A$3,ROW(AY25)*2-1,COLUMN(Y27)),"")</f>
        <v/>
      </c>
      <c r="BA28" s="105">
        <f>IFERROR(OFFSET($A$3,ROW(AZ25)*2,COLUMN(Z27))-OFFSET($A$3,ROW(AZ25)*2-1,COLUMN(Z27)),"")</f>
        <v/>
      </c>
      <c r="BB28" s="105">
        <f>IFERROR(OFFSET($A$3,ROW(BA25)*2,COLUMN(AA27))-OFFSET($A$3,ROW(BA25)*2-1,COLUMN(AA27)),"")</f>
        <v/>
      </c>
      <c r="BC28" s="105">
        <f>IFERROR(OFFSET($A$3,ROW(BB25)*2,COLUMN(AB27))-OFFSET($A$3,ROW(BB25)*2-1,COLUMN(AB27)),"")</f>
        <v/>
      </c>
    </row>
    <row r="29">
      <c r="A29" s="97">
        <f>统调负荷24小时!A29</f>
        <v/>
      </c>
      <c r="B29" s="100" t="inlineStr">
        <is>
          <t>实际</t>
        </is>
      </c>
      <c r="C29" s="91">
        <f>IFERROR(AVERAGE(F29:AC29),"")</f>
        <v/>
      </c>
      <c r="D29" s="91">
        <f>IFERROR(MAX(F29:AC29),"")</f>
        <v/>
      </c>
      <c r="E29" s="91">
        <f>IFERROR(MIN(F29:AC29),"")</f>
        <v/>
      </c>
      <c r="F29" s="89">
        <f>IFERROR(AVERAGEIFS(统调负荷!$P:$P,统调负荷!$B:$B,F$3,统调负荷!$C:$C,$A29)/10,"")</f>
        <v/>
      </c>
      <c r="G29" s="89">
        <f>IFERROR(AVERAGEIFS(统调负荷!$P:$P,统调负荷!$B:$B,G$3,统调负荷!$C:$C,$A29)/10,"")</f>
        <v/>
      </c>
      <c r="H29" s="89">
        <f>IFERROR(AVERAGEIFS(统调负荷!$P:$P,统调负荷!$B:$B,H$3,统调负荷!$C:$C,$A29)/10,"")</f>
        <v/>
      </c>
      <c r="I29" s="89">
        <f>IFERROR(AVERAGEIFS(统调负荷!$P:$P,统调负荷!$B:$B,I$3,统调负荷!$C:$C,$A29)/10,"")</f>
        <v/>
      </c>
      <c r="J29" s="89">
        <f>IFERROR(AVERAGEIFS(统调负荷!$P:$P,统调负荷!$B:$B,J$3,统调负荷!$C:$C,$A29)/10,"")</f>
        <v/>
      </c>
      <c r="K29" s="89">
        <f>IFERROR(AVERAGEIFS(统调负荷!$P:$P,统调负荷!$B:$B,K$3,统调负荷!$C:$C,$A29)/10,"")</f>
        <v/>
      </c>
      <c r="L29" s="89">
        <f>IFERROR(AVERAGEIFS(统调负荷!$P:$P,统调负荷!$B:$B,L$3,统调负荷!$C:$C,$A29)/10,"")</f>
        <v/>
      </c>
      <c r="M29" s="89">
        <f>IFERROR(AVERAGEIFS(统调负荷!$P:$P,统调负荷!$B:$B,M$3,统调负荷!$C:$C,$A29)/10,"")</f>
        <v/>
      </c>
      <c r="N29" s="89">
        <f>IFERROR(AVERAGEIFS(统调负荷!$P:$P,统调负荷!$B:$B,N$3,统调负荷!$C:$C,$A29)/10,"")</f>
        <v/>
      </c>
      <c r="O29" s="89">
        <f>IFERROR(AVERAGEIFS(统调负荷!$P:$P,统调负荷!$B:$B,O$3,统调负荷!$C:$C,$A29)/10,"")</f>
        <v/>
      </c>
      <c r="P29" s="89">
        <f>IFERROR(AVERAGEIFS(统调负荷!$P:$P,统调负荷!$B:$B,P$3,统调负荷!$C:$C,$A29)/10,"")</f>
        <v/>
      </c>
      <c r="Q29" s="89">
        <f>IFERROR(AVERAGEIFS(统调负荷!$P:$P,统调负荷!$B:$B,Q$3,统调负荷!$C:$C,$A29)/10,"")</f>
        <v/>
      </c>
      <c r="R29" s="89">
        <f>IFERROR(AVERAGEIFS(统调负荷!$P:$P,统调负荷!$B:$B,R$3,统调负荷!$C:$C,$A29)/10,"")</f>
        <v/>
      </c>
      <c r="S29" s="89">
        <f>IFERROR(AVERAGEIFS(统调负荷!$P:$P,统调负荷!$B:$B,S$3,统调负荷!$C:$C,$A29)/10,"")</f>
        <v/>
      </c>
      <c r="T29" s="89">
        <f>IFERROR(AVERAGEIFS(统调负荷!$P:$P,统调负荷!$B:$B,T$3,统调负荷!$C:$C,$A29)/10,"")</f>
        <v/>
      </c>
      <c r="U29" s="89">
        <f>IFERROR(AVERAGEIFS(统调负荷!$P:$P,统调负荷!$B:$B,U$3,统调负荷!$C:$C,$A29)/10,"")</f>
        <v/>
      </c>
      <c r="V29" s="89">
        <f>IFERROR(AVERAGEIFS(统调负荷!$P:$P,统调负荷!$B:$B,V$3,统调负荷!$C:$C,$A29)/10,"")</f>
        <v/>
      </c>
      <c r="W29" s="89">
        <f>IFERROR(AVERAGEIFS(统调负荷!$P:$P,统调负荷!$B:$B,W$3,统调负荷!$C:$C,$A29)/10,"")</f>
        <v/>
      </c>
      <c r="X29" s="89">
        <f>IFERROR(AVERAGEIFS(统调负荷!$P:$P,统调负荷!$B:$B,X$3,统调负荷!$C:$C,$A29)/10,"")</f>
        <v/>
      </c>
      <c r="Y29" s="89">
        <f>IFERROR(AVERAGEIFS(统调负荷!$P:$P,统调负荷!$B:$B,Y$3,统调负荷!$C:$C,$A29)/10,"")</f>
        <v/>
      </c>
      <c r="Z29" s="89">
        <f>IFERROR(AVERAGEIFS(统调负荷!$P:$P,统调负荷!$B:$B,Z$3,统调负荷!$C:$C,$A29)/10,"")</f>
        <v/>
      </c>
      <c r="AA29" s="89">
        <f>IFERROR(AVERAGEIFS(统调负荷!$P:$P,统调负荷!$B:$B,AA$3,统调负荷!$C:$C,$A29)/10,"")</f>
        <v/>
      </c>
      <c r="AB29" s="89">
        <f>IFERROR(AVERAGEIFS(统调负荷!$P:$P,统调负荷!$B:$B,AB$3,统调负荷!$C:$C,$A29)/10,"")</f>
        <v/>
      </c>
      <c r="AC29" s="89">
        <f>IFERROR(AVERAGEIFS(统调负荷!$P:$P,统调负荷!$B:$B,AC$3,统调负荷!$C:$C,$A29)/10,"")</f>
        <v/>
      </c>
      <c r="AD29" s="89" t="n"/>
      <c r="AE29" s="23">
        <f>检修、备用和必开!$A27</f>
        <v/>
      </c>
      <c r="AF29" s="105">
        <f>IFERROR(OFFSET($A$3,ROW(AE26)*2,COLUMN(E28))-OFFSET($A$3,ROW(AE26)*2-1,COLUMN(E28)),"")</f>
        <v/>
      </c>
      <c r="AG29" s="105">
        <f>IFERROR(OFFSET($A$3,ROW(AF26)*2,COLUMN(F28))-OFFSET($A$3,ROW(AF26)*2-1,COLUMN(F28)),"")</f>
        <v/>
      </c>
      <c r="AH29" s="105">
        <f>IFERROR(OFFSET($A$3,ROW(AG26)*2,COLUMN(G28))-OFFSET($A$3,ROW(AG26)*2-1,COLUMN(G28)),"")</f>
        <v/>
      </c>
      <c r="AI29" s="105">
        <f>IFERROR(OFFSET($A$3,ROW(AH26)*2,COLUMN(H28))-OFFSET($A$3,ROW(AH26)*2-1,COLUMN(H28)),"")</f>
        <v/>
      </c>
      <c r="AJ29" s="105">
        <f>IFERROR(OFFSET($A$3,ROW(AI26)*2,COLUMN(I28))-OFFSET($A$3,ROW(AI26)*2-1,COLUMN(I28)),"")</f>
        <v/>
      </c>
      <c r="AK29" s="105">
        <f>IFERROR(OFFSET($A$3,ROW(AJ26)*2,COLUMN(J28))-OFFSET($A$3,ROW(AJ26)*2-1,COLUMN(J28)),"")</f>
        <v/>
      </c>
      <c r="AL29" s="105">
        <f>IFERROR(OFFSET($A$3,ROW(AK26)*2,COLUMN(K28))-OFFSET($A$3,ROW(AK26)*2-1,COLUMN(K28)),"")</f>
        <v/>
      </c>
      <c r="AM29" s="105">
        <f>IFERROR(OFFSET($A$3,ROW(AL26)*2,COLUMN(L28))-OFFSET($A$3,ROW(AL26)*2-1,COLUMN(L28)),"")</f>
        <v/>
      </c>
      <c r="AN29" s="105">
        <f>IFERROR(OFFSET($A$3,ROW(AM26)*2,COLUMN(M28))-OFFSET($A$3,ROW(AM26)*2-1,COLUMN(M28)),"")</f>
        <v/>
      </c>
      <c r="AO29" s="105">
        <f>IFERROR(OFFSET($A$3,ROW(AN26)*2,COLUMN(N28))-OFFSET($A$3,ROW(AN26)*2-1,COLUMN(N28)),"")</f>
        <v/>
      </c>
      <c r="AP29" s="105">
        <f>IFERROR(OFFSET($A$3,ROW(AO26)*2,COLUMN(O28))-OFFSET($A$3,ROW(AO26)*2-1,COLUMN(O28)),"")</f>
        <v/>
      </c>
      <c r="AQ29" s="105">
        <f>IFERROR(OFFSET($A$3,ROW(AP26)*2,COLUMN(P28))-OFFSET($A$3,ROW(AP26)*2-1,COLUMN(P28)),"")</f>
        <v/>
      </c>
      <c r="AR29" s="105">
        <f>IFERROR(OFFSET($A$3,ROW(AQ26)*2,COLUMN(Q28))-OFFSET($A$3,ROW(AQ26)*2-1,COLUMN(Q28)),"")</f>
        <v/>
      </c>
      <c r="AS29" s="105">
        <f>IFERROR(OFFSET($A$3,ROW(AR26)*2,COLUMN(R28))-OFFSET($A$3,ROW(AR26)*2-1,COLUMN(R28)),"")</f>
        <v/>
      </c>
      <c r="AT29" s="105">
        <f>IFERROR(OFFSET($A$3,ROW(AS26)*2,COLUMN(S28))-OFFSET($A$3,ROW(AS26)*2-1,COLUMN(S28)),"")</f>
        <v/>
      </c>
      <c r="AU29" s="105">
        <f>IFERROR(OFFSET($A$3,ROW(AT26)*2,COLUMN(T28))-OFFSET($A$3,ROW(AT26)*2-1,COLUMN(T28)),"")</f>
        <v/>
      </c>
      <c r="AV29" s="105">
        <f>IFERROR(OFFSET($A$3,ROW(AU26)*2,COLUMN(U28))-OFFSET($A$3,ROW(AU26)*2-1,COLUMN(U28)),"")</f>
        <v/>
      </c>
      <c r="AW29" s="105">
        <f>IFERROR(OFFSET($A$3,ROW(AV26)*2,COLUMN(V28))-OFFSET($A$3,ROW(AV26)*2-1,COLUMN(V28)),"")</f>
        <v/>
      </c>
      <c r="AX29" s="105">
        <f>IFERROR(OFFSET($A$3,ROW(AW26)*2,COLUMN(W28))-OFFSET($A$3,ROW(AW26)*2-1,COLUMN(W28)),"")</f>
        <v/>
      </c>
      <c r="AY29" s="105">
        <f>IFERROR(OFFSET($A$3,ROW(AX26)*2,COLUMN(X28))-OFFSET($A$3,ROW(AX26)*2-1,COLUMN(X28)),"")</f>
        <v/>
      </c>
      <c r="AZ29" s="105">
        <f>IFERROR(OFFSET($A$3,ROW(AY26)*2,COLUMN(Y28))-OFFSET($A$3,ROW(AY26)*2-1,COLUMN(Y28)),"")</f>
        <v/>
      </c>
      <c r="BA29" s="105">
        <f>IFERROR(OFFSET($A$3,ROW(AZ26)*2,COLUMN(Z28))-OFFSET($A$3,ROW(AZ26)*2-1,COLUMN(Z28)),"")</f>
        <v/>
      </c>
      <c r="BB29" s="105">
        <f>IFERROR(OFFSET($A$3,ROW(BA26)*2,COLUMN(AA28))-OFFSET($A$3,ROW(BA26)*2-1,COLUMN(AA28)),"")</f>
        <v/>
      </c>
      <c r="BC29" s="105">
        <f>IFERROR(OFFSET($A$3,ROW(BB26)*2,COLUMN(AB28))-OFFSET($A$3,ROW(BB26)*2-1,COLUMN(AB28)),"")</f>
        <v/>
      </c>
    </row>
    <row r="30">
      <c r="A30" s="97">
        <f>统调负荷24小时!A30</f>
        <v/>
      </c>
      <c r="B30" s="100" t="inlineStr">
        <is>
          <t>预测</t>
        </is>
      </c>
      <c r="C30" s="91">
        <f>IFERROR(AVERAGE(F30:AC30),"")</f>
        <v/>
      </c>
      <c r="D30" s="91">
        <f>IFERROR(MAX(F30:AC30),"")</f>
        <v/>
      </c>
      <c r="E30" s="91">
        <f>IFERROR(MIN(F30:AC30),"")</f>
        <v/>
      </c>
      <c r="F30" s="89">
        <f>IFERROR(AVERAGEIFS(统调负荷!$G:$G,统调负荷!$B:$B,F$3,统调负荷!$C:$C,$A30)/10,"")</f>
        <v/>
      </c>
      <c r="G30" s="89">
        <f>IFERROR(AVERAGEIFS(统调负荷!$G:$G,统调负荷!$B:$B,G$3,统调负荷!$C:$C,$A30)/10,"")</f>
        <v/>
      </c>
      <c r="H30" s="89">
        <f>IFERROR(AVERAGEIFS(统调负荷!$G:$G,统调负荷!$B:$B,H$3,统调负荷!$C:$C,$A30)/10,"")</f>
        <v/>
      </c>
      <c r="I30" s="89">
        <f>IFERROR(AVERAGEIFS(统调负荷!$G:$G,统调负荷!$B:$B,I$3,统调负荷!$C:$C,$A30)/10,"")</f>
        <v/>
      </c>
      <c r="J30" s="89">
        <f>IFERROR(AVERAGEIFS(统调负荷!$G:$G,统调负荷!$B:$B,J$3,统调负荷!$C:$C,$A30)/10,"")</f>
        <v/>
      </c>
      <c r="K30" s="89">
        <f>IFERROR(AVERAGEIFS(统调负荷!$G:$G,统调负荷!$B:$B,K$3,统调负荷!$C:$C,$A30)/10,"")</f>
        <v/>
      </c>
      <c r="L30" s="89">
        <f>IFERROR(AVERAGEIFS(统调负荷!$G:$G,统调负荷!$B:$B,L$3,统调负荷!$C:$C,$A30)/10,"")</f>
        <v/>
      </c>
      <c r="M30" s="89">
        <f>IFERROR(AVERAGEIFS(统调负荷!$G:$G,统调负荷!$B:$B,M$3,统调负荷!$C:$C,$A30)/10,"")</f>
        <v/>
      </c>
      <c r="N30" s="89">
        <f>IFERROR(AVERAGEIFS(统调负荷!$G:$G,统调负荷!$B:$B,N$3,统调负荷!$C:$C,$A30)/10,"")</f>
        <v/>
      </c>
      <c r="O30" s="89">
        <f>IFERROR(AVERAGEIFS(统调负荷!$G:$G,统调负荷!$B:$B,O$3,统调负荷!$C:$C,$A30)/10,"")</f>
        <v/>
      </c>
      <c r="P30" s="89">
        <f>IFERROR(AVERAGEIFS(统调负荷!$G:$G,统调负荷!$B:$B,P$3,统调负荷!$C:$C,$A30)/10,"")</f>
        <v/>
      </c>
      <c r="Q30" s="89">
        <f>IFERROR(AVERAGEIFS(统调负荷!$G:$G,统调负荷!$B:$B,Q$3,统调负荷!$C:$C,$A30)/10,"")</f>
        <v/>
      </c>
      <c r="R30" s="89">
        <f>IFERROR(AVERAGEIFS(统调负荷!$G:$G,统调负荷!$B:$B,R$3,统调负荷!$C:$C,$A30)/10,"")</f>
        <v/>
      </c>
      <c r="S30" s="89">
        <f>IFERROR(AVERAGEIFS(统调负荷!$G:$G,统调负荷!$B:$B,S$3,统调负荷!$C:$C,$A30)/10,"")</f>
        <v/>
      </c>
      <c r="T30" s="89">
        <f>IFERROR(AVERAGEIFS(统调负荷!$G:$G,统调负荷!$B:$B,T$3,统调负荷!$C:$C,$A30)/10,"")</f>
        <v/>
      </c>
      <c r="U30" s="89">
        <f>IFERROR(AVERAGEIFS(统调负荷!$G:$G,统调负荷!$B:$B,U$3,统调负荷!$C:$C,$A30)/10,"")</f>
        <v/>
      </c>
      <c r="V30" s="89">
        <f>IFERROR(AVERAGEIFS(统调负荷!$G:$G,统调负荷!$B:$B,V$3,统调负荷!$C:$C,$A30)/10,"")</f>
        <v/>
      </c>
      <c r="W30" s="89">
        <f>IFERROR(AVERAGEIFS(统调负荷!$G:$G,统调负荷!$B:$B,W$3,统调负荷!$C:$C,$A30)/10,"")</f>
        <v/>
      </c>
      <c r="X30" s="89">
        <f>IFERROR(AVERAGEIFS(统调负荷!$G:$G,统调负荷!$B:$B,X$3,统调负荷!$C:$C,$A30)/10,"")</f>
        <v/>
      </c>
      <c r="Y30" s="89">
        <f>IFERROR(AVERAGEIFS(统调负荷!$G:$G,统调负荷!$B:$B,Y$3,统调负荷!$C:$C,$A30)/10,"")</f>
        <v/>
      </c>
      <c r="Z30" s="89">
        <f>IFERROR(AVERAGEIFS(统调负荷!$G:$G,统调负荷!$B:$B,Z$3,统调负荷!$C:$C,$A30)/10,"")</f>
        <v/>
      </c>
      <c r="AA30" s="89">
        <f>IFERROR(AVERAGEIFS(统调负荷!$G:$G,统调负荷!$B:$B,AA$3,统调负荷!$C:$C,$A30)/10,"")</f>
        <v/>
      </c>
      <c r="AB30" s="89">
        <f>IFERROR(AVERAGEIFS(统调负荷!$G:$G,统调负荷!$B:$B,AB$3,统调负荷!$C:$C,$A30)/10,"")</f>
        <v/>
      </c>
      <c r="AC30" s="89">
        <f>IFERROR(AVERAGEIFS(统调负荷!$G:$G,统调负荷!$B:$B,AC$3,统调负荷!$C:$C,$A30)/10,"")</f>
        <v/>
      </c>
      <c r="AD30" s="89" t="n"/>
      <c r="AE30" s="23">
        <f>检修、备用和必开!$A28</f>
        <v/>
      </c>
      <c r="AF30" s="105">
        <f>IFERROR(OFFSET($A$3,ROW(AE27)*2,COLUMN(E29))-OFFSET($A$3,ROW(AE27)*2-1,COLUMN(E29)),"")</f>
        <v/>
      </c>
      <c r="AG30" s="105">
        <f>IFERROR(OFFSET($A$3,ROW(AF27)*2,COLUMN(F29))-OFFSET($A$3,ROW(AF27)*2-1,COLUMN(F29)),"")</f>
        <v/>
      </c>
      <c r="AH30" s="105">
        <f>IFERROR(OFFSET($A$3,ROW(AG27)*2,COLUMN(G29))-OFFSET($A$3,ROW(AG27)*2-1,COLUMN(G29)),"")</f>
        <v/>
      </c>
      <c r="AI30" s="105">
        <f>IFERROR(OFFSET($A$3,ROW(AH27)*2,COLUMN(H29))-OFFSET($A$3,ROW(AH27)*2-1,COLUMN(H29)),"")</f>
        <v/>
      </c>
      <c r="AJ30" s="105">
        <f>IFERROR(OFFSET($A$3,ROW(AI27)*2,COLUMN(I29))-OFFSET($A$3,ROW(AI27)*2-1,COLUMN(I29)),"")</f>
        <v/>
      </c>
      <c r="AK30" s="105">
        <f>IFERROR(OFFSET($A$3,ROW(AJ27)*2,COLUMN(J29))-OFFSET($A$3,ROW(AJ27)*2-1,COLUMN(J29)),"")</f>
        <v/>
      </c>
      <c r="AL30" s="105">
        <f>IFERROR(OFFSET($A$3,ROW(AK27)*2,COLUMN(K29))-OFFSET($A$3,ROW(AK27)*2-1,COLUMN(K29)),"")</f>
        <v/>
      </c>
      <c r="AM30" s="105">
        <f>IFERROR(OFFSET($A$3,ROW(AL27)*2,COLUMN(L29))-OFFSET($A$3,ROW(AL27)*2-1,COLUMN(L29)),"")</f>
        <v/>
      </c>
      <c r="AN30" s="105">
        <f>IFERROR(OFFSET($A$3,ROW(AM27)*2,COLUMN(M29))-OFFSET($A$3,ROW(AM27)*2-1,COLUMN(M29)),"")</f>
        <v/>
      </c>
      <c r="AO30" s="105">
        <f>IFERROR(OFFSET($A$3,ROW(AN27)*2,COLUMN(N29))-OFFSET($A$3,ROW(AN27)*2-1,COLUMN(N29)),"")</f>
        <v/>
      </c>
      <c r="AP30" s="105">
        <f>IFERROR(OFFSET($A$3,ROW(AO27)*2,COLUMN(O29))-OFFSET($A$3,ROW(AO27)*2-1,COLUMN(O29)),"")</f>
        <v/>
      </c>
      <c r="AQ30" s="105">
        <f>IFERROR(OFFSET($A$3,ROW(AP27)*2,COLUMN(P29))-OFFSET($A$3,ROW(AP27)*2-1,COLUMN(P29)),"")</f>
        <v/>
      </c>
      <c r="AR30" s="105">
        <f>IFERROR(OFFSET($A$3,ROW(AQ27)*2,COLUMN(Q29))-OFFSET($A$3,ROW(AQ27)*2-1,COLUMN(Q29)),"")</f>
        <v/>
      </c>
      <c r="AS30" s="105">
        <f>IFERROR(OFFSET($A$3,ROW(AR27)*2,COLUMN(R29))-OFFSET($A$3,ROW(AR27)*2-1,COLUMN(R29)),"")</f>
        <v/>
      </c>
      <c r="AT30" s="105">
        <f>IFERROR(OFFSET($A$3,ROW(AS27)*2,COLUMN(S29))-OFFSET($A$3,ROW(AS27)*2-1,COLUMN(S29)),"")</f>
        <v/>
      </c>
      <c r="AU30" s="105">
        <f>IFERROR(OFFSET($A$3,ROW(AT27)*2,COLUMN(T29))-OFFSET($A$3,ROW(AT27)*2-1,COLUMN(T29)),"")</f>
        <v/>
      </c>
      <c r="AV30" s="105">
        <f>IFERROR(OFFSET($A$3,ROW(AU27)*2,COLUMN(U29))-OFFSET($A$3,ROW(AU27)*2-1,COLUMN(U29)),"")</f>
        <v/>
      </c>
      <c r="AW30" s="105">
        <f>IFERROR(OFFSET($A$3,ROW(AV27)*2,COLUMN(V29))-OFFSET($A$3,ROW(AV27)*2-1,COLUMN(V29)),"")</f>
        <v/>
      </c>
      <c r="AX30" s="105">
        <f>IFERROR(OFFSET($A$3,ROW(AW27)*2,COLUMN(W29))-OFFSET($A$3,ROW(AW27)*2-1,COLUMN(W29)),"")</f>
        <v/>
      </c>
      <c r="AY30" s="105">
        <f>IFERROR(OFFSET($A$3,ROW(AX27)*2,COLUMN(X29))-OFFSET($A$3,ROW(AX27)*2-1,COLUMN(X29)),"")</f>
        <v/>
      </c>
      <c r="AZ30" s="105">
        <f>IFERROR(OFFSET($A$3,ROW(AY27)*2,COLUMN(Y29))-OFFSET($A$3,ROW(AY27)*2-1,COLUMN(Y29)),"")</f>
        <v/>
      </c>
      <c r="BA30" s="105">
        <f>IFERROR(OFFSET($A$3,ROW(AZ27)*2,COLUMN(Z29))-OFFSET($A$3,ROW(AZ27)*2-1,COLUMN(Z29)),"")</f>
        <v/>
      </c>
      <c r="BB30" s="105">
        <f>IFERROR(OFFSET($A$3,ROW(BA27)*2,COLUMN(AA29))-OFFSET($A$3,ROW(BA27)*2-1,COLUMN(AA29)),"")</f>
        <v/>
      </c>
      <c r="BC30" s="105">
        <f>IFERROR(OFFSET($A$3,ROW(BB27)*2,COLUMN(AB29))-OFFSET($A$3,ROW(BB27)*2-1,COLUMN(AB29)),"")</f>
        <v/>
      </c>
    </row>
    <row r="31">
      <c r="A31" s="97">
        <f>统调负荷24小时!A31</f>
        <v/>
      </c>
      <c r="B31" s="100" t="inlineStr">
        <is>
          <t>实际</t>
        </is>
      </c>
      <c r="C31" s="91">
        <f>IFERROR(AVERAGE(F31:AC31),"")</f>
        <v/>
      </c>
      <c r="D31" s="91">
        <f>IFERROR(MAX(F31:AC31),"")</f>
        <v/>
      </c>
      <c r="E31" s="91">
        <f>IFERROR(MIN(F31:AC31),"")</f>
        <v/>
      </c>
      <c r="F31" s="89">
        <f>IFERROR(AVERAGEIFS(统调负荷!$P:$P,统调负荷!$B:$B,F$3,统调负荷!$C:$C,$A31)/10,"")</f>
        <v/>
      </c>
      <c r="G31" s="89">
        <f>IFERROR(AVERAGEIFS(统调负荷!$P:$P,统调负荷!$B:$B,G$3,统调负荷!$C:$C,$A31)/10,"")</f>
        <v/>
      </c>
      <c r="H31" s="89">
        <f>IFERROR(AVERAGEIFS(统调负荷!$P:$P,统调负荷!$B:$B,H$3,统调负荷!$C:$C,$A31)/10,"")</f>
        <v/>
      </c>
      <c r="I31" s="89">
        <f>IFERROR(AVERAGEIFS(统调负荷!$P:$P,统调负荷!$B:$B,I$3,统调负荷!$C:$C,$A31)/10,"")</f>
        <v/>
      </c>
      <c r="J31" s="89">
        <f>IFERROR(AVERAGEIFS(统调负荷!$P:$P,统调负荷!$B:$B,J$3,统调负荷!$C:$C,$A31)/10,"")</f>
        <v/>
      </c>
      <c r="K31" s="89">
        <f>IFERROR(AVERAGEIFS(统调负荷!$P:$P,统调负荷!$B:$B,K$3,统调负荷!$C:$C,$A31)/10,"")</f>
        <v/>
      </c>
      <c r="L31" s="89">
        <f>IFERROR(AVERAGEIFS(统调负荷!$P:$P,统调负荷!$B:$B,L$3,统调负荷!$C:$C,$A31)/10,"")</f>
        <v/>
      </c>
      <c r="M31" s="89">
        <f>IFERROR(AVERAGEIFS(统调负荷!$P:$P,统调负荷!$B:$B,M$3,统调负荷!$C:$C,$A31)/10,"")</f>
        <v/>
      </c>
      <c r="N31" s="89">
        <f>IFERROR(AVERAGEIFS(统调负荷!$P:$P,统调负荷!$B:$B,N$3,统调负荷!$C:$C,$A31)/10,"")</f>
        <v/>
      </c>
      <c r="O31" s="89">
        <f>IFERROR(AVERAGEIFS(统调负荷!$P:$P,统调负荷!$B:$B,O$3,统调负荷!$C:$C,$A31)/10,"")</f>
        <v/>
      </c>
      <c r="P31" s="89">
        <f>IFERROR(AVERAGEIFS(统调负荷!$P:$P,统调负荷!$B:$B,P$3,统调负荷!$C:$C,$A31)/10,"")</f>
        <v/>
      </c>
      <c r="Q31" s="89">
        <f>IFERROR(AVERAGEIFS(统调负荷!$P:$P,统调负荷!$B:$B,Q$3,统调负荷!$C:$C,$A31)/10,"")</f>
        <v/>
      </c>
      <c r="R31" s="89">
        <f>IFERROR(AVERAGEIFS(统调负荷!$P:$P,统调负荷!$B:$B,R$3,统调负荷!$C:$C,$A31)/10,"")</f>
        <v/>
      </c>
      <c r="S31" s="89">
        <f>IFERROR(AVERAGEIFS(统调负荷!$P:$P,统调负荷!$B:$B,S$3,统调负荷!$C:$C,$A31)/10,"")</f>
        <v/>
      </c>
      <c r="T31" s="89">
        <f>IFERROR(AVERAGEIFS(统调负荷!$P:$P,统调负荷!$B:$B,T$3,统调负荷!$C:$C,$A31)/10,"")</f>
        <v/>
      </c>
      <c r="U31" s="89">
        <f>IFERROR(AVERAGEIFS(统调负荷!$P:$P,统调负荷!$B:$B,U$3,统调负荷!$C:$C,$A31)/10,"")</f>
        <v/>
      </c>
      <c r="V31" s="89">
        <f>IFERROR(AVERAGEIFS(统调负荷!$P:$P,统调负荷!$B:$B,V$3,统调负荷!$C:$C,$A31)/10,"")</f>
        <v/>
      </c>
      <c r="W31" s="89">
        <f>IFERROR(AVERAGEIFS(统调负荷!$P:$P,统调负荷!$B:$B,W$3,统调负荷!$C:$C,$A31)/10,"")</f>
        <v/>
      </c>
      <c r="X31" s="89">
        <f>IFERROR(AVERAGEIFS(统调负荷!$P:$P,统调负荷!$B:$B,X$3,统调负荷!$C:$C,$A31)/10,"")</f>
        <v/>
      </c>
      <c r="Y31" s="89">
        <f>IFERROR(AVERAGEIFS(统调负荷!$P:$P,统调负荷!$B:$B,Y$3,统调负荷!$C:$C,$A31)/10,"")</f>
        <v/>
      </c>
      <c r="Z31" s="89">
        <f>IFERROR(AVERAGEIFS(统调负荷!$P:$P,统调负荷!$B:$B,Z$3,统调负荷!$C:$C,$A31)/10,"")</f>
        <v/>
      </c>
      <c r="AA31" s="89">
        <f>IFERROR(AVERAGEIFS(统调负荷!$P:$P,统调负荷!$B:$B,AA$3,统调负荷!$C:$C,$A31)/10,"")</f>
        <v/>
      </c>
      <c r="AB31" s="89">
        <f>IFERROR(AVERAGEIFS(统调负荷!$P:$P,统调负荷!$B:$B,AB$3,统调负荷!$C:$C,$A31)/10,"")</f>
        <v/>
      </c>
      <c r="AC31" s="89">
        <f>IFERROR(AVERAGEIFS(统调负荷!$P:$P,统调负荷!$B:$B,AC$3,统调负荷!$C:$C,$A31)/10,"")</f>
        <v/>
      </c>
      <c r="AD31" s="89" t="n"/>
      <c r="AE31" s="23">
        <f>检修、备用和必开!$A29</f>
        <v/>
      </c>
      <c r="AF31" s="105">
        <f>IFERROR(OFFSET($A$3,ROW(AE28)*2,COLUMN(E30))-OFFSET($A$3,ROW(AE28)*2-1,COLUMN(E30)),"")</f>
        <v/>
      </c>
      <c r="AG31" s="105">
        <f>IFERROR(OFFSET($A$3,ROW(AF28)*2,COLUMN(F30))-OFFSET($A$3,ROW(AF28)*2-1,COLUMN(F30)),"")</f>
        <v/>
      </c>
      <c r="AH31" s="105">
        <f>IFERROR(OFFSET($A$3,ROW(AG28)*2,COLUMN(G30))-OFFSET($A$3,ROW(AG28)*2-1,COLUMN(G30)),"")</f>
        <v/>
      </c>
      <c r="AI31" s="105">
        <f>IFERROR(OFFSET($A$3,ROW(AH28)*2,COLUMN(H30))-OFFSET($A$3,ROW(AH28)*2-1,COLUMN(H30)),"")</f>
        <v/>
      </c>
      <c r="AJ31" s="105">
        <f>IFERROR(OFFSET($A$3,ROW(AI28)*2,COLUMN(I30))-OFFSET($A$3,ROW(AI28)*2-1,COLUMN(I30)),"")</f>
        <v/>
      </c>
      <c r="AK31" s="105">
        <f>IFERROR(OFFSET($A$3,ROW(AJ28)*2,COLUMN(J30))-OFFSET($A$3,ROW(AJ28)*2-1,COLUMN(J30)),"")</f>
        <v/>
      </c>
      <c r="AL31" s="105">
        <f>IFERROR(OFFSET($A$3,ROW(AK28)*2,COLUMN(K30))-OFFSET($A$3,ROW(AK28)*2-1,COLUMN(K30)),"")</f>
        <v/>
      </c>
      <c r="AM31" s="105">
        <f>IFERROR(OFFSET($A$3,ROW(AL28)*2,COLUMN(L30))-OFFSET($A$3,ROW(AL28)*2-1,COLUMN(L30)),"")</f>
        <v/>
      </c>
      <c r="AN31" s="105">
        <f>IFERROR(OFFSET($A$3,ROW(AM28)*2,COLUMN(M30))-OFFSET($A$3,ROW(AM28)*2-1,COLUMN(M30)),"")</f>
        <v/>
      </c>
      <c r="AO31" s="105">
        <f>IFERROR(OFFSET($A$3,ROW(AN28)*2,COLUMN(N30))-OFFSET($A$3,ROW(AN28)*2-1,COLUMN(N30)),"")</f>
        <v/>
      </c>
      <c r="AP31" s="105">
        <f>IFERROR(OFFSET($A$3,ROW(AO28)*2,COLUMN(O30))-OFFSET($A$3,ROW(AO28)*2-1,COLUMN(O30)),"")</f>
        <v/>
      </c>
      <c r="AQ31" s="105">
        <f>IFERROR(OFFSET($A$3,ROW(AP28)*2,COLUMN(P30))-OFFSET($A$3,ROW(AP28)*2-1,COLUMN(P30)),"")</f>
        <v/>
      </c>
      <c r="AR31" s="105">
        <f>IFERROR(OFFSET($A$3,ROW(AQ28)*2,COLUMN(Q30))-OFFSET($A$3,ROW(AQ28)*2-1,COLUMN(Q30)),"")</f>
        <v/>
      </c>
      <c r="AS31" s="105">
        <f>IFERROR(OFFSET($A$3,ROW(AR28)*2,COLUMN(R30))-OFFSET($A$3,ROW(AR28)*2-1,COLUMN(R30)),"")</f>
        <v/>
      </c>
      <c r="AT31" s="105">
        <f>IFERROR(OFFSET($A$3,ROW(AS28)*2,COLUMN(S30))-OFFSET($A$3,ROW(AS28)*2-1,COLUMN(S30)),"")</f>
        <v/>
      </c>
      <c r="AU31" s="105">
        <f>IFERROR(OFFSET($A$3,ROW(AT28)*2,COLUMN(T30))-OFFSET($A$3,ROW(AT28)*2-1,COLUMN(T30)),"")</f>
        <v/>
      </c>
      <c r="AV31" s="105">
        <f>IFERROR(OFFSET($A$3,ROW(AU28)*2,COLUMN(U30))-OFFSET($A$3,ROW(AU28)*2-1,COLUMN(U30)),"")</f>
        <v/>
      </c>
      <c r="AW31" s="105">
        <f>IFERROR(OFFSET($A$3,ROW(AV28)*2,COLUMN(V30))-OFFSET($A$3,ROW(AV28)*2-1,COLUMN(V30)),"")</f>
        <v/>
      </c>
      <c r="AX31" s="105">
        <f>IFERROR(OFFSET($A$3,ROW(AW28)*2,COLUMN(W30))-OFFSET($A$3,ROW(AW28)*2-1,COLUMN(W30)),"")</f>
        <v/>
      </c>
      <c r="AY31" s="105">
        <f>IFERROR(OFFSET($A$3,ROW(AX28)*2,COLUMN(X30))-OFFSET($A$3,ROW(AX28)*2-1,COLUMN(X30)),"")</f>
        <v/>
      </c>
      <c r="AZ31" s="105">
        <f>IFERROR(OFFSET($A$3,ROW(AY28)*2,COLUMN(Y30))-OFFSET($A$3,ROW(AY28)*2-1,COLUMN(Y30)),"")</f>
        <v/>
      </c>
      <c r="BA31" s="105">
        <f>IFERROR(OFFSET($A$3,ROW(AZ28)*2,COLUMN(Z30))-OFFSET($A$3,ROW(AZ28)*2-1,COLUMN(Z30)),"")</f>
        <v/>
      </c>
      <c r="BB31" s="105">
        <f>IFERROR(OFFSET($A$3,ROW(BA28)*2,COLUMN(AA30))-OFFSET($A$3,ROW(BA28)*2-1,COLUMN(AA30)),"")</f>
        <v/>
      </c>
      <c r="BC31" s="105">
        <f>IFERROR(OFFSET($A$3,ROW(BB28)*2,COLUMN(AB30))-OFFSET($A$3,ROW(BB28)*2-1,COLUMN(AB30)),"")</f>
        <v/>
      </c>
    </row>
    <row r="32">
      <c r="A32" s="97">
        <f>统调负荷24小时!A32</f>
        <v/>
      </c>
      <c r="B32" s="100" t="inlineStr">
        <is>
          <t>预测</t>
        </is>
      </c>
      <c r="C32" s="91">
        <f>IFERROR(AVERAGE(F32:AC32),"")</f>
        <v/>
      </c>
      <c r="D32" s="91">
        <f>IFERROR(MAX(F32:AC32),"")</f>
        <v/>
      </c>
      <c r="E32" s="91">
        <f>IFERROR(MIN(F32:AC32),"")</f>
        <v/>
      </c>
      <c r="F32" s="89">
        <f>IFERROR(AVERAGEIFS(统调负荷!$G:$G,统调负荷!$B:$B,F$3,统调负荷!$C:$C,$A32)/10,"")</f>
        <v/>
      </c>
      <c r="G32" s="89">
        <f>IFERROR(AVERAGEIFS(统调负荷!$G:$G,统调负荷!$B:$B,G$3,统调负荷!$C:$C,$A32)/10,"")</f>
        <v/>
      </c>
      <c r="H32" s="89">
        <f>IFERROR(AVERAGEIFS(统调负荷!$G:$G,统调负荷!$B:$B,H$3,统调负荷!$C:$C,$A32)/10,"")</f>
        <v/>
      </c>
      <c r="I32" s="89">
        <f>IFERROR(AVERAGEIFS(统调负荷!$G:$G,统调负荷!$B:$B,I$3,统调负荷!$C:$C,$A32)/10,"")</f>
        <v/>
      </c>
      <c r="J32" s="89">
        <f>IFERROR(AVERAGEIFS(统调负荷!$G:$G,统调负荷!$B:$B,J$3,统调负荷!$C:$C,$A32)/10,"")</f>
        <v/>
      </c>
      <c r="K32" s="89">
        <f>IFERROR(AVERAGEIFS(统调负荷!$G:$G,统调负荷!$B:$B,K$3,统调负荷!$C:$C,$A32)/10,"")</f>
        <v/>
      </c>
      <c r="L32" s="89">
        <f>IFERROR(AVERAGEIFS(统调负荷!$G:$G,统调负荷!$B:$B,L$3,统调负荷!$C:$C,$A32)/10,"")</f>
        <v/>
      </c>
      <c r="M32" s="89">
        <f>IFERROR(AVERAGEIFS(统调负荷!$G:$G,统调负荷!$B:$B,M$3,统调负荷!$C:$C,$A32)/10,"")</f>
        <v/>
      </c>
      <c r="N32" s="89">
        <f>IFERROR(AVERAGEIFS(统调负荷!$G:$G,统调负荷!$B:$B,N$3,统调负荷!$C:$C,$A32)/10,"")</f>
        <v/>
      </c>
      <c r="O32" s="89">
        <f>IFERROR(AVERAGEIFS(统调负荷!$G:$G,统调负荷!$B:$B,O$3,统调负荷!$C:$C,$A32)/10,"")</f>
        <v/>
      </c>
      <c r="P32" s="89">
        <f>IFERROR(AVERAGEIFS(统调负荷!$G:$G,统调负荷!$B:$B,P$3,统调负荷!$C:$C,$A32)/10,"")</f>
        <v/>
      </c>
      <c r="Q32" s="89">
        <f>IFERROR(AVERAGEIFS(统调负荷!$G:$G,统调负荷!$B:$B,Q$3,统调负荷!$C:$C,$A32)/10,"")</f>
        <v/>
      </c>
      <c r="R32" s="89">
        <f>IFERROR(AVERAGEIFS(统调负荷!$G:$G,统调负荷!$B:$B,R$3,统调负荷!$C:$C,$A32)/10,"")</f>
        <v/>
      </c>
      <c r="S32" s="89">
        <f>IFERROR(AVERAGEIFS(统调负荷!$G:$G,统调负荷!$B:$B,S$3,统调负荷!$C:$C,$A32)/10,"")</f>
        <v/>
      </c>
      <c r="T32" s="89">
        <f>IFERROR(AVERAGEIFS(统调负荷!$G:$G,统调负荷!$B:$B,T$3,统调负荷!$C:$C,$A32)/10,"")</f>
        <v/>
      </c>
      <c r="U32" s="89">
        <f>IFERROR(AVERAGEIFS(统调负荷!$G:$G,统调负荷!$B:$B,U$3,统调负荷!$C:$C,$A32)/10,"")</f>
        <v/>
      </c>
      <c r="V32" s="89">
        <f>IFERROR(AVERAGEIFS(统调负荷!$G:$G,统调负荷!$B:$B,V$3,统调负荷!$C:$C,$A32)/10,"")</f>
        <v/>
      </c>
      <c r="W32" s="89">
        <f>IFERROR(AVERAGEIFS(统调负荷!$G:$G,统调负荷!$B:$B,W$3,统调负荷!$C:$C,$A32)/10,"")</f>
        <v/>
      </c>
      <c r="X32" s="89">
        <f>IFERROR(AVERAGEIFS(统调负荷!$G:$G,统调负荷!$B:$B,X$3,统调负荷!$C:$C,$A32)/10,"")</f>
        <v/>
      </c>
      <c r="Y32" s="89">
        <f>IFERROR(AVERAGEIFS(统调负荷!$G:$G,统调负荷!$B:$B,Y$3,统调负荷!$C:$C,$A32)/10,"")</f>
        <v/>
      </c>
      <c r="Z32" s="89">
        <f>IFERROR(AVERAGEIFS(统调负荷!$G:$G,统调负荷!$B:$B,Z$3,统调负荷!$C:$C,$A32)/10,"")</f>
        <v/>
      </c>
      <c r="AA32" s="89">
        <f>IFERROR(AVERAGEIFS(统调负荷!$G:$G,统调负荷!$B:$B,AA$3,统调负荷!$C:$C,$A32)/10,"")</f>
        <v/>
      </c>
      <c r="AB32" s="89">
        <f>IFERROR(AVERAGEIFS(统调负荷!$G:$G,统调负荷!$B:$B,AB$3,统调负荷!$C:$C,$A32)/10,"")</f>
        <v/>
      </c>
      <c r="AC32" s="89">
        <f>IFERROR(AVERAGEIFS(统调负荷!$G:$G,统调负荷!$B:$B,AC$3,统调负荷!$C:$C,$A32)/10,"")</f>
        <v/>
      </c>
      <c r="AD32" s="89" t="n"/>
      <c r="AE32" s="23">
        <f>检修、备用和必开!$A30</f>
        <v/>
      </c>
      <c r="AF32" s="105">
        <f>IFERROR(OFFSET($A$3,ROW(AE29)*2,COLUMN(E31))-OFFSET($A$3,ROW(AE29)*2-1,COLUMN(E31)),"")</f>
        <v/>
      </c>
      <c r="AG32" s="105">
        <f>IFERROR(OFFSET($A$3,ROW(AF29)*2,COLUMN(F31))-OFFSET($A$3,ROW(AF29)*2-1,COLUMN(F31)),"")</f>
        <v/>
      </c>
      <c r="AH32" s="105">
        <f>IFERROR(OFFSET($A$3,ROW(AG29)*2,COLUMN(G31))-OFFSET($A$3,ROW(AG29)*2-1,COLUMN(G31)),"")</f>
        <v/>
      </c>
      <c r="AI32" s="105">
        <f>IFERROR(OFFSET($A$3,ROW(AH29)*2,COLUMN(H31))-OFFSET($A$3,ROW(AH29)*2-1,COLUMN(H31)),"")</f>
        <v/>
      </c>
      <c r="AJ32" s="105">
        <f>IFERROR(OFFSET($A$3,ROW(AI29)*2,COLUMN(I31))-OFFSET($A$3,ROW(AI29)*2-1,COLUMN(I31)),"")</f>
        <v/>
      </c>
      <c r="AK32" s="105">
        <f>IFERROR(OFFSET($A$3,ROW(AJ29)*2,COLUMN(J31))-OFFSET($A$3,ROW(AJ29)*2-1,COLUMN(J31)),"")</f>
        <v/>
      </c>
      <c r="AL32" s="105">
        <f>IFERROR(OFFSET($A$3,ROW(AK29)*2,COLUMN(K31))-OFFSET($A$3,ROW(AK29)*2-1,COLUMN(K31)),"")</f>
        <v/>
      </c>
      <c r="AM32" s="105">
        <f>IFERROR(OFFSET($A$3,ROW(AL29)*2,COLUMN(L31))-OFFSET($A$3,ROW(AL29)*2-1,COLUMN(L31)),"")</f>
        <v/>
      </c>
      <c r="AN32" s="105">
        <f>IFERROR(OFFSET($A$3,ROW(AM29)*2,COLUMN(M31))-OFFSET($A$3,ROW(AM29)*2-1,COLUMN(M31)),"")</f>
        <v/>
      </c>
      <c r="AO32" s="105">
        <f>IFERROR(OFFSET($A$3,ROW(AN29)*2,COLUMN(N31))-OFFSET($A$3,ROW(AN29)*2-1,COLUMN(N31)),"")</f>
        <v/>
      </c>
      <c r="AP32" s="105">
        <f>IFERROR(OFFSET($A$3,ROW(AO29)*2,COLUMN(O31))-OFFSET($A$3,ROW(AO29)*2-1,COLUMN(O31)),"")</f>
        <v/>
      </c>
      <c r="AQ32" s="105">
        <f>IFERROR(OFFSET($A$3,ROW(AP29)*2,COLUMN(P31))-OFFSET($A$3,ROW(AP29)*2-1,COLUMN(P31)),"")</f>
        <v/>
      </c>
      <c r="AR32" s="105">
        <f>IFERROR(OFFSET($A$3,ROW(AQ29)*2,COLUMN(Q31))-OFFSET($A$3,ROW(AQ29)*2-1,COLUMN(Q31)),"")</f>
        <v/>
      </c>
      <c r="AS32" s="105">
        <f>IFERROR(OFFSET($A$3,ROW(AR29)*2,COLUMN(R31))-OFFSET($A$3,ROW(AR29)*2-1,COLUMN(R31)),"")</f>
        <v/>
      </c>
      <c r="AT32" s="105">
        <f>IFERROR(OFFSET($A$3,ROW(AS29)*2,COLUMN(S31))-OFFSET($A$3,ROW(AS29)*2-1,COLUMN(S31)),"")</f>
        <v/>
      </c>
      <c r="AU32" s="105">
        <f>IFERROR(OFFSET($A$3,ROW(AT29)*2,COLUMN(T31))-OFFSET($A$3,ROW(AT29)*2-1,COLUMN(T31)),"")</f>
        <v/>
      </c>
      <c r="AV32" s="105">
        <f>IFERROR(OFFSET($A$3,ROW(AU29)*2,COLUMN(U31))-OFFSET($A$3,ROW(AU29)*2-1,COLUMN(U31)),"")</f>
        <v/>
      </c>
      <c r="AW32" s="105">
        <f>IFERROR(OFFSET($A$3,ROW(AV29)*2,COLUMN(V31))-OFFSET($A$3,ROW(AV29)*2-1,COLUMN(V31)),"")</f>
        <v/>
      </c>
      <c r="AX32" s="105">
        <f>IFERROR(OFFSET($A$3,ROW(AW29)*2,COLUMN(W31))-OFFSET($A$3,ROW(AW29)*2-1,COLUMN(W31)),"")</f>
        <v/>
      </c>
      <c r="AY32" s="105">
        <f>IFERROR(OFFSET($A$3,ROW(AX29)*2,COLUMN(X31))-OFFSET($A$3,ROW(AX29)*2-1,COLUMN(X31)),"")</f>
        <v/>
      </c>
      <c r="AZ32" s="105">
        <f>IFERROR(OFFSET($A$3,ROW(AY29)*2,COLUMN(Y31))-OFFSET($A$3,ROW(AY29)*2-1,COLUMN(Y31)),"")</f>
        <v/>
      </c>
      <c r="BA32" s="105">
        <f>IFERROR(OFFSET($A$3,ROW(AZ29)*2,COLUMN(Z31))-OFFSET($A$3,ROW(AZ29)*2-1,COLUMN(Z31)),"")</f>
        <v/>
      </c>
      <c r="BB32" s="105">
        <f>IFERROR(OFFSET($A$3,ROW(BA29)*2,COLUMN(AA31))-OFFSET($A$3,ROW(BA29)*2-1,COLUMN(AA31)),"")</f>
        <v/>
      </c>
      <c r="BC32" s="105">
        <f>IFERROR(OFFSET($A$3,ROW(BB29)*2,COLUMN(AB31))-OFFSET($A$3,ROW(BB29)*2-1,COLUMN(AB31)),"")</f>
        <v/>
      </c>
    </row>
    <row r="33">
      <c r="A33" s="97">
        <f>统调负荷24小时!A33</f>
        <v/>
      </c>
      <c r="B33" s="100" t="inlineStr">
        <is>
          <t>实际</t>
        </is>
      </c>
      <c r="C33" s="91">
        <f>IFERROR(AVERAGE(F33:AC33),"")</f>
        <v/>
      </c>
      <c r="D33" s="91">
        <f>IFERROR(MAX(F33:AC33),"")</f>
        <v/>
      </c>
      <c r="E33" s="91">
        <f>IFERROR(MIN(F33:AC33),"")</f>
        <v/>
      </c>
      <c r="F33" s="89">
        <f>IFERROR(AVERAGEIFS(统调负荷!$P:$P,统调负荷!$B:$B,F$3,统调负荷!$C:$C,$A33)/10,"")</f>
        <v/>
      </c>
      <c r="G33" s="89">
        <f>IFERROR(AVERAGEIFS(统调负荷!$P:$P,统调负荷!$B:$B,G$3,统调负荷!$C:$C,$A33)/10,"")</f>
        <v/>
      </c>
      <c r="H33" s="89">
        <f>IFERROR(AVERAGEIFS(统调负荷!$P:$P,统调负荷!$B:$B,H$3,统调负荷!$C:$C,$A33)/10,"")</f>
        <v/>
      </c>
      <c r="I33" s="89">
        <f>IFERROR(AVERAGEIFS(统调负荷!$P:$P,统调负荷!$B:$B,I$3,统调负荷!$C:$C,$A33)/10,"")</f>
        <v/>
      </c>
      <c r="J33" s="89">
        <f>IFERROR(AVERAGEIFS(统调负荷!$P:$P,统调负荷!$B:$B,J$3,统调负荷!$C:$C,$A33)/10,"")</f>
        <v/>
      </c>
      <c r="K33" s="89">
        <f>IFERROR(AVERAGEIFS(统调负荷!$P:$P,统调负荷!$B:$B,K$3,统调负荷!$C:$C,$A33)/10,"")</f>
        <v/>
      </c>
      <c r="L33" s="89">
        <f>IFERROR(AVERAGEIFS(统调负荷!$P:$P,统调负荷!$B:$B,L$3,统调负荷!$C:$C,$A33)/10,"")</f>
        <v/>
      </c>
      <c r="M33" s="89">
        <f>IFERROR(AVERAGEIFS(统调负荷!$P:$P,统调负荷!$B:$B,M$3,统调负荷!$C:$C,$A33)/10,"")</f>
        <v/>
      </c>
      <c r="N33" s="89">
        <f>IFERROR(AVERAGEIFS(统调负荷!$P:$P,统调负荷!$B:$B,N$3,统调负荷!$C:$C,$A33)/10,"")</f>
        <v/>
      </c>
      <c r="O33" s="89">
        <f>IFERROR(AVERAGEIFS(统调负荷!$P:$P,统调负荷!$B:$B,O$3,统调负荷!$C:$C,$A33)/10,"")</f>
        <v/>
      </c>
      <c r="P33" s="89">
        <f>IFERROR(AVERAGEIFS(统调负荷!$P:$P,统调负荷!$B:$B,P$3,统调负荷!$C:$C,$A33)/10,"")</f>
        <v/>
      </c>
      <c r="Q33" s="89">
        <f>IFERROR(AVERAGEIFS(统调负荷!$P:$P,统调负荷!$B:$B,Q$3,统调负荷!$C:$C,$A33)/10,"")</f>
        <v/>
      </c>
      <c r="R33" s="89">
        <f>IFERROR(AVERAGEIFS(统调负荷!$P:$P,统调负荷!$B:$B,R$3,统调负荷!$C:$C,$A33)/10,"")</f>
        <v/>
      </c>
      <c r="S33" s="89">
        <f>IFERROR(AVERAGEIFS(统调负荷!$P:$P,统调负荷!$B:$B,S$3,统调负荷!$C:$C,$A33)/10,"")</f>
        <v/>
      </c>
      <c r="T33" s="89">
        <f>IFERROR(AVERAGEIFS(统调负荷!$P:$P,统调负荷!$B:$B,T$3,统调负荷!$C:$C,$A33)/10,"")</f>
        <v/>
      </c>
      <c r="U33" s="89">
        <f>IFERROR(AVERAGEIFS(统调负荷!$P:$P,统调负荷!$B:$B,U$3,统调负荷!$C:$C,$A33)/10,"")</f>
        <v/>
      </c>
      <c r="V33" s="89">
        <f>IFERROR(AVERAGEIFS(统调负荷!$P:$P,统调负荷!$B:$B,V$3,统调负荷!$C:$C,$A33)/10,"")</f>
        <v/>
      </c>
      <c r="W33" s="89">
        <f>IFERROR(AVERAGEIFS(统调负荷!$P:$P,统调负荷!$B:$B,W$3,统调负荷!$C:$C,$A33)/10,"")</f>
        <v/>
      </c>
      <c r="X33" s="89">
        <f>IFERROR(AVERAGEIFS(统调负荷!$P:$P,统调负荷!$B:$B,X$3,统调负荷!$C:$C,$A33)/10,"")</f>
        <v/>
      </c>
      <c r="Y33" s="89">
        <f>IFERROR(AVERAGEIFS(统调负荷!$P:$P,统调负荷!$B:$B,Y$3,统调负荷!$C:$C,$A33)/10,"")</f>
        <v/>
      </c>
      <c r="Z33" s="89">
        <f>IFERROR(AVERAGEIFS(统调负荷!$P:$P,统调负荷!$B:$B,Z$3,统调负荷!$C:$C,$A33)/10,"")</f>
        <v/>
      </c>
      <c r="AA33" s="89">
        <f>IFERROR(AVERAGEIFS(统调负荷!$P:$P,统调负荷!$B:$B,AA$3,统调负荷!$C:$C,$A33)/10,"")</f>
        <v/>
      </c>
      <c r="AB33" s="89">
        <f>IFERROR(AVERAGEIFS(统调负荷!$P:$P,统调负荷!$B:$B,AB$3,统调负荷!$C:$C,$A33)/10,"")</f>
        <v/>
      </c>
      <c r="AC33" s="89">
        <f>IFERROR(AVERAGEIFS(统调负荷!$P:$P,统调负荷!$B:$B,AC$3,统调负荷!$C:$C,$A33)/10,"")</f>
        <v/>
      </c>
      <c r="AD33" s="89" t="n"/>
      <c r="AE33" s="23">
        <f>检修、备用和必开!$A31</f>
        <v/>
      </c>
      <c r="AF33" s="105">
        <f>IFERROR(OFFSET($A$3,ROW(AE30)*2,COLUMN(E32))-OFFSET($A$3,ROW(AE30)*2-1,COLUMN(E32)),"")</f>
        <v/>
      </c>
      <c r="AG33" s="105">
        <f>IFERROR(OFFSET($A$3,ROW(AF30)*2,COLUMN(F32))-OFFSET($A$3,ROW(AF30)*2-1,COLUMN(F32)),"")</f>
        <v/>
      </c>
      <c r="AH33" s="105">
        <f>IFERROR(OFFSET($A$3,ROW(AG30)*2,COLUMN(G32))-OFFSET($A$3,ROW(AG30)*2-1,COLUMN(G32)),"")</f>
        <v/>
      </c>
      <c r="AI33" s="105">
        <f>IFERROR(OFFSET($A$3,ROW(AH30)*2,COLUMN(H32))-OFFSET($A$3,ROW(AH30)*2-1,COLUMN(H32)),"")</f>
        <v/>
      </c>
      <c r="AJ33" s="105">
        <f>IFERROR(OFFSET($A$3,ROW(AI30)*2,COLUMN(I32))-OFFSET($A$3,ROW(AI30)*2-1,COLUMN(I32)),"")</f>
        <v/>
      </c>
      <c r="AK33" s="105">
        <f>IFERROR(OFFSET($A$3,ROW(AJ30)*2,COLUMN(J32))-OFFSET($A$3,ROW(AJ30)*2-1,COLUMN(J32)),"")</f>
        <v/>
      </c>
      <c r="AL33" s="105">
        <f>IFERROR(OFFSET($A$3,ROW(AK30)*2,COLUMN(K32))-OFFSET($A$3,ROW(AK30)*2-1,COLUMN(K32)),"")</f>
        <v/>
      </c>
      <c r="AM33" s="105">
        <f>IFERROR(OFFSET($A$3,ROW(AL30)*2,COLUMN(L32))-OFFSET($A$3,ROW(AL30)*2-1,COLUMN(L32)),"")</f>
        <v/>
      </c>
      <c r="AN33" s="105">
        <f>IFERROR(OFFSET($A$3,ROW(AM30)*2,COLUMN(M32))-OFFSET($A$3,ROW(AM30)*2-1,COLUMN(M32)),"")</f>
        <v/>
      </c>
      <c r="AO33" s="105">
        <f>IFERROR(OFFSET($A$3,ROW(AN30)*2,COLUMN(N32))-OFFSET($A$3,ROW(AN30)*2-1,COLUMN(N32)),"")</f>
        <v/>
      </c>
      <c r="AP33" s="105">
        <f>IFERROR(OFFSET($A$3,ROW(AO30)*2,COLUMN(O32))-OFFSET($A$3,ROW(AO30)*2-1,COLUMN(O32)),"")</f>
        <v/>
      </c>
      <c r="AQ33" s="105">
        <f>IFERROR(OFFSET($A$3,ROW(AP30)*2,COLUMN(P32))-OFFSET($A$3,ROW(AP30)*2-1,COLUMN(P32)),"")</f>
        <v/>
      </c>
      <c r="AR33" s="105">
        <f>IFERROR(OFFSET($A$3,ROW(AQ30)*2,COLUMN(Q32))-OFFSET($A$3,ROW(AQ30)*2-1,COLUMN(Q32)),"")</f>
        <v/>
      </c>
      <c r="AS33" s="105">
        <f>IFERROR(OFFSET($A$3,ROW(AR30)*2,COLUMN(R32))-OFFSET($A$3,ROW(AR30)*2-1,COLUMN(R32)),"")</f>
        <v/>
      </c>
      <c r="AT33" s="105">
        <f>IFERROR(OFFSET($A$3,ROW(AS30)*2,COLUMN(S32))-OFFSET($A$3,ROW(AS30)*2-1,COLUMN(S32)),"")</f>
        <v/>
      </c>
      <c r="AU33" s="105">
        <f>IFERROR(OFFSET($A$3,ROW(AT30)*2,COLUMN(T32))-OFFSET($A$3,ROW(AT30)*2-1,COLUMN(T32)),"")</f>
        <v/>
      </c>
      <c r="AV33" s="105">
        <f>IFERROR(OFFSET($A$3,ROW(AU30)*2,COLUMN(U32))-OFFSET($A$3,ROW(AU30)*2-1,COLUMN(U32)),"")</f>
        <v/>
      </c>
      <c r="AW33" s="105">
        <f>IFERROR(OFFSET($A$3,ROW(AV30)*2,COLUMN(V32))-OFFSET($A$3,ROW(AV30)*2-1,COLUMN(V32)),"")</f>
        <v/>
      </c>
      <c r="AX33" s="105">
        <f>IFERROR(OFFSET($A$3,ROW(AW30)*2,COLUMN(W32))-OFFSET($A$3,ROW(AW30)*2-1,COLUMN(W32)),"")</f>
        <v/>
      </c>
      <c r="AY33" s="105">
        <f>IFERROR(OFFSET($A$3,ROW(AX30)*2,COLUMN(X32))-OFFSET($A$3,ROW(AX30)*2-1,COLUMN(X32)),"")</f>
        <v/>
      </c>
      <c r="AZ33" s="105">
        <f>IFERROR(OFFSET($A$3,ROW(AY30)*2,COLUMN(Y32))-OFFSET($A$3,ROW(AY30)*2-1,COLUMN(Y32)),"")</f>
        <v/>
      </c>
      <c r="BA33" s="105">
        <f>IFERROR(OFFSET($A$3,ROW(AZ30)*2,COLUMN(Z32))-OFFSET($A$3,ROW(AZ30)*2-1,COLUMN(Z32)),"")</f>
        <v/>
      </c>
      <c r="BB33" s="105">
        <f>IFERROR(OFFSET($A$3,ROW(BA30)*2,COLUMN(AA32))-OFFSET($A$3,ROW(BA30)*2-1,COLUMN(AA32)),"")</f>
        <v/>
      </c>
      <c r="BC33" s="105">
        <f>IFERROR(OFFSET($A$3,ROW(BB30)*2,COLUMN(AB32))-OFFSET($A$3,ROW(BB30)*2-1,COLUMN(AB32)),"")</f>
        <v/>
      </c>
    </row>
    <row r="34">
      <c r="A34" s="97">
        <f>统调负荷24小时!A34</f>
        <v/>
      </c>
      <c r="B34" s="100" t="inlineStr">
        <is>
          <t>预测</t>
        </is>
      </c>
      <c r="C34" s="91">
        <f>IFERROR(AVERAGE(F34:AC34),"")</f>
        <v/>
      </c>
      <c r="D34" s="91">
        <f>IFERROR(MAX(F34:AC34),"")</f>
        <v/>
      </c>
      <c r="E34" s="91">
        <f>IFERROR(MIN(F34:AC34),"")</f>
        <v/>
      </c>
      <c r="F34" s="89">
        <f>IFERROR(AVERAGEIFS(统调负荷!$G:$G,统调负荷!$B:$B,F$3,统调负荷!$C:$C,$A34)/10,"")</f>
        <v/>
      </c>
      <c r="G34" s="89">
        <f>IFERROR(AVERAGEIFS(统调负荷!$G:$G,统调负荷!$B:$B,G$3,统调负荷!$C:$C,$A34)/10,"")</f>
        <v/>
      </c>
      <c r="H34" s="89">
        <f>IFERROR(AVERAGEIFS(统调负荷!$G:$G,统调负荷!$B:$B,H$3,统调负荷!$C:$C,$A34)/10,"")</f>
        <v/>
      </c>
      <c r="I34" s="89">
        <f>IFERROR(AVERAGEIFS(统调负荷!$G:$G,统调负荷!$B:$B,I$3,统调负荷!$C:$C,$A34)/10,"")</f>
        <v/>
      </c>
      <c r="J34" s="89">
        <f>IFERROR(AVERAGEIFS(统调负荷!$G:$G,统调负荷!$B:$B,J$3,统调负荷!$C:$C,$A34)/10,"")</f>
        <v/>
      </c>
      <c r="K34" s="89">
        <f>IFERROR(AVERAGEIFS(统调负荷!$G:$G,统调负荷!$B:$B,K$3,统调负荷!$C:$C,$A34)/10,"")</f>
        <v/>
      </c>
      <c r="L34" s="89">
        <f>IFERROR(AVERAGEIFS(统调负荷!$G:$G,统调负荷!$B:$B,L$3,统调负荷!$C:$C,$A34)/10,"")</f>
        <v/>
      </c>
      <c r="M34" s="89">
        <f>IFERROR(AVERAGEIFS(统调负荷!$G:$G,统调负荷!$B:$B,M$3,统调负荷!$C:$C,$A34)/10,"")</f>
        <v/>
      </c>
      <c r="N34" s="89">
        <f>IFERROR(AVERAGEIFS(统调负荷!$G:$G,统调负荷!$B:$B,N$3,统调负荷!$C:$C,$A34)/10,"")</f>
        <v/>
      </c>
      <c r="O34" s="89">
        <f>IFERROR(AVERAGEIFS(统调负荷!$G:$G,统调负荷!$B:$B,O$3,统调负荷!$C:$C,$A34)/10,"")</f>
        <v/>
      </c>
      <c r="P34" s="89">
        <f>IFERROR(AVERAGEIFS(统调负荷!$G:$G,统调负荷!$B:$B,P$3,统调负荷!$C:$C,$A34)/10,"")</f>
        <v/>
      </c>
      <c r="Q34" s="89">
        <f>IFERROR(AVERAGEIFS(统调负荷!$G:$G,统调负荷!$B:$B,Q$3,统调负荷!$C:$C,$A34)/10,"")</f>
        <v/>
      </c>
      <c r="R34" s="89">
        <f>IFERROR(AVERAGEIFS(统调负荷!$G:$G,统调负荷!$B:$B,R$3,统调负荷!$C:$C,$A34)/10,"")</f>
        <v/>
      </c>
      <c r="S34" s="89">
        <f>IFERROR(AVERAGEIFS(统调负荷!$G:$G,统调负荷!$B:$B,S$3,统调负荷!$C:$C,$A34)/10,"")</f>
        <v/>
      </c>
      <c r="T34" s="89">
        <f>IFERROR(AVERAGEIFS(统调负荷!$G:$G,统调负荷!$B:$B,T$3,统调负荷!$C:$C,$A34)/10,"")</f>
        <v/>
      </c>
      <c r="U34" s="89">
        <f>IFERROR(AVERAGEIFS(统调负荷!$G:$G,统调负荷!$B:$B,U$3,统调负荷!$C:$C,$A34)/10,"")</f>
        <v/>
      </c>
      <c r="V34" s="89">
        <f>IFERROR(AVERAGEIFS(统调负荷!$G:$G,统调负荷!$B:$B,V$3,统调负荷!$C:$C,$A34)/10,"")</f>
        <v/>
      </c>
      <c r="W34" s="89">
        <f>IFERROR(AVERAGEIFS(统调负荷!$G:$G,统调负荷!$B:$B,W$3,统调负荷!$C:$C,$A34)/10,"")</f>
        <v/>
      </c>
      <c r="X34" s="89">
        <f>IFERROR(AVERAGEIFS(统调负荷!$G:$G,统调负荷!$B:$B,X$3,统调负荷!$C:$C,$A34)/10,"")</f>
        <v/>
      </c>
      <c r="Y34" s="89">
        <f>IFERROR(AVERAGEIFS(统调负荷!$G:$G,统调负荷!$B:$B,Y$3,统调负荷!$C:$C,$A34)/10,"")</f>
        <v/>
      </c>
      <c r="Z34" s="89">
        <f>IFERROR(AVERAGEIFS(统调负荷!$G:$G,统调负荷!$B:$B,Z$3,统调负荷!$C:$C,$A34)/10,"")</f>
        <v/>
      </c>
      <c r="AA34" s="89">
        <f>IFERROR(AVERAGEIFS(统调负荷!$G:$G,统调负荷!$B:$B,AA$3,统调负荷!$C:$C,$A34)/10,"")</f>
        <v/>
      </c>
      <c r="AB34" s="89">
        <f>IFERROR(AVERAGEIFS(统调负荷!$G:$G,统调负荷!$B:$B,AB$3,统调负荷!$C:$C,$A34)/10,"")</f>
        <v/>
      </c>
      <c r="AC34" s="89">
        <f>IFERROR(AVERAGEIFS(统调负荷!$G:$G,统调负荷!$B:$B,AC$3,统调负荷!$C:$C,$A34)/10,"")</f>
        <v/>
      </c>
      <c r="AD34" s="89" t="n"/>
      <c r="AE34" s="23">
        <f>检修、备用和必开!$A32</f>
        <v/>
      </c>
      <c r="AF34" s="105">
        <f>IFERROR(OFFSET($A$3,ROW(AE31)*2,COLUMN(E33))-OFFSET($A$3,ROW(AE31)*2-1,COLUMN(E33)),"")</f>
        <v/>
      </c>
      <c r="AG34" s="105">
        <f>IFERROR(OFFSET($A$3,ROW(AF31)*2,COLUMN(F33))-OFFSET($A$3,ROW(AF31)*2-1,COLUMN(F33)),"")</f>
        <v/>
      </c>
      <c r="AH34" s="105">
        <f>IFERROR(OFFSET($A$3,ROW(AG31)*2,COLUMN(G33))-OFFSET($A$3,ROW(AG31)*2-1,COLUMN(G33)),"")</f>
        <v/>
      </c>
      <c r="AI34" s="105">
        <f>IFERROR(OFFSET($A$3,ROW(AH31)*2,COLUMN(H33))-OFFSET($A$3,ROW(AH31)*2-1,COLUMN(H33)),"")</f>
        <v/>
      </c>
      <c r="AJ34" s="105">
        <f>IFERROR(OFFSET($A$3,ROW(AI31)*2,COLUMN(I33))-OFFSET($A$3,ROW(AI31)*2-1,COLUMN(I33)),"")</f>
        <v/>
      </c>
      <c r="AK34" s="105">
        <f>IFERROR(OFFSET($A$3,ROW(AJ31)*2,COLUMN(J33))-OFFSET($A$3,ROW(AJ31)*2-1,COLUMN(J33)),"")</f>
        <v/>
      </c>
      <c r="AL34" s="105">
        <f>IFERROR(OFFSET($A$3,ROW(AK31)*2,COLUMN(K33))-OFFSET($A$3,ROW(AK31)*2-1,COLUMN(K33)),"")</f>
        <v/>
      </c>
      <c r="AM34" s="105">
        <f>IFERROR(OFFSET($A$3,ROW(AL31)*2,COLUMN(L33))-OFFSET($A$3,ROW(AL31)*2-1,COLUMN(L33)),"")</f>
        <v/>
      </c>
      <c r="AN34" s="105">
        <f>IFERROR(OFFSET($A$3,ROW(AM31)*2,COLUMN(M33))-OFFSET($A$3,ROW(AM31)*2-1,COLUMN(M33)),"")</f>
        <v/>
      </c>
      <c r="AO34" s="105">
        <f>IFERROR(OFFSET($A$3,ROW(AN31)*2,COLUMN(N33))-OFFSET($A$3,ROW(AN31)*2-1,COLUMN(N33)),"")</f>
        <v/>
      </c>
      <c r="AP34" s="105">
        <f>IFERROR(OFFSET($A$3,ROW(AO31)*2,COLUMN(O33))-OFFSET($A$3,ROW(AO31)*2-1,COLUMN(O33)),"")</f>
        <v/>
      </c>
      <c r="AQ34" s="105">
        <f>IFERROR(OFFSET($A$3,ROW(AP31)*2,COLUMN(P33))-OFFSET($A$3,ROW(AP31)*2-1,COLUMN(P33)),"")</f>
        <v/>
      </c>
      <c r="AR34" s="105">
        <f>IFERROR(OFFSET($A$3,ROW(AQ31)*2,COLUMN(Q33))-OFFSET($A$3,ROW(AQ31)*2-1,COLUMN(Q33)),"")</f>
        <v/>
      </c>
      <c r="AS34" s="105">
        <f>IFERROR(OFFSET($A$3,ROW(AR31)*2,COLUMN(R33))-OFFSET($A$3,ROW(AR31)*2-1,COLUMN(R33)),"")</f>
        <v/>
      </c>
      <c r="AT34" s="105">
        <f>IFERROR(OFFSET($A$3,ROW(AS31)*2,COLUMN(S33))-OFFSET($A$3,ROW(AS31)*2-1,COLUMN(S33)),"")</f>
        <v/>
      </c>
      <c r="AU34" s="105">
        <f>IFERROR(OFFSET($A$3,ROW(AT31)*2,COLUMN(T33))-OFFSET($A$3,ROW(AT31)*2-1,COLUMN(T33)),"")</f>
        <v/>
      </c>
      <c r="AV34" s="105">
        <f>IFERROR(OFFSET($A$3,ROW(AU31)*2,COLUMN(U33))-OFFSET($A$3,ROW(AU31)*2-1,COLUMN(U33)),"")</f>
        <v/>
      </c>
      <c r="AW34" s="105">
        <f>IFERROR(OFFSET($A$3,ROW(AV31)*2,COLUMN(V33))-OFFSET($A$3,ROW(AV31)*2-1,COLUMN(V33)),"")</f>
        <v/>
      </c>
      <c r="AX34" s="105">
        <f>IFERROR(OFFSET($A$3,ROW(AW31)*2,COLUMN(W33))-OFFSET($A$3,ROW(AW31)*2-1,COLUMN(W33)),"")</f>
        <v/>
      </c>
      <c r="AY34" s="105">
        <f>IFERROR(OFFSET($A$3,ROW(AX31)*2,COLUMN(X33))-OFFSET($A$3,ROW(AX31)*2-1,COLUMN(X33)),"")</f>
        <v/>
      </c>
      <c r="AZ34" s="105">
        <f>IFERROR(OFFSET($A$3,ROW(AY31)*2,COLUMN(Y33))-OFFSET($A$3,ROW(AY31)*2-1,COLUMN(Y33)),"")</f>
        <v/>
      </c>
      <c r="BA34" s="105">
        <f>IFERROR(OFFSET($A$3,ROW(AZ31)*2,COLUMN(Z33))-OFFSET($A$3,ROW(AZ31)*2-1,COLUMN(Z33)),"")</f>
        <v/>
      </c>
      <c r="BB34" s="105">
        <f>IFERROR(OFFSET($A$3,ROW(BA31)*2,COLUMN(AA33))-OFFSET($A$3,ROW(BA31)*2-1,COLUMN(AA33)),"")</f>
        <v/>
      </c>
      <c r="BC34" s="105">
        <f>IFERROR(OFFSET($A$3,ROW(BB31)*2,COLUMN(AB33))-OFFSET($A$3,ROW(BB31)*2-1,COLUMN(AB33)),"")</f>
        <v/>
      </c>
    </row>
    <row r="35">
      <c r="A35" s="97">
        <f>统调负荷24小时!A35</f>
        <v/>
      </c>
      <c r="B35" s="100" t="inlineStr">
        <is>
          <t>实际</t>
        </is>
      </c>
      <c r="C35" s="91">
        <f>IFERROR(AVERAGE(F35:AC35),"")</f>
        <v/>
      </c>
      <c r="D35" s="91">
        <f>IFERROR(MAX(F35:AC35),"")</f>
        <v/>
      </c>
      <c r="E35" s="91">
        <f>IFERROR(MIN(F35:AC35),"")</f>
        <v/>
      </c>
      <c r="F35" s="89">
        <f>IFERROR(AVERAGEIFS(统调负荷!$P:$P,统调负荷!$B:$B,F$3,统调负荷!$C:$C,$A35)/10,"")</f>
        <v/>
      </c>
      <c r="G35" s="89">
        <f>IFERROR(AVERAGEIFS(统调负荷!$P:$P,统调负荷!$B:$B,G$3,统调负荷!$C:$C,$A35)/10,"")</f>
        <v/>
      </c>
      <c r="H35" s="89">
        <f>IFERROR(AVERAGEIFS(统调负荷!$P:$P,统调负荷!$B:$B,H$3,统调负荷!$C:$C,$A35)/10,"")</f>
        <v/>
      </c>
      <c r="I35" s="89">
        <f>IFERROR(AVERAGEIFS(统调负荷!$P:$P,统调负荷!$B:$B,I$3,统调负荷!$C:$C,$A35)/10,"")</f>
        <v/>
      </c>
      <c r="J35" s="89">
        <f>IFERROR(AVERAGEIFS(统调负荷!$P:$P,统调负荷!$B:$B,J$3,统调负荷!$C:$C,$A35)/10,"")</f>
        <v/>
      </c>
      <c r="K35" s="89">
        <f>IFERROR(AVERAGEIFS(统调负荷!$P:$P,统调负荷!$B:$B,K$3,统调负荷!$C:$C,$A35)/10,"")</f>
        <v/>
      </c>
      <c r="L35" s="89">
        <f>IFERROR(AVERAGEIFS(统调负荷!$P:$P,统调负荷!$B:$B,L$3,统调负荷!$C:$C,$A35)/10,"")</f>
        <v/>
      </c>
      <c r="M35" s="89">
        <f>IFERROR(AVERAGEIFS(统调负荷!$P:$P,统调负荷!$B:$B,M$3,统调负荷!$C:$C,$A35)/10,"")</f>
        <v/>
      </c>
      <c r="N35" s="89">
        <f>IFERROR(AVERAGEIFS(统调负荷!$P:$P,统调负荷!$B:$B,N$3,统调负荷!$C:$C,$A35)/10,"")</f>
        <v/>
      </c>
      <c r="O35" s="89">
        <f>IFERROR(AVERAGEIFS(统调负荷!$P:$P,统调负荷!$B:$B,O$3,统调负荷!$C:$C,$A35)/10,"")</f>
        <v/>
      </c>
      <c r="P35" s="89">
        <f>IFERROR(AVERAGEIFS(统调负荷!$P:$P,统调负荷!$B:$B,P$3,统调负荷!$C:$C,$A35)/10,"")</f>
        <v/>
      </c>
      <c r="Q35" s="89">
        <f>IFERROR(AVERAGEIFS(统调负荷!$P:$P,统调负荷!$B:$B,Q$3,统调负荷!$C:$C,$A35)/10,"")</f>
        <v/>
      </c>
      <c r="R35" s="89">
        <f>IFERROR(AVERAGEIFS(统调负荷!$P:$P,统调负荷!$B:$B,R$3,统调负荷!$C:$C,$A35)/10,"")</f>
        <v/>
      </c>
      <c r="S35" s="89">
        <f>IFERROR(AVERAGEIFS(统调负荷!$P:$P,统调负荷!$B:$B,S$3,统调负荷!$C:$C,$A35)/10,"")</f>
        <v/>
      </c>
      <c r="T35" s="89">
        <f>IFERROR(AVERAGEIFS(统调负荷!$P:$P,统调负荷!$B:$B,T$3,统调负荷!$C:$C,$A35)/10,"")</f>
        <v/>
      </c>
      <c r="U35" s="89">
        <f>IFERROR(AVERAGEIFS(统调负荷!$P:$P,统调负荷!$B:$B,U$3,统调负荷!$C:$C,$A35)/10,"")</f>
        <v/>
      </c>
      <c r="V35" s="89">
        <f>IFERROR(AVERAGEIFS(统调负荷!$P:$P,统调负荷!$B:$B,V$3,统调负荷!$C:$C,$A35)/10,"")</f>
        <v/>
      </c>
      <c r="W35" s="89">
        <f>IFERROR(AVERAGEIFS(统调负荷!$P:$P,统调负荷!$B:$B,W$3,统调负荷!$C:$C,$A35)/10,"")</f>
        <v/>
      </c>
      <c r="X35" s="89">
        <f>IFERROR(AVERAGEIFS(统调负荷!$P:$P,统调负荷!$B:$B,X$3,统调负荷!$C:$C,$A35)/10,"")</f>
        <v/>
      </c>
      <c r="Y35" s="89">
        <f>IFERROR(AVERAGEIFS(统调负荷!$P:$P,统调负荷!$B:$B,Y$3,统调负荷!$C:$C,$A35)/10,"")</f>
        <v/>
      </c>
      <c r="Z35" s="89">
        <f>IFERROR(AVERAGEIFS(统调负荷!$P:$P,统调负荷!$B:$B,Z$3,统调负荷!$C:$C,$A35)/10,"")</f>
        <v/>
      </c>
      <c r="AA35" s="89">
        <f>IFERROR(AVERAGEIFS(统调负荷!$P:$P,统调负荷!$B:$B,AA$3,统调负荷!$C:$C,$A35)/10,"")</f>
        <v/>
      </c>
      <c r="AB35" s="89">
        <f>IFERROR(AVERAGEIFS(统调负荷!$P:$P,统调负荷!$B:$B,AB$3,统调负荷!$C:$C,$A35)/10,"")</f>
        <v/>
      </c>
      <c r="AC35" s="89">
        <f>IFERROR(AVERAGEIFS(统调负荷!$P:$P,统调负荷!$B:$B,AC$3,统调负荷!$C:$C,$A35)/10,"")</f>
        <v/>
      </c>
      <c r="AD35" s="89" t="n"/>
    </row>
    <row r="36">
      <c r="A36" s="97">
        <f>统调负荷24小时!A36</f>
        <v/>
      </c>
      <c r="B36" s="100" t="inlineStr">
        <is>
          <t>预测</t>
        </is>
      </c>
      <c r="C36" s="91">
        <f>IFERROR(AVERAGE(F36:AC36),"")</f>
        <v/>
      </c>
      <c r="D36" s="91">
        <f>IFERROR(MAX(F36:AC36),"")</f>
        <v/>
      </c>
      <c r="E36" s="91">
        <f>IFERROR(MIN(F36:AC36),"")</f>
        <v/>
      </c>
      <c r="F36" s="89">
        <f>IFERROR(AVERAGEIFS(统调负荷!$G:$G,统调负荷!$B:$B,F$3,统调负荷!$C:$C,$A36)/10,"")</f>
        <v/>
      </c>
      <c r="G36" s="89">
        <f>IFERROR(AVERAGEIFS(统调负荷!$G:$G,统调负荷!$B:$B,G$3,统调负荷!$C:$C,$A36)/10,"")</f>
        <v/>
      </c>
      <c r="H36" s="89">
        <f>IFERROR(AVERAGEIFS(统调负荷!$G:$G,统调负荷!$B:$B,H$3,统调负荷!$C:$C,$A36)/10,"")</f>
        <v/>
      </c>
      <c r="I36" s="89">
        <f>IFERROR(AVERAGEIFS(统调负荷!$G:$G,统调负荷!$B:$B,I$3,统调负荷!$C:$C,$A36)/10,"")</f>
        <v/>
      </c>
      <c r="J36" s="89">
        <f>IFERROR(AVERAGEIFS(统调负荷!$G:$G,统调负荷!$B:$B,J$3,统调负荷!$C:$C,$A36)/10,"")</f>
        <v/>
      </c>
      <c r="K36" s="89">
        <f>IFERROR(AVERAGEIFS(统调负荷!$G:$G,统调负荷!$B:$B,K$3,统调负荷!$C:$C,$A36)/10,"")</f>
        <v/>
      </c>
      <c r="L36" s="89">
        <f>IFERROR(AVERAGEIFS(统调负荷!$G:$G,统调负荷!$B:$B,L$3,统调负荷!$C:$C,$A36)/10,"")</f>
        <v/>
      </c>
      <c r="M36" s="89">
        <f>IFERROR(AVERAGEIFS(统调负荷!$G:$G,统调负荷!$B:$B,M$3,统调负荷!$C:$C,$A36)/10,"")</f>
        <v/>
      </c>
      <c r="N36" s="89">
        <f>IFERROR(AVERAGEIFS(统调负荷!$G:$G,统调负荷!$B:$B,N$3,统调负荷!$C:$C,$A36)/10,"")</f>
        <v/>
      </c>
      <c r="O36" s="89">
        <f>IFERROR(AVERAGEIFS(统调负荷!$G:$G,统调负荷!$B:$B,O$3,统调负荷!$C:$C,$A36)/10,"")</f>
        <v/>
      </c>
      <c r="P36" s="89">
        <f>IFERROR(AVERAGEIFS(统调负荷!$G:$G,统调负荷!$B:$B,P$3,统调负荷!$C:$C,$A36)/10,"")</f>
        <v/>
      </c>
      <c r="Q36" s="89">
        <f>IFERROR(AVERAGEIFS(统调负荷!$G:$G,统调负荷!$B:$B,Q$3,统调负荷!$C:$C,$A36)/10,"")</f>
        <v/>
      </c>
      <c r="R36" s="89">
        <f>IFERROR(AVERAGEIFS(统调负荷!$G:$G,统调负荷!$B:$B,R$3,统调负荷!$C:$C,$A36)/10,"")</f>
        <v/>
      </c>
      <c r="S36" s="89">
        <f>IFERROR(AVERAGEIFS(统调负荷!$G:$G,统调负荷!$B:$B,S$3,统调负荷!$C:$C,$A36)/10,"")</f>
        <v/>
      </c>
      <c r="T36" s="89">
        <f>IFERROR(AVERAGEIFS(统调负荷!$G:$G,统调负荷!$B:$B,T$3,统调负荷!$C:$C,$A36)/10,"")</f>
        <v/>
      </c>
      <c r="U36" s="89">
        <f>IFERROR(AVERAGEIFS(统调负荷!$G:$G,统调负荷!$B:$B,U$3,统调负荷!$C:$C,$A36)/10,"")</f>
        <v/>
      </c>
      <c r="V36" s="89">
        <f>IFERROR(AVERAGEIFS(统调负荷!$G:$G,统调负荷!$B:$B,V$3,统调负荷!$C:$C,$A36)/10,"")</f>
        <v/>
      </c>
      <c r="W36" s="89">
        <f>IFERROR(AVERAGEIFS(统调负荷!$G:$G,统调负荷!$B:$B,W$3,统调负荷!$C:$C,$A36)/10,"")</f>
        <v/>
      </c>
      <c r="X36" s="89">
        <f>IFERROR(AVERAGEIFS(统调负荷!$G:$G,统调负荷!$B:$B,X$3,统调负荷!$C:$C,$A36)/10,"")</f>
        <v/>
      </c>
      <c r="Y36" s="89">
        <f>IFERROR(AVERAGEIFS(统调负荷!$G:$G,统调负荷!$B:$B,Y$3,统调负荷!$C:$C,$A36)/10,"")</f>
        <v/>
      </c>
      <c r="Z36" s="89">
        <f>IFERROR(AVERAGEIFS(统调负荷!$G:$G,统调负荷!$B:$B,Z$3,统调负荷!$C:$C,$A36)/10,"")</f>
        <v/>
      </c>
      <c r="AA36" s="89">
        <f>IFERROR(AVERAGEIFS(统调负荷!$G:$G,统调负荷!$B:$B,AA$3,统调负荷!$C:$C,$A36)/10,"")</f>
        <v/>
      </c>
      <c r="AB36" s="89">
        <f>IFERROR(AVERAGEIFS(统调负荷!$G:$G,统调负荷!$B:$B,AB$3,统调负荷!$C:$C,$A36)/10,"")</f>
        <v/>
      </c>
      <c r="AC36" s="89">
        <f>IFERROR(AVERAGEIFS(统调负荷!$G:$G,统调负荷!$B:$B,AC$3,统调负荷!$C:$C,$A36)/10,"")</f>
        <v/>
      </c>
      <c r="AD36" s="89" t="n"/>
    </row>
    <row r="37">
      <c r="A37" s="97">
        <f>统调负荷24小时!A37</f>
        <v/>
      </c>
      <c r="B37" s="100" t="inlineStr">
        <is>
          <t>实际</t>
        </is>
      </c>
      <c r="C37" s="91">
        <f>IFERROR(AVERAGE(F37:AC37),"")</f>
        <v/>
      </c>
      <c r="D37" s="91">
        <f>IFERROR(MAX(F37:AC37),"")</f>
        <v/>
      </c>
      <c r="E37" s="91">
        <f>IFERROR(MIN(F37:AC37),"")</f>
        <v/>
      </c>
      <c r="F37" s="89">
        <f>IFERROR(AVERAGEIFS(统调负荷!$P:$P,统调负荷!$B:$B,F$3,统调负荷!$C:$C,$A37)/10,"")</f>
        <v/>
      </c>
      <c r="G37" s="89">
        <f>IFERROR(AVERAGEIFS(统调负荷!$P:$P,统调负荷!$B:$B,G$3,统调负荷!$C:$C,$A37)/10,"")</f>
        <v/>
      </c>
      <c r="H37" s="89">
        <f>IFERROR(AVERAGEIFS(统调负荷!$P:$P,统调负荷!$B:$B,H$3,统调负荷!$C:$C,$A37)/10,"")</f>
        <v/>
      </c>
      <c r="I37" s="89">
        <f>IFERROR(AVERAGEIFS(统调负荷!$P:$P,统调负荷!$B:$B,I$3,统调负荷!$C:$C,$A37)/10,"")</f>
        <v/>
      </c>
      <c r="J37" s="89">
        <f>IFERROR(AVERAGEIFS(统调负荷!$P:$P,统调负荷!$B:$B,J$3,统调负荷!$C:$C,$A37)/10,"")</f>
        <v/>
      </c>
      <c r="K37" s="89">
        <f>IFERROR(AVERAGEIFS(统调负荷!$P:$P,统调负荷!$B:$B,K$3,统调负荷!$C:$C,$A37)/10,"")</f>
        <v/>
      </c>
      <c r="L37" s="89">
        <f>IFERROR(AVERAGEIFS(统调负荷!$P:$P,统调负荷!$B:$B,L$3,统调负荷!$C:$C,$A37)/10,"")</f>
        <v/>
      </c>
      <c r="M37" s="89">
        <f>IFERROR(AVERAGEIFS(统调负荷!$P:$P,统调负荷!$B:$B,M$3,统调负荷!$C:$C,$A37)/10,"")</f>
        <v/>
      </c>
      <c r="N37" s="89">
        <f>IFERROR(AVERAGEIFS(统调负荷!$P:$P,统调负荷!$B:$B,N$3,统调负荷!$C:$C,$A37)/10,"")</f>
        <v/>
      </c>
      <c r="O37" s="89">
        <f>IFERROR(AVERAGEIFS(统调负荷!$P:$P,统调负荷!$B:$B,O$3,统调负荷!$C:$C,$A37)/10,"")</f>
        <v/>
      </c>
      <c r="P37" s="89">
        <f>IFERROR(AVERAGEIFS(统调负荷!$P:$P,统调负荷!$B:$B,P$3,统调负荷!$C:$C,$A37)/10,"")</f>
        <v/>
      </c>
      <c r="Q37" s="89">
        <f>IFERROR(AVERAGEIFS(统调负荷!$P:$P,统调负荷!$B:$B,Q$3,统调负荷!$C:$C,$A37)/10,"")</f>
        <v/>
      </c>
      <c r="R37" s="89">
        <f>IFERROR(AVERAGEIFS(统调负荷!$P:$P,统调负荷!$B:$B,R$3,统调负荷!$C:$C,$A37)/10,"")</f>
        <v/>
      </c>
      <c r="S37" s="89">
        <f>IFERROR(AVERAGEIFS(统调负荷!$P:$P,统调负荷!$B:$B,S$3,统调负荷!$C:$C,$A37)/10,"")</f>
        <v/>
      </c>
      <c r="T37" s="89">
        <f>IFERROR(AVERAGEIFS(统调负荷!$P:$P,统调负荷!$B:$B,T$3,统调负荷!$C:$C,$A37)/10,"")</f>
        <v/>
      </c>
      <c r="U37" s="89">
        <f>IFERROR(AVERAGEIFS(统调负荷!$P:$P,统调负荷!$B:$B,U$3,统调负荷!$C:$C,$A37)/10,"")</f>
        <v/>
      </c>
      <c r="V37" s="89">
        <f>IFERROR(AVERAGEIFS(统调负荷!$P:$P,统调负荷!$B:$B,V$3,统调负荷!$C:$C,$A37)/10,"")</f>
        <v/>
      </c>
      <c r="W37" s="89">
        <f>IFERROR(AVERAGEIFS(统调负荷!$P:$P,统调负荷!$B:$B,W$3,统调负荷!$C:$C,$A37)/10,"")</f>
        <v/>
      </c>
      <c r="X37" s="89">
        <f>IFERROR(AVERAGEIFS(统调负荷!$P:$P,统调负荷!$B:$B,X$3,统调负荷!$C:$C,$A37)/10,"")</f>
        <v/>
      </c>
      <c r="Y37" s="89">
        <f>IFERROR(AVERAGEIFS(统调负荷!$P:$P,统调负荷!$B:$B,Y$3,统调负荷!$C:$C,$A37)/10,"")</f>
        <v/>
      </c>
      <c r="Z37" s="89">
        <f>IFERROR(AVERAGEIFS(统调负荷!$P:$P,统调负荷!$B:$B,Z$3,统调负荷!$C:$C,$A37)/10,"")</f>
        <v/>
      </c>
      <c r="AA37" s="89">
        <f>IFERROR(AVERAGEIFS(统调负荷!$P:$P,统调负荷!$B:$B,AA$3,统调负荷!$C:$C,$A37)/10,"")</f>
        <v/>
      </c>
      <c r="AB37" s="89">
        <f>IFERROR(AVERAGEIFS(统调负荷!$P:$P,统调负荷!$B:$B,AB$3,统调负荷!$C:$C,$A37)/10,"")</f>
        <v/>
      </c>
      <c r="AC37" s="89">
        <f>IFERROR(AVERAGEIFS(统调负荷!$P:$P,统调负荷!$B:$B,AC$3,统调负荷!$C:$C,$A37)/10,"")</f>
        <v/>
      </c>
      <c r="AD37" s="89" t="n"/>
    </row>
    <row r="38">
      <c r="A38" s="97">
        <f>统调负荷24小时!A38</f>
        <v/>
      </c>
      <c r="B38" s="100" t="inlineStr">
        <is>
          <t>预测</t>
        </is>
      </c>
      <c r="C38" s="91">
        <f>IFERROR(AVERAGE(F38:AC38),"")</f>
        <v/>
      </c>
      <c r="D38" s="91">
        <f>IFERROR(MAX(F38:AC38),"")</f>
        <v/>
      </c>
      <c r="E38" s="91">
        <f>IFERROR(MIN(F38:AC38),"")</f>
        <v/>
      </c>
      <c r="F38" s="89">
        <f>IFERROR(AVERAGEIFS(统调负荷!$G:$G,统调负荷!$B:$B,F$3,统调负荷!$C:$C,$A38)/10,"")</f>
        <v/>
      </c>
      <c r="G38" s="89">
        <f>IFERROR(AVERAGEIFS(统调负荷!$G:$G,统调负荷!$B:$B,G$3,统调负荷!$C:$C,$A38)/10,"")</f>
        <v/>
      </c>
      <c r="H38" s="89">
        <f>IFERROR(AVERAGEIFS(统调负荷!$G:$G,统调负荷!$B:$B,H$3,统调负荷!$C:$C,$A38)/10,"")</f>
        <v/>
      </c>
      <c r="I38" s="89">
        <f>IFERROR(AVERAGEIFS(统调负荷!$G:$G,统调负荷!$B:$B,I$3,统调负荷!$C:$C,$A38)/10,"")</f>
        <v/>
      </c>
      <c r="J38" s="89">
        <f>IFERROR(AVERAGEIFS(统调负荷!$G:$G,统调负荷!$B:$B,J$3,统调负荷!$C:$C,$A38)/10,"")</f>
        <v/>
      </c>
      <c r="K38" s="89">
        <f>IFERROR(AVERAGEIFS(统调负荷!$G:$G,统调负荷!$B:$B,K$3,统调负荷!$C:$C,$A38)/10,"")</f>
        <v/>
      </c>
      <c r="L38" s="89">
        <f>IFERROR(AVERAGEIFS(统调负荷!$G:$G,统调负荷!$B:$B,L$3,统调负荷!$C:$C,$A38)/10,"")</f>
        <v/>
      </c>
      <c r="M38" s="89">
        <f>IFERROR(AVERAGEIFS(统调负荷!$G:$G,统调负荷!$B:$B,M$3,统调负荷!$C:$C,$A38)/10,"")</f>
        <v/>
      </c>
      <c r="N38" s="89">
        <f>IFERROR(AVERAGEIFS(统调负荷!$G:$G,统调负荷!$B:$B,N$3,统调负荷!$C:$C,$A38)/10,"")</f>
        <v/>
      </c>
      <c r="O38" s="89">
        <f>IFERROR(AVERAGEIFS(统调负荷!$G:$G,统调负荷!$B:$B,O$3,统调负荷!$C:$C,$A38)/10,"")</f>
        <v/>
      </c>
      <c r="P38" s="89">
        <f>IFERROR(AVERAGEIFS(统调负荷!$G:$G,统调负荷!$B:$B,P$3,统调负荷!$C:$C,$A38)/10,"")</f>
        <v/>
      </c>
      <c r="Q38" s="89">
        <f>IFERROR(AVERAGEIFS(统调负荷!$G:$G,统调负荷!$B:$B,Q$3,统调负荷!$C:$C,$A38)/10,"")</f>
        <v/>
      </c>
      <c r="R38" s="89">
        <f>IFERROR(AVERAGEIFS(统调负荷!$G:$G,统调负荷!$B:$B,R$3,统调负荷!$C:$C,$A38)/10,"")</f>
        <v/>
      </c>
      <c r="S38" s="89">
        <f>IFERROR(AVERAGEIFS(统调负荷!$G:$G,统调负荷!$B:$B,S$3,统调负荷!$C:$C,$A38)/10,"")</f>
        <v/>
      </c>
      <c r="T38" s="89">
        <f>IFERROR(AVERAGEIFS(统调负荷!$G:$G,统调负荷!$B:$B,T$3,统调负荷!$C:$C,$A38)/10,"")</f>
        <v/>
      </c>
      <c r="U38" s="89">
        <f>IFERROR(AVERAGEIFS(统调负荷!$G:$G,统调负荷!$B:$B,U$3,统调负荷!$C:$C,$A38)/10,"")</f>
        <v/>
      </c>
      <c r="V38" s="89">
        <f>IFERROR(AVERAGEIFS(统调负荷!$G:$G,统调负荷!$B:$B,V$3,统调负荷!$C:$C,$A38)/10,"")</f>
        <v/>
      </c>
      <c r="W38" s="89">
        <f>IFERROR(AVERAGEIFS(统调负荷!$G:$G,统调负荷!$B:$B,W$3,统调负荷!$C:$C,$A38)/10,"")</f>
        <v/>
      </c>
      <c r="X38" s="89">
        <f>IFERROR(AVERAGEIFS(统调负荷!$G:$G,统调负荷!$B:$B,X$3,统调负荷!$C:$C,$A38)/10,"")</f>
        <v/>
      </c>
      <c r="Y38" s="89">
        <f>IFERROR(AVERAGEIFS(统调负荷!$G:$G,统调负荷!$B:$B,Y$3,统调负荷!$C:$C,$A38)/10,"")</f>
        <v/>
      </c>
      <c r="Z38" s="89">
        <f>IFERROR(AVERAGEIFS(统调负荷!$G:$G,统调负荷!$B:$B,Z$3,统调负荷!$C:$C,$A38)/10,"")</f>
        <v/>
      </c>
      <c r="AA38" s="89">
        <f>IFERROR(AVERAGEIFS(统调负荷!$G:$G,统调负荷!$B:$B,AA$3,统调负荷!$C:$C,$A38)/10,"")</f>
        <v/>
      </c>
      <c r="AB38" s="89">
        <f>IFERROR(AVERAGEIFS(统调负荷!$G:$G,统调负荷!$B:$B,AB$3,统调负荷!$C:$C,$A38)/10,"")</f>
        <v/>
      </c>
      <c r="AC38" s="89">
        <f>IFERROR(AVERAGEIFS(统调负荷!$G:$G,统调负荷!$B:$B,AC$3,统调负荷!$C:$C,$A38)/10,"")</f>
        <v/>
      </c>
      <c r="AD38" s="89" t="n"/>
    </row>
    <row r="39">
      <c r="A39" s="97">
        <f>统调负荷24小时!A39</f>
        <v/>
      </c>
      <c r="B39" s="100" t="inlineStr">
        <is>
          <t>实际</t>
        </is>
      </c>
      <c r="C39" s="91">
        <f>IFERROR(AVERAGE(F39:AC39),"")</f>
        <v/>
      </c>
      <c r="D39" s="91">
        <f>IFERROR(MAX(F39:AC39),"")</f>
        <v/>
      </c>
      <c r="E39" s="91">
        <f>IFERROR(MIN(F39:AC39),"")</f>
        <v/>
      </c>
      <c r="F39" s="89">
        <f>IFERROR(AVERAGEIFS(统调负荷!$P:$P,统调负荷!$B:$B,F$3,统调负荷!$C:$C,$A39)/10,"")</f>
        <v/>
      </c>
      <c r="G39" s="89">
        <f>IFERROR(AVERAGEIFS(统调负荷!$P:$P,统调负荷!$B:$B,G$3,统调负荷!$C:$C,$A39)/10,"")</f>
        <v/>
      </c>
      <c r="H39" s="89">
        <f>IFERROR(AVERAGEIFS(统调负荷!$P:$P,统调负荷!$B:$B,H$3,统调负荷!$C:$C,$A39)/10,"")</f>
        <v/>
      </c>
      <c r="I39" s="89">
        <f>IFERROR(AVERAGEIFS(统调负荷!$P:$P,统调负荷!$B:$B,I$3,统调负荷!$C:$C,$A39)/10,"")</f>
        <v/>
      </c>
      <c r="J39" s="89">
        <f>IFERROR(AVERAGEIFS(统调负荷!$P:$P,统调负荷!$B:$B,J$3,统调负荷!$C:$C,$A39)/10,"")</f>
        <v/>
      </c>
      <c r="K39" s="89">
        <f>IFERROR(AVERAGEIFS(统调负荷!$P:$P,统调负荷!$B:$B,K$3,统调负荷!$C:$C,$A39)/10,"")</f>
        <v/>
      </c>
      <c r="L39" s="89">
        <f>IFERROR(AVERAGEIFS(统调负荷!$P:$P,统调负荷!$B:$B,L$3,统调负荷!$C:$C,$A39)/10,"")</f>
        <v/>
      </c>
      <c r="M39" s="89">
        <f>IFERROR(AVERAGEIFS(统调负荷!$P:$P,统调负荷!$B:$B,M$3,统调负荷!$C:$C,$A39)/10,"")</f>
        <v/>
      </c>
      <c r="N39" s="89">
        <f>IFERROR(AVERAGEIFS(统调负荷!$P:$P,统调负荷!$B:$B,N$3,统调负荷!$C:$C,$A39)/10,"")</f>
        <v/>
      </c>
      <c r="O39" s="89">
        <f>IFERROR(AVERAGEIFS(统调负荷!$P:$P,统调负荷!$B:$B,O$3,统调负荷!$C:$C,$A39)/10,"")</f>
        <v/>
      </c>
      <c r="P39" s="89">
        <f>IFERROR(AVERAGEIFS(统调负荷!$P:$P,统调负荷!$B:$B,P$3,统调负荷!$C:$C,$A39)/10,"")</f>
        <v/>
      </c>
      <c r="Q39" s="89">
        <f>IFERROR(AVERAGEIFS(统调负荷!$P:$P,统调负荷!$B:$B,Q$3,统调负荷!$C:$C,$A39)/10,"")</f>
        <v/>
      </c>
      <c r="R39" s="89">
        <f>IFERROR(AVERAGEIFS(统调负荷!$P:$P,统调负荷!$B:$B,R$3,统调负荷!$C:$C,$A39)/10,"")</f>
        <v/>
      </c>
      <c r="S39" s="89">
        <f>IFERROR(AVERAGEIFS(统调负荷!$P:$P,统调负荷!$B:$B,S$3,统调负荷!$C:$C,$A39)/10,"")</f>
        <v/>
      </c>
      <c r="T39" s="89">
        <f>IFERROR(AVERAGEIFS(统调负荷!$P:$P,统调负荷!$B:$B,T$3,统调负荷!$C:$C,$A39)/10,"")</f>
        <v/>
      </c>
      <c r="U39" s="89">
        <f>IFERROR(AVERAGEIFS(统调负荷!$P:$P,统调负荷!$B:$B,U$3,统调负荷!$C:$C,$A39)/10,"")</f>
        <v/>
      </c>
      <c r="V39" s="89">
        <f>IFERROR(AVERAGEIFS(统调负荷!$P:$P,统调负荷!$B:$B,V$3,统调负荷!$C:$C,$A39)/10,"")</f>
        <v/>
      </c>
      <c r="W39" s="89">
        <f>IFERROR(AVERAGEIFS(统调负荷!$P:$P,统调负荷!$B:$B,W$3,统调负荷!$C:$C,$A39)/10,"")</f>
        <v/>
      </c>
      <c r="X39" s="89">
        <f>IFERROR(AVERAGEIFS(统调负荷!$P:$P,统调负荷!$B:$B,X$3,统调负荷!$C:$C,$A39)/10,"")</f>
        <v/>
      </c>
      <c r="Y39" s="89">
        <f>IFERROR(AVERAGEIFS(统调负荷!$P:$P,统调负荷!$B:$B,Y$3,统调负荷!$C:$C,$A39)/10,"")</f>
        <v/>
      </c>
      <c r="Z39" s="89">
        <f>IFERROR(AVERAGEIFS(统调负荷!$P:$P,统调负荷!$B:$B,Z$3,统调负荷!$C:$C,$A39)/10,"")</f>
        <v/>
      </c>
      <c r="AA39" s="89">
        <f>IFERROR(AVERAGEIFS(统调负荷!$P:$P,统调负荷!$B:$B,AA$3,统调负荷!$C:$C,$A39)/10,"")</f>
        <v/>
      </c>
      <c r="AB39" s="89">
        <f>IFERROR(AVERAGEIFS(统调负荷!$P:$P,统调负荷!$B:$B,AB$3,统调负荷!$C:$C,$A39)/10,"")</f>
        <v/>
      </c>
      <c r="AC39" s="89">
        <f>IFERROR(AVERAGEIFS(统调负荷!$P:$P,统调负荷!$B:$B,AC$3,统调负荷!$C:$C,$A39)/10,"")</f>
        <v/>
      </c>
      <c r="AD39" s="89" t="n"/>
    </row>
    <row r="40">
      <c r="A40" s="97">
        <f>统调负荷24小时!A40</f>
        <v/>
      </c>
      <c r="B40" s="100" t="inlineStr">
        <is>
          <t>预测</t>
        </is>
      </c>
      <c r="C40" s="91">
        <f>IFERROR(AVERAGE(F40:AC40),"")</f>
        <v/>
      </c>
      <c r="D40" s="91">
        <f>IFERROR(MAX(F40:AC40),"")</f>
        <v/>
      </c>
      <c r="E40" s="91">
        <f>IFERROR(MIN(F40:AC40),"")</f>
        <v/>
      </c>
      <c r="F40" s="89">
        <f>IFERROR(AVERAGEIFS(统调负荷!$G:$G,统调负荷!$B:$B,F$3,统调负荷!$C:$C,$A40)/10,"")</f>
        <v/>
      </c>
      <c r="G40" s="89">
        <f>IFERROR(AVERAGEIFS(统调负荷!$G:$G,统调负荷!$B:$B,G$3,统调负荷!$C:$C,$A40)/10,"")</f>
        <v/>
      </c>
      <c r="H40" s="89">
        <f>IFERROR(AVERAGEIFS(统调负荷!$G:$G,统调负荷!$B:$B,H$3,统调负荷!$C:$C,$A40)/10,"")</f>
        <v/>
      </c>
      <c r="I40" s="89">
        <f>IFERROR(AVERAGEIFS(统调负荷!$G:$G,统调负荷!$B:$B,I$3,统调负荷!$C:$C,$A40)/10,"")</f>
        <v/>
      </c>
      <c r="J40" s="89">
        <f>IFERROR(AVERAGEIFS(统调负荷!$G:$G,统调负荷!$B:$B,J$3,统调负荷!$C:$C,$A40)/10,"")</f>
        <v/>
      </c>
      <c r="K40" s="89">
        <f>IFERROR(AVERAGEIFS(统调负荷!$G:$G,统调负荷!$B:$B,K$3,统调负荷!$C:$C,$A40)/10,"")</f>
        <v/>
      </c>
      <c r="L40" s="89">
        <f>IFERROR(AVERAGEIFS(统调负荷!$G:$G,统调负荷!$B:$B,L$3,统调负荷!$C:$C,$A40)/10,"")</f>
        <v/>
      </c>
      <c r="M40" s="89">
        <f>IFERROR(AVERAGEIFS(统调负荷!$G:$G,统调负荷!$B:$B,M$3,统调负荷!$C:$C,$A40)/10,"")</f>
        <v/>
      </c>
      <c r="N40" s="89">
        <f>IFERROR(AVERAGEIFS(统调负荷!$G:$G,统调负荷!$B:$B,N$3,统调负荷!$C:$C,$A40)/10,"")</f>
        <v/>
      </c>
      <c r="O40" s="89">
        <f>IFERROR(AVERAGEIFS(统调负荷!$G:$G,统调负荷!$B:$B,O$3,统调负荷!$C:$C,$A40)/10,"")</f>
        <v/>
      </c>
      <c r="P40" s="89">
        <f>IFERROR(AVERAGEIFS(统调负荷!$G:$G,统调负荷!$B:$B,P$3,统调负荷!$C:$C,$A40)/10,"")</f>
        <v/>
      </c>
      <c r="Q40" s="89">
        <f>IFERROR(AVERAGEIFS(统调负荷!$G:$G,统调负荷!$B:$B,Q$3,统调负荷!$C:$C,$A40)/10,"")</f>
        <v/>
      </c>
      <c r="R40" s="89">
        <f>IFERROR(AVERAGEIFS(统调负荷!$G:$G,统调负荷!$B:$B,R$3,统调负荷!$C:$C,$A40)/10,"")</f>
        <v/>
      </c>
      <c r="S40" s="89">
        <f>IFERROR(AVERAGEIFS(统调负荷!$G:$G,统调负荷!$B:$B,S$3,统调负荷!$C:$C,$A40)/10,"")</f>
        <v/>
      </c>
      <c r="T40" s="89">
        <f>IFERROR(AVERAGEIFS(统调负荷!$G:$G,统调负荷!$B:$B,T$3,统调负荷!$C:$C,$A40)/10,"")</f>
        <v/>
      </c>
      <c r="U40" s="89">
        <f>IFERROR(AVERAGEIFS(统调负荷!$G:$G,统调负荷!$B:$B,U$3,统调负荷!$C:$C,$A40)/10,"")</f>
        <v/>
      </c>
      <c r="V40" s="89">
        <f>IFERROR(AVERAGEIFS(统调负荷!$G:$G,统调负荷!$B:$B,V$3,统调负荷!$C:$C,$A40)/10,"")</f>
        <v/>
      </c>
      <c r="W40" s="89">
        <f>IFERROR(AVERAGEIFS(统调负荷!$G:$G,统调负荷!$B:$B,W$3,统调负荷!$C:$C,$A40)/10,"")</f>
        <v/>
      </c>
      <c r="X40" s="89">
        <f>IFERROR(AVERAGEIFS(统调负荷!$G:$G,统调负荷!$B:$B,X$3,统调负荷!$C:$C,$A40)/10,"")</f>
        <v/>
      </c>
      <c r="Y40" s="89">
        <f>IFERROR(AVERAGEIFS(统调负荷!$G:$G,统调负荷!$B:$B,Y$3,统调负荷!$C:$C,$A40)/10,"")</f>
        <v/>
      </c>
      <c r="Z40" s="89">
        <f>IFERROR(AVERAGEIFS(统调负荷!$G:$G,统调负荷!$B:$B,Z$3,统调负荷!$C:$C,$A40)/10,"")</f>
        <v/>
      </c>
      <c r="AA40" s="89">
        <f>IFERROR(AVERAGEIFS(统调负荷!$G:$G,统调负荷!$B:$B,AA$3,统调负荷!$C:$C,$A40)/10,"")</f>
        <v/>
      </c>
      <c r="AB40" s="89">
        <f>IFERROR(AVERAGEIFS(统调负荷!$G:$G,统调负荷!$B:$B,AB$3,统调负荷!$C:$C,$A40)/10,"")</f>
        <v/>
      </c>
      <c r="AC40" s="89">
        <f>IFERROR(AVERAGEIFS(统调负荷!$G:$G,统调负荷!$B:$B,AC$3,统调负荷!$C:$C,$A40)/10,"")</f>
        <v/>
      </c>
      <c r="AD40" s="89" t="n"/>
    </row>
    <row r="41">
      <c r="A41" s="97">
        <f>统调负荷24小时!A41</f>
        <v/>
      </c>
      <c r="B41" s="100" t="inlineStr">
        <is>
          <t>实际</t>
        </is>
      </c>
      <c r="C41" s="91">
        <f>IFERROR(AVERAGE(F41:AC41),"")</f>
        <v/>
      </c>
      <c r="D41" s="91">
        <f>IFERROR(MAX(F41:AC41),"")</f>
        <v/>
      </c>
      <c r="E41" s="91">
        <f>IFERROR(MIN(F41:AC41),"")</f>
        <v/>
      </c>
      <c r="F41" s="89">
        <f>IFERROR(AVERAGEIFS(统调负荷!$P:$P,统调负荷!$B:$B,F$3,统调负荷!$C:$C,$A41)/10,"")</f>
        <v/>
      </c>
      <c r="G41" s="89">
        <f>IFERROR(AVERAGEIFS(统调负荷!$P:$P,统调负荷!$B:$B,G$3,统调负荷!$C:$C,$A41)/10,"")</f>
        <v/>
      </c>
      <c r="H41" s="89">
        <f>IFERROR(AVERAGEIFS(统调负荷!$P:$P,统调负荷!$B:$B,H$3,统调负荷!$C:$C,$A41)/10,"")</f>
        <v/>
      </c>
      <c r="I41" s="89">
        <f>IFERROR(AVERAGEIFS(统调负荷!$P:$P,统调负荷!$B:$B,I$3,统调负荷!$C:$C,$A41)/10,"")</f>
        <v/>
      </c>
      <c r="J41" s="89">
        <f>IFERROR(AVERAGEIFS(统调负荷!$P:$P,统调负荷!$B:$B,J$3,统调负荷!$C:$C,$A41)/10,"")</f>
        <v/>
      </c>
      <c r="K41" s="89">
        <f>IFERROR(AVERAGEIFS(统调负荷!$P:$P,统调负荷!$B:$B,K$3,统调负荷!$C:$C,$A41)/10,"")</f>
        <v/>
      </c>
      <c r="L41" s="89">
        <f>IFERROR(AVERAGEIFS(统调负荷!$P:$P,统调负荷!$B:$B,L$3,统调负荷!$C:$C,$A41)/10,"")</f>
        <v/>
      </c>
      <c r="M41" s="89">
        <f>IFERROR(AVERAGEIFS(统调负荷!$P:$P,统调负荷!$B:$B,M$3,统调负荷!$C:$C,$A41)/10,"")</f>
        <v/>
      </c>
      <c r="N41" s="89">
        <f>IFERROR(AVERAGEIFS(统调负荷!$P:$P,统调负荷!$B:$B,N$3,统调负荷!$C:$C,$A41)/10,"")</f>
        <v/>
      </c>
      <c r="O41" s="89">
        <f>IFERROR(AVERAGEIFS(统调负荷!$P:$P,统调负荷!$B:$B,O$3,统调负荷!$C:$C,$A41)/10,"")</f>
        <v/>
      </c>
      <c r="P41" s="89">
        <f>IFERROR(AVERAGEIFS(统调负荷!$P:$P,统调负荷!$B:$B,P$3,统调负荷!$C:$C,$A41)/10,"")</f>
        <v/>
      </c>
      <c r="Q41" s="89">
        <f>IFERROR(AVERAGEIFS(统调负荷!$P:$P,统调负荷!$B:$B,Q$3,统调负荷!$C:$C,$A41)/10,"")</f>
        <v/>
      </c>
      <c r="R41" s="89">
        <f>IFERROR(AVERAGEIFS(统调负荷!$P:$P,统调负荷!$B:$B,R$3,统调负荷!$C:$C,$A41)/10,"")</f>
        <v/>
      </c>
      <c r="S41" s="89">
        <f>IFERROR(AVERAGEIFS(统调负荷!$P:$P,统调负荷!$B:$B,S$3,统调负荷!$C:$C,$A41)/10,"")</f>
        <v/>
      </c>
      <c r="T41" s="89">
        <f>IFERROR(AVERAGEIFS(统调负荷!$P:$P,统调负荷!$B:$B,T$3,统调负荷!$C:$C,$A41)/10,"")</f>
        <v/>
      </c>
      <c r="U41" s="89">
        <f>IFERROR(AVERAGEIFS(统调负荷!$P:$P,统调负荷!$B:$B,U$3,统调负荷!$C:$C,$A41)/10,"")</f>
        <v/>
      </c>
      <c r="V41" s="89">
        <f>IFERROR(AVERAGEIFS(统调负荷!$P:$P,统调负荷!$B:$B,V$3,统调负荷!$C:$C,$A41)/10,"")</f>
        <v/>
      </c>
      <c r="W41" s="89">
        <f>IFERROR(AVERAGEIFS(统调负荷!$P:$P,统调负荷!$B:$B,W$3,统调负荷!$C:$C,$A41)/10,"")</f>
        <v/>
      </c>
      <c r="X41" s="89">
        <f>IFERROR(AVERAGEIFS(统调负荷!$P:$P,统调负荷!$B:$B,X$3,统调负荷!$C:$C,$A41)/10,"")</f>
        <v/>
      </c>
      <c r="Y41" s="89">
        <f>IFERROR(AVERAGEIFS(统调负荷!$P:$P,统调负荷!$B:$B,Y$3,统调负荷!$C:$C,$A41)/10,"")</f>
        <v/>
      </c>
      <c r="Z41" s="89">
        <f>IFERROR(AVERAGEIFS(统调负荷!$P:$P,统调负荷!$B:$B,Z$3,统调负荷!$C:$C,$A41)/10,"")</f>
        <v/>
      </c>
      <c r="AA41" s="89">
        <f>IFERROR(AVERAGEIFS(统调负荷!$P:$P,统调负荷!$B:$B,AA$3,统调负荷!$C:$C,$A41)/10,"")</f>
        <v/>
      </c>
      <c r="AB41" s="89">
        <f>IFERROR(AVERAGEIFS(统调负荷!$P:$P,统调负荷!$B:$B,AB$3,统调负荷!$C:$C,$A41)/10,"")</f>
        <v/>
      </c>
      <c r="AC41" s="89">
        <f>IFERROR(AVERAGEIFS(统调负荷!$P:$P,统调负荷!$B:$B,AC$3,统调负荷!$C:$C,$A41)/10,"")</f>
        <v/>
      </c>
      <c r="AD41" s="89" t="n"/>
    </row>
    <row r="42">
      <c r="A42" s="97">
        <f>统调负荷24小时!A42</f>
        <v/>
      </c>
      <c r="B42" s="100" t="inlineStr">
        <is>
          <t>预测</t>
        </is>
      </c>
      <c r="C42" s="91">
        <f>IFERROR(AVERAGE(F42:AC42),"")</f>
        <v/>
      </c>
      <c r="D42" s="91">
        <f>IFERROR(MAX(F42:AC42),"")</f>
        <v/>
      </c>
      <c r="E42" s="91">
        <f>IFERROR(MIN(F42:AC42),"")</f>
        <v/>
      </c>
      <c r="F42" s="89">
        <f>IFERROR(AVERAGEIFS(统调负荷!$G:$G,统调负荷!$B:$B,F$3,统调负荷!$C:$C,$A42)/10,"")</f>
        <v/>
      </c>
      <c r="G42" s="89">
        <f>IFERROR(AVERAGEIFS(统调负荷!$G:$G,统调负荷!$B:$B,G$3,统调负荷!$C:$C,$A42)/10,"")</f>
        <v/>
      </c>
      <c r="H42" s="89">
        <f>IFERROR(AVERAGEIFS(统调负荷!$G:$G,统调负荷!$B:$B,H$3,统调负荷!$C:$C,$A42)/10,"")</f>
        <v/>
      </c>
      <c r="I42" s="89">
        <f>IFERROR(AVERAGEIFS(统调负荷!$G:$G,统调负荷!$B:$B,I$3,统调负荷!$C:$C,$A42)/10,"")</f>
        <v/>
      </c>
      <c r="J42" s="89">
        <f>IFERROR(AVERAGEIFS(统调负荷!$G:$G,统调负荷!$B:$B,J$3,统调负荷!$C:$C,$A42)/10,"")</f>
        <v/>
      </c>
      <c r="K42" s="89">
        <f>IFERROR(AVERAGEIFS(统调负荷!$G:$G,统调负荷!$B:$B,K$3,统调负荷!$C:$C,$A42)/10,"")</f>
        <v/>
      </c>
      <c r="L42" s="89">
        <f>IFERROR(AVERAGEIFS(统调负荷!$G:$G,统调负荷!$B:$B,L$3,统调负荷!$C:$C,$A42)/10,"")</f>
        <v/>
      </c>
      <c r="M42" s="89">
        <f>IFERROR(AVERAGEIFS(统调负荷!$G:$G,统调负荷!$B:$B,M$3,统调负荷!$C:$C,$A42)/10,"")</f>
        <v/>
      </c>
      <c r="N42" s="89">
        <f>IFERROR(AVERAGEIFS(统调负荷!$G:$G,统调负荷!$B:$B,N$3,统调负荷!$C:$C,$A42)/10,"")</f>
        <v/>
      </c>
      <c r="O42" s="89">
        <f>IFERROR(AVERAGEIFS(统调负荷!$G:$G,统调负荷!$B:$B,O$3,统调负荷!$C:$C,$A42)/10,"")</f>
        <v/>
      </c>
      <c r="P42" s="89">
        <f>IFERROR(AVERAGEIFS(统调负荷!$G:$G,统调负荷!$B:$B,P$3,统调负荷!$C:$C,$A42)/10,"")</f>
        <v/>
      </c>
      <c r="Q42" s="89">
        <f>IFERROR(AVERAGEIFS(统调负荷!$G:$G,统调负荷!$B:$B,Q$3,统调负荷!$C:$C,$A42)/10,"")</f>
        <v/>
      </c>
      <c r="R42" s="89">
        <f>IFERROR(AVERAGEIFS(统调负荷!$G:$G,统调负荷!$B:$B,R$3,统调负荷!$C:$C,$A42)/10,"")</f>
        <v/>
      </c>
      <c r="S42" s="89">
        <f>IFERROR(AVERAGEIFS(统调负荷!$G:$G,统调负荷!$B:$B,S$3,统调负荷!$C:$C,$A42)/10,"")</f>
        <v/>
      </c>
      <c r="T42" s="89">
        <f>IFERROR(AVERAGEIFS(统调负荷!$G:$G,统调负荷!$B:$B,T$3,统调负荷!$C:$C,$A42)/10,"")</f>
        <v/>
      </c>
      <c r="U42" s="89">
        <f>IFERROR(AVERAGEIFS(统调负荷!$G:$G,统调负荷!$B:$B,U$3,统调负荷!$C:$C,$A42)/10,"")</f>
        <v/>
      </c>
      <c r="V42" s="89">
        <f>IFERROR(AVERAGEIFS(统调负荷!$G:$G,统调负荷!$B:$B,V$3,统调负荷!$C:$C,$A42)/10,"")</f>
        <v/>
      </c>
      <c r="W42" s="89">
        <f>IFERROR(AVERAGEIFS(统调负荷!$G:$G,统调负荷!$B:$B,W$3,统调负荷!$C:$C,$A42)/10,"")</f>
        <v/>
      </c>
      <c r="X42" s="89">
        <f>IFERROR(AVERAGEIFS(统调负荷!$G:$G,统调负荷!$B:$B,X$3,统调负荷!$C:$C,$A42)/10,"")</f>
        <v/>
      </c>
      <c r="Y42" s="89">
        <f>IFERROR(AVERAGEIFS(统调负荷!$G:$G,统调负荷!$B:$B,Y$3,统调负荷!$C:$C,$A42)/10,"")</f>
        <v/>
      </c>
      <c r="Z42" s="89">
        <f>IFERROR(AVERAGEIFS(统调负荷!$G:$G,统调负荷!$B:$B,Z$3,统调负荷!$C:$C,$A42)/10,"")</f>
        <v/>
      </c>
      <c r="AA42" s="89">
        <f>IFERROR(AVERAGEIFS(统调负荷!$G:$G,统调负荷!$B:$B,AA$3,统调负荷!$C:$C,$A42)/10,"")</f>
        <v/>
      </c>
      <c r="AB42" s="89">
        <f>IFERROR(AVERAGEIFS(统调负荷!$G:$G,统调负荷!$B:$B,AB$3,统调负荷!$C:$C,$A42)/10,"")</f>
        <v/>
      </c>
      <c r="AC42" s="89">
        <f>IFERROR(AVERAGEIFS(统调负荷!$G:$G,统调负荷!$B:$B,AC$3,统调负荷!$C:$C,$A42)/10,"")</f>
        <v/>
      </c>
      <c r="AD42" s="89" t="n"/>
    </row>
    <row r="43">
      <c r="A43" s="97">
        <f>统调负荷24小时!A43</f>
        <v/>
      </c>
      <c r="B43" s="100" t="inlineStr">
        <is>
          <t>实际</t>
        </is>
      </c>
      <c r="C43" s="91">
        <f>IFERROR(AVERAGE(F43:AC43),"")</f>
        <v/>
      </c>
      <c r="D43" s="91">
        <f>IFERROR(MAX(F43:AC43),"")</f>
        <v/>
      </c>
      <c r="E43" s="91">
        <f>IFERROR(MIN(F43:AC43),"")</f>
        <v/>
      </c>
      <c r="F43" s="89">
        <f>IFERROR(AVERAGEIFS(统调负荷!$P:$P,统调负荷!$B:$B,F$3,统调负荷!$C:$C,$A43)/10,"")</f>
        <v/>
      </c>
      <c r="G43" s="89">
        <f>IFERROR(AVERAGEIFS(统调负荷!$P:$P,统调负荷!$B:$B,G$3,统调负荷!$C:$C,$A43)/10,"")</f>
        <v/>
      </c>
      <c r="H43" s="89">
        <f>IFERROR(AVERAGEIFS(统调负荷!$P:$P,统调负荷!$B:$B,H$3,统调负荷!$C:$C,$A43)/10,"")</f>
        <v/>
      </c>
      <c r="I43" s="89">
        <f>IFERROR(AVERAGEIFS(统调负荷!$P:$P,统调负荷!$B:$B,I$3,统调负荷!$C:$C,$A43)/10,"")</f>
        <v/>
      </c>
      <c r="J43" s="89">
        <f>IFERROR(AVERAGEIFS(统调负荷!$P:$P,统调负荷!$B:$B,J$3,统调负荷!$C:$C,$A43)/10,"")</f>
        <v/>
      </c>
      <c r="K43" s="89">
        <f>IFERROR(AVERAGEIFS(统调负荷!$P:$P,统调负荷!$B:$B,K$3,统调负荷!$C:$C,$A43)/10,"")</f>
        <v/>
      </c>
      <c r="L43" s="89">
        <f>IFERROR(AVERAGEIFS(统调负荷!$P:$P,统调负荷!$B:$B,L$3,统调负荷!$C:$C,$A43)/10,"")</f>
        <v/>
      </c>
      <c r="M43" s="89">
        <f>IFERROR(AVERAGEIFS(统调负荷!$P:$P,统调负荷!$B:$B,M$3,统调负荷!$C:$C,$A43)/10,"")</f>
        <v/>
      </c>
      <c r="N43" s="89">
        <f>IFERROR(AVERAGEIFS(统调负荷!$P:$P,统调负荷!$B:$B,N$3,统调负荷!$C:$C,$A43)/10,"")</f>
        <v/>
      </c>
      <c r="O43" s="89">
        <f>IFERROR(AVERAGEIFS(统调负荷!$P:$P,统调负荷!$B:$B,O$3,统调负荷!$C:$C,$A43)/10,"")</f>
        <v/>
      </c>
      <c r="P43" s="89">
        <f>IFERROR(AVERAGEIFS(统调负荷!$P:$P,统调负荷!$B:$B,P$3,统调负荷!$C:$C,$A43)/10,"")</f>
        <v/>
      </c>
      <c r="Q43" s="89">
        <f>IFERROR(AVERAGEIFS(统调负荷!$P:$P,统调负荷!$B:$B,Q$3,统调负荷!$C:$C,$A43)/10,"")</f>
        <v/>
      </c>
      <c r="R43" s="89">
        <f>IFERROR(AVERAGEIFS(统调负荷!$P:$P,统调负荷!$B:$B,R$3,统调负荷!$C:$C,$A43)/10,"")</f>
        <v/>
      </c>
      <c r="S43" s="89">
        <f>IFERROR(AVERAGEIFS(统调负荷!$P:$P,统调负荷!$B:$B,S$3,统调负荷!$C:$C,$A43)/10,"")</f>
        <v/>
      </c>
      <c r="T43" s="89">
        <f>IFERROR(AVERAGEIFS(统调负荷!$P:$P,统调负荷!$B:$B,T$3,统调负荷!$C:$C,$A43)/10,"")</f>
        <v/>
      </c>
      <c r="U43" s="89">
        <f>IFERROR(AVERAGEIFS(统调负荷!$P:$P,统调负荷!$B:$B,U$3,统调负荷!$C:$C,$A43)/10,"")</f>
        <v/>
      </c>
      <c r="V43" s="89">
        <f>IFERROR(AVERAGEIFS(统调负荷!$P:$P,统调负荷!$B:$B,V$3,统调负荷!$C:$C,$A43)/10,"")</f>
        <v/>
      </c>
      <c r="W43" s="89">
        <f>IFERROR(AVERAGEIFS(统调负荷!$P:$P,统调负荷!$B:$B,W$3,统调负荷!$C:$C,$A43)/10,"")</f>
        <v/>
      </c>
      <c r="X43" s="89">
        <f>IFERROR(AVERAGEIFS(统调负荷!$P:$P,统调负荷!$B:$B,X$3,统调负荷!$C:$C,$A43)/10,"")</f>
        <v/>
      </c>
      <c r="Y43" s="89">
        <f>IFERROR(AVERAGEIFS(统调负荷!$P:$P,统调负荷!$B:$B,Y$3,统调负荷!$C:$C,$A43)/10,"")</f>
        <v/>
      </c>
      <c r="Z43" s="89">
        <f>IFERROR(AVERAGEIFS(统调负荷!$P:$P,统调负荷!$B:$B,Z$3,统调负荷!$C:$C,$A43)/10,"")</f>
        <v/>
      </c>
      <c r="AA43" s="89">
        <f>IFERROR(AVERAGEIFS(统调负荷!$P:$P,统调负荷!$B:$B,AA$3,统调负荷!$C:$C,$A43)/10,"")</f>
        <v/>
      </c>
      <c r="AB43" s="89">
        <f>IFERROR(AVERAGEIFS(统调负荷!$P:$P,统调负荷!$B:$B,AB$3,统调负荷!$C:$C,$A43)/10,"")</f>
        <v/>
      </c>
      <c r="AC43" s="89">
        <f>IFERROR(AVERAGEIFS(统调负荷!$P:$P,统调负荷!$B:$B,AC$3,统调负荷!$C:$C,$A43)/10,"")</f>
        <v/>
      </c>
      <c r="AD43" s="89" t="n"/>
    </row>
    <row r="44">
      <c r="A44" s="97">
        <f>统调负荷24小时!A44</f>
        <v/>
      </c>
      <c r="B44" s="100" t="inlineStr">
        <is>
          <t>预测</t>
        </is>
      </c>
      <c r="C44" s="91">
        <f>IFERROR(AVERAGE(F44:AC44),"")</f>
        <v/>
      </c>
      <c r="D44" s="91">
        <f>IFERROR(MAX(F44:AC44),"")</f>
        <v/>
      </c>
      <c r="E44" s="91">
        <f>IFERROR(MIN(F44:AC44),"")</f>
        <v/>
      </c>
      <c r="F44" s="89">
        <f>IFERROR(AVERAGEIFS(统调负荷!$G:$G,统调负荷!$B:$B,F$3,统调负荷!$C:$C,$A44)/10,"")</f>
        <v/>
      </c>
      <c r="G44" s="89">
        <f>IFERROR(AVERAGEIFS(统调负荷!$G:$G,统调负荷!$B:$B,G$3,统调负荷!$C:$C,$A44)/10,"")</f>
        <v/>
      </c>
      <c r="H44" s="89">
        <f>IFERROR(AVERAGEIFS(统调负荷!$G:$G,统调负荷!$B:$B,H$3,统调负荷!$C:$C,$A44)/10,"")</f>
        <v/>
      </c>
      <c r="I44" s="89">
        <f>IFERROR(AVERAGEIFS(统调负荷!$G:$G,统调负荷!$B:$B,I$3,统调负荷!$C:$C,$A44)/10,"")</f>
        <v/>
      </c>
      <c r="J44" s="89">
        <f>IFERROR(AVERAGEIFS(统调负荷!$G:$G,统调负荷!$B:$B,J$3,统调负荷!$C:$C,$A44)/10,"")</f>
        <v/>
      </c>
      <c r="K44" s="89">
        <f>IFERROR(AVERAGEIFS(统调负荷!$G:$G,统调负荷!$B:$B,K$3,统调负荷!$C:$C,$A44)/10,"")</f>
        <v/>
      </c>
      <c r="L44" s="89">
        <f>IFERROR(AVERAGEIFS(统调负荷!$G:$G,统调负荷!$B:$B,L$3,统调负荷!$C:$C,$A44)/10,"")</f>
        <v/>
      </c>
      <c r="M44" s="89">
        <f>IFERROR(AVERAGEIFS(统调负荷!$G:$G,统调负荷!$B:$B,M$3,统调负荷!$C:$C,$A44)/10,"")</f>
        <v/>
      </c>
      <c r="N44" s="89">
        <f>IFERROR(AVERAGEIFS(统调负荷!$G:$G,统调负荷!$B:$B,N$3,统调负荷!$C:$C,$A44)/10,"")</f>
        <v/>
      </c>
      <c r="O44" s="89">
        <f>IFERROR(AVERAGEIFS(统调负荷!$G:$G,统调负荷!$B:$B,O$3,统调负荷!$C:$C,$A44)/10,"")</f>
        <v/>
      </c>
      <c r="P44" s="89">
        <f>IFERROR(AVERAGEIFS(统调负荷!$G:$G,统调负荷!$B:$B,P$3,统调负荷!$C:$C,$A44)/10,"")</f>
        <v/>
      </c>
      <c r="Q44" s="89">
        <f>IFERROR(AVERAGEIFS(统调负荷!$G:$G,统调负荷!$B:$B,Q$3,统调负荷!$C:$C,$A44)/10,"")</f>
        <v/>
      </c>
      <c r="R44" s="89">
        <f>IFERROR(AVERAGEIFS(统调负荷!$G:$G,统调负荷!$B:$B,R$3,统调负荷!$C:$C,$A44)/10,"")</f>
        <v/>
      </c>
      <c r="S44" s="89">
        <f>IFERROR(AVERAGEIFS(统调负荷!$G:$G,统调负荷!$B:$B,S$3,统调负荷!$C:$C,$A44)/10,"")</f>
        <v/>
      </c>
      <c r="T44" s="89">
        <f>IFERROR(AVERAGEIFS(统调负荷!$G:$G,统调负荷!$B:$B,T$3,统调负荷!$C:$C,$A44)/10,"")</f>
        <v/>
      </c>
      <c r="U44" s="89">
        <f>IFERROR(AVERAGEIFS(统调负荷!$G:$G,统调负荷!$B:$B,U$3,统调负荷!$C:$C,$A44)/10,"")</f>
        <v/>
      </c>
      <c r="V44" s="89">
        <f>IFERROR(AVERAGEIFS(统调负荷!$G:$G,统调负荷!$B:$B,V$3,统调负荷!$C:$C,$A44)/10,"")</f>
        <v/>
      </c>
      <c r="W44" s="89">
        <f>IFERROR(AVERAGEIFS(统调负荷!$G:$G,统调负荷!$B:$B,W$3,统调负荷!$C:$C,$A44)/10,"")</f>
        <v/>
      </c>
      <c r="X44" s="89">
        <f>IFERROR(AVERAGEIFS(统调负荷!$G:$G,统调负荷!$B:$B,X$3,统调负荷!$C:$C,$A44)/10,"")</f>
        <v/>
      </c>
      <c r="Y44" s="89">
        <f>IFERROR(AVERAGEIFS(统调负荷!$G:$G,统调负荷!$B:$B,Y$3,统调负荷!$C:$C,$A44)/10,"")</f>
        <v/>
      </c>
      <c r="Z44" s="89">
        <f>IFERROR(AVERAGEIFS(统调负荷!$G:$G,统调负荷!$B:$B,Z$3,统调负荷!$C:$C,$A44)/10,"")</f>
        <v/>
      </c>
      <c r="AA44" s="89">
        <f>IFERROR(AVERAGEIFS(统调负荷!$G:$G,统调负荷!$B:$B,AA$3,统调负荷!$C:$C,$A44)/10,"")</f>
        <v/>
      </c>
      <c r="AB44" s="89">
        <f>IFERROR(AVERAGEIFS(统调负荷!$G:$G,统调负荷!$B:$B,AB$3,统调负荷!$C:$C,$A44)/10,"")</f>
        <v/>
      </c>
      <c r="AC44" s="89">
        <f>IFERROR(AVERAGEIFS(统调负荷!$G:$G,统调负荷!$B:$B,AC$3,统调负荷!$C:$C,$A44)/10,"")</f>
        <v/>
      </c>
      <c r="AD44" s="89" t="n"/>
    </row>
    <row r="45">
      <c r="A45" s="97">
        <f>统调负荷24小时!A45</f>
        <v/>
      </c>
      <c r="B45" s="100" t="inlineStr">
        <is>
          <t>实际</t>
        </is>
      </c>
      <c r="C45" s="91">
        <f>IFERROR(AVERAGE(F45:AC45),"")</f>
        <v/>
      </c>
      <c r="D45" s="91">
        <f>IFERROR(MAX(F45:AC45),"")</f>
        <v/>
      </c>
      <c r="E45" s="91">
        <f>IFERROR(MIN(F45:AC45),"")</f>
        <v/>
      </c>
      <c r="F45" s="89">
        <f>IFERROR(AVERAGEIFS(统调负荷!$P:$P,统调负荷!$B:$B,F$3,统调负荷!$C:$C,$A45)/10,"")</f>
        <v/>
      </c>
      <c r="G45" s="89">
        <f>IFERROR(AVERAGEIFS(统调负荷!$P:$P,统调负荷!$B:$B,G$3,统调负荷!$C:$C,$A45)/10,"")</f>
        <v/>
      </c>
      <c r="H45" s="89">
        <f>IFERROR(AVERAGEIFS(统调负荷!$P:$P,统调负荷!$B:$B,H$3,统调负荷!$C:$C,$A45)/10,"")</f>
        <v/>
      </c>
      <c r="I45" s="89">
        <f>IFERROR(AVERAGEIFS(统调负荷!$P:$P,统调负荷!$B:$B,I$3,统调负荷!$C:$C,$A45)/10,"")</f>
        <v/>
      </c>
      <c r="J45" s="89">
        <f>IFERROR(AVERAGEIFS(统调负荷!$P:$P,统调负荷!$B:$B,J$3,统调负荷!$C:$C,$A45)/10,"")</f>
        <v/>
      </c>
      <c r="K45" s="89">
        <f>IFERROR(AVERAGEIFS(统调负荷!$P:$P,统调负荷!$B:$B,K$3,统调负荷!$C:$C,$A45)/10,"")</f>
        <v/>
      </c>
      <c r="L45" s="89">
        <f>IFERROR(AVERAGEIFS(统调负荷!$P:$P,统调负荷!$B:$B,L$3,统调负荷!$C:$C,$A45)/10,"")</f>
        <v/>
      </c>
      <c r="M45" s="89">
        <f>IFERROR(AVERAGEIFS(统调负荷!$P:$P,统调负荷!$B:$B,M$3,统调负荷!$C:$C,$A45)/10,"")</f>
        <v/>
      </c>
      <c r="N45" s="89">
        <f>IFERROR(AVERAGEIFS(统调负荷!$P:$P,统调负荷!$B:$B,N$3,统调负荷!$C:$C,$A45)/10,"")</f>
        <v/>
      </c>
      <c r="O45" s="89">
        <f>IFERROR(AVERAGEIFS(统调负荷!$P:$P,统调负荷!$B:$B,O$3,统调负荷!$C:$C,$A45)/10,"")</f>
        <v/>
      </c>
      <c r="P45" s="89">
        <f>IFERROR(AVERAGEIFS(统调负荷!$P:$P,统调负荷!$B:$B,P$3,统调负荷!$C:$C,$A45)/10,"")</f>
        <v/>
      </c>
      <c r="Q45" s="89">
        <f>IFERROR(AVERAGEIFS(统调负荷!$P:$P,统调负荷!$B:$B,Q$3,统调负荷!$C:$C,$A45)/10,"")</f>
        <v/>
      </c>
      <c r="R45" s="89">
        <f>IFERROR(AVERAGEIFS(统调负荷!$P:$P,统调负荷!$B:$B,R$3,统调负荷!$C:$C,$A45)/10,"")</f>
        <v/>
      </c>
      <c r="S45" s="89">
        <f>IFERROR(AVERAGEIFS(统调负荷!$P:$P,统调负荷!$B:$B,S$3,统调负荷!$C:$C,$A45)/10,"")</f>
        <v/>
      </c>
      <c r="T45" s="89">
        <f>IFERROR(AVERAGEIFS(统调负荷!$P:$P,统调负荷!$B:$B,T$3,统调负荷!$C:$C,$A45)/10,"")</f>
        <v/>
      </c>
      <c r="U45" s="89">
        <f>IFERROR(AVERAGEIFS(统调负荷!$P:$P,统调负荷!$B:$B,U$3,统调负荷!$C:$C,$A45)/10,"")</f>
        <v/>
      </c>
      <c r="V45" s="89">
        <f>IFERROR(AVERAGEIFS(统调负荷!$P:$P,统调负荷!$B:$B,V$3,统调负荷!$C:$C,$A45)/10,"")</f>
        <v/>
      </c>
      <c r="W45" s="89">
        <f>IFERROR(AVERAGEIFS(统调负荷!$P:$P,统调负荷!$B:$B,W$3,统调负荷!$C:$C,$A45)/10,"")</f>
        <v/>
      </c>
      <c r="X45" s="89">
        <f>IFERROR(AVERAGEIFS(统调负荷!$P:$P,统调负荷!$B:$B,X$3,统调负荷!$C:$C,$A45)/10,"")</f>
        <v/>
      </c>
      <c r="Y45" s="89">
        <f>IFERROR(AVERAGEIFS(统调负荷!$P:$P,统调负荷!$B:$B,Y$3,统调负荷!$C:$C,$A45)/10,"")</f>
        <v/>
      </c>
      <c r="Z45" s="89">
        <f>IFERROR(AVERAGEIFS(统调负荷!$P:$P,统调负荷!$B:$B,Z$3,统调负荷!$C:$C,$A45)/10,"")</f>
        <v/>
      </c>
      <c r="AA45" s="89">
        <f>IFERROR(AVERAGEIFS(统调负荷!$P:$P,统调负荷!$B:$B,AA$3,统调负荷!$C:$C,$A45)/10,"")</f>
        <v/>
      </c>
      <c r="AB45" s="89">
        <f>IFERROR(AVERAGEIFS(统调负荷!$P:$P,统调负荷!$B:$B,AB$3,统调负荷!$C:$C,$A45)/10,"")</f>
        <v/>
      </c>
      <c r="AC45" s="89">
        <f>IFERROR(AVERAGEIFS(统调负荷!$P:$P,统调负荷!$B:$B,AC$3,统调负荷!$C:$C,$A45)/10,"")</f>
        <v/>
      </c>
      <c r="AD45" s="89" t="n"/>
    </row>
    <row r="46">
      <c r="A46" s="97">
        <f>统调负荷24小时!A46</f>
        <v/>
      </c>
      <c r="B46" s="100" t="inlineStr">
        <is>
          <t>预测</t>
        </is>
      </c>
      <c r="C46" s="91">
        <f>IFERROR(AVERAGE(F46:AC46),"")</f>
        <v/>
      </c>
      <c r="D46" s="91">
        <f>IFERROR(MAX(F46:AC46),"")</f>
        <v/>
      </c>
      <c r="E46" s="91">
        <f>IFERROR(MIN(F46:AC46),"")</f>
        <v/>
      </c>
      <c r="F46" s="89">
        <f>IFERROR(AVERAGEIFS(统调负荷!$G:$G,统调负荷!$B:$B,F$3,统调负荷!$C:$C,$A46)/10,"")</f>
        <v/>
      </c>
      <c r="G46" s="89">
        <f>IFERROR(AVERAGEIFS(统调负荷!$G:$G,统调负荷!$B:$B,G$3,统调负荷!$C:$C,$A46)/10,"")</f>
        <v/>
      </c>
      <c r="H46" s="89">
        <f>IFERROR(AVERAGEIFS(统调负荷!$G:$G,统调负荷!$B:$B,H$3,统调负荷!$C:$C,$A46)/10,"")</f>
        <v/>
      </c>
      <c r="I46" s="89">
        <f>IFERROR(AVERAGEIFS(统调负荷!$G:$G,统调负荷!$B:$B,I$3,统调负荷!$C:$C,$A46)/10,"")</f>
        <v/>
      </c>
      <c r="J46" s="89">
        <f>IFERROR(AVERAGEIFS(统调负荷!$G:$G,统调负荷!$B:$B,J$3,统调负荷!$C:$C,$A46)/10,"")</f>
        <v/>
      </c>
      <c r="K46" s="89">
        <f>IFERROR(AVERAGEIFS(统调负荷!$G:$G,统调负荷!$B:$B,K$3,统调负荷!$C:$C,$A46)/10,"")</f>
        <v/>
      </c>
      <c r="L46" s="89">
        <f>IFERROR(AVERAGEIFS(统调负荷!$G:$G,统调负荷!$B:$B,L$3,统调负荷!$C:$C,$A46)/10,"")</f>
        <v/>
      </c>
      <c r="M46" s="89">
        <f>IFERROR(AVERAGEIFS(统调负荷!$G:$G,统调负荷!$B:$B,M$3,统调负荷!$C:$C,$A46)/10,"")</f>
        <v/>
      </c>
      <c r="N46" s="89">
        <f>IFERROR(AVERAGEIFS(统调负荷!$G:$G,统调负荷!$B:$B,N$3,统调负荷!$C:$C,$A46)/10,"")</f>
        <v/>
      </c>
      <c r="O46" s="89">
        <f>IFERROR(AVERAGEIFS(统调负荷!$G:$G,统调负荷!$B:$B,O$3,统调负荷!$C:$C,$A46)/10,"")</f>
        <v/>
      </c>
      <c r="P46" s="89">
        <f>IFERROR(AVERAGEIFS(统调负荷!$G:$G,统调负荷!$B:$B,P$3,统调负荷!$C:$C,$A46)/10,"")</f>
        <v/>
      </c>
      <c r="Q46" s="89">
        <f>IFERROR(AVERAGEIFS(统调负荷!$G:$G,统调负荷!$B:$B,Q$3,统调负荷!$C:$C,$A46)/10,"")</f>
        <v/>
      </c>
      <c r="R46" s="89">
        <f>IFERROR(AVERAGEIFS(统调负荷!$G:$G,统调负荷!$B:$B,R$3,统调负荷!$C:$C,$A46)/10,"")</f>
        <v/>
      </c>
      <c r="S46" s="89">
        <f>IFERROR(AVERAGEIFS(统调负荷!$G:$G,统调负荷!$B:$B,S$3,统调负荷!$C:$C,$A46)/10,"")</f>
        <v/>
      </c>
      <c r="T46" s="89">
        <f>IFERROR(AVERAGEIFS(统调负荷!$G:$G,统调负荷!$B:$B,T$3,统调负荷!$C:$C,$A46)/10,"")</f>
        <v/>
      </c>
      <c r="U46" s="89">
        <f>IFERROR(AVERAGEIFS(统调负荷!$G:$G,统调负荷!$B:$B,U$3,统调负荷!$C:$C,$A46)/10,"")</f>
        <v/>
      </c>
      <c r="V46" s="89">
        <f>IFERROR(AVERAGEIFS(统调负荷!$G:$G,统调负荷!$B:$B,V$3,统调负荷!$C:$C,$A46)/10,"")</f>
        <v/>
      </c>
      <c r="W46" s="89">
        <f>IFERROR(AVERAGEIFS(统调负荷!$G:$G,统调负荷!$B:$B,W$3,统调负荷!$C:$C,$A46)/10,"")</f>
        <v/>
      </c>
      <c r="X46" s="89">
        <f>IFERROR(AVERAGEIFS(统调负荷!$G:$G,统调负荷!$B:$B,X$3,统调负荷!$C:$C,$A46)/10,"")</f>
        <v/>
      </c>
      <c r="Y46" s="89">
        <f>IFERROR(AVERAGEIFS(统调负荷!$G:$G,统调负荷!$B:$B,Y$3,统调负荷!$C:$C,$A46)/10,"")</f>
        <v/>
      </c>
      <c r="Z46" s="89">
        <f>IFERROR(AVERAGEIFS(统调负荷!$G:$G,统调负荷!$B:$B,Z$3,统调负荷!$C:$C,$A46)/10,"")</f>
        <v/>
      </c>
      <c r="AA46" s="89">
        <f>IFERROR(AVERAGEIFS(统调负荷!$G:$G,统调负荷!$B:$B,AA$3,统调负荷!$C:$C,$A46)/10,"")</f>
        <v/>
      </c>
      <c r="AB46" s="89">
        <f>IFERROR(AVERAGEIFS(统调负荷!$G:$G,统调负荷!$B:$B,AB$3,统调负荷!$C:$C,$A46)/10,"")</f>
        <v/>
      </c>
      <c r="AC46" s="89">
        <f>IFERROR(AVERAGEIFS(统调负荷!$G:$G,统调负荷!$B:$B,AC$3,统调负荷!$C:$C,$A46)/10,"")</f>
        <v/>
      </c>
      <c r="AD46" s="89" t="n"/>
    </row>
    <row r="47">
      <c r="A47" s="97">
        <f>统调负荷24小时!A47</f>
        <v/>
      </c>
      <c r="B47" s="100" t="inlineStr">
        <is>
          <t>实际</t>
        </is>
      </c>
      <c r="C47" s="91">
        <f>IFERROR(AVERAGE(F47:AC47),"")</f>
        <v/>
      </c>
      <c r="D47" s="91">
        <f>IFERROR(MAX(F47:AC47),"")</f>
        <v/>
      </c>
      <c r="E47" s="91">
        <f>IFERROR(MIN(F47:AC47),"")</f>
        <v/>
      </c>
      <c r="F47" s="89">
        <f>IFERROR(AVERAGEIFS(统调负荷!$P:$P,统调负荷!$B:$B,F$3,统调负荷!$C:$C,$A47)/10,"")</f>
        <v/>
      </c>
      <c r="G47" s="89">
        <f>IFERROR(AVERAGEIFS(统调负荷!$P:$P,统调负荷!$B:$B,G$3,统调负荷!$C:$C,$A47)/10,"")</f>
        <v/>
      </c>
      <c r="H47" s="89">
        <f>IFERROR(AVERAGEIFS(统调负荷!$P:$P,统调负荷!$B:$B,H$3,统调负荷!$C:$C,$A47)/10,"")</f>
        <v/>
      </c>
      <c r="I47" s="89">
        <f>IFERROR(AVERAGEIFS(统调负荷!$P:$P,统调负荷!$B:$B,I$3,统调负荷!$C:$C,$A47)/10,"")</f>
        <v/>
      </c>
      <c r="J47" s="89">
        <f>IFERROR(AVERAGEIFS(统调负荷!$P:$P,统调负荷!$B:$B,J$3,统调负荷!$C:$C,$A47)/10,"")</f>
        <v/>
      </c>
      <c r="K47" s="89">
        <f>IFERROR(AVERAGEIFS(统调负荷!$P:$P,统调负荷!$B:$B,K$3,统调负荷!$C:$C,$A47)/10,"")</f>
        <v/>
      </c>
      <c r="L47" s="89">
        <f>IFERROR(AVERAGEIFS(统调负荷!$P:$P,统调负荷!$B:$B,L$3,统调负荷!$C:$C,$A47)/10,"")</f>
        <v/>
      </c>
      <c r="M47" s="89">
        <f>IFERROR(AVERAGEIFS(统调负荷!$P:$P,统调负荷!$B:$B,M$3,统调负荷!$C:$C,$A47)/10,"")</f>
        <v/>
      </c>
      <c r="N47" s="89">
        <f>IFERROR(AVERAGEIFS(统调负荷!$P:$P,统调负荷!$B:$B,N$3,统调负荷!$C:$C,$A47)/10,"")</f>
        <v/>
      </c>
      <c r="O47" s="89">
        <f>IFERROR(AVERAGEIFS(统调负荷!$P:$P,统调负荷!$B:$B,O$3,统调负荷!$C:$C,$A47)/10,"")</f>
        <v/>
      </c>
      <c r="P47" s="89">
        <f>IFERROR(AVERAGEIFS(统调负荷!$P:$P,统调负荷!$B:$B,P$3,统调负荷!$C:$C,$A47)/10,"")</f>
        <v/>
      </c>
      <c r="Q47" s="89">
        <f>IFERROR(AVERAGEIFS(统调负荷!$P:$P,统调负荷!$B:$B,Q$3,统调负荷!$C:$C,$A47)/10,"")</f>
        <v/>
      </c>
      <c r="R47" s="89">
        <f>IFERROR(AVERAGEIFS(统调负荷!$P:$P,统调负荷!$B:$B,R$3,统调负荷!$C:$C,$A47)/10,"")</f>
        <v/>
      </c>
      <c r="S47" s="89">
        <f>IFERROR(AVERAGEIFS(统调负荷!$P:$P,统调负荷!$B:$B,S$3,统调负荷!$C:$C,$A47)/10,"")</f>
        <v/>
      </c>
      <c r="T47" s="89">
        <f>IFERROR(AVERAGEIFS(统调负荷!$P:$P,统调负荷!$B:$B,T$3,统调负荷!$C:$C,$A47)/10,"")</f>
        <v/>
      </c>
      <c r="U47" s="89">
        <f>IFERROR(AVERAGEIFS(统调负荷!$P:$P,统调负荷!$B:$B,U$3,统调负荷!$C:$C,$A47)/10,"")</f>
        <v/>
      </c>
      <c r="V47" s="89">
        <f>IFERROR(AVERAGEIFS(统调负荷!$P:$P,统调负荷!$B:$B,V$3,统调负荷!$C:$C,$A47)/10,"")</f>
        <v/>
      </c>
      <c r="W47" s="89">
        <f>IFERROR(AVERAGEIFS(统调负荷!$P:$P,统调负荷!$B:$B,W$3,统调负荷!$C:$C,$A47)/10,"")</f>
        <v/>
      </c>
      <c r="X47" s="89">
        <f>IFERROR(AVERAGEIFS(统调负荷!$P:$P,统调负荷!$B:$B,X$3,统调负荷!$C:$C,$A47)/10,"")</f>
        <v/>
      </c>
      <c r="Y47" s="89">
        <f>IFERROR(AVERAGEIFS(统调负荷!$P:$P,统调负荷!$B:$B,Y$3,统调负荷!$C:$C,$A47)/10,"")</f>
        <v/>
      </c>
      <c r="Z47" s="89">
        <f>IFERROR(AVERAGEIFS(统调负荷!$P:$P,统调负荷!$B:$B,Z$3,统调负荷!$C:$C,$A47)/10,"")</f>
        <v/>
      </c>
      <c r="AA47" s="89">
        <f>IFERROR(AVERAGEIFS(统调负荷!$P:$P,统调负荷!$B:$B,AA$3,统调负荷!$C:$C,$A47)/10,"")</f>
        <v/>
      </c>
      <c r="AB47" s="89">
        <f>IFERROR(AVERAGEIFS(统调负荷!$P:$P,统调负荷!$B:$B,AB$3,统调负荷!$C:$C,$A47)/10,"")</f>
        <v/>
      </c>
      <c r="AC47" s="89">
        <f>IFERROR(AVERAGEIFS(统调负荷!$P:$P,统调负荷!$B:$B,AC$3,统调负荷!$C:$C,$A47)/10,"")</f>
        <v/>
      </c>
      <c r="AD47" s="89" t="n"/>
    </row>
    <row r="48">
      <c r="A48" s="97">
        <f>统调负荷24小时!A48</f>
        <v/>
      </c>
      <c r="B48" s="100" t="inlineStr">
        <is>
          <t>预测</t>
        </is>
      </c>
      <c r="C48" s="91">
        <f>IFERROR(AVERAGE(F48:AC48),"")</f>
        <v/>
      </c>
      <c r="D48" s="91">
        <f>IFERROR(MAX(F48:AC48),"")</f>
        <v/>
      </c>
      <c r="E48" s="91">
        <f>IFERROR(MIN(F48:AC48),"")</f>
        <v/>
      </c>
      <c r="F48" s="89">
        <f>IFERROR(AVERAGEIFS(统调负荷!$G:$G,统调负荷!$B:$B,F$3,统调负荷!$C:$C,$A48)/10,"")</f>
        <v/>
      </c>
      <c r="G48" s="89">
        <f>IFERROR(AVERAGEIFS(统调负荷!$G:$G,统调负荷!$B:$B,G$3,统调负荷!$C:$C,$A48)/10,"")</f>
        <v/>
      </c>
      <c r="H48" s="89">
        <f>IFERROR(AVERAGEIFS(统调负荷!$G:$G,统调负荷!$B:$B,H$3,统调负荷!$C:$C,$A48)/10,"")</f>
        <v/>
      </c>
      <c r="I48" s="89">
        <f>IFERROR(AVERAGEIFS(统调负荷!$G:$G,统调负荷!$B:$B,I$3,统调负荷!$C:$C,$A48)/10,"")</f>
        <v/>
      </c>
      <c r="J48" s="89">
        <f>IFERROR(AVERAGEIFS(统调负荷!$G:$G,统调负荷!$B:$B,J$3,统调负荷!$C:$C,$A48)/10,"")</f>
        <v/>
      </c>
      <c r="K48" s="89">
        <f>IFERROR(AVERAGEIFS(统调负荷!$G:$G,统调负荷!$B:$B,K$3,统调负荷!$C:$C,$A48)/10,"")</f>
        <v/>
      </c>
      <c r="L48" s="89">
        <f>IFERROR(AVERAGEIFS(统调负荷!$G:$G,统调负荷!$B:$B,L$3,统调负荷!$C:$C,$A48)/10,"")</f>
        <v/>
      </c>
      <c r="M48" s="89">
        <f>IFERROR(AVERAGEIFS(统调负荷!$G:$G,统调负荷!$B:$B,M$3,统调负荷!$C:$C,$A48)/10,"")</f>
        <v/>
      </c>
      <c r="N48" s="89">
        <f>IFERROR(AVERAGEIFS(统调负荷!$G:$G,统调负荷!$B:$B,N$3,统调负荷!$C:$C,$A48)/10,"")</f>
        <v/>
      </c>
      <c r="O48" s="89">
        <f>IFERROR(AVERAGEIFS(统调负荷!$G:$G,统调负荷!$B:$B,O$3,统调负荷!$C:$C,$A48)/10,"")</f>
        <v/>
      </c>
      <c r="P48" s="89">
        <f>IFERROR(AVERAGEIFS(统调负荷!$G:$G,统调负荷!$B:$B,P$3,统调负荷!$C:$C,$A48)/10,"")</f>
        <v/>
      </c>
      <c r="Q48" s="89">
        <f>IFERROR(AVERAGEIFS(统调负荷!$G:$G,统调负荷!$B:$B,Q$3,统调负荷!$C:$C,$A48)/10,"")</f>
        <v/>
      </c>
      <c r="R48" s="89">
        <f>IFERROR(AVERAGEIFS(统调负荷!$G:$G,统调负荷!$B:$B,R$3,统调负荷!$C:$C,$A48)/10,"")</f>
        <v/>
      </c>
      <c r="S48" s="89">
        <f>IFERROR(AVERAGEIFS(统调负荷!$G:$G,统调负荷!$B:$B,S$3,统调负荷!$C:$C,$A48)/10,"")</f>
        <v/>
      </c>
      <c r="T48" s="89">
        <f>IFERROR(AVERAGEIFS(统调负荷!$G:$G,统调负荷!$B:$B,T$3,统调负荷!$C:$C,$A48)/10,"")</f>
        <v/>
      </c>
      <c r="U48" s="89">
        <f>IFERROR(AVERAGEIFS(统调负荷!$G:$G,统调负荷!$B:$B,U$3,统调负荷!$C:$C,$A48)/10,"")</f>
        <v/>
      </c>
      <c r="V48" s="89">
        <f>IFERROR(AVERAGEIFS(统调负荷!$G:$G,统调负荷!$B:$B,V$3,统调负荷!$C:$C,$A48)/10,"")</f>
        <v/>
      </c>
      <c r="W48" s="89">
        <f>IFERROR(AVERAGEIFS(统调负荷!$G:$G,统调负荷!$B:$B,W$3,统调负荷!$C:$C,$A48)/10,"")</f>
        <v/>
      </c>
      <c r="X48" s="89">
        <f>IFERROR(AVERAGEIFS(统调负荷!$G:$G,统调负荷!$B:$B,X$3,统调负荷!$C:$C,$A48)/10,"")</f>
        <v/>
      </c>
      <c r="Y48" s="89">
        <f>IFERROR(AVERAGEIFS(统调负荷!$G:$G,统调负荷!$B:$B,Y$3,统调负荷!$C:$C,$A48)/10,"")</f>
        <v/>
      </c>
      <c r="Z48" s="89">
        <f>IFERROR(AVERAGEIFS(统调负荷!$G:$G,统调负荷!$B:$B,Z$3,统调负荷!$C:$C,$A48)/10,"")</f>
        <v/>
      </c>
      <c r="AA48" s="89">
        <f>IFERROR(AVERAGEIFS(统调负荷!$G:$G,统调负荷!$B:$B,AA$3,统调负荷!$C:$C,$A48)/10,"")</f>
        <v/>
      </c>
      <c r="AB48" s="89">
        <f>IFERROR(AVERAGEIFS(统调负荷!$G:$G,统调负荷!$B:$B,AB$3,统调负荷!$C:$C,$A48)/10,"")</f>
        <v/>
      </c>
      <c r="AC48" s="89">
        <f>IFERROR(AVERAGEIFS(统调负荷!$G:$G,统调负荷!$B:$B,AC$3,统调负荷!$C:$C,$A48)/10,"")</f>
        <v/>
      </c>
      <c r="AD48" s="89" t="n"/>
    </row>
    <row r="49">
      <c r="A49" s="97">
        <f>统调负荷24小时!A49</f>
        <v/>
      </c>
      <c r="B49" s="100" t="inlineStr">
        <is>
          <t>实际</t>
        </is>
      </c>
      <c r="C49" s="91">
        <f>IFERROR(AVERAGE(F49:AC49),"")</f>
        <v/>
      </c>
      <c r="D49" s="91">
        <f>IFERROR(MAX(F49:AC49),"")</f>
        <v/>
      </c>
      <c r="E49" s="91">
        <f>IFERROR(MIN(F49:AC49),"")</f>
        <v/>
      </c>
      <c r="F49" s="89">
        <f>IFERROR(AVERAGEIFS(统调负荷!$P:$P,统调负荷!$B:$B,F$3,统调负荷!$C:$C,$A49)/10,"")</f>
        <v/>
      </c>
      <c r="G49" s="89">
        <f>IFERROR(AVERAGEIFS(统调负荷!$P:$P,统调负荷!$B:$B,G$3,统调负荷!$C:$C,$A49)/10,"")</f>
        <v/>
      </c>
      <c r="H49" s="89">
        <f>IFERROR(AVERAGEIFS(统调负荷!$P:$P,统调负荷!$B:$B,H$3,统调负荷!$C:$C,$A49)/10,"")</f>
        <v/>
      </c>
      <c r="I49" s="89">
        <f>IFERROR(AVERAGEIFS(统调负荷!$P:$P,统调负荷!$B:$B,I$3,统调负荷!$C:$C,$A49)/10,"")</f>
        <v/>
      </c>
      <c r="J49" s="89">
        <f>IFERROR(AVERAGEIFS(统调负荷!$P:$P,统调负荷!$B:$B,J$3,统调负荷!$C:$C,$A49)/10,"")</f>
        <v/>
      </c>
      <c r="K49" s="89">
        <f>IFERROR(AVERAGEIFS(统调负荷!$P:$P,统调负荷!$B:$B,K$3,统调负荷!$C:$C,$A49)/10,"")</f>
        <v/>
      </c>
      <c r="L49" s="89">
        <f>IFERROR(AVERAGEIFS(统调负荷!$P:$P,统调负荷!$B:$B,L$3,统调负荷!$C:$C,$A49)/10,"")</f>
        <v/>
      </c>
      <c r="M49" s="89">
        <f>IFERROR(AVERAGEIFS(统调负荷!$P:$P,统调负荷!$B:$B,M$3,统调负荷!$C:$C,$A49)/10,"")</f>
        <v/>
      </c>
      <c r="N49" s="89">
        <f>IFERROR(AVERAGEIFS(统调负荷!$P:$P,统调负荷!$B:$B,N$3,统调负荷!$C:$C,$A49)/10,"")</f>
        <v/>
      </c>
      <c r="O49" s="89">
        <f>IFERROR(AVERAGEIFS(统调负荷!$P:$P,统调负荷!$B:$B,O$3,统调负荷!$C:$C,$A49)/10,"")</f>
        <v/>
      </c>
      <c r="P49" s="89">
        <f>IFERROR(AVERAGEIFS(统调负荷!$P:$P,统调负荷!$B:$B,P$3,统调负荷!$C:$C,$A49)/10,"")</f>
        <v/>
      </c>
      <c r="Q49" s="89">
        <f>IFERROR(AVERAGEIFS(统调负荷!$P:$P,统调负荷!$B:$B,Q$3,统调负荷!$C:$C,$A49)/10,"")</f>
        <v/>
      </c>
      <c r="R49" s="89">
        <f>IFERROR(AVERAGEIFS(统调负荷!$P:$P,统调负荷!$B:$B,R$3,统调负荷!$C:$C,$A49)/10,"")</f>
        <v/>
      </c>
      <c r="S49" s="89">
        <f>IFERROR(AVERAGEIFS(统调负荷!$P:$P,统调负荷!$B:$B,S$3,统调负荷!$C:$C,$A49)/10,"")</f>
        <v/>
      </c>
      <c r="T49" s="89">
        <f>IFERROR(AVERAGEIFS(统调负荷!$P:$P,统调负荷!$B:$B,T$3,统调负荷!$C:$C,$A49)/10,"")</f>
        <v/>
      </c>
      <c r="U49" s="89">
        <f>IFERROR(AVERAGEIFS(统调负荷!$P:$P,统调负荷!$B:$B,U$3,统调负荷!$C:$C,$A49)/10,"")</f>
        <v/>
      </c>
      <c r="V49" s="89">
        <f>IFERROR(AVERAGEIFS(统调负荷!$P:$P,统调负荷!$B:$B,V$3,统调负荷!$C:$C,$A49)/10,"")</f>
        <v/>
      </c>
      <c r="W49" s="89">
        <f>IFERROR(AVERAGEIFS(统调负荷!$P:$P,统调负荷!$B:$B,W$3,统调负荷!$C:$C,$A49)/10,"")</f>
        <v/>
      </c>
      <c r="X49" s="89">
        <f>IFERROR(AVERAGEIFS(统调负荷!$P:$P,统调负荷!$B:$B,X$3,统调负荷!$C:$C,$A49)/10,"")</f>
        <v/>
      </c>
      <c r="Y49" s="89">
        <f>IFERROR(AVERAGEIFS(统调负荷!$P:$P,统调负荷!$B:$B,Y$3,统调负荷!$C:$C,$A49)/10,"")</f>
        <v/>
      </c>
      <c r="Z49" s="89">
        <f>IFERROR(AVERAGEIFS(统调负荷!$P:$P,统调负荷!$B:$B,Z$3,统调负荷!$C:$C,$A49)/10,"")</f>
        <v/>
      </c>
      <c r="AA49" s="89">
        <f>IFERROR(AVERAGEIFS(统调负荷!$P:$P,统调负荷!$B:$B,AA$3,统调负荷!$C:$C,$A49)/10,"")</f>
        <v/>
      </c>
      <c r="AB49" s="89">
        <f>IFERROR(AVERAGEIFS(统调负荷!$P:$P,统调负荷!$B:$B,AB$3,统调负荷!$C:$C,$A49)/10,"")</f>
        <v/>
      </c>
      <c r="AC49" s="89">
        <f>IFERROR(AVERAGEIFS(统调负荷!$P:$P,统调负荷!$B:$B,AC$3,统调负荷!$C:$C,$A49)/10,"")</f>
        <v/>
      </c>
      <c r="AD49" s="89" t="n"/>
    </row>
    <row r="50">
      <c r="A50" s="97">
        <f>统调负荷24小时!A50</f>
        <v/>
      </c>
      <c r="B50" s="100" t="inlineStr">
        <is>
          <t>预测</t>
        </is>
      </c>
      <c r="C50" s="91">
        <f>IFERROR(AVERAGE(F50:AC50),"")</f>
        <v/>
      </c>
      <c r="D50" s="91">
        <f>IFERROR(MAX(F50:AC50),"")</f>
        <v/>
      </c>
      <c r="E50" s="91">
        <f>IFERROR(MIN(F50:AC50),"")</f>
        <v/>
      </c>
      <c r="F50" s="89">
        <f>IFERROR(AVERAGEIFS(统调负荷!$G:$G,统调负荷!$B:$B,F$3,统调负荷!$C:$C,$A50)/10,"")</f>
        <v/>
      </c>
      <c r="G50" s="89">
        <f>IFERROR(AVERAGEIFS(统调负荷!$G:$G,统调负荷!$B:$B,G$3,统调负荷!$C:$C,$A50)/10,"")</f>
        <v/>
      </c>
      <c r="H50" s="89">
        <f>IFERROR(AVERAGEIFS(统调负荷!$G:$G,统调负荷!$B:$B,H$3,统调负荷!$C:$C,$A50)/10,"")</f>
        <v/>
      </c>
      <c r="I50" s="89">
        <f>IFERROR(AVERAGEIFS(统调负荷!$G:$G,统调负荷!$B:$B,I$3,统调负荷!$C:$C,$A50)/10,"")</f>
        <v/>
      </c>
      <c r="J50" s="89">
        <f>IFERROR(AVERAGEIFS(统调负荷!$G:$G,统调负荷!$B:$B,J$3,统调负荷!$C:$C,$A50)/10,"")</f>
        <v/>
      </c>
      <c r="K50" s="89">
        <f>IFERROR(AVERAGEIFS(统调负荷!$G:$G,统调负荷!$B:$B,K$3,统调负荷!$C:$C,$A50)/10,"")</f>
        <v/>
      </c>
      <c r="L50" s="89">
        <f>IFERROR(AVERAGEIFS(统调负荷!$G:$G,统调负荷!$B:$B,L$3,统调负荷!$C:$C,$A50)/10,"")</f>
        <v/>
      </c>
      <c r="M50" s="89">
        <f>IFERROR(AVERAGEIFS(统调负荷!$G:$G,统调负荷!$B:$B,M$3,统调负荷!$C:$C,$A50)/10,"")</f>
        <v/>
      </c>
      <c r="N50" s="89">
        <f>IFERROR(AVERAGEIFS(统调负荷!$G:$G,统调负荷!$B:$B,N$3,统调负荷!$C:$C,$A50)/10,"")</f>
        <v/>
      </c>
      <c r="O50" s="89">
        <f>IFERROR(AVERAGEIFS(统调负荷!$G:$G,统调负荷!$B:$B,O$3,统调负荷!$C:$C,$A50)/10,"")</f>
        <v/>
      </c>
      <c r="P50" s="89">
        <f>IFERROR(AVERAGEIFS(统调负荷!$G:$G,统调负荷!$B:$B,P$3,统调负荷!$C:$C,$A50)/10,"")</f>
        <v/>
      </c>
      <c r="Q50" s="89">
        <f>IFERROR(AVERAGEIFS(统调负荷!$G:$G,统调负荷!$B:$B,Q$3,统调负荷!$C:$C,$A50)/10,"")</f>
        <v/>
      </c>
      <c r="R50" s="89">
        <f>IFERROR(AVERAGEIFS(统调负荷!$G:$G,统调负荷!$B:$B,R$3,统调负荷!$C:$C,$A50)/10,"")</f>
        <v/>
      </c>
      <c r="S50" s="89">
        <f>IFERROR(AVERAGEIFS(统调负荷!$G:$G,统调负荷!$B:$B,S$3,统调负荷!$C:$C,$A50)/10,"")</f>
        <v/>
      </c>
      <c r="T50" s="89">
        <f>IFERROR(AVERAGEIFS(统调负荷!$G:$G,统调负荷!$B:$B,T$3,统调负荷!$C:$C,$A50)/10,"")</f>
        <v/>
      </c>
      <c r="U50" s="89">
        <f>IFERROR(AVERAGEIFS(统调负荷!$G:$G,统调负荷!$B:$B,U$3,统调负荷!$C:$C,$A50)/10,"")</f>
        <v/>
      </c>
      <c r="V50" s="89">
        <f>IFERROR(AVERAGEIFS(统调负荷!$G:$G,统调负荷!$B:$B,V$3,统调负荷!$C:$C,$A50)/10,"")</f>
        <v/>
      </c>
      <c r="W50" s="89">
        <f>IFERROR(AVERAGEIFS(统调负荷!$G:$G,统调负荷!$B:$B,W$3,统调负荷!$C:$C,$A50)/10,"")</f>
        <v/>
      </c>
      <c r="X50" s="89">
        <f>IFERROR(AVERAGEIFS(统调负荷!$G:$G,统调负荷!$B:$B,X$3,统调负荷!$C:$C,$A50)/10,"")</f>
        <v/>
      </c>
      <c r="Y50" s="89">
        <f>IFERROR(AVERAGEIFS(统调负荷!$G:$G,统调负荷!$B:$B,Y$3,统调负荷!$C:$C,$A50)/10,"")</f>
        <v/>
      </c>
      <c r="Z50" s="89">
        <f>IFERROR(AVERAGEIFS(统调负荷!$G:$G,统调负荷!$B:$B,Z$3,统调负荷!$C:$C,$A50)/10,"")</f>
        <v/>
      </c>
      <c r="AA50" s="89">
        <f>IFERROR(AVERAGEIFS(统调负荷!$G:$G,统调负荷!$B:$B,AA$3,统调负荷!$C:$C,$A50)/10,"")</f>
        <v/>
      </c>
      <c r="AB50" s="89">
        <f>IFERROR(AVERAGEIFS(统调负荷!$G:$G,统调负荷!$B:$B,AB$3,统调负荷!$C:$C,$A50)/10,"")</f>
        <v/>
      </c>
      <c r="AC50" s="89">
        <f>IFERROR(AVERAGEIFS(统调负荷!$G:$G,统调负荷!$B:$B,AC$3,统调负荷!$C:$C,$A50)/10,"")</f>
        <v/>
      </c>
      <c r="AD50" s="89" t="n"/>
    </row>
    <row r="51">
      <c r="A51" s="97">
        <f>统调负荷24小时!A51</f>
        <v/>
      </c>
      <c r="B51" s="100" t="inlineStr">
        <is>
          <t>实际</t>
        </is>
      </c>
      <c r="C51" s="91">
        <f>IFERROR(AVERAGE(F51:AC51),"")</f>
        <v/>
      </c>
      <c r="D51" s="91">
        <f>IFERROR(MAX(F51:AC51),"")</f>
        <v/>
      </c>
      <c r="E51" s="91">
        <f>IFERROR(MIN(F51:AC51),"")</f>
        <v/>
      </c>
      <c r="F51" s="89">
        <f>IFERROR(AVERAGEIFS(统调负荷!$P:$P,统调负荷!$B:$B,F$3,统调负荷!$C:$C,$A51)/10,"")</f>
        <v/>
      </c>
      <c r="G51" s="89">
        <f>IFERROR(AVERAGEIFS(统调负荷!$P:$P,统调负荷!$B:$B,G$3,统调负荷!$C:$C,$A51)/10,"")</f>
        <v/>
      </c>
      <c r="H51" s="89">
        <f>IFERROR(AVERAGEIFS(统调负荷!$P:$P,统调负荷!$B:$B,H$3,统调负荷!$C:$C,$A51)/10,"")</f>
        <v/>
      </c>
      <c r="I51" s="89">
        <f>IFERROR(AVERAGEIFS(统调负荷!$P:$P,统调负荷!$B:$B,I$3,统调负荷!$C:$C,$A51)/10,"")</f>
        <v/>
      </c>
      <c r="J51" s="89">
        <f>IFERROR(AVERAGEIFS(统调负荷!$P:$P,统调负荷!$B:$B,J$3,统调负荷!$C:$C,$A51)/10,"")</f>
        <v/>
      </c>
      <c r="K51" s="89">
        <f>IFERROR(AVERAGEIFS(统调负荷!$P:$P,统调负荷!$B:$B,K$3,统调负荷!$C:$C,$A51)/10,"")</f>
        <v/>
      </c>
      <c r="L51" s="89">
        <f>IFERROR(AVERAGEIFS(统调负荷!$P:$P,统调负荷!$B:$B,L$3,统调负荷!$C:$C,$A51)/10,"")</f>
        <v/>
      </c>
      <c r="M51" s="89">
        <f>IFERROR(AVERAGEIFS(统调负荷!$P:$P,统调负荷!$B:$B,M$3,统调负荷!$C:$C,$A51)/10,"")</f>
        <v/>
      </c>
      <c r="N51" s="89">
        <f>IFERROR(AVERAGEIFS(统调负荷!$P:$P,统调负荷!$B:$B,N$3,统调负荷!$C:$C,$A51)/10,"")</f>
        <v/>
      </c>
      <c r="O51" s="89">
        <f>IFERROR(AVERAGEIFS(统调负荷!$P:$P,统调负荷!$B:$B,O$3,统调负荷!$C:$C,$A51)/10,"")</f>
        <v/>
      </c>
      <c r="P51" s="89">
        <f>IFERROR(AVERAGEIFS(统调负荷!$P:$P,统调负荷!$B:$B,P$3,统调负荷!$C:$C,$A51)/10,"")</f>
        <v/>
      </c>
      <c r="Q51" s="89">
        <f>IFERROR(AVERAGEIFS(统调负荷!$P:$P,统调负荷!$B:$B,Q$3,统调负荷!$C:$C,$A51)/10,"")</f>
        <v/>
      </c>
      <c r="R51" s="89">
        <f>IFERROR(AVERAGEIFS(统调负荷!$P:$P,统调负荷!$B:$B,R$3,统调负荷!$C:$C,$A51)/10,"")</f>
        <v/>
      </c>
      <c r="S51" s="89">
        <f>IFERROR(AVERAGEIFS(统调负荷!$P:$P,统调负荷!$B:$B,S$3,统调负荷!$C:$C,$A51)/10,"")</f>
        <v/>
      </c>
      <c r="T51" s="89">
        <f>IFERROR(AVERAGEIFS(统调负荷!$P:$P,统调负荷!$B:$B,T$3,统调负荷!$C:$C,$A51)/10,"")</f>
        <v/>
      </c>
      <c r="U51" s="89">
        <f>IFERROR(AVERAGEIFS(统调负荷!$P:$P,统调负荷!$B:$B,U$3,统调负荷!$C:$C,$A51)/10,"")</f>
        <v/>
      </c>
      <c r="V51" s="89">
        <f>IFERROR(AVERAGEIFS(统调负荷!$P:$P,统调负荷!$B:$B,V$3,统调负荷!$C:$C,$A51)/10,"")</f>
        <v/>
      </c>
      <c r="W51" s="89">
        <f>IFERROR(AVERAGEIFS(统调负荷!$P:$P,统调负荷!$B:$B,W$3,统调负荷!$C:$C,$A51)/10,"")</f>
        <v/>
      </c>
      <c r="X51" s="89">
        <f>IFERROR(AVERAGEIFS(统调负荷!$P:$P,统调负荷!$B:$B,X$3,统调负荷!$C:$C,$A51)/10,"")</f>
        <v/>
      </c>
      <c r="Y51" s="89">
        <f>IFERROR(AVERAGEIFS(统调负荷!$P:$P,统调负荷!$B:$B,Y$3,统调负荷!$C:$C,$A51)/10,"")</f>
        <v/>
      </c>
      <c r="Z51" s="89">
        <f>IFERROR(AVERAGEIFS(统调负荷!$P:$P,统调负荷!$B:$B,Z$3,统调负荷!$C:$C,$A51)/10,"")</f>
        <v/>
      </c>
      <c r="AA51" s="89">
        <f>IFERROR(AVERAGEIFS(统调负荷!$P:$P,统调负荷!$B:$B,AA$3,统调负荷!$C:$C,$A51)/10,"")</f>
        <v/>
      </c>
      <c r="AB51" s="89">
        <f>IFERROR(AVERAGEIFS(统调负荷!$P:$P,统调负荷!$B:$B,AB$3,统调负荷!$C:$C,$A51)/10,"")</f>
        <v/>
      </c>
      <c r="AC51" s="89">
        <f>IFERROR(AVERAGEIFS(统调负荷!$P:$P,统调负荷!$B:$B,AC$3,统调负荷!$C:$C,$A51)/10,"")</f>
        <v/>
      </c>
      <c r="AD51" s="89" t="n"/>
    </row>
    <row r="52">
      <c r="A52" s="97">
        <f>统调负荷24小时!A52</f>
        <v/>
      </c>
      <c r="B52" s="100" t="inlineStr">
        <is>
          <t>预测</t>
        </is>
      </c>
      <c r="C52" s="91">
        <f>IFERROR(AVERAGE(F52:AC52),"")</f>
        <v/>
      </c>
      <c r="D52" s="91">
        <f>IFERROR(MAX(F52:AC52),"")</f>
        <v/>
      </c>
      <c r="E52" s="91">
        <f>IFERROR(MIN(F52:AC52),"")</f>
        <v/>
      </c>
      <c r="F52" s="89">
        <f>IFERROR(AVERAGEIFS(统调负荷!$G:$G,统调负荷!$B:$B,F$3,统调负荷!$C:$C,$A52)/10,"")</f>
        <v/>
      </c>
      <c r="G52" s="89">
        <f>IFERROR(AVERAGEIFS(统调负荷!$G:$G,统调负荷!$B:$B,G$3,统调负荷!$C:$C,$A52)/10,"")</f>
        <v/>
      </c>
      <c r="H52" s="89">
        <f>IFERROR(AVERAGEIFS(统调负荷!$G:$G,统调负荷!$B:$B,H$3,统调负荷!$C:$C,$A52)/10,"")</f>
        <v/>
      </c>
      <c r="I52" s="89">
        <f>IFERROR(AVERAGEIFS(统调负荷!$G:$G,统调负荷!$B:$B,I$3,统调负荷!$C:$C,$A52)/10,"")</f>
        <v/>
      </c>
      <c r="J52" s="89">
        <f>IFERROR(AVERAGEIFS(统调负荷!$G:$G,统调负荷!$B:$B,J$3,统调负荷!$C:$C,$A52)/10,"")</f>
        <v/>
      </c>
      <c r="K52" s="89">
        <f>IFERROR(AVERAGEIFS(统调负荷!$G:$G,统调负荷!$B:$B,K$3,统调负荷!$C:$C,$A52)/10,"")</f>
        <v/>
      </c>
      <c r="L52" s="89">
        <f>IFERROR(AVERAGEIFS(统调负荷!$G:$G,统调负荷!$B:$B,L$3,统调负荷!$C:$C,$A52)/10,"")</f>
        <v/>
      </c>
      <c r="M52" s="89">
        <f>IFERROR(AVERAGEIFS(统调负荷!$G:$G,统调负荷!$B:$B,M$3,统调负荷!$C:$C,$A52)/10,"")</f>
        <v/>
      </c>
      <c r="N52" s="89">
        <f>IFERROR(AVERAGEIFS(统调负荷!$G:$G,统调负荷!$B:$B,N$3,统调负荷!$C:$C,$A52)/10,"")</f>
        <v/>
      </c>
      <c r="O52" s="89">
        <f>IFERROR(AVERAGEIFS(统调负荷!$G:$G,统调负荷!$B:$B,O$3,统调负荷!$C:$C,$A52)/10,"")</f>
        <v/>
      </c>
      <c r="P52" s="89">
        <f>IFERROR(AVERAGEIFS(统调负荷!$G:$G,统调负荷!$B:$B,P$3,统调负荷!$C:$C,$A52)/10,"")</f>
        <v/>
      </c>
      <c r="Q52" s="89">
        <f>IFERROR(AVERAGEIFS(统调负荷!$G:$G,统调负荷!$B:$B,Q$3,统调负荷!$C:$C,$A52)/10,"")</f>
        <v/>
      </c>
      <c r="R52" s="89">
        <f>IFERROR(AVERAGEIFS(统调负荷!$G:$G,统调负荷!$B:$B,R$3,统调负荷!$C:$C,$A52)/10,"")</f>
        <v/>
      </c>
      <c r="S52" s="89">
        <f>IFERROR(AVERAGEIFS(统调负荷!$G:$G,统调负荷!$B:$B,S$3,统调负荷!$C:$C,$A52)/10,"")</f>
        <v/>
      </c>
      <c r="T52" s="89">
        <f>IFERROR(AVERAGEIFS(统调负荷!$G:$G,统调负荷!$B:$B,T$3,统调负荷!$C:$C,$A52)/10,"")</f>
        <v/>
      </c>
      <c r="U52" s="89">
        <f>IFERROR(AVERAGEIFS(统调负荷!$G:$G,统调负荷!$B:$B,U$3,统调负荷!$C:$C,$A52)/10,"")</f>
        <v/>
      </c>
      <c r="V52" s="89">
        <f>IFERROR(AVERAGEIFS(统调负荷!$G:$G,统调负荷!$B:$B,V$3,统调负荷!$C:$C,$A52)/10,"")</f>
        <v/>
      </c>
      <c r="W52" s="89">
        <f>IFERROR(AVERAGEIFS(统调负荷!$G:$G,统调负荷!$B:$B,W$3,统调负荷!$C:$C,$A52)/10,"")</f>
        <v/>
      </c>
      <c r="X52" s="89">
        <f>IFERROR(AVERAGEIFS(统调负荷!$G:$G,统调负荷!$B:$B,X$3,统调负荷!$C:$C,$A52)/10,"")</f>
        <v/>
      </c>
      <c r="Y52" s="89">
        <f>IFERROR(AVERAGEIFS(统调负荷!$G:$G,统调负荷!$B:$B,Y$3,统调负荷!$C:$C,$A52)/10,"")</f>
        <v/>
      </c>
      <c r="Z52" s="89">
        <f>IFERROR(AVERAGEIFS(统调负荷!$G:$G,统调负荷!$B:$B,Z$3,统调负荷!$C:$C,$A52)/10,"")</f>
        <v/>
      </c>
      <c r="AA52" s="89">
        <f>IFERROR(AVERAGEIFS(统调负荷!$G:$G,统调负荷!$B:$B,AA$3,统调负荷!$C:$C,$A52)/10,"")</f>
        <v/>
      </c>
      <c r="AB52" s="89">
        <f>IFERROR(AVERAGEIFS(统调负荷!$G:$G,统调负荷!$B:$B,AB$3,统调负荷!$C:$C,$A52)/10,"")</f>
        <v/>
      </c>
      <c r="AC52" s="89">
        <f>IFERROR(AVERAGEIFS(统调负荷!$G:$G,统调负荷!$B:$B,AC$3,统调负荷!$C:$C,$A52)/10,"")</f>
        <v/>
      </c>
      <c r="AD52" s="89" t="n"/>
    </row>
    <row r="53">
      <c r="A53" s="97">
        <f>统调负荷24小时!A53</f>
        <v/>
      </c>
      <c r="B53" s="100" t="inlineStr">
        <is>
          <t>实际</t>
        </is>
      </c>
      <c r="C53" s="91">
        <f>IFERROR(AVERAGE(F53:AC53),"")</f>
        <v/>
      </c>
      <c r="D53" s="91">
        <f>IFERROR(MAX(F53:AC53),"")</f>
        <v/>
      </c>
      <c r="E53" s="91">
        <f>IFERROR(MIN(F53:AC53),"")</f>
        <v/>
      </c>
      <c r="F53" s="89">
        <f>IFERROR(AVERAGEIFS(统调负荷!$P:$P,统调负荷!$B:$B,F$3,统调负荷!$C:$C,$A53)/10,"")</f>
        <v/>
      </c>
      <c r="G53" s="89">
        <f>IFERROR(AVERAGEIFS(统调负荷!$P:$P,统调负荷!$B:$B,G$3,统调负荷!$C:$C,$A53)/10,"")</f>
        <v/>
      </c>
      <c r="H53" s="89">
        <f>IFERROR(AVERAGEIFS(统调负荷!$P:$P,统调负荷!$B:$B,H$3,统调负荷!$C:$C,$A53)/10,"")</f>
        <v/>
      </c>
      <c r="I53" s="89">
        <f>IFERROR(AVERAGEIFS(统调负荷!$P:$P,统调负荷!$B:$B,I$3,统调负荷!$C:$C,$A53)/10,"")</f>
        <v/>
      </c>
      <c r="J53" s="89">
        <f>IFERROR(AVERAGEIFS(统调负荷!$P:$P,统调负荷!$B:$B,J$3,统调负荷!$C:$C,$A53)/10,"")</f>
        <v/>
      </c>
      <c r="K53" s="89">
        <f>IFERROR(AVERAGEIFS(统调负荷!$P:$P,统调负荷!$B:$B,K$3,统调负荷!$C:$C,$A53)/10,"")</f>
        <v/>
      </c>
      <c r="L53" s="89">
        <f>IFERROR(AVERAGEIFS(统调负荷!$P:$P,统调负荷!$B:$B,L$3,统调负荷!$C:$C,$A53)/10,"")</f>
        <v/>
      </c>
      <c r="M53" s="89">
        <f>IFERROR(AVERAGEIFS(统调负荷!$P:$P,统调负荷!$B:$B,M$3,统调负荷!$C:$C,$A53)/10,"")</f>
        <v/>
      </c>
      <c r="N53" s="89">
        <f>IFERROR(AVERAGEIFS(统调负荷!$P:$P,统调负荷!$B:$B,N$3,统调负荷!$C:$C,$A53)/10,"")</f>
        <v/>
      </c>
      <c r="O53" s="89">
        <f>IFERROR(AVERAGEIFS(统调负荷!$P:$P,统调负荷!$B:$B,O$3,统调负荷!$C:$C,$A53)/10,"")</f>
        <v/>
      </c>
      <c r="P53" s="89">
        <f>IFERROR(AVERAGEIFS(统调负荷!$P:$P,统调负荷!$B:$B,P$3,统调负荷!$C:$C,$A53)/10,"")</f>
        <v/>
      </c>
      <c r="Q53" s="89">
        <f>IFERROR(AVERAGEIFS(统调负荷!$P:$P,统调负荷!$B:$B,Q$3,统调负荷!$C:$C,$A53)/10,"")</f>
        <v/>
      </c>
      <c r="R53" s="89">
        <f>IFERROR(AVERAGEIFS(统调负荷!$P:$P,统调负荷!$B:$B,R$3,统调负荷!$C:$C,$A53)/10,"")</f>
        <v/>
      </c>
      <c r="S53" s="89">
        <f>IFERROR(AVERAGEIFS(统调负荷!$P:$P,统调负荷!$B:$B,S$3,统调负荷!$C:$C,$A53)/10,"")</f>
        <v/>
      </c>
      <c r="T53" s="89">
        <f>IFERROR(AVERAGEIFS(统调负荷!$P:$P,统调负荷!$B:$B,T$3,统调负荷!$C:$C,$A53)/10,"")</f>
        <v/>
      </c>
      <c r="U53" s="89">
        <f>IFERROR(AVERAGEIFS(统调负荷!$P:$P,统调负荷!$B:$B,U$3,统调负荷!$C:$C,$A53)/10,"")</f>
        <v/>
      </c>
      <c r="V53" s="89">
        <f>IFERROR(AVERAGEIFS(统调负荷!$P:$P,统调负荷!$B:$B,V$3,统调负荷!$C:$C,$A53)/10,"")</f>
        <v/>
      </c>
      <c r="W53" s="89">
        <f>IFERROR(AVERAGEIFS(统调负荷!$P:$P,统调负荷!$B:$B,W$3,统调负荷!$C:$C,$A53)/10,"")</f>
        <v/>
      </c>
      <c r="X53" s="89">
        <f>IFERROR(AVERAGEIFS(统调负荷!$P:$P,统调负荷!$B:$B,X$3,统调负荷!$C:$C,$A53)/10,"")</f>
        <v/>
      </c>
      <c r="Y53" s="89">
        <f>IFERROR(AVERAGEIFS(统调负荷!$P:$P,统调负荷!$B:$B,Y$3,统调负荷!$C:$C,$A53)/10,"")</f>
        <v/>
      </c>
      <c r="Z53" s="89">
        <f>IFERROR(AVERAGEIFS(统调负荷!$P:$P,统调负荷!$B:$B,Z$3,统调负荷!$C:$C,$A53)/10,"")</f>
        <v/>
      </c>
      <c r="AA53" s="89">
        <f>IFERROR(AVERAGEIFS(统调负荷!$P:$P,统调负荷!$B:$B,AA$3,统调负荷!$C:$C,$A53)/10,"")</f>
        <v/>
      </c>
      <c r="AB53" s="89">
        <f>IFERROR(AVERAGEIFS(统调负荷!$P:$P,统调负荷!$B:$B,AB$3,统调负荷!$C:$C,$A53)/10,"")</f>
        <v/>
      </c>
      <c r="AC53" s="89">
        <f>IFERROR(AVERAGEIFS(统调负荷!$P:$P,统调负荷!$B:$B,AC$3,统调负荷!$C:$C,$A53)/10,"")</f>
        <v/>
      </c>
      <c r="AD53" s="89" t="n"/>
    </row>
    <row r="54">
      <c r="A54" s="97">
        <f>统调负荷24小时!A54</f>
        <v/>
      </c>
      <c r="B54" s="100" t="inlineStr">
        <is>
          <t>预测</t>
        </is>
      </c>
      <c r="C54" s="91">
        <f>IFERROR(AVERAGE(F54:AC54),"")</f>
        <v/>
      </c>
      <c r="D54" s="91">
        <f>IFERROR(MAX(F54:AC54),"")</f>
        <v/>
      </c>
      <c r="E54" s="91">
        <f>IFERROR(MIN(F54:AC54),"")</f>
        <v/>
      </c>
      <c r="F54" s="89">
        <f>IFERROR(AVERAGEIFS(统调负荷!$G:$G,统调负荷!$B:$B,F$3,统调负荷!$C:$C,$A54)/10,"")</f>
        <v/>
      </c>
      <c r="G54" s="89">
        <f>IFERROR(AVERAGEIFS(统调负荷!$G:$G,统调负荷!$B:$B,G$3,统调负荷!$C:$C,$A54)/10,"")</f>
        <v/>
      </c>
      <c r="H54" s="89">
        <f>IFERROR(AVERAGEIFS(统调负荷!$G:$G,统调负荷!$B:$B,H$3,统调负荷!$C:$C,$A54)/10,"")</f>
        <v/>
      </c>
      <c r="I54" s="89">
        <f>IFERROR(AVERAGEIFS(统调负荷!$G:$G,统调负荷!$B:$B,I$3,统调负荷!$C:$C,$A54)/10,"")</f>
        <v/>
      </c>
      <c r="J54" s="89">
        <f>IFERROR(AVERAGEIFS(统调负荷!$G:$G,统调负荷!$B:$B,J$3,统调负荷!$C:$C,$A54)/10,"")</f>
        <v/>
      </c>
      <c r="K54" s="89">
        <f>IFERROR(AVERAGEIFS(统调负荷!$G:$G,统调负荷!$B:$B,K$3,统调负荷!$C:$C,$A54)/10,"")</f>
        <v/>
      </c>
      <c r="L54" s="89">
        <f>IFERROR(AVERAGEIFS(统调负荷!$G:$G,统调负荷!$B:$B,L$3,统调负荷!$C:$C,$A54)/10,"")</f>
        <v/>
      </c>
      <c r="M54" s="89">
        <f>IFERROR(AVERAGEIFS(统调负荷!$G:$G,统调负荷!$B:$B,M$3,统调负荷!$C:$C,$A54)/10,"")</f>
        <v/>
      </c>
      <c r="N54" s="89">
        <f>IFERROR(AVERAGEIFS(统调负荷!$G:$G,统调负荷!$B:$B,N$3,统调负荷!$C:$C,$A54)/10,"")</f>
        <v/>
      </c>
      <c r="O54" s="89">
        <f>IFERROR(AVERAGEIFS(统调负荷!$G:$G,统调负荷!$B:$B,O$3,统调负荷!$C:$C,$A54)/10,"")</f>
        <v/>
      </c>
      <c r="P54" s="89">
        <f>IFERROR(AVERAGEIFS(统调负荷!$G:$G,统调负荷!$B:$B,P$3,统调负荷!$C:$C,$A54)/10,"")</f>
        <v/>
      </c>
      <c r="Q54" s="89">
        <f>IFERROR(AVERAGEIFS(统调负荷!$G:$G,统调负荷!$B:$B,Q$3,统调负荷!$C:$C,$A54)/10,"")</f>
        <v/>
      </c>
      <c r="R54" s="89">
        <f>IFERROR(AVERAGEIFS(统调负荷!$G:$G,统调负荷!$B:$B,R$3,统调负荷!$C:$C,$A54)/10,"")</f>
        <v/>
      </c>
      <c r="S54" s="89">
        <f>IFERROR(AVERAGEIFS(统调负荷!$G:$G,统调负荷!$B:$B,S$3,统调负荷!$C:$C,$A54)/10,"")</f>
        <v/>
      </c>
      <c r="T54" s="89">
        <f>IFERROR(AVERAGEIFS(统调负荷!$G:$G,统调负荷!$B:$B,T$3,统调负荷!$C:$C,$A54)/10,"")</f>
        <v/>
      </c>
      <c r="U54" s="89">
        <f>IFERROR(AVERAGEIFS(统调负荷!$G:$G,统调负荷!$B:$B,U$3,统调负荷!$C:$C,$A54)/10,"")</f>
        <v/>
      </c>
      <c r="V54" s="89">
        <f>IFERROR(AVERAGEIFS(统调负荷!$G:$G,统调负荷!$B:$B,V$3,统调负荷!$C:$C,$A54)/10,"")</f>
        <v/>
      </c>
      <c r="W54" s="89">
        <f>IFERROR(AVERAGEIFS(统调负荷!$G:$G,统调负荷!$B:$B,W$3,统调负荷!$C:$C,$A54)/10,"")</f>
        <v/>
      </c>
      <c r="X54" s="89">
        <f>IFERROR(AVERAGEIFS(统调负荷!$G:$G,统调负荷!$B:$B,X$3,统调负荷!$C:$C,$A54)/10,"")</f>
        <v/>
      </c>
      <c r="Y54" s="89">
        <f>IFERROR(AVERAGEIFS(统调负荷!$G:$G,统调负荷!$B:$B,Y$3,统调负荷!$C:$C,$A54)/10,"")</f>
        <v/>
      </c>
      <c r="Z54" s="89">
        <f>IFERROR(AVERAGEIFS(统调负荷!$G:$G,统调负荷!$B:$B,Z$3,统调负荷!$C:$C,$A54)/10,"")</f>
        <v/>
      </c>
      <c r="AA54" s="89">
        <f>IFERROR(AVERAGEIFS(统调负荷!$G:$G,统调负荷!$B:$B,AA$3,统调负荷!$C:$C,$A54)/10,"")</f>
        <v/>
      </c>
      <c r="AB54" s="89">
        <f>IFERROR(AVERAGEIFS(统调负荷!$G:$G,统调负荷!$B:$B,AB$3,统调负荷!$C:$C,$A54)/10,"")</f>
        <v/>
      </c>
      <c r="AC54" s="89">
        <f>IFERROR(AVERAGEIFS(统调负荷!$G:$G,统调负荷!$B:$B,AC$3,统调负荷!$C:$C,$A54)/10,"")</f>
        <v/>
      </c>
      <c r="AD54" s="89" t="n"/>
    </row>
    <row r="55">
      <c r="A55" s="97">
        <f>统调负荷24小时!A55</f>
        <v/>
      </c>
      <c r="B55" s="100" t="inlineStr">
        <is>
          <t>实际</t>
        </is>
      </c>
      <c r="C55" s="91">
        <f>IFERROR(AVERAGE(F55:AC55),"")</f>
        <v/>
      </c>
      <c r="D55" s="91">
        <f>IFERROR(MAX(F55:AC55),"")</f>
        <v/>
      </c>
      <c r="E55" s="91">
        <f>IFERROR(MIN(F55:AC55),"")</f>
        <v/>
      </c>
      <c r="F55" s="89">
        <f>IFERROR(AVERAGEIFS(统调负荷!$P:$P,统调负荷!$B:$B,F$3,统调负荷!$C:$C,$A55)/10,"")</f>
        <v/>
      </c>
      <c r="G55" s="89">
        <f>IFERROR(AVERAGEIFS(统调负荷!$P:$P,统调负荷!$B:$B,G$3,统调负荷!$C:$C,$A55)/10,"")</f>
        <v/>
      </c>
      <c r="H55" s="89">
        <f>IFERROR(AVERAGEIFS(统调负荷!$P:$P,统调负荷!$B:$B,H$3,统调负荷!$C:$C,$A55)/10,"")</f>
        <v/>
      </c>
      <c r="I55" s="89">
        <f>IFERROR(AVERAGEIFS(统调负荷!$P:$P,统调负荷!$B:$B,I$3,统调负荷!$C:$C,$A55)/10,"")</f>
        <v/>
      </c>
      <c r="J55" s="89">
        <f>IFERROR(AVERAGEIFS(统调负荷!$P:$P,统调负荷!$B:$B,J$3,统调负荷!$C:$C,$A55)/10,"")</f>
        <v/>
      </c>
      <c r="K55" s="89">
        <f>IFERROR(AVERAGEIFS(统调负荷!$P:$P,统调负荷!$B:$B,K$3,统调负荷!$C:$C,$A55)/10,"")</f>
        <v/>
      </c>
      <c r="L55" s="89">
        <f>IFERROR(AVERAGEIFS(统调负荷!$P:$P,统调负荷!$B:$B,L$3,统调负荷!$C:$C,$A55)/10,"")</f>
        <v/>
      </c>
      <c r="M55" s="89">
        <f>IFERROR(AVERAGEIFS(统调负荷!$P:$P,统调负荷!$B:$B,M$3,统调负荷!$C:$C,$A55)/10,"")</f>
        <v/>
      </c>
      <c r="N55" s="89">
        <f>IFERROR(AVERAGEIFS(统调负荷!$P:$P,统调负荷!$B:$B,N$3,统调负荷!$C:$C,$A55)/10,"")</f>
        <v/>
      </c>
      <c r="O55" s="89">
        <f>IFERROR(AVERAGEIFS(统调负荷!$P:$P,统调负荷!$B:$B,O$3,统调负荷!$C:$C,$A55)/10,"")</f>
        <v/>
      </c>
      <c r="P55" s="89">
        <f>IFERROR(AVERAGEIFS(统调负荷!$P:$P,统调负荷!$B:$B,P$3,统调负荷!$C:$C,$A55)/10,"")</f>
        <v/>
      </c>
      <c r="Q55" s="89">
        <f>IFERROR(AVERAGEIFS(统调负荷!$P:$P,统调负荷!$B:$B,Q$3,统调负荷!$C:$C,$A55)/10,"")</f>
        <v/>
      </c>
      <c r="R55" s="89">
        <f>IFERROR(AVERAGEIFS(统调负荷!$P:$P,统调负荷!$B:$B,R$3,统调负荷!$C:$C,$A55)/10,"")</f>
        <v/>
      </c>
      <c r="S55" s="89">
        <f>IFERROR(AVERAGEIFS(统调负荷!$P:$P,统调负荷!$B:$B,S$3,统调负荷!$C:$C,$A55)/10,"")</f>
        <v/>
      </c>
      <c r="T55" s="89">
        <f>IFERROR(AVERAGEIFS(统调负荷!$P:$P,统调负荷!$B:$B,T$3,统调负荷!$C:$C,$A55)/10,"")</f>
        <v/>
      </c>
      <c r="U55" s="89">
        <f>IFERROR(AVERAGEIFS(统调负荷!$P:$P,统调负荷!$B:$B,U$3,统调负荷!$C:$C,$A55)/10,"")</f>
        <v/>
      </c>
      <c r="V55" s="89">
        <f>IFERROR(AVERAGEIFS(统调负荷!$P:$P,统调负荷!$B:$B,V$3,统调负荷!$C:$C,$A55)/10,"")</f>
        <v/>
      </c>
      <c r="W55" s="89">
        <f>IFERROR(AVERAGEIFS(统调负荷!$P:$P,统调负荷!$B:$B,W$3,统调负荷!$C:$C,$A55)/10,"")</f>
        <v/>
      </c>
      <c r="X55" s="89">
        <f>IFERROR(AVERAGEIFS(统调负荷!$P:$P,统调负荷!$B:$B,X$3,统调负荷!$C:$C,$A55)/10,"")</f>
        <v/>
      </c>
      <c r="Y55" s="89">
        <f>IFERROR(AVERAGEIFS(统调负荷!$P:$P,统调负荷!$B:$B,Y$3,统调负荷!$C:$C,$A55)/10,"")</f>
        <v/>
      </c>
      <c r="Z55" s="89">
        <f>IFERROR(AVERAGEIFS(统调负荷!$P:$P,统调负荷!$B:$B,Z$3,统调负荷!$C:$C,$A55)/10,"")</f>
        <v/>
      </c>
      <c r="AA55" s="89">
        <f>IFERROR(AVERAGEIFS(统调负荷!$P:$P,统调负荷!$B:$B,AA$3,统调负荷!$C:$C,$A55)/10,"")</f>
        <v/>
      </c>
      <c r="AB55" s="89">
        <f>IFERROR(AVERAGEIFS(统调负荷!$P:$P,统调负荷!$B:$B,AB$3,统调负荷!$C:$C,$A55)/10,"")</f>
        <v/>
      </c>
      <c r="AC55" s="89">
        <f>IFERROR(AVERAGEIFS(统调负荷!$P:$P,统调负荷!$B:$B,AC$3,统调负荷!$C:$C,$A55)/10,"")</f>
        <v/>
      </c>
      <c r="AD55" s="89" t="n"/>
    </row>
    <row r="56">
      <c r="A56" s="97">
        <f>统调负荷24小时!A56</f>
        <v/>
      </c>
      <c r="B56" s="100" t="inlineStr">
        <is>
          <t>预测</t>
        </is>
      </c>
      <c r="C56" s="91">
        <f>IFERROR(AVERAGE(F56:AC56),"")</f>
        <v/>
      </c>
      <c r="D56" s="91">
        <f>IFERROR(MAX(F56:AC56),"")</f>
        <v/>
      </c>
      <c r="E56" s="91">
        <f>IFERROR(MIN(F56:AC56),"")</f>
        <v/>
      </c>
      <c r="F56" s="89">
        <f>IFERROR(AVERAGEIFS(统调负荷!$G:$G,统调负荷!$B:$B,F$3,统调负荷!$C:$C,$A56)/10,"")</f>
        <v/>
      </c>
      <c r="G56" s="89">
        <f>IFERROR(AVERAGEIFS(统调负荷!$G:$G,统调负荷!$B:$B,G$3,统调负荷!$C:$C,$A56)/10,"")</f>
        <v/>
      </c>
      <c r="H56" s="89">
        <f>IFERROR(AVERAGEIFS(统调负荷!$G:$G,统调负荷!$B:$B,H$3,统调负荷!$C:$C,$A56)/10,"")</f>
        <v/>
      </c>
      <c r="I56" s="89">
        <f>IFERROR(AVERAGEIFS(统调负荷!$G:$G,统调负荷!$B:$B,I$3,统调负荷!$C:$C,$A56)/10,"")</f>
        <v/>
      </c>
      <c r="J56" s="89">
        <f>IFERROR(AVERAGEIFS(统调负荷!$G:$G,统调负荷!$B:$B,J$3,统调负荷!$C:$C,$A56)/10,"")</f>
        <v/>
      </c>
      <c r="K56" s="89">
        <f>IFERROR(AVERAGEIFS(统调负荷!$G:$G,统调负荷!$B:$B,K$3,统调负荷!$C:$C,$A56)/10,"")</f>
        <v/>
      </c>
      <c r="L56" s="89">
        <f>IFERROR(AVERAGEIFS(统调负荷!$G:$G,统调负荷!$B:$B,L$3,统调负荷!$C:$C,$A56)/10,"")</f>
        <v/>
      </c>
      <c r="M56" s="89">
        <f>IFERROR(AVERAGEIFS(统调负荷!$G:$G,统调负荷!$B:$B,M$3,统调负荷!$C:$C,$A56)/10,"")</f>
        <v/>
      </c>
      <c r="N56" s="89">
        <f>IFERROR(AVERAGEIFS(统调负荷!$G:$G,统调负荷!$B:$B,N$3,统调负荷!$C:$C,$A56)/10,"")</f>
        <v/>
      </c>
      <c r="O56" s="89">
        <f>IFERROR(AVERAGEIFS(统调负荷!$G:$G,统调负荷!$B:$B,O$3,统调负荷!$C:$C,$A56)/10,"")</f>
        <v/>
      </c>
      <c r="P56" s="89">
        <f>IFERROR(AVERAGEIFS(统调负荷!$G:$G,统调负荷!$B:$B,P$3,统调负荷!$C:$C,$A56)/10,"")</f>
        <v/>
      </c>
      <c r="Q56" s="89">
        <f>IFERROR(AVERAGEIFS(统调负荷!$G:$G,统调负荷!$B:$B,Q$3,统调负荷!$C:$C,$A56)/10,"")</f>
        <v/>
      </c>
      <c r="R56" s="89">
        <f>IFERROR(AVERAGEIFS(统调负荷!$G:$G,统调负荷!$B:$B,R$3,统调负荷!$C:$C,$A56)/10,"")</f>
        <v/>
      </c>
      <c r="S56" s="89">
        <f>IFERROR(AVERAGEIFS(统调负荷!$G:$G,统调负荷!$B:$B,S$3,统调负荷!$C:$C,$A56)/10,"")</f>
        <v/>
      </c>
      <c r="T56" s="89">
        <f>IFERROR(AVERAGEIFS(统调负荷!$G:$G,统调负荷!$B:$B,T$3,统调负荷!$C:$C,$A56)/10,"")</f>
        <v/>
      </c>
      <c r="U56" s="89">
        <f>IFERROR(AVERAGEIFS(统调负荷!$G:$G,统调负荷!$B:$B,U$3,统调负荷!$C:$C,$A56)/10,"")</f>
        <v/>
      </c>
      <c r="V56" s="89">
        <f>IFERROR(AVERAGEIFS(统调负荷!$G:$G,统调负荷!$B:$B,V$3,统调负荷!$C:$C,$A56)/10,"")</f>
        <v/>
      </c>
      <c r="W56" s="89">
        <f>IFERROR(AVERAGEIFS(统调负荷!$G:$G,统调负荷!$B:$B,W$3,统调负荷!$C:$C,$A56)/10,"")</f>
        <v/>
      </c>
      <c r="X56" s="89">
        <f>IFERROR(AVERAGEIFS(统调负荷!$G:$G,统调负荷!$B:$B,X$3,统调负荷!$C:$C,$A56)/10,"")</f>
        <v/>
      </c>
      <c r="Y56" s="89">
        <f>IFERROR(AVERAGEIFS(统调负荷!$G:$G,统调负荷!$B:$B,Y$3,统调负荷!$C:$C,$A56)/10,"")</f>
        <v/>
      </c>
      <c r="Z56" s="89">
        <f>IFERROR(AVERAGEIFS(统调负荷!$G:$G,统调负荷!$B:$B,Z$3,统调负荷!$C:$C,$A56)/10,"")</f>
        <v/>
      </c>
      <c r="AA56" s="89">
        <f>IFERROR(AVERAGEIFS(统调负荷!$G:$G,统调负荷!$B:$B,AA$3,统调负荷!$C:$C,$A56)/10,"")</f>
        <v/>
      </c>
      <c r="AB56" s="89">
        <f>IFERROR(AVERAGEIFS(统调负荷!$G:$G,统调负荷!$B:$B,AB$3,统调负荷!$C:$C,$A56)/10,"")</f>
        <v/>
      </c>
      <c r="AC56" s="89">
        <f>IFERROR(AVERAGEIFS(统调负荷!$G:$G,统调负荷!$B:$B,AC$3,统调负荷!$C:$C,$A56)/10,"")</f>
        <v/>
      </c>
      <c r="AD56" s="89" t="n"/>
    </row>
    <row r="57">
      <c r="A57" s="97">
        <f>统调负荷24小时!A57</f>
        <v/>
      </c>
      <c r="B57" s="100" t="inlineStr">
        <is>
          <t>实际</t>
        </is>
      </c>
      <c r="C57" s="91">
        <f>IFERROR(AVERAGE(F57:AC57),"")</f>
        <v/>
      </c>
      <c r="D57" s="91">
        <f>IFERROR(MAX(F57:AC57),"")</f>
        <v/>
      </c>
      <c r="E57" s="91">
        <f>IFERROR(MIN(F57:AC57),"")</f>
        <v/>
      </c>
      <c r="F57" s="89">
        <f>IFERROR(AVERAGEIFS(统调负荷!$P:$P,统调负荷!$B:$B,F$3,统调负荷!$C:$C,$A57)/10,"")</f>
        <v/>
      </c>
      <c r="G57" s="89">
        <f>IFERROR(AVERAGEIFS(统调负荷!$P:$P,统调负荷!$B:$B,G$3,统调负荷!$C:$C,$A57)/10,"")</f>
        <v/>
      </c>
      <c r="H57" s="89">
        <f>IFERROR(AVERAGEIFS(统调负荷!$P:$P,统调负荷!$B:$B,H$3,统调负荷!$C:$C,$A57)/10,"")</f>
        <v/>
      </c>
      <c r="I57" s="89">
        <f>IFERROR(AVERAGEIFS(统调负荷!$P:$P,统调负荷!$B:$B,I$3,统调负荷!$C:$C,$A57)/10,"")</f>
        <v/>
      </c>
      <c r="J57" s="89">
        <f>IFERROR(AVERAGEIFS(统调负荷!$P:$P,统调负荷!$B:$B,J$3,统调负荷!$C:$C,$A57)/10,"")</f>
        <v/>
      </c>
      <c r="K57" s="89">
        <f>IFERROR(AVERAGEIFS(统调负荷!$P:$P,统调负荷!$B:$B,K$3,统调负荷!$C:$C,$A57)/10,"")</f>
        <v/>
      </c>
      <c r="L57" s="89">
        <f>IFERROR(AVERAGEIFS(统调负荷!$P:$P,统调负荷!$B:$B,L$3,统调负荷!$C:$C,$A57)/10,"")</f>
        <v/>
      </c>
      <c r="M57" s="89">
        <f>IFERROR(AVERAGEIFS(统调负荷!$P:$P,统调负荷!$B:$B,M$3,统调负荷!$C:$C,$A57)/10,"")</f>
        <v/>
      </c>
      <c r="N57" s="89">
        <f>IFERROR(AVERAGEIFS(统调负荷!$P:$P,统调负荷!$B:$B,N$3,统调负荷!$C:$C,$A57)/10,"")</f>
        <v/>
      </c>
      <c r="O57" s="89">
        <f>IFERROR(AVERAGEIFS(统调负荷!$P:$P,统调负荷!$B:$B,O$3,统调负荷!$C:$C,$A57)/10,"")</f>
        <v/>
      </c>
      <c r="P57" s="89">
        <f>IFERROR(AVERAGEIFS(统调负荷!$P:$P,统调负荷!$B:$B,P$3,统调负荷!$C:$C,$A57)/10,"")</f>
        <v/>
      </c>
      <c r="Q57" s="89">
        <f>IFERROR(AVERAGEIFS(统调负荷!$P:$P,统调负荷!$B:$B,Q$3,统调负荷!$C:$C,$A57)/10,"")</f>
        <v/>
      </c>
      <c r="R57" s="89">
        <f>IFERROR(AVERAGEIFS(统调负荷!$P:$P,统调负荷!$B:$B,R$3,统调负荷!$C:$C,$A57)/10,"")</f>
        <v/>
      </c>
      <c r="S57" s="89">
        <f>IFERROR(AVERAGEIFS(统调负荷!$P:$P,统调负荷!$B:$B,S$3,统调负荷!$C:$C,$A57)/10,"")</f>
        <v/>
      </c>
      <c r="T57" s="89">
        <f>IFERROR(AVERAGEIFS(统调负荷!$P:$P,统调负荷!$B:$B,T$3,统调负荷!$C:$C,$A57)/10,"")</f>
        <v/>
      </c>
      <c r="U57" s="89">
        <f>IFERROR(AVERAGEIFS(统调负荷!$P:$P,统调负荷!$B:$B,U$3,统调负荷!$C:$C,$A57)/10,"")</f>
        <v/>
      </c>
      <c r="V57" s="89">
        <f>IFERROR(AVERAGEIFS(统调负荷!$P:$P,统调负荷!$B:$B,V$3,统调负荷!$C:$C,$A57)/10,"")</f>
        <v/>
      </c>
      <c r="W57" s="89">
        <f>IFERROR(AVERAGEIFS(统调负荷!$P:$P,统调负荷!$B:$B,W$3,统调负荷!$C:$C,$A57)/10,"")</f>
        <v/>
      </c>
      <c r="X57" s="89">
        <f>IFERROR(AVERAGEIFS(统调负荷!$P:$P,统调负荷!$B:$B,X$3,统调负荷!$C:$C,$A57)/10,"")</f>
        <v/>
      </c>
      <c r="Y57" s="89">
        <f>IFERROR(AVERAGEIFS(统调负荷!$P:$P,统调负荷!$B:$B,Y$3,统调负荷!$C:$C,$A57)/10,"")</f>
        <v/>
      </c>
      <c r="Z57" s="89">
        <f>IFERROR(AVERAGEIFS(统调负荷!$P:$P,统调负荷!$B:$B,Z$3,统调负荷!$C:$C,$A57)/10,"")</f>
        <v/>
      </c>
      <c r="AA57" s="89">
        <f>IFERROR(AVERAGEIFS(统调负荷!$P:$P,统调负荷!$B:$B,AA$3,统调负荷!$C:$C,$A57)/10,"")</f>
        <v/>
      </c>
      <c r="AB57" s="89">
        <f>IFERROR(AVERAGEIFS(统调负荷!$P:$P,统调负荷!$B:$B,AB$3,统调负荷!$C:$C,$A57)/10,"")</f>
        <v/>
      </c>
      <c r="AC57" s="89">
        <f>IFERROR(AVERAGEIFS(统调负荷!$P:$P,统调负荷!$B:$B,AC$3,统调负荷!$C:$C,$A57)/10,"")</f>
        <v/>
      </c>
      <c r="AD57" s="89" t="n"/>
    </row>
    <row r="58">
      <c r="A58" s="97">
        <f>统调负荷24小时!A58</f>
        <v/>
      </c>
      <c r="B58" s="100" t="inlineStr">
        <is>
          <t>预测</t>
        </is>
      </c>
      <c r="C58" s="91">
        <f>IFERROR(AVERAGE(F58:AC58),"")</f>
        <v/>
      </c>
      <c r="D58" s="91">
        <f>IFERROR(MAX(F58:AC58),"")</f>
        <v/>
      </c>
      <c r="E58" s="91">
        <f>IFERROR(MIN(F58:AC58),"")</f>
        <v/>
      </c>
      <c r="F58" s="89">
        <f>IFERROR(AVERAGEIFS(统调负荷!$G:$G,统调负荷!$B:$B,F$3,统调负荷!$C:$C,$A58)/10,"")</f>
        <v/>
      </c>
      <c r="G58" s="89">
        <f>IFERROR(AVERAGEIFS(统调负荷!$G:$G,统调负荷!$B:$B,G$3,统调负荷!$C:$C,$A58)/10,"")</f>
        <v/>
      </c>
      <c r="H58" s="89">
        <f>IFERROR(AVERAGEIFS(统调负荷!$G:$G,统调负荷!$B:$B,H$3,统调负荷!$C:$C,$A58)/10,"")</f>
        <v/>
      </c>
      <c r="I58" s="89">
        <f>IFERROR(AVERAGEIFS(统调负荷!$G:$G,统调负荷!$B:$B,I$3,统调负荷!$C:$C,$A58)/10,"")</f>
        <v/>
      </c>
      <c r="J58" s="89">
        <f>IFERROR(AVERAGEIFS(统调负荷!$G:$G,统调负荷!$B:$B,J$3,统调负荷!$C:$C,$A58)/10,"")</f>
        <v/>
      </c>
      <c r="K58" s="89">
        <f>IFERROR(AVERAGEIFS(统调负荷!$G:$G,统调负荷!$B:$B,K$3,统调负荷!$C:$C,$A58)/10,"")</f>
        <v/>
      </c>
      <c r="L58" s="89">
        <f>IFERROR(AVERAGEIFS(统调负荷!$G:$G,统调负荷!$B:$B,L$3,统调负荷!$C:$C,$A58)/10,"")</f>
        <v/>
      </c>
      <c r="M58" s="89">
        <f>IFERROR(AVERAGEIFS(统调负荷!$G:$G,统调负荷!$B:$B,M$3,统调负荷!$C:$C,$A58)/10,"")</f>
        <v/>
      </c>
      <c r="N58" s="89">
        <f>IFERROR(AVERAGEIFS(统调负荷!$G:$G,统调负荷!$B:$B,N$3,统调负荷!$C:$C,$A58)/10,"")</f>
        <v/>
      </c>
      <c r="O58" s="89">
        <f>IFERROR(AVERAGEIFS(统调负荷!$G:$G,统调负荷!$B:$B,O$3,统调负荷!$C:$C,$A58)/10,"")</f>
        <v/>
      </c>
      <c r="P58" s="89">
        <f>IFERROR(AVERAGEIFS(统调负荷!$G:$G,统调负荷!$B:$B,P$3,统调负荷!$C:$C,$A58)/10,"")</f>
        <v/>
      </c>
      <c r="Q58" s="89">
        <f>IFERROR(AVERAGEIFS(统调负荷!$G:$G,统调负荷!$B:$B,Q$3,统调负荷!$C:$C,$A58)/10,"")</f>
        <v/>
      </c>
      <c r="R58" s="89">
        <f>IFERROR(AVERAGEIFS(统调负荷!$G:$G,统调负荷!$B:$B,R$3,统调负荷!$C:$C,$A58)/10,"")</f>
        <v/>
      </c>
      <c r="S58" s="89">
        <f>IFERROR(AVERAGEIFS(统调负荷!$G:$G,统调负荷!$B:$B,S$3,统调负荷!$C:$C,$A58)/10,"")</f>
        <v/>
      </c>
      <c r="T58" s="89">
        <f>IFERROR(AVERAGEIFS(统调负荷!$G:$G,统调负荷!$B:$B,T$3,统调负荷!$C:$C,$A58)/10,"")</f>
        <v/>
      </c>
      <c r="U58" s="89">
        <f>IFERROR(AVERAGEIFS(统调负荷!$G:$G,统调负荷!$B:$B,U$3,统调负荷!$C:$C,$A58)/10,"")</f>
        <v/>
      </c>
      <c r="V58" s="89">
        <f>IFERROR(AVERAGEIFS(统调负荷!$G:$G,统调负荷!$B:$B,V$3,统调负荷!$C:$C,$A58)/10,"")</f>
        <v/>
      </c>
      <c r="W58" s="89">
        <f>IFERROR(AVERAGEIFS(统调负荷!$G:$G,统调负荷!$B:$B,W$3,统调负荷!$C:$C,$A58)/10,"")</f>
        <v/>
      </c>
      <c r="X58" s="89">
        <f>IFERROR(AVERAGEIFS(统调负荷!$G:$G,统调负荷!$B:$B,X$3,统调负荷!$C:$C,$A58)/10,"")</f>
        <v/>
      </c>
      <c r="Y58" s="89">
        <f>IFERROR(AVERAGEIFS(统调负荷!$G:$G,统调负荷!$B:$B,Y$3,统调负荷!$C:$C,$A58)/10,"")</f>
        <v/>
      </c>
      <c r="Z58" s="89">
        <f>IFERROR(AVERAGEIFS(统调负荷!$G:$G,统调负荷!$B:$B,Z$3,统调负荷!$C:$C,$A58)/10,"")</f>
        <v/>
      </c>
      <c r="AA58" s="89">
        <f>IFERROR(AVERAGEIFS(统调负荷!$G:$G,统调负荷!$B:$B,AA$3,统调负荷!$C:$C,$A58)/10,"")</f>
        <v/>
      </c>
      <c r="AB58" s="89">
        <f>IFERROR(AVERAGEIFS(统调负荷!$G:$G,统调负荷!$B:$B,AB$3,统调负荷!$C:$C,$A58)/10,"")</f>
        <v/>
      </c>
      <c r="AC58" s="89">
        <f>IFERROR(AVERAGEIFS(统调负荷!$G:$G,统调负荷!$B:$B,AC$3,统调负荷!$C:$C,$A58)/10,"")</f>
        <v/>
      </c>
      <c r="AD58" s="89" t="n"/>
    </row>
    <row r="59">
      <c r="A59" s="97">
        <f>统调负荷24小时!A59</f>
        <v/>
      </c>
      <c r="B59" s="100" t="inlineStr">
        <is>
          <t>实际</t>
        </is>
      </c>
      <c r="C59" s="91">
        <f>IFERROR(AVERAGE(F59:AC59),"")</f>
        <v/>
      </c>
      <c r="D59" s="91">
        <f>IFERROR(MAX(F59:AC59),"")</f>
        <v/>
      </c>
      <c r="E59" s="91">
        <f>IFERROR(MIN(F59:AC59),"")</f>
        <v/>
      </c>
      <c r="F59" s="89">
        <f>IFERROR(AVERAGEIFS(统调负荷!$P:$P,统调负荷!$B:$B,F$3,统调负荷!$C:$C,$A59)/10,"")</f>
        <v/>
      </c>
      <c r="G59" s="89">
        <f>IFERROR(AVERAGEIFS(统调负荷!$P:$P,统调负荷!$B:$B,G$3,统调负荷!$C:$C,$A59)/10,"")</f>
        <v/>
      </c>
      <c r="H59" s="89">
        <f>IFERROR(AVERAGEIFS(统调负荷!$P:$P,统调负荷!$B:$B,H$3,统调负荷!$C:$C,$A59)/10,"")</f>
        <v/>
      </c>
      <c r="I59" s="89">
        <f>IFERROR(AVERAGEIFS(统调负荷!$P:$P,统调负荷!$B:$B,I$3,统调负荷!$C:$C,$A59)/10,"")</f>
        <v/>
      </c>
      <c r="J59" s="89">
        <f>IFERROR(AVERAGEIFS(统调负荷!$P:$P,统调负荷!$B:$B,J$3,统调负荷!$C:$C,$A59)/10,"")</f>
        <v/>
      </c>
      <c r="K59" s="89">
        <f>IFERROR(AVERAGEIFS(统调负荷!$P:$P,统调负荷!$B:$B,K$3,统调负荷!$C:$C,$A59)/10,"")</f>
        <v/>
      </c>
      <c r="L59" s="89">
        <f>IFERROR(AVERAGEIFS(统调负荷!$P:$P,统调负荷!$B:$B,L$3,统调负荷!$C:$C,$A59)/10,"")</f>
        <v/>
      </c>
      <c r="M59" s="89">
        <f>IFERROR(AVERAGEIFS(统调负荷!$P:$P,统调负荷!$B:$B,M$3,统调负荷!$C:$C,$A59)/10,"")</f>
        <v/>
      </c>
      <c r="N59" s="89">
        <f>IFERROR(AVERAGEIFS(统调负荷!$P:$P,统调负荷!$B:$B,N$3,统调负荷!$C:$C,$A59)/10,"")</f>
        <v/>
      </c>
      <c r="O59" s="89">
        <f>IFERROR(AVERAGEIFS(统调负荷!$P:$P,统调负荷!$B:$B,O$3,统调负荷!$C:$C,$A59)/10,"")</f>
        <v/>
      </c>
      <c r="P59" s="89">
        <f>IFERROR(AVERAGEIFS(统调负荷!$P:$P,统调负荷!$B:$B,P$3,统调负荷!$C:$C,$A59)/10,"")</f>
        <v/>
      </c>
      <c r="Q59" s="89">
        <f>IFERROR(AVERAGEIFS(统调负荷!$P:$P,统调负荷!$B:$B,Q$3,统调负荷!$C:$C,$A59)/10,"")</f>
        <v/>
      </c>
      <c r="R59" s="89">
        <f>IFERROR(AVERAGEIFS(统调负荷!$P:$P,统调负荷!$B:$B,R$3,统调负荷!$C:$C,$A59)/10,"")</f>
        <v/>
      </c>
      <c r="S59" s="89">
        <f>IFERROR(AVERAGEIFS(统调负荷!$P:$P,统调负荷!$B:$B,S$3,统调负荷!$C:$C,$A59)/10,"")</f>
        <v/>
      </c>
      <c r="T59" s="89">
        <f>IFERROR(AVERAGEIFS(统调负荷!$P:$P,统调负荷!$B:$B,T$3,统调负荷!$C:$C,$A59)/10,"")</f>
        <v/>
      </c>
      <c r="U59" s="89">
        <f>IFERROR(AVERAGEIFS(统调负荷!$P:$P,统调负荷!$B:$B,U$3,统调负荷!$C:$C,$A59)/10,"")</f>
        <v/>
      </c>
      <c r="V59" s="89">
        <f>IFERROR(AVERAGEIFS(统调负荷!$P:$P,统调负荷!$B:$B,V$3,统调负荷!$C:$C,$A59)/10,"")</f>
        <v/>
      </c>
      <c r="W59" s="89">
        <f>IFERROR(AVERAGEIFS(统调负荷!$P:$P,统调负荷!$B:$B,W$3,统调负荷!$C:$C,$A59)/10,"")</f>
        <v/>
      </c>
      <c r="X59" s="89">
        <f>IFERROR(AVERAGEIFS(统调负荷!$P:$P,统调负荷!$B:$B,X$3,统调负荷!$C:$C,$A59)/10,"")</f>
        <v/>
      </c>
      <c r="Y59" s="89">
        <f>IFERROR(AVERAGEIFS(统调负荷!$P:$P,统调负荷!$B:$B,Y$3,统调负荷!$C:$C,$A59)/10,"")</f>
        <v/>
      </c>
      <c r="Z59" s="89">
        <f>IFERROR(AVERAGEIFS(统调负荷!$P:$P,统调负荷!$B:$B,Z$3,统调负荷!$C:$C,$A59)/10,"")</f>
        <v/>
      </c>
      <c r="AA59" s="89">
        <f>IFERROR(AVERAGEIFS(统调负荷!$P:$P,统调负荷!$B:$B,AA$3,统调负荷!$C:$C,$A59)/10,"")</f>
        <v/>
      </c>
      <c r="AB59" s="89">
        <f>IFERROR(AVERAGEIFS(统调负荷!$P:$P,统调负荷!$B:$B,AB$3,统调负荷!$C:$C,$A59)/10,"")</f>
        <v/>
      </c>
      <c r="AC59" s="89">
        <f>IFERROR(AVERAGEIFS(统调负荷!$P:$P,统调负荷!$B:$B,AC$3,统调负荷!$C:$C,$A59)/10,"")</f>
        <v/>
      </c>
      <c r="AD59" s="89" t="n"/>
    </row>
    <row r="60">
      <c r="A60" s="97">
        <f>统调负荷24小时!A60</f>
        <v/>
      </c>
      <c r="B60" s="100" t="inlineStr">
        <is>
          <t>预测</t>
        </is>
      </c>
      <c r="C60" s="91">
        <f>IFERROR(AVERAGE(F60:AC60),"")</f>
        <v/>
      </c>
      <c r="D60" s="91">
        <f>IFERROR(MAX(F60:AC60),"")</f>
        <v/>
      </c>
      <c r="E60" s="91">
        <f>IFERROR(MIN(F60:AC60),"")</f>
        <v/>
      </c>
      <c r="F60" s="89">
        <f>IFERROR(AVERAGEIFS(统调负荷!$G:$G,统调负荷!$B:$B,F$3,统调负荷!$C:$C,$A60)/10,"")</f>
        <v/>
      </c>
      <c r="G60" s="89">
        <f>IFERROR(AVERAGEIFS(统调负荷!$G:$G,统调负荷!$B:$B,G$3,统调负荷!$C:$C,$A60)/10,"")</f>
        <v/>
      </c>
      <c r="H60" s="89">
        <f>IFERROR(AVERAGEIFS(统调负荷!$G:$G,统调负荷!$B:$B,H$3,统调负荷!$C:$C,$A60)/10,"")</f>
        <v/>
      </c>
      <c r="I60" s="89">
        <f>IFERROR(AVERAGEIFS(统调负荷!$G:$G,统调负荷!$B:$B,I$3,统调负荷!$C:$C,$A60)/10,"")</f>
        <v/>
      </c>
      <c r="J60" s="89">
        <f>IFERROR(AVERAGEIFS(统调负荷!$G:$G,统调负荷!$B:$B,J$3,统调负荷!$C:$C,$A60)/10,"")</f>
        <v/>
      </c>
      <c r="K60" s="89">
        <f>IFERROR(AVERAGEIFS(统调负荷!$G:$G,统调负荷!$B:$B,K$3,统调负荷!$C:$C,$A60)/10,"")</f>
        <v/>
      </c>
      <c r="L60" s="89">
        <f>IFERROR(AVERAGEIFS(统调负荷!$G:$G,统调负荷!$B:$B,L$3,统调负荷!$C:$C,$A60)/10,"")</f>
        <v/>
      </c>
      <c r="M60" s="89">
        <f>IFERROR(AVERAGEIFS(统调负荷!$G:$G,统调负荷!$B:$B,M$3,统调负荷!$C:$C,$A60)/10,"")</f>
        <v/>
      </c>
      <c r="N60" s="89">
        <f>IFERROR(AVERAGEIFS(统调负荷!$G:$G,统调负荷!$B:$B,N$3,统调负荷!$C:$C,$A60)/10,"")</f>
        <v/>
      </c>
      <c r="O60" s="89">
        <f>IFERROR(AVERAGEIFS(统调负荷!$G:$G,统调负荷!$B:$B,O$3,统调负荷!$C:$C,$A60)/10,"")</f>
        <v/>
      </c>
      <c r="P60" s="89">
        <f>IFERROR(AVERAGEIFS(统调负荷!$G:$G,统调负荷!$B:$B,P$3,统调负荷!$C:$C,$A60)/10,"")</f>
        <v/>
      </c>
      <c r="Q60" s="89">
        <f>IFERROR(AVERAGEIFS(统调负荷!$G:$G,统调负荷!$B:$B,Q$3,统调负荷!$C:$C,$A60)/10,"")</f>
        <v/>
      </c>
      <c r="R60" s="89">
        <f>IFERROR(AVERAGEIFS(统调负荷!$G:$G,统调负荷!$B:$B,R$3,统调负荷!$C:$C,$A60)/10,"")</f>
        <v/>
      </c>
      <c r="S60" s="89">
        <f>IFERROR(AVERAGEIFS(统调负荷!$G:$G,统调负荷!$B:$B,S$3,统调负荷!$C:$C,$A60)/10,"")</f>
        <v/>
      </c>
      <c r="T60" s="89">
        <f>IFERROR(AVERAGEIFS(统调负荷!$G:$G,统调负荷!$B:$B,T$3,统调负荷!$C:$C,$A60)/10,"")</f>
        <v/>
      </c>
      <c r="U60" s="89">
        <f>IFERROR(AVERAGEIFS(统调负荷!$G:$G,统调负荷!$B:$B,U$3,统调负荷!$C:$C,$A60)/10,"")</f>
        <v/>
      </c>
      <c r="V60" s="89">
        <f>IFERROR(AVERAGEIFS(统调负荷!$G:$G,统调负荷!$B:$B,V$3,统调负荷!$C:$C,$A60)/10,"")</f>
        <v/>
      </c>
      <c r="W60" s="89">
        <f>IFERROR(AVERAGEIFS(统调负荷!$G:$G,统调负荷!$B:$B,W$3,统调负荷!$C:$C,$A60)/10,"")</f>
        <v/>
      </c>
      <c r="X60" s="89">
        <f>IFERROR(AVERAGEIFS(统调负荷!$G:$G,统调负荷!$B:$B,X$3,统调负荷!$C:$C,$A60)/10,"")</f>
        <v/>
      </c>
      <c r="Y60" s="89">
        <f>IFERROR(AVERAGEIFS(统调负荷!$G:$G,统调负荷!$B:$B,Y$3,统调负荷!$C:$C,$A60)/10,"")</f>
        <v/>
      </c>
      <c r="Z60" s="89">
        <f>IFERROR(AVERAGEIFS(统调负荷!$G:$G,统调负荷!$B:$B,Z$3,统调负荷!$C:$C,$A60)/10,"")</f>
        <v/>
      </c>
      <c r="AA60" s="89">
        <f>IFERROR(AVERAGEIFS(统调负荷!$G:$G,统调负荷!$B:$B,AA$3,统调负荷!$C:$C,$A60)/10,"")</f>
        <v/>
      </c>
      <c r="AB60" s="89">
        <f>IFERROR(AVERAGEIFS(统调负荷!$G:$G,统调负荷!$B:$B,AB$3,统调负荷!$C:$C,$A60)/10,"")</f>
        <v/>
      </c>
      <c r="AC60" s="89">
        <f>IFERROR(AVERAGEIFS(统调负荷!$G:$G,统调负荷!$B:$B,AC$3,统调负荷!$C:$C,$A60)/10,"")</f>
        <v/>
      </c>
      <c r="AD60" s="89" t="n"/>
    </row>
    <row r="61">
      <c r="A61" s="97">
        <f>统调负荷24小时!A61</f>
        <v/>
      </c>
      <c r="B61" s="100" t="inlineStr">
        <is>
          <t>实际</t>
        </is>
      </c>
      <c r="C61" s="91">
        <f>IFERROR(AVERAGE(F61:AC61),"")</f>
        <v/>
      </c>
      <c r="D61" s="91">
        <f>IFERROR(MAX(F61:AC61),"")</f>
        <v/>
      </c>
      <c r="E61" s="91">
        <f>IFERROR(MIN(F61:AC61),"")</f>
        <v/>
      </c>
      <c r="F61" s="89">
        <f>IFERROR(AVERAGEIFS(统调负荷!$P:$P,统调负荷!$B:$B,F$3,统调负荷!$C:$C,$A61)/10,"")</f>
        <v/>
      </c>
      <c r="G61" s="89">
        <f>IFERROR(AVERAGEIFS(统调负荷!$P:$P,统调负荷!$B:$B,G$3,统调负荷!$C:$C,$A61)/10,"")</f>
        <v/>
      </c>
      <c r="H61" s="89">
        <f>IFERROR(AVERAGEIFS(统调负荷!$P:$P,统调负荷!$B:$B,H$3,统调负荷!$C:$C,$A61)/10,"")</f>
        <v/>
      </c>
      <c r="I61" s="89">
        <f>IFERROR(AVERAGEIFS(统调负荷!$P:$P,统调负荷!$B:$B,I$3,统调负荷!$C:$C,$A61)/10,"")</f>
        <v/>
      </c>
      <c r="J61" s="89">
        <f>IFERROR(AVERAGEIFS(统调负荷!$P:$P,统调负荷!$B:$B,J$3,统调负荷!$C:$C,$A61)/10,"")</f>
        <v/>
      </c>
      <c r="K61" s="89">
        <f>IFERROR(AVERAGEIFS(统调负荷!$P:$P,统调负荷!$B:$B,K$3,统调负荷!$C:$C,$A61)/10,"")</f>
        <v/>
      </c>
      <c r="L61" s="89">
        <f>IFERROR(AVERAGEIFS(统调负荷!$P:$P,统调负荷!$B:$B,L$3,统调负荷!$C:$C,$A61)/10,"")</f>
        <v/>
      </c>
      <c r="M61" s="89">
        <f>IFERROR(AVERAGEIFS(统调负荷!$P:$P,统调负荷!$B:$B,M$3,统调负荷!$C:$C,$A61)/10,"")</f>
        <v/>
      </c>
      <c r="N61" s="89">
        <f>IFERROR(AVERAGEIFS(统调负荷!$P:$P,统调负荷!$B:$B,N$3,统调负荷!$C:$C,$A61)/10,"")</f>
        <v/>
      </c>
      <c r="O61" s="89">
        <f>IFERROR(AVERAGEIFS(统调负荷!$P:$P,统调负荷!$B:$B,O$3,统调负荷!$C:$C,$A61)/10,"")</f>
        <v/>
      </c>
      <c r="P61" s="89">
        <f>IFERROR(AVERAGEIFS(统调负荷!$P:$P,统调负荷!$B:$B,P$3,统调负荷!$C:$C,$A61)/10,"")</f>
        <v/>
      </c>
      <c r="Q61" s="89">
        <f>IFERROR(AVERAGEIFS(统调负荷!$P:$P,统调负荷!$B:$B,Q$3,统调负荷!$C:$C,$A61)/10,"")</f>
        <v/>
      </c>
      <c r="R61" s="89">
        <f>IFERROR(AVERAGEIFS(统调负荷!$P:$P,统调负荷!$B:$B,R$3,统调负荷!$C:$C,$A61)/10,"")</f>
        <v/>
      </c>
      <c r="S61" s="89">
        <f>IFERROR(AVERAGEIFS(统调负荷!$P:$P,统调负荷!$B:$B,S$3,统调负荷!$C:$C,$A61)/10,"")</f>
        <v/>
      </c>
      <c r="T61" s="89">
        <f>IFERROR(AVERAGEIFS(统调负荷!$P:$P,统调负荷!$B:$B,T$3,统调负荷!$C:$C,$A61)/10,"")</f>
        <v/>
      </c>
      <c r="U61" s="89">
        <f>IFERROR(AVERAGEIFS(统调负荷!$P:$P,统调负荷!$B:$B,U$3,统调负荷!$C:$C,$A61)/10,"")</f>
        <v/>
      </c>
      <c r="V61" s="89">
        <f>IFERROR(AVERAGEIFS(统调负荷!$P:$P,统调负荷!$B:$B,V$3,统调负荷!$C:$C,$A61)/10,"")</f>
        <v/>
      </c>
      <c r="W61" s="89">
        <f>IFERROR(AVERAGEIFS(统调负荷!$P:$P,统调负荷!$B:$B,W$3,统调负荷!$C:$C,$A61)/10,"")</f>
        <v/>
      </c>
      <c r="X61" s="89">
        <f>IFERROR(AVERAGEIFS(统调负荷!$P:$P,统调负荷!$B:$B,X$3,统调负荷!$C:$C,$A61)/10,"")</f>
        <v/>
      </c>
      <c r="Y61" s="89">
        <f>IFERROR(AVERAGEIFS(统调负荷!$P:$P,统调负荷!$B:$B,Y$3,统调负荷!$C:$C,$A61)/10,"")</f>
        <v/>
      </c>
      <c r="Z61" s="89">
        <f>IFERROR(AVERAGEIFS(统调负荷!$P:$P,统调负荷!$B:$B,Z$3,统调负荷!$C:$C,$A61)/10,"")</f>
        <v/>
      </c>
      <c r="AA61" s="89">
        <f>IFERROR(AVERAGEIFS(统调负荷!$P:$P,统调负荷!$B:$B,AA$3,统调负荷!$C:$C,$A61)/10,"")</f>
        <v/>
      </c>
      <c r="AB61" s="89">
        <f>IFERROR(AVERAGEIFS(统调负荷!$P:$P,统调负荷!$B:$B,AB$3,统调负荷!$C:$C,$A61)/10,"")</f>
        <v/>
      </c>
      <c r="AC61" s="89">
        <f>IFERROR(AVERAGEIFS(统调负荷!$P:$P,统调负荷!$B:$B,AC$3,统调负荷!$C:$C,$A61)/10,"")</f>
        <v/>
      </c>
      <c r="AD61" s="89" t="n"/>
    </row>
    <row r="62">
      <c r="A62" s="97">
        <f>统调负荷24小时!A62</f>
        <v/>
      </c>
      <c r="B62" s="100" t="inlineStr">
        <is>
          <t>预测</t>
        </is>
      </c>
      <c r="C62" s="91">
        <f>IFERROR(AVERAGE(F62:AC62),"")</f>
        <v/>
      </c>
      <c r="D62" s="91">
        <f>IFERROR(MAX(F62:AC62),"")</f>
        <v/>
      </c>
      <c r="E62" s="91">
        <f>IFERROR(MIN(F62:AC62),"")</f>
        <v/>
      </c>
      <c r="F62" s="89">
        <f>IFERROR(AVERAGEIFS(统调负荷!$G:$G,统调负荷!$B:$B,F$3,统调负荷!$C:$C,$A62)/10,"")</f>
        <v/>
      </c>
      <c r="G62" s="89">
        <f>IFERROR(AVERAGEIFS(统调负荷!$G:$G,统调负荷!$B:$B,G$3,统调负荷!$C:$C,$A62)/10,"")</f>
        <v/>
      </c>
      <c r="H62" s="89">
        <f>IFERROR(AVERAGEIFS(统调负荷!$G:$G,统调负荷!$B:$B,H$3,统调负荷!$C:$C,$A62)/10,"")</f>
        <v/>
      </c>
      <c r="I62" s="89">
        <f>IFERROR(AVERAGEIFS(统调负荷!$G:$G,统调负荷!$B:$B,I$3,统调负荷!$C:$C,$A62)/10,"")</f>
        <v/>
      </c>
      <c r="J62" s="89">
        <f>IFERROR(AVERAGEIFS(统调负荷!$G:$G,统调负荷!$B:$B,J$3,统调负荷!$C:$C,$A62)/10,"")</f>
        <v/>
      </c>
      <c r="K62" s="89">
        <f>IFERROR(AVERAGEIFS(统调负荷!$G:$G,统调负荷!$B:$B,K$3,统调负荷!$C:$C,$A62)/10,"")</f>
        <v/>
      </c>
      <c r="L62" s="89">
        <f>IFERROR(AVERAGEIFS(统调负荷!$G:$G,统调负荷!$B:$B,L$3,统调负荷!$C:$C,$A62)/10,"")</f>
        <v/>
      </c>
      <c r="M62" s="89">
        <f>IFERROR(AVERAGEIFS(统调负荷!$G:$G,统调负荷!$B:$B,M$3,统调负荷!$C:$C,$A62)/10,"")</f>
        <v/>
      </c>
      <c r="N62" s="89">
        <f>IFERROR(AVERAGEIFS(统调负荷!$G:$G,统调负荷!$B:$B,N$3,统调负荷!$C:$C,$A62)/10,"")</f>
        <v/>
      </c>
      <c r="O62" s="89">
        <f>IFERROR(AVERAGEIFS(统调负荷!$G:$G,统调负荷!$B:$B,O$3,统调负荷!$C:$C,$A62)/10,"")</f>
        <v/>
      </c>
      <c r="P62" s="89">
        <f>IFERROR(AVERAGEIFS(统调负荷!$G:$G,统调负荷!$B:$B,P$3,统调负荷!$C:$C,$A62)/10,"")</f>
        <v/>
      </c>
      <c r="Q62" s="89">
        <f>IFERROR(AVERAGEIFS(统调负荷!$G:$G,统调负荷!$B:$B,Q$3,统调负荷!$C:$C,$A62)/10,"")</f>
        <v/>
      </c>
      <c r="R62" s="89">
        <f>IFERROR(AVERAGEIFS(统调负荷!$G:$G,统调负荷!$B:$B,R$3,统调负荷!$C:$C,$A62)/10,"")</f>
        <v/>
      </c>
      <c r="S62" s="89">
        <f>IFERROR(AVERAGEIFS(统调负荷!$G:$G,统调负荷!$B:$B,S$3,统调负荷!$C:$C,$A62)/10,"")</f>
        <v/>
      </c>
      <c r="T62" s="89">
        <f>IFERROR(AVERAGEIFS(统调负荷!$G:$G,统调负荷!$B:$B,T$3,统调负荷!$C:$C,$A62)/10,"")</f>
        <v/>
      </c>
      <c r="U62" s="89">
        <f>IFERROR(AVERAGEIFS(统调负荷!$G:$G,统调负荷!$B:$B,U$3,统调负荷!$C:$C,$A62)/10,"")</f>
        <v/>
      </c>
      <c r="V62" s="89">
        <f>IFERROR(AVERAGEIFS(统调负荷!$G:$G,统调负荷!$B:$B,V$3,统调负荷!$C:$C,$A62)/10,"")</f>
        <v/>
      </c>
      <c r="W62" s="89">
        <f>IFERROR(AVERAGEIFS(统调负荷!$G:$G,统调负荷!$B:$B,W$3,统调负荷!$C:$C,$A62)/10,"")</f>
        <v/>
      </c>
      <c r="X62" s="89">
        <f>IFERROR(AVERAGEIFS(统调负荷!$G:$G,统调负荷!$B:$B,X$3,统调负荷!$C:$C,$A62)/10,"")</f>
        <v/>
      </c>
      <c r="Y62" s="89">
        <f>IFERROR(AVERAGEIFS(统调负荷!$G:$G,统调负荷!$B:$B,Y$3,统调负荷!$C:$C,$A62)/10,"")</f>
        <v/>
      </c>
      <c r="Z62" s="89">
        <f>IFERROR(AVERAGEIFS(统调负荷!$G:$G,统调负荷!$B:$B,Z$3,统调负荷!$C:$C,$A62)/10,"")</f>
        <v/>
      </c>
      <c r="AA62" s="89">
        <f>IFERROR(AVERAGEIFS(统调负荷!$G:$G,统调负荷!$B:$B,AA$3,统调负荷!$C:$C,$A62)/10,"")</f>
        <v/>
      </c>
      <c r="AB62" s="89">
        <f>IFERROR(AVERAGEIFS(统调负荷!$G:$G,统调负荷!$B:$B,AB$3,统调负荷!$C:$C,$A62)/10,"")</f>
        <v/>
      </c>
      <c r="AC62" s="89">
        <f>IFERROR(AVERAGEIFS(统调负荷!$G:$G,统调负荷!$B:$B,AC$3,统调负荷!$C:$C,$A62)/10,"")</f>
        <v/>
      </c>
      <c r="AD62" s="89" t="n"/>
    </row>
    <row r="63">
      <c r="A63" s="97">
        <f>统调负荷24小时!A63</f>
        <v/>
      </c>
      <c r="B63" s="100" t="inlineStr">
        <is>
          <t>实际</t>
        </is>
      </c>
      <c r="C63" s="91">
        <f>IFERROR(AVERAGE(F63:AC63),"")</f>
        <v/>
      </c>
      <c r="D63" s="91">
        <f>IFERROR(MAX(F63:AC63),"")</f>
        <v/>
      </c>
      <c r="E63" s="91">
        <f>IFERROR(MIN(F63:AC63),"")</f>
        <v/>
      </c>
      <c r="F63" s="89">
        <f>IFERROR(AVERAGEIFS(统调负荷!$P:$P,统调负荷!$B:$B,F$3,统调负荷!$C:$C,$A63)/10,"")</f>
        <v/>
      </c>
      <c r="G63" s="89">
        <f>IFERROR(AVERAGEIFS(统调负荷!$P:$P,统调负荷!$B:$B,G$3,统调负荷!$C:$C,$A63)/10,"")</f>
        <v/>
      </c>
      <c r="H63" s="89">
        <f>IFERROR(AVERAGEIFS(统调负荷!$P:$P,统调负荷!$B:$B,H$3,统调负荷!$C:$C,$A63)/10,"")</f>
        <v/>
      </c>
      <c r="I63" s="89">
        <f>IFERROR(AVERAGEIFS(统调负荷!$P:$P,统调负荷!$B:$B,I$3,统调负荷!$C:$C,$A63)/10,"")</f>
        <v/>
      </c>
      <c r="J63" s="89">
        <f>IFERROR(AVERAGEIFS(统调负荷!$P:$P,统调负荷!$B:$B,J$3,统调负荷!$C:$C,$A63)/10,"")</f>
        <v/>
      </c>
      <c r="K63" s="89">
        <f>IFERROR(AVERAGEIFS(统调负荷!$P:$P,统调负荷!$B:$B,K$3,统调负荷!$C:$C,$A63)/10,"")</f>
        <v/>
      </c>
      <c r="L63" s="89">
        <f>IFERROR(AVERAGEIFS(统调负荷!$P:$P,统调负荷!$B:$B,L$3,统调负荷!$C:$C,$A63)/10,"")</f>
        <v/>
      </c>
      <c r="M63" s="89">
        <f>IFERROR(AVERAGEIFS(统调负荷!$P:$P,统调负荷!$B:$B,M$3,统调负荷!$C:$C,$A63)/10,"")</f>
        <v/>
      </c>
      <c r="N63" s="89">
        <f>IFERROR(AVERAGEIFS(统调负荷!$P:$P,统调负荷!$B:$B,N$3,统调负荷!$C:$C,$A63)/10,"")</f>
        <v/>
      </c>
      <c r="O63" s="89">
        <f>IFERROR(AVERAGEIFS(统调负荷!$P:$P,统调负荷!$B:$B,O$3,统调负荷!$C:$C,$A63)/10,"")</f>
        <v/>
      </c>
      <c r="P63" s="89">
        <f>IFERROR(AVERAGEIFS(统调负荷!$P:$P,统调负荷!$B:$B,P$3,统调负荷!$C:$C,$A63)/10,"")</f>
        <v/>
      </c>
      <c r="Q63" s="89">
        <f>IFERROR(AVERAGEIFS(统调负荷!$P:$P,统调负荷!$B:$B,Q$3,统调负荷!$C:$C,$A63)/10,"")</f>
        <v/>
      </c>
      <c r="R63" s="89">
        <f>IFERROR(AVERAGEIFS(统调负荷!$P:$P,统调负荷!$B:$B,R$3,统调负荷!$C:$C,$A63)/10,"")</f>
        <v/>
      </c>
      <c r="S63" s="89">
        <f>IFERROR(AVERAGEIFS(统调负荷!$P:$P,统调负荷!$B:$B,S$3,统调负荷!$C:$C,$A63)/10,"")</f>
        <v/>
      </c>
      <c r="T63" s="89">
        <f>IFERROR(AVERAGEIFS(统调负荷!$P:$P,统调负荷!$B:$B,T$3,统调负荷!$C:$C,$A63)/10,"")</f>
        <v/>
      </c>
      <c r="U63" s="89">
        <f>IFERROR(AVERAGEIFS(统调负荷!$P:$P,统调负荷!$B:$B,U$3,统调负荷!$C:$C,$A63)/10,"")</f>
        <v/>
      </c>
      <c r="V63" s="89">
        <f>IFERROR(AVERAGEIFS(统调负荷!$P:$P,统调负荷!$B:$B,V$3,统调负荷!$C:$C,$A63)/10,"")</f>
        <v/>
      </c>
      <c r="W63" s="89">
        <f>IFERROR(AVERAGEIFS(统调负荷!$P:$P,统调负荷!$B:$B,W$3,统调负荷!$C:$C,$A63)/10,"")</f>
        <v/>
      </c>
      <c r="X63" s="89">
        <f>IFERROR(AVERAGEIFS(统调负荷!$P:$P,统调负荷!$B:$B,X$3,统调负荷!$C:$C,$A63)/10,"")</f>
        <v/>
      </c>
      <c r="Y63" s="89">
        <f>IFERROR(AVERAGEIFS(统调负荷!$P:$P,统调负荷!$B:$B,Y$3,统调负荷!$C:$C,$A63)/10,"")</f>
        <v/>
      </c>
      <c r="Z63" s="89">
        <f>IFERROR(AVERAGEIFS(统调负荷!$P:$P,统调负荷!$B:$B,Z$3,统调负荷!$C:$C,$A63)/10,"")</f>
        <v/>
      </c>
      <c r="AA63" s="89">
        <f>IFERROR(AVERAGEIFS(统调负荷!$P:$P,统调负荷!$B:$B,AA$3,统调负荷!$C:$C,$A63)/10,"")</f>
        <v/>
      </c>
      <c r="AB63" s="89">
        <f>IFERROR(AVERAGEIFS(统调负荷!$P:$P,统调负荷!$B:$B,AB$3,统调负荷!$C:$C,$A63)/10,"")</f>
        <v/>
      </c>
      <c r="AC63" s="89">
        <f>IFERROR(AVERAGEIFS(统调负荷!$P:$P,统调负荷!$B:$B,AC$3,统调负荷!$C:$C,$A63)/10,"")</f>
        <v/>
      </c>
      <c r="AD63" s="89" t="n"/>
    </row>
    <row r="64">
      <c r="A64" s="97">
        <f>统调负荷24小时!A64</f>
        <v/>
      </c>
      <c r="B64" s="100" t="inlineStr">
        <is>
          <t>预测</t>
        </is>
      </c>
      <c r="C64" s="91">
        <f>IFERROR(AVERAGE(F64:AC64),"")</f>
        <v/>
      </c>
      <c r="D64" s="91">
        <f>IFERROR(MAX(F64:AC64),"")</f>
        <v/>
      </c>
      <c r="E64" s="91">
        <f>IFERROR(MIN(F64:AC64),"")</f>
        <v/>
      </c>
      <c r="F64" s="89">
        <f>IFERROR(AVERAGEIFS(统调负荷!$G:$G,统调负荷!$B:$B,F$3,统调负荷!$C:$C,$A64)/10,"")</f>
        <v/>
      </c>
      <c r="G64" s="89">
        <f>IFERROR(AVERAGEIFS(统调负荷!$G:$G,统调负荷!$B:$B,G$3,统调负荷!$C:$C,$A64)/10,"")</f>
        <v/>
      </c>
      <c r="H64" s="89">
        <f>IFERROR(AVERAGEIFS(统调负荷!$G:$G,统调负荷!$B:$B,H$3,统调负荷!$C:$C,$A64)/10,"")</f>
        <v/>
      </c>
      <c r="I64" s="89">
        <f>IFERROR(AVERAGEIFS(统调负荷!$G:$G,统调负荷!$B:$B,I$3,统调负荷!$C:$C,$A64)/10,"")</f>
        <v/>
      </c>
      <c r="J64" s="89">
        <f>IFERROR(AVERAGEIFS(统调负荷!$G:$G,统调负荷!$B:$B,J$3,统调负荷!$C:$C,$A64)/10,"")</f>
        <v/>
      </c>
      <c r="K64" s="89">
        <f>IFERROR(AVERAGEIFS(统调负荷!$G:$G,统调负荷!$B:$B,K$3,统调负荷!$C:$C,$A64)/10,"")</f>
        <v/>
      </c>
      <c r="L64" s="89">
        <f>IFERROR(AVERAGEIFS(统调负荷!$G:$G,统调负荷!$B:$B,L$3,统调负荷!$C:$C,$A64)/10,"")</f>
        <v/>
      </c>
      <c r="M64" s="89">
        <f>IFERROR(AVERAGEIFS(统调负荷!$G:$G,统调负荷!$B:$B,M$3,统调负荷!$C:$C,$A64)/10,"")</f>
        <v/>
      </c>
      <c r="N64" s="89">
        <f>IFERROR(AVERAGEIFS(统调负荷!$G:$G,统调负荷!$B:$B,N$3,统调负荷!$C:$C,$A64)/10,"")</f>
        <v/>
      </c>
      <c r="O64" s="89">
        <f>IFERROR(AVERAGEIFS(统调负荷!$G:$G,统调负荷!$B:$B,O$3,统调负荷!$C:$C,$A64)/10,"")</f>
        <v/>
      </c>
      <c r="P64" s="89">
        <f>IFERROR(AVERAGEIFS(统调负荷!$G:$G,统调负荷!$B:$B,P$3,统调负荷!$C:$C,$A64)/10,"")</f>
        <v/>
      </c>
      <c r="Q64" s="89">
        <f>IFERROR(AVERAGEIFS(统调负荷!$G:$G,统调负荷!$B:$B,Q$3,统调负荷!$C:$C,$A64)/10,"")</f>
        <v/>
      </c>
      <c r="R64" s="89">
        <f>IFERROR(AVERAGEIFS(统调负荷!$G:$G,统调负荷!$B:$B,R$3,统调负荷!$C:$C,$A64)/10,"")</f>
        <v/>
      </c>
      <c r="S64" s="89">
        <f>IFERROR(AVERAGEIFS(统调负荷!$G:$G,统调负荷!$B:$B,S$3,统调负荷!$C:$C,$A64)/10,"")</f>
        <v/>
      </c>
      <c r="T64" s="89">
        <f>IFERROR(AVERAGEIFS(统调负荷!$G:$G,统调负荷!$B:$B,T$3,统调负荷!$C:$C,$A64)/10,"")</f>
        <v/>
      </c>
      <c r="U64" s="89">
        <f>IFERROR(AVERAGEIFS(统调负荷!$G:$G,统调负荷!$B:$B,U$3,统调负荷!$C:$C,$A64)/10,"")</f>
        <v/>
      </c>
      <c r="V64" s="89">
        <f>IFERROR(AVERAGEIFS(统调负荷!$G:$G,统调负荷!$B:$B,V$3,统调负荷!$C:$C,$A64)/10,"")</f>
        <v/>
      </c>
      <c r="W64" s="89">
        <f>IFERROR(AVERAGEIFS(统调负荷!$G:$G,统调负荷!$B:$B,W$3,统调负荷!$C:$C,$A64)/10,"")</f>
        <v/>
      </c>
      <c r="X64" s="89">
        <f>IFERROR(AVERAGEIFS(统调负荷!$G:$G,统调负荷!$B:$B,X$3,统调负荷!$C:$C,$A64)/10,"")</f>
        <v/>
      </c>
      <c r="Y64" s="89">
        <f>IFERROR(AVERAGEIFS(统调负荷!$G:$G,统调负荷!$B:$B,Y$3,统调负荷!$C:$C,$A64)/10,"")</f>
        <v/>
      </c>
      <c r="Z64" s="89">
        <f>IFERROR(AVERAGEIFS(统调负荷!$G:$G,统调负荷!$B:$B,Z$3,统调负荷!$C:$C,$A64)/10,"")</f>
        <v/>
      </c>
      <c r="AA64" s="89">
        <f>IFERROR(AVERAGEIFS(统调负荷!$G:$G,统调负荷!$B:$B,AA$3,统调负荷!$C:$C,$A64)/10,"")</f>
        <v/>
      </c>
      <c r="AB64" s="89">
        <f>IFERROR(AVERAGEIFS(统调负荷!$G:$G,统调负荷!$B:$B,AB$3,统调负荷!$C:$C,$A64)/10,"")</f>
        <v/>
      </c>
      <c r="AC64" s="89">
        <f>IFERROR(AVERAGEIFS(统调负荷!$G:$G,统调负荷!$B:$B,AC$3,统调负荷!$C:$C,$A64)/10,"")</f>
        <v/>
      </c>
      <c r="AD64" s="89" t="n"/>
    </row>
    <row r="65">
      <c r="A65" s="97">
        <f>统调负荷24小时!A65</f>
        <v/>
      </c>
      <c r="B65" s="100" t="inlineStr">
        <is>
          <t>实际</t>
        </is>
      </c>
      <c r="C65" s="91">
        <f>IFERROR(AVERAGE(F65:AC65),"")</f>
        <v/>
      </c>
      <c r="D65" s="91">
        <f>IFERROR(MAX(F65:AC65),"")</f>
        <v/>
      </c>
      <c r="E65" s="91">
        <f>IFERROR(MIN(F65:AC65),"")</f>
        <v/>
      </c>
      <c r="F65" s="89">
        <f>IFERROR(AVERAGEIFS(统调负荷!$P:$P,统调负荷!$B:$B,F$3,统调负荷!$C:$C,$A65)/10,"")</f>
        <v/>
      </c>
      <c r="G65" s="89">
        <f>IFERROR(AVERAGEIFS(统调负荷!$P:$P,统调负荷!$B:$B,G$3,统调负荷!$C:$C,$A65)/10,"")</f>
        <v/>
      </c>
      <c r="H65" s="89">
        <f>IFERROR(AVERAGEIFS(统调负荷!$P:$P,统调负荷!$B:$B,H$3,统调负荷!$C:$C,$A65)/10,"")</f>
        <v/>
      </c>
      <c r="I65" s="89">
        <f>IFERROR(AVERAGEIFS(统调负荷!$P:$P,统调负荷!$B:$B,I$3,统调负荷!$C:$C,$A65)/10,"")</f>
        <v/>
      </c>
      <c r="J65" s="89">
        <f>IFERROR(AVERAGEIFS(统调负荷!$P:$P,统调负荷!$B:$B,J$3,统调负荷!$C:$C,$A65)/10,"")</f>
        <v/>
      </c>
      <c r="K65" s="89">
        <f>IFERROR(AVERAGEIFS(统调负荷!$P:$P,统调负荷!$B:$B,K$3,统调负荷!$C:$C,$A65)/10,"")</f>
        <v/>
      </c>
      <c r="L65" s="89">
        <f>IFERROR(AVERAGEIFS(统调负荷!$P:$P,统调负荷!$B:$B,L$3,统调负荷!$C:$C,$A65)/10,"")</f>
        <v/>
      </c>
      <c r="M65" s="89">
        <f>IFERROR(AVERAGEIFS(统调负荷!$P:$P,统调负荷!$B:$B,M$3,统调负荷!$C:$C,$A65)/10,"")</f>
        <v/>
      </c>
      <c r="N65" s="89">
        <f>IFERROR(AVERAGEIFS(统调负荷!$P:$P,统调负荷!$B:$B,N$3,统调负荷!$C:$C,$A65)/10,"")</f>
        <v/>
      </c>
      <c r="O65" s="89">
        <f>IFERROR(AVERAGEIFS(统调负荷!$P:$P,统调负荷!$B:$B,O$3,统调负荷!$C:$C,$A65)/10,"")</f>
        <v/>
      </c>
      <c r="P65" s="89">
        <f>IFERROR(AVERAGEIFS(统调负荷!$P:$P,统调负荷!$B:$B,P$3,统调负荷!$C:$C,$A65)/10,"")</f>
        <v/>
      </c>
      <c r="Q65" s="89">
        <f>IFERROR(AVERAGEIFS(统调负荷!$P:$P,统调负荷!$B:$B,Q$3,统调负荷!$C:$C,$A65)/10,"")</f>
        <v/>
      </c>
      <c r="R65" s="89">
        <f>IFERROR(AVERAGEIFS(统调负荷!$P:$P,统调负荷!$B:$B,R$3,统调负荷!$C:$C,$A65)/10,"")</f>
        <v/>
      </c>
      <c r="S65" s="89">
        <f>IFERROR(AVERAGEIFS(统调负荷!$P:$P,统调负荷!$B:$B,S$3,统调负荷!$C:$C,$A65)/10,"")</f>
        <v/>
      </c>
      <c r="T65" s="89">
        <f>IFERROR(AVERAGEIFS(统调负荷!$P:$P,统调负荷!$B:$B,T$3,统调负荷!$C:$C,$A65)/10,"")</f>
        <v/>
      </c>
      <c r="U65" s="89">
        <f>IFERROR(AVERAGEIFS(统调负荷!$P:$P,统调负荷!$B:$B,U$3,统调负荷!$C:$C,$A65)/10,"")</f>
        <v/>
      </c>
      <c r="V65" s="89">
        <f>IFERROR(AVERAGEIFS(统调负荷!$P:$P,统调负荷!$B:$B,V$3,统调负荷!$C:$C,$A65)/10,"")</f>
        <v/>
      </c>
      <c r="W65" s="89">
        <f>IFERROR(AVERAGEIFS(统调负荷!$P:$P,统调负荷!$B:$B,W$3,统调负荷!$C:$C,$A65)/10,"")</f>
        <v/>
      </c>
      <c r="X65" s="89">
        <f>IFERROR(AVERAGEIFS(统调负荷!$P:$P,统调负荷!$B:$B,X$3,统调负荷!$C:$C,$A65)/10,"")</f>
        <v/>
      </c>
      <c r="Y65" s="89">
        <f>IFERROR(AVERAGEIFS(统调负荷!$P:$P,统调负荷!$B:$B,Y$3,统调负荷!$C:$C,$A65)/10,"")</f>
        <v/>
      </c>
      <c r="Z65" s="89">
        <f>IFERROR(AVERAGEIFS(统调负荷!$P:$P,统调负荷!$B:$B,Z$3,统调负荷!$C:$C,$A65)/10,"")</f>
        <v/>
      </c>
      <c r="AA65" s="89">
        <f>IFERROR(AVERAGEIFS(统调负荷!$P:$P,统调负荷!$B:$B,AA$3,统调负荷!$C:$C,$A65)/10,"")</f>
        <v/>
      </c>
      <c r="AB65" s="89">
        <f>IFERROR(AVERAGEIFS(统调负荷!$P:$P,统调负荷!$B:$B,AB$3,统调负荷!$C:$C,$A65)/10,"")</f>
        <v/>
      </c>
      <c r="AC65" s="89">
        <f>IFERROR(AVERAGEIFS(统调负荷!$P:$P,统调负荷!$B:$B,AC$3,统调负荷!$C:$C,$A65)/10,"")</f>
        <v/>
      </c>
      <c r="AD65" s="89" t="n"/>
    </row>
  </sheetData>
  <autoFilter ref="A3:BC65"/>
  <conditionalFormatting sqref="D1">
    <cfRule type="dataBar" priority="20">
      <dataBar>
        <cfvo type="min"/>
        <cfvo type="max"/>
        <color rgb="FFFFB628"/>
      </dataBar>
    </cfRule>
  </conditionalFormatting>
  <conditionalFormatting sqref="E1">
    <cfRule type="dataBar" priority="23">
      <dataBar>
        <cfvo type="min"/>
        <cfvo type="max"/>
        <color rgb="FFFFB628"/>
      </dataBar>
    </cfRule>
  </conditionalFormatting>
  <conditionalFormatting sqref="F1:AD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7">
      <dataBar>
        <cfvo type="min"/>
        <cfvo type="max"/>
        <color rgb="FFFFB628"/>
      </dataBar>
    </cfRule>
  </conditionalFormatting>
  <conditionalFormatting sqref="E2">
    <cfRule type="dataBar" priority="19">
      <dataBar>
        <cfvo type="min"/>
        <cfvo type="max"/>
        <color rgb="FFFFB628"/>
      </dataBar>
    </cfRule>
  </conditionalFormatting>
  <conditionalFormatting sqref="F2:AD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32">
      <dataBar>
        <cfvo type="min"/>
        <cfvo type="max"/>
        <color rgb="FFFFB628"/>
      </dataBar>
    </cfRule>
  </conditionalFormatting>
  <conditionalFormatting sqref="D3">
    <cfRule type="dataBar" priority="21">
      <dataBar>
        <cfvo type="min"/>
        <cfvo type="max"/>
        <color rgb="FFFFB628"/>
      </dataBar>
    </cfRule>
  </conditionalFormatting>
  <conditionalFormatting sqref="E3">
    <cfRule type="dataBar" priority="24">
      <dataBar>
        <cfvo type="min"/>
        <cfvo type="max"/>
        <color rgb="FFFFB628"/>
      </dataBar>
    </cfRule>
  </conditionalFormatting>
  <conditionalFormatting sqref="C1:C2">
    <cfRule type="dataBar" priority="28">
      <dataBar>
        <cfvo type="min"/>
        <cfvo type="max"/>
        <color rgb="FFFFB628"/>
      </dataBar>
    </cfRule>
  </conditionalFormatting>
  <conditionalFormatting sqref="C64:C65">
    <cfRule type="dataBar" priority="3">
      <dataBar>
        <cfvo type="min"/>
        <cfvo type="max"/>
        <color rgb="FFFFB628"/>
      </dataBar>
    </cfRule>
  </conditionalFormatting>
  <conditionalFormatting sqref="D4:D63">
    <cfRule type="dataBar" priority="16">
      <dataBar>
        <cfvo type="min"/>
        <cfvo type="max"/>
        <color rgb="FFFFB628"/>
      </dataBar>
    </cfRule>
  </conditionalFormatting>
  <conditionalFormatting sqref="D64:D65">
    <cfRule type="dataBar" priority="1">
      <dataBar>
        <cfvo type="min"/>
        <cfvo type="max"/>
        <color rgb="FFFFB628"/>
      </dataBar>
    </cfRule>
  </conditionalFormatting>
  <conditionalFormatting sqref="D66:D1048576">
    <cfRule type="dataBar" priority="22">
      <dataBar>
        <cfvo type="min"/>
        <cfvo type="max"/>
        <color rgb="FFFFB628"/>
      </dataBar>
    </cfRule>
  </conditionalFormatting>
  <conditionalFormatting sqref="E4:E63">
    <cfRule type="dataBar" priority="18">
      <dataBar>
        <cfvo type="min"/>
        <cfvo type="max"/>
        <color rgb="FFFFB628"/>
      </dataBar>
    </cfRule>
  </conditionalFormatting>
  <conditionalFormatting sqref="E64:E65">
    <cfRule type="dataBar" priority="2">
      <dataBar>
        <cfvo type="min"/>
        <cfvo type="max"/>
        <color rgb="FFFFB628"/>
      </dataBar>
    </cfRule>
  </conditionalFormatting>
  <conditionalFormatting sqref="E66:E1048576">
    <cfRule type="dataBar" priority="25">
      <dataBar>
        <cfvo type="min"/>
        <cfvo type="max"/>
        <color rgb="FFFFB628"/>
      </dataBar>
    </cfRule>
  </conditionalFormatting>
  <conditionalFormatting sqref="C4:C63 C66:C1048576">
    <cfRule type="dataBar" priority="79">
      <dataBar>
        <cfvo type="min"/>
        <cfvo type="max"/>
        <color rgb="FFFFB628"/>
      </dataBar>
    </cfRule>
  </conditionalFormatting>
  <conditionalFormatting sqref="F4:AD63 F66:AD104857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:BC3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 codeName="Sheet2">
    <outlinePr summaryBelow="1" summaryRight="1"/>
    <pageSetUpPr/>
  </sheetPr>
  <dimension ref="A1:BC65"/>
  <sheetViews>
    <sheetView zoomScale="85" zoomScaleNormal="85" workbookViewId="0">
      <pane xSplit="5" ySplit="3" topLeftCell="F4" activePane="bottomRight" state="frozen"/>
      <selection activeCell="A1" sqref="A1"/>
      <selection pane="topRight" activeCell="A1" sqref="A1"/>
      <selection pane="bottomLeft" activeCell="A1" sqref="A1"/>
      <selection pane="bottomRight" activeCell="AD1" sqref="AD$1:AD$1048576"/>
    </sheetView>
  </sheetViews>
  <sheetFormatPr baseColWidth="8" defaultColWidth="9" defaultRowHeight="12"/>
  <cols>
    <col width="12.8148148148148" customWidth="1" style="80" min="1" max="1"/>
    <col width="4.62962962962963" customWidth="1" style="80" min="2" max="2"/>
    <col width="7.37037037037037" customWidth="1" style="82" min="3" max="3"/>
    <col width="8.25" customWidth="1" style="89" min="4" max="5"/>
    <col width="7.37037037037037" customWidth="1" style="80" min="6" max="30"/>
    <col width="8.87962962962963" customWidth="1" style="30" min="31" max="31"/>
    <col width="7.37037037037037" customWidth="1" style="107" min="32" max="33"/>
    <col width="9.62962962962963" customWidth="1" style="107" min="34" max="34"/>
    <col width="9.62962962962963" customWidth="1" style="107" min="35" max="38"/>
    <col width="8.12037037037037" customWidth="1" style="107" min="39" max="39"/>
    <col width="9.62962962962963" customWidth="1" style="107" min="40" max="40"/>
    <col width="6.62962962962963" customWidth="1" style="107" min="41" max="41"/>
    <col width="7.37037037037037" customWidth="1" style="107" min="42" max="46"/>
    <col width="9.62962962962963" customWidth="1" style="107" min="47" max="49"/>
    <col width="7.37037037037037" customWidth="1" style="107" min="50" max="50"/>
    <col width="9.62962962962963" customWidth="1" style="107" min="51" max="53"/>
    <col width="7.37037037037037" customWidth="1" style="107" min="54" max="54"/>
    <col width="9.62962962962963" customWidth="1" style="107" min="55" max="55"/>
    <col width="9" customWidth="1" style="80" min="56" max="16384"/>
  </cols>
  <sheetData>
    <row r="1" customFormat="1" s="80">
      <c r="A1" s="80" t="n"/>
      <c r="B1" s="80" t="inlineStr">
        <is>
          <t>预测</t>
        </is>
      </c>
      <c r="C1" s="84">
        <f>IFERROR(AVERAGE(F1:AC1),"")</f>
        <v/>
      </c>
      <c r="D1" s="91">
        <f>IFERROR(MAX(F1:AC1),"")</f>
        <v/>
      </c>
      <c r="E1" s="91">
        <f>IFERROR(MIN(F1:AC1),"")</f>
        <v/>
      </c>
      <c r="F1" s="82">
        <f>AVERAGEIFS(F$4:F$63,$B$4:$B$63,"预测")</f>
        <v/>
      </c>
      <c r="G1" s="82">
        <f>AVERAGEIFS(G$4:G$63,$B$4:$B$63,"预测")</f>
        <v/>
      </c>
      <c r="H1" s="82">
        <f>AVERAGEIFS(H$4:H$63,$B$4:$B$63,"预测")</f>
        <v/>
      </c>
      <c r="I1" s="82">
        <f>AVERAGEIFS(I$4:I$63,$B$4:$B$63,"预测")</f>
        <v/>
      </c>
      <c r="J1" s="82">
        <f>AVERAGEIFS(J$4:J$63,$B$4:$B$63,"预测")</f>
        <v/>
      </c>
      <c r="K1" s="82">
        <f>AVERAGEIFS(K$4:K$63,$B$4:$B$63,"预测")</f>
        <v/>
      </c>
      <c r="L1" s="82">
        <f>AVERAGEIFS(L$4:L$63,$B$4:$B$63,"预测")</f>
        <v/>
      </c>
      <c r="M1" s="82">
        <f>AVERAGEIFS(M$4:M$63,$B$4:$B$63,"预测")</f>
        <v/>
      </c>
      <c r="N1" s="82">
        <f>AVERAGEIFS(N$4:N$63,$B$4:$B$63,"预测")</f>
        <v/>
      </c>
      <c r="O1" s="82">
        <f>AVERAGEIFS(O$4:O$63,$B$4:$B$63,"预测")</f>
        <v/>
      </c>
      <c r="P1" s="82">
        <f>AVERAGEIFS(P$4:P$63,$B$4:$B$63,"预测")</f>
        <v/>
      </c>
      <c r="Q1" s="82">
        <f>AVERAGEIFS(Q$4:Q$63,$B$4:$B$63,"预测")</f>
        <v/>
      </c>
      <c r="R1" s="82">
        <f>AVERAGEIFS(R$4:R$63,$B$4:$B$63,"预测")</f>
        <v/>
      </c>
      <c r="S1" s="82">
        <f>AVERAGEIFS(S$4:S$63,$B$4:$B$63,"预测")</f>
        <v/>
      </c>
      <c r="T1" s="82">
        <f>AVERAGEIFS(T$4:T$63,$B$4:$B$63,"预测")</f>
        <v/>
      </c>
      <c r="U1" s="82">
        <f>AVERAGEIFS(U$4:U$63,$B$4:$B$63,"预测")</f>
        <v/>
      </c>
      <c r="V1" s="82">
        <f>AVERAGEIFS(V$4:V$63,$B$4:$B$63,"预测")</f>
        <v/>
      </c>
      <c r="W1" s="82">
        <f>AVERAGEIFS(W$4:W$63,$B$4:$B$63,"预测")</f>
        <v/>
      </c>
      <c r="X1" s="82">
        <f>AVERAGEIFS(X$4:X$63,$B$4:$B$63,"预测")</f>
        <v/>
      </c>
      <c r="Y1" s="82">
        <f>AVERAGEIFS(Y$4:Y$63,$B$4:$B$63,"预测")</f>
        <v/>
      </c>
      <c r="Z1" s="82">
        <f>AVERAGEIFS(Z$4:Z$63,$B$4:$B$63,"预测")</f>
        <v/>
      </c>
      <c r="AA1" s="82">
        <f>AVERAGEIFS(AA$4:AA$63,$B$4:$B$63,"预测")</f>
        <v/>
      </c>
      <c r="AB1" s="82">
        <f>AVERAGEIFS(AB$4:AB$63,$B$4:$B$63,"预测")</f>
        <v/>
      </c>
      <c r="AC1" s="82">
        <f>AVERAGEIFS(AC$4:AC$63,$B$4:$B$63,"预测")</f>
        <v/>
      </c>
      <c r="AD1" s="82" t="n"/>
      <c r="AE1" s="30" t="n"/>
      <c r="AF1" s="108">
        <f>COUNTIF(AF4:AF33,"&gt;0")/COUNT(AF4:AF33)</f>
        <v/>
      </c>
      <c r="AG1" s="108">
        <f>COUNTIF(AG4:AG33,"&gt;0")/COUNT(AG4:AG33)</f>
        <v/>
      </c>
      <c r="AH1" s="108">
        <f>COUNTIF(AH4:AH33,"&gt;0")/COUNT(AH4:AH33)</f>
        <v/>
      </c>
      <c r="AI1" s="108">
        <f>COUNTIF(AI4:AI33,"&gt;0")/COUNT(AI4:AI33)</f>
        <v/>
      </c>
      <c r="AJ1" s="108">
        <f>COUNTIF(AJ4:AJ33,"&gt;0")/COUNT(AJ4:AJ33)</f>
        <v/>
      </c>
      <c r="AK1" s="108">
        <f>COUNTIF(AK4:AK33,"&gt;0")/COUNT(AK4:AK33)</f>
        <v/>
      </c>
      <c r="AL1" s="108">
        <f>COUNTIF(AL4:AL33,"&gt;0")/COUNT(AL4:AL33)</f>
        <v/>
      </c>
      <c r="AM1" s="108">
        <f>COUNTIF(AM4:AM33,"&gt;0")/COUNT(AM4:AM33)</f>
        <v/>
      </c>
      <c r="AN1" s="108">
        <f>COUNTIF(AN4:AN33,"&gt;0")/COUNT(AN4:AN33)</f>
        <v/>
      </c>
      <c r="AO1" s="108">
        <f>COUNTIF(AO4:AO33,"&gt;0")/COUNT(AO4:AO33)</f>
        <v/>
      </c>
      <c r="AP1" s="108">
        <f>COUNTIF(AP4:AP33,"&gt;0")/COUNT(AP4:AP33)</f>
        <v/>
      </c>
      <c r="AQ1" s="108">
        <f>COUNTIF(AQ4:AQ33,"&gt;0")/COUNT(AQ4:AQ33)</f>
        <v/>
      </c>
      <c r="AR1" s="108">
        <f>COUNTIF(AR4:AR33,"&gt;0")/COUNT(AR4:AR33)</f>
        <v/>
      </c>
      <c r="AS1" s="108">
        <f>COUNTIF(AS4:AS33,"&gt;0")/COUNT(AS4:AS33)</f>
        <v/>
      </c>
      <c r="AT1" s="108">
        <f>COUNTIF(AT4:AT33,"&gt;0")/COUNT(AT4:AT33)</f>
        <v/>
      </c>
      <c r="AU1" s="108">
        <f>COUNTIF(AU4:AU33,"&gt;0")/COUNT(AU4:AU33)</f>
        <v/>
      </c>
      <c r="AV1" s="108">
        <f>COUNTIF(AV4:AV33,"&gt;0")/COUNT(AV4:AV33)</f>
        <v/>
      </c>
      <c r="AW1" s="108">
        <f>COUNTIF(AW4:AW33,"&gt;0")/COUNT(AW4:AW33)</f>
        <v/>
      </c>
      <c r="AX1" s="108">
        <f>COUNTIF(AX4:AX33,"&gt;0")/COUNT(AX4:AX33)</f>
        <v/>
      </c>
      <c r="AY1" s="108">
        <f>COUNTIF(AY4:AY33,"&gt;0")/COUNT(AY4:AY33)</f>
        <v/>
      </c>
      <c r="AZ1" s="108">
        <f>COUNTIF(AZ4:AZ33,"&gt;0")/COUNT(AZ4:AZ33)</f>
        <v/>
      </c>
      <c r="BA1" s="108">
        <f>COUNTIF(BA4:BA33,"&gt;0")/COUNT(BA4:BA33)</f>
        <v/>
      </c>
      <c r="BB1" s="108">
        <f>COUNTIF(BB4:BB33,"&gt;0")/COUNT(BB4:BB33)</f>
        <v/>
      </c>
      <c r="BC1" s="108">
        <f>COUNTIF(BC4:BC33,"&gt;0")/COUNT(BC4:BC33)</f>
        <v/>
      </c>
    </row>
    <row r="2" customFormat="1" s="82">
      <c r="A2" s="82" t="n"/>
      <c r="B2" s="82" t="inlineStr">
        <is>
          <t>实际</t>
        </is>
      </c>
      <c r="C2" s="84">
        <f>IFERROR(AVERAGE(F2:AC2),"")</f>
        <v/>
      </c>
      <c r="D2" s="91">
        <f>IFERROR(MAX(F2:AC2),"")</f>
        <v/>
      </c>
      <c r="E2" s="91">
        <f>IFERROR(MIN(F2:AC2),"")</f>
        <v/>
      </c>
      <c r="F2" s="82">
        <f>AVERAGEIFS(F$4:F$63,$B$4:$B$63,"实际")</f>
        <v/>
      </c>
      <c r="G2" s="82">
        <f>AVERAGEIFS(G$4:G$63,$B$4:$B$63,"实际")</f>
        <v/>
      </c>
      <c r="H2" s="82">
        <f>AVERAGEIFS(H$4:H$63,$B$4:$B$63,"实际")</f>
        <v/>
      </c>
      <c r="I2" s="82">
        <f>AVERAGEIFS(I$4:I$63,$B$4:$B$63,"实际")</f>
        <v/>
      </c>
      <c r="J2" s="82">
        <f>AVERAGEIFS(J$4:J$63,$B$4:$B$63,"实际")</f>
        <v/>
      </c>
      <c r="K2" s="82">
        <f>AVERAGEIFS(K$4:K$63,$B$4:$B$63,"实际")</f>
        <v/>
      </c>
      <c r="L2" s="82">
        <f>AVERAGEIFS(L$4:L$63,$B$4:$B$63,"实际")</f>
        <v/>
      </c>
      <c r="M2" s="82">
        <f>AVERAGEIFS(M$4:M$63,$B$4:$B$63,"实际")</f>
        <v/>
      </c>
      <c r="N2" s="82">
        <f>AVERAGEIFS(N$4:N$63,$B$4:$B$63,"实际")</f>
        <v/>
      </c>
      <c r="O2" s="82">
        <f>AVERAGEIFS(O$4:O$63,$B$4:$B$63,"实际")</f>
        <v/>
      </c>
      <c r="P2" s="82">
        <f>AVERAGEIFS(P$4:P$63,$B$4:$B$63,"实际")</f>
        <v/>
      </c>
      <c r="Q2" s="82">
        <f>AVERAGEIFS(Q$4:Q$63,$B$4:$B$63,"实际")</f>
        <v/>
      </c>
      <c r="R2" s="82">
        <f>AVERAGEIFS(R$4:R$63,$B$4:$B$63,"实际")</f>
        <v/>
      </c>
      <c r="S2" s="82">
        <f>AVERAGEIFS(S$4:S$63,$B$4:$B$63,"实际")</f>
        <v/>
      </c>
      <c r="T2" s="82">
        <f>AVERAGEIFS(T$4:T$63,$B$4:$B$63,"实际")</f>
        <v/>
      </c>
      <c r="U2" s="82">
        <f>AVERAGEIFS(U$4:U$63,$B$4:$B$63,"实际")</f>
        <v/>
      </c>
      <c r="V2" s="82">
        <f>AVERAGEIFS(V$4:V$63,$B$4:$B$63,"实际")</f>
        <v/>
      </c>
      <c r="W2" s="82">
        <f>AVERAGEIFS(W$4:W$63,$B$4:$B$63,"实际")</f>
        <v/>
      </c>
      <c r="X2" s="82">
        <f>AVERAGEIFS(X$4:X$63,$B$4:$B$63,"实际")</f>
        <v/>
      </c>
      <c r="Y2" s="82">
        <f>AVERAGEIFS(Y$4:Y$63,$B$4:$B$63,"实际")</f>
        <v/>
      </c>
      <c r="Z2" s="82">
        <f>AVERAGEIFS(Z$4:Z$63,$B$4:$B$63,"实际")</f>
        <v/>
      </c>
      <c r="AA2" s="82">
        <f>AVERAGEIFS(AA$4:AA$63,$B$4:$B$63,"实际")</f>
        <v/>
      </c>
      <c r="AB2" s="82">
        <f>AVERAGEIFS(AB$4:AB$63,$B$4:$B$63,"实际")</f>
        <v/>
      </c>
      <c r="AC2" s="82">
        <f>AVERAGEIFS(AC$4:AC$63,$B$4:$B$63,"实际")</f>
        <v/>
      </c>
      <c r="AE2" s="107" t="n"/>
      <c r="AF2" s="108">
        <f t="array" ref="AF2">AVERAGE(ABS(AF4:AF34))</f>
        <v/>
      </c>
      <c r="AG2" s="108">
        <f t="array" ref="AG2">AVERAGE(ABS(AG4:AG34))</f>
        <v/>
      </c>
      <c r="AH2" s="108">
        <f t="array" ref="AH2">AVERAGE(ABS(AH4:AH34))</f>
        <v/>
      </c>
      <c r="AI2" s="108">
        <f t="array" ref="AI2">AVERAGE(ABS(AI4:AI34))</f>
        <v/>
      </c>
      <c r="AJ2" s="108">
        <f t="array" ref="AJ2">AVERAGE(ABS(AJ4:AJ34))</f>
        <v/>
      </c>
      <c r="AK2" s="108">
        <f t="array" ref="AK2">AVERAGE(ABS(AK4:AK34))</f>
        <v/>
      </c>
      <c r="AL2" s="108">
        <f t="array" ref="AL2">AVERAGE(ABS(AL4:AL34))</f>
        <v/>
      </c>
      <c r="AM2" s="108">
        <f t="array" ref="AM2">AVERAGE(ABS(AM4:AM34))</f>
        <v/>
      </c>
      <c r="AN2" s="108">
        <f t="array" ref="AN2">AVERAGE(ABS(AN4:AN34))</f>
        <v/>
      </c>
      <c r="AO2" s="108">
        <f t="array" ref="AO2">AVERAGE(ABS(AO4:AO34))</f>
        <v/>
      </c>
      <c r="AP2" s="108">
        <f t="array" ref="AP2">AVERAGE(ABS(AP4:AP34))</f>
        <v/>
      </c>
      <c r="AQ2" s="108">
        <f t="array" ref="AQ2">AVERAGE(ABS(AQ4:AQ34))</f>
        <v/>
      </c>
      <c r="AR2" s="108">
        <f t="array" ref="AR2">AVERAGE(ABS(AR4:AR34))</f>
        <v/>
      </c>
      <c r="AS2" s="108">
        <f t="array" ref="AS2">AVERAGE(ABS(AS4:AS34))</f>
        <v/>
      </c>
      <c r="AT2" s="108">
        <f t="array" ref="AT2">AVERAGE(ABS(AT4:AT34))</f>
        <v/>
      </c>
      <c r="AU2" s="108">
        <f t="array" ref="AU2">AVERAGE(ABS(AU4:AU34))</f>
        <v/>
      </c>
      <c r="AV2" s="108">
        <f t="array" ref="AV2">AVERAGE(ABS(AV4:AV34))</f>
        <v/>
      </c>
      <c r="AW2" s="108">
        <f t="array" ref="AW2">AVERAGE(ABS(AW4:AW34))</f>
        <v/>
      </c>
      <c r="AX2" s="108">
        <f t="array" ref="AX2">AVERAGE(ABS(AX4:AX34))</f>
        <v/>
      </c>
      <c r="AY2" s="108">
        <f t="array" ref="AY2">AVERAGE(ABS(AY4:AY34))</f>
        <v/>
      </c>
      <c r="AZ2" s="108">
        <f t="array" ref="AZ2">AVERAGE(ABS(AZ4:AZ34))</f>
        <v/>
      </c>
      <c r="BA2" s="108">
        <f t="array" ref="BA2">AVERAGE(ABS(BA4:BA34))</f>
        <v/>
      </c>
      <c r="BB2" s="108">
        <f t="array" ref="BB2">AVERAGE(ABS(BB4:BB34))</f>
        <v/>
      </c>
      <c r="BC2" s="108">
        <f t="array" ref="BC2">AVERAGE(ABS(BC4:BC34))</f>
        <v/>
      </c>
    </row>
    <row r="3" customFormat="1" s="28">
      <c r="A3" s="94" t="inlineStr">
        <is>
          <t>日期</t>
        </is>
      </c>
      <c r="B3" s="94" t="inlineStr">
        <is>
          <t>类别</t>
        </is>
      </c>
      <c r="C3" s="95" t="inlineStr">
        <is>
          <t>合计</t>
        </is>
      </c>
      <c r="D3" s="95" t="inlineStr">
        <is>
          <t>最大</t>
        </is>
      </c>
      <c r="E3" s="95" t="inlineStr">
        <is>
          <t>最小</t>
        </is>
      </c>
      <c r="F3" s="36" t="n">
        <v>0</v>
      </c>
      <c r="G3" s="36" t="n">
        <v>1</v>
      </c>
      <c r="H3" s="36" t="n">
        <v>2</v>
      </c>
      <c r="I3" s="36" t="n">
        <v>3</v>
      </c>
      <c r="J3" s="36" t="n">
        <v>4</v>
      </c>
      <c r="K3" s="36" t="n">
        <v>5</v>
      </c>
      <c r="L3" s="36" t="n">
        <v>6</v>
      </c>
      <c r="M3" s="36" t="n">
        <v>7</v>
      </c>
      <c r="N3" s="36" t="n">
        <v>8</v>
      </c>
      <c r="O3" s="36" t="n">
        <v>9</v>
      </c>
      <c r="P3" s="36" t="n">
        <v>10</v>
      </c>
      <c r="Q3" s="36" t="n">
        <v>11</v>
      </c>
      <c r="R3" s="36" t="n">
        <v>12</v>
      </c>
      <c r="S3" s="36" t="n">
        <v>13</v>
      </c>
      <c r="T3" s="36" t="n">
        <v>14</v>
      </c>
      <c r="U3" s="36" t="n">
        <v>15</v>
      </c>
      <c r="V3" s="36" t="n">
        <v>16</v>
      </c>
      <c r="W3" s="36" t="n">
        <v>17</v>
      </c>
      <c r="X3" s="36" t="n">
        <v>18</v>
      </c>
      <c r="Y3" s="36" t="n">
        <v>19</v>
      </c>
      <c r="Z3" s="36" t="n">
        <v>20</v>
      </c>
      <c r="AA3" s="36" t="n">
        <v>21</v>
      </c>
      <c r="AB3" s="36" t="n">
        <v>22</v>
      </c>
      <c r="AC3" s="36" t="n">
        <v>23</v>
      </c>
      <c r="AD3" s="47" t="n"/>
      <c r="AE3" s="39" t="n"/>
      <c r="AF3" s="109" t="inlineStr">
        <is>
          <t>0时</t>
        </is>
      </c>
      <c r="AG3" s="109" t="inlineStr">
        <is>
          <t>1时</t>
        </is>
      </c>
      <c r="AH3" s="109" t="inlineStr">
        <is>
          <t>2时</t>
        </is>
      </c>
      <c r="AI3" s="109" t="inlineStr">
        <is>
          <t>3时</t>
        </is>
      </c>
      <c r="AJ3" s="109" t="inlineStr">
        <is>
          <t>4时</t>
        </is>
      </c>
      <c r="AK3" s="109" t="inlineStr">
        <is>
          <t>5时</t>
        </is>
      </c>
      <c r="AL3" s="109" t="inlineStr">
        <is>
          <t>6时</t>
        </is>
      </c>
      <c r="AM3" s="109" t="inlineStr">
        <is>
          <t>7时</t>
        </is>
      </c>
      <c r="AN3" s="109" t="inlineStr">
        <is>
          <t>8时</t>
        </is>
      </c>
      <c r="AO3" s="109" t="inlineStr">
        <is>
          <t>9时</t>
        </is>
      </c>
      <c r="AP3" s="109" t="inlineStr">
        <is>
          <t>10时</t>
        </is>
      </c>
      <c r="AQ3" s="109" t="inlineStr">
        <is>
          <t>11时</t>
        </is>
      </c>
      <c r="AR3" s="109" t="inlineStr">
        <is>
          <t>12时</t>
        </is>
      </c>
      <c r="AS3" s="109" t="inlineStr">
        <is>
          <t>13时</t>
        </is>
      </c>
      <c r="AT3" s="109" t="inlineStr">
        <is>
          <t>14时</t>
        </is>
      </c>
      <c r="AU3" s="109" t="inlineStr">
        <is>
          <t>15时</t>
        </is>
      </c>
      <c r="AV3" s="109" t="inlineStr">
        <is>
          <t>16时</t>
        </is>
      </c>
      <c r="AW3" s="109" t="inlineStr">
        <is>
          <t>17时</t>
        </is>
      </c>
      <c r="AX3" s="109" t="inlineStr">
        <is>
          <t>18时</t>
        </is>
      </c>
      <c r="AY3" s="109" t="inlineStr">
        <is>
          <t>19时</t>
        </is>
      </c>
      <c r="AZ3" s="109" t="inlineStr">
        <is>
          <t>20时</t>
        </is>
      </c>
      <c r="BA3" s="109" t="inlineStr">
        <is>
          <t>21时</t>
        </is>
      </c>
      <c r="BB3" s="109" t="inlineStr">
        <is>
          <t>22时</t>
        </is>
      </c>
      <c r="BC3" s="109" t="inlineStr">
        <is>
          <t>23时</t>
        </is>
      </c>
    </row>
    <row r="4" customFormat="1" s="80">
      <c r="A4" s="97">
        <f>统调负荷24小时!A4</f>
        <v/>
      </c>
      <c r="B4" s="110" t="inlineStr">
        <is>
          <t>预测</t>
        </is>
      </c>
      <c r="C4" s="84">
        <f>IFERROR(AVERAGE(F4:AC4),"")</f>
        <v/>
      </c>
      <c r="D4" s="91">
        <f>IFERROR(MAX(F4:AC4),"")</f>
        <v/>
      </c>
      <c r="E4" s="91">
        <f>IFERROR(MIN(F4:AC4),"")</f>
        <v/>
      </c>
      <c r="F4" s="82">
        <f>IFERROR(AVERAGEIFS(统调负荷!$H:$H,统调负荷!$B:$B,F$3,统调负荷!$C:$C,$A4)/10,"")</f>
        <v/>
      </c>
      <c r="G4" s="82">
        <f>IFERROR(AVERAGEIFS(统调负荷!$H:$H,统调负荷!$B:$B,G$3,统调负荷!$C:$C,$A4)/10,"")</f>
        <v/>
      </c>
      <c r="H4" s="82">
        <f>IFERROR(AVERAGEIFS(统调负荷!$H:$H,统调负荷!$B:$B,H$3,统调负荷!$C:$C,$A4)/10,"")</f>
        <v/>
      </c>
      <c r="I4" s="82">
        <f>IFERROR(AVERAGEIFS(统调负荷!$H:$H,统调负荷!$B:$B,I$3,统调负荷!$C:$C,$A4)/10,"")</f>
        <v/>
      </c>
      <c r="J4" s="82">
        <f>IFERROR(AVERAGEIFS(统调负荷!$H:$H,统调负荷!$B:$B,J$3,统调负荷!$C:$C,$A4)/10,"")</f>
        <v/>
      </c>
      <c r="K4" s="82">
        <f>IFERROR(AVERAGEIFS(统调负荷!$H:$H,统调负荷!$B:$B,K$3,统调负荷!$C:$C,$A4)/10,"")</f>
        <v/>
      </c>
      <c r="L4" s="82">
        <f>IFERROR(AVERAGEIFS(统调负荷!$H:$H,统调负荷!$B:$B,L$3,统调负荷!$C:$C,$A4)/10,"")</f>
        <v/>
      </c>
      <c r="M4" s="82">
        <f>IFERROR(AVERAGEIFS(统调负荷!$H:$H,统调负荷!$B:$B,M$3,统调负荷!$C:$C,$A4)/10,"")</f>
        <v/>
      </c>
      <c r="N4" s="82">
        <f>IFERROR(AVERAGEIFS(统调负荷!$H:$H,统调负荷!$B:$B,N$3,统调负荷!$C:$C,$A4)/10,"")</f>
        <v/>
      </c>
      <c r="O4" s="82">
        <f>IFERROR(AVERAGEIFS(统调负荷!$H:$H,统调负荷!$B:$B,O$3,统调负荷!$C:$C,$A4)/10,"")</f>
        <v/>
      </c>
      <c r="P4" s="82">
        <f>IFERROR(AVERAGEIFS(统调负荷!$H:$H,统调负荷!$B:$B,P$3,统调负荷!$C:$C,$A4)/10,"")</f>
        <v/>
      </c>
      <c r="Q4" s="82">
        <f>IFERROR(AVERAGEIFS(统调负荷!$H:$H,统调负荷!$B:$B,Q$3,统调负荷!$C:$C,$A4)/10,"")</f>
        <v/>
      </c>
      <c r="R4" s="82">
        <f>IFERROR(AVERAGEIFS(统调负荷!$H:$H,统调负荷!$B:$B,R$3,统调负荷!$C:$C,$A4)/10,"")</f>
        <v/>
      </c>
      <c r="S4" s="82">
        <f>IFERROR(AVERAGEIFS(统调负荷!$H:$H,统调负荷!$B:$B,S$3,统调负荷!$C:$C,$A4)/10,"")</f>
        <v/>
      </c>
      <c r="T4" s="82">
        <f>IFERROR(AVERAGEIFS(统调负荷!$H:$H,统调负荷!$B:$B,T$3,统调负荷!$C:$C,$A4)/10,"")</f>
        <v/>
      </c>
      <c r="U4" s="82">
        <f>IFERROR(AVERAGEIFS(统调负荷!$H:$H,统调负荷!$B:$B,U$3,统调负荷!$C:$C,$A4)/10,"")</f>
        <v/>
      </c>
      <c r="V4" s="82">
        <f>IFERROR(AVERAGEIFS(统调负荷!$H:$H,统调负荷!$B:$B,V$3,统调负荷!$C:$C,$A4)/10,"")</f>
        <v/>
      </c>
      <c r="W4" s="82">
        <f>IFERROR(AVERAGEIFS(统调负荷!$H:$H,统调负荷!$B:$B,W$3,统调负荷!$C:$C,$A4)/10,"")</f>
        <v/>
      </c>
      <c r="X4" s="82">
        <f>IFERROR(AVERAGEIFS(统调负荷!$H:$H,统调负荷!$B:$B,X$3,统调负荷!$C:$C,$A4)/10,"")</f>
        <v/>
      </c>
      <c r="Y4" s="82">
        <f>IFERROR(AVERAGEIFS(统调负荷!$H:$H,统调负荷!$B:$B,Y$3,统调负荷!$C:$C,$A4)/10,"")</f>
        <v/>
      </c>
      <c r="Z4" s="82">
        <f>IFERROR(AVERAGEIFS(统调负荷!$H:$H,统调负荷!$B:$B,Z$3,统调负荷!$C:$C,$A4)/10,"")</f>
        <v/>
      </c>
      <c r="AA4" s="82">
        <f>IFERROR(AVERAGEIFS(统调负荷!$H:$H,统调负荷!$B:$B,AA$3,统调负荷!$C:$C,$A4)/10,"")</f>
        <v/>
      </c>
      <c r="AB4" s="82">
        <f>IFERROR(AVERAGEIFS(统调负荷!$H:$H,统调负荷!$B:$B,AB$3,统调负荷!$C:$C,$A4)/10,"")</f>
        <v/>
      </c>
      <c r="AC4" s="82">
        <f>IFERROR(AVERAGEIFS(统调负荷!$H:$H,统调负荷!$B:$B,AC$3,统调负荷!$C:$C,$A4)/10,"")</f>
        <v/>
      </c>
      <c r="AD4" s="82" t="n"/>
      <c r="AE4" s="23">
        <f>检修、备用和必开!$A2</f>
        <v/>
      </c>
      <c r="AF4" s="108">
        <f>IFERROR(OFFSET($A$3,ROW(AE1)*2,COLUMN(E3))-OFFSET($A$3,ROW(AE1)*2-1,COLUMN(E3)),"")</f>
        <v/>
      </c>
      <c r="AG4" s="108">
        <f>IFERROR(OFFSET($A$3,ROW(AF1)*2,COLUMN(F3))-OFFSET($A$3,ROW(AF1)*2-1,COLUMN(F3)),"")</f>
        <v/>
      </c>
      <c r="AH4" s="108">
        <f>IFERROR(OFFSET($A$3,ROW(AG1)*2,COLUMN(G3))-OFFSET($A$3,ROW(AG1)*2-1,COLUMN(G3)),"")</f>
        <v/>
      </c>
      <c r="AI4" s="108">
        <f>IFERROR(OFFSET($A$3,ROW(AH1)*2,COLUMN(H3))-OFFSET($A$3,ROW(AH1)*2-1,COLUMN(H3)),"")</f>
        <v/>
      </c>
      <c r="AJ4" s="108">
        <f>IFERROR(OFFSET($A$3,ROW(AI1)*2,COLUMN(I3))-OFFSET($A$3,ROW(AI1)*2-1,COLUMN(I3)),"")</f>
        <v/>
      </c>
      <c r="AK4" s="108">
        <f>IFERROR(OFFSET($A$3,ROW(AJ1)*2,COLUMN(J3))-OFFSET($A$3,ROW(AJ1)*2-1,COLUMN(J3)),"")</f>
        <v/>
      </c>
      <c r="AL4" s="108">
        <f>IFERROR(OFFSET($A$3,ROW(AK1)*2,COLUMN(K3))-OFFSET($A$3,ROW(AK1)*2-1,COLUMN(K3)),"")</f>
        <v/>
      </c>
      <c r="AM4" s="108">
        <f>IFERROR(OFFSET($A$3,ROW(AL1)*2,COLUMN(L3))-OFFSET($A$3,ROW(AL1)*2-1,COLUMN(L3)),"")</f>
        <v/>
      </c>
      <c r="AN4" s="108">
        <f>IFERROR(OFFSET($A$3,ROW(AM1)*2,COLUMN(M3))-OFFSET($A$3,ROW(AM1)*2-1,COLUMN(M3)),"")</f>
        <v/>
      </c>
      <c r="AO4" s="108">
        <f>IFERROR(OFFSET($A$3,ROW(AN1)*2,COLUMN(N3))-OFFSET($A$3,ROW(AN1)*2-1,COLUMN(N3)),"")</f>
        <v/>
      </c>
      <c r="AP4" s="108">
        <f>IFERROR(OFFSET($A$3,ROW(AO1)*2,COLUMN(O3))-OFFSET($A$3,ROW(AO1)*2-1,COLUMN(O3)),"")</f>
        <v/>
      </c>
      <c r="AQ4" s="108">
        <f>IFERROR(OFFSET($A$3,ROW(AP1)*2,COLUMN(P3))-OFFSET($A$3,ROW(AP1)*2-1,COLUMN(P3)),"")</f>
        <v/>
      </c>
      <c r="AR4" s="108">
        <f>IFERROR(OFFSET($A$3,ROW(AQ1)*2,COLUMN(Q3))-OFFSET($A$3,ROW(AQ1)*2-1,COLUMN(Q3)),"")</f>
        <v/>
      </c>
      <c r="AS4" s="108">
        <f>IFERROR(OFFSET($A$3,ROW(AR1)*2,COLUMN(R3))-OFFSET($A$3,ROW(AR1)*2-1,COLUMN(R3)),"")</f>
        <v/>
      </c>
      <c r="AT4" s="108">
        <f>IFERROR(OFFSET($A$3,ROW(AS1)*2,COLUMN(S3))-OFFSET($A$3,ROW(AS1)*2-1,COLUMN(S3)),"")</f>
        <v/>
      </c>
      <c r="AU4" s="108">
        <f>IFERROR(OFFSET($A$3,ROW(AT1)*2,COLUMN(T3))-OFFSET($A$3,ROW(AT1)*2-1,COLUMN(T3)),"")</f>
        <v/>
      </c>
      <c r="AV4" s="108">
        <f>IFERROR(OFFSET($A$3,ROW(AU1)*2,COLUMN(U3))-OFFSET($A$3,ROW(AU1)*2-1,COLUMN(U3)),"")</f>
        <v/>
      </c>
      <c r="AW4" s="108">
        <f>IFERROR(OFFSET($A$3,ROW(AV1)*2,COLUMN(V3))-OFFSET($A$3,ROW(AV1)*2-1,COLUMN(V3)),"")</f>
        <v/>
      </c>
      <c r="AX4" s="108">
        <f>IFERROR(OFFSET($A$3,ROW(AW1)*2,COLUMN(W3))-OFFSET($A$3,ROW(AW1)*2-1,COLUMN(W3)),"")</f>
        <v/>
      </c>
      <c r="AY4" s="108">
        <f>IFERROR(OFFSET($A$3,ROW(AX1)*2,COLUMN(X3))-OFFSET($A$3,ROW(AX1)*2-1,COLUMN(X3)),"")</f>
        <v/>
      </c>
      <c r="AZ4" s="108">
        <f>IFERROR(OFFSET($A$3,ROW(AY1)*2,COLUMN(Y3))-OFFSET($A$3,ROW(AY1)*2-1,COLUMN(Y3)),"")</f>
        <v/>
      </c>
      <c r="BA4" s="108">
        <f>IFERROR(OFFSET($A$3,ROW(AZ1)*2,COLUMN(Z3))-OFFSET($A$3,ROW(AZ1)*2-1,COLUMN(Z3)),"")</f>
        <v/>
      </c>
      <c r="BB4" s="108">
        <f>IFERROR(OFFSET($A$3,ROW(BA1)*2,COLUMN(AA3))-OFFSET($A$3,ROW(BA1)*2-1,COLUMN(AA3)),"")</f>
        <v/>
      </c>
      <c r="BC4" s="108">
        <f>IFERROR(OFFSET($A$3,ROW(BB1)*2,COLUMN(AB3))-OFFSET($A$3,ROW(BB1)*2-1,COLUMN(AB3)),"")</f>
        <v/>
      </c>
    </row>
    <row r="5" customFormat="1" s="80">
      <c r="A5" s="97">
        <f>统调负荷24小时!A5</f>
        <v/>
      </c>
      <c r="B5" s="110" t="inlineStr">
        <is>
          <t>实际</t>
        </is>
      </c>
      <c r="C5" s="84">
        <f>IFERROR(AVERAGE(F5:AC5),"")</f>
        <v/>
      </c>
      <c r="D5" s="91">
        <f>IFERROR(MAX(F5:AC5),"")</f>
        <v/>
      </c>
      <c r="E5" s="91">
        <f>IFERROR(MIN(F5:AC5),"")</f>
        <v/>
      </c>
      <c r="F5" s="82">
        <f>IFERROR(AVERAGEIFS(统调负荷!$Q:$Q,统调负荷!$B:$B,F$3,统调负荷!$C:$C,$A5)/10,"")</f>
        <v/>
      </c>
      <c r="G5" s="82">
        <f>IFERROR(AVERAGEIFS(统调负荷!$Q:$Q,统调负荷!$B:$B,G$3,统调负荷!$C:$C,$A5)/10,"")</f>
        <v/>
      </c>
      <c r="H5" s="82">
        <f>IFERROR(AVERAGEIFS(统调负荷!$Q:$Q,统调负荷!$B:$B,H$3,统调负荷!$C:$C,$A5)/10,"")</f>
        <v/>
      </c>
      <c r="I5" s="82">
        <f>IFERROR(AVERAGEIFS(统调负荷!$Q:$Q,统调负荷!$B:$B,I$3,统调负荷!$C:$C,$A5)/10,"")</f>
        <v/>
      </c>
      <c r="J5" s="82">
        <f>IFERROR(AVERAGEIFS(统调负荷!$Q:$Q,统调负荷!$B:$B,J$3,统调负荷!$C:$C,$A5)/10,"")</f>
        <v/>
      </c>
      <c r="K5" s="82">
        <f>IFERROR(AVERAGEIFS(统调负荷!$Q:$Q,统调负荷!$B:$B,K$3,统调负荷!$C:$C,$A5)/10,"")</f>
        <v/>
      </c>
      <c r="L5" s="82">
        <f>IFERROR(AVERAGEIFS(统调负荷!$Q:$Q,统调负荷!$B:$B,L$3,统调负荷!$C:$C,$A5)/10,"")</f>
        <v/>
      </c>
      <c r="M5" s="82">
        <f>IFERROR(AVERAGEIFS(统调负荷!$Q:$Q,统调负荷!$B:$B,M$3,统调负荷!$C:$C,$A5)/10,"")</f>
        <v/>
      </c>
      <c r="N5" s="82">
        <f>IFERROR(AVERAGEIFS(统调负荷!$Q:$Q,统调负荷!$B:$B,N$3,统调负荷!$C:$C,$A5)/10,"")</f>
        <v/>
      </c>
      <c r="O5" s="82">
        <f>IFERROR(AVERAGEIFS(统调负荷!$Q:$Q,统调负荷!$B:$B,O$3,统调负荷!$C:$C,$A5)/10,"")</f>
        <v/>
      </c>
      <c r="P5" s="82">
        <f>IFERROR(AVERAGEIFS(统调负荷!$Q:$Q,统调负荷!$B:$B,P$3,统调负荷!$C:$C,$A5)/10,"")</f>
        <v/>
      </c>
      <c r="Q5" s="82">
        <f>IFERROR(AVERAGEIFS(统调负荷!$Q:$Q,统调负荷!$B:$B,Q$3,统调负荷!$C:$C,$A5)/10,"")</f>
        <v/>
      </c>
      <c r="R5" s="82">
        <f>IFERROR(AVERAGEIFS(统调负荷!$Q:$Q,统调负荷!$B:$B,R$3,统调负荷!$C:$C,$A5)/10,"")</f>
        <v/>
      </c>
      <c r="S5" s="82">
        <f>IFERROR(AVERAGEIFS(统调负荷!$Q:$Q,统调负荷!$B:$B,S$3,统调负荷!$C:$C,$A5)/10,"")</f>
        <v/>
      </c>
      <c r="T5" s="82">
        <f>IFERROR(AVERAGEIFS(统调负荷!$Q:$Q,统调负荷!$B:$B,T$3,统调负荷!$C:$C,$A5)/10,"")</f>
        <v/>
      </c>
      <c r="U5" s="82">
        <f>IFERROR(AVERAGEIFS(统调负荷!$Q:$Q,统调负荷!$B:$B,U$3,统调负荷!$C:$C,$A5)/10,"")</f>
        <v/>
      </c>
      <c r="V5" s="82">
        <f>IFERROR(AVERAGEIFS(统调负荷!$Q:$Q,统调负荷!$B:$B,V$3,统调负荷!$C:$C,$A5)/10,"")</f>
        <v/>
      </c>
      <c r="W5" s="82">
        <f>IFERROR(AVERAGEIFS(统调负荷!$Q:$Q,统调负荷!$B:$B,W$3,统调负荷!$C:$C,$A5)/10,"")</f>
        <v/>
      </c>
      <c r="X5" s="82">
        <f>IFERROR(AVERAGEIFS(统调负荷!$Q:$Q,统调负荷!$B:$B,X$3,统调负荷!$C:$C,$A5)/10,"")</f>
        <v/>
      </c>
      <c r="Y5" s="82">
        <f>IFERROR(AVERAGEIFS(统调负荷!$Q:$Q,统调负荷!$B:$B,Y$3,统调负荷!$C:$C,$A5)/10,"")</f>
        <v/>
      </c>
      <c r="Z5" s="82">
        <f>IFERROR(AVERAGEIFS(统调负荷!$Q:$Q,统调负荷!$B:$B,Z$3,统调负荷!$C:$C,$A5)/10,"")</f>
        <v/>
      </c>
      <c r="AA5" s="82">
        <f>IFERROR(AVERAGEIFS(统调负荷!$Q:$Q,统调负荷!$B:$B,AA$3,统调负荷!$C:$C,$A5)/10,"")</f>
        <v/>
      </c>
      <c r="AB5" s="82">
        <f>IFERROR(AVERAGEIFS(统调负荷!$Q:$Q,统调负荷!$B:$B,AB$3,统调负荷!$C:$C,$A5)/10,"")</f>
        <v/>
      </c>
      <c r="AC5" s="82">
        <f>IFERROR(AVERAGEIFS(统调负荷!$Q:$Q,统调负荷!$B:$B,AC$3,统调负荷!$C:$C,$A5)/10,"")</f>
        <v/>
      </c>
      <c r="AD5" s="82" t="n"/>
      <c r="AE5" s="23">
        <f>检修、备用和必开!$A3</f>
        <v/>
      </c>
      <c r="AF5" s="108">
        <f>IFERROR(OFFSET($A$3,ROW(AE2)*2,COLUMN(E4))-OFFSET($A$3,ROW(AE2)*2-1,COLUMN(E4)),"")</f>
        <v/>
      </c>
      <c r="AG5" s="108">
        <f>IFERROR(OFFSET($A$3,ROW(AF2)*2,COLUMN(F4))-OFFSET($A$3,ROW(AF2)*2-1,COLUMN(F4)),"")</f>
        <v/>
      </c>
      <c r="AH5" s="108">
        <f>IFERROR(OFFSET($A$3,ROW(AG2)*2,COLUMN(G4))-OFFSET($A$3,ROW(AG2)*2-1,COLUMN(G4)),"")</f>
        <v/>
      </c>
      <c r="AI5" s="108">
        <f>IFERROR(OFFSET($A$3,ROW(AH2)*2,COLUMN(H4))-OFFSET($A$3,ROW(AH2)*2-1,COLUMN(H4)),"")</f>
        <v/>
      </c>
      <c r="AJ5" s="108">
        <f>IFERROR(OFFSET($A$3,ROW(AI2)*2,COLUMN(I4))-OFFSET($A$3,ROW(AI2)*2-1,COLUMN(I4)),"")</f>
        <v/>
      </c>
      <c r="AK5" s="108">
        <f>IFERROR(OFFSET($A$3,ROW(AJ2)*2,COLUMN(J4))-OFFSET($A$3,ROW(AJ2)*2-1,COLUMN(J4)),"")</f>
        <v/>
      </c>
      <c r="AL5" s="108">
        <f>IFERROR(OFFSET($A$3,ROW(AK2)*2,COLUMN(K4))-OFFSET($A$3,ROW(AK2)*2-1,COLUMN(K4)),"")</f>
        <v/>
      </c>
      <c r="AM5" s="108">
        <f>IFERROR(OFFSET($A$3,ROW(AL2)*2,COLUMN(L4))-OFFSET($A$3,ROW(AL2)*2-1,COLUMN(L4)),"")</f>
        <v/>
      </c>
      <c r="AN5" s="108">
        <f>IFERROR(OFFSET($A$3,ROW(AM2)*2,COLUMN(M4))-OFFSET($A$3,ROW(AM2)*2-1,COLUMN(M4)),"")</f>
        <v/>
      </c>
      <c r="AO5" s="108">
        <f>IFERROR(OFFSET($A$3,ROW(AN2)*2,COLUMN(N4))-OFFSET($A$3,ROW(AN2)*2-1,COLUMN(N4)),"")</f>
        <v/>
      </c>
      <c r="AP5" s="108">
        <f>IFERROR(OFFSET($A$3,ROW(AO2)*2,COLUMN(O4))-OFFSET($A$3,ROW(AO2)*2-1,COLUMN(O4)),"")</f>
        <v/>
      </c>
      <c r="AQ5" s="108">
        <f>IFERROR(OFFSET($A$3,ROW(AP2)*2,COLUMN(P4))-OFFSET($A$3,ROW(AP2)*2-1,COLUMN(P4)),"")</f>
        <v/>
      </c>
      <c r="AR5" s="108">
        <f>IFERROR(OFFSET($A$3,ROW(AQ2)*2,COLUMN(Q4))-OFFSET($A$3,ROW(AQ2)*2-1,COLUMN(Q4)),"")</f>
        <v/>
      </c>
      <c r="AS5" s="108">
        <f>IFERROR(OFFSET($A$3,ROW(AR2)*2,COLUMN(R4))-OFFSET($A$3,ROW(AR2)*2-1,COLUMN(R4)),"")</f>
        <v/>
      </c>
      <c r="AT5" s="108">
        <f>IFERROR(OFFSET($A$3,ROW(AS2)*2,COLUMN(S4))-OFFSET($A$3,ROW(AS2)*2-1,COLUMN(S4)),"")</f>
        <v/>
      </c>
      <c r="AU5" s="108">
        <f>IFERROR(OFFSET($A$3,ROW(AT2)*2,COLUMN(T4))-OFFSET($A$3,ROW(AT2)*2-1,COLUMN(T4)),"")</f>
        <v/>
      </c>
      <c r="AV5" s="108">
        <f>IFERROR(OFFSET($A$3,ROW(AU2)*2,COLUMN(U4))-OFFSET($A$3,ROW(AU2)*2-1,COLUMN(U4)),"")</f>
        <v/>
      </c>
      <c r="AW5" s="108">
        <f>IFERROR(OFFSET($A$3,ROW(AV2)*2,COLUMN(V4))-OFFSET($A$3,ROW(AV2)*2-1,COLUMN(V4)),"")</f>
        <v/>
      </c>
      <c r="AX5" s="108">
        <f>IFERROR(OFFSET($A$3,ROW(AW2)*2,COLUMN(W4))-OFFSET($A$3,ROW(AW2)*2-1,COLUMN(W4)),"")</f>
        <v/>
      </c>
      <c r="AY5" s="108">
        <f>IFERROR(OFFSET($A$3,ROW(AX2)*2,COLUMN(X4))-OFFSET($A$3,ROW(AX2)*2-1,COLUMN(X4)),"")</f>
        <v/>
      </c>
      <c r="AZ5" s="108">
        <f>IFERROR(OFFSET($A$3,ROW(AY2)*2,COLUMN(Y4))-OFFSET($A$3,ROW(AY2)*2-1,COLUMN(Y4)),"")</f>
        <v/>
      </c>
      <c r="BA5" s="108">
        <f>IFERROR(OFFSET($A$3,ROW(AZ2)*2,COLUMN(Z4))-OFFSET($A$3,ROW(AZ2)*2-1,COLUMN(Z4)),"")</f>
        <v/>
      </c>
      <c r="BB5" s="108">
        <f>IFERROR(OFFSET($A$3,ROW(BA2)*2,COLUMN(AA4))-OFFSET($A$3,ROW(BA2)*2-1,COLUMN(AA4)),"")</f>
        <v/>
      </c>
      <c r="BC5" s="108">
        <f>IFERROR(OFFSET($A$3,ROW(BB2)*2,COLUMN(AB4))-OFFSET($A$3,ROW(BB2)*2-1,COLUMN(AB4)),"")</f>
        <v/>
      </c>
    </row>
    <row r="6" customFormat="1" s="80">
      <c r="A6" s="97">
        <f>统调负荷24小时!A6</f>
        <v/>
      </c>
      <c r="B6" s="110" t="inlineStr">
        <is>
          <t>预测</t>
        </is>
      </c>
      <c r="C6" s="84">
        <f>IFERROR(AVERAGE(F6:AC6),"")</f>
        <v/>
      </c>
      <c r="D6" s="91">
        <f>IFERROR(MAX(F6:AC6),"")</f>
        <v/>
      </c>
      <c r="E6" s="91">
        <f>IFERROR(MIN(F6:AC6),"")</f>
        <v/>
      </c>
      <c r="F6" s="82">
        <f>IFERROR(AVERAGEIFS(统调负荷!$H:$H,统调负荷!$B:$B,F$3,统调负荷!$C:$C,$A6)/10,"")</f>
        <v/>
      </c>
      <c r="G6" s="82">
        <f>IFERROR(AVERAGEIFS(统调负荷!$H:$H,统调负荷!$B:$B,G$3,统调负荷!$C:$C,$A6)/10,"")</f>
        <v/>
      </c>
      <c r="H6" s="82">
        <f>IFERROR(AVERAGEIFS(统调负荷!$H:$H,统调负荷!$B:$B,H$3,统调负荷!$C:$C,$A6)/10,"")</f>
        <v/>
      </c>
      <c r="I6" s="82">
        <f>IFERROR(AVERAGEIFS(统调负荷!$H:$H,统调负荷!$B:$B,I$3,统调负荷!$C:$C,$A6)/10,"")</f>
        <v/>
      </c>
      <c r="J6" s="82">
        <f>IFERROR(AVERAGEIFS(统调负荷!$H:$H,统调负荷!$B:$B,J$3,统调负荷!$C:$C,$A6)/10,"")</f>
        <v/>
      </c>
      <c r="K6" s="82">
        <f>IFERROR(AVERAGEIFS(统调负荷!$H:$H,统调负荷!$B:$B,K$3,统调负荷!$C:$C,$A6)/10,"")</f>
        <v/>
      </c>
      <c r="L6" s="82">
        <f>IFERROR(AVERAGEIFS(统调负荷!$H:$H,统调负荷!$B:$B,L$3,统调负荷!$C:$C,$A6)/10,"")</f>
        <v/>
      </c>
      <c r="M6" s="82">
        <f>IFERROR(AVERAGEIFS(统调负荷!$H:$H,统调负荷!$B:$B,M$3,统调负荷!$C:$C,$A6)/10,"")</f>
        <v/>
      </c>
      <c r="N6" s="82">
        <f>IFERROR(AVERAGEIFS(统调负荷!$H:$H,统调负荷!$B:$B,N$3,统调负荷!$C:$C,$A6)/10,"")</f>
        <v/>
      </c>
      <c r="O6" s="82">
        <f>IFERROR(AVERAGEIFS(统调负荷!$H:$H,统调负荷!$B:$B,O$3,统调负荷!$C:$C,$A6)/10,"")</f>
        <v/>
      </c>
      <c r="P6" s="82">
        <f>IFERROR(AVERAGEIFS(统调负荷!$H:$H,统调负荷!$B:$B,P$3,统调负荷!$C:$C,$A6)/10,"")</f>
        <v/>
      </c>
      <c r="Q6" s="82">
        <f>IFERROR(AVERAGEIFS(统调负荷!$H:$H,统调负荷!$B:$B,Q$3,统调负荷!$C:$C,$A6)/10,"")</f>
        <v/>
      </c>
      <c r="R6" s="82">
        <f>IFERROR(AVERAGEIFS(统调负荷!$H:$H,统调负荷!$B:$B,R$3,统调负荷!$C:$C,$A6)/10,"")</f>
        <v/>
      </c>
      <c r="S6" s="82">
        <f>IFERROR(AVERAGEIFS(统调负荷!$H:$H,统调负荷!$B:$B,S$3,统调负荷!$C:$C,$A6)/10,"")</f>
        <v/>
      </c>
      <c r="T6" s="82">
        <f>IFERROR(AVERAGEIFS(统调负荷!$H:$H,统调负荷!$B:$B,T$3,统调负荷!$C:$C,$A6)/10,"")</f>
        <v/>
      </c>
      <c r="U6" s="82">
        <f>IFERROR(AVERAGEIFS(统调负荷!$H:$H,统调负荷!$B:$B,U$3,统调负荷!$C:$C,$A6)/10,"")</f>
        <v/>
      </c>
      <c r="V6" s="82">
        <f>IFERROR(AVERAGEIFS(统调负荷!$H:$H,统调负荷!$B:$B,V$3,统调负荷!$C:$C,$A6)/10,"")</f>
        <v/>
      </c>
      <c r="W6" s="82">
        <f>IFERROR(AVERAGEIFS(统调负荷!$H:$H,统调负荷!$B:$B,W$3,统调负荷!$C:$C,$A6)/10,"")</f>
        <v/>
      </c>
      <c r="X6" s="82">
        <f>IFERROR(AVERAGEIFS(统调负荷!$H:$H,统调负荷!$B:$B,X$3,统调负荷!$C:$C,$A6)/10,"")</f>
        <v/>
      </c>
      <c r="Y6" s="82">
        <f>IFERROR(AVERAGEIFS(统调负荷!$H:$H,统调负荷!$B:$B,Y$3,统调负荷!$C:$C,$A6)/10,"")</f>
        <v/>
      </c>
      <c r="Z6" s="82">
        <f>IFERROR(AVERAGEIFS(统调负荷!$H:$H,统调负荷!$B:$B,Z$3,统调负荷!$C:$C,$A6)/10,"")</f>
        <v/>
      </c>
      <c r="AA6" s="82">
        <f>IFERROR(AVERAGEIFS(统调负荷!$H:$H,统调负荷!$B:$B,AA$3,统调负荷!$C:$C,$A6)/10,"")</f>
        <v/>
      </c>
      <c r="AB6" s="82">
        <f>IFERROR(AVERAGEIFS(统调负荷!$H:$H,统调负荷!$B:$B,AB$3,统调负荷!$C:$C,$A6)/10,"")</f>
        <v/>
      </c>
      <c r="AC6" s="82">
        <f>IFERROR(AVERAGEIFS(统调负荷!$H:$H,统调负荷!$B:$B,AC$3,统调负荷!$C:$C,$A6)/10,"")</f>
        <v/>
      </c>
      <c r="AD6" s="82" t="n"/>
      <c r="AE6" s="23">
        <f>检修、备用和必开!$A4</f>
        <v/>
      </c>
      <c r="AF6" s="108">
        <f>IFERROR(OFFSET($A$3,ROW(AE3)*2,COLUMN(E5))-OFFSET($A$3,ROW(AE3)*2-1,COLUMN(E5)),"")</f>
        <v/>
      </c>
      <c r="AG6" s="108">
        <f>IFERROR(OFFSET($A$3,ROW(AF3)*2,COLUMN(F5))-OFFSET($A$3,ROW(AF3)*2-1,COLUMN(F5)),"")</f>
        <v/>
      </c>
      <c r="AH6" s="108">
        <f>IFERROR(OFFSET($A$3,ROW(AG3)*2,COLUMN(G5))-OFFSET($A$3,ROW(AG3)*2-1,COLUMN(G5)),"")</f>
        <v/>
      </c>
      <c r="AI6" s="108">
        <f>IFERROR(OFFSET($A$3,ROW(AH3)*2,COLUMN(H5))-OFFSET($A$3,ROW(AH3)*2-1,COLUMN(H5)),"")</f>
        <v/>
      </c>
      <c r="AJ6" s="108">
        <f>IFERROR(OFFSET($A$3,ROW(AI3)*2,COLUMN(I5))-OFFSET($A$3,ROW(AI3)*2-1,COLUMN(I5)),"")</f>
        <v/>
      </c>
      <c r="AK6" s="108">
        <f>IFERROR(OFFSET($A$3,ROW(AJ3)*2,COLUMN(J5))-OFFSET($A$3,ROW(AJ3)*2-1,COLUMN(J5)),"")</f>
        <v/>
      </c>
      <c r="AL6" s="108">
        <f>IFERROR(OFFSET($A$3,ROW(AK3)*2,COLUMN(K5))-OFFSET($A$3,ROW(AK3)*2-1,COLUMN(K5)),"")</f>
        <v/>
      </c>
      <c r="AM6" s="108">
        <f>IFERROR(OFFSET($A$3,ROW(AL3)*2,COLUMN(L5))-OFFSET($A$3,ROW(AL3)*2-1,COLUMN(L5)),"")</f>
        <v/>
      </c>
      <c r="AN6" s="108">
        <f>IFERROR(OFFSET($A$3,ROW(AM3)*2,COLUMN(M5))-OFFSET($A$3,ROW(AM3)*2-1,COLUMN(M5)),"")</f>
        <v/>
      </c>
      <c r="AO6" s="108">
        <f>IFERROR(OFFSET($A$3,ROW(AN3)*2,COLUMN(N5))-OFFSET($A$3,ROW(AN3)*2-1,COLUMN(N5)),"")</f>
        <v/>
      </c>
      <c r="AP6" s="108">
        <f>IFERROR(OFFSET($A$3,ROW(AO3)*2,COLUMN(O5))-OFFSET($A$3,ROW(AO3)*2-1,COLUMN(O5)),"")</f>
        <v/>
      </c>
      <c r="AQ6" s="108">
        <f>IFERROR(OFFSET($A$3,ROW(AP3)*2,COLUMN(P5))-OFFSET($A$3,ROW(AP3)*2-1,COLUMN(P5)),"")</f>
        <v/>
      </c>
      <c r="AR6" s="108">
        <f>IFERROR(OFFSET($A$3,ROW(AQ3)*2,COLUMN(Q5))-OFFSET($A$3,ROW(AQ3)*2-1,COLUMN(Q5)),"")</f>
        <v/>
      </c>
      <c r="AS6" s="108">
        <f>IFERROR(OFFSET($A$3,ROW(AR3)*2,COLUMN(R5))-OFFSET($A$3,ROW(AR3)*2-1,COLUMN(R5)),"")</f>
        <v/>
      </c>
      <c r="AT6" s="108">
        <f>IFERROR(OFFSET($A$3,ROW(AS3)*2,COLUMN(S5))-OFFSET($A$3,ROW(AS3)*2-1,COLUMN(S5)),"")</f>
        <v/>
      </c>
      <c r="AU6" s="108">
        <f>IFERROR(OFFSET($A$3,ROW(AT3)*2,COLUMN(T5))-OFFSET($A$3,ROW(AT3)*2-1,COLUMN(T5)),"")</f>
        <v/>
      </c>
      <c r="AV6" s="108">
        <f>IFERROR(OFFSET($A$3,ROW(AU3)*2,COLUMN(U5))-OFFSET($A$3,ROW(AU3)*2-1,COLUMN(U5)),"")</f>
        <v/>
      </c>
      <c r="AW6" s="108">
        <f>IFERROR(OFFSET($A$3,ROW(AV3)*2,COLUMN(V5))-OFFSET($A$3,ROW(AV3)*2-1,COLUMN(V5)),"")</f>
        <v/>
      </c>
      <c r="AX6" s="108">
        <f>IFERROR(OFFSET($A$3,ROW(AW3)*2,COLUMN(W5))-OFFSET($A$3,ROW(AW3)*2-1,COLUMN(W5)),"")</f>
        <v/>
      </c>
      <c r="AY6" s="108">
        <f>IFERROR(OFFSET($A$3,ROW(AX3)*2,COLUMN(X5))-OFFSET($A$3,ROW(AX3)*2-1,COLUMN(X5)),"")</f>
        <v/>
      </c>
      <c r="AZ6" s="108">
        <f>IFERROR(OFFSET($A$3,ROW(AY3)*2,COLUMN(Y5))-OFFSET($A$3,ROW(AY3)*2-1,COLUMN(Y5)),"")</f>
        <v/>
      </c>
      <c r="BA6" s="108">
        <f>IFERROR(OFFSET($A$3,ROW(AZ3)*2,COLUMN(Z5))-OFFSET($A$3,ROW(AZ3)*2-1,COLUMN(Z5)),"")</f>
        <v/>
      </c>
      <c r="BB6" s="108">
        <f>IFERROR(OFFSET($A$3,ROW(BA3)*2,COLUMN(AA5))-OFFSET($A$3,ROW(BA3)*2-1,COLUMN(AA5)),"")</f>
        <v/>
      </c>
      <c r="BC6" s="108">
        <f>IFERROR(OFFSET($A$3,ROW(BB3)*2,COLUMN(AB5))-OFFSET($A$3,ROW(BB3)*2-1,COLUMN(AB5)),"")</f>
        <v/>
      </c>
    </row>
    <row r="7" customFormat="1" s="80">
      <c r="A7" s="97">
        <f>统调负荷24小时!A7</f>
        <v/>
      </c>
      <c r="B7" s="110" t="inlineStr">
        <is>
          <t>实际</t>
        </is>
      </c>
      <c r="C7" s="84">
        <f>IFERROR(AVERAGE(F7:AC7),"")</f>
        <v/>
      </c>
      <c r="D7" s="91">
        <f>IFERROR(MAX(F7:AC7),"")</f>
        <v/>
      </c>
      <c r="E7" s="91">
        <f>IFERROR(MIN(F7:AC7),"")</f>
        <v/>
      </c>
      <c r="F7" s="82">
        <f>IFERROR(AVERAGEIFS(统调负荷!$Q:$Q,统调负荷!$B:$B,F$3,统调负荷!$C:$C,$A7)/10,"")</f>
        <v/>
      </c>
      <c r="G7" s="82">
        <f>IFERROR(AVERAGEIFS(统调负荷!$Q:$Q,统调负荷!$B:$B,G$3,统调负荷!$C:$C,$A7)/10,"")</f>
        <v/>
      </c>
      <c r="H7" s="82">
        <f>IFERROR(AVERAGEIFS(统调负荷!$Q:$Q,统调负荷!$B:$B,H$3,统调负荷!$C:$C,$A7)/10,"")</f>
        <v/>
      </c>
      <c r="I7" s="82">
        <f>IFERROR(AVERAGEIFS(统调负荷!$Q:$Q,统调负荷!$B:$B,I$3,统调负荷!$C:$C,$A7)/10,"")</f>
        <v/>
      </c>
      <c r="J7" s="82">
        <f>IFERROR(AVERAGEIFS(统调负荷!$Q:$Q,统调负荷!$B:$B,J$3,统调负荷!$C:$C,$A7)/10,"")</f>
        <v/>
      </c>
      <c r="K7" s="82">
        <f>IFERROR(AVERAGEIFS(统调负荷!$Q:$Q,统调负荷!$B:$B,K$3,统调负荷!$C:$C,$A7)/10,"")</f>
        <v/>
      </c>
      <c r="L7" s="82">
        <f>IFERROR(AVERAGEIFS(统调负荷!$Q:$Q,统调负荷!$B:$B,L$3,统调负荷!$C:$C,$A7)/10,"")</f>
        <v/>
      </c>
      <c r="M7" s="82">
        <f>IFERROR(AVERAGEIFS(统调负荷!$Q:$Q,统调负荷!$B:$B,M$3,统调负荷!$C:$C,$A7)/10,"")</f>
        <v/>
      </c>
      <c r="N7" s="82">
        <f>IFERROR(AVERAGEIFS(统调负荷!$Q:$Q,统调负荷!$B:$B,N$3,统调负荷!$C:$C,$A7)/10,"")</f>
        <v/>
      </c>
      <c r="O7" s="82">
        <f>IFERROR(AVERAGEIFS(统调负荷!$Q:$Q,统调负荷!$B:$B,O$3,统调负荷!$C:$C,$A7)/10,"")</f>
        <v/>
      </c>
      <c r="P7" s="82">
        <f>IFERROR(AVERAGEIFS(统调负荷!$Q:$Q,统调负荷!$B:$B,P$3,统调负荷!$C:$C,$A7)/10,"")</f>
        <v/>
      </c>
      <c r="Q7" s="82">
        <f>IFERROR(AVERAGEIFS(统调负荷!$Q:$Q,统调负荷!$B:$B,Q$3,统调负荷!$C:$C,$A7)/10,"")</f>
        <v/>
      </c>
      <c r="R7" s="82">
        <f>IFERROR(AVERAGEIFS(统调负荷!$Q:$Q,统调负荷!$B:$B,R$3,统调负荷!$C:$C,$A7)/10,"")</f>
        <v/>
      </c>
      <c r="S7" s="82">
        <f>IFERROR(AVERAGEIFS(统调负荷!$Q:$Q,统调负荷!$B:$B,S$3,统调负荷!$C:$C,$A7)/10,"")</f>
        <v/>
      </c>
      <c r="T7" s="82">
        <f>IFERROR(AVERAGEIFS(统调负荷!$Q:$Q,统调负荷!$B:$B,T$3,统调负荷!$C:$C,$A7)/10,"")</f>
        <v/>
      </c>
      <c r="U7" s="82">
        <f>IFERROR(AVERAGEIFS(统调负荷!$Q:$Q,统调负荷!$B:$B,U$3,统调负荷!$C:$C,$A7)/10,"")</f>
        <v/>
      </c>
      <c r="V7" s="82">
        <f>IFERROR(AVERAGEIFS(统调负荷!$Q:$Q,统调负荷!$B:$B,V$3,统调负荷!$C:$C,$A7)/10,"")</f>
        <v/>
      </c>
      <c r="W7" s="82">
        <f>IFERROR(AVERAGEIFS(统调负荷!$Q:$Q,统调负荷!$B:$B,W$3,统调负荷!$C:$C,$A7)/10,"")</f>
        <v/>
      </c>
      <c r="X7" s="82">
        <f>IFERROR(AVERAGEIFS(统调负荷!$Q:$Q,统调负荷!$B:$B,X$3,统调负荷!$C:$C,$A7)/10,"")</f>
        <v/>
      </c>
      <c r="Y7" s="82">
        <f>IFERROR(AVERAGEIFS(统调负荷!$Q:$Q,统调负荷!$B:$B,Y$3,统调负荷!$C:$C,$A7)/10,"")</f>
        <v/>
      </c>
      <c r="Z7" s="82">
        <f>IFERROR(AVERAGEIFS(统调负荷!$Q:$Q,统调负荷!$B:$B,Z$3,统调负荷!$C:$C,$A7)/10,"")</f>
        <v/>
      </c>
      <c r="AA7" s="82">
        <f>IFERROR(AVERAGEIFS(统调负荷!$Q:$Q,统调负荷!$B:$B,AA$3,统调负荷!$C:$C,$A7)/10,"")</f>
        <v/>
      </c>
      <c r="AB7" s="82">
        <f>IFERROR(AVERAGEIFS(统调负荷!$Q:$Q,统调负荷!$B:$B,AB$3,统调负荷!$C:$C,$A7)/10,"")</f>
        <v/>
      </c>
      <c r="AC7" s="82">
        <f>IFERROR(AVERAGEIFS(统调负荷!$Q:$Q,统调负荷!$B:$B,AC$3,统调负荷!$C:$C,$A7)/10,"")</f>
        <v/>
      </c>
      <c r="AD7" s="82" t="n"/>
      <c r="AE7" s="23">
        <f>检修、备用和必开!$A5</f>
        <v/>
      </c>
      <c r="AF7" s="108">
        <f>IFERROR(OFFSET($A$3,ROW(AE4)*2,COLUMN(E6))-OFFSET($A$3,ROW(AE4)*2-1,COLUMN(E6)),"")</f>
        <v/>
      </c>
      <c r="AG7" s="108">
        <f>IFERROR(OFFSET($A$3,ROW(AF4)*2,COLUMN(F6))-OFFSET($A$3,ROW(AF4)*2-1,COLUMN(F6)),"")</f>
        <v/>
      </c>
      <c r="AH7" s="108">
        <f>IFERROR(OFFSET($A$3,ROW(AG4)*2,COLUMN(G6))-OFFSET($A$3,ROW(AG4)*2-1,COLUMN(G6)),"")</f>
        <v/>
      </c>
      <c r="AI7" s="108">
        <f>IFERROR(OFFSET($A$3,ROW(AH4)*2,COLUMN(H6))-OFFSET($A$3,ROW(AH4)*2-1,COLUMN(H6)),"")</f>
        <v/>
      </c>
      <c r="AJ7" s="108">
        <f>IFERROR(OFFSET($A$3,ROW(AI4)*2,COLUMN(I6))-OFFSET($A$3,ROW(AI4)*2-1,COLUMN(I6)),"")</f>
        <v/>
      </c>
      <c r="AK7" s="108">
        <f>IFERROR(OFFSET($A$3,ROW(AJ4)*2,COLUMN(J6))-OFFSET($A$3,ROW(AJ4)*2-1,COLUMN(J6)),"")</f>
        <v/>
      </c>
      <c r="AL7" s="108">
        <f>IFERROR(OFFSET($A$3,ROW(AK4)*2,COLUMN(K6))-OFFSET($A$3,ROW(AK4)*2-1,COLUMN(K6)),"")</f>
        <v/>
      </c>
      <c r="AM7" s="108">
        <f>IFERROR(OFFSET($A$3,ROW(AL4)*2,COLUMN(L6))-OFFSET($A$3,ROW(AL4)*2-1,COLUMN(L6)),"")</f>
        <v/>
      </c>
      <c r="AN7" s="108">
        <f>IFERROR(OFFSET($A$3,ROW(AM4)*2,COLUMN(M6))-OFFSET($A$3,ROW(AM4)*2-1,COLUMN(M6)),"")</f>
        <v/>
      </c>
      <c r="AO7" s="108">
        <f>IFERROR(OFFSET($A$3,ROW(AN4)*2,COLUMN(N6))-OFFSET($A$3,ROW(AN4)*2-1,COLUMN(N6)),"")</f>
        <v/>
      </c>
      <c r="AP7" s="108">
        <f>IFERROR(OFFSET($A$3,ROW(AO4)*2,COLUMN(O6))-OFFSET($A$3,ROW(AO4)*2-1,COLUMN(O6)),"")</f>
        <v/>
      </c>
      <c r="AQ7" s="108">
        <f>IFERROR(OFFSET($A$3,ROW(AP4)*2,COLUMN(P6))-OFFSET($A$3,ROW(AP4)*2-1,COLUMN(P6)),"")</f>
        <v/>
      </c>
      <c r="AR7" s="108">
        <f>IFERROR(OFFSET($A$3,ROW(AQ4)*2,COLUMN(Q6))-OFFSET($A$3,ROW(AQ4)*2-1,COLUMN(Q6)),"")</f>
        <v/>
      </c>
      <c r="AS7" s="108">
        <f>IFERROR(OFFSET($A$3,ROW(AR4)*2,COLUMN(R6))-OFFSET($A$3,ROW(AR4)*2-1,COLUMN(R6)),"")</f>
        <v/>
      </c>
      <c r="AT7" s="108">
        <f>IFERROR(OFFSET($A$3,ROW(AS4)*2,COLUMN(S6))-OFFSET($A$3,ROW(AS4)*2-1,COLUMN(S6)),"")</f>
        <v/>
      </c>
      <c r="AU7" s="108">
        <f>IFERROR(OFFSET($A$3,ROW(AT4)*2,COLUMN(T6))-OFFSET($A$3,ROW(AT4)*2-1,COLUMN(T6)),"")</f>
        <v/>
      </c>
      <c r="AV7" s="108">
        <f>IFERROR(OFFSET($A$3,ROW(AU4)*2,COLUMN(U6))-OFFSET($A$3,ROW(AU4)*2-1,COLUMN(U6)),"")</f>
        <v/>
      </c>
      <c r="AW7" s="108">
        <f>IFERROR(OFFSET($A$3,ROW(AV4)*2,COLUMN(V6))-OFFSET($A$3,ROW(AV4)*2-1,COLUMN(V6)),"")</f>
        <v/>
      </c>
      <c r="AX7" s="108">
        <f>IFERROR(OFFSET($A$3,ROW(AW4)*2,COLUMN(W6))-OFFSET($A$3,ROW(AW4)*2-1,COLUMN(W6)),"")</f>
        <v/>
      </c>
      <c r="AY7" s="108">
        <f>IFERROR(OFFSET($A$3,ROW(AX4)*2,COLUMN(X6))-OFFSET($A$3,ROW(AX4)*2-1,COLUMN(X6)),"")</f>
        <v/>
      </c>
      <c r="AZ7" s="108">
        <f>IFERROR(OFFSET($A$3,ROW(AY4)*2,COLUMN(Y6))-OFFSET($A$3,ROW(AY4)*2-1,COLUMN(Y6)),"")</f>
        <v/>
      </c>
      <c r="BA7" s="108">
        <f>IFERROR(OFFSET($A$3,ROW(AZ4)*2,COLUMN(Z6))-OFFSET($A$3,ROW(AZ4)*2-1,COLUMN(Z6)),"")</f>
        <v/>
      </c>
      <c r="BB7" s="108">
        <f>IFERROR(OFFSET($A$3,ROW(BA4)*2,COLUMN(AA6))-OFFSET($A$3,ROW(BA4)*2-1,COLUMN(AA6)),"")</f>
        <v/>
      </c>
      <c r="BC7" s="108">
        <f>IFERROR(OFFSET($A$3,ROW(BB4)*2,COLUMN(AB6))-OFFSET($A$3,ROW(BB4)*2-1,COLUMN(AB6)),"")</f>
        <v/>
      </c>
    </row>
    <row r="8" customFormat="1" s="80">
      <c r="A8" s="97">
        <f>统调负荷24小时!A8</f>
        <v/>
      </c>
      <c r="B8" s="110" t="inlineStr">
        <is>
          <t>预测</t>
        </is>
      </c>
      <c r="C8" s="84">
        <f>IFERROR(AVERAGE(F8:AC8),"")</f>
        <v/>
      </c>
      <c r="D8" s="91">
        <f>IFERROR(MAX(F8:AC8),"")</f>
        <v/>
      </c>
      <c r="E8" s="91">
        <f>IFERROR(MIN(F8:AC8),"")</f>
        <v/>
      </c>
      <c r="F8" s="82">
        <f>IFERROR(AVERAGEIFS(统调负荷!$H:$H,统调负荷!$B:$B,F$3,统调负荷!$C:$C,$A8)/10,"")</f>
        <v/>
      </c>
      <c r="G8" s="82">
        <f>IFERROR(AVERAGEIFS(统调负荷!$H:$H,统调负荷!$B:$B,G$3,统调负荷!$C:$C,$A8)/10,"")</f>
        <v/>
      </c>
      <c r="H8" s="82">
        <f>IFERROR(AVERAGEIFS(统调负荷!$H:$H,统调负荷!$B:$B,H$3,统调负荷!$C:$C,$A8)/10,"")</f>
        <v/>
      </c>
      <c r="I8" s="82">
        <f>IFERROR(AVERAGEIFS(统调负荷!$H:$H,统调负荷!$B:$B,I$3,统调负荷!$C:$C,$A8)/10,"")</f>
        <v/>
      </c>
      <c r="J8" s="82">
        <f>IFERROR(AVERAGEIFS(统调负荷!$H:$H,统调负荷!$B:$B,J$3,统调负荷!$C:$C,$A8)/10,"")</f>
        <v/>
      </c>
      <c r="K8" s="82">
        <f>IFERROR(AVERAGEIFS(统调负荷!$H:$H,统调负荷!$B:$B,K$3,统调负荷!$C:$C,$A8)/10,"")</f>
        <v/>
      </c>
      <c r="L8" s="82">
        <f>IFERROR(AVERAGEIFS(统调负荷!$H:$H,统调负荷!$B:$B,L$3,统调负荷!$C:$C,$A8)/10,"")</f>
        <v/>
      </c>
      <c r="M8" s="82">
        <f>IFERROR(AVERAGEIFS(统调负荷!$H:$H,统调负荷!$B:$B,M$3,统调负荷!$C:$C,$A8)/10,"")</f>
        <v/>
      </c>
      <c r="N8" s="82">
        <f>IFERROR(AVERAGEIFS(统调负荷!$H:$H,统调负荷!$B:$B,N$3,统调负荷!$C:$C,$A8)/10,"")</f>
        <v/>
      </c>
      <c r="O8" s="82">
        <f>IFERROR(AVERAGEIFS(统调负荷!$H:$H,统调负荷!$B:$B,O$3,统调负荷!$C:$C,$A8)/10,"")</f>
        <v/>
      </c>
      <c r="P8" s="82">
        <f>IFERROR(AVERAGEIFS(统调负荷!$H:$H,统调负荷!$B:$B,P$3,统调负荷!$C:$C,$A8)/10,"")</f>
        <v/>
      </c>
      <c r="Q8" s="82">
        <f>IFERROR(AVERAGEIFS(统调负荷!$H:$H,统调负荷!$B:$B,Q$3,统调负荷!$C:$C,$A8)/10,"")</f>
        <v/>
      </c>
      <c r="R8" s="82">
        <f>IFERROR(AVERAGEIFS(统调负荷!$H:$H,统调负荷!$B:$B,R$3,统调负荷!$C:$C,$A8)/10,"")</f>
        <v/>
      </c>
      <c r="S8" s="82">
        <f>IFERROR(AVERAGEIFS(统调负荷!$H:$H,统调负荷!$B:$B,S$3,统调负荷!$C:$C,$A8)/10,"")</f>
        <v/>
      </c>
      <c r="T8" s="82">
        <f>IFERROR(AVERAGEIFS(统调负荷!$H:$H,统调负荷!$B:$B,T$3,统调负荷!$C:$C,$A8)/10,"")</f>
        <v/>
      </c>
      <c r="U8" s="82">
        <f>IFERROR(AVERAGEIFS(统调负荷!$H:$H,统调负荷!$B:$B,U$3,统调负荷!$C:$C,$A8)/10,"")</f>
        <v/>
      </c>
      <c r="V8" s="82">
        <f>IFERROR(AVERAGEIFS(统调负荷!$H:$H,统调负荷!$B:$B,V$3,统调负荷!$C:$C,$A8)/10,"")</f>
        <v/>
      </c>
      <c r="W8" s="82">
        <f>IFERROR(AVERAGEIFS(统调负荷!$H:$H,统调负荷!$B:$B,W$3,统调负荷!$C:$C,$A8)/10,"")</f>
        <v/>
      </c>
      <c r="X8" s="82">
        <f>IFERROR(AVERAGEIFS(统调负荷!$H:$H,统调负荷!$B:$B,X$3,统调负荷!$C:$C,$A8)/10,"")</f>
        <v/>
      </c>
      <c r="Y8" s="82">
        <f>IFERROR(AVERAGEIFS(统调负荷!$H:$H,统调负荷!$B:$B,Y$3,统调负荷!$C:$C,$A8)/10,"")</f>
        <v/>
      </c>
      <c r="Z8" s="82">
        <f>IFERROR(AVERAGEIFS(统调负荷!$H:$H,统调负荷!$B:$B,Z$3,统调负荷!$C:$C,$A8)/10,"")</f>
        <v/>
      </c>
      <c r="AA8" s="82">
        <f>IFERROR(AVERAGEIFS(统调负荷!$H:$H,统调负荷!$B:$B,AA$3,统调负荷!$C:$C,$A8)/10,"")</f>
        <v/>
      </c>
      <c r="AB8" s="82">
        <f>IFERROR(AVERAGEIFS(统调负荷!$H:$H,统调负荷!$B:$B,AB$3,统调负荷!$C:$C,$A8)/10,"")</f>
        <v/>
      </c>
      <c r="AC8" s="82">
        <f>IFERROR(AVERAGEIFS(统调负荷!$H:$H,统调负荷!$B:$B,AC$3,统调负荷!$C:$C,$A8)/10,"")</f>
        <v/>
      </c>
      <c r="AD8" s="82" t="n"/>
      <c r="AE8" s="23">
        <f>检修、备用和必开!$A6</f>
        <v/>
      </c>
      <c r="AF8" s="108">
        <f>IFERROR(OFFSET($A$3,ROW(AE5)*2,COLUMN(E7))-OFFSET($A$3,ROW(AE5)*2-1,COLUMN(E7)),"")</f>
        <v/>
      </c>
      <c r="AG8" s="108">
        <f>IFERROR(OFFSET($A$3,ROW(AF5)*2,COLUMN(F7))-OFFSET($A$3,ROW(AF5)*2-1,COLUMN(F7)),"")</f>
        <v/>
      </c>
      <c r="AH8" s="108">
        <f>IFERROR(OFFSET($A$3,ROW(AG5)*2,COLUMN(G7))-OFFSET($A$3,ROW(AG5)*2-1,COLUMN(G7)),"")</f>
        <v/>
      </c>
      <c r="AI8" s="108">
        <f>IFERROR(OFFSET($A$3,ROW(AH5)*2,COLUMN(H7))-OFFSET($A$3,ROW(AH5)*2-1,COLUMN(H7)),"")</f>
        <v/>
      </c>
      <c r="AJ8" s="108">
        <f>IFERROR(OFFSET($A$3,ROW(AI5)*2,COLUMN(I7))-OFFSET($A$3,ROW(AI5)*2-1,COLUMN(I7)),"")</f>
        <v/>
      </c>
      <c r="AK8" s="108">
        <f>IFERROR(OFFSET($A$3,ROW(AJ5)*2,COLUMN(J7))-OFFSET($A$3,ROW(AJ5)*2-1,COLUMN(J7)),"")</f>
        <v/>
      </c>
      <c r="AL8" s="108">
        <f>IFERROR(OFFSET($A$3,ROW(AK5)*2,COLUMN(K7))-OFFSET($A$3,ROW(AK5)*2-1,COLUMN(K7)),"")</f>
        <v/>
      </c>
      <c r="AM8" s="108">
        <f>IFERROR(OFFSET($A$3,ROW(AL5)*2,COLUMN(L7))-OFFSET($A$3,ROW(AL5)*2-1,COLUMN(L7)),"")</f>
        <v/>
      </c>
      <c r="AN8" s="108">
        <f>IFERROR(OFFSET($A$3,ROW(AM5)*2,COLUMN(M7))-OFFSET($A$3,ROW(AM5)*2-1,COLUMN(M7)),"")</f>
        <v/>
      </c>
      <c r="AO8" s="108">
        <f>IFERROR(OFFSET($A$3,ROW(AN5)*2,COLUMN(N7))-OFFSET($A$3,ROW(AN5)*2-1,COLUMN(N7)),"")</f>
        <v/>
      </c>
      <c r="AP8" s="108">
        <f>IFERROR(OFFSET($A$3,ROW(AO5)*2,COLUMN(O7))-OFFSET($A$3,ROW(AO5)*2-1,COLUMN(O7)),"")</f>
        <v/>
      </c>
      <c r="AQ8" s="108">
        <f>IFERROR(OFFSET($A$3,ROW(AP5)*2,COLUMN(P7))-OFFSET($A$3,ROW(AP5)*2-1,COLUMN(P7)),"")</f>
        <v/>
      </c>
      <c r="AR8" s="108">
        <f>IFERROR(OFFSET($A$3,ROW(AQ5)*2,COLUMN(Q7))-OFFSET($A$3,ROW(AQ5)*2-1,COLUMN(Q7)),"")</f>
        <v/>
      </c>
      <c r="AS8" s="108">
        <f>IFERROR(OFFSET($A$3,ROW(AR5)*2,COLUMN(R7))-OFFSET($A$3,ROW(AR5)*2-1,COLUMN(R7)),"")</f>
        <v/>
      </c>
      <c r="AT8" s="108">
        <f>IFERROR(OFFSET($A$3,ROW(AS5)*2,COLUMN(S7))-OFFSET($A$3,ROW(AS5)*2-1,COLUMN(S7)),"")</f>
        <v/>
      </c>
      <c r="AU8" s="108">
        <f>IFERROR(OFFSET($A$3,ROW(AT5)*2,COLUMN(T7))-OFFSET($A$3,ROW(AT5)*2-1,COLUMN(T7)),"")</f>
        <v/>
      </c>
      <c r="AV8" s="108">
        <f>IFERROR(OFFSET($A$3,ROW(AU5)*2,COLUMN(U7))-OFFSET($A$3,ROW(AU5)*2-1,COLUMN(U7)),"")</f>
        <v/>
      </c>
      <c r="AW8" s="108">
        <f>IFERROR(OFFSET($A$3,ROW(AV5)*2,COLUMN(V7))-OFFSET($A$3,ROW(AV5)*2-1,COLUMN(V7)),"")</f>
        <v/>
      </c>
      <c r="AX8" s="108">
        <f>IFERROR(OFFSET($A$3,ROW(AW5)*2,COLUMN(W7))-OFFSET($A$3,ROW(AW5)*2-1,COLUMN(W7)),"")</f>
        <v/>
      </c>
      <c r="AY8" s="108">
        <f>IFERROR(OFFSET($A$3,ROW(AX5)*2,COLUMN(X7))-OFFSET($A$3,ROW(AX5)*2-1,COLUMN(X7)),"")</f>
        <v/>
      </c>
      <c r="AZ8" s="108">
        <f>IFERROR(OFFSET($A$3,ROW(AY5)*2,COLUMN(Y7))-OFFSET($A$3,ROW(AY5)*2-1,COLUMN(Y7)),"")</f>
        <v/>
      </c>
      <c r="BA8" s="108">
        <f>IFERROR(OFFSET($A$3,ROW(AZ5)*2,COLUMN(Z7))-OFFSET($A$3,ROW(AZ5)*2-1,COLUMN(Z7)),"")</f>
        <v/>
      </c>
      <c r="BB8" s="108">
        <f>IFERROR(OFFSET($A$3,ROW(BA5)*2,COLUMN(AA7))-OFFSET($A$3,ROW(BA5)*2-1,COLUMN(AA7)),"")</f>
        <v/>
      </c>
      <c r="BC8" s="108">
        <f>IFERROR(OFFSET($A$3,ROW(BB5)*2,COLUMN(AB7))-OFFSET($A$3,ROW(BB5)*2-1,COLUMN(AB7)),"")</f>
        <v/>
      </c>
    </row>
    <row r="9" customFormat="1" s="80">
      <c r="A9" s="97">
        <f>统调负荷24小时!A9</f>
        <v/>
      </c>
      <c r="B9" s="110" t="inlineStr">
        <is>
          <t>实际</t>
        </is>
      </c>
      <c r="C9" s="84">
        <f>IFERROR(AVERAGE(F9:AC9),"")</f>
        <v/>
      </c>
      <c r="D9" s="91">
        <f>IFERROR(MAX(F9:AC9),"")</f>
        <v/>
      </c>
      <c r="E9" s="91">
        <f>IFERROR(MIN(F9:AC9),"")</f>
        <v/>
      </c>
      <c r="F9" s="82">
        <f>IFERROR(AVERAGEIFS(统调负荷!$Q:$Q,统调负荷!$B:$B,F$3,统调负荷!$C:$C,$A9)/10,"")</f>
        <v/>
      </c>
      <c r="G9" s="82">
        <f>IFERROR(AVERAGEIFS(统调负荷!$Q:$Q,统调负荷!$B:$B,G$3,统调负荷!$C:$C,$A9)/10,"")</f>
        <v/>
      </c>
      <c r="H9" s="82">
        <f>IFERROR(AVERAGEIFS(统调负荷!$Q:$Q,统调负荷!$B:$B,H$3,统调负荷!$C:$C,$A9)/10,"")</f>
        <v/>
      </c>
      <c r="I9" s="82">
        <f>IFERROR(AVERAGEIFS(统调负荷!$Q:$Q,统调负荷!$B:$B,I$3,统调负荷!$C:$C,$A9)/10,"")</f>
        <v/>
      </c>
      <c r="J9" s="82">
        <f>IFERROR(AVERAGEIFS(统调负荷!$Q:$Q,统调负荷!$B:$B,J$3,统调负荷!$C:$C,$A9)/10,"")</f>
        <v/>
      </c>
      <c r="K9" s="82">
        <f>IFERROR(AVERAGEIFS(统调负荷!$Q:$Q,统调负荷!$B:$B,K$3,统调负荷!$C:$C,$A9)/10,"")</f>
        <v/>
      </c>
      <c r="L9" s="82">
        <f>IFERROR(AVERAGEIFS(统调负荷!$Q:$Q,统调负荷!$B:$B,L$3,统调负荷!$C:$C,$A9)/10,"")</f>
        <v/>
      </c>
      <c r="M9" s="82">
        <f>IFERROR(AVERAGEIFS(统调负荷!$Q:$Q,统调负荷!$B:$B,M$3,统调负荷!$C:$C,$A9)/10,"")</f>
        <v/>
      </c>
      <c r="N9" s="82">
        <f>IFERROR(AVERAGEIFS(统调负荷!$Q:$Q,统调负荷!$B:$B,N$3,统调负荷!$C:$C,$A9)/10,"")</f>
        <v/>
      </c>
      <c r="O9" s="82">
        <f>IFERROR(AVERAGEIFS(统调负荷!$Q:$Q,统调负荷!$B:$B,O$3,统调负荷!$C:$C,$A9)/10,"")</f>
        <v/>
      </c>
      <c r="P9" s="82">
        <f>IFERROR(AVERAGEIFS(统调负荷!$Q:$Q,统调负荷!$B:$B,P$3,统调负荷!$C:$C,$A9)/10,"")</f>
        <v/>
      </c>
      <c r="Q9" s="82">
        <f>IFERROR(AVERAGEIFS(统调负荷!$Q:$Q,统调负荷!$B:$B,Q$3,统调负荷!$C:$C,$A9)/10,"")</f>
        <v/>
      </c>
      <c r="R9" s="82">
        <f>IFERROR(AVERAGEIFS(统调负荷!$Q:$Q,统调负荷!$B:$B,R$3,统调负荷!$C:$C,$A9)/10,"")</f>
        <v/>
      </c>
      <c r="S9" s="82">
        <f>IFERROR(AVERAGEIFS(统调负荷!$Q:$Q,统调负荷!$B:$B,S$3,统调负荷!$C:$C,$A9)/10,"")</f>
        <v/>
      </c>
      <c r="T9" s="82">
        <f>IFERROR(AVERAGEIFS(统调负荷!$Q:$Q,统调负荷!$B:$B,T$3,统调负荷!$C:$C,$A9)/10,"")</f>
        <v/>
      </c>
      <c r="U9" s="82">
        <f>IFERROR(AVERAGEIFS(统调负荷!$Q:$Q,统调负荷!$B:$B,U$3,统调负荷!$C:$C,$A9)/10,"")</f>
        <v/>
      </c>
      <c r="V9" s="82">
        <f>IFERROR(AVERAGEIFS(统调负荷!$Q:$Q,统调负荷!$B:$B,V$3,统调负荷!$C:$C,$A9)/10,"")</f>
        <v/>
      </c>
      <c r="W9" s="82">
        <f>IFERROR(AVERAGEIFS(统调负荷!$Q:$Q,统调负荷!$B:$B,W$3,统调负荷!$C:$C,$A9)/10,"")</f>
        <v/>
      </c>
      <c r="X9" s="82">
        <f>IFERROR(AVERAGEIFS(统调负荷!$Q:$Q,统调负荷!$B:$B,X$3,统调负荷!$C:$C,$A9)/10,"")</f>
        <v/>
      </c>
      <c r="Y9" s="82">
        <f>IFERROR(AVERAGEIFS(统调负荷!$Q:$Q,统调负荷!$B:$B,Y$3,统调负荷!$C:$C,$A9)/10,"")</f>
        <v/>
      </c>
      <c r="Z9" s="82">
        <f>IFERROR(AVERAGEIFS(统调负荷!$Q:$Q,统调负荷!$B:$B,Z$3,统调负荷!$C:$C,$A9)/10,"")</f>
        <v/>
      </c>
      <c r="AA9" s="82">
        <f>IFERROR(AVERAGEIFS(统调负荷!$Q:$Q,统调负荷!$B:$B,AA$3,统调负荷!$C:$C,$A9)/10,"")</f>
        <v/>
      </c>
      <c r="AB9" s="82">
        <f>IFERROR(AVERAGEIFS(统调负荷!$Q:$Q,统调负荷!$B:$B,AB$3,统调负荷!$C:$C,$A9)/10,"")</f>
        <v/>
      </c>
      <c r="AC9" s="82">
        <f>IFERROR(AVERAGEIFS(统调负荷!$Q:$Q,统调负荷!$B:$B,AC$3,统调负荷!$C:$C,$A9)/10,"")</f>
        <v/>
      </c>
      <c r="AD9" s="82" t="n"/>
      <c r="AE9" s="23">
        <f>检修、备用和必开!$A7</f>
        <v/>
      </c>
      <c r="AF9" s="108">
        <f>IFERROR(OFFSET($A$3,ROW(AE6)*2,COLUMN(E8))-OFFSET($A$3,ROW(AE6)*2-1,COLUMN(E8)),"")</f>
        <v/>
      </c>
      <c r="AG9" s="108">
        <f>IFERROR(OFFSET($A$3,ROW(AF6)*2,COLUMN(F8))-OFFSET($A$3,ROW(AF6)*2-1,COLUMN(F8)),"")</f>
        <v/>
      </c>
      <c r="AH9" s="108">
        <f>IFERROR(OFFSET($A$3,ROW(AG6)*2,COLUMN(G8))-OFFSET($A$3,ROW(AG6)*2-1,COLUMN(G8)),"")</f>
        <v/>
      </c>
      <c r="AI9" s="108">
        <f>IFERROR(OFFSET($A$3,ROW(AH6)*2,COLUMN(H8))-OFFSET($A$3,ROW(AH6)*2-1,COLUMN(H8)),"")</f>
        <v/>
      </c>
      <c r="AJ9" s="108">
        <f>IFERROR(OFFSET($A$3,ROW(AI6)*2,COLUMN(I8))-OFFSET($A$3,ROW(AI6)*2-1,COLUMN(I8)),"")</f>
        <v/>
      </c>
      <c r="AK9" s="108">
        <f>IFERROR(OFFSET($A$3,ROW(AJ6)*2,COLUMN(J8))-OFFSET($A$3,ROW(AJ6)*2-1,COLUMN(J8)),"")</f>
        <v/>
      </c>
      <c r="AL9" s="108">
        <f>IFERROR(OFFSET($A$3,ROW(AK6)*2,COLUMN(K8))-OFFSET($A$3,ROW(AK6)*2-1,COLUMN(K8)),"")</f>
        <v/>
      </c>
      <c r="AM9" s="108">
        <f>IFERROR(OFFSET($A$3,ROW(AL6)*2,COLUMN(L8))-OFFSET($A$3,ROW(AL6)*2-1,COLUMN(L8)),"")</f>
        <v/>
      </c>
      <c r="AN9" s="108">
        <f>IFERROR(OFFSET($A$3,ROW(AM6)*2,COLUMN(M8))-OFFSET($A$3,ROW(AM6)*2-1,COLUMN(M8)),"")</f>
        <v/>
      </c>
      <c r="AO9" s="108">
        <f>IFERROR(OFFSET($A$3,ROW(AN6)*2,COLUMN(N8))-OFFSET($A$3,ROW(AN6)*2-1,COLUMN(N8)),"")</f>
        <v/>
      </c>
      <c r="AP9" s="108">
        <f>IFERROR(OFFSET($A$3,ROW(AO6)*2,COLUMN(O8))-OFFSET($A$3,ROW(AO6)*2-1,COLUMN(O8)),"")</f>
        <v/>
      </c>
      <c r="AQ9" s="108">
        <f>IFERROR(OFFSET($A$3,ROW(AP6)*2,COLUMN(P8))-OFFSET($A$3,ROW(AP6)*2-1,COLUMN(P8)),"")</f>
        <v/>
      </c>
      <c r="AR9" s="108">
        <f>IFERROR(OFFSET($A$3,ROW(AQ6)*2,COLUMN(Q8))-OFFSET($A$3,ROW(AQ6)*2-1,COLUMN(Q8)),"")</f>
        <v/>
      </c>
      <c r="AS9" s="108">
        <f>IFERROR(OFFSET($A$3,ROW(AR6)*2,COLUMN(R8))-OFFSET($A$3,ROW(AR6)*2-1,COLUMN(R8)),"")</f>
        <v/>
      </c>
      <c r="AT9" s="108">
        <f>IFERROR(OFFSET($A$3,ROW(AS6)*2,COLUMN(S8))-OFFSET($A$3,ROW(AS6)*2-1,COLUMN(S8)),"")</f>
        <v/>
      </c>
      <c r="AU9" s="108">
        <f>IFERROR(OFFSET($A$3,ROW(AT6)*2,COLUMN(T8))-OFFSET($A$3,ROW(AT6)*2-1,COLUMN(T8)),"")</f>
        <v/>
      </c>
      <c r="AV9" s="108">
        <f>IFERROR(OFFSET($A$3,ROW(AU6)*2,COLUMN(U8))-OFFSET($A$3,ROW(AU6)*2-1,COLUMN(U8)),"")</f>
        <v/>
      </c>
      <c r="AW9" s="108">
        <f>IFERROR(OFFSET($A$3,ROW(AV6)*2,COLUMN(V8))-OFFSET($A$3,ROW(AV6)*2-1,COLUMN(V8)),"")</f>
        <v/>
      </c>
      <c r="AX9" s="108">
        <f>IFERROR(OFFSET($A$3,ROW(AW6)*2,COLUMN(W8))-OFFSET($A$3,ROW(AW6)*2-1,COLUMN(W8)),"")</f>
        <v/>
      </c>
      <c r="AY9" s="108">
        <f>IFERROR(OFFSET($A$3,ROW(AX6)*2,COLUMN(X8))-OFFSET($A$3,ROW(AX6)*2-1,COLUMN(X8)),"")</f>
        <v/>
      </c>
      <c r="AZ9" s="108">
        <f>IFERROR(OFFSET($A$3,ROW(AY6)*2,COLUMN(Y8))-OFFSET($A$3,ROW(AY6)*2-1,COLUMN(Y8)),"")</f>
        <v/>
      </c>
      <c r="BA9" s="108">
        <f>IFERROR(OFFSET($A$3,ROW(AZ6)*2,COLUMN(Z8))-OFFSET($A$3,ROW(AZ6)*2-1,COLUMN(Z8)),"")</f>
        <v/>
      </c>
      <c r="BB9" s="108">
        <f>IFERROR(OFFSET($A$3,ROW(BA6)*2,COLUMN(AA8))-OFFSET($A$3,ROW(BA6)*2-1,COLUMN(AA8)),"")</f>
        <v/>
      </c>
      <c r="BC9" s="108">
        <f>IFERROR(OFFSET($A$3,ROW(BB6)*2,COLUMN(AB8))-OFFSET($A$3,ROW(BB6)*2-1,COLUMN(AB8)),"")</f>
        <v/>
      </c>
    </row>
    <row r="10" customFormat="1" s="80">
      <c r="A10" s="97">
        <f>统调负荷24小时!A10</f>
        <v/>
      </c>
      <c r="B10" s="110" t="inlineStr">
        <is>
          <t>预测</t>
        </is>
      </c>
      <c r="C10" s="84">
        <f>IFERROR(AVERAGE(F10:AC10),"")</f>
        <v/>
      </c>
      <c r="D10" s="91">
        <f>IFERROR(MAX(F10:AC10),"")</f>
        <v/>
      </c>
      <c r="E10" s="91">
        <f>IFERROR(MIN(F10:AC10),"")</f>
        <v/>
      </c>
      <c r="F10" s="82">
        <f>IFERROR(AVERAGEIFS(统调负荷!$H:$H,统调负荷!$B:$B,F$3,统调负荷!$C:$C,$A10)/10,"")</f>
        <v/>
      </c>
      <c r="G10" s="82">
        <f>IFERROR(AVERAGEIFS(统调负荷!$H:$H,统调负荷!$B:$B,G$3,统调负荷!$C:$C,$A10)/10,"")</f>
        <v/>
      </c>
      <c r="H10" s="82">
        <f>IFERROR(AVERAGEIFS(统调负荷!$H:$H,统调负荷!$B:$B,H$3,统调负荷!$C:$C,$A10)/10,"")</f>
        <v/>
      </c>
      <c r="I10" s="82">
        <f>IFERROR(AVERAGEIFS(统调负荷!$H:$H,统调负荷!$B:$B,I$3,统调负荷!$C:$C,$A10)/10,"")</f>
        <v/>
      </c>
      <c r="J10" s="82">
        <f>IFERROR(AVERAGEIFS(统调负荷!$H:$H,统调负荷!$B:$B,J$3,统调负荷!$C:$C,$A10)/10,"")</f>
        <v/>
      </c>
      <c r="K10" s="82">
        <f>IFERROR(AVERAGEIFS(统调负荷!$H:$H,统调负荷!$B:$B,K$3,统调负荷!$C:$C,$A10)/10,"")</f>
        <v/>
      </c>
      <c r="L10" s="82">
        <f>IFERROR(AVERAGEIFS(统调负荷!$H:$H,统调负荷!$B:$B,L$3,统调负荷!$C:$C,$A10)/10,"")</f>
        <v/>
      </c>
      <c r="M10" s="82">
        <f>IFERROR(AVERAGEIFS(统调负荷!$H:$H,统调负荷!$B:$B,M$3,统调负荷!$C:$C,$A10)/10,"")</f>
        <v/>
      </c>
      <c r="N10" s="82">
        <f>IFERROR(AVERAGEIFS(统调负荷!$H:$H,统调负荷!$B:$B,N$3,统调负荷!$C:$C,$A10)/10,"")</f>
        <v/>
      </c>
      <c r="O10" s="82">
        <f>IFERROR(AVERAGEIFS(统调负荷!$H:$H,统调负荷!$B:$B,O$3,统调负荷!$C:$C,$A10)/10,"")</f>
        <v/>
      </c>
      <c r="P10" s="82">
        <f>IFERROR(AVERAGEIFS(统调负荷!$H:$H,统调负荷!$B:$B,P$3,统调负荷!$C:$C,$A10)/10,"")</f>
        <v/>
      </c>
      <c r="Q10" s="82">
        <f>IFERROR(AVERAGEIFS(统调负荷!$H:$H,统调负荷!$B:$B,Q$3,统调负荷!$C:$C,$A10)/10,"")</f>
        <v/>
      </c>
      <c r="R10" s="82">
        <f>IFERROR(AVERAGEIFS(统调负荷!$H:$H,统调负荷!$B:$B,R$3,统调负荷!$C:$C,$A10)/10,"")</f>
        <v/>
      </c>
      <c r="S10" s="82">
        <f>IFERROR(AVERAGEIFS(统调负荷!$H:$H,统调负荷!$B:$B,S$3,统调负荷!$C:$C,$A10)/10,"")</f>
        <v/>
      </c>
      <c r="T10" s="82">
        <f>IFERROR(AVERAGEIFS(统调负荷!$H:$H,统调负荷!$B:$B,T$3,统调负荷!$C:$C,$A10)/10,"")</f>
        <v/>
      </c>
      <c r="U10" s="82">
        <f>IFERROR(AVERAGEIFS(统调负荷!$H:$H,统调负荷!$B:$B,U$3,统调负荷!$C:$C,$A10)/10,"")</f>
        <v/>
      </c>
      <c r="V10" s="82">
        <f>IFERROR(AVERAGEIFS(统调负荷!$H:$H,统调负荷!$B:$B,V$3,统调负荷!$C:$C,$A10)/10,"")</f>
        <v/>
      </c>
      <c r="W10" s="82">
        <f>IFERROR(AVERAGEIFS(统调负荷!$H:$H,统调负荷!$B:$B,W$3,统调负荷!$C:$C,$A10)/10,"")</f>
        <v/>
      </c>
      <c r="X10" s="82">
        <f>IFERROR(AVERAGEIFS(统调负荷!$H:$H,统调负荷!$B:$B,X$3,统调负荷!$C:$C,$A10)/10,"")</f>
        <v/>
      </c>
      <c r="Y10" s="82">
        <f>IFERROR(AVERAGEIFS(统调负荷!$H:$H,统调负荷!$B:$B,Y$3,统调负荷!$C:$C,$A10)/10,"")</f>
        <v/>
      </c>
      <c r="Z10" s="82">
        <f>IFERROR(AVERAGEIFS(统调负荷!$H:$H,统调负荷!$B:$B,Z$3,统调负荷!$C:$C,$A10)/10,"")</f>
        <v/>
      </c>
      <c r="AA10" s="82">
        <f>IFERROR(AVERAGEIFS(统调负荷!$H:$H,统调负荷!$B:$B,AA$3,统调负荷!$C:$C,$A10)/10,"")</f>
        <v/>
      </c>
      <c r="AB10" s="82">
        <f>IFERROR(AVERAGEIFS(统调负荷!$H:$H,统调负荷!$B:$B,AB$3,统调负荷!$C:$C,$A10)/10,"")</f>
        <v/>
      </c>
      <c r="AC10" s="82">
        <f>IFERROR(AVERAGEIFS(统调负荷!$H:$H,统调负荷!$B:$B,AC$3,统调负荷!$C:$C,$A10)/10,"")</f>
        <v/>
      </c>
      <c r="AD10" s="82" t="n"/>
      <c r="AE10" s="23">
        <f>检修、备用和必开!$A8</f>
        <v/>
      </c>
      <c r="AF10" s="108">
        <f>IFERROR(OFFSET($A$3,ROW(AE7)*2,COLUMN(E9))-OFFSET($A$3,ROW(AE7)*2-1,COLUMN(E9)),"")</f>
        <v/>
      </c>
      <c r="AG10" s="108">
        <f>IFERROR(OFFSET($A$3,ROW(AF7)*2,COLUMN(F9))-OFFSET($A$3,ROW(AF7)*2-1,COLUMN(F9)),"")</f>
        <v/>
      </c>
      <c r="AH10" s="108">
        <f>IFERROR(OFFSET($A$3,ROW(AG7)*2,COLUMN(G9))-OFFSET($A$3,ROW(AG7)*2-1,COLUMN(G9)),"")</f>
        <v/>
      </c>
      <c r="AI10" s="108">
        <f>IFERROR(OFFSET($A$3,ROW(AH7)*2,COLUMN(H9))-OFFSET($A$3,ROW(AH7)*2-1,COLUMN(H9)),"")</f>
        <v/>
      </c>
      <c r="AJ10" s="108">
        <f>IFERROR(OFFSET($A$3,ROW(AI7)*2,COLUMN(I9))-OFFSET($A$3,ROW(AI7)*2-1,COLUMN(I9)),"")</f>
        <v/>
      </c>
      <c r="AK10" s="108">
        <f>IFERROR(OFFSET($A$3,ROW(AJ7)*2,COLUMN(J9))-OFFSET($A$3,ROW(AJ7)*2-1,COLUMN(J9)),"")</f>
        <v/>
      </c>
      <c r="AL10" s="108">
        <f>IFERROR(OFFSET($A$3,ROW(AK7)*2,COLUMN(K9))-OFFSET($A$3,ROW(AK7)*2-1,COLUMN(K9)),"")</f>
        <v/>
      </c>
      <c r="AM10" s="108">
        <f>IFERROR(OFFSET($A$3,ROW(AL7)*2,COLUMN(L9))-OFFSET($A$3,ROW(AL7)*2-1,COLUMN(L9)),"")</f>
        <v/>
      </c>
      <c r="AN10" s="108">
        <f>IFERROR(OFFSET($A$3,ROW(AM7)*2,COLUMN(M9))-OFFSET($A$3,ROW(AM7)*2-1,COLUMN(M9)),"")</f>
        <v/>
      </c>
      <c r="AO10" s="108">
        <f>IFERROR(OFFSET($A$3,ROW(AN7)*2,COLUMN(N9))-OFFSET($A$3,ROW(AN7)*2-1,COLUMN(N9)),"")</f>
        <v/>
      </c>
      <c r="AP10" s="108">
        <f>IFERROR(OFFSET($A$3,ROW(AO7)*2,COLUMN(O9))-OFFSET($A$3,ROW(AO7)*2-1,COLUMN(O9)),"")</f>
        <v/>
      </c>
      <c r="AQ10" s="108">
        <f>IFERROR(OFFSET($A$3,ROW(AP7)*2,COLUMN(P9))-OFFSET($A$3,ROW(AP7)*2-1,COLUMN(P9)),"")</f>
        <v/>
      </c>
      <c r="AR10" s="108">
        <f>IFERROR(OFFSET($A$3,ROW(AQ7)*2,COLUMN(Q9))-OFFSET($A$3,ROW(AQ7)*2-1,COLUMN(Q9)),"")</f>
        <v/>
      </c>
      <c r="AS10" s="108">
        <f>IFERROR(OFFSET($A$3,ROW(AR7)*2,COLUMN(R9))-OFFSET($A$3,ROW(AR7)*2-1,COLUMN(R9)),"")</f>
        <v/>
      </c>
      <c r="AT10" s="108">
        <f>IFERROR(OFFSET($A$3,ROW(AS7)*2,COLUMN(S9))-OFFSET($A$3,ROW(AS7)*2-1,COLUMN(S9)),"")</f>
        <v/>
      </c>
      <c r="AU10" s="108">
        <f>IFERROR(OFFSET($A$3,ROW(AT7)*2,COLUMN(T9))-OFFSET($A$3,ROW(AT7)*2-1,COLUMN(T9)),"")</f>
        <v/>
      </c>
      <c r="AV10" s="108">
        <f>IFERROR(OFFSET($A$3,ROW(AU7)*2,COLUMN(U9))-OFFSET($A$3,ROW(AU7)*2-1,COLUMN(U9)),"")</f>
        <v/>
      </c>
      <c r="AW10" s="108">
        <f>IFERROR(OFFSET($A$3,ROW(AV7)*2,COLUMN(V9))-OFFSET($A$3,ROW(AV7)*2-1,COLUMN(V9)),"")</f>
        <v/>
      </c>
      <c r="AX10" s="108">
        <f>IFERROR(OFFSET($A$3,ROW(AW7)*2,COLUMN(W9))-OFFSET($A$3,ROW(AW7)*2-1,COLUMN(W9)),"")</f>
        <v/>
      </c>
      <c r="AY10" s="108">
        <f>IFERROR(OFFSET($A$3,ROW(AX7)*2,COLUMN(X9))-OFFSET($A$3,ROW(AX7)*2-1,COLUMN(X9)),"")</f>
        <v/>
      </c>
      <c r="AZ10" s="108">
        <f>IFERROR(OFFSET($A$3,ROW(AY7)*2,COLUMN(Y9))-OFFSET($A$3,ROW(AY7)*2-1,COLUMN(Y9)),"")</f>
        <v/>
      </c>
      <c r="BA10" s="108">
        <f>IFERROR(OFFSET($A$3,ROW(AZ7)*2,COLUMN(Z9))-OFFSET($A$3,ROW(AZ7)*2-1,COLUMN(Z9)),"")</f>
        <v/>
      </c>
      <c r="BB10" s="108">
        <f>IFERROR(OFFSET($A$3,ROW(BA7)*2,COLUMN(AA9))-OFFSET($A$3,ROW(BA7)*2-1,COLUMN(AA9)),"")</f>
        <v/>
      </c>
      <c r="BC10" s="108">
        <f>IFERROR(OFFSET($A$3,ROW(BB7)*2,COLUMN(AB9))-OFFSET($A$3,ROW(BB7)*2-1,COLUMN(AB9)),"")</f>
        <v/>
      </c>
    </row>
    <row r="11" customFormat="1" s="80">
      <c r="A11" s="97">
        <f>统调负荷24小时!A11</f>
        <v/>
      </c>
      <c r="B11" s="110" t="inlineStr">
        <is>
          <t>实际</t>
        </is>
      </c>
      <c r="C11" s="84">
        <f>IFERROR(AVERAGE(F11:AC11),"")</f>
        <v/>
      </c>
      <c r="D11" s="91">
        <f>IFERROR(MAX(F11:AC11),"")</f>
        <v/>
      </c>
      <c r="E11" s="91">
        <f>IFERROR(MIN(F11:AC11),"")</f>
        <v/>
      </c>
      <c r="F11" s="82">
        <f>IFERROR(AVERAGEIFS(统调负荷!$Q:$Q,统调负荷!$B:$B,F$3,统调负荷!$C:$C,$A11)/10,"")</f>
        <v/>
      </c>
      <c r="G11" s="82">
        <f>IFERROR(AVERAGEIFS(统调负荷!$Q:$Q,统调负荷!$B:$B,G$3,统调负荷!$C:$C,$A11)/10,"")</f>
        <v/>
      </c>
      <c r="H11" s="82">
        <f>IFERROR(AVERAGEIFS(统调负荷!$Q:$Q,统调负荷!$B:$B,H$3,统调负荷!$C:$C,$A11)/10,"")</f>
        <v/>
      </c>
      <c r="I11" s="82">
        <f>IFERROR(AVERAGEIFS(统调负荷!$Q:$Q,统调负荷!$B:$B,I$3,统调负荷!$C:$C,$A11)/10,"")</f>
        <v/>
      </c>
      <c r="J11" s="82">
        <f>IFERROR(AVERAGEIFS(统调负荷!$Q:$Q,统调负荷!$B:$B,J$3,统调负荷!$C:$C,$A11)/10,"")</f>
        <v/>
      </c>
      <c r="K11" s="82">
        <f>IFERROR(AVERAGEIFS(统调负荷!$Q:$Q,统调负荷!$B:$B,K$3,统调负荷!$C:$C,$A11)/10,"")</f>
        <v/>
      </c>
      <c r="L11" s="82">
        <f>IFERROR(AVERAGEIFS(统调负荷!$Q:$Q,统调负荷!$B:$B,L$3,统调负荷!$C:$C,$A11)/10,"")</f>
        <v/>
      </c>
      <c r="M11" s="82">
        <f>IFERROR(AVERAGEIFS(统调负荷!$Q:$Q,统调负荷!$B:$B,M$3,统调负荷!$C:$C,$A11)/10,"")</f>
        <v/>
      </c>
      <c r="N11" s="82">
        <f>IFERROR(AVERAGEIFS(统调负荷!$Q:$Q,统调负荷!$B:$B,N$3,统调负荷!$C:$C,$A11)/10,"")</f>
        <v/>
      </c>
      <c r="O11" s="82">
        <f>IFERROR(AVERAGEIFS(统调负荷!$Q:$Q,统调负荷!$B:$B,O$3,统调负荷!$C:$C,$A11)/10,"")</f>
        <v/>
      </c>
      <c r="P11" s="82">
        <f>IFERROR(AVERAGEIFS(统调负荷!$Q:$Q,统调负荷!$B:$B,P$3,统调负荷!$C:$C,$A11)/10,"")</f>
        <v/>
      </c>
      <c r="Q11" s="82">
        <f>IFERROR(AVERAGEIFS(统调负荷!$Q:$Q,统调负荷!$B:$B,Q$3,统调负荷!$C:$C,$A11)/10,"")</f>
        <v/>
      </c>
      <c r="R11" s="82">
        <f>IFERROR(AVERAGEIFS(统调负荷!$Q:$Q,统调负荷!$B:$B,R$3,统调负荷!$C:$C,$A11)/10,"")</f>
        <v/>
      </c>
      <c r="S11" s="82">
        <f>IFERROR(AVERAGEIFS(统调负荷!$Q:$Q,统调负荷!$B:$B,S$3,统调负荷!$C:$C,$A11)/10,"")</f>
        <v/>
      </c>
      <c r="T11" s="82">
        <f>IFERROR(AVERAGEIFS(统调负荷!$Q:$Q,统调负荷!$B:$B,T$3,统调负荷!$C:$C,$A11)/10,"")</f>
        <v/>
      </c>
      <c r="U11" s="82">
        <f>IFERROR(AVERAGEIFS(统调负荷!$Q:$Q,统调负荷!$B:$B,U$3,统调负荷!$C:$C,$A11)/10,"")</f>
        <v/>
      </c>
      <c r="V11" s="82">
        <f>IFERROR(AVERAGEIFS(统调负荷!$Q:$Q,统调负荷!$B:$B,V$3,统调负荷!$C:$C,$A11)/10,"")</f>
        <v/>
      </c>
      <c r="W11" s="82">
        <f>IFERROR(AVERAGEIFS(统调负荷!$Q:$Q,统调负荷!$B:$B,W$3,统调负荷!$C:$C,$A11)/10,"")</f>
        <v/>
      </c>
      <c r="X11" s="82">
        <f>IFERROR(AVERAGEIFS(统调负荷!$Q:$Q,统调负荷!$B:$B,X$3,统调负荷!$C:$C,$A11)/10,"")</f>
        <v/>
      </c>
      <c r="Y11" s="82">
        <f>IFERROR(AVERAGEIFS(统调负荷!$Q:$Q,统调负荷!$B:$B,Y$3,统调负荷!$C:$C,$A11)/10,"")</f>
        <v/>
      </c>
      <c r="Z11" s="82">
        <f>IFERROR(AVERAGEIFS(统调负荷!$Q:$Q,统调负荷!$B:$B,Z$3,统调负荷!$C:$C,$A11)/10,"")</f>
        <v/>
      </c>
      <c r="AA11" s="82">
        <f>IFERROR(AVERAGEIFS(统调负荷!$Q:$Q,统调负荷!$B:$B,AA$3,统调负荷!$C:$C,$A11)/10,"")</f>
        <v/>
      </c>
      <c r="AB11" s="82">
        <f>IFERROR(AVERAGEIFS(统调负荷!$Q:$Q,统调负荷!$B:$B,AB$3,统调负荷!$C:$C,$A11)/10,"")</f>
        <v/>
      </c>
      <c r="AC11" s="82">
        <f>IFERROR(AVERAGEIFS(统调负荷!$Q:$Q,统调负荷!$B:$B,AC$3,统调负荷!$C:$C,$A11)/10,"")</f>
        <v/>
      </c>
      <c r="AD11" s="82" t="n"/>
      <c r="AE11" s="23">
        <f>检修、备用和必开!$A9</f>
        <v/>
      </c>
      <c r="AF11" s="108">
        <f>IFERROR(OFFSET($A$3,ROW(AE8)*2,COLUMN(E10))-OFFSET($A$3,ROW(AE8)*2-1,COLUMN(E10)),"")</f>
        <v/>
      </c>
      <c r="AG11" s="108">
        <f>IFERROR(OFFSET($A$3,ROW(AF8)*2,COLUMN(F10))-OFFSET($A$3,ROW(AF8)*2-1,COLUMN(F10)),"")</f>
        <v/>
      </c>
      <c r="AH11" s="108">
        <f>IFERROR(OFFSET($A$3,ROW(AG8)*2,COLUMN(G10))-OFFSET($A$3,ROW(AG8)*2-1,COLUMN(G10)),"")</f>
        <v/>
      </c>
      <c r="AI11" s="108">
        <f>IFERROR(OFFSET($A$3,ROW(AH8)*2,COLUMN(H10))-OFFSET($A$3,ROW(AH8)*2-1,COLUMN(H10)),"")</f>
        <v/>
      </c>
      <c r="AJ11" s="108">
        <f>IFERROR(OFFSET($A$3,ROW(AI8)*2,COLUMN(I10))-OFFSET($A$3,ROW(AI8)*2-1,COLUMN(I10)),"")</f>
        <v/>
      </c>
      <c r="AK11" s="108">
        <f>IFERROR(OFFSET($A$3,ROW(AJ8)*2,COLUMN(J10))-OFFSET($A$3,ROW(AJ8)*2-1,COLUMN(J10)),"")</f>
        <v/>
      </c>
      <c r="AL11" s="108">
        <f>IFERROR(OFFSET($A$3,ROW(AK8)*2,COLUMN(K10))-OFFSET($A$3,ROW(AK8)*2-1,COLUMN(K10)),"")</f>
        <v/>
      </c>
      <c r="AM11" s="108">
        <f>IFERROR(OFFSET($A$3,ROW(AL8)*2,COLUMN(L10))-OFFSET($A$3,ROW(AL8)*2-1,COLUMN(L10)),"")</f>
        <v/>
      </c>
      <c r="AN11" s="108">
        <f>IFERROR(OFFSET($A$3,ROW(AM8)*2,COLUMN(M10))-OFFSET($A$3,ROW(AM8)*2-1,COLUMN(M10)),"")</f>
        <v/>
      </c>
      <c r="AO11" s="108">
        <f>IFERROR(OFFSET($A$3,ROW(AN8)*2,COLUMN(N10))-OFFSET($A$3,ROW(AN8)*2-1,COLUMN(N10)),"")</f>
        <v/>
      </c>
      <c r="AP11" s="108">
        <f>IFERROR(OFFSET($A$3,ROW(AO8)*2,COLUMN(O10))-OFFSET($A$3,ROW(AO8)*2-1,COLUMN(O10)),"")</f>
        <v/>
      </c>
      <c r="AQ11" s="108">
        <f>IFERROR(OFFSET($A$3,ROW(AP8)*2,COLUMN(P10))-OFFSET($A$3,ROW(AP8)*2-1,COLUMN(P10)),"")</f>
        <v/>
      </c>
      <c r="AR11" s="108">
        <f>IFERROR(OFFSET($A$3,ROW(AQ8)*2,COLUMN(Q10))-OFFSET($A$3,ROW(AQ8)*2-1,COLUMN(Q10)),"")</f>
        <v/>
      </c>
      <c r="AS11" s="108">
        <f>IFERROR(OFFSET($A$3,ROW(AR8)*2,COLUMN(R10))-OFFSET($A$3,ROW(AR8)*2-1,COLUMN(R10)),"")</f>
        <v/>
      </c>
      <c r="AT11" s="108">
        <f>IFERROR(OFFSET($A$3,ROW(AS8)*2,COLUMN(S10))-OFFSET($A$3,ROW(AS8)*2-1,COLUMN(S10)),"")</f>
        <v/>
      </c>
      <c r="AU11" s="108">
        <f>IFERROR(OFFSET($A$3,ROW(AT8)*2,COLUMN(T10))-OFFSET($A$3,ROW(AT8)*2-1,COLUMN(T10)),"")</f>
        <v/>
      </c>
      <c r="AV11" s="108">
        <f>IFERROR(OFFSET($A$3,ROW(AU8)*2,COLUMN(U10))-OFFSET($A$3,ROW(AU8)*2-1,COLUMN(U10)),"")</f>
        <v/>
      </c>
      <c r="AW11" s="108">
        <f>IFERROR(OFFSET($A$3,ROW(AV8)*2,COLUMN(V10))-OFFSET($A$3,ROW(AV8)*2-1,COLUMN(V10)),"")</f>
        <v/>
      </c>
      <c r="AX11" s="108">
        <f>IFERROR(OFFSET($A$3,ROW(AW8)*2,COLUMN(W10))-OFFSET($A$3,ROW(AW8)*2-1,COLUMN(W10)),"")</f>
        <v/>
      </c>
      <c r="AY11" s="108">
        <f>IFERROR(OFFSET($A$3,ROW(AX8)*2,COLUMN(X10))-OFFSET($A$3,ROW(AX8)*2-1,COLUMN(X10)),"")</f>
        <v/>
      </c>
      <c r="AZ11" s="108">
        <f>IFERROR(OFFSET($A$3,ROW(AY8)*2,COLUMN(Y10))-OFFSET($A$3,ROW(AY8)*2-1,COLUMN(Y10)),"")</f>
        <v/>
      </c>
      <c r="BA11" s="108">
        <f>IFERROR(OFFSET($A$3,ROW(AZ8)*2,COLUMN(Z10))-OFFSET($A$3,ROW(AZ8)*2-1,COLUMN(Z10)),"")</f>
        <v/>
      </c>
      <c r="BB11" s="108">
        <f>IFERROR(OFFSET($A$3,ROW(BA8)*2,COLUMN(AA10))-OFFSET($A$3,ROW(BA8)*2-1,COLUMN(AA10)),"")</f>
        <v/>
      </c>
      <c r="BC11" s="108">
        <f>IFERROR(OFFSET($A$3,ROW(BB8)*2,COLUMN(AB10))-OFFSET($A$3,ROW(BB8)*2-1,COLUMN(AB10)),"")</f>
        <v/>
      </c>
    </row>
    <row r="12" customFormat="1" s="80">
      <c r="A12" s="97">
        <f>统调负荷24小时!A12</f>
        <v/>
      </c>
      <c r="B12" s="110" t="inlineStr">
        <is>
          <t>预测</t>
        </is>
      </c>
      <c r="C12" s="84">
        <f>IFERROR(AVERAGE(F12:AC12),"")</f>
        <v/>
      </c>
      <c r="D12" s="91">
        <f>IFERROR(MAX(F12:AC12),"")</f>
        <v/>
      </c>
      <c r="E12" s="91">
        <f>IFERROR(MIN(F12:AC12),"")</f>
        <v/>
      </c>
      <c r="F12" s="82">
        <f>IFERROR(AVERAGEIFS(统调负荷!$H:$H,统调负荷!$B:$B,F$3,统调负荷!$C:$C,$A12)/10,"")</f>
        <v/>
      </c>
      <c r="G12" s="82">
        <f>IFERROR(AVERAGEIFS(统调负荷!$H:$H,统调负荷!$B:$B,G$3,统调负荷!$C:$C,$A12)/10,"")</f>
        <v/>
      </c>
      <c r="H12" s="82">
        <f>IFERROR(AVERAGEIFS(统调负荷!$H:$H,统调负荷!$B:$B,H$3,统调负荷!$C:$C,$A12)/10,"")</f>
        <v/>
      </c>
      <c r="I12" s="82">
        <f>IFERROR(AVERAGEIFS(统调负荷!$H:$H,统调负荷!$B:$B,I$3,统调负荷!$C:$C,$A12)/10,"")</f>
        <v/>
      </c>
      <c r="J12" s="82">
        <f>IFERROR(AVERAGEIFS(统调负荷!$H:$H,统调负荷!$B:$B,J$3,统调负荷!$C:$C,$A12)/10,"")</f>
        <v/>
      </c>
      <c r="K12" s="82">
        <f>IFERROR(AVERAGEIFS(统调负荷!$H:$H,统调负荷!$B:$B,K$3,统调负荷!$C:$C,$A12)/10,"")</f>
        <v/>
      </c>
      <c r="L12" s="82">
        <f>IFERROR(AVERAGEIFS(统调负荷!$H:$H,统调负荷!$B:$B,L$3,统调负荷!$C:$C,$A12)/10,"")</f>
        <v/>
      </c>
      <c r="M12" s="82">
        <f>IFERROR(AVERAGEIFS(统调负荷!$H:$H,统调负荷!$B:$B,M$3,统调负荷!$C:$C,$A12)/10,"")</f>
        <v/>
      </c>
      <c r="N12" s="82">
        <f>IFERROR(AVERAGEIFS(统调负荷!$H:$H,统调负荷!$B:$B,N$3,统调负荷!$C:$C,$A12)/10,"")</f>
        <v/>
      </c>
      <c r="O12" s="82">
        <f>IFERROR(AVERAGEIFS(统调负荷!$H:$H,统调负荷!$B:$B,O$3,统调负荷!$C:$C,$A12)/10,"")</f>
        <v/>
      </c>
      <c r="P12" s="82">
        <f>IFERROR(AVERAGEIFS(统调负荷!$H:$H,统调负荷!$B:$B,P$3,统调负荷!$C:$C,$A12)/10,"")</f>
        <v/>
      </c>
      <c r="Q12" s="82">
        <f>IFERROR(AVERAGEIFS(统调负荷!$H:$H,统调负荷!$B:$B,Q$3,统调负荷!$C:$C,$A12)/10,"")</f>
        <v/>
      </c>
      <c r="R12" s="82">
        <f>IFERROR(AVERAGEIFS(统调负荷!$H:$H,统调负荷!$B:$B,R$3,统调负荷!$C:$C,$A12)/10,"")</f>
        <v/>
      </c>
      <c r="S12" s="82">
        <f>IFERROR(AVERAGEIFS(统调负荷!$H:$H,统调负荷!$B:$B,S$3,统调负荷!$C:$C,$A12)/10,"")</f>
        <v/>
      </c>
      <c r="T12" s="82">
        <f>IFERROR(AVERAGEIFS(统调负荷!$H:$H,统调负荷!$B:$B,T$3,统调负荷!$C:$C,$A12)/10,"")</f>
        <v/>
      </c>
      <c r="U12" s="82">
        <f>IFERROR(AVERAGEIFS(统调负荷!$H:$H,统调负荷!$B:$B,U$3,统调负荷!$C:$C,$A12)/10,"")</f>
        <v/>
      </c>
      <c r="V12" s="82">
        <f>IFERROR(AVERAGEIFS(统调负荷!$H:$H,统调负荷!$B:$B,V$3,统调负荷!$C:$C,$A12)/10,"")</f>
        <v/>
      </c>
      <c r="W12" s="82">
        <f>IFERROR(AVERAGEIFS(统调负荷!$H:$H,统调负荷!$B:$B,W$3,统调负荷!$C:$C,$A12)/10,"")</f>
        <v/>
      </c>
      <c r="X12" s="82">
        <f>IFERROR(AVERAGEIFS(统调负荷!$H:$H,统调负荷!$B:$B,X$3,统调负荷!$C:$C,$A12)/10,"")</f>
        <v/>
      </c>
      <c r="Y12" s="82">
        <f>IFERROR(AVERAGEIFS(统调负荷!$H:$H,统调负荷!$B:$B,Y$3,统调负荷!$C:$C,$A12)/10,"")</f>
        <v/>
      </c>
      <c r="Z12" s="82">
        <f>IFERROR(AVERAGEIFS(统调负荷!$H:$H,统调负荷!$B:$B,Z$3,统调负荷!$C:$C,$A12)/10,"")</f>
        <v/>
      </c>
      <c r="AA12" s="82">
        <f>IFERROR(AVERAGEIFS(统调负荷!$H:$H,统调负荷!$B:$B,AA$3,统调负荷!$C:$C,$A12)/10,"")</f>
        <v/>
      </c>
      <c r="AB12" s="82">
        <f>IFERROR(AVERAGEIFS(统调负荷!$H:$H,统调负荷!$B:$B,AB$3,统调负荷!$C:$C,$A12)/10,"")</f>
        <v/>
      </c>
      <c r="AC12" s="82">
        <f>IFERROR(AVERAGEIFS(统调负荷!$H:$H,统调负荷!$B:$B,AC$3,统调负荷!$C:$C,$A12)/10,"")</f>
        <v/>
      </c>
      <c r="AD12" s="82" t="n"/>
      <c r="AE12" s="23">
        <f>检修、备用和必开!$A10</f>
        <v/>
      </c>
      <c r="AF12" s="108">
        <f>IFERROR(OFFSET($A$3,ROW(AE9)*2,COLUMN(E11))-OFFSET($A$3,ROW(AE9)*2-1,COLUMN(E11)),"")</f>
        <v/>
      </c>
      <c r="AG12" s="108">
        <f>IFERROR(OFFSET($A$3,ROW(AF9)*2,COLUMN(F11))-OFFSET($A$3,ROW(AF9)*2-1,COLUMN(F11)),"")</f>
        <v/>
      </c>
      <c r="AH12" s="108">
        <f>IFERROR(OFFSET($A$3,ROW(AG9)*2,COLUMN(G11))-OFFSET($A$3,ROW(AG9)*2-1,COLUMN(G11)),"")</f>
        <v/>
      </c>
      <c r="AI12" s="108">
        <f>IFERROR(OFFSET($A$3,ROW(AH9)*2,COLUMN(H11))-OFFSET($A$3,ROW(AH9)*2-1,COLUMN(H11)),"")</f>
        <v/>
      </c>
      <c r="AJ12" s="108">
        <f>IFERROR(OFFSET($A$3,ROW(AI9)*2,COLUMN(I11))-OFFSET($A$3,ROW(AI9)*2-1,COLUMN(I11)),"")</f>
        <v/>
      </c>
      <c r="AK12" s="108">
        <f>IFERROR(OFFSET($A$3,ROW(AJ9)*2,COLUMN(J11))-OFFSET($A$3,ROW(AJ9)*2-1,COLUMN(J11)),"")</f>
        <v/>
      </c>
      <c r="AL12" s="108">
        <f>IFERROR(OFFSET($A$3,ROW(AK9)*2,COLUMN(K11))-OFFSET($A$3,ROW(AK9)*2-1,COLUMN(K11)),"")</f>
        <v/>
      </c>
      <c r="AM12" s="108">
        <f>IFERROR(OFFSET($A$3,ROW(AL9)*2,COLUMN(L11))-OFFSET($A$3,ROW(AL9)*2-1,COLUMN(L11)),"")</f>
        <v/>
      </c>
      <c r="AN12" s="108">
        <f>IFERROR(OFFSET($A$3,ROW(AM9)*2,COLUMN(M11))-OFFSET($A$3,ROW(AM9)*2-1,COLUMN(M11)),"")</f>
        <v/>
      </c>
      <c r="AO12" s="108">
        <f>IFERROR(OFFSET($A$3,ROW(AN9)*2,COLUMN(N11))-OFFSET($A$3,ROW(AN9)*2-1,COLUMN(N11)),"")</f>
        <v/>
      </c>
      <c r="AP12" s="108">
        <f>IFERROR(OFFSET($A$3,ROW(AO9)*2,COLUMN(O11))-OFFSET($A$3,ROW(AO9)*2-1,COLUMN(O11)),"")</f>
        <v/>
      </c>
      <c r="AQ12" s="108">
        <f>IFERROR(OFFSET($A$3,ROW(AP9)*2,COLUMN(P11))-OFFSET($A$3,ROW(AP9)*2-1,COLUMN(P11)),"")</f>
        <v/>
      </c>
      <c r="AR12" s="108">
        <f>IFERROR(OFFSET($A$3,ROW(AQ9)*2,COLUMN(Q11))-OFFSET($A$3,ROW(AQ9)*2-1,COLUMN(Q11)),"")</f>
        <v/>
      </c>
      <c r="AS12" s="108">
        <f>IFERROR(OFFSET($A$3,ROW(AR9)*2,COLUMN(R11))-OFFSET($A$3,ROW(AR9)*2-1,COLUMN(R11)),"")</f>
        <v/>
      </c>
      <c r="AT12" s="108">
        <f>IFERROR(OFFSET($A$3,ROW(AS9)*2,COLUMN(S11))-OFFSET($A$3,ROW(AS9)*2-1,COLUMN(S11)),"")</f>
        <v/>
      </c>
      <c r="AU12" s="108">
        <f>IFERROR(OFFSET($A$3,ROW(AT9)*2,COLUMN(T11))-OFFSET($A$3,ROW(AT9)*2-1,COLUMN(T11)),"")</f>
        <v/>
      </c>
      <c r="AV12" s="108">
        <f>IFERROR(OFFSET($A$3,ROW(AU9)*2,COLUMN(U11))-OFFSET($A$3,ROW(AU9)*2-1,COLUMN(U11)),"")</f>
        <v/>
      </c>
      <c r="AW12" s="108">
        <f>IFERROR(OFFSET($A$3,ROW(AV9)*2,COLUMN(V11))-OFFSET($A$3,ROW(AV9)*2-1,COLUMN(V11)),"")</f>
        <v/>
      </c>
      <c r="AX12" s="108">
        <f>IFERROR(OFFSET($A$3,ROW(AW9)*2,COLUMN(W11))-OFFSET($A$3,ROW(AW9)*2-1,COLUMN(W11)),"")</f>
        <v/>
      </c>
      <c r="AY12" s="108">
        <f>IFERROR(OFFSET($A$3,ROW(AX9)*2,COLUMN(X11))-OFFSET($A$3,ROW(AX9)*2-1,COLUMN(X11)),"")</f>
        <v/>
      </c>
      <c r="AZ12" s="108">
        <f>IFERROR(OFFSET($A$3,ROW(AY9)*2,COLUMN(Y11))-OFFSET($A$3,ROW(AY9)*2-1,COLUMN(Y11)),"")</f>
        <v/>
      </c>
      <c r="BA12" s="108">
        <f>IFERROR(OFFSET($A$3,ROW(AZ9)*2,COLUMN(Z11))-OFFSET($A$3,ROW(AZ9)*2-1,COLUMN(Z11)),"")</f>
        <v/>
      </c>
      <c r="BB12" s="108">
        <f>IFERROR(OFFSET($A$3,ROW(BA9)*2,COLUMN(AA11))-OFFSET($A$3,ROW(BA9)*2-1,COLUMN(AA11)),"")</f>
        <v/>
      </c>
      <c r="BC12" s="108">
        <f>IFERROR(OFFSET($A$3,ROW(BB9)*2,COLUMN(AB11))-OFFSET($A$3,ROW(BB9)*2-1,COLUMN(AB11)),"")</f>
        <v/>
      </c>
    </row>
    <row r="13" customFormat="1" s="80">
      <c r="A13" s="97">
        <f>统调负荷24小时!A13</f>
        <v/>
      </c>
      <c r="B13" s="110" t="inlineStr">
        <is>
          <t>实际</t>
        </is>
      </c>
      <c r="C13" s="84">
        <f>IFERROR(AVERAGE(F13:AC13),"")</f>
        <v/>
      </c>
      <c r="D13" s="91">
        <f>IFERROR(MAX(F13:AC13),"")</f>
        <v/>
      </c>
      <c r="E13" s="91">
        <f>IFERROR(MIN(F13:AC13),"")</f>
        <v/>
      </c>
      <c r="F13" s="82">
        <f>IFERROR(AVERAGEIFS(统调负荷!$Q:$Q,统调负荷!$B:$B,F$3,统调负荷!$C:$C,$A13)/10,"")</f>
        <v/>
      </c>
      <c r="G13" s="82">
        <f>IFERROR(AVERAGEIFS(统调负荷!$Q:$Q,统调负荷!$B:$B,G$3,统调负荷!$C:$C,$A13)/10,"")</f>
        <v/>
      </c>
      <c r="H13" s="82">
        <f>IFERROR(AVERAGEIFS(统调负荷!$Q:$Q,统调负荷!$B:$B,H$3,统调负荷!$C:$C,$A13)/10,"")</f>
        <v/>
      </c>
      <c r="I13" s="82">
        <f>IFERROR(AVERAGEIFS(统调负荷!$Q:$Q,统调负荷!$B:$B,I$3,统调负荷!$C:$C,$A13)/10,"")</f>
        <v/>
      </c>
      <c r="J13" s="82">
        <f>IFERROR(AVERAGEIFS(统调负荷!$Q:$Q,统调负荷!$B:$B,J$3,统调负荷!$C:$C,$A13)/10,"")</f>
        <v/>
      </c>
      <c r="K13" s="82">
        <f>IFERROR(AVERAGEIFS(统调负荷!$Q:$Q,统调负荷!$B:$B,K$3,统调负荷!$C:$C,$A13)/10,"")</f>
        <v/>
      </c>
      <c r="L13" s="82">
        <f>IFERROR(AVERAGEIFS(统调负荷!$Q:$Q,统调负荷!$B:$B,L$3,统调负荷!$C:$C,$A13)/10,"")</f>
        <v/>
      </c>
      <c r="M13" s="82">
        <f>IFERROR(AVERAGEIFS(统调负荷!$Q:$Q,统调负荷!$B:$B,M$3,统调负荷!$C:$C,$A13)/10,"")</f>
        <v/>
      </c>
      <c r="N13" s="82">
        <f>IFERROR(AVERAGEIFS(统调负荷!$Q:$Q,统调负荷!$B:$B,N$3,统调负荷!$C:$C,$A13)/10,"")</f>
        <v/>
      </c>
      <c r="O13" s="82">
        <f>IFERROR(AVERAGEIFS(统调负荷!$Q:$Q,统调负荷!$B:$B,O$3,统调负荷!$C:$C,$A13)/10,"")</f>
        <v/>
      </c>
      <c r="P13" s="82">
        <f>IFERROR(AVERAGEIFS(统调负荷!$Q:$Q,统调负荷!$B:$B,P$3,统调负荷!$C:$C,$A13)/10,"")</f>
        <v/>
      </c>
      <c r="Q13" s="82">
        <f>IFERROR(AVERAGEIFS(统调负荷!$Q:$Q,统调负荷!$B:$B,Q$3,统调负荷!$C:$C,$A13)/10,"")</f>
        <v/>
      </c>
      <c r="R13" s="82">
        <f>IFERROR(AVERAGEIFS(统调负荷!$Q:$Q,统调负荷!$B:$B,R$3,统调负荷!$C:$C,$A13)/10,"")</f>
        <v/>
      </c>
      <c r="S13" s="82">
        <f>IFERROR(AVERAGEIFS(统调负荷!$Q:$Q,统调负荷!$B:$B,S$3,统调负荷!$C:$C,$A13)/10,"")</f>
        <v/>
      </c>
      <c r="T13" s="82">
        <f>IFERROR(AVERAGEIFS(统调负荷!$Q:$Q,统调负荷!$B:$B,T$3,统调负荷!$C:$C,$A13)/10,"")</f>
        <v/>
      </c>
      <c r="U13" s="82">
        <f>IFERROR(AVERAGEIFS(统调负荷!$Q:$Q,统调负荷!$B:$B,U$3,统调负荷!$C:$C,$A13)/10,"")</f>
        <v/>
      </c>
      <c r="V13" s="82">
        <f>IFERROR(AVERAGEIFS(统调负荷!$Q:$Q,统调负荷!$B:$B,V$3,统调负荷!$C:$C,$A13)/10,"")</f>
        <v/>
      </c>
      <c r="W13" s="82">
        <f>IFERROR(AVERAGEIFS(统调负荷!$Q:$Q,统调负荷!$B:$B,W$3,统调负荷!$C:$C,$A13)/10,"")</f>
        <v/>
      </c>
      <c r="X13" s="82">
        <f>IFERROR(AVERAGEIFS(统调负荷!$Q:$Q,统调负荷!$B:$B,X$3,统调负荷!$C:$C,$A13)/10,"")</f>
        <v/>
      </c>
      <c r="Y13" s="82">
        <f>IFERROR(AVERAGEIFS(统调负荷!$Q:$Q,统调负荷!$B:$B,Y$3,统调负荷!$C:$C,$A13)/10,"")</f>
        <v/>
      </c>
      <c r="Z13" s="82">
        <f>IFERROR(AVERAGEIFS(统调负荷!$Q:$Q,统调负荷!$B:$B,Z$3,统调负荷!$C:$C,$A13)/10,"")</f>
        <v/>
      </c>
      <c r="AA13" s="82">
        <f>IFERROR(AVERAGEIFS(统调负荷!$Q:$Q,统调负荷!$B:$B,AA$3,统调负荷!$C:$C,$A13)/10,"")</f>
        <v/>
      </c>
      <c r="AB13" s="82">
        <f>IFERROR(AVERAGEIFS(统调负荷!$Q:$Q,统调负荷!$B:$B,AB$3,统调负荷!$C:$C,$A13)/10,"")</f>
        <v/>
      </c>
      <c r="AC13" s="82">
        <f>IFERROR(AVERAGEIFS(统调负荷!$Q:$Q,统调负荷!$B:$B,AC$3,统调负荷!$C:$C,$A13)/10,"")</f>
        <v/>
      </c>
      <c r="AD13" s="82" t="n"/>
      <c r="AE13" s="23">
        <f>检修、备用和必开!$A11</f>
        <v/>
      </c>
      <c r="AF13" s="108">
        <f>IFERROR(OFFSET($A$3,ROW(AE10)*2,COLUMN(E12))-OFFSET($A$3,ROW(AE10)*2-1,COLUMN(E12)),"")</f>
        <v/>
      </c>
      <c r="AG13" s="108">
        <f>IFERROR(OFFSET($A$3,ROW(AF10)*2,COLUMN(F12))-OFFSET($A$3,ROW(AF10)*2-1,COLUMN(F12)),"")</f>
        <v/>
      </c>
      <c r="AH13" s="108">
        <f>IFERROR(OFFSET($A$3,ROW(AG10)*2,COLUMN(G12))-OFFSET($A$3,ROW(AG10)*2-1,COLUMN(G12)),"")</f>
        <v/>
      </c>
      <c r="AI13" s="108">
        <f>IFERROR(OFFSET($A$3,ROW(AH10)*2,COLUMN(H12))-OFFSET($A$3,ROW(AH10)*2-1,COLUMN(H12)),"")</f>
        <v/>
      </c>
      <c r="AJ13" s="108">
        <f>IFERROR(OFFSET($A$3,ROW(AI10)*2,COLUMN(I12))-OFFSET($A$3,ROW(AI10)*2-1,COLUMN(I12)),"")</f>
        <v/>
      </c>
      <c r="AK13" s="108">
        <f>IFERROR(OFFSET($A$3,ROW(AJ10)*2,COLUMN(J12))-OFFSET($A$3,ROW(AJ10)*2-1,COLUMN(J12)),"")</f>
        <v/>
      </c>
      <c r="AL13" s="108">
        <f>IFERROR(OFFSET($A$3,ROW(AK10)*2,COLUMN(K12))-OFFSET($A$3,ROW(AK10)*2-1,COLUMN(K12)),"")</f>
        <v/>
      </c>
      <c r="AM13" s="108">
        <f>IFERROR(OFFSET($A$3,ROW(AL10)*2,COLUMN(L12))-OFFSET($A$3,ROW(AL10)*2-1,COLUMN(L12)),"")</f>
        <v/>
      </c>
      <c r="AN13" s="108">
        <f>IFERROR(OFFSET($A$3,ROW(AM10)*2,COLUMN(M12))-OFFSET($A$3,ROW(AM10)*2-1,COLUMN(M12)),"")</f>
        <v/>
      </c>
      <c r="AO13" s="108">
        <f>IFERROR(OFFSET($A$3,ROW(AN10)*2,COLUMN(N12))-OFFSET($A$3,ROW(AN10)*2-1,COLUMN(N12)),"")</f>
        <v/>
      </c>
      <c r="AP13" s="108">
        <f>IFERROR(OFFSET($A$3,ROW(AO10)*2,COLUMN(O12))-OFFSET($A$3,ROW(AO10)*2-1,COLUMN(O12)),"")</f>
        <v/>
      </c>
      <c r="AQ13" s="108">
        <f>IFERROR(OFFSET($A$3,ROW(AP10)*2,COLUMN(P12))-OFFSET($A$3,ROW(AP10)*2-1,COLUMN(P12)),"")</f>
        <v/>
      </c>
      <c r="AR13" s="108">
        <f>IFERROR(OFFSET($A$3,ROW(AQ10)*2,COLUMN(Q12))-OFFSET($A$3,ROW(AQ10)*2-1,COLUMN(Q12)),"")</f>
        <v/>
      </c>
      <c r="AS13" s="108">
        <f>IFERROR(OFFSET($A$3,ROW(AR10)*2,COLUMN(R12))-OFFSET($A$3,ROW(AR10)*2-1,COLUMN(R12)),"")</f>
        <v/>
      </c>
      <c r="AT13" s="108">
        <f>IFERROR(OFFSET($A$3,ROW(AS10)*2,COLUMN(S12))-OFFSET($A$3,ROW(AS10)*2-1,COLUMN(S12)),"")</f>
        <v/>
      </c>
      <c r="AU13" s="108">
        <f>IFERROR(OFFSET($A$3,ROW(AT10)*2,COLUMN(T12))-OFFSET($A$3,ROW(AT10)*2-1,COLUMN(T12)),"")</f>
        <v/>
      </c>
      <c r="AV13" s="108">
        <f>IFERROR(OFFSET($A$3,ROW(AU10)*2,COLUMN(U12))-OFFSET($A$3,ROW(AU10)*2-1,COLUMN(U12)),"")</f>
        <v/>
      </c>
      <c r="AW13" s="108">
        <f>IFERROR(OFFSET($A$3,ROW(AV10)*2,COLUMN(V12))-OFFSET($A$3,ROW(AV10)*2-1,COLUMN(V12)),"")</f>
        <v/>
      </c>
      <c r="AX13" s="108">
        <f>IFERROR(OFFSET($A$3,ROW(AW10)*2,COLUMN(W12))-OFFSET($A$3,ROW(AW10)*2-1,COLUMN(W12)),"")</f>
        <v/>
      </c>
      <c r="AY13" s="108">
        <f>IFERROR(OFFSET($A$3,ROW(AX10)*2,COLUMN(X12))-OFFSET($A$3,ROW(AX10)*2-1,COLUMN(X12)),"")</f>
        <v/>
      </c>
      <c r="AZ13" s="108">
        <f>IFERROR(OFFSET($A$3,ROW(AY10)*2,COLUMN(Y12))-OFFSET($A$3,ROW(AY10)*2-1,COLUMN(Y12)),"")</f>
        <v/>
      </c>
      <c r="BA13" s="108">
        <f>IFERROR(OFFSET($A$3,ROW(AZ10)*2,COLUMN(Z12))-OFFSET($A$3,ROW(AZ10)*2-1,COLUMN(Z12)),"")</f>
        <v/>
      </c>
      <c r="BB13" s="108">
        <f>IFERROR(OFFSET($A$3,ROW(BA10)*2,COLUMN(AA12))-OFFSET($A$3,ROW(BA10)*2-1,COLUMN(AA12)),"")</f>
        <v/>
      </c>
      <c r="BC13" s="108">
        <f>IFERROR(OFFSET($A$3,ROW(BB10)*2,COLUMN(AB12))-OFFSET($A$3,ROW(BB10)*2-1,COLUMN(AB12)),"")</f>
        <v/>
      </c>
    </row>
    <row r="14" customFormat="1" s="80">
      <c r="A14" s="97">
        <f>统调负荷24小时!A14</f>
        <v/>
      </c>
      <c r="B14" s="110" t="inlineStr">
        <is>
          <t>预测</t>
        </is>
      </c>
      <c r="C14" s="84">
        <f>IFERROR(AVERAGE(F14:AC14),"")</f>
        <v/>
      </c>
      <c r="D14" s="91">
        <f>IFERROR(MAX(F14:AC14),"")</f>
        <v/>
      </c>
      <c r="E14" s="91">
        <f>IFERROR(MIN(F14:AC14),"")</f>
        <v/>
      </c>
      <c r="F14" s="82">
        <f>IFERROR(AVERAGEIFS(统调负荷!$H:$H,统调负荷!$B:$B,F$3,统调负荷!$C:$C,$A14)/10,"")</f>
        <v/>
      </c>
      <c r="G14" s="82">
        <f>IFERROR(AVERAGEIFS(统调负荷!$H:$H,统调负荷!$B:$B,G$3,统调负荷!$C:$C,$A14)/10,"")</f>
        <v/>
      </c>
      <c r="H14" s="82">
        <f>IFERROR(AVERAGEIFS(统调负荷!$H:$H,统调负荷!$B:$B,H$3,统调负荷!$C:$C,$A14)/10,"")</f>
        <v/>
      </c>
      <c r="I14" s="82">
        <f>IFERROR(AVERAGEIFS(统调负荷!$H:$H,统调负荷!$B:$B,I$3,统调负荷!$C:$C,$A14)/10,"")</f>
        <v/>
      </c>
      <c r="J14" s="82">
        <f>IFERROR(AVERAGEIFS(统调负荷!$H:$H,统调负荷!$B:$B,J$3,统调负荷!$C:$C,$A14)/10,"")</f>
        <v/>
      </c>
      <c r="K14" s="82">
        <f>IFERROR(AVERAGEIFS(统调负荷!$H:$H,统调负荷!$B:$B,K$3,统调负荷!$C:$C,$A14)/10,"")</f>
        <v/>
      </c>
      <c r="L14" s="82">
        <f>IFERROR(AVERAGEIFS(统调负荷!$H:$H,统调负荷!$B:$B,L$3,统调负荷!$C:$C,$A14)/10,"")</f>
        <v/>
      </c>
      <c r="M14" s="82">
        <f>IFERROR(AVERAGEIFS(统调负荷!$H:$H,统调负荷!$B:$B,M$3,统调负荷!$C:$C,$A14)/10,"")</f>
        <v/>
      </c>
      <c r="N14" s="82">
        <f>IFERROR(AVERAGEIFS(统调负荷!$H:$H,统调负荷!$B:$B,N$3,统调负荷!$C:$C,$A14)/10,"")</f>
        <v/>
      </c>
      <c r="O14" s="82">
        <f>IFERROR(AVERAGEIFS(统调负荷!$H:$H,统调负荷!$B:$B,O$3,统调负荷!$C:$C,$A14)/10,"")</f>
        <v/>
      </c>
      <c r="P14" s="82">
        <f>IFERROR(AVERAGEIFS(统调负荷!$H:$H,统调负荷!$B:$B,P$3,统调负荷!$C:$C,$A14)/10,"")</f>
        <v/>
      </c>
      <c r="Q14" s="82">
        <f>IFERROR(AVERAGEIFS(统调负荷!$H:$H,统调负荷!$B:$B,Q$3,统调负荷!$C:$C,$A14)/10,"")</f>
        <v/>
      </c>
      <c r="R14" s="82">
        <f>IFERROR(AVERAGEIFS(统调负荷!$H:$H,统调负荷!$B:$B,R$3,统调负荷!$C:$C,$A14)/10,"")</f>
        <v/>
      </c>
      <c r="S14" s="82">
        <f>IFERROR(AVERAGEIFS(统调负荷!$H:$H,统调负荷!$B:$B,S$3,统调负荷!$C:$C,$A14)/10,"")</f>
        <v/>
      </c>
      <c r="T14" s="82">
        <f>IFERROR(AVERAGEIFS(统调负荷!$H:$H,统调负荷!$B:$B,T$3,统调负荷!$C:$C,$A14)/10,"")</f>
        <v/>
      </c>
      <c r="U14" s="82">
        <f>IFERROR(AVERAGEIFS(统调负荷!$H:$H,统调负荷!$B:$B,U$3,统调负荷!$C:$C,$A14)/10,"")</f>
        <v/>
      </c>
      <c r="V14" s="82">
        <f>IFERROR(AVERAGEIFS(统调负荷!$H:$H,统调负荷!$B:$B,V$3,统调负荷!$C:$C,$A14)/10,"")</f>
        <v/>
      </c>
      <c r="W14" s="82">
        <f>IFERROR(AVERAGEIFS(统调负荷!$H:$H,统调负荷!$B:$B,W$3,统调负荷!$C:$C,$A14)/10,"")</f>
        <v/>
      </c>
      <c r="X14" s="82">
        <f>IFERROR(AVERAGEIFS(统调负荷!$H:$H,统调负荷!$B:$B,X$3,统调负荷!$C:$C,$A14)/10,"")</f>
        <v/>
      </c>
      <c r="Y14" s="82">
        <f>IFERROR(AVERAGEIFS(统调负荷!$H:$H,统调负荷!$B:$B,Y$3,统调负荷!$C:$C,$A14)/10,"")</f>
        <v/>
      </c>
      <c r="Z14" s="82">
        <f>IFERROR(AVERAGEIFS(统调负荷!$H:$H,统调负荷!$B:$B,Z$3,统调负荷!$C:$C,$A14)/10,"")</f>
        <v/>
      </c>
      <c r="AA14" s="82">
        <f>IFERROR(AVERAGEIFS(统调负荷!$H:$H,统调负荷!$B:$B,AA$3,统调负荷!$C:$C,$A14)/10,"")</f>
        <v/>
      </c>
      <c r="AB14" s="82">
        <f>IFERROR(AVERAGEIFS(统调负荷!$H:$H,统调负荷!$B:$B,AB$3,统调负荷!$C:$C,$A14)/10,"")</f>
        <v/>
      </c>
      <c r="AC14" s="82">
        <f>IFERROR(AVERAGEIFS(统调负荷!$H:$H,统调负荷!$B:$B,AC$3,统调负荷!$C:$C,$A14)/10,"")</f>
        <v/>
      </c>
      <c r="AD14" s="82" t="n"/>
      <c r="AE14" s="23">
        <f>检修、备用和必开!$A12</f>
        <v/>
      </c>
      <c r="AF14" s="108">
        <f>IFERROR(OFFSET($A$3,ROW(AE11)*2,COLUMN(E13))-OFFSET($A$3,ROW(AE11)*2-1,COLUMN(E13)),"")</f>
        <v/>
      </c>
      <c r="AG14" s="108">
        <f>IFERROR(OFFSET($A$3,ROW(AF11)*2,COLUMN(F13))-OFFSET($A$3,ROW(AF11)*2-1,COLUMN(F13)),"")</f>
        <v/>
      </c>
      <c r="AH14" s="108">
        <f>IFERROR(OFFSET($A$3,ROW(AG11)*2,COLUMN(G13))-OFFSET($A$3,ROW(AG11)*2-1,COLUMN(G13)),"")</f>
        <v/>
      </c>
      <c r="AI14" s="108">
        <f>IFERROR(OFFSET($A$3,ROW(AH11)*2,COLUMN(H13))-OFFSET($A$3,ROW(AH11)*2-1,COLUMN(H13)),"")</f>
        <v/>
      </c>
      <c r="AJ14" s="108">
        <f>IFERROR(OFFSET($A$3,ROW(AI11)*2,COLUMN(I13))-OFFSET($A$3,ROW(AI11)*2-1,COLUMN(I13)),"")</f>
        <v/>
      </c>
      <c r="AK14" s="108">
        <f>IFERROR(OFFSET($A$3,ROW(AJ11)*2,COLUMN(J13))-OFFSET($A$3,ROW(AJ11)*2-1,COLUMN(J13)),"")</f>
        <v/>
      </c>
      <c r="AL14" s="108">
        <f>IFERROR(OFFSET($A$3,ROW(AK11)*2,COLUMN(K13))-OFFSET($A$3,ROW(AK11)*2-1,COLUMN(K13)),"")</f>
        <v/>
      </c>
      <c r="AM14" s="108">
        <f>IFERROR(OFFSET($A$3,ROW(AL11)*2,COLUMN(L13))-OFFSET($A$3,ROW(AL11)*2-1,COLUMN(L13)),"")</f>
        <v/>
      </c>
      <c r="AN14" s="108">
        <f>IFERROR(OFFSET($A$3,ROW(AM11)*2,COLUMN(M13))-OFFSET($A$3,ROW(AM11)*2-1,COLUMN(M13)),"")</f>
        <v/>
      </c>
      <c r="AO14" s="108">
        <f>IFERROR(OFFSET($A$3,ROW(AN11)*2,COLUMN(N13))-OFFSET($A$3,ROW(AN11)*2-1,COLUMN(N13)),"")</f>
        <v/>
      </c>
      <c r="AP14" s="108">
        <f>IFERROR(OFFSET($A$3,ROW(AO11)*2,COLUMN(O13))-OFFSET($A$3,ROW(AO11)*2-1,COLUMN(O13)),"")</f>
        <v/>
      </c>
      <c r="AQ14" s="108">
        <f>IFERROR(OFFSET($A$3,ROW(AP11)*2,COLUMN(P13))-OFFSET($A$3,ROW(AP11)*2-1,COLUMN(P13)),"")</f>
        <v/>
      </c>
      <c r="AR14" s="108">
        <f>IFERROR(OFFSET($A$3,ROW(AQ11)*2,COLUMN(Q13))-OFFSET($A$3,ROW(AQ11)*2-1,COLUMN(Q13)),"")</f>
        <v/>
      </c>
      <c r="AS14" s="108">
        <f>IFERROR(OFFSET($A$3,ROW(AR11)*2,COLUMN(R13))-OFFSET($A$3,ROW(AR11)*2-1,COLUMN(R13)),"")</f>
        <v/>
      </c>
      <c r="AT14" s="108">
        <f>IFERROR(OFFSET($A$3,ROW(AS11)*2,COLUMN(S13))-OFFSET($A$3,ROW(AS11)*2-1,COLUMN(S13)),"")</f>
        <v/>
      </c>
      <c r="AU14" s="108">
        <f>IFERROR(OFFSET($A$3,ROW(AT11)*2,COLUMN(T13))-OFFSET($A$3,ROW(AT11)*2-1,COLUMN(T13)),"")</f>
        <v/>
      </c>
      <c r="AV14" s="108">
        <f>IFERROR(OFFSET($A$3,ROW(AU11)*2,COLUMN(U13))-OFFSET($A$3,ROW(AU11)*2-1,COLUMN(U13)),"")</f>
        <v/>
      </c>
      <c r="AW14" s="108">
        <f>IFERROR(OFFSET($A$3,ROW(AV11)*2,COLUMN(V13))-OFFSET($A$3,ROW(AV11)*2-1,COLUMN(V13)),"")</f>
        <v/>
      </c>
      <c r="AX14" s="108">
        <f>IFERROR(OFFSET($A$3,ROW(AW11)*2,COLUMN(W13))-OFFSET($A$3,ROW(AW11)*2-1,COLUMN(W13)),"")</f>
        <v/>
      </c>
      <c r="AY14" s="108">
        <f>IFERROR(OFFSET($A$3,ROW(AX11)*2,COLUMN(X13))-OFFSET($A$3,ROW(AX11)*2-1,COLUMN(X13)),"")</f>
        <v/>
      </c>
      <c r="AZ14" s="108">
        <f>IFERROR(OFFSET($A$3,ROW(AY11)*2,COLUMN(Y13))-OFFSET($A$3,ROW(AY11)*2-1,COLUMN(Y13)),"")</f>
        <v/>
      </c>
      <c r="BA14" s="108">
        <f>IFERROR(OFFSET($A$3,ROW(AZ11)*2,COLUMN(Z13))-OFFSET($A$3,ROW(AZ11)*2-1,COLUMN(Z13)),"")</f>
        <v/>
      </c>
      <c r="BB14" s="108">
        <f>IFERROR(OFFSET($A$3,ROW(BA11)*2,COLUMN(AA13))-OFFSET($A$3,ROW(BA11)*2-1,COLUMN(AA13)),"")</f>
        <v/>
      </c>
      <c r="BC14" s="108">
        <f>IFERROR(OFFSET($A$3,ROW(BB11)*2,COLUMN(AB13))-OFFSET($A$3,ROW(BB11)*2-1,COLUMN(AB13)),"")</f>
        <v/>
      </c>
    </row>
    <row r="15" customFormat="1" s="80">
      <c r="A15" s="97">
        <f>统调负荷24小时!A15</f>
        <v/>
      </c>
      <c r="B15" s="110" t="inlineStr">
        <is>
          <t>实际</t>
        </is>
      </c>
      <c r="C15" s="84">
        <f>IFERROR(AVERAGE(F15:AC15),"")</f>
        <v/>
      </c>
      <c r="D15" s="91">
        <f>IFERROR(MAX(F15:AC15),"")</f>
        <v/>
      </c>
      <c r="E15" s="91">
        <f>IFERROR(MIN(F15:AC15),"")</f>
        <v/>
      </c>
      <c r="F15" s="82">
        <f>IFERROR(AVERAGEIFS(统调负荷!$Q:$Q,统调负荷!$B:$B,F$3,统调负荷!$C:$C,$A15)/10,"")</f>
        <v/>
      </c>
      <c r="G15" s="82">
        <f>IFERROR(AVERAGEIFS(统调负荷!$Q:$Q,统调负荷!$B:$B,G$3,统调负荷!$C:$C,$A15)/10,"")</f>
        <v/>
      </c>
      <c r="H15" s="82">
        <f>IFERROR(AVERAGEIFS(统调负荷!$Q:$Q,统调负荷!$B:$B,H$3,统调负荷!$C:$C,$A15)/10,"")</f>
        <v/>
      </c>
      <c r="I15" s="82">
        <f>IFERROR(AVERAGEIFS(统调负荷!$Q:$Q,统调负荷!$B:$B,I$3,统调负荷!$C:$C,$A15)/10,"")</f>
        <v/>
      </c>
      <c r="J15" s="82">
        <f>IFERROR(AVERAGEIFS(统调负荷!$Q:$Q,统调负荷!$B:$B,J$3,统调负荷!$C:$C,$A15)/10,"")</f>
        <v/>
      </c>
      <c r="K15" s="82">
        <f>IFERROR(AVERAGEIFS(统调负荷!$Q:$Q,统调负荷!$B:$B,K$3,统调负荷!$C:$C,$A15)/10,"")</f>
        <v/>
      </c>
      <c r="L15" s="82">
        <f>IFERROR(AVERAGEIFS(统调负荷!$Q:$Q,统调负荷!$B:$B,L$3,统调负荷!$C:$C,$A15)/10,"")</f>
        <v/>
      </c>
      <c r="M15" s="82">
        <f>IFERROR(AVERAGEIFS(统调负荷!$Q:$Q,统调负荷!$B:$B,M$3,统调负荷!$C:$C,$A15)/10,"")</f>
        <v/>
      </c>
      <c r="N15" s="82">
        <f>IFERROR(AVERAGEIFS(统调负荷!$Q:$Q,统调负荷!$B:$B,N$3,统调负荷!$C:$C,$A15)/10,"")</f>
        <v/>
      </c>
      <c r="O15" s="82">
        <f>IFERROR(AVERAGEIFS(统调负荷!$Q:$Q,统调负荷!$B:$B,O$3,统调负荷!$C:$C,$A15)/10,"")</f>
        <v/>
      </c>
      <c r="P15" s="82">
        <f>IFERROR(AVERAGEIFS(统调负荷!$Q:$Q,统调负荷!$B:$B,P$3,统调负荷!$C:$C,$A15)/10,"")</f>
        <v/>
      </c>
      <c r="Q15" s="82">
        <f>IFERROR(AVERAGEIFS(统调负荷!$Q:$Q,统调负荷!$B:$B,Q$3,统调负荷!$C:$C,$A15)/10,"")</f>
        <v/>
      </c>
      <c r="R15" s="82">
        <f>IFERROR(AVERAGEIFS(统调负荷!$Q:$Q,统调负荷!$B:$B,R$3,统调负荷!$C:$C,$A15)/10,"")</f>
        <v/>
      </c>
      <c r="S15" s="82">
        <f>IFERROR(AVERAGEIFS(统调负荷!$Q:$Q,统调负荷!$B:$B,S$3,统调负荷!$C:$C,$A15)/10,"")</f>
        <v/>
      </c>
      <c r="T15" s="82">
        <f>IFERROR(AVERAGEIFS(统调负荷!$Q:$Q,统调负荷!$B:$B,T$3,统调负荷!$C:$C,$A15)/10,"")</f>
        <v/>
      </c>
      <c r="U15" s="82">
        <f>IFERROR(AVERAGEIFS(统调负荷!$Q:$Q,统调负荷!$B:$B,U$3,统调负荷!$C:$C,$A15)/10,"")</f>
        <v/>
      </c>
      <c r="V15" s="82">
        <f>IFERROR(AVERAGEIFS(统调负荷!$Q:$Q,统调负荷!$B:$B,V$3,统调负荷!$C:$C,$A15)/10,"")</f>
        <v/>
      </c>
      <c r="W15" s="82">
        <f>IFERROR(AVERAGEIFS(统调负荷!$Q:$Q,统调负荷!$B:$B,W$3,统调负荷!$C:$C,$A15)/10,"")</f>
        <v/>
      </c>
      <c r="X15" s="82">
        <f>IFERROR(AVERAGEIFS(统调负荷!$Q:$Q,统调负荷!$B:$B,X$3,统调负荷!$C:$C,$A15)/10,"")</f>
        <v/>
      </c>
      <c r="Y15" s="82">
        <f>IFERROR(AVERAGEIFS(统调负荷!$Q:$Q,统调负荷!$B:$B,Y$3,统调负荷!$C:$C,$A15)/10,"")</f>
        <v/>
      </c>
      <c r="Z15" s="82">
        <f>IFERROR(AVERAGEIFS(统调负荷!$Q:$Q,统调负荷!$B:$B,Z$3,统调负荷!$C:$C,$A15)/10,"")</f>
        <v/>
      </c>
      <c r="AA15" s="82">
        <f>IFERROR(AVERAGEIFS(统调负荷!$Q:$Q,统调负荷!$B:$B,AA$3,统调负荷!$C:$C,$A15)/10,"")</f>
        <v/>
      </c>
      <c r="AB15" s="82">
        <f>IFERROR(AVERAGEIFS(统调负荷!$Q:$Q,统调负荷!$B:$B,AB$3,统调负荷!$C:$C,$A15)/10,"")</f>
        <v/>
      </c>
      <c r="AC15" s="82">
        <f>IFERROR(AVERAGEIFS(统调负荷!$Q:$Q,统调负荷!$B:$B,AC$3,统调负荷!$C:$C,$A15)/10,"")</f>
        <v/>
      </c>
      <c r="AD15" s="82" t="n"/>
      <c r="AE15" s="23">
        <f>检修、备用和必开!$A13</f>
        <v/>
      </c>
      <c r="AF15" s="108">
        <f>IFERROR(OFFSET($A$3,ROW(AE12)*2,COLUMN(E14))-OFFSET($A$3,ROW(AE12)*2-1,COLUMN(E14)),"")</f>
        <v/>
      </c>
      <c r="AG15" s="108">
        <f>IFERROR(OFFSET($A$3,ROW(AF12)*2,COLUMN(F14))-OFFSET($A$3,ROW(AF12)*2-1,COLUMN(F14)),"")</f>
        <v/>
      </c>
      <c r="AH15" s="108">
        <f>IFERROR(OFFSET($A$3,ROW(AG12)*2,COLUMN(G14))-OFFSET($A$3,ROW(AG12)*2-1,COLUMN(G14)),"")</f>
        <v/>
      </c>
      <c r="AI15" s="108">
        <f>IFERROR(OFFSET($A$3,ROW(AH12)*2,COLUMN(H14))-OFFSET($A$3,ROW(AH12)*2-1,COLUMN(H14)),"")</f>
        <v/>
      </c>
      <c r="AJ15" s="108">
        <f>IFERROR(OFFSET($A$3,ROW(AI12)*2,COLUMN(I14))-OFFSET($A$3,ROW(AI12)*2-1,COLUMN(I14)),"")</f>
        <v/>
      </c>
      <c r="AK15" s="108">
        <f>IFERROR(OFFSET($A$3,ROW(AJ12)*2,COLUMN(J14))-OFFSET($A$3,ROW(AJ12)*2-1,COLUMN(J14)),"")</f>
        <v/>
      </c>
      <c r="AL15" s="108">
        <f>IFERROR(OFFSET($A$3,ROW(AK12)*2,COLUMN(K14))-OFFSET($A$3,ROW(AK12)*2-1,COLUMN(K14)),"")</f>
        <v/>
      </c>
      <c r="AM15" s="108">
        <f>IFERROR(OFFSET($A$3,ROW(AL12)*2,COLUMN(L14))-OFFSET($A$3,ROW(AL12)*2-1,COLUMN(L14)),"")</f>
        <v/>
      </c>
      <c r="AN15" s="108">
        <f>IFERROR(OFFSET($A$3,ROW(AM12)*2,COLUMN(M14))-OFFSET($A$3,ROW(AM12)*2-1,COLUMN(M14)),"")</f>
        <v/>
      </c>
      <c r="AO15" s="108">
        <f>IFERROR(OFFSET($A$3,ROW(AN12)*2,COLUMN(N14))-OFFSET($A$3,ROW(AN12)*2-1,COLUMN(N14)),"")</f>
        <v/>
      </c>
      <c r="AP15" s="108">
        <f>IFERROR(OFFSET($A$3,ROW(AO12)*2,COLUMN(O14))-OFFSET($A$3,ROW(AO12)*2-1,COLUMN(O14)),"")</f>
        <v/>
      </c>
      <c r="AQ15" s="108">
        <f>IFERROR(OFFSET($A$3,ROW(AP12)*2,COLUMN(P14))-OFFSET($A$3,ROW(AP12)*2-1,COLUMN(P14)),"")</f>
        <v/>
      </c>
      <c r="AR15" s="108">
        <f>IFERROR(OFFSET($A$3,ROW(AQ12)*2,COLUMN(Q14))-OFFSET($A$3,ROW(AQ12)*2-1,COLUMN(Q14)),"")</f>
        <v/>
      </c>
      <c r="AS15" s="108">
        <f>IFERROR(OFFSET($A$3,ROW(AR12)*2,COLUMN(R14))-OFFSET($A$3,ROW(AR12)*2-1,COLUMN(R14)),"")</f>
        <v/>
      </c>
      <c r="AT15" s="108">
        <f>IFERROR(OFFSET($A$3,ROW(AS12)*2,COLUMN(S14))-OFFSET($A$3,ROW(AS12)*2-1,COLUMN(S14)),"")</f>
        <v/>
      </c>
      <c r="AU15" s="108">
        <f>IFERROR(OFFSET($A$3,ROW(AT12)*2,COLUMN(T14))-OFFSET($A$3,ROW(AT12)*2-1,COLUMN(T14)),"")</f>
        <v/>
      </c>
      <c r="AV15" s="108">
        <f>IFERROR(OFFSET($A$3,ROW(AU12)*2,COLUMN(U14))-OFFSET($A$3,ROW(AU12)*2-1,COLUMN(U14)),"")</f>
        <v/>
      </c>
      <c r="AW15" s="108">
        <f>IFERROR(OFFSET($A$3,ROW(AV12)*2,COLUMN(V14))-OFFSET($A$3,ROW(AV12)*2-1,COLUMN(V14)),"")</f>
        <v/>
      </c>
      <c r="AX15" s="108">
        <f>IFERROR(OFFSET($A$3,ROW(AW12)*2,COLUMN(W14))-OFFSET($A$3,ROW(AW12)*2-1,COLUMN(W14)),"")</f>
        <v/>
      </c>
      <c r="AY15" s="108">
        <f>IFERROR(OFFSET($A$3,ROW(AX12)*2,COLUMN(X14))-OFFSET($A$3,ROW(AX12)*2-1,COLUMN(X14)),"")</f>
        <v/>
      </c>
      <c r="AZ15" s="108">
        <f>IFERROR(OFFSET($A$3,ROW(AY12)*2,COLUMN(Y14))-OFFSET($A$3,ROW(AY12)*2-1,COLUMN(Y14)),"")</f>
        <v/>
      </c>
      <c r="BA15" s="108">
        <f>IFERROR(OFFSET($A$3,ROW(AZ12)*2,COLUMN(Z14))-OFFSET($A$3,ROW(AZ12)*2-1,COLUMN(Z14)),"")</f>
        <v/>
      </c>
      <c r="BB15" s="108">
        <f>IFERROR(OFFSET($A$3,ROW(BA12)*2,COLUMN(AA14))-OFFSET($A$3,ROW(BA12)*2-1,COLUMN(AA14)),"")</f>
        <v/>
      </c>
      <c r="BC15" s="108">
        <f>IFERROR(OFFSET($A$3,ROW(BB12)*2,COLUMN(AB14))-OFFSET($A$3,ROW(BB12)*2-1,COLUMN(AB14)),"")</f>
        <v/>
      </c>
    </row>
    <row r="16" customFormat="1" s="80">
      <c r="A16" s="97">
        <f>统调负荷24小时!A16</f>
        <v/>
      </c>
      <c r="B16" s="110" t="inlineStr">
        <is>
          <t>预测</t>
        </is>
      </c>
      <c r="C16" s="84">
        <f>IFERROR(AVERAGE(F16:AC16),"")</f>
        <v/>
      </c>
      <c r="D16" s="91">
        <f>IFERROR(MAX(F16:AC16),"")</f>
        <v/>
      </c>
      <c r="E16" s="91">
        <f>IFERROR(MIN(F16:AC16),"")</f>
        <v/>
      </c>
      <c r="F16" s="82">
        <f>IFERROR(AVERAGEIFS(统调负荷!$H:$H,统调负荷!$B:$B,F$3,统调负荷!$C:$C,$A16)/10,"")</f>
        <v/>
      </c>
      <c r="G16" s="82">
        <f>IFERROR(AVERAGEIFS(统调负荷!$H:$H,统调负荷!$B:$B,G$3,统调负荷!$C:$C,$A16)/10,"")</f>
        <v/>
      </c>
      <c r="H16" s="82">
        <f>IFERROR(AVERAGEIFS(统调负荷!$H:$H,统调负荷!$B:$B,H$3,统调负荷!$C:$C,$A16)/10,"")</f>
        <v/>
      </c>
      <c r="I16" s="82">
        <f>IFERROR(AVERAGEIFS(统调负荷!$H:$H,统调负荷!$B:$B,I$3,统调负荷!$C:$C,$A16)/10,"")</f>
        <v/>
      </c>
      <c r="J16" s="82">
        <f>IFERROR(AVERAGEIFS(统调负荷!$H:$H,统调负荷!$B:$B,J$3,统调负荷!$C:$C,$A16)/10,"")</f>
        <v/>
      </c>
      <c r="K16" s="82">
        <f>IFERROR(AVERAGEIFS(统调负荷!$H:$H,统调负荷!$B:$B,K$3,统调负荷!$C:$C,$A16)/10,"")</f>
        <v/>
      </c>
      <c r="L16" s="82">
        <f>IFERROR(AVERAGEIFS(统调负荷!$H:$H,统调负荷!$B:$B,L$3,统调负荷!$C:$C,$A16)/10,"")</f>
        <v/>
      </c>
      <c r="M16" s="82">
        <f>IFERROR(AVERAGEIFS(统调负荷!$H:$H,统调负荷!$B:$B,M$3,统调负荷!$C:$C,$A16)/10,"")</f>
        <v/>
      </c>
      <c r="N16" s="82">
        <f>IFERROR(AVERAGEIFS(统调负荷!$H:$H,统调负荷!$B:$B,N$3,统调负荷!$C:$C,$A16)/10,"")</f>
        <v/>
      </c>
      <c r="O16" s="82">
        <f>IFERROR(AVERAGEIFS(统调负荷!$H:$H,统调负荷!$B:$B,O$3,统调负荷!$C:$C,$A16)/10,"")</f>
        <v/>
      </c>
      <c r="P16" s="82">
        <f>IFERROR(AVERAGEIFS(统调负荷!$H:$H,统调负荷!$B:$B,P$3,统调负荷!$C:$C,$A16)/10,"")</f>
        <v/>
      </c>
      <c r="Q16" s="82">
        <f>IFERROR(AVERAGEIFS(统调负荷!$H:$H,统调负荷!$B:$B,Q$3,统调负荷!$C:$C,$A16)/10,"")</f>
        <v/>
      </c>
      <c r="R16" s="82">
        <f>IFERROR(AVERAGEIFS(统调负荷!$H:$H,统调负荷!$B:$B,R$3,统调负荷!$C:$C,$A16)/10,"")</f>
        <v/>
      </c>
      <c r="S16" s="82">
        <f>IFERROR(AVERAGEIFS(统调负荷!$H:$H,统调负荷!$B:$B,S$3,统调负荷!$C:$C,$A16)/10,"")</f>
        <v/>
      </c>
      <c r="T16" s="82">
        <f>IFERROR(AVERAGEIFS(统调负荷!$H:$H,统调负荷!$B:$B,T$3,统调负荷!$C:$C,$A16)/10,"")</f>
        <v/>
      </c>
      <c r="U16" s="82">
        <f>IFERROR(AVERAGEIFS(统调负荷!$H:$H,统调负荷!$B:$B,U$3,统调负荷!$C:$C,$A16)/10,"")</f>
        <v/>
      </c>
      <c r="V16" s="82">
        <f>IFERROR(AVERAGEIFS(统调负荷!$H:$H,统调负荷!$B:$B,V$3,统调负荷!$C:$C,$A16)/10,"")</f>
        <v/>
      </c>
      <c r="W16" s="82">
        <f>IFERROR(AVERAGEIFS(统调负荷!$H:$H,统调负荷!$B:$B,W$3,统调负荷!$C:$C,$A16)/10,"")</f>
        <v/>
      </c>
      <c r="X16" s="82">
        <f>IFERROR(AVERAGEIFS(统调负荷!$H:$H,统调负荷!$B:$B,X$3,统调负荷!$C:$C,$A16)/10,"")</f>
        <v/>
      </c>
      <c r="Y16" s="82">
        <f>IFERROR(AVERAGEIFS(统调负荷!$H:$H,统调负荷!$B:$B,Y$3,统调负荷!$C:$C,$A16)/10,"")</f>
        <v/>
      </c>
      <c r="Z16" s="82">
        <f>IFERROR(AVERAGEIFS(统调负荷!$H:$H,统调负荷!$B:$B,Z$3,统调负荷!$C:$C,$A16)/10,"")</f>
        <v/>
      </c>
      <c r="AA16" s="82">
        <f>IFERROR(AVERAGEIFS(统调负荷!$H:$H,统调负荷!$B:$B,AA$3,统调负荷!$C:$C,$A16)/10,"")</f>
        <v/>
      </c>
      <c r="AB16" s="82">
        <f>IFERROR(AVERAGEIFS(统调负荷!$H:$H,统调负荷!$B:$B,AB$3,统调负荷!$C:$C,$A16)/10,"")</f>
        <v/>
      </c>
      <c r="AC16" s="82">
        <f>IFERROR(AVERAGEIFS(统调负荷!$H:$H,统调负荷!$B:$B,AC$3,统调负荷!$C:$C,$A16)/10,"")</f>
        <v/>
      </c>
      <c r="AD16" s="82" t="n"/>
      <c r="AE16" s="23">
        <f>检修、备用和必开!$A14</f>
        <v/>
      </c>
      <c r="AF16" s="108">
        <f>IFERROR(OFFSET($A$3,ROW(AE13)*2,COLUMN(E15))-OFFSET($A$3,ROW(AE13)*2-1,COLUMN(E15)),"")</f>
        <v/>
      </c>
      <c r="AG16" s="108">
        <f>IFERROR(OFFSET($A$3,ROW(AF13)*2,COLUMN(F15))-OFFSET($A$3,ROW(AF13)*2-1,COLUMN(F15)),"")</f>
        <v/>
      </c>
      <c r="AH16" s="108">
        <f>IFERROR(OFFSET($A$3,ROW(AG13)*2,COLUMN(G15))-OFFSET($A$3,ROW(AG13)*2-1,COLUMN(G15)),"")</f>
        <v/>
      </c>
      <c r="AI16" s="108">
        <f>IFERROR(OFFSET($A$3,ROW(AH13)*2,COLUMN(H15))-OFFSET($A$3,ROW(AH13)*2-1,COLUMN(H15)),"")</f>
        <v/>
      </c>
      <c r="AJ16" s="108">
        <f>IFERROR(OFFSET($A$3,ROW(AI13)*2,COLUMN(I15))-OFFSET($A$3,ROW(AI13)*2-1,COLUMN(I15)),"")</f>
        <v/>
      </c>
      <c r="AK16" s="108">
        <f>IFERROR(OFFSET($A$3,ROW(AJ13)*2,COLUMN(J15))-OFFSET($A$3,ROW(AJ13)*2-1,COLUMN(J15)),"")</f>
        <v/>
      </c>
      <c r="AL16" s="108">
        <f>IFERROR(OFFSET($A$3,ROW(AK13)*2,COLUMN(K15))-OFFSET($A$3,ROW(AK13)*2-1,COLUMN(K15)),"")</f>
        <v/>
      </c>
      <c r="AM16" s="108">
        <f>IFERROR(OFFSET($A$3,ROW(AL13)*2,COLUMN(L15))-OFFSET($A$3,ROW(AL13)*2-1,COLUMN(L15)),"")</f>
        <v/>
      </c>
      <c r="AN16" s="108">
        <f>IFERROR(OFFSET($A$3,ROW(AM13)*2,COLUMN(M15))-OFFSET($A$3,ROW(AM13)*2-1,COLUMN(M15)),"")</f>
        <v/>
      </c>
      <c r="AO16" s="108">
        <f>IFERROR(OFFSET($A$3,ROW(AN13)*2,COLUMN(N15))-OFFSET($A$3,ROW(AN13)*2-1,COLUMN(N15)),"")</f>
        <v/>
      </c>
      <c r="AP16" s="108">
        <f>IFERROR(OFFSET($A$3,ROW(AO13)*2,COLUMN(O15))-OFFSET($A$3,ROW(AO13)*2-1,COLUMN(O15)),"")</f>
        <v/>
      </c>
      <c r="AQ16" s="108">
        <f>IFERROR(OFFSET($A$3,ROW(AP13)*2,COLUMN(P15))-OFFSET($A$3,ROW(AP13)*2-1,COLUMN(P15)),"")</f>
        <v/>
      </c>
      <c r="AR16" s="108">
        <f>IFERROR(OFFSET($A$3,ROW(AQ13)*2,COLUMN(Q15))-OFFSET($A$3,ROW(AQ13)*2-1,COLUMN(Q15)),"")</f>
        <v/>
      </c>
      <c r="AS16" s="108">
        <f>IFERROR(OFFSET($A$3,ROW(AR13)*2,COLUMN(R15))-OFFSET($A$3,ROW(AR13)*2-1,COLUMN(R15)),"")</f>
        <v/>
      </c>
      <c r="AT16" s="108">
        <f>IFERROR(OFFSET($A$3,ROW(AS13)*2,COLUMN(S15))-OFFSET($A$3,ROW(AS13)*2-1,COLUMN(S15)),"")</f>
        <v/>
      </c>
      <c r="AU16" s="108">
        <f>IFERROR(OFFSET($A$3,ROW(AT13)*2,COLUMN(T15))-OFFSET($A$3,ROW(AT13)*2-1,COLUMN(T15)),"")</f>
        <v/>
      </c>
      <c r="AV16" s="108">
        <f>IFERROR(OFFSET($A$3,ROW(AU13)*2,COLUMN(U15))-OFFSET($A$3,ROW(AU13)*2-1,COLUMN(U15)),"")</f>
        <v/>
      </c>
      <c r="AW16" s="108">
        <f>IFERROR(OFFSET($A$3,ROW(AV13)*2,COLUMN(V15))-OFFSET($A$3,ROW(AV13)*2-1,COLUMN(V15)),"")</f>
        <v/>
      </c>
      <c r="AX16" s="108">
        <f>IFERROR(OFFSET($A$3,ROW(AW13)*2,COLUMN(W15))-OFFSET($A$3,ROW(AW13)*2-1,COLUMN(W15)),"")</f>
        <v/>
      </c>
      <c r="AY16" s="108">
        <f>IFERROR(OFFSET($A$3,ROW(AX13)*2,COLUMN(X15))-OFFSET($A$3,ROW(AX13)*2-1,COLUMN(X15)),"")</f>
        <v/>
      </c>
      <c r="AZ16" s="108">
        <f>IFERROR(OFFSET($A$3,ROW(AY13)*2,COLUMN(Y15))-OFFSET($A$3,ROW(AY13)*2-1,COLUMN(Y15)),"")</f>
        <v/>
      </c>
      <c r="BA16" s="108">
        <f>IFERROR(OFFSET($A$3,ROW(AZ13)*2,COLUMN(Z15))-OFFSET($A$3,ROW(AZ13)*2-1,COLUMN(Z15)),"")</f>
        <v/>
      </c>
      <c r="BB16" s="108">
        <f>IFERROR(OFFSET($A$3,ROW(BA13)*2,COLUMN(AA15))-OFFSET($A$3,ROW(BA13)*2-1,COLUMN(AA15)),"")</f>
        <v/>
      </c>
      <c r="BC16" s="108">
        <f>IFERROR(OFFSET($A$3,ROW(BB13)*2,COLUMN(AB15))-OFFSET($A$3,ROW(BB13)*2-1,COLUMN(AB15)),"")</f>
        <v/>
      </c>
    </row>
    <row r="17" customFormat="1" s="80">
      <c r="A17" s="97">
        <f>统调负荷24小时!A17</f>
        <v/>
      </c>
      <c r="B17" s="110" t="inlineStr">
        <is>
          <t>实际</t>
        </is>
      </c>
      <c r="C17" s="84">
        <f>IFERROR(AVERAGE(F17:AC17),"")</f>
        <v/>
      </c>
      <c r="D17" s="91">
        <f>IFERROR(MAX(F17:AC17),"")</f>
        <v/>
      </c>
      <c r="E17" s="91">
        <f>IFERROR(MIN(F17:AC17),"")</f>
        <v/>
      </c>
      <c r="F17" s="82">
        <f>IFERROR(AVERAGEIFS(统调负荷!$Q:$Q,统调负荷!$B:$B,F$3,统调负荷!$C:$C,$A17)/10,"")</f>
        <v/>
      </c>
      <c r="G17" s="82">
        <f>IFERROR(AVERAGEIFS(统调负荷!$Q:$Q,统调负荷!$B:$B,G$3,统调负荷!$C:$C,$A17)/10,"")</f>
        <v/>
      </c>
      <c r="H17" s="82">
        <f>IFERROR(AVERAGEIFS(统调负荷!$Q:$Q,统调负荷!$B:$B,H$3,统调负荷!$C:$C,$A17)/10,"")</f>
        <v/>
      </c>
      <c r="I17" s="82">
        <f>IFERROR(AVERAGEIFS(统调负荷!$Q:$Q,统调负荷!$B:$B,I$3,统调负荷!$C:$C,$A17)/10,"")</f>
        <v/>
      </c>
      <c r="J17" s="82">
        <f>IFERROR(AVERAGEIFS(统调负荷!$Q:$Q,统调负荷!$B:$B,J$3,统调负荷!$C:$C,$A17)/10,"")</f>
        <v/>
      </c>
      <c r="K17" s="82">
        <f>IFERROR(AVERAGEIFS(统调负荷!$Q:$Q,统调负荷!$B:$B,K$3,统调负荷!$C:$C,$A17)/10,"")</f>
        <v/>
      </c>
      <c r="L17" s="82">
        <f>IFERROR(AVERAGEIFS(统调负荷!$Q:$Q,统调负荷!$B:$B,L$3,统调负荷!$C:$C,$A17)/10,"")</f>
        <v/>
      </c>
      <c r="M17" s="82">
        <f>IFERROR(AVERAGEIFS(统调负荷!$Q:$Q,统调负荷!$B:$B,M$3,统调负荷!$C:$C,$A17)/10,"")</f>
        <v/>
      </c>
      <c r="N17" s="82">
        <f>IFERROR(AVERAGEIFS(统调负荷!$Q:$Q,统调负荷!$B:$B,N$3,统调负荷!$C:$C,$A17)/10,"")</f>
        <v/>
      </c>
      <c r="O17" s="82">
        <f>IFERROR(AVERAGEIFS(统调负荷!$Q:$Q,统调负荷!$B:$B,O$3,统调负荷!$C:$C,$A17)/10,"")</f>
        <v/>
      </c>
      <c r="P17" s="82">
        <f>IFERROR(AVERAGEIFS(统调负荷!$Q:$Q,统调负荷!$B:$B,P$3,统调负荷!$C:$C,$A17)/10,"")</f>
        <v/>
      </c>
      <c r="Q17" s="82">
        <f>IFERROR(AVERAGEIFS(统调负荷!$Q:$Q,统调负荷!$B:$B,Q$3,统调负荷!$C:$C,$A17)/10,"")</f>
        <v/>
      </c>
      <c r="R17" s="82">
        <f>IFERROR(AVERAGEIFS(统调负荷!$Q:$Q,统调负荷!$B:$B,R$3,统调负荷!$C:$C,$A17)/10,"")</f>
        <v/>
      </c>
      <c r="S17" s="82">
        <f>IFERROR(AVERAGEIFS(统调负荷!$Q:$Q,统调负荷!$B:$B,S$3,统调负荷!$C:$C,$A17)/10,"")</f>
        <v/>
      </c>
      <c r="T17" s="82">
        <f>IFERROR(AVERAGEIFS(统调负荷!$Q:$Q,统调负荷!$B:$B,T$3,统调负荷!$C:$C,$A17)/10,"")</f>
        <v/>
      </c>
      <c r="U17" s="82">
        <f>IFERROR(AVERAGEIFS(统调负荷!$Q:$Q,统调负荷!$B:$B,U$3,统调负荷!$C:$C,$A17)/10,"")</f>
        <v/>
      </c>
      <c r="V17" s="82">
        <f>IFERROR(AVERAGEIFS(统调负荷!$Q:$Q,统调负荷!$B:$B,V$3,统调负荷!$C:$C,$A17)/10,"")</f>
        <v/>
      </c>
      <c r="W17" s="82">
        <f>IFERROR(AVERAGEIFS(统调负荷!$Q:$Q,统调负荷!$B:$B,W$3,统调负荷!$C:$C,$A17)/10,"")</f>
        <v/>
      </c>
      <c r="X17" s="82">
        <f>IFERROR(AVERAGEIFS(统调负荷!$Q:$Q,统调负荷!$B:$B,X$3,统调负荷!$C:$C,$A17)/10,"")</f>
        <v/>
      </c>
      <c r="Y17" s="82">
        <f>IFERROR(AVERAGEIFS(统调负荷!$Q:$Q,统调负荷!$B:$B,Y$3,统调负荷!$C:$C,$A17)/10,"")</f>
        <v/>
      </c>
      <c r="Z17" s="82">
        <f>IFERROR(AVERAGEIFS(统调负荷!$Q:$Q,统调负荷!$B:$B,Z$3,统调负荷!$C:$C,$A17)/10,"")</f>
        <v/>
      </c>
      <c r="AA17" s="82">
        <f>IFERROR(AVERAGEIFS(统调负荷!$Q:$Q,统调负荷!$B:$B,AA$3,统调负荷!$C:$C,$A17)/10,"")</f>
        <v/>
      </c>
      <c r="AB17" s="82">
        <f>IFERROR(AVERAGEIFS(统调负荷!$Q:$Q,统调负荷!$B:$B,AB$3,统调负荷!$C:$C,$A17)/10,"")</f>
        <v/>
      </c>
      <c r="AC17" s="82">
        <f>IFERROR(AVERAGEIFS(统调负荷!$Q:$Q,统调负荷!$B:$B,AC$3,统调负荷!$C:$C,$A17)/10,"")</f>
        <v/>
      </c>
      <c r="AD17" s="82" t="n"/>
      <c r="AE17" s="23">
        <f>检修、备用和必开!$A15</f>
        <v/>
      </c>
      <c r="AF17" s="108">
        <f>IFERROR(OFFSET($A$3,ROW(AE14)*2,COLUMN(E16))-OFFSET($A$3,ROW(AE14)*2-1,COLUMN(E16)),"")</f>
        <v/>
      </c>
      <c r="AG17" s="108">
        <f>IFERROR(OFFSET($A$3,ROW(AF14)*2,COLUMN(F16))-OFFSET($A$3,ROW(AF14)*2-1,COLUMN(F16)),"")</f>
        <v/>
      </c>
      <c r="AH17" s="108">
        <f>IFERROR(OFFSET($A$3,ROW(AG14)*2,COLUMN(G16))-OFFSET($A$3,ROW(AG14)*2-1,COLUMN(G16)),"")</f>
        <v/>
      </c>
      <c r="AI17" s="108">
        <f>IFERROR(OFFSET($A$3,ROW(AH14)*2,COLUMN(H16))-OFFSET($A$3,ROW(AH14)*2-1,COLUMN(H16)),"")</f>
        <v/>
      </c>
      <c r="AJ17" s="108">
        <f>IFERROR(OFFSET($A$3,ROW(AI14)*2,COLUMN(I16))-OFFSET($A$3,ROW(AI14)*2-1,COLUMN(I16)),"")</f>
        <v/>
      </c>
      <c r="AK17" s="108">
        <f>IFERROR(OFFSET($A$3,ROW(AJ14)*2,COLUMN(J16))-OFFSET($A$3,ROW(AJ14)*2-1,COLUMN(J16)),"")</f>
        <v/>
      </c>
      <c r="AL17" s="108">
        <f>IFERROR(OFFSET($A$3,ROW(AK14)*2,COLUMN(K16))-OFFSET($A$3,ROW(AK14)*2-1,COLUMN(K16)),"")</f>
        <v/>
      </c>
      <c r="AM17" s="108">
        <f>IFERROR(OFFSET($A$3,ROW(AL14)*2,COLUMN(L16))-OFFSET($A$3,ROW(AL14)*2-1,COLUMN(L16)),"")</f>
        <v/>
      </c>
      <c r="AN17" s="108">
        <f>IFERROR(OFFSET($A$3,ROW(AM14)*2,COLUMN(M16))-OFFSET($A$3,ROW(AM14)*2-1,COLUMN(M16)),"")</f>
        <v/>
      </c>
      <c r="AO17" s="108">
        <f>IFERROR(OFFSET($A$3,ROW(AN14)*2,COLUMN(N16))-OFFSET($A$3,ROW(AN14)*2-1,COLUMN(N16)),"")</f>
        <v/>
      </c>
      <c r="AP17" s="108">
        <f>IFERROR(OFFSET($A$3,ROW(AO14)*2,COLUMN(O16))-OFFSET($A$3,ROW(AO14)*2-1,COLUMN(O16)),"")</f>
        <v/>
      </c>
      <c r="AQ17" s="108">
        <f>IFERROR(OFFSET($A$3,ROW(AP14)*2,COLUMN(P16))-OFFSET($A$3,ROW(AP14)*2-1,COLUMN(P16)),"")</f>
        <v/>
      </c>
      <c r="AR17" s="108">
        <f>IFERROR(OFFSET($A$3,ROW(AQ14)*2,COLUMN(Q16))-OFFSET($A$3,ROW(AQ14)*2-1,COLUMN(Q16)),"")</f>
        <v/>
      </c>
      <c r="AS17" s="108">
        <f>IFERROR(OFFSET($A$3,ROW(AR14)*2,COLUMN(R16))-OFFSET($A$3,ROW(AR14)*2-1,COLUMN(R16)),"")</f>
        <v/>
      </c>
      <c r="AT17" s="108">
        <f>IFERROR(OFFSET($A$3,ROW(AS14)*2,COLUMN(S16))-OFFSET($A$3,ROW(AS14)*2-1,COLUMN(S16)),"")</f>
        <v/>
      </c>
      <c r="AU17" s="108">
        <f>IFERROR(OFFSET($A$3,ROW(AT14)*2,COLUMN(T16))-OFFSET($A$3,ROW(AT14)*2-1,COLUMN(T16)),"")</f>
        <v/>
      </c>
      <c r="AV17" s="108">
        <f>IFERROR(OFFSET($A$3,ROW(AU14)*2,COLUMN(U16))-OFFSET($A$3,ROW(AU14)*2-1,COLUMN(U16)),"")</f>
        <v/>
      </c>
      <c r="AW17" s="108">
        <f>IFERROR(OFFSET($A$3,ROW(AV14)*2,COLUMN(V16))-OFFSET($A$3,ROW(AV14)*2-1,COLUMN(V16)),"")</f>
        <v/>
      </c>
      <c r="AX17" s="108">
        <f>IFERROR(OFFSET($A$3,ROW(AW14)*2,COLUMN(W16))-OFFSET($A$3,ROW(AW14)*2-1,COLUMN(W16)),"")</f>
        <v/>
      </c>
      <c r="AY17" s="108">
        <f>IFERROR(OFFSET($A$3,ROW(AX14)*2,COLUMN(X16))-OFFSET($A$3,ROW(AX14)*2-1,COLUMN(X16)),"")</f>
        <v/>
      </c>
      <c r="AZ17" s="108">
        <f>IFERROR(OFFSET($A$3,ROW(AY14)*2,COLUMN(Y16))-OFFSET($A$3,ROW(AY14)*2-1,COLUMN(Y16)),"")</f>
        <v/>
      </c>
      <c r="BA17" s="108">
        <f>IFERROR(OFFSET($A$3,ROW(AZ14)*2,COLUMN(Z16))-OFFSET($A$3,ROW(AZ14)*2-1,COLUMN(Z16)),"")</f>
        <v/>
      </c>
      <c r="BB17" s="108">
        <f>IFERROR(OFFSET($A$3,ROW(BA14)*2,COLUMN(AA16))-OFFSET($A$3,ROW(BA14)*2-1,COLUMN(AA16)),"")</f>
        <v/>
      </c>
      <c r="BC17" s="108">
        <f>IFERROR(OFFSET($A$3,ROW(BB14)*2,COLUMN(AB16))-OFFSET($A$3,ROW(BB14)*2-1,COLUMN(AB16)),"")</f>
        <v/>
      </c>
    </row>
    <row r="18" customFormat="1" s="80">
      <c r="A18" s="97">
        <f>统调负荷24小时!A18</f>
        <v/>
      </c>
      <c r="B18" s="110" t="inlineStr">
        <is>
          <t>预测</t>
        </is>
      </c>
      <c r="C18" s="84">
        <f>IFERROR(AVERAGE(F18:AC18),"")</f>
        <v/>
      </c>
      <c r="D18" s="91">
        <f>IFERROR(MAX(F18:AC18),"")</f>
        <v/>
      </c>
      <c r="E18" s="91">
        <f>IFERROR(MIN(F18:AC18),"")</f>
        <v/>
      </c>
      <c r="F18" s="82">
        <f>IFERROR(AVERAGEIFS(统调负荷!$H:$H,统调负荷!$B:$B,F$3,统调负荷!$C:$C,$A18)/10,"")</f>
        <v/>
      </c>
      <c r="G18" s="82">
        <f>IFERROR(AVERAGEIFS(统调负荷!$H:$H,统调负荷!$B:$B,G$3,统调负荷!$C:$C,$A18)/10,"")</f>
        <v/>
      </c>
      <c r="H18" s="82">
        <f>IFERROR(AVERAGEIFS(统调负荷!$H:$H,统调负荷!$B:$B,H$3,统调负荷!$C:$C,$A18)/10,"")</f>
        <v/>
      </c>
      <c r="I18" s="82">
        <f>IFERROR(AVERAGEIFS(统调负荷!$H:$H,统调负荷!$B:$B,I$3,统调负荷!$C:$C,$A18)/10,"")</f>
        <v/>
      </c>
      <c r="J18" s="82">
        <f>IFERROR(AVERAGEIFS(统调负荷!$H:$H,统调负荷!$B:$B,J$3,统调负荷!$C:$C,$A18)/10,"")</f>
        <v/>
      </c>
      <c r="K18" s="82">
        <f>IFERROR(AVERAGEIFS(统调负荷!$H:$H,统调负荷!$B:$B,K$3,统调负荷!$C:$C,$A18)/10,"")</f>
        <v/>
      </c>
      <c r="L18" s="82">
        <f>IFERROR(AVERAGEIFS(统调负荷!$H:$H,统调负荷!$B:$B,L$3,统调负荷!$C:$C,$A18)/10,"")</f>
        <v/>
      </c>
      <c r="M18" s="82">
        <f>IFERROR(AVERAGEIFS(统调负荷!$H:$H,统调负荷!$B:$B,M$3,统调负荷!$C:$C,$A18)/10,"")</f>
        <v/>
      </c>
      <c r="N18" s="82">
        <f>IFERROR(AVERAGEIFS(统调负荷!$H:$H,统调负荷!$B:$B,N$3,统调负荷!$C:$C,$A18)/10,"")</f>
        <v/>
      </c>
      <c r="O18" s="82">
        <f>IFERROR(AVERAGEIFS(统调负荷!$H:$H,统调负荷!$B:$B,O$3,统调负荷!$C:$C,$A18)/10,"")</f>
        <v/>
      </c>
      <c r="P18" s="82">
        <f>IFERROR(AVERAGEIFS(统调负荷!$H:$H,统调负荷!$B:$B,P$3,统调负荷!$C:$C,$A18)/10,"")</f>
        <v/>
      </c>
      <c r="Q18" s="82">
        <f>IFERROR(AVERAGEIFS(统调负荷!$H:$H,统调负荷!$B:$B,Q$3,统调负荷!$C:$C,$A18)/10,"")</f>
        <v/>
      </c>
      <c r="R18" s="82">
        <f>IFERROR(AVERAGEIFS(统调负荷!$H:$H,统调负荷!$B:$B,R$3,统调负荷!$C:$C,$A18)/10,"")</f>
        <v/>
      </c>
      <c r="S18" s="82">
        <f>IFERROR(AVERAGEIFS(统调负荷!$H:$H,统调负荷!$B:$B,S$3,统调负荷!$C:$C,$A18)/10,"")</f>
        <v/>
      </c>
      <c r="T18" s="82">
        <f>IFERROR(AVERAGEIFS(统调负荷!$H:$H,统调负荷!$B:$B,T$3,统调负荷!$C:$C,$A18)/10,"")</f>
        <v/>
      </c>
      <c r="U18" s="82">
        <f>IFERROR(AVERAGEIFS(统调负荷!$H:$H,统调负荷!$B:$B,U$3,统调负荷!$C:$C,$A18)/10,"")</f>
        <v/>
      </c>
      <c r="V18" s="82">
        <f>IFERROR(AVERAGEIFS(统调负荷!$H:$H,统调负荷!$B:$B,V$3,统调负荷!$C:$C,$A18)/10,"")</f>
        <v/>
      </c>
      <c r="W18" s="82">
        <f>IFERROR(AVERAGEIFS(统调负荷!$H:$H,统调负荷!$B:$B,W$3,统调负荷!$C:$C,$A18)/10,"")</f>
        <v/>
      </c>
      <c r="X18" s="82">
        <f>IFERROR(AVERAGEIFS(统调负荷!$H:$H,统调负荷!$B:$B,X$3,统调负荷!$C:$C,$A18)/10,"")</f>
        <v/>
      </c>
      <c r="Y18" s="82">
        <f>IFERROR(AVERAGEIFS(统调负荷!$H:$H,统调负荷!$B:$B,Y$3,统调负荷!$C:$C,$A18)/10,"")</f>
        <v/>
      </c>
      <c r="Z18" s="82">
        <f>IFERROR(AVERAGEIFS(统调负荷!$H:$H,统调负荷!$B:$B,Z$3,统调负荷!$C:$C,$A18)/10,"")</f>
        <v/>
      </c>
      <c r="AA18" s="82">
        <f>IFERROR(AVERAGEIFS(统调负荷!$H:$H,统调负荷!$B:$B,AA$3,统调负荷!$C:$C,$A18)/10,"")</f>
        <v/>
      </c>
      <c r="AB18" s="82">
        <f>IFERROR(AVERAGEIFS(统调负荷!$H:$H,统调负荷!$B:$B,AB$3,统调负荷!$C:$C,$A18)/10,"")</f>
        <v/>
      </c>
      <c r="AC18" s="82">
        <f>IFERROR(AVERAGEIFS(统调负荷!$H:$H,统调负荷!$B:$B,AC$3,统调负荷!$C:$C,$A18)/10,"")</f>
        <v/>
      </c>
      <c r="AD18" s="82" t="n"/>
      <c r="AE18" s="23">
        <f>检修、备用和必开!$A16</f>
        <v/>
      </c>
      <c r="AF18" s="108">
        <f>IFERROR(OFFSET($A$3,ROW(AE15)*2,COLUMN(E17))-OFFSET($A$3,ROW(AE15)*2-1,COLUMN(E17)),"")</f>
        <v/>
      </c>
      <c r="AG18" s="108">
        <f>IFERROR(OFFSET($A$3,ROW(AF15)*2,COLUMN(F17))-OFFSET($A$3,ROW(AF15)*2-1,COLUMN(F17)),"")</f>
        <v/>
      </c>
      <c r="AH18" s="108">
        <f>IFERROR(OFFSET($A$3,ROW(AG15)*2,COLUMN(G17))-OFFSET($A$3,ROW(AG15)*2-1,COLUMN(G17)),"")</f>
        <v/>
      </c>
      <c r="AI18" s="108">
        <f>IFERROR(OFFSET($A$3,ROW(AH15)*2,COLUMN(H17))-OFFSET($A$3,ROW(AH15)*2-1,COLUMN(H17)),"")</f>
        <v/>
      </c>
      <c r="AJ18" s="108">
        <f>IFERROR(OFFSET($A$3,ROW(AI15)*2,COLUMN(I17))-OFFSET($A$3,ROW(AI15)*2-1,COLUMN(I17)),"")</f>
        <v/>
      </c>
      <c r="AK18" s="108">
        <f>IFERROR(OFFSET($A$3,ROW(AJ15)*2,COLUMN(J17))-OFFSET($A$3,ROW(AJ15)*2-1,COLUMN(J17)),"")</f>
        <v/>
      </c>
      <c r="AL18" s="108">
        <f>IFERROR(OFFSET($A$3,ROW(AK15)*2,COLUMN(K17))-OFFSET($A$3,ROW(AK15)*2-1,COLUMN(K17)),"")</f>
        <v/>
      </c>
      <c r="AM18" s="108">
        <f>IFERROR(OFFSET($A$3,ROW(AL15)*2,COLUMN(L17))-OFFSET($A$3,ROW(AL15)*2-1,COLUMN(L17)),"")</f>
        <v/>
      </c>
      <c r="AN18" s="108">
        <f>IFERROR(OFFSET($A$3,ROW(AM15)*2,COLUMN(M17))-OFFSET($A$3,ROW(AM15)*2-1,COLUMN(M17)),"")</f>
        <v/>
      </c>
      <c r="AO18" s="108">
        <f>IFERROR(OFFSET($A$3,ROW(AN15)*2,COLUMN(N17))-OFFSET($A$3,ROW(AN15)*2-1,COLUMN(N17)),"")</f>
        <v/>
      </c>
      <c r="AP18" s="108">
        <f>IFERROR(OFFSET($A$3,ROW(AO15)*2,COLUMN(O17))-OFFSET($A$3,ROW(AO15)*2-1,COLUMN(O17)),"")</f>
        <v/>
      </c>
      <c r="AQ18" s="108">
        <f>IFERROR(OFFSET($A$3,ROW(AP15)*2,COLUMN(P17))-OFFSET($A$3,ROW(AP15)*2-1,COLUMN(P17)),"")</f>
        <v/>
      </c>
      <c r="AR18" s="108">
        <f>IFERROR(OFFSET($A$3,ROW(AQ15)*2,COLUMN(Q17))-OFFSET($A$3,ROW(AQ15)*2-1,COLUMN(Q17)),"")</f>
        <v/>
      </c>
      <c r="AS18" s="108">
        <f>IFERROR(OFFSET($A$3,ROW(AR15)*2,COLUMN(R17))-OFFSET($A$3,ROW(AR15)*2-1,COLUMN(R17)),"")</f>
        <v/>
      </c>
      <c r="AT18" s="108">
        <f>IFERROR(OFFSET($A$3,ROW(AS15)*2,COLUMN(S17))-OFFSET($A$3,ROW(AS15)*2-1,COLUMN(S17)),"")</f>
        <v/>
      </c>
      <c r="AU18" s="108">
        <f>IFERROR(OFFSET($A$3,ROW(AT15)*2,COLUMN(T17))-OFFSET($A$3,ROW(AT15)*2-1,COLUMN(T17)),"")</f>
        <v/>
      </c>
      <c r="AV18" s="108">
        <f>IFERROR(OFFSET($A$3,ROW(AU15)*2,COLUMN(U17))-OFFSET($A$3,ROW(AU15)*2-1,COLUMN(U17)),"")</f>
        <v/>
      </c>
      <c r="AW18" s="108">
        <f>IFERROR(OFFSET($A$3,ROW(AV15)*2,COLUMN(V17))-OFFSET($A$3,ROW(AV15)*2-1,COLUMN(V17)),"")</f>
        <v/>
      </c>
      <c r="AX18" s="108">
        <f>IFERROR(OFFSET($A$3,ROW(AW15)*2,COLUMN(W17))-OFFSET($A$3,ROW(AW15)*2-1,COLUMN(W17)),"")</f>
        <v/>
      </c>
      <c r="AY18" s="108">
        <f>IFERROR(OFFSET($A$3,ROW(AX15)*2,COLUMN(X17))-OFFSET($A$3,ROW(AX15)*2-1,COLUMN(X17)),"")</f>
        <v/>
      </c>
      <c r="AZ18" s="108">
        <f>IFERROR(OFFSET($A$3,ROW(AY15)*2,COLUMN(Y17))-OFFSET($A$3,ROW(AY15)*2-1,COLUMN(Y17)),"")</f>
        <v/>
      </c>
      <c r="BA18" s="108">
        <f>IFERROR(OFFSET($A$3,ROW(AZ15)*2,COLUMN(Z17))-OFFSET($A$3,ROW(AZ15)*2-1,COLUMN(Z17)),"")</f>
        <v/>
      </c>
      <c r="BB18" s="108">
        <f>IFERROR(OFFSET($A$3,ROW(BA15)*2,COLUMN(AA17))-OFFSET($A$3,ROW(BA15)*2-1,COLUMN(AA17)),"")</f>
        <v/>
      </c>
      <c r="BC18" s="108">
        <f>IFERROR(OFFSET($A$3,ROW(BB15)*2,COLUMN(AB17))-OFFSET($A$3,ROW(BB15)*2-1,COLUMN(AB17)),"")</f>
        <v/>
      </c>
    </row>
    <row r="19" customFormat="1" s="80">
      <c r="A19" s="97">
        <f>统调负荷24小时!A19</f>
        <v/>
      </c>
      <c r="B19" s="110" t="inlineStr">
        <is>
          <t>实际</t>
        </is>
      </c>
      <c r="C19" s="84">
        <f>IFERROR(AVERAGE(F19:AC19),"")</f>
        <v/>
      </c>
      <c r="D19" s="91">
        <f>IFERROR(MAX(F19:AC19),"")</f>
        <v/>
      </c>
      <c r="E19" s="91">
        <f>IFERROR(MIN(F19:AC19),"")</f>
        <v/>
      </c>
      <c r="F19" s="82">
        <f>IFERROR(AVERAGEIFS(统调负荷!$Q:$Q,统调负荷!$B:$B,F$3,统调负荷!$C:$C,$A19)/10,"")</f>
        <v/>
      </c>
      <c r="G19" s="82">
        <f>IFERROR(AVERAGEIFS(统调负荷!$Q:$Q,统调负荷!$B:$B,G$3,统调负荷!$C:$C,$A19)/10,"")</f>
        <v/>
      </c>
      <c r="H19" s="82">
        <f>IFERROR(AVERAGEIFS(统调负荷!$Q:$Q,统调负荷!$B:$B,H$3,统调负荷!$C:$C,$A19)/10,"")</f>
        <v/>
      </c>
      <c r="I19" s="82">
        <f>IFERROR(AVERAGEIFS(统调负荷!$Q:$Q,统调负荷!$B:$B,I$3,统调负荷!$C:$C,$A19)/10,"")</f>
        <v/>
      </c>
      <c r="J19" s="82">
        <f>IFERROR(AVERAGEIFS(统调负荷!$Q:$Q,统调负荷!$B:$B,J$3,统调负荷!$C:$C,$A19)/10,"")</f>
        <v/>
      </c>
      <c r="K19" s="82">
        <f>IFERROR(AVERAGEIFS(统调负荷!$Q:$Q,统调负荷!$B:$B,K$3,统调负荷!$C:$C,$A19)/10,"")</f>
        <v/>
      </c>
      <c r="L19" s="82">
        <f>IFERROR(AVERAGEIFS(统调负荷!$Q:$Q,统调负荷!$B:$B,L$3,统调负荷!$C:$C,$A19)/10,"")</f>
        <v/>
      </c>
      <c r="M19" s="82">
        <f>IFERROR(AVERAGEIFS(统调负荷!$Q:$Q,统调负荷!$B:$B,M$3,统调负荷!$C:$C,$A19)/10,"")</f>
        <v/>
      </c>
      <c r="N19" s="82">
        <f>IFERROR(AVERAGEIFS(统调负荷!$Q:$Q,统调负荷!$B:$B,N$3,统调负荷!$C:$C,$A19)/10,"")</f>
        <v/>
      </c>
      <c r="O19" s="82">
        <f>IFERROR(AVERAGEIFS(统调负荷!$Q:$Q,统调负荷!$B:$B,O$3,统调负荷!$C:$C,$A19)/10,"")</f>
        <v/>
      </c>
      <c r="P19" s="82">
        <f>IFERROR(AVERAGEIFS(统调负荷!$Q:$Q,统调负荷!$B:$B,P$3,统调负荷!$C:$C,$A19)/10,"")</f>
        <v/>
      </c>
      <c r="Q19" s="82">
        <f>IFERROR(AVERAGEIFS(统调负荷!$Q:$Q,统调负荷!$B:$B,Q$3,统调负荷!$C:$C,$A19)/10,"")</f>
        <v/>
      </c>
      <c r="R19" s="82">
        <f>IFERROR(AVERAGEIFS(统调负荷!$Q:$Q,统调负荷!$B:$B,R$3,统调负荷!$C:$C,$A19)/10,"")</f>
        <v/>
      </c>
      <c r="S19" s="82">
        <f>IFERROR(AVERAGEIFS(统调负荷!$Q:$Q,统调负荷!$B:$B,S$3,统调负荷!$C:$C,$A19)/10,"")</f>
        <v/>
      </c>
      <c r="T19" s="82">
        <f>IFERROR(AVERAGEIFS(统调负荷!$Q:$Q,统调负荷!$B:$B,T$3,统调负荷!$C:$C,$A19)/10,"")</f>
        <v/>
      </c>
      <c r="U19" s="82">
        <f>IFERROR(AVERAGEIFS(统调负荷!$Q:$Q,统调负荷!$B:$B,U$3,统调负荷!$C:$C,$A19)/10,"")</f>
        <v/>
      </c>
      <c r="V19" s="82">
        <f>IFERROR(AVERAGEIFS(统调负荷!$Q:$Q,统调负荷!$B:$B,V$3,统调负荷!$C:$C,$A19)/10,"")</f>
        <v/>
      </c>
      <c r="W19" s="82">
        <f>IFERROR(AVERAGEIFS(统调负荷!$Q:$Q,统调负荷!$B:$B,W$3,统调负荷!$C:$C,$A19)/10,"")</f>
        <v/>
      </c>
      <c r="X19" s="82">
        <f>IFERROR(AVERAGEIFS(统调负荷!$Q:$Q,统调负荷!$B:$B,X$3,统调负荷!$C:$C,$A19)/10,"")</f>
        <v/>
      </c>
      <c r="Y19" s="82">
        <f>IFERROR(AVERAGEIFS(统调负荷!$Q:$Q,统调负荷!$B:$B,Y$3,统调负荷!$C:$C,$A19)/10,"")</f>
        <v/>
      </c>
      <c r="Z19" s="82">
        <f>IFERROR(AVERAGEIFS(统调负荷!$Q:$Q,统调负荷!$B:$B,Z$3,统调负荷!$C:$C,$A19)/10,"")</f>
        <v/>
      </c>
      <c r="AA19" s="82">
        <f>IFERROR(AVERAGEIFS(统调负荷!$Q:$Q,统调负荷!$B:$B,AA$3,统调负荷!$C:$C,$A19)/10,"")</f>
        <v/>
      </c>
      <c r="AB19" s="82">
        <f>IFERROR(AVERAGEIFS(统调负荷!$Q:$Q,统调负荷!$B:$B,AB$3,统调负荷!$C:$C,$A19)/10,"")</f>
        <v/>
      </c>
      <c r="AC19" s="82">
        <f>IFERROR(AVERAGEIFS(统调负荷!$Q:$Q,统调负荷!$B:$B,AC$3,统调负荷!$C:$C,$A19)/10,"")</f>
        <v/>
      </c>
      <c r="AD19" s="82" t="n"/>
      <c r="AE19" s="23">
        <f>检修、备用和必开!$A17</f>
        <v/>
      </c>
      <c r="AF19" s="108">
        <f>IFERROR(OFFSET($A$3,ROW(AE16)*2,COLUMN(E18))-OFFSET($A$3,ROW(AE16)*2-1,COLUMN(E18)),"")</f>
        <v/>
      </c>
      <c r="AG19" s="108">
        <f>IFERROR(OFFSET($A$3,ROW(AF16)*2,COLUMN(F18))-OFFSET($A$3,ROW(AF16)*2-1,COLUMN(F18)),"")</f>
        <v/>
      </c>
      <c r="AH19" s="108">
        <f>IFERROR(OFFSET($A$3,ROW(AG16)*2,COLUMN(G18))-OFFSET($A$3,ROW(AG16)*2-1,COLUMN(G18)),"")</f>
        <v/>
      </c>
      <c r="AI19" s="108">
        <f>IFERROR(OFFSET($A$3,ROW(AH16)*2,COLUMN(H18))-OFFSET($A$3,ROW(AH16)*2-1,COLUMN(H18)),"")</f>
        <v/>
      </c>
      <c r="AJ19" s="108">
        <f>IFERROR(OFFSET($A$3,ROW(AI16)*2,COLUMN(I18))-OFFSET($A$3,ROW(AI16)*2-1,COLUMN(I18)),"")</f>
        <v/>
      </c>
      <c r="AK19" s="108">
        <f>IFERROR(OFFSET($A$3,ROW(AJ16)*2,COLUMN(J18))-OFFSET($A$3,ROW(AJ16)*2-1,COLUMN(J18)),"")</f>
        <v/>
      </c>
      <c r="AL19" s="108">
        <f>IFERROR(OFFSET($A$3,ROW(AK16)*2,COLUMN(K18))-OFFSET($A$3,ROW(AK16)*2-1,COLUMN(K18)),"")</f>
        <v/>
      </c>
      <c r="AM19" s="108">
        <f>IFERROR(OFFSET($A$3,ROW(AL16)*2,COLUMN(L18))-OFFSET($A$3,ROW(AL16)*2-1,COLUMN(L18)),"")</f>
        <v/>
      </c>
      <c r="AN19" s="108">
        <f>IFERROR(OFFSET($A$3,ROW(AM16)*2,COLUMN(M18))-OFFSET($A$3,ROW(AM16)*2-1,COLUMN(M18)),"")</f>
        <v/>
      </c>
      <c r="AO19" s="108">
        <f>IFERROR(OFFSET($A$3,ROW(AN16)*2,COLUMN(N18))-OFFSET($A$3,ROW(AN16)*2-1,COLUMN(N18)),"")</f>
        <v/>
      </c>
      <c r="AP19" s="108">
        <f>IFERROR(OFFSET($A$3,ROW(AO16)*2,COLUMN(O18))-OFFSET($A$3,ROW(AO16)*2-1,COLUMN(O18)),"")</f>
        <v/>
      </c>
      <c r="AQ19" s="108">
        <f>IFERROR(OFFSET($A$3,ROW(AP16)*2,COLUMN(P18))-OFFSET($A$3,ROW(AP16)*2-1,COLUMN(P18)),"")</f>
        <v/>
      </c>
      <c r="AR19" s="108">
        <f>IFERROR(OFFSET($A$3,ROW(AQ16)*2,COLUMN(Q18))-OFFSET($A$3,ROW(AQ16)*2-1,COLUMN(Q18)),"")</f>
        <v/>
      </c>
      <c r="AS19" s="108">
        <f>IFERROR(OFFSET($A$3,ROW(AR16)*2,COLUMN(R18))-OFFSET($A$3,ROW(AR16)*2-1,COLUMN(R18)),"")</f>
        <v/>
      </c>
      <c r="AT19" s="108">
        <f>IFERROR(OFFSET($A$3,ROW(AS16)*2,COLUMN(S18))-OFFSET($A$3,ROW(AS16)*2-1,COLUMN(S18)),"")</f>
        <v/>
      </c>
      <c r="AU19" s="108">
        <f>IFERROR(OFFSET($A$3,ROW(AT16)*2,COLUMN(T18))-OFFSET($A$3,ROW(AT16)*2-1,COLUMN(T18)),"")</f>
        <v/>
      </c>
      <c r="AV19" s="108">
        <f>IFERROR(OFFSET($A$3,ROW(AU16)*2,COLUMN(U18))-OFFSET($A$3,ROW(AU16)*2-1,COLUMN(U18)),"")</f>
        <v/>
      </c>
      <c r="AW19" s="108">
        <f>IFERROR(OFFSET($A$3,ROW(AV16)*2,COLUMN(V18))-OFFSET($A$3,ROW(AV16)*2-1,COLUMN(V18)),"")</f>
        <v/>
      </c>
      <c r="AX19" s="108">
        <f>IFERROR(OFFSET($A$3,ROW(AW16)*2,COLUMN(W18))-OFFSET($A$3,ROW(AW16)*2-1,COLUMN(W18)),"")</f>
        <v/>
      </c>
      <c r="AY19" s="108">
        <f>IFERROR(OFFSET($A$3,ROW(AX16)*2,COLUMN(X18))-OFFSET($A$3,ROW(AX16)*2-1,COLUMN(X18)),"")</f>
        <v/>
      </c>
      <c r="AZ19" s="108">
        <f>IFERROR(OFFSET($A$3,ROW(AY16)*2,COLUMN(Y18))-OFFSET($A$3,ROW(AY16)*2-1,COLUMN(Y18)),"")</f>
        <v/>
      </c>
      <c r="BA19" s="108">
        <f>IFERROR(OFFSET($A$3,ROW(AZ16)*2,COLUMN(Z18))-OFFSET($A$3,ROW(AZ16)*2-1,COLUMN(Z18)),"")</f>
        <v/>
      </c>
      <c r="BB19" s="108">
        <f>IFERROR(OFFSET($A$3,ROW(BA16)*2,COLUMN(AA18))-OFFSET($A$3,ROW(BA16)*2-1,COLUMN(AA18)),"")</f>
        <v/>
      </c>
      <c r="BC19" s="108">
        <f>IFERROR(OFFSET($A$3,ROW(BB16)*2,COLUMN(AB18))-OFFSET($A$3,ROW(BB16)*2-1,COLUMN(AB18)),"")</f>
        <v/>
      </c>
    </row>
    <row r="20" customFormat="1" s="80">
      <c r="A20" s="97">
        <f>统调负荷24小时!A20</f>
        <v/>
      </c>
      <c r="B20" s="110" t="inlineStr">
        <is>
          <t>预测</t>
        </is>
      </c>
      <c r="C20" s="84">
        <f>IFERROR(AVERAGE(F20:AC20),"")</f>
        <v/>
      </c>
      <c r="D20" s="91">
        <f>IFERROR(MAX(F20:AC20),"")</f>
        <v/>
      </c>
      <c r="E20" s="91">
        <f>IFERROR(MIN(F20:AC20),"")</f>
        <v/>
      </c>
      <c r="F20" s="82">
        <f>IFERROR(AVERAGEIFS(统调负荷!$H:$H,统调负荷!$B:$B,F$3,统调负荷!$C:$C,$A20)/10,"")</f>
        <v/>
      </c>
      <c r="G20" s="82">
        <f>IFERROR(AVERAGEIFS(统调负荷!$H:$H,统调负荷!$B:$B,G$3,统调负荷!$C:$C,$A20)/10,"")</f>
        <v/>
      </c>
      <c r="H20" s="82">
        <f>IFERROR(AVERAGEIFS(统调负荷!$H:$H,统调负荷!$B:$B,H$3,统调负荷!$C:$C,$A20)/10,"")</f>
        <v/>
      </c>
      <c r="I20" s="82">
        <f>IFERROR(AVERAGEIFS(统调负荷!$H:$H,统调负荷!$B:$B,I$3,统调负荷!$C:$C,$A20)/10,"")</f>
        <v/>
      </c>
      <c r="J20" s="82">
        <f>IFERROR(AVERAGEIFS(统调负荷!$H:$H,统调负荷!$B:$B,J$3,统调负荷!$C:$C,$A20)/10,"")</f>
        <v/>
      </c>
      <c r="K20" s="82">
        <f>IFERROR(AVERAGEIFS(统调负荷!$H:$H,统调负荷!$B:$B,K$3,统调负荷!$C:$C,$A20)/10,"")</f>
        <v/>
      </c>
      <c r="L20" s="82">
        <f>IFERROR(AVERAGEIFS(统调负荷!$H:$H,统调负荷!$B:$B,L$3,统调负荷!$C:$C,$A20)/10,"")</f>
        <v/>
      </c>
      <c r="M20" s="82">
        <f>IFERROR(AVERAGEIFS(统调负荷!$H:$H,统调负荷!$B:$B,M$3,统调负荷!$C:$C,$A20)/10,"")</f>
        <v/>
      </c>
      <c r="N20" s="82">
        <f>IFERROR(AVERAGEIFS(统调负荷!$H:$H,统调负荷!$B:$B,N$3,统调负荷!$C:$C,$A20)/10,"")</f>
        <v/>
      </c>
      <c r="O20" s="82">
        <f>IFERROR(AVERAGEIFS(统调负荷!$H:$H,统调负荷!$B:$B,O$3,统调负荷!$C:$C,$A20)/10,"")</f>
        <v/>
      </c>
      <c r="P20" s="82">
        <f>IFERROR(AVERAGEIFS(统调负荷!$H:$H,统调负荷!$B:$B,P$3,统调负荷!$C:$C,$A20)/10,"")</f>
        <v/>
      </c>
      <c r="Q20" s="82">
        <f>IFERROR(AVERAGEIFS(统调负荷!$H:$H,统调负荷!$B:$B,Q$3,统调负荷!$C:$C,$A20)/10,"")</f>
        <v/>
      </c>
      <c r="R20" s="82">
        <f>IFERROR(AVERAGEIFS(统调负荷!$H:$H,统调负荷!$B:$B,R$3,统调负荷!$C:$C,$A20)/10,"")</f>
        <v/>
      </c>
      <c r="S20" s="82">
        <f>IFERROR(AVERAGEIFS(统调负荷!$H:$H,统调负荷!$B:$B,S$3,统调负荷!$C:$C,$A20)/10,"")</f>
        <v/>
      </c>
      <c r="T20" s="82">
        <f>IFERROR(AVERAGEIFS(统调负荷!$H:$H,统调负荷!$B:$B,T$3,统调负荷!$C:$C,$A20)/10,"")</f>
        <v/>
      </c>
      <c r="U20" s="82">
        <f>IFERROR(AVERAGEIFS(统调负荷!$H:$H,统调负荷!$B:$B,U$3,统调负荷!$C:$C,$A20)/10,"")</f>
        <v/>
      </c>
      <c r="V20" s="82">
        <f>IFERROR(AVERAGEIFS(统调负荷!$H:$H,统调负荷!$B:$B,V$3,统调负荷!$C:$C,$A20)/10,"")</f>
        <v/>
      </c>
      <c r="W20" s="82">
        <f>IFERROR(AVERAGEIFS(统调负荷!$H:$H,统调负荷!$B:$B,W$3,统调负荷!$C:$C,$A20)/10,"")</f>
        <v/>
      </c>
      <c r="X20" s="82">
        <f>IFERROR(AVERAGEIFS(统调负荷!$H:$H,统调负荷!$B:$B,X$3,统调负荷!$C:$C,$A20)/10,"")</f>
        <v/>
      </c>
      <c r="Y20" s="82">
        <f>IFERROR(AVERAGEIFS(统调负荷!$H:$H,统调负荷!$B:$B,Y$3,统调负荷!$C:$C,$A20)/10,"")</f>
        <v/>
      </c>
      <c r="Z20" s="82">
        <f>IFERROR(AVERAGEIFS(统调负荷!$H:$H,统调负荷!$B:$B,Z$3,统调负荷!$C:$C,$A20)/10,"")</f>
        <v/>
      </c>
      <c r="AA20" s="82">
        <f>IFERROR(AVERAGEIFS(统调负荷!$H:$H,统调负荷!$B:$B,AA$3,统调负荷!$C:$C,$A20)/10,"")</f>
        <v/>
      </c>
      <c r="AB20" s="82">
        <f>IFERROR(AVERAGEIFS(统调负荷!$H:$H,统调负荷!$B:$B,AB$3,统调负荷!$C:$C,$A20)/10,"")</f>
        <v/>
      </c>
      <c r="AC20" s="82">
        <f>IFERROR(AVERAGEIFS(统调负荷!$H:$H,统调负荷!$B:$B,AC$3,统调负荷!$C:$C,$A20)/10,"")</f>
        <v/>
      </c>
      <c r="AD20" s="82" t="n"/>
      <c r="AE20" s="23">
        <f>检修、备用和必开!$A18</f>
        <v/>
      </c>
      <c r="AF20" s="108">
        <f>IFERROR(OFFSET($A$3,ROW(AE17)*2,COLUMN(E19))-OFFSET($A$3,ROW(AE17)*2-1,COLUMN(E19)),"")</f>
        <v/>
      </c>
      <c r="AG20" s="108">
        <f>IFERROR(OFFSET($A$3,ROW(AF17)*2,COLUMN(F19))-OFFSET($A$3,ROW(AF17)*2-1,COLUMN(F19)),"")</f>
        <v/>
      </c>
      <c r="AH20" s="108">
        <f>IFERROR(OFFSET($A$3,ROW(AG17)*2,COLUMN(G19))-OFFSET($A$3,ROW(AG17)*2-1,COLUMN(G19)),"")</f>
        <v/>
      </c>
      <c r="AI20" s="108">
        <f>IFERROR(OFFSET($A$3,ROW(AH17)*2,COLUMN(H19))-OFFSET($A$3,ROW(AH17)*2-1,COLUMN(H19)),"")</f>
        <v/>
      </c>
      <c r="AJ20" s="108">
        <f>IFERROR(OFFSET($A$3,ROW(AI17)*2,COLUMN(I19))-OFFSET($A$3,ROW(AI17)*2-1,COLUMN(I19)),"")</f>
        <v/>
      </c>
      <c r="AK20" s="108">
        <f>IFERROR(OFFSET($A$3,ROW(AJ17)*2,COLUMN(J19))-OFFSET($A$3,ROW(AJ17)*2-1,COLUMN(J19)),"")</f>
        <v/>
      </c>
      <c r="AL20" s="108">
        <f>IFERROR(OFFSET($A$3,ROW(AK17)*2,COLUMN(K19))-OFFSET($A$3,ROW(AK17)*2-1,COLUMN(K19)),"")</f>
        <v/>
      </c>
      <c r="AM20" s="108">
        <f>IFERROR(OFFSET($A$3,ROW(AL17)*2,COLUMN(L19))-OFFSET($A$3,ROW(AL17)*2-1,COLUMN(L19)),"")</f>
        <v/>
      </c>
      <c r="AN20" s="108">
        <f>IFERROR(OFFSET($A$3,ROW(AM17)*2,COLUMN(M19))-OFFSET($A$3,ROW(AM17)*2-1,COLUMN(M19)),"")</f>
        <v/>
      </c>
      <c r="AO20" s="108">
        <f>IFERROR(OFFSET($A$3,ROW(AN17)*2,COLUMN(N19))-OFFSET($A$3,ROW(AN17)*2-1,COLUMN(N19)),"")</f>
        <v/>
      </c>
      <c r="AP20" s="108">
        <f>IFERROR(OFFSET($A$3,ROW(AO17)*2,COLUMN(O19))-OFFSET($A$3,ROW(AO17)*2-1,COLUMN(O19)),"")</f>
        <v/>
      </c>
      <c r="AQ20" s="108">
        <f>IFERROR(OFFSET($A$3,ROW(AP17)*2,COLUMN(P19))-OFFSET($A$3,ROW(AP17)*2-1,COLUMN(P19)),"")</f>
        <v/>
      </c>
      <c r="AR20" s="108">
        <f>IFERROR(OFFSET($A$3,ROW(AQ17)*2,COLUMN(Q19))-OFFSET($A$3,ROW(AQ17)*2-1,COLUMN(Q19)),"")</f>
        <v/>
      </c>
      <c r="AS20" s="108">
        <f>IFERROR(OFFSET($A$3,ROW(AR17)*2,COLUMN(R19))-OFFSET($A$3,ROW(AR17)*2-1,COLUMN(R19)),"")</f>
        <v/>
      </c>
      <c r="AT20" s="108">
        <f>IFERROR(OFFSET($A$3,ROW(AS17)*2,COLUMN(S19))-OFFSET($A$3,ROW(AS17)*2-1,COLUMN(S19)),"")</f>
        <v/>
      </c>
      <c r="AU20" s="108">
        <f>IFERROR(OFFSET($A$3,ROW(AT17)*2,COLUMN(T19))-OFFSET($A$3,ROW(AT17)*2-1,COLUMN(T19)),"")</f>
        <v/>
      </c>
      <c r="AV20" s="108">
        <f>IFERROR(OFFSET($A$3,ROW(AU17)*2,COLUMN(U19))-OFFSET($A$3,ROW(AU17)*2-1,COLUMN(U19)),"")</f>
        <v/>
      </c>
      <c r="AW20" s="108">
        <f>IFERROR(OFFSET($A$3,ROW(AV17)*2,COLUMN(V19))-OFFSET($A$3,ROW(AV17)*2-1,COLUMN(V19)),"")</f>
        <v/>
      </c>
      <c r="AX20" s="108">
        <f>IFERROR(OFFSET($A$3,ROW(AW17)*2,COLUMN(W19))-OFFSET($A$3,ROW(AW17)*2-1,COLUMN(W19)),"")</f>
        <v/>
      </c>
      <c r="AY20" s="108">
        <f>IFERROR(OFFSET($A$3,ROW(AX17)*2,COLUMN(X19))-OFFSET($A$3,ROW(AX17)*2-1,COLUMN(X19)),"")</f>
        <v/>
      </c>
      <c r="AZ20" s="108">
        <f>IFERROR(OFFSET($A$3,ROW(AY17)*2,COLUMN(Y19))-OFFSET($A$3,ROW(AY17)*2-1,COLUMN(Y19)),"")</f>
        <v/>
      </c>
      <c r="BA20" s="108">
        <f>IFERROR(OFFSET($A$3,ROW(AZ17)*2,COLUMN(Z19))-OFFSET($A$3,ROW(AZ17)*2-1,COLUMN(Z19)),"")</f>
        <v/>
      </c>
      <c r="BB20" s="108">
        <f>IFERROR(OFFSET($A$3,ROW(BA17)*2,COLUMN(AA19))-OFFSET($A$3,ROW(BA17)*2-1,COLUMN(AA19)),"")</f>
        <v/>
      </c>
      <c r="BC20" s="108">
        <f>IFERROR(OFFSET($A$3,ROW(BB17)*2,COLUMN(AB19))-OFFSET($A$3,ROW(BB17)*2-1,COLUMN(AB19)),"")</f>
        <v/>
      </c>
    </row>
    <row r="21" customFormat="1" s="80">
      <c r="A21" s="97">
        <f>统调负荷24小时!A21</f>
        <v/>
      </c>
      <c r="B21" s="110" t="inlineStr">
        <is>
          <t>实际</t>
        </is>
      </c>
      <c r="C21" s="84">
        <f>IFERROR(AVERAGE(F21:AC21),"")</f>
        <v/>
      </c>
      <c r="D21" s="91">
        <f>IFERROR(MAX(F21:AC21),"")</f>
        <v/>
      </c>
      <c r="E21" s="91">
        <f>IFERROR(MIN(F21:AC21),"")</f>
        <v/>
      </c>
      <c r="F21" s="82">
        <f>IFERROR(AVERAGEIFS(统调负荷!$Q:$Q,统调负荷!$B:$B,F$3,统调负荷!$C:$C,$A21)/10,"")</f>
        <v/>
      </c>
      <c r="G21" s="82">
        <f>IFERROR(AVERAGEIFS(统调负荷!$Q:$Q,统调负荷!$B:$B,G$3,统调负荷!$C:$C,$A21)/10,"")</f>
        <v/>
      </c>
      <c r="H21" s="82">
        <f>IFERROR(AVERAGEIFS(统调负荷!$Q:$Q,统调负荷!$B:$B,H$3,统调负荷!$C:$C,$A21)/10,"")</f>
        <v/>
      </c>
      <c r="I21" s="82">
        <f>IFERROR(AVERAGEIFS(统调负荷!$Q:$Q,统调负荷!$B:$B,I$3,统调负荷!$C:$C,$A21)/10,"")</f>
        <v/>
      </c>
      <c r="J21" s="82">
        <f>IFERROR(AVERAGEIFS(统调负荷!$Q:$Q,统调负荷!$B:$B,J$3,统调负荷!$C:$C,$A21)/10,"")</f>
        <v/>
      </c>
      <c r="K21" s="82">
        <f>IFERROR(AVERAGEIFS(统调负荷!$Q:$Q,统调负荷!$B:$B,K$3,统调负荷!$C:$C,$A21)/10,"")</f>
        <v/>
      </c>
      <c r="L21" s="82">
        <f>IFERROR(AVERAGEIFS(统调负荷!$Q:$Q,统调负荷!$B:$B,L$3,统调负荷!$C:$C,$A21)/10,"")</f>
        <v/>
      </c>
      <c r="M21" s="82">
        <f>IFERROR(AVERAGEIFS(统调负荷!$Q:$Q,统调负荷!$B:$B,M$3,统调负荷!$C:$C,$A21)/10,"")</f>
        <v/>
      </c>
      <c r="N21" s="82">
        <f>IFERROR(AVERAGEIFS(统调负荷!$Q:$Q,统调负荷!$B:$B,N$3,统调负荷!$C:$C,$A21)/10,"")</f>
        <v/>
      </c>
      <c r="O21" s="82">
        <f>IFERROR(AVERAGEIFS(统调负荷!$Q:$Q,统调负荷!$B:$B,O$3,统调负荷!$C:$C,$A21)/10,"")</f>
        <v/>
      </c>
      <c r="P21" s="82">
        <f>IFERROR(AVERAGEIFS(统调负荷!$Q:$Q,统调负荷!$B:$B,P$3,统调负荷!$C:$C,$A21)/10,"")</f>
        <v/>
      </c>
      <c r="Q21" s="82">
        <f>IFERROR(AVERAGEIFS(统调负荷!$Q:$Q,统调负荷!$B:$B,Q$3,统调负荷!$C:$C,$A21)/10,"")</f>
        <v/>
      </c>
      <c r="R21" s="82">
        <f>IFERROR(AVERAGEIFS(统调负荷!$Q:$Q,统调负荷!$B:$B,R$3,统调负荷!$C:$C,$A21)/10,"")</f>
        <v/>
      </c>
      <c r="S21" s="82">
        <f>IFERROR(AVERAGEIFS(统调负荷!$Q:$Q,统调负荷!$B:$B,S$3,统调负荷!$C:$C,$A21)/10,"")</f>
        <v/>
      </c>
      <c r="T21" s="82">
        <f>IFERROR(AVERAGEIFS(统调负荷!$Q:$Q,统调负荷!$B:$B,T$3,统调负荷!$C:$C,$A21)/10,"")</f>
        <v/>
      </c>
      <c r="U21" s="82">
        <f>IFERROR(AVERAGEIFS(统调负荷!$Q:$Q,统调负荷!$B:$B,U$3,统调负荷!$C:$C,$A21)/10,"")</f>
        <v/>
      </c>
      <c r="V21" s="82">
        <f>IFERROR(AVERAGEIFS(统调负荷!$Q:$Q,统调负荷!$B:$B,V$3,统调负荷!$C:$C,$A21)/10,"")</f>
        <v/>
      </c>
      <c r="W21" s="82">
        <f>IFERROR(AVERAGEIFS(统调负荷!$Q:$Q,统调负荷!$B:$B,W$3,统调负荷!$C:$C,$A21)/10,"")</f>
        <v/>
      </c>
      <c r="X21" s="82">
        <f>IFERROR(AVERAGEIFS(统调负荷!$Q:$Q,统调负荷!$B:$B,X$3,统调负荷!$C:$C,$A21)/10,"")</f>
        <v/>
      </c>
      <c r="Y21" s="82">
        <f>IFERROR(AVERAGEIFS(统调负荷!$Q:$Q,统调负荷!$B:$B,Y$3,统调负荷!$C:$C,$A21)/10,"")</f>
        <v/>
      </c>
      <c r="Z21" s="82">
        <f>IFERROR(AVERAGEIFS(统调负荷!$Q:$Q,统调负荷!$B:$B,Z$3,统调负荷!$C:$C,$A21)/10,"")</f>
        <v/>
      </c>
      <c r="AA21" s="82">
        <f>IFERROR(AVERAGEIFS(统调负荷!$Q:$Q,统调负荷!$B:$B,AA$3,统调负荷!$C:$C,$A21)/10,"")</f>
        <v/>
      </c>
      <c r="AB21" s="82">
        <f>IFERROR(AVERAGEIFS(统调负荷!$Q:$Q,统调负荷!$B:$B,AB$3,统调负荷!$C:$C,$A21)/10,"")</f>
        <v/>
      </c>
      <c r="AC21" s="82">
        <f>IFERROR(AVERAGEIFS(统调负荷!$Q:$Q,统调负荷!$B:$B,AC$3,统调负荷!$C:$C,$A21)/10,"")</f>
        <v/>
      </c>
      <c r="AD21" s="82" t="n"/>
      <c r="AE21" s="23">
        <f>检修、备用和必开!$A19</f>
        <v/>
      </c>
      <c r="AF21" s="108">
        <f>IFERROR(OFFSET($A$3,ROW(AE18)*2,COLUMN(E20))-OFFSET($A$3,ROW(AE18)*2-1,COLUMN(E20)),"")</f>
        <v/>
      </c>
      <c r="AG21" s="108">
        <f>IFERROR(OFFSET($A$3,ROW(AF18)*2,COLUMN(F20))-OFFSET($A$3,ROW(AF18)*2-1,COLUMN(F20)),"")</f>
        <v/>
      </c>
      <c r="AH21" s="108">
        <f>IFERROR(OFFSET($A$3,ROW(AG18)*2,COLUMN(G20))-OFFSET($A$3,ROW(AG18)*2-1,COLUMN(G20)),"")</f>
        <v/>
      </c>
      <c r="AI21" s="108">
        <f>IFERROR(OFFSET($A$3,ROW(AH18)*2,COLUMN(H20))-OFFSET($A$3,ROW(AH18)*2-1,COLUMN(H20)),"")</f>
        <v/>
      </c>
      <c r="AJ21" s="108">
        <f>IFERROR(OFFSET($A$3,ROW(AI18)*2,COLUMN(I20))-OFFSET($A$3,ROW(AI18)*2-1,COLUMN(I20)),"")</f>
        <v/>
      </c>
      <c r="AK21" s="108">
        <f>IFERROR(OFFSET($A$3,ROW(AJ18)*2,COLUMN(J20))-OFFSET($A$3,ROW(AJ18)*2-1,COLUMN(J20)),"")</f>
        <v/>
      </c>
      <c r="AL21" s="108">
        <f>IFERROR(OFFSET($A$3,ROW(AK18)*2,COLUMN(K20))-OFFSET($A$3,ROW(AK18)*2-1,COLUMN(K20)),"")</f>
        <v/>
      </c>
      <c r="AM21" s="108">
        <f>IFERROR(OFFSET($A$3,ROW(AL18)*2,COLUMN(L20))-OFFSET($A$3,ROW(AL18)*2-1,COLUMN(L20)),"")</f>
        <v/>
      </c>
      <c r="AN21" s="108">
        <f>IFERROR(OFFSET($A$3,ROW(AM18)*2,COLUMN(M20))-OFFSET($A$3,ROW(AM18)*2-1,COLUMN(M20)),"")</f>
        <v/>
      </c>
      <c r="AO21" s="108">
        <f>IFERROR(OFFSET($A$3,ROW(AN18)*2,COLUMN(N20))-OFFSET($A$3,ROW(AN18)*2-1,COLUMN(N20)),"")</f>
        <v/>
      </c>
      <c r="AP21" s="108">
        <f>IFERROR(OFFSET($A$3,ROW(AO18)*2,COLUMN(O20))-OFFSET($A$3,ROW(AO18)*2-1,COLUMN(O20)),"")</f>
        <v/>
      </c>
      <c r="AQ21" s="108">
        <f>IFERROR(OFFSET($A$3,ROW(AP18)*2,COLUMN(P20))-OFFSET($A$3,ROW(AP18)*2-1,COLUMN(P20)),"")</f>
        <v/>
      </c>
      <c r="AR21" s="108">
        <f>IFERROR(OFFSET($A$3,ROW(AQ18)*2,COLUMN(Q20))-OFFSET($A$3,ROW(AQ18)*2-1,COLUMN(Q20)),"")</f>
        <v/>
      </c>
      <c r="AS21" s="108">
        <f>IFERROR(OFFSET($A$3,ROW(AR18)*2,COLUMN(R20))-OFFSET($A$3,ROW(AR18)*2-1,COLUMN(R20)),"")</f>
        <v/>
      </c>
      <c r="AT21" s="108">
        <f>IFERROR(OFFSET($A$3,ROW(AS18)*2,COLUMN(S20))-OFFSET($A$3,ROW(AS18)*2-1,COLUMN(S20)),"")</f>
        <v/>
      </c>
      <c r="AU21" s="108">
        <f>IFERROR(OFFSET($A$3,ROW(AT18)*2,COLUMN(T20))-OFFSET($A$3,ROW(AT18)*2-1,COLUMN(T20)),"")</f>
        <v/>
      </c>
      <c r="AV21" s="108">
        <f>IFERROR(OFFSET($A$3,ROW(AU18)*2,COLUMN(U20))-OFFSET($A$3,ROW(AU18)*2-1,COLUMN(U20)),"")</f>
        <v/>
      </c>
      <c r="AW21" s="108">
        <f>IFERROR(OFFSET($A$3,ROW(AV18)*2,COLUMN(V20))-OFFSET($A$3,ROW(AV18)*2-1,COLUMN(V20)),"")</f>
        <v/>
      </c>
      <c r="AX21" s="108">
        <f>IFERROR(OFFSET($A$3,ROW(AW18)*2,COLUMN(W20))-OFFSET($A$3,ROW(AW18)*2-1,COLUMN(W20)),"")</f>
        <v/>
      </c>
      <c r="AY21" s="108">
        <f>IFERROR(OFFSET($A$3,ROW(AX18)*2,COLUMN(X20))-OFFSET($A$3,ROW(AX18)*2-1,COLUMN(X20)),"")</f>
        <v/>
      </c>
      <c r="AZ21" s="108">
        <f>IFERROR(OFFSET($A$3,ROW(AY18)*2,COLUMN(Y20))-OFFSET($A$3,ROW(AY18)*2-1,COLUMN(Y20)),"")</f>
        <v/>
      </c>
      <c r="BA21" s="108">
        <f>IFERROR(OFFSET($A$3,ROW(AZ18)*2,COLUMN(Z20))-OFFSET($A$3,ROW(AZ18)*2-1,COLUMN(Z20)),"")</f>
        <v/>
      </c>
      <c r="BB21" s="108">
        <f>IFERROR(OFFSET($A$3,ROW(BA18)*2,COLUMN(AA20))-OFFSET($A$3,ROW(BA18)*2-1,COLUMN(AA20)),"")</f>
        <v/>
      </c>
      <c r="BC21" s="108">
        <f>IFERROR(OFFSET($A$3,ROW(BB18)*2,COLUMN(AB20))-OFFSET($A$3,ROW(BB18)*2-1,COLUMN(AB20)),"")</f>
        <v/>
      </c>
    </row>
    <row r="22" customFormat="1" s="80">
      <c r="A22" s="97">
        <f>统调负荷24小时!A22</f>
        <v/>
      </c>
      <c r="B22" s="110" t="inlineStr">
        <is>
          <t>预测</t>
        </is>
      </c>
      <c r="C22" s="84">
        <f>IFERROR(AVERAGE(F22:AC22),"")</f>
        <v/>
      </c>
      <c r="D22" s="91">
        <f>IFERROR(MAX(F22:AC22),"")</f>
        <v/>
      </c>
      <c r="E22" s="91">
        <f>IFERROR(MIN(F22:AC22),"")</f>
        <v/>
      </c>
      <c r="F22" s="82">
        <f>IFERROR(AVERAGEIFS(统调负荷!$H:$H,统调负荷!$B:$B,F$3,统调负荷!$C:$C,$A22)/10,"")</f>
        <v/>
      </c>
      <c r="G22" s="82">
        <f>IFERROR(AVERAGEIFS(统调负荷!$H:$H,统调负荷!$B:$B,G$3,统调负荷!$C:$C,$A22)/10,"")</f>
        <v/>
      </c>
      <c r="H22" s="82">
        <f>IFERROR(AVERAGEIFS(统调负荷!$H:$H,统调负荷!$B:$B,H$3,统调负荷!$C:$C,$A22)/10,"")</f>
        <v/>
      </c>
      <c r="I22" s="82">
        <f>IFERROR(AVERAGEIFS(统调负荷!$H:$H,统调负荷!$B:$B,I$3,统调负荷!$C:$C,$A22)/10,"")</f>
        <v/>
      </c>
      <c r="J22" s="82">
        <f>IFERROR(AVERAGEIFS(统调负荷!$H:$H,统调负荷!$B:$B,J$3,统调负荷!$C:$C,$A22)/10,"")</f>
        <v/>
      </c>
      <c r="K22" s="82">
        <f>IFERROR(AVERAGEIFS(统调负荷!$H:$H,统调负荷!$B:$B,K$3,统调负荷!$C:$C,$A22)/10,"")</f>
        <v/>
      </c>
      <c r="L22" s="82">
        <f>IFERROR(AVERAGEIFS(统调负荷!$H:$H,统调负荷!$B:$B,L$3,统调负荷!$C:$C,$A22)/10,"")</f>
        <v/>
      </c>
      <c r="M22" s="82">
        <f>IFERROR(AVERAGEIFS(统调负荷!$H:$H,统调负荷!$B:$B,M$3,统调负荷!$C:$C,$A22)/10,"")</f>
        <v/>
      </c>
      <c r="N22" s="82">
        <f>IFERROR(AVERAGEIFS(统调负荷!$H:$H,统调负荷!$B:$B,N$3,统调负荷!$C:$C,$A22)/10,"")</f>
        <v/>
      </c>
      <c r="O22" s="82">
        <f>IFERROR(AVERAGEIFS(统调负荷!$H:$H,统调负荷!$B:$B,O$3,统调负荷!$C:$C,$A22)/10,"")</f>
        <v/>
      </c>
      <c r="P22" s="82">
        <f>IFERROR(AVERAGEIFS(统调负荷!$H:$H,统调负荷!$B:$B,P$3,统调负荷!$C:$C,$A22)/10,"")</f>
        <v/>
      </c>
      <c r="Q22" s="82">
        <f>IFERROR(AVERAGEIFS(统调负荷!$H:$H,统调负荷!$B:$B,Q$3,统调负荷!$C:$C,$A22)/10,"")</f>
        <v/>
      </c>
      <c r="R22" s="82">
        <f>IFERROR(AVERAGEIFS(统调负荷!$H:$H,统调负荷!$B:$B,R$3,统调负荷!$C:$C,$A22)/10,"")</f>
        <v/>
      </c>
      <c r="S22" s="82">
        <f>IFERROR(AVERAGEIFS(统调负荷!$H:$H,统调负荷!$B:$B,S$3,统调负荷!$C:$C,$A22)/10,"")</f>
        <v/>
      </c>
      <c r="T22" s="82">
        <f>IFERROR(AVERAGEIFS(统调负荷!$H:$H,统调负荷!$B:$B,T$3,统调负荷!$C:$C,$A22)/10,"")</f>
        <v/>
      </c>
      <c r="U22" s="82">
        <f>IFERROR(AVERAGEIFS(统调负荷!$H:$H,统调负荷!$B:$B,U$3,统调负荷!$C:$C,$A22)/10,"")</f>
        <v/>
      </c>
      <c r="V22" s="82">
        <f>IFERROR(AVERAGEIFS(统调负荷!$H:$H,统调负荷!$B:$B,V$3,统调负荷!$C:$C,$A22)/10,"")</f>
        <v/>
      </c>
      <c r="W22" s="82">
        <f>IFERROR(AVERAGEIFS(统调负荷!$H:$H,统调负荷!$B:$B,W$3,统调负荷!$C:$C,$A22)/10,"")</f>
        <v/>
      </c>
      <c r="X22" s="82">
        <f>IFERROR(AVERAGEIFS(统调负荷!$H:$H,统调负荷!$B:$B,X$3,统调负荷!$C:$C,$A22)/10,"")</f>
        <v/>
      </c>
      <c r="Y22" s="82">
        <f>IFERROR(AVERAGEIFS(统调负荷!$H:$H,统调负荷!$B:$B,Y$3,统调负荷!$C:$C,$A22)/10,"")</f>
        <v/>
      </c>
      <c r="Z22" s="82">
        <f>IFERROR(AVERAGEIFS(统调负荷!$H:$H,统调负荷!$B:$B,Z$3,统调负荷!$C:$C,$A22)/10,"")</f>
        <v/>
      </c>
      <c r="AA22" s="82">
        <f>IFERROR(AVERAGEIFS(统调负荷!$H:$H,统调负荷!$B:$B,AA$3,统调负荷!$C:$C,$A22)/10,"")</f>
        <v/>
      </c>
      <c r="AB22" s="82">
        <f>IFERROR(AVERAGEIFS(统调负荷!$H:$H,统调负荷!$B:$B,AB$3,统调负荷!$C:$C,$A22)/10,"")</f>
        <v/>
      </c>
      <c r="AC22" s="82">
        <f>IFERROR(AVERAGEIFS(统调负荷!$H:$H,统调负荷!$B:$B,AC$3,统调负荷!$C:$C,$A22)/10,"")</f>
        <v/>
      </c>
      <c r="AD22" s="82" t="n"/>
      <c r="AE22" s="23">
        <f>检修、备用和必开!$A20</f>
        <v/>
      </c>
      <c r="AF22" s="108">
        <f>IFERROR(OFFSET($A$3,ROW(AE19)*2,COLUMN(E21))-OFFSET($A$3,ROW(AE19)*2-1,COLUMN(E21)),"")</f>
        <v/>
      </c>
      <c r="AG22" s="108">
        <f>IFERROR(OFFSET($A$3,ROW(AF19)*2,COLUMN(F21))-OFFSET($A$3,ROW(AF19)*2-1,COLUMN(F21)),"")</f>
        <v/>
      </c>
      <c r="AH22" s="108">
        <f>IFERROR(OFFSET($A$3,ROW(AG19)*2,COLUMN(G21))-OFFSET($A$3,ROW(AG19)*2-1,COLUMN(G21)),"")</f>
        <v/>
      </c>
      <c r="AI22" s="108">
        <f>IFERROR(OFFSET($A$3,ROW(AH19)*2,COLUMN(H21))-OFFSET($A$3,ROW(AH19)*2-1,COLUMN(H21)),"")</f>
        <v/>
      </c>
      <c r="AJ22" s="108">
        <f>IFERROR(OFFSET($A$3,ROW(AI19)*2,COLUMN(I21))-OFFSET($A$3,ROW(AI19)*2-1,COLUMN(I21)),"")</f>
        <v/>
      </c>
      <c r="AK22" s="108">
        <f>IFERROR(OFFSET($A$3,ROW(AJ19)*2,COLUMN(J21))-OFFSET($A$3,ROW(AJ19)*2-1,COLUMN(J21)),"")</f>
        <v/>
      </c>
      <c r="AL22" s="108">
        <f>IFERROR(OFFSET($A$3,ROW(AK19)*2,COLUMN(K21))-OFFSET($A$3,ROW(AK19)*2-1,COLUMN(K21)),"")</f>
        <v/>
      </c>
      <c r="AM22" s="108">
        <f>IFERROR(OFFSET($A$3,ROW(AL19)*2,COLUMN(L21))-OFFSET($A$3,ROW(AL19)*2-1,COLUMN(L21)),"")</f>
        <v/>
      </c>
      <c r="AN22" s="108">
        <f>IFERROR(OFFSET($A$3,ROW(AM19)*2,COLUMN(M21))-OFFSET($A$3,ROW(AM19)*2-1,COLUMN(M21)),"")</f>
        <v/>
      </c>
      <c r="AO22" s="108">
        <f>IFERROR(OFFSET($A$3,ROW(AN19)*2,COLUMN(N21))-OFFSET($A$3,ROW(AN19)*2-1,COLUMN(N21)),"")</f>
        <v/>
      </c>
      <c r="AP22" s="108">
        <f>IFERROR(OFFSET($A$3,ROW(AO19)*2,COLUMN(O21))-OFFSET($A$3,ROW(AO19)*2-1,COLUMN(O21)),"")</f>
        <v/>
      </c>
      <c r="AQ22" s="108">
        <f>IFERROR(OFFSET($A$3,ROW(AP19)*2,COLUMN(P21))-OFFSET($A$3,ROW(AP19)*2-1,COLUMN(P21)),"")</f>
        <v/>
      </c>
      <c r="AR22" s="108">
        <f>IFERROR(OFFSET($A$3,ROW(AQ19)*2,COLUMN(Q21))-OFFSET($A$3,ROW(AQ19)*2-1,COLUMN(Q21)),"")</f>
        <v/>
      </c>
      <c r="AS22" s="108">
        <f>IFERROR(OFFSET($A$3,ROW(AR19)*2,COLUMN(R21))-OFFSET($A$3,ROW(AR19)*2-1,COLUMN(R21)),"")</f>
        <v/>
      </c>
      <c r="AT22" s="108">
        <f>IFERROR(OFFSET($A$3,ROW(AS19)*2,COLUMN(S21))-OFFSET($A$3,ROW(AS19)*2-1,COLUMN(S21)),"")</f>
        <v/>
      </c>
      <c r="AU22" s="108">
        <f>IFERROR(OFFSET($A$3,ROW(AT19)*2,COLUMN(T21))-OFFSET($A$3,ROW(AT19)*2-1,COLUMN(T21)),"")</f>
        <v/>
      </c>
      <c r="AV22" s="108">
        <f>IFERROR(OFFSET($A$3,ROW(AU19)*2,COLUMN(U21))-OFFSET($A$3,ROW(AU19)*2-1,COLUMN(U21)),"")</f>
        <v/>
      </c>
      <c r="AW22" s="108">
        <f>IFERROR(OFFSET($A$3,ROW(AV19)*2,COLUMN(V21))-OFFSET($A$3,ROW(AV19)*2-1,COLUMN(V21)),"")</f>
        <v/>
      </c>
      <c r="AX22" s="108">
        <f>IFERROR(OFFSET($A$3,ROW(AW19)*2,COLUMN(W21))-OFFSET($A$3,ROW(AW19)*2-1,COLUMN(W21)),"")</f>
        <v/>
      </c>
      <c r="AY22" s="108">
        <f>IFERROR(OFFSET($A$3,ROW(AX19)*2,COLUMN(X21))-OFFSET($A$3,ROW(AX19)*2-1,COLUMN(X21)),"")</f>
        <v/>
      </c>
      <c r="AZ22" s="108">
        <f>IFERROR(OFFSET($A$3,ROW(AY19)*2,COLUMN(Y21))-OFFSET($A$3,ROW(AY19)*2-1,COLUMN(Y21)),"")</f>
        <v/>
      </c>
      <c r="BA22" s="108">
        <f>IFERROR(OFFSET($A$3,ROW(AZ19)*2,COLUMN(Z21))-OFFSET($A$3,ROW(AZ19)*2-1,COLUMN(Z21)),"")</f>
        <v/>
      </c>
      <c r="BB22" s="108">
        <f>IFERROR(OFFSET($A$3,ROW(BA19)*2,COLUMN(AA21))-OFFSET($A$3,ROW(BA19)*2-1,COLUMN(AA21)),"")</f>
        <v/>
      </c>
      <c r="BC22" s="108">
        <f>IFERROR(OFFSET($A$3,ROW(BB19)*2,COLUMN(AB21))-OFFSET($A$3,ROW(BB19)*2-1,COLUMN(AB21)),"")</f>
        <v/>
      </c>
    </row>
    <row r="23" customFormat="1" s="80">
      <c r="A23" s="97">
        <f>统调负荷24小时!A23</f>
        <v/>
      </c>
      <c r="B23" s="110" t="inlineStr">
        <is>
          <t>实际</t>
        </is>
      </c>
      <c r="C23" s="84">
        <f>IFERROR(AVERAGE(F23:AC23),"")</f>
        <v/>
      </c>
      <c r="D23" s="91">
        <f>IFERROR(MAX(F23:AC23),"")</f>
        <v/>
      </c>
      <c r="E23" s="91">
        <f>IFERROR(MIN(F23:AC23),"")</f>
        <v/>
      </c>
      <c r="F23" s="82">
        <f>IFERROR(AVERAGEIFS(统调负荷!$Q:$Q,统调负荷!$B:$B,F$3,统调负荷!$C:$C,$A23)/10,"")</f>
        <v/>
      </c>
      <c r="G23" s="82">
        <f>IFERROR(AVERAGEIFS(统调负荷!$Q:$Q,统调负荷!$B:$B,G$3,统调负荷!$C:$C,$A23)/10,"")</f>
        <v/>
      </c>
      <c r="H23" s="82">
        <f>IFERROR(AVERAGEIFS(统调负荷!$Q:$Q,统调负荷!$B:$B,H$3,统调负荷!$C:$C,$A23)/10,"")</f>
        <v/>
      </c>
      <c r="I23" s="82">
        <f>IFERROR(AVERAGEIFS(统调负荷!$Q:$Q,统调负荷!$B:$B,I$3,统调负荷!$C:$C,$A23)/10,"")</f>
        <v/>
      </c>
      <c r="J23" s="82">
        <f>IFERROR(AVERAGEIFS(统调负荷!$Q:$Q,统调负荷!$B:$B,J$3,统调负荷!$C:$C,$A23)/10,"")</f>
        <v/>
      </c>
      <c r="K23" s="82">
        <f>IFERROR(AVERAGEIFS(统调负荷!$Q:$Q,统调负荷!$B:$B,K$3,统调负荷!$C:$C,$A23)/10,"")</f>
        <v/>
      </c>
      <c r="L23" s="82">
        <f>IFERROR(AVERAGEIFS(统调负荷!$Q:$Q,统调负荷!$B:$B,L$3,统调负荷!$C:$C,$A23)/10,"")</f>
        <v/>
      </c>
      <c r="M23" s="82">
        <f>IFERROR(AVERAGEIFS(统调负荷!$Q:$Q,统调负荷!$B:$B,M$3,统调负荷!$C:$C,$A23)/10,"")</f>
        <v/>
      </c>
      <c r="N23" s="82">
        <f>IFERROR(AVERAGEIFS(统调负荷!$Q:$Q,统调负荷!$B:$B,N$3,统调负荷!$C:$C,$A23)/10,"")</f>
        <v/>
      </c>
      <c r="O23" s="82">
        <f>IFERROR(AVERAGEIFS(统调负荷!$Q:$Q,统调负荷!$B:$B,O$3,统调负荷!$C:$C,$A23)/10,"")</f>
        <v/>
      </c>
      <c r="P23" s="82">
        <f>IFERROR(AVERAGEIFS(统调负荷!$Q:$Q,统调负荷!$B:$B,P$3,统调负荷!$C:$C,$A23)/10,"")</f>
        <v/>
      </c>
      <c r="Q23" s="82">
        <f>IFERROR(AVERAGEIFS(统调负荷!$Q:$Q,统调负荷!$B:$B,Q$3,统调负荷!$C:$C,$A23)/10,"")</f>
        <v/>
      </c>
      <c r="R23" s="82">
        <f>IFERROR(AVERAGEIFS(统调负荷!$Q:$Q,统调负荷!$B:$B,R$3,统调负荷!$C:$C,$A23)/10,"")</f>
        <v/>
      </c>
      <c r="S23" s="82">
        <f>IFERROR(AVERAGEIFS(统调负荷!$Q:$Q,统调负荷!$B:$B,S$3,统调负荷!$C:$C,$A23)/10,"")</f>
        <v/>
      </c>
      <c r="T23" s="82">
        <f>IFERROR(AVERAGEIFS(统调负荷!$Q:$Q,统调负荷!$B:$B,T$3,统调负荷!$C:$C,$A23)/10,"")</f>
        <v/>
      </c>
      <c r="U23" s="82">
        <f>IFERROR(AVERAGEIFS(统调负荷!$Q:$Q,统调负荷!$B:$B,U$3,统调负荷!$C:$C,$A23)/10,"")</f>
        <v/>
      </c>
      <c r="V23" s="82">
        <f>IFERROR(AVERAGEIFS(统调负荷!$Q:$Q,统调负荷!$B:$B,V$3,统调负荷!$C:$C,$A23)/10,"")</f>
        <v/>
      </c>
      <c r="W23" s="82">
        <f>IFERROR(AVERAGEIFS(统调负荷!$Q:$Q,统调负荷!$B:$B,W$3,统调负荷!$C:$C,$A23)/10,"")</f>
        <v/>
      </c>
      <c r="X23" s="82">
        <f>IFERROR(AVERAGEIFS(统调负荷!$Q:$Q,统调负荷!$B:$B,X$3,统调负荷!$C:$C,$A23)/10,"")</f>
        <v/>
      </c>
      <c r="Y23" s="82">
        <f>IFERROR(AVERAGEIFS(统调负荷!$Q:$Q,统调负荷!$B:$B,Y$3,统调负荷!$C:$C,$A23)/10,"")</f>
        <v/>
      </c>
      <c r="Z23" s="82">
        <f>IFERROR(AVERAGEIFS(统调负荷!$Q:$Q,统调负荷!$B:$B,Z$3,统调负荷!$C:$C,$A23)/10,"")</f>
        <v/>
      </c>
      <c r="AA23" s="82">
        <f>IFERROR(AVERAGEIFS(统调负荷!$Q:$Q,统调负荷!$B:$B,AA$3,统调负荷!$C:$C,$A23)/10,"")</f>
        <v/>
      </c>
      <c r="AB23" s="82">
        <f>IFERROR(AVERAGEIFS(统调负荷!$Q:$Q,统调负荷!$B:$B,AB$3,统调负荷!$C:$C,$A23)/10,"")</f>
        <v/>
      </c>
      <c r="AC23" s="82">
        <f>IFERROR(AVERAGEIFS(统调负荷!$Q:$Q,统调负荷!$B:$B,AC$3,统调负荷!$C:$C,$A23)/10,"")</f>
        <v/>
      </c>
      <c r="AD23" s="82" t="n"/>
      <c r="AE23" s="23">
        <f>检修、备用和必开!$A21</f>
        <v/>
      </c>
      <c r="AF23" s="108">
        <f>IFERROR(OFFSET($A$3,ROW(AE20)*2,COLUMN(E22))-OFFSET($A$3,ROW(AE20)*2-1,COLUMN(E22)),"")</f>
        <v/>
      </c>
      <c r="AG23" s="108">
        <f>IFERROR(OFFSET($A$3,ROW(AF20)*2,COLUMN(F22))-OFFSET($A$3,ROW(AF20)*2-1,COLUMN(F22)),"")</f>
        <v/>
      </c>
      <c r="AH23" s="108">
        <f>IFERROR(OFFSET($A$3,ROW(AG20)*2,COLUMN(G22))-OFFSET($A$3,ROW(AG20)*2-1,COLUMN(G22)),"")</f>
        <v/>
      </c>
      <c r="AI23" s="108">
        <f>IFERROR(OFFSET($A$3,ROW(AH20)*2,COLUMN(H22))-OFFSET($A$3,ROW(AH20)*2-1,COLUMN(H22)),"")</f>
        <v/>
      </c>
      <c r="AJ23" s="108">
        <f>IFERROR(OFFSET($A$3,ROW(AI20)*2,COLUMN(I22))-OFFSET($A$3,ROW(AI20)*2-1,COLUMN(I22)),"")</f>
        <v/>
      </c>
      <c r="AK23" s="108">
        <f>IFERROR(OFFSET($A$3,ROW(AJ20)*2,COLUMN(J22))-OFFSET($A$3,ROW(AJ20)*2-1,COLUMN(J22)),"")</f>
        <v/>
      </c>
      <c r="AL23" s="108">
        <f>IFERROR(OFFSET($A$3,ROW(AK20)*2,COLUMN(K22))-OFFSET($A$3,ROW(AK20)*2-1,COLUMN(K22)),"")</f>
        <v/>
      </c>
      <c r="AM23" s="108">
        <f>IFERROR(OFFSET($A$3,ROW(AL20)*2,COLUMN(L22))-OFFSET($A$3,ROW(AL20)*2-1,COLUMN(L22)),"")</f>
        <v/>
      </c>
      <c r="AN23" s="108">
        <f>IFERROR(OFFSET($A$3,ROW(AM20)*2,COLUMN(M22))-OFFSET($A$3,ROW(AM20)*2-1,COLUMN(M22)),"")</f>
        <v/>
      </c>
      <c r="AO23" s="108">
        <f>IFERROR(OFFSET($A$3,ROW(AN20)*2,COLUMN(N22))-OFFSET($A$3,ROW(AN20)*2-1,COLUMN(N22)),"")</f>
        <v/>
      </c>
      <c r="AP23" s="108">
        <f>IFERROR(OFFSET($A$3,ROW(AO20)*2,COLUMN(O22))-OFFSET($A$3,ROW(AO20)*2-1,COLUMN(O22)),"")</f>
        <v/>
      </c>
      <c r="AQ23" s="108">
        <f>IFERROR(OFFSET($A$3,ROW(AP20)*2,COLUMN(P22))-OFFSET($A$3,ROW(AP20)*2-1,COLUMN(P22)),"")</f>
        <v/>
      </c>
      <c r="AR23" s="108">
        <f>IFERROR(OFFSET($A$3,ROW(AQ20)*2,COLUMN(Q22))-OFFSET($A$3,ROW(AQ20)*2-1,COLUMN(Q22)),"")</f>
        <v/>
      </c>
      <c r="AS23" s="108">
        <f>IFERROR(OFFSET($A$3,ROW(AR20)*2,COLUMN(R22))-OFFSET($A$3,ROW(AR20)*2-1,COLUMN(R22)),"")</f>
        <v/>
      </c>
      <c r="AT23" s="108">
        <f>IFERROR(OFFSET($A$3,ROW(AS20)*2,COLUMN(S22))-OFFSET($A$3,ROW(AS20)*2-1,COLUMN(S22)),"")</f>
        <v/>
      </c>
      <c r="AU23" s="108">
        <f>IFERROR(OFFSET($A$3,ROW(AT20)*2,COLUMN(T22))-OFFSET($A$3,ROW(AT20)*2-1,COLUMN(T22)),"")</f>
        <v/>
      </c>
      <c r="AV23" s="108">
        <f>IFERROR(OFFSET($A$3,ROW(AU20)*2,COLUMN(U22))-OFFSET($A$3,ROW(AU20)*2-1,COLUMN(U22)),"")</f>
        <v/>
      </c>
      <c r="AW23" s="108">
        <f>IFERROR(OFFSET($A$3,ROW(AV20)*2,COLUMN(V22))-OFFSET($A$3,ROW(AV20)*2-1,COLUMN(V22)),"")</f>
        <v/>
      </c>
      <c r="AX23" s="108">
        <f>IFERROR(OFFSET($A$3,ROW(AW20)*2,COLUMN(W22))-OFFSET($A$3,ROW(AW20)*2-1,COLUMN(W22)),"")</f>
        <v/>
      </c>
      <c r="AY23" s="108">
        <f>IFERROR(OFFSET($A$3,ROW(AX20)*2,COLUMN(X22))-OFFSET($A$3,ROW(AX20)*2-1,COLUMN(X22)),"")</f>
        <v/>
      </c>
      <c r="AZ23" s="108">
        <f>IFERROR(OFFSET($A$3,ROW(AY20)*2,COLUMN(Y22))-OFFSET($A$3,ROW(AY20)*2-1,COLUMN(Y22)),"")</f>
        <v/>
      </c>
      <c r="BA23" s="108">
        <f>IFERROR(OFFSET($A$3,ROW(AZ20)*2,COLUMN(Z22))-OFFSET($A$3,ROW(AZ20)*2-1,COLUMN(Z22)),"")</f>
        <v/>
      </c>
      <c r="BB23" s="108">
        <f>IFERROR(OFFSET($A$3,ROW(BA20)*2,COLUMN(AA22))-OFFSET($A$3,ROW(BA20)*2-1,COLUMN(AA22)),"")</f>
        <v/>
      </c>
      <c r="BC23" s="108">
        <f>IFERROR(OFFSET($A$3,ROW(BB20)*2,COLUMN(AB22))-OFFSET($A$3,ROW(BB20)*2-1,COLUMN(AB22)),"")</f>
        <v/>
      </c>
    </row>
    <row r="24" customFormat="1" s="80">
      <c r="A24" s="97">
        <f>统调负荷24小时!A24</f>
        <v/>
      </c>
      <c r="B24" s="110" t="inlineStr">
        <is>
          <t>预测</t>
        </is>
      </c>
      <c r="C24" s="84">
        <f>IFERROR(AVERAGE(F24:AC24),"")</f>
        <v/>
      </c>
      <c r="D24" s="91">
        <f>IFERROR(MAX(F24:AC24),"")</f>
        <v/>
      </c>
      <c r="E24" s="91">
        <f>IFERROR(MIN(F24:AC24),"")</f>
        <v/>
      </c>
      <c r="F24" s="82">
        <f>IFERROR(AVERAGEIFS(统调负荷!$H:$H,统调负荷!$B:$B,F$3,统调负荷!$C:$C,$A24)/10,"")</f>
        <v/>
      </c>
      <c r="G24" s="82">
        <f>IFERROR(AVERAGEIFS(统调负荷!$H:$H,统调负荷!$B:$B,G$3,统调负荷!$C:$C,$A24)/10,"")</f>
        <v/>
      </c>
      <c r="H24" s="82">
        <f>IFERROR(AVERAGEIFS(统调负荷!$H:$H,统调负荷!$B:$B,H$3,统调负荷!$C:$C,$A24)/10,"")</f>
        <v/>
      </c>
      <c r="I24" s="82">
        <f>IFERROR(AVERAGEIFS(统调负荷!$H:$H,统调负荷!$B:$B,I$3,统调负荷!$C:$C,$A24)/10,"")</f>
        <v/>
      </c>
      <c r="J24" s="82">
        <f>IFERROR(AVERAGEIFS(统调负荷!$H:$H,统调负荷!$B:$B,J$3,统调负荷!$C:$C,$A24)/10,"")</f>
        <v/>
      </c>
      <c r="K24" s="82">
        <f>IFERROR(AVERAGEIFS(统调负荷!$H:$H,统调负荷!$B:$B,K$3,统调负荷!$C:$C,$A24)/10,"")</f>
        <v/>
      </c>
      <c r="L24" s="82">
        <f>IFERROR(AVERAGEIFS(统调负荷!$H:$H,统调负荷!$B:$B,L$3,统调负荷!$C:$C,$A24)/10,"")</f>
        <v/>
      </c>
      <c r="M24" s="82">
        <f>IFERROR(AVERAGEIFS(统调负荷!$H:$H,统调负荷!$B:$B,M$3,统调负荷!$C:$C,$A24)/10,"")</f>
        <v/>
      </c>
      <c r="N24" s="82">
        <f>IFERROR(AVERAGEIFS(统调负荷!$H:$H,统调负荷!$B:$B,N$3,统调负荷!$C:$C,$A24)/10,"")</f>
        <v/>
      </c>
      <c r="O24" s="82">
        <f>IFERROR(AVERAGEIFS(统调负荷!$H:$H,统调负荷!$B:$B,O$3,统调负荷!$C:$C,$A24)/10,"")</f>
        <v/>
      </c>
      <c r="P24" s="82">
        <f>IFERROR(AVERAGEIFS(统调负荷!$H:$H,统调负荷!$B:$B,P$3,统调负荷!$C:$C,$A24)/10,"")</f>
        <v/>
      </c>
      <c r="Q24" s="82">
        <f>IFERROR(AVERAGEIFS(统调负荷!$H:$H,统调负荷!$B:$B,Q$3,统调负荷!$C:$C,$A24)/10,"")</f>
        <v/>
      </c>
      <c r="R24" s="82">
        <f>IFERROR(AVERAGEIFS(统调负荷!$H:$H,统调负荷!$B:$B,R$3,统调负荷!$C:$C,$A24)/10,"")</f>
        <v/>
      </c>
      <c r="S24" s="82">
        <f>IFERROR(AVERAGEIFS(统调负荷!$H:$H,统调负荷!$B:$B,S$3,统调负荷!$C:$C,$A24)/10,"")</f>
        <v/>
      </c>
      <c r="T24" s="82">
        <f>IFERROR(AVERAGEIFS(统调负荷!$H:$H,统调负荷!$B:$B,T$3,统调负荷!$C:$C,$A24)/10,"")</f>
        <v/>
      </c>
      <c r="U24" s="82">
        <f>IFERROR(AVERAGEIFS(统调负荷!$H:$H,统调负荷!$B:$B,U$3,统调负荷!$C:$C,$A24)/10,"")</f>
        <v/>
      </c>
      <c r="V24" s="82">
        <f>IFERROR(AVERAGEIFS(统调负荷!$H:$H,统调负荷!$B:$B,V$3,统调负荷!$C:$C,$A24)/10,"")</f>
        <v/>
      </c>
      <c r="W24" s="82">
        <f>IFERROR(AVERAGEIFS(统调负荷!$H:$H,统调负荷!$B:$B,W$3,统调负荷!$C:$C,$A24)/10,"")</f>
        <v/>
      </c>
      <c r="X24" s="82">
        <f>IFERROR(AVERAGEIFS(统调负荷!$H:$H,统调负荷!$B:$B,X$3,统调负荷!$C:$C,$A24)/10,"")</f>
        <v/>
      </c>
      <c r="Y24" s="82">
        <f>IFERROR(AVERAGEIFS(统调负荷!$H:$H,统调负荷!$B:$B,Y$3,统调负荷!$C:$C,$A24)/10,"")</f>
        <v/>
      </c>
      <c r="Z24" s="82">
        <f>IFERROR(AVERAGEIFS(统调负荷!$H:$H,统调负荷!$B:$B,Z$3,统调负荷!$C:$C,$A24)/10,"")</f>
        <v/>
      </c>
      <c r="AA24" s="82">
        <f>IFERROR(AVERAGEIFS(统调负荷!$H:$H,统调负荷!$B:$B,AA$3,统调负荷!$C:$C,$A24)/10,"")</f>
        <v/>
      </c>
      <c r="AB24" s="82">
        <f>IFERROR(AVERAGEIFS(统调负荷!$H:$H,统调负荷!$B:$B,AB$3,统调负荷!$C:$C,$A24)/10,"")</f>
        <v/>
      </c>
      <c r="AC24" s="82">
        <f>IFERROR(AVERAGEIFS(统调负荷!$H:$H,统调负荷!$B:$B,AC$3,统调负荷!$C:$C,$A24)/10,"")</f>
        <v/>
      </c>
      <c r="AD24" s="82" t="n"/>
      <c r="AE24" s="23">
        <f>检修、备用和必开!$A22</f>
        <v/>
      </c>
      <c r="AF24" s="108">
        <f>IFERROR(OFFSET($A$3,ROW(AE21)*2,COLUMN(E23))-OFFSET($A$3,ROW(AE21)*2-1,COLUMN(E23)),"")</f>
        <v/>
      </c>
      <c r="AG24" s="108">
        <f>IFERROR(OFFSET($A$3,ROW(AF21)*2,COLUMN(F23))-OFFSET($A$3,ROW(AF21)*2-1,COLUMN(F23)),"")</f>
        <v/>
      </c>
      <c r="AH24" s="108">
        <f>IFERROR(OFFSET($A$3,ROW(AG21)*2,COLUMN(G23))-OFFSET($A$3,ROW(AG21)*2-1,COLUMN(G23)),"")</f>
        <v/>
      </c>
      <c r="AI24" s="108">
        <f>IFERROR(OFFSET($A$3,ROW(AH21)*2,COLUMN(H23))-OFFSET($A$3,ROW(AH21)*2-1,COLUMN(H23)),"")</f>
        <v/>
      </c>
      <c r="AJ24" s="108">
        <f>IFERROR(OFFSET($A$3,ROW(AI21)*2,COLUMN(I23))-OFFSET($A$3,ROW(AI21)*2-1,COLUMN(I23)),"")</f>
        <v/>
      </c>
      <c r="AK24" s="108">
        <f>IFERROR(OFFSET($A$3,ROW(AJ21)*2,COLUMN(J23))-OFFSET($A$3,ROW(AJ21)*2-1,COLUMN(J23)),"")</f>
        <v/>
      </c>
      <c r="AL24" s="108">
        <f>IFERROR(OFFSET($A$3,ROW(AK21)*2,COLUMN(K23))-OFFSET($A$3,ROW(AK21)*2-1,COLUMN(K23)),"")</f>
        <v/>
      </c>
      <c r="AM24" s="108">
        <f>IFERROR(OFFSET($A$3,ROW(AL21)*2,COLUMN(L23))-OFFSET($A$3,ROW(AL21)*2-1,COLUMN(L23)),"")</f>
        <v/>
      </c>
      <c r="AN24" s="108">
        <f>IFERROR(OFFSET($A$3,ROW(AM21)*2,COLUMN(M23))-OFFSET($A$3,ROW(AM21)*2-1,COLUMN(M23)),"")</f>
        <v/>
      </c>
      <c r="AO24" s="108">
        <f>IFERROR(OFFSET($A$3,ROW(AN21)*2,COLUMN(N23))-OFFSET($A$3,ROW(AN21)*2-1,COLUMN(N23)),"")</f>
        <v/>
      </c>
      <c r="AP24" s="108">
        <f>IFERROR(OFFSET($A$3,ROW(AO21)*2,COLUMN(O23))-OFFSET($A$3,ROW(AO21)*2-1,COLUMN(O23)),"")</f>
        <v/>
      </c>
      <c r="AQ24" s="108">
        <f>IFERROR(OFFSET($A$3,ROW(AP21)*2,COLUMN(P23))-OFFSET($A$3,ROW(AP21)*2-1,COLUMN(P23)),"")</f>
        <v/>
      </c>
      <c r="AR24" s="108">
        <f>IFERROR(OFFSET($A$3,ROW(AQ21)*2,COLUMN(Q23))-OFFSET($A$3,ROW(AQ21)*2-1,COLUMN(Q23)),"")</f>
        <v/>
      </c>
      <c r="AS24" s="108">
        <f>IFERROR(OFFSET($A$3,ROW(AR21)*2,COLUMN(R23))-OFFSET($A$3,ROW(AR21)*2-1,COLUMN(R23)),"")</f>
        <v/>
      </c>
      <c r="AT24" s="108">
        <f>IFERROR(OFFSET($A$3,ROW(AS21)*2,COLUMN(S23))-OFFSET($A$3,ROW(AS21)*2-1,COLUMN(S23)),"")</f>
        <v/>
      </c>
      <c r="AU24" s="108">
        <f>IFERROR(OFFSET($A$3,ROW(AT21)*2,COLUMN(T23))-OFFSET($A$3,ROW(AT21)*2-1,COLUMN(T23)),"")</f>
        <v/>
      </c>
      <c r="AV24" s="108">
        <f>IFERROR(OFFSET($A$3,ROW(AU21)*2,COLUMN(U23))-OFFSET($A$3,ROW(AU21)*2-1,COLUMN(U23)),"")</f>
        <v/>
      </c>
      <c r="AW24" s="108">
        <f>IFERROR(OFFSET($A$3,ROW(AV21)*2,COLUMN(V23))-OFFSET($A$3,ROW(AV21)*2-1,COLUMN(V23)),"")</f>
        <v/>
      </c>
      <c r="AX24" s="108">
        <f>IFERROR(OFFSET($A$3,ROW(AW21)*2,COLUMN(W23))-OFFSET($A$3,ROW(AW21)*2-1,COLUMN(W23)),"")</f>
        <v/>
      </c>
      <c r="AY24" s="108">
        <f>IFERROR(OFFSET($A$3,ROW(AX21)*2,COLUMN(X23))-OFFSET($A$3,ROW(AX21)*2-1,COLUMN(X23)),"")</f>
        <v/>
      </c>
      <c r="AZ24" s="108">
        <f>IFERROR(OFFSET($A$3,ROW(AY21)*2,COLUMN(Y23))-OFFSET($A$3,ROW(AY21)*2-1,COLUMN(Y23)),"")</f>
        <v/>
      </c>
      <c r="BA24" s="108">
        <f>IFERROR(OFFSET($A$3,ROW(AZ21)*2,COLUMN(Z23))-OFFSET($A$3,ROW(AZ21)*2-1,COLUMN(Z23)),"")</f>
        <v/>
      </c>
      <c r="BB24" s="108">
        <f>IFERROR(OFFSET($A$3,ROW(BA21)*2,COLUMN(AA23))-OFFSET($A$3,ROW(BA21)*2-1,COLUMN(AA23)),"")</f>
        <v/>
      </c>
      <c r="BC24" s="108">
        <f>IFERROR(OFFSET($A$3,ROW(BB21)*2,COLUMN(AB23))-OFFSET($A$3,ROW(BB21)*2-1,COLUMN(AB23)),"")</f>
        <v/>
      </c>
    </row>
    <row r="25" customFormat="1" s="80">
      <c r="A25" s="97">
        <f>统调负荷24小时!A25</f>
        <v/>
      </c>
      <c r="B25" s="110" t="inlineStr">
        <is>
          <t>实际</t>
        </is>
      </c>
      <c r="C25" s="84">
        <f>IFERROR(AVERAGE(F25:AC25),"")</f>
        <v/>
      </c>
      <c r="D25" s="91">
        <f>IFERROR(MAX(F25:AC25),"")</f>
        <v/>
      </c>
      <c r="E25" s="91">
        <f>IFERROR(MIN(F25:AC25),"")</f>
        <v/>
      </c>
      <c r="F25" s="82">
        <f>IFERROR(AVERAGEIFS(统调负荷!$Q:$Q,统调负荷!$B:$B,F$3,统调负荷!$C:$C,$A25)/10,"")</f>
        <v/>
      </c>
      <c r="G25" s="82">
        <f>IFERROR(AVERAGEIFS(统调负荷!$Q:$Q,统调负荷!$B:$B,G$3,统调负荷!$C:$C,$A25)/10,"")</f>
        <v/>
      </c>
      <c r="H25" s="82">
        <f>IFERROR(AVERAGEIFS(统调负荷!$Q:$Q,统调负荷!$B:$B,H$3,统调负荷!$C:$C,$A25)/10,"")</f>
        <v/>
      </c>
      <c r="I25" s="82">
        <f>IFERROR(AVERAGEIFS(统调负荷!$Q:$Q,统调负荷!$B:$B,I$3,统调负荷!$C:$C,$A25)/10,"")</f>
        <v/>
      </c>
      <c r="J25" s="82">
        <f>IFERROR(AVERAGEIFS(统调负荷!$Q:$Q,统调负荷!$B:$B,J$3,统调负荷!$C:$C,$A25)/10,"")</f>
        <v/>
      </c>
      <c r="K25" s="82">
        <f>IFERROR(AVERAGEIFS(统调负荷!$Q:$Q,统调负荷!$B:$B,K$3,统调负荷!$C:$C,$A25)/10,"")</f>
        <v/>
      </c>
      <c r="L25" s="82">
        <f>IFERROR(AVERAGEIFS(统调负荷!$Q:$Q,统调负荷!$B:$B,L$3,统调负荷!$C:$C,$A25)/10,"")</f>
        <v/>
      </c>
      <c r="M25" s="82">
        <f>IFERROR(AVERAGEIFS(统调负荷!$Q:$Q,统调负荷!$B:$B,M$3,统调负荷!$C:$C,$A25)/10,"")</f>
        <v/>
      </c>
      <c r="N25" s="82">
        <f>IFERROR(AVERAGEIFS(统调负荷!$Q:$Q,统调负荷!$B:$B,N$3,统调负荷!$C:$C,$A25)/10,"")</f>
        <v/>
      </c>
      <c r="O25" s="82">
        <f>IFERROR(AVERAGEIFS(统调负荷!$Q:$Q,统调负荷!$B:$B,O$3,统调负荷!$C:$C,$A25)/10,"")</f>
        <v/>
      </c>
      <c r="P25" s="82">
        <f>IFERROR(AVERAGEIFS(统调负荷!$Q:$Q,统调负荷!$B:$B,P$3,统调负荷!$C:$C,$A25)/10,"")</f>
        <v/>
      </c>
      <c r="Q25" s="82">
        <f>IFERROR(AVERAGEIFS(统调负荷!$Q:$Q,统调负荷!$B:$B,Q$3,统调负荷!$C:$C,$A25)/10,"")</f>
        <v/>
      </c>
      <c r="R25" s="82">
        <f>IFERROR(AVERAGEIFS(统调负荷!$Q:$Q,统调负荷!$B:$B,R$3,统调负荷!$C:$C,$A25)/10,"")</f>
        <v/>
      </c>
      <c r="S25" s="82">
        <f>IFERROR(AVERAGEIFS(统调负荷!$Q:$Q,统调负荷!$B:$B,S$3,统调负荷!$C:$C,$A25)/10,"")</f>
        <v/>
      </c>
      <c r="T25" s="82">
        <f>IFERROR(AVERAGEIFS(统调负荷!$Q:$Q,统调负荷!$B:$B,T$3,统调负荷!$C:$C,$A25)/10,"")</f>
        <v/>
      </c>
      <c r="U25" s="82">
        <f>IFERROR(AVERAGEIFS(统调负荷!$Q:$Q,统调负荷!$B:$B,U$3,统调负荷!$C:$C,$A25)/10,"")</f>
        <v/>
      </c>
      <c r="V25" s="82">
        <f>IFERROR(AVERAGEIFS(统调负荷!$Q:$Q,统调负荷!$B:$B,V$3,统调负荷!$C:$C,$A25)/10,"")</f>
        <v/>
      </c>
      <c r="W25" s="82">
        <f>IFERROR(AVERAGEIFS(统调负荷!$Q:$Q,统调负荷!$B:$B,W$3,统调负荷!$C:$C,$A25)/10,"")</f>
        <v/>
      </c>
      <c r="X25" s="82">
        <f>IFERROR(AVERAGEIFS(统调负荷!$Q:$Q,统调负荷!$B:$B,X$3,统调负荷!$C:$C,$A25)/10,"")</f>
        <v/>
      </c>
      <c r="Y25" s="82">
        <f>IFERROR(AVERAGEIFS(统调负荷!$Q:$Q,统调负荷!$B:$B,Y$3,统调负荷!$C:$C,$A25)/10,"")</f>
        <v/>
      </c>
      <c r="Z25" s="82">
        <f>IFERROR(AVERAGEIFS(统调负荷!$Q:$Q,统调负荷!$B:$B,Z$3,统调负荷!$C:$C,$A25)/10,"")</f>
        <v/>
      </c>
      <c r="AA25" s="82">
        <f>IFERROR(AVERAGEIFS(统调负荷!$Q:$Q,统调负荷!$B:$B,AA$3,统调负荷!$C:$C,$A25)/10,"")</f>
        <v/>
      </c>
      <c r="AB25" s="82">
        <f>IFERROR(AVERAGEIFS(统调负荷!$Q:$Q,统调负荷!$B:$B,AB$3,统调负荷!$C:$C,$A25)/10,"")</f>
        <v/>
      </c>
      <c r="AC25" s="82">
        <f>IFERROR(AVERAGEIFS(统调负荷!$Q:$Q,统调负荷!$B:$B,AC$3,统调负荷!$C:$C,$A25)/10,"")</f>
        <v/>
      </c>
      <c r="AD25" s="82" t="n"/>
      <c r="AE25" s="23">
        <f>检修、备用和必开!$A23</f>
        <v/>
      </c>
      <c r="AF25" s="108">
        <f>IFERROR(OFFSET($A$3,ROW(AE22)*2,COLUMN(E24))-OFFSET($A$3,ROW(AE22)*2-1,COLUMN(E24)),"")</f>
        <v/>
      </c>
      <c r="AG25" s="108">
        <f>IFERROR(OFFSET($A$3,ROW(AF22)*2,COLUMN(F24))-OFFSET($A$3,ROW(AF22)*2-1,COLUMN(F24)),"")</f>
        <v/>
      </c>
      <c r="AH25" s="108">
        <f>IFERROR(OFFSET($A$3,ROW(AG22)*2,COLUMN(G24))-OFFSET($A$3,ROW(AG22)*2-1,COLUMN(G24)),"")</f>
        <v/>
      </c>
      <c r="AI25" s="108">
        <f>IFERROR(OFFSET($A$3,ROW(AH22)*2,COLUMN(H24))-OFFSET($A$3,ROW(AH22)*2-1,COLUMN(H24)),"")</f>
        <v/>
      </c>
      <c r="AJ25" s="108">
        <f>IFERROR(OFFSET($A$3,ROW(AI22)*2,COLUMN(I24))-OFFSET($A$3,ROW(AI22)*2-1,COLUMN(I24)),"")</f>
        <v/>
      </c>
      <c r="AK25" s="108">
        <f>IFERROR(OFFSET($A$3,ROW(AJ22)*2,COLUMN(J24))-OFFSET($A$3,ROW(AJ22)*2-1,COLUMN(J24)),"")</f>
        <v/>
      </c>
      <c r="AL25" s="108">
        <f>IFERROR(OFFSET($A$3,ROW(AK22)*2,COLUMN(K24))-OFFSET($A$3,ROW(AK22)*2-1,COLUMN(K24)),"")</f>
        <v/>
      </c>
      <c r="AM25" s="108">
        <f>IFERROR(OFFSET($A$3,ROW(AL22)*2,COLUMN(L24))-OFFSET($A$3,ROW(AL22)*2-1,COLUMN(L24)),"")</f>
        <v/>
      </c>
      <c r="AN25" s="108">
        <f>IFERROR(OFFSET($A$3,ROW(AM22)*2,COLUMN(M24))-OFFSET($A$3,ROW(AM22)*2-1,COLUMN(M24)),"")</f>
        <v/>
      </c>
      <c r="AO25" s="108">
        <f>IFERROR(OFFSET($A$3,ROW(AN22)*2,COLUMN(N24))-OFFSET($A$3,ROW(AN22)*2-1,COLUMN(N24)),"")</f>
        <v/>
      </c>
      <c r="AP25" s="108">
        <f>IFERROR(OFFSET($A$3,ROW(AO22)*2,COLUMN(O24))-OFFSET($A$3,ROW(AO22)*2-1,COLUMN(O24)),"")</f>
        <v/>
      </c>
      <c r="AQ25" s="108">
        <f>IFERROR(OFFSET($A$3,ROW(AP22)*2,COLUMN(P24))-OFFSET($A$3,ROW(AP22)*2-1,COLUMN(P24)),"")</f>
        <v/>
      </c>
      <c r="AR25" s="108">
        <f>IFERROR(OFFSET($A$3,ROW(AQ22)*2,COLUMN(Q24))-OFFSET($A$3,ROW(AQ22)*2-1,COLUMN(Q24)),"")</f>
        <v/>
      </c>
      <c r="AS25" s="108">
        <f>IFERROR(OFFSET($A$3,ROW(AR22)*2,COLUMN(R24))-OFFSET($A$3,ROW(AR22)*2-1,COLUMN(R24)),"")</f>
        <v/>
      </c>
      <c r="AT25" s="108">
        <f>IFERROR(OFFSET($A$3,ROW(AS22)*2,COLUMN(S24))-OFFSET($A$3,ROW(AS22)*2-1,COLUMN(S24)),"")</f>
        <v/>
      </c>
      <c r="AU25" s="108">
        <f>IFERROR(OFFSET($A$3,ROW(AT22)*2,COLUMN(T24))-OFFSET($A$3,ROW(AT22)*2-1,COLUMN(T24)),"")</f>
        <v/>
      </c>
      <c r="AV25" s="108">
        <f>IFERROR(OFFSET($A$3,ROW(AU22)*2,COLUMN(U24))-OFFSET($A$3,ROW(AU22)*2-1,COLUMN(U24)),"")</f>
        <v/>
      </c>
      <c r="AW25" s="108">
        <f>IFERROR(OFFSET($A$3,ROW(AV22)*2,COLUMN(V24))-OFFSET($A$3,ROW(AV22)*2-1,COLUMN(V24)),"")</f>
        <v/>
      </c>
      <c r="AX25" s="108">
        <f>IFERROR(OFFSET($A$3,ROW(AW22)*2,COLUMN(W24))-OFFSET($A$3,ROW(AW22)*2-1,COLUMN(W24)),"")</f>
        <v/>
      </c>
      <c r="AY25" s="108">
        <f>IFERROR(OFFSET($A$3,ROW(AX22)*2,COLUMN(X24))-OFFSET($A$3,ROW(AX22)*2-1,COLUMN(X24)),"")</f>
        <v/>
      </c>
      <c r="AZ25" s="108">
        <f>IFERROR(OFFSET($A$3,ROW(AY22)*2,COLUMN(Y24))-OFFSET($A$3,ROW(AY22)*2-1,COLUMN(Y24)),"")</f>
        <v/>
      </c>
      <c r="BA25" s="108">
        <f>IFERROR(OFFSET($A$3,ROW(AZ22)*2,COLUMN(Z24))-OFFSET($A$3,ROW(AZ22)*2-1,COLUMN(Z24)),"")</f>
        <v/>
      </c>
      <c r="BB25" s="108">
        <f>IFERROR(OFFSET($A$3,ROW(BA22)*2,COLUMN(AA24))-OFFSET($A$3,ROW(BA22)*2-1,COLUMN(AA24)),"")</f>
        <v/>
      </c>
      <c r="BC25" s="108">
        <f>IFERROR(OFFSET($A$3,ROW(BB22)*2,COLUMN(AB24))-OFFSET($A$3,ROW(BB22)*2-1,COLUMN(AB24)),"")</f>
        <v/>
      </c>
    </row>
    <row r="26" customFormat="1" s="80">
      <c r="A26" s="97">
        <f>统调负荷24小时!A26</f>
        <v/>
      </c>
      <c r="B26" s="110" t="inlineStr">
        <is>
          <t>预测</t>
        </is>
      </c>
      <c r="C26" s="84">
        <f>IFERROR(AVERAGE(F26:AC26),"")</f>
        <v/>
      </c>
      <c r="D26" s="91">
        <f>IFERROR(MAX(F26:AC26),"")</f>
        <v/>
      </c>
      <c r="E26" s="91">
        <f>IFERROR(MIN(F26:AC26),"")</f>
        <v/>
      </c>
      <c r="F26" s="82">
        <f>IFERROR(AVERAGEIFS(统调负荷!$H:$H,统调负荷!$B:$B,F$3,统调负荷!$C:$C,$A26)/10,"")</f>
        <v/>
      </c>
      <c r="G26" s="82">
        <f>IFERROR(AVERAGEIFS(统调负荷!$H:$H,统调负荷!$B:$B,G$3,统调负荷!$C:$C,$A26)/10,"")</f>
        <v/>
      </c>
      <c r="H26" s="82">
        <f>IFERROR(AVERAGEIFS(统调负荷!$H:$H,统调负荷!$B:$B,H$3,统调负荷!$C:$C,$A26)/10,"")</f>
        <v/>
      </c>
      <c r="I26" s="82">
        <f>IFERROR(AVERAGEIFS(统调负荷!$H:$H,统调负荷!$B:$B,I$3,统调负荷!$C:$C,$A26)/10,"")</f>
        <v/>
      </c>
      <c r="J26" s="82">
        <f>IFERROR(AVERAGEIFS(统调负荷!$H:$H,统调负荷!$B:$B,J$3,统调负荷!$C:$C,$A26)/10,"")</f>
        <v/>
      </c>
      <c r="K26" s="82">
        <f>IFERROR(AVERAGEIFS(统调负荷!$H:$H,统调负荷!$B:$B,K$3,统调负荷!$C:$C,$A26)/10,"")</f>
        <v/>
      </c>
      <c r="L26" s="82">
        <f>IFERROR(AVERAGEIFS(统调负荷!$H:$H,统调负荷!$B:$B,L$3,统调负荷!$C:$C,$A26)/10,"")</f>
        <v/>
      </c>
      <c r="M26" s="82">
        <f>IFERROR(AVERAGEIFS(统调负荷!$H:$H,统调负荷!$B:$B,M$3,统调负荷!$C:$C,$A26)/10,"")</f>
        <v/>
      </c>
      <c r="N26" s="82">
        <f>IFERROR(AVERAGEIFS(统调负荷!$H:$H,统调负荷!$B:$B,N$3,统调负荷!$C:$C,$A26)/10,"")</f>
        <v/>
      </c>
      <c r="O26" s="82">
        <f>IFERROR(AVERAGEIFS(统调负荷!$H:$H,统调负荷!$B:$B,O$3,统调负荷!$C:$C,$A26)/10,"")</f>
        <v/>
      </c>
      <c r="P26" s="82">
        <f>IFERROR(AVERAGEIFS(统调负荷!$H:$H,统调负荷!$B:$B,P$3,统调负荷!$C:$C,$A26)/10,"")</f>
        <v/>
      </c>
      <c r="Q26" s="82">
        <f>IFERROR(AVERAGEIFS(统调负荷!$H:$H,统调负荷!$B:$B,Q$3,统调负荷!$C:$C,$A26)/10,"")</f>
        <v/>
      </c>
      <c r="R26" s="82">
        <f>IFERROR(AVERAGEIFS(统调负荷!$H:$H,统调负荷!$B:$B,R$3,统调负荷!$C:$C,$A26)/10,"")</f>
        <v/>
      </c>
      <c r="S26" s="82">
        <f>IFERROR(AVERAGEIFS(统调负荷!$H:$H,统调负荷!$B:$B,S$3,统调负荷!$C:$C,$A26)/10,"")</f>
        <v/>
      </c>
      <c r="T26" s="82">
        <f>IFERROR(AVERAGEIFS(统调负荷!$H:$H,统调负荷!$B:$B,T$3,统调负荷!$C:$C,$A26)/10,"")</f>
        <v/>
      </c>
      <c r="U26" s="82">
        <f>IFERROR(AVERAGEIFS(统调负荷!$H:$H,统调负荷!$B:$B,U$3,统调负荷!$C:$C,$A26)/10,"")</f>
        <v/>
      </c>
      <c r="V26" s="82">
        <f>IFERROR(AVERAGEIFS(统调负荷!$H:$H,统调负荷!$B:$B,V$3,统调负荷!$C:$C,$A26)/10,"")</f>
        <v/>
      </c>
      <c r="W26" s="82">
        <f>IFERROR(AVERAGEIFS(统调负荷!$H:$H,统调负荷!$B:$B,W$3,统调负荷!$C:$C,$A26)/10,"")</f>
        <v/>
      </c>
      <c r="X26" s="82">
        <f>IFERROR(AVERAGEIFS(统调负荷!$H:$H,统调负荷!$B:$B,X$3,统调负荷!$C:$C,$A26)/10,"")</f>
        <v/>
      </c>
      <c r="Y26" s="82">
        <f>IFERROR(AVERAGEIFS(统调负荷!$H:$H,统调负荷!$B:$B,Y$3,统调负荷!$C:$C,$A26)/10,"")</f>
        <v/>
      </c>
      <c r="Z26" s="82">
        <f>IFERROR(AVERAGEIFS(统调负荷!$H:$H,统调负荷!$B:$B,Z$3,统调负荷!$C:$C,$A26)/10,"")</f>
        <v/>
      </c>
      <c r="AA26" s="82">
        <f>IFERROR(AVERAGEIFS(统调负荷!$H:$H,统调负荷!$B:$B,AA$3,统调负荷!$C:$C,$A26)/10,"")</f>
        <v/>
      </c>
      <c r="AB26" s="82">
        <f>IFERROR(AVERAGEIFS(统调负荷!$H:$H,统调负荷!$B:$B,AB$3,统调负荷!$C:$C,$A26)/10,"")</f>
        <v/>
      </c>
      <c r="AC26" s="82">
        <f>IFERROR(AVERAGEIFS(统调负荷!$H:$H,统调负荷!$B:$B,AC$3,统调负荷!$C:$C,$A26)/10,"")</f>
        <v/>
      </c>
      <c r="AD26" s="82" t="n"/>
      <c r="AE26" s="23">
        <f>检修、备用和必开!$A24</f>
        <v/>
      </c>
      <c r="AF26" s="108">
        <f>IFERROR(OFFSET($A$3,ROW(AE23)*2,COLUMN(E25))-OFFSET($A$3,ROW(AE23)*2-1,COLUMN(E25)),"")</f>
        <v/>
      </c>
      <c r="AG26" s="108">
        <f>IFERROR(OFFSET($A$3,ROW(AF23)*2,COLUMN(F25))-OFFSET($A$3,ROW(AF23)*2-1,COLUMN(F25)),"")</f>
        <v/>
      </c>
      <c r="AH26" s="108">
        <f>IFERROR(OFFSET($A$3,ROW(AG23)*2,COLUMN(G25))-OFFSET($A$3,ROW(AG23)*2-1,COLUMN(G25)),"")</f>
        <v/>
      </c>
      <c r="AI26" s="108">
        <f>IFERROR(OFFSET($A$3,ROW(AH23)*2,COLUMN(H25))-OFFSET($A$3,ROW(AH23)*2-1,COLUMN(H25)),"")</f>
        <v/>
      </c>
      <c r="AJ26" s="108">
        <f>IFERROR(OFFSET($A$3,ROW(AI23)*2,COLUMN(I25))-OFFSET($A$3,ROW(AI23)*2-1,COLUMN(I25)),"")</f>
        <v/>
      </c>
      <c r="AK26" s="108">
        <f>IFERROR(OFFSET($A$3,ROW(AJ23)*2,COLUMN(J25))-OFFSET($A$3,ROW(AJ23)*2-1,COLUMN(J25)),"")</f>
        <v/>
      </c>
      <c r="AL26" s="108">
        <f>IFERROR(OFFSET($A$3,ROW(AK23)*2,COLUMN(K25))-OFFSET($A$3,ROW(AK23)*2-1,COLUMN(K25)),"")</f>
        <v/>
      </c>
      <c r="AM26" s="108">
        <f>IFERROR(OFFSET($A$3,ROW(AL23)*2,COLUMN(L25))-OFFSET($A$3,ROW(AL23)*2-1,COLUMN(L25)),"")</f>
        <v/>
      </c>
      <c r="AN26" s="108">
        <f>IFERROR(OFFSET($A$3,ROW(AM23)*2,COLUMN(M25))-OFFSET($A$3,ROW(AM23)*2-1,COLUMN(M25)),"")</f>
        <v/>
      </c>
      <c r="AO26" s="108">
        <f>IFERROR(OFFSET($A$3,ROW(AN23)*2,COLUMN(N25))-OFFSET($A$3,ROW(AN23)*2-1,COLUMN(N25)),"")</f>
        <v/>
      </c>
      <c r="AP26" s="108">
        <f>IFERROR(OFFSET($A$3,ROW(AO23)*2,COLUMN(O25))-OFFSET($A$3,ROW(AO23)*2-1,COLUMN(O25)),"")</f>
        <v/>
      </c>
      <c r="AQ26" s="108">
        <f>IFERROR(OFFSET($A$3,ROW(AP23)*2,COLUMN(P25))-OFFSET($A$3,ROW(AP23)*2-1,COLUMN(P25)),"")</f>
        <v/>
      </c>
      <c r="AR26" s="108">
        <f>IFERROR(OFFSET($A$3,ROW(AQ23)*2,COLUMN(Q25))-OFFSET($A$3,ROW(AQ23)*2-1,COLUMN(Q25)),"")</f>
        <v/>
      </c>
      <c r="AS26" s="108">
        <f>IFERROR(OFFSET($A$3,ROW(AR23)*2,COLUMN(R25))-OFFSET($A$3,ROW(AR23)*2-1,COLUMN(R25)),"")</f>
        <v/>
      </c>
      <c r="AT26" s="108">
        <f>IFERROR(OFFSET($A$3,ROW(AS23)*2,COLUMN(S25))-OFFSET($A$3,ROW(AS23)*2-1,COLUMN(S25)),"")</f>
        <v/>
      </c>
      <c r="AU26" s="108">
        <f>IFERROR(OFFSET($A$3,ROW(AT23)*2,COLUMN(T25))-OFFSET($A$3,ROW(AT23)*2-1,COLUMN(T25)),"")</f>
        <v/>
      </c>
      <c r="AV26" s="108">
        <f>IFERROR(OFFSET($A$3,ROW(AU23)*2,COLUMN(U25))-OFFSET($A$3,ROW(AU23)*2-1,COLUMN(U25)),"")</f>
        <v/>
      </c>
      <c r="AW26" s="108">
        <f>IFERROR(OFFSET($A$3,ROW(AV23)*2,COLUMN(V25))-OFFSET($A$3,ROW(AV23)*2-1,COLUMN(V25)),"")</f>
        <v/>
      </c>
      <c r="AX26" s="108">
        <f>IFERROR(OFFSET($A$3,ROW(AW23)*2,COLUMN(W25))-OFFSET($A$3,ROW(AW23)*2-1,COLUMN(W25)),"")</f>
        <v/>
      </c>
      <c r="AY26" s="108">
        <f>IFERROR(OFFSET($A$3,ROW(AX23)*2,COLUMN(X25))-OFFSET($A$3,ROW(AX23)*2-1,COLUMN(X25)),"")</f>
        <v/>
      </c>
      <c r="AZ26" s="108">
        <f>IFERROR(OFFSET($A$3,ROW(AY23)*2,COLUMN(Y25))-OFFSET($A$3,ROW(AY23)*2-1,COLUMN(Y25)),"")</f>
        <v/>
      </c>
      <c r="BA26" s="108">
        <f>IFERROR(OFFSET($A$3,ROW(AZ23)*2,COLUMN(Z25))-OFFSET($A$3,ROW(AZ23)*2-1,COLUMN(Z25)),"")</f>
        <v/>
      </c>
      <c r="BB26" s="108">
        <f>IFERROR(OFFSET($A$3,ROW(BA23)*2,COLUMN(AA25))-OFFSET($A$3,ROW(BA23)*2-1,COLUMN(AA25)),"")</f>
        <v/>
      </c>
      <c r="BC26" s="108">
        <f>IFERROR(OFFSET($A$3,ROW(BB23)*2,COLUMN(AB25))-OFFSET($A$3,ROW(BB23)*2-1,COLUMN(AB25)),"")</f>
        <v/>
      </c>
    </row>
    <row r="27" customFormat="1" s="80">
      <c r="A27" s="97">
        <f>统调负荷24小时!A27</f>
        <v/>
      </c>
      <c r="B27" s="110" t="inlineStr">
        <is>
          <t>实际</t>
        </is>
      </c>
      <c r="C27" s="84">
        <f>IFERROR(AVERAGE(F27:AC27),"")</f>
        <v/>
      </c>
      <c r="D27" s="91">
        <f>IFERROR(MAX(F27:AC27),"")</f>
        <v/>
      </c>
      <c r="E27" s="91">
        <f>IFERROR(MIN(F27:AC27),"")</f>
        <v/>
      </c>
      <c r="F27" s="82">
        <f>IFERROR(AVERAGEIFS(统调负荷!$Q:$Q,统调负荷!$B:$B,F$3,统调负荷!$C:$C,$A27)/10,"")</f>
        <v/>
      </c>
      <c r="G27" s="82">
        <f>IFERROR(AVERAGEIFS(统调负荷!$Q:$Q,统调负荷!$B:$B,G$3,统调负荷!$C:$C,$A27)/10,"")</f>
        <v/>
      </c>
      <c r="H27" s="82">
        <f>IFERROR(AVERAGEIFS(统调负荷!$Q:$Q,统调负荷!$B:$B,H$3,统调负荷!$C:$C,$A27)/10,"")</f>
        <v/>
      </c>
      <c r="I27" s="82">
        <f>IFERROR(AVERAGEIFS(统调负荷!$Q:$Q,统调负荷!$B:$B,I$3,统调负荷!$C:$C,$A27)/10,"")</f>
        <v/>
      </c>
      <c r="J27" s="82">
        <f>IFERROR(AVERAGEIFS(统调负荷!$Q:$Q,统调负荷!$B:$B,J$3,统调负荷!$C:$C,$A27)/10,"")</f>
        <v/>
      </c>
      <c r="K27" s="82">
        <f>IFERROR(AVERAGEIFS(统调负荷!$Q:$Q,统调负荷!$B:$B,K$3,统调负荷!$C:$C,$A27)/10,"")</f>
        <v/>
      </c>
      <c r="L27" s="82">
        <f>IFERROR(AVERAGEIFS(统调负荷!$Q:$Q,统调负荷!$B:$B,L$3,统调负荷!$C:$C,$A27)/10,"")</f>
        <v/>
      </c>
      <c r="M27" s="82">
        <f>IFERROR(AVERAGEIFS(统调负荷!$Q:$Q,统调负荷!$B:$B,M$3,统调负荷!$C:$C,$A27)/10,"")</f>
        <v/>
      </c>
      <c r="N27" s="82">
        <f>IFERROR(AVERAGEIFS(统调负荷!$Q:$Q,统调负荷!$B:$B,N$3,统调负荷!$C:$C,$A27)/10,"")</f>
        <v/>
      </c>
      <c r="O27" s="82">
        <f>IFERROR(AVERAGEIFS(统调负荷!$Q:$Q,统调负荷!$B:$B,O$3,统调负荷!$C:$C,$A27)/10,"")</f>
        <v/>
      </c>
      <c r="P27" s="82">
        <f>IFERROR(AVERAGEIFS(统调负荷!$Q:$Q,统调负荷!$B:$B,P$3,统调负荷!$C:$C,$A27)/10,"")</f>
        <v/>
      </c>
      <c r="Q27" s="82">
        <f>IFERROR(AVERAGEIFS(统调负荷!$Q:$Q,统调负荷!$B:$B,Q$3,统调负荷!$C:$C,$A27)/10,"")</f>
        <v/>
      </c>
      <c r="R27" s="82">
        <f>IFERROR(AVERAGEIFS(统调负荷!$Q:$Q,统调负荷!$B:$B,R$3,统调负荷!$C:$C,$A27)/10,"")</f>
        <v/>
      </c>
      <c r="S27" s="82">
        <f>IFERROR(AVERAGEIFS(统调负荷!$Q:$Q,统调负荷!$B:$B,S$3,统调负荷!$C:$C,$A27)/10,"")</f>
        <v/>
      </c>
      <c r="T27" s="82">
        <f>IFERROR(AVERAGEIFS(统调负荷!$Q:$Q,统调负荷!$B:$B,T$3,统调负荷!$C:$C,$A27)/10,"")</f>
        <v/>
      </c>
      <c r="U27" s="82">
        <f>IFERROR(AVERAGEIFS(统调负荷!$Q:$Q,统调负荷!$B:$B,U$3,统调负荷!$C:$C,$A27)/10,"")</f>
        <v/>
      </c>
      <c r="V27" s="82">
        <f>IFERROR(AVERAGEIFS(统调负荷!$Q:$Q,统调负荷!$B:$B,V$3,统调负荷!$C:$C,$A27)/10,"")</f>
        <v/>
      </c>
      <c r="W27" s="82">
        <f>IFERROR(AVERAGEIFS(统调负荷!$Q:$Q,统调负荷!$B:$B,W$3,统调负荷!$C:$C,$A27)/10,"")</f>
        <v/>
      </c>
      <c r="X27" s="82">
        <f>IFERROR(AVERAGEIFS(统调负荷!$Q:$Q,统调负荷!$B:$B,X$3,统调负荷!$C:$C,$A27)/10,"")</f>
        <v/>
      </c>
      <c r="Y27" s="82">
        <f>IFERROR(AVERAGEIFS(统调负荷!$Q:$Q,统调负荷!$B:$B,Y$3,统调负荷!$C:$C,$A27)/10,"")</f>
        <v/>
      </c>
      <c r="Z27" s="82">
        <f>IFERROR(AVERAGEIFS(统调负荷!$Q:$Q,统调负荷!$B:$B,Z$3,统调负荷!$C:$C,$A27)/10,"")</f>
        <v/>
      </c>
      <c r="AA27" s="82">
        <f>IFERROR(AVERAGEIFS(统调负荷!$Q:$Q,统调负荷!$B:$B,AA$3,统调负荷!$C:$C,$A27)/10,"")</f>
        <v/>
      </c>
      <c r="AB27" s="82">
        <f>IFERROR(AVERAGEIFS(统调负荷!$Q:$Q,统调负荷!$B:$B,AB$3,统调负荷!$C:$C,$A27)/10,"")</f>
        <v/>
      </c>
      <c r="AC27" s="82">
        <f>IFERROR(AVERAGEIFS(统调负荷!$Q:$Q,统调负荷!$B:$B,AC$3,统调负荷!$C:$C,$A27)/10,"")</f>
        <v/>
      </c>
      <c r="AD27" s="82" t="n"/>
      <c r="AE27" s="23">
        <f>检修、备用和必开!$A25</f>
        <v/>
      </c>
      <c r="AF27" s="108">
        <f>IFERROR(OFFSET($A$3,ROW(AE24)*2,COLUMN(E26))-OFFSET($A$3,ROW(AE24)*2-1,COLUMN(E26)),"")</f>
        <v/>
      </c>
      <c r="AG27" s="108">
        <f>IFERROR(OFFSET($A$3,ROW(AF24)*2,COLUMN(F26))-OFFSET($A$3,ROW(AF24)*2-1,COLUMN(F26)),"")</f>
        <v/>
      </c>
      <c r="AH27" s="108">
        <f>IFERROR(OFFSET($A$3,ROW(AG24)*2,COLUMN(G26))-OFFSET($A$3,ROW(AG24)*2-1,COLUMN(G26)),"")</f>
        <v/>
      </c>
      <c r="AI27" s="108">
        <f>IFERROR(OFFSET($A$3,ROW(AH24)*2,COLUMN(H26))-OFFSET($A$3,ROW(AH24)*2-1,COLUMN(H26)),"")</f>
        <v/>
      </c>
      <c r="AJ27" s="108">
        <f>IFERROR(OFFSET($A$3,ROW(AI24)*2,COLUMN(I26))-OFFSET($A$3,ROW(AI24)*2-1,COLUMN(I26)),"")</f>
        <v/>
      </c>
      <c r="AK27" s="108">
        <f>IFERROR(OFFSET($A$3,ROW(AJ24)*2,COLUMN(J26))-OFFSET($A$3,ROW(AJ24)*2-1,COLUMN(J26)),"")</f>
        <v/>
      </c>
      <c r="AL27" s="108">
        <f>IFERROR(OFFSET($A$3,ROW(AK24)*2,COLUMN(K26))-OFFSET($A$3,ROW(AK24)*2-1,COLUMN(K26)),"")</f>
        <v/>
      </c>
      <c r="AM27" s="108">
        <f>IFERROR(OFFSET($A$3,ROW(AL24)*2,COLUMN(L26))-OFFSET($A$3,ROW(AL24)*2-1,COLUMN(L26)),"")</f>
        <v/>
      </c>
      <c r="AN27" s="108">
        <f>IFERROR(OFFSET($A$3,ROW(AM24)*2,COLUMN(M26))-OFFSET($A$3,ROW(AM24)*2-1,COLUMN(M26)),"")</f>
        <v/>
      </c>
      <c r="AO27" s="108">
        <f>IFERROR(OFFSET($A$3,ROW(AN24)*2,COLUMN(N26))-OFFSET($A$3,ROW(AN24)*2-1,COLUMN(N26)),"")</f>
        <v/>
      </c>
      <c r="AP27" s="108">
        <f>IFERROR(OFFSET($A$3,ROW(AO24)*2,COLUMN(O26))-OFFSET($A$3,ROW(AO24)*2-1,COLUMN(O26)),"")</f>
        <v/>
      </c>
      <c r="AQ27" s="108">
        <f>IFERROR(OFFSET($A$3,ROW(AP24)*2,COLUMN(P26))-OFFSET($A$3,ROW(AP24)*2-1,COLUMN(P26)),"")</f>
        <v/>
      </c>
      <c r="AR27" s="108">
        <f>IFERROR(OFFSET($A$3,ROW(AQ24)*2,COLUMN(Q26))-OFFSET($A$3,ROW(AQ24)*2-1,COLUMN(Q26)),"")</f>
        <v/>
      </c>
      <c r="AS27" s="108">
        <f>IFERROR(OFFSET($A$3,ROW(AR24)*2,COLUMN(R26))-OFFSET($A$3,ROW(AR24)*2-1,COLUMN(R26)),"")</f>
        <v/>
      </c>
      <c r="AT27" s="108">
        <f>IFERROR(OFFSET($A$3,ROW(AS24)*2,COLUMN(S26))-OFFSET($A$3,ROW(AS24)*2-1,COLUMN(S26)),"")</f>
        <v/>
      </c>
      <c r="AU27" s="108">
        <f>IFERROR(OFFSET($A$3,ROW(AT24)*2,COLUMN(T26))-OFFSET($A$3,ROW(AT24)*2-1,COLUMN(T26)),"")</f>
        <v/>
      </c>
      <c r="AV27" s="108">
        <f>IFERROR(OFFSET($A$3,ROW(AU24)*2,COLUMN(U26))-OFFSET($A$3,ROW(AU24)*2-1,COLUMN(U26)),"")</f>
        <v/>
      </c>
      <c r="AW27" s="108">
        <f>IFERROR(OFFSET($A$3,ROW(AV24)*2,COLUMN(V26))-OFFSET($A$3,ROW(AV24)*2-1,COLUMN(V26)),"")</f>
        <v/>
      </c>
      <c r="AX27" s="108">
        <f>IFERROR(OFFSET($A$3,ROW(AW24)*2,COLUMN(W26))-OFFSET($A$3,ROW(AW24)*2-1,COLUMN(W26)),"")</f>
        <v/>
      </c>
      <c r="AY27" s="108">
        <f>IFERROR(OFFSET($A$3,ROW(AX24)*2,COLUMN(X26))-OFFSET($A$3,ROW(AX24)*2-1,COLUMN(X26)),"")</f>
        <v/>
      </c>
      <c r="AZ27" s="108">
        <f>IFERROR(OFFSET($A$3,ROW(AY24)*2,COLUMN(Y26))-OFFSET($A$3,ROW(AY24)*2-1,COLUMN(Y26)),"")</f>
        <v/>
      </c>
      <c r="BA27" s="108">
        <f>IFERROR(OFFSET($A$3,ROW(AZ24)*2,COLUMN(Z26))-OFFSET($A$3,ROW(AZ24)*2-1,COLUMN(Z26)),"")</f>
        <v/>
      </c>
      <c r="BB27" s="108">
        <f>IFERROR(OFFSET($A$3,ROW(BA24)*2,COLUMN(AA26))-OFFSET($A$3,ROW(BA24)*2-1,COLUMN(AA26)),"")</f>
        <v/>
      </c>
      <c r="BC27" s="108">
        <f>IFERROR(OFFSET($A$3,ROW(BB24)*2,COLUMN(AB26))-OFFSET($A$3,ROW(BB24)*2-1,COLUMN(AB26)),"")</f>
        <v/>
      </c>
    </row>
    <row r="28" customFormat="1" s="80">
      <c r="A28" s="97">
        <f>统调负荷24小时!A28</f>
        <v/>
      </c>
      <c r="B28" s="110" t="inlineStr">
        <is>
          <t>预测</t>
        </is>
      </c>
      <c r="C28" s="84">
        <f>IFERROR(AVERAGE(F28:AC28),"")</f>
        <v/>
      </c>
      <c r="D28" s="91">
        <f>IFERROR(MAX(F28:AC28),"")</f>
        <v/>
      </c>
      <c r="E28" s="91">
        <f>IFERROR(MIN(F28:AC28),"")</f>
        <v/>
      </c>
      <c r="F28" s="82">
        <f>IFERROR(AVERAGEIFS(统调负荷!$H:$H,统调负荷!$B:$B,F$3,统调负荷!$C:$C,$A28)/10,"")</f>
        <v/>
      </c>
      <c r="G28" s="82">
        <f>IFERROR(AVERAGEIFS(统调负荷!$H:$H,统调负荷!$B:$B,G$3,统调负荷!$C:$C,$A28)/10,"")</f>
        <v/>
      </c>
      <c r="H28" s="82">
        <f>IFERROR(AVERAGEIFS(统调负荷!$H:$H,统调负荷!$B:$B,H$3,统调负荷!$C:$C,$A28)/10,"")</f>
        <v/>
      </c>
      <c r="I28" s="82">
        <f>IFERROR(AVERAGEIFS(统调负荷!$H:$H,统调负荷!$B:$B,I$3,统调负荷!$C:$C,$A28)/10,"")</f>
        <v/>
      </c>
      <c r="J28" s="82">
        <f>IFERROR(AVERAGEIFS(统调负荷!$H:$H,统调负荷!$B:$B,J$3,统调负荷!$C:$C,$A28)/10,"")</f>
        <v/>
      </c>
      <c r="K28" s="82">
        <f>IFERROR(AVERAGEIFS(统调负荷!$H:$H,统调负荷!$B:$B,K$3,统调负荷!$C:$C,$A28)/10,"")</f>
        <v/>
      </c>
      <c r="L28" s="82">
        <f>IFERROR(AVERAGEIFS(统调负荷!$H:$H,统调负荷!$B:$B,L$3,统调负荷!$C:$C,$A28)/10,"")</f>
        <v/>
      </c>
      <c r="M28" s="82">
        <f>IFERROR(AVERAGEIFS(统调负荷!$H:$H,统调负荷!$B:$B,M$3,统调负荷!$C:$C,$A28)/10,"")</f>
        <v/>
      </c>
      <c r="N28" s="82">
        <f>IFERROR(AVERAGEIFS(统调负荷!$H:$H,统调负荷!$B:$B,N$3,统调负荷!$C:$C,$A28)/10,"")</f>
        <v/>
      </c>
      <c r="O28" s="82">
        <f>IFERROR(AVERAGEIFS(统调负荷!$H:$H,统调负荷!$B:$B,O$3,统调负荷!$C:$C,$A28)/10,"")</f>
        <v/>
      </c>
      <c r="P28" s="82">
        <f>IFERROR(AVERAGEIFS(统调负荷!$H:$H,统调负荷!$B:$B,P$3,统调负荷!$C:$C,$A28)/10,"")</f>
        <v/>
      </c>
      <c r="Q28" s="82">
        <f>IFERROR(AVERAGEIFS(统调负荷!$H:$H,统调负荷!$B:$B,Q$3,统调负荷!$C:$C,$A28)/10,"")</f>
        <v/>
      </c>
      <c r="R28" s="82">
        <f>IFERROR(AVERAGEIFS(统调负荷!$H:$H,统调负荷!$B:$B,R$3,统调负荷!$C:$C,$A28)/10,"")</f>
        <v/>
      </c>
      <c r="S28" s="82">
        <f>IFERROR(AVERAGEIFS(统调负荷!$H:$H,统调负荷!$B:$B,S$3,统调负荷!$C:$C,$A28)/10,"")</f>
        <v/>
      </c>
      <c r="T28" s="82">
        <f>IFERROR(AVERAGEIFS(统调负荷!$H:$H,统调负荷!$B:$B,T$3,统调负荷!$C:$C,$A28)/10,"")</f>
        <v/>
      </c>
      <c r="U28" s="82">
        <f>IFERROR(AVERAGEIFS(统调负荷!$H:$H,统调负荷!$B:$B,U$3,统调负荷!$C:$C,$A28)/10,"")</f>
        <v/>
      </c>
      <c r="V28" s="82">
        <f>IFERROR(AVERAGEIFS(统调负荷!$H:$H,统调负荷!$B:$B,V$3,统调负荷!$C:$C,$A28)/10,"")</f>
        <v/>
      </c>
      <c r="W28" s="82">
        <f>IFERROR(AVERAGEIFS(统调负荷!$H:$H,统调负荷!$B:$B,W$3,统调负荷!$C:$C,$A28)/10,"")</f>
        <v/>
      </c>
      <c r="X28" s="82">
        <f>IFERROR(AVERAGEIFS(统调负荷!$H:$H,统调负荷!$B:$B,X$3,统调负荷!$C:$C,$A28)/10,"")</f>
        <v/>
      </c>
      <c r="Y28" s="82">
        <f>IFERROR(AVERAGEIFS(统调负荷!$H:$H,统调负荷!$B:$B,Y$3,统调负荷!$C:$C,$A28)/10,"")</f>
        <v/>
      </c>
      <c r="Z28" s="82">
        <f>IFERROR(AVERAGEIFS(统调负荷!$H:$H,统调负荷!$B:$B,Z$3,统调负荷!$C:$C,$A28)/10,"")</f>
        <v/>
      </c>
      <c r="AA28" s="82">
        <f>IFERROR(AVERAGEIFS(统调负荷!$H:$H,统调负荷!$B:$B,AA$3,统调负荷!$C:$C,$A28)/10,"")</f>
        <v/>
      </c>
      <c r="AB28" s="82">
        <f>IFERROR(AVERAGEIFS(统调负荷!$H:$H,统调负荷!$B:$B,AB$3,统调负荷!$C:$C,$A28)/10,"")</f>
        <v/>
      </c>
      <c r="AC28" s="82">
        <f>IFERROR(AVERAGEIFS(统调负荷!$H:$H,统调负荷!$B:$B,AC$3,统调负荷!$C:$C,$A28)/10,"")</f>
        <v/>
      </c>
      <c r="AD28" s="82" t="n"/>
      <c r="AE28" s="23">
        <f>检修、备用和必开!$A26</f>
        <v/>
      </c>
      <c r="AF28" s="108">
        <f>IFERROR(OFFSET($A$3,ROW(AE25)*2,COLUMN(E27))-OFFSET($A$3,ROW(AE25)*2-1,COLUMN(E27)),"")</f>
        <v/>
      </c>
      <c r="AG28" s="108">
        <f>IFERROR(OFFSET($A$3,ROW(AF25)*2,COLUMN(F27))-OFFSET($A$3,ROW(AF25)*2-1,COLUMN(F27)),"")</f>
        <v/>
      </c>
      <c r="AH28" s="108">
        <f>IFERROR(OFFSET($A$3,ROW(AG25)*2,COLUMN(G27))-OFFSET($A$3,ROW(AG25)*2-1,COLUMN(G27)),"")</f>
        <v/>
      </c>
      <c r="AI28" s="108">
        <f>IFERROR(OFFSET($A$3,ROW(AH25)*2,COLUMN(H27))-OFFSET($A$3,ROW(AH25)*2-1,COLUMN(H27)),"")</f>
        <v/>
      </c>
      <c r="AJ28" s="108">
        <f>IFERROR(OFFSET($A$3,ROW(AI25)*2,COLUMN(I27))-OFFSET($A$3,ROW(AI25)*2-1,COLUMN(I27)),"")</f>
        <v/>
      </c>
      <c r="AK28" s="108">
        <f>IFERROR(OFFSET($A$3,ROW(AJ25)*2,COLUMN(J27))-OFFSET($A$3,ROW(AJ25)*2-1,COLUMN(J27)),"")</f>
        <v/>
      </c>
      <c r="AL28" s="108">
        <f>IFERROR(OFFSET($A$3,ROW(AK25)*2,COLUMN(K27))-OFFSET($A$3,ROW(AK25)*2-1,COLUMN(K27)),"")</f>
        <v/>
      </c>
      <c r="AM28" s="108">
        <f>IFERROR(OFFSET($A$3,ROW(AL25)*2,COLUMN(L27))-OFFSET($A$3,ROW(AL25)*2-1,COLUMN(L27)),"")</f>
        <v/>
      </c>
      <c r="AN28" s="108">
        <f>IFERROR(OFFSET($A$3,ROW(AM25)*2,COLUMN(M27))-OFFSET($A$3,ROW(AM25)*2-1,COLUMN(M27)),"")</f>
        <v/>
      </c>
      <c r="AO28" s="108">
        <f>IFERROR(OFFSET($A$3,ROW(AN25)*2,COLUMN(N27))-OFFSET($A$3,ROW(AN25)*2-1,COLUMN(N27)),"")</f>
        <v/>
      </c>
      <c r="AP28" s="108">
        <f>IFERROR(OFFSET($A$3,ROW(AO25)*2,COLUMN(O27))-OFFSET($A$3,ROW(AO25)*2-1,COLUMN(O27)),"")</f>
        <v/>
      </c>
      <c r="AQ28" s="108">
        <f>IFERROR(OFFSET($A$3,ROW(AP25)*2,COLUMN(P27))-OFFSET($A$3,ROW(AP25)*2-1,COLUMN(P27)),"")</f>
        <v/>
      </c>
      <c r="AR28" s="108">
        <f>IFERROR(OFFSET($A$3,ROW(AQ25)*2,COLUMN(Q27))-OFFSET($A$3,ROW(AQ25)*2-1,COLUMN(Q27)),"")</f>
        <v/>
      </c>
      <c r="AS28" s="108">
        <f>IFERROR(OFFSET($A$3,ROW(AR25)*2,COLUMN(R27))-OFFSET($A$3,ROW(AR25)*2-1,COLUMN(R27)),"")</f>
        <v/>
      </c>
      <c r="AT28" s="108">
        <f>IFERROR(OFFSET($A$3,ROW(AS25)*2,COLUMN(S27))-OFFSET($A$3,ROW(AS25)*2-1,COLUMN(S27)),"")</f>
        <v/>
      </c>
      <c r="AU28" s="108">
        <f>IFERROR(OFFSET($A$3,ROW(AT25)*2,COLUMN(T27))-OFFSET($A$3,ROW(AT25)*2-1,COLUMN(T27)),"")</f>
        <v/>
      </c>
      <c r="AV28" s="108">
        <f>IFERROR(OFFSET($A$3,ROW(AU25)*2,COLUMN(U27))-OFFSET($A$3,ROW(AU25)*2-1,COLUMN(U27)),"")</f>
        <v/>
      </c>
      <c r="AW28" s="108">
        <f>IFERROR(OFFSET($A$3,ROW(AV25)*2,COLUMN(V27))-OFFSET($A$3,ROW(AV25)*2-1,COLUMN(V27)),"")</f>
        <v/>
      </c>
      <c r="AX28" s="108">
        <f>IFERROR(OFFSET($A$3,ROW(AW25)*2,COLUMN(W27))-OFFSET($A$3,ROW(AW25)*2-1,COLUMN(W27)),"")</f>
        <v/>
      </c>
      <c r="AY28" s="108">
        <f>IFERROR(OFFSET($A$3,ROW(AX25)*2,COLUMN(X27))-OFFSET($A$3,ROW(AX25)*2-1,COLUMN(X27)),"")</f>
        <v/>
      </c>
      <c r="AZ28" s="108">
        <f>IFERROR(OFFSET($A$3,ROW(AY25)*2,COLUMN(Y27))-OFFSET($A$3,ROW(AY25)*2-1,COLUMN(Y27)),"")</f>
        <v/>
      </c>
      <c r="BA28" s="108">
        <f>IFERROR(OFFSET($A$3,ROW(AZ25)*2,COLUMN(Z27))-OFFSET($A$3,ROW(AZ25)*2-1,COLUMN(Z27)),"")</f>
        <v/>
      </c>
      <c r="BB28" s="108">
        <f>IFERROR(OFFSET($A$3,ROW(BA25)*2,COLUMN(AA27))-OFFSET($A$3,ROW(BA25)*2-1,COLUMN(AA27)),"")</f>
        <v/>
      </c>
      <c r="BC28" s="108">
        <f>IFERROR(OFFSET($A$3,ROW(BB25)*2,COLUMN(AB27))-OFFSET($A$3,ROW(BB25)*2-1,COLUMN(AB27)),"")</f>
        <v/>
      </c>
    </row>
    <row r="29" customFormat="1" s="80">
      <c r="A29" s="97">
        <f>统调负荷24小时!A29</f>
        <v/>
      </c>
      <c r="B29" s="110" t="inlineStr">
        <is>
          <t>实际</t>
        </is>
      </c>
      <c r="C29" s="84">
        <f>IFERROR(AVERAGE(F29:AC29),"")</f>
        <v/>
      </c>
      <c r="D29" s="91">
        <f>IFERROR(MAX(F29:AC29),"")</f>
        <v/>
      </c>
      <c r="E29" s="91">
        <f>IFERROR(MIN(F29:AC29),"")</f>
        <v/>
      </c>
      <c r="F29" s="82">
        <f>IFERROR(AVERAGEIFS(统调负荷!$Q:$Q,统调负荷!$B:$B,F$3,统调负荷!$C:$C,$A29)/10,"")</f>
        <v/>
      </c>
      <c r="G29" s="82">
        <f>IFERROR(AVERAGEIFS(统调负荷!$Q:$Q,统调负荷!$B:$B,G$3,统调负荷!$C:$C,$A29)/10,"")</f>
        <v/>
      </c>
      <c r="H29" s="82">
        <f>IFERROR(AVERAGEIFS(统调负荷!$Q:$Q,统调负荷!$B:$B,H$3,统调负荷!$C:$C,$A29)/10,"")</f>
        <v/>
      </c>
      <c r="I29" s="82">
        <f>IFERROR(AVERAGEIFS(统调负荷!$Q:$Q,统调负荷!$B:$B,I$3,统调负荷!$C:$C,$A29)/10,"")</f>
        <v/>
      </c>
      <c r="J29" s="82">
        <f>IFERROR(AVERAGEIFS(统调负荷!$Q:$Q,统调负荷!$B:$B,J$3,统调负荷!$C:$C,$A29)/10,"")</f>
        <v/>
      </c>
      <c r="K29" s="82">
        <f>IFERROR(AVERAGEIFS(统调负荷!$Q:$Q,统调负荷!$B:$B,K$3,统调负荷!$C:$C,$A29)/10,"")</f>
        <v/>
      </c>
      <c r="L29" s="82">
        <f>IFERROR(AVERAGEIFS(统调负荷!$Q:$Q,统调负荷!$B:$B,L$3,统调负荷!$C:$C,$A29)/10,"")</f>
        <v/>
      </c>
      <c r="M29" s="82">
        <f>IFERROR(AVERAGEIFS(统调负荷!$Q:$Q,统调负荷!$B:$B,M$3,统调负荷!$C:$C,$A29)/10,"")</f>
        <v/>
      </c>
      <c r="N29" s="82">
        <f>IFERROR(AVERAGEIFS(统调负荷!$Q:$Q,统调负荷!$B:$B,N$3,统调负荷!$C:$C,$A29)/10,"")</f>
        <v/>
      </c>
      <c r="O29" s="82">
        <f>IFERROR(AVERAGEIFS(统调负荷!$Q:$Q,统调负荷!$B:$B,O$3,统调负荷!$C:$C,$A29)/10,"")</f>
        <v/>
      </c>
      <c r="P29" s="82">
        <f>IFERROR(AVERAGEIFS(统调负荷!$Q:$Q,统调负荷!$B:$B,P$3,统调负荷!$C:$C,$A29)/10,"")</f>
        <v/>
      </c>
      <c r="Q29" s="82">
        <f>IFERROR(AVERAGEIFS(统调负荷!$Q:$Q,统调负荷!$B:$B,Q$3,统调负荷!$C:$C,$A29)/10,"")</f>
        <v/>
      </c>
      <c r="R29" s="82">
        <f>IFERROR(AVERAGEIFS(统调负荷!$Q:$Q,统调负荷!$B:$B,R$3,统调负荷!$C:$C,$A29)/10,"")</f>
        <v/>
      </c>
      <c r="S29" s="82">
        <f>IFERROR(AVERAGEIFS(统调负荷!$Q:$Q,统调负荷!$B:$B,S$3,统调负荷!$C:$C,$A29)/10,"")</f>
        <v/>
      </c>
      <c r="T29" s="82">
        <f>IFERROR(AVERAGEIFS(统调负荷!$Q:$Q,统调负荷!$B:$B,T$3,统调负荷!$C:$C,$A29)/10,"")</f>
        <v/>
      </c>
      <c r="U29" s="82">
        <f>IFERROR(AVERAGEIFS(统调负荷!$Q:$Q,统调负荷!$B:$B,U$3,统调负荷!$C:$C,$A29)/10,"")</f>
        <v/>
      </c>
      <c r="V29" s="82">
        <f>IFERROR(AVERAGEIFS(统调负荷!$Q:$Q,统调负荷!$B:$B,V$3,统调负荷!$C:$C,$A29)/10,"")</f>
        <v/>
      </c>
      <c r="W29" s="82">
        <f>IFERROR(AVERAGEIFS(统调负荷!$Q:$Q,统调负荷!$B:$B,W$3,统调负荷!$C:$C,$A29)/10,"")</f>
        <v/>
      </c>
      <c r="X29" s="82">
        <f>IFERROR(AVERAGEIFS(统调负荷!$Q:$Q,统调负荷!$B:$B,X$3,统调负荷!$C:$C,$A29)/10,"")</f>
        <v/>
      </c>
      <c r="Y29" s="82">
        <f>IFERROR(AVERAGEIFS(统调负荷!$Q:$Q,统调负荷!$B:$B,Y$3,统调负荷!$C:$C,$A29)/10,"")</f>
        <v/>
      </c>
      <c r="Z29" s="82">
        <f>IFERROR(AVERAGEIFS(统调负荷!$Q:$Q,统调负荷!$B:$B,Z$3,统调负荷!$C:$C,$A29)/10,"")</f>
        <v/>
      </c>
      <c r="AA29" s="82">
        <f>IFERROR(AVERAGEIFS(统调负荷!$Q:$Q,统调负荷!$B:$B,AA$3,统调负荷!$C:$C,$A29)/10,"")</f>
        <v/>
      </c>
      <c r="AB29" s="82">
        <f>IFERROR(AVERAGEIFS(统调负荷!$Q:$Q,统调负荷!$B:$B,AB$3,统调负荷!$C:$C,$A29)/10,"")</f>
        <v/>
      </c>
      <c r="AC29" s="82">
        <f>IFERROR(AVERAGEIFS(统调负荷!$Q:$Q,统调负荷!$B:$B,AC$3,统调负荷!$C:$C,$A29)/10,"")</f>
        <v/>
      </c>
      <c r="AD29" s="82" t="n"/>
      <c r="AE29" s="23">
        <f>检修、备用和必开!$A27</f>
        <v/>
      </c>
      <c r="AF29" s="108">
        <f>IFERROR(OFFSET($A$3,ROW(AE26)*2,COLUMN(E28))-OFFSET($A$3,ROW(AE26)*2-1,COLUMN(E28)),"")</f>
        <v/>
      </c>
      <c r="AG29" s="108">
        <f>IFERROR(OFFSET($A$3,ROW(AF26)*2,COLUMN(F28))-OFFSET($A$3,ROW(AF26)*2-1,COLUMN(F28)),"")</f>
        <v/>
      </c>
      <c r="AH29" s="108">
        <f>IFERROR(OFFSET($A$3,ROW(AG26)*2,COLUMN(G28))-OFFSET($A$3,ROW(AG26)*2-1,COLUMN(G28)),"")</f>
        <v/>
      </c>
      <c r="AI29" s="108">
        <f>IFERROR(OFFSET($A$3,ROW(AH26)*2,COLUMN(H28))-OFFSET($A$3,ROW(AH26)*2-1,COLUMN(H28)),"")</f>
        <v/>
      </c>
      <c r="AJ29" s="108">
        <f>IFERROR(OFFSET($A$3,ROW(AI26)*2,COLUMN(I28))-OFFSET($A$3,ROW(AI26)*2-1,COLUMN(I28)),"")</f>
        <v/>
      </c>
      <c r="AK29" s="108">
        <f>IFERROR(OFFSET($A$3,ROW(AJ26)*2,COLUMN(J28))-OFFSET($A$3,ROW(AJ26)*2-1,COLUMN(J28)),"")</f>
        <v/>
      </c>
      <c r="AL29" s="108">
        <f>IFERROR(OFFSET($A$3,ROW(AK26)*2,COLUMN(K28))-OFFSET($A$3,ROW(AK26)*2-1,COLUMN(K28)),"")</f>
        <v/>
      </c>
      <c r="AM29" s="108">
        <f>IFERROR(OFFSET($A$3,ROW(AL26)*2,COLUMN(L28))-OFFSET($A$3,ROW(AL26)*2-1,COLUMN(L28)),"")</f>
        <v/>
      </c>
      <c r="AN29" s="108">
        <f>IFERROR(OFFSET($A$3,ROW(AM26)*2,COLUMN(M28))-OFFSET($A$3,ROW(AM26)*2-1,COLUMN(M28)),"")</f>
        <v/>
      </c>
      <c r="AO29" s="108">
        <f>IFERROR(OFFSET($A$3,ROW(AN26)*2,COLUMN(N28))-OFFSET($A$3,ROW(AN26)*2-1,COLUMN(N28)),"")</f>
        <v/>
      </c>
      <c r="AP29" s="108">
        <f>IFERROR(OFFSET($A$3,ROW(AO26)*2,COLUMN(O28))-OFFSET($A$3,ROW(AO26)*2-1,COLUMN(O28)),"")</f>
        <v/>
      </c>
      <c r="AQ29" s="108">
        <f>IFERROR(OFFSET($A$3,ROW(AP26)*2,COLUMN(P28))-OFFSET($A$3,ROW(AP26)*2-1,COLUMN(P28)),"")</f>
        <v/>
      </c>
      <c r="AR29" s="108">
        <f>IFERROR(OFFSET($A$3,ROW(AQ26)*2,COLUMN(Q28))-OFFSET($A$3,ROW(AQ26)*2-1,COLUMN(Q28)),"")</f>
        <v/>
      </c>
      <c r="AS29" s="108">
        <f>IFERROR(OFFSET($A$3,ROW(AR26)*2,COLUMN(R28))-OFFSET($A$3,ROW(AR26)*2-1,COLUMN(R28)),"")</f>
        <v/>
      </c>
      <c r="AT29" s="108">
        <f>IFERROR(OFFSET($A$3,ROW(AS26)*2,COLUMN(S28))-OFFSET($A$3,ROW(AS26)*2-1,COLUMN(S28)),"")</f>
        <v/>
      </c>
      <c r="AU29" s="108">
        <f>IFERROR(OFFSET($A$3,ROW(AT26)*2,COLUMN(T28))-OFFSET($A$3,ROW(AT26)*2-1,COLUMN(T28)),"")</f>
        <v/>
      </c>
      <c r="AV29" s="108">
        <f>IFERROR(OFFSET($A$3,ROW(AU26)*2,COLUMN(U28))-OFFSET($A$3,ROW(AU26)*2-1,COLUMN(U28)),"")</f>
        <v/>
      </c>
      <c r="AW29" s="108">
        <f>IFERROR(OFFSET($A$3,ROW(AV26)*2,COLUMN(V28))-OFFSET($A$3,ROW(AV26)*2-1,COLUMN(V28)),"")</f>
        <v/>
      </c>
      <c r="AX29" s="108">
        <f>IFERROR(OFFSET($A$3,ROW(AW26)*2,COLUMN(W28))-OFFSET($A$3,ROW(AW26)*2-1,COLUMN(W28)),"")</f>
        <v/>
      </c>
      <c r="AY29" s="108">
        <f>IFERROR(OFFSET($A$3,ROW(AX26)*2,COLUMN(X28))-OFFSET($A$3,ROW(AX26)*2-1,COLUMN(X28)),"")</f>
        <v/>
      </c>
      <c r="AZ29" s="108">
        <f>IFERROR(OFFSET($A$3,ROW(AY26)*2,COLUMN(Y28))-OFFSET($A$3,ROW(AY26)*2-1,COLUMN(Y28)),"")</f>
        <v/>
      </c>
      <c r="BA29" s="108">
        <f>IFERROR(OFFSET($A$3,ROW(AZ26)*2,COLUMN(Z28))-OFFSET($A$3,ROW(AZ26)*2-1,COLUMN(Z28)),"")</f>
        <v/>
      </c>
      <c r="BB29" s="108">
        <f>IFERROR(OFFSET($A$3,ROW(BA26)*2,COLUMN(AA28))-OFFSET($A$3,ROW(BA26)*2-1,COLUMN(AA28)),"")</f>
        <v/>
      </c>
      <c r="BC29" s="108">
        <f>IFERROR(OFFSET($A$3,ROW(BB26)*2,COLUMN(AB28))-OFFSET($A$3,ROW(BB26)*2-1,COLUMN(AB28)),"")</f>
        <v/>
      </c>
    </row>
    <row r="30" customFormat="1" s="80">
      <c r="A30" s="97">
        <f>统调负荷24小时!A30</f>
        <v/>
      </c>
      <c r="B30" s="110" t="inlineStr">
        <is>
          <t>预测</t>
        </is>
      </c>
      <c r="C30" s="84">
        <f>IFERROR(AVERAGE(F30:AC30),"")</f>
        <v/>
      </c>
      <c r="D30" s="91">
        <f>IFERROR(MAX(F30:AC30),"")</f>
        <v/>
      </c>
      <c r="E30" s="91">
        <f>IFERROR(MIN(F30:AC30),"")</f>
        <v/>
      </c>
      <c r="F30" s="82">
        <f>IFERROR(AVERAGEIFS(统调负荷!$H:$H,统调负荷!$B:$B,F$3,统调负荷!$C:$C,$A30)/10,"")</f>
        <v/>
      </c>
      <c r="G30" s="82">
        <f>IFERROR(AVERAGEIFS(统调负荷!$H:$H,统调负荷!$B:$B,G$3,统调负荷!$C:$C,$A30)/10,"")</f>
        <v/>
      </c>
      <c r="H30" s="82">
        <f>IFERROR(AVERAGEIFS(统调负荷!$H:$H,统调负荷!$B:$B,H$3,统调负荷!$C:$C,$A30)/10,"")</f>
        <v/>
      </c>
      <c r="I30" s="82">
        <f>IFERROR(AVERAGEIFS(统调负荷!$H:$H,统调负荷!$B:$B,I$3,统调负荷!$C:$C,$A30)/10,"")</f>
        <v/>
      </c>
      <c r="J30" s="82">
        <f>IFERROR(AVERAGEIFS(统调负荷!$H:$H,统调负荷!$B:$B,J$3,统调负荷!$C:$C,$A30)/10,"")</f>
        <v/>
      </c>
      <c r="K30" s="82">
        <f>IFERROR(AVERAGEIFS(统调负荷!$H:$H,统调负荷!$B:$B,K$3,统调负荷!$C:$C,$A30)/10,"")</f>
        <v/>
      </c>
      <c r="L30" s="82">
        <f>IFERROR(AVERAGEIFS(统调负荷!$H:$H,统调负荷!$B:$B,L$3,统调负荷!$C:$C,$A30)/10,"")</f>
        <v/>
      </c>
      <c r="M30" s="82">
        <f>IFERROR(AVERAGEIFS(统调负荷!$H:$H,统调负荷!$B:$B,M$3,统调负荷!$C:$C,$A30)/10,"")</f>
        <v/>
      </c>
      <c r="N30" s="82">
        <f>IFERROR(AVERAGEIFS(统调负荷!$H:$H,统调负荷!$B:$B,N$3,统调负荷!$C:$C,$A30)/10,"")</f>
        <v/>
      </c>
      <c r="O30" s="82">
        <f>IFERROR(AVERAGEIFS(统调负荷!$H:$H,统调负荷!$B:$B,O$3,统调负荷!$C:$C,$A30)/10,"")</f>
        <v/>
      </c>
      <c r="P30" s="82">
        <f>IFERROR(AVERAGEIFS(统调负荷!$H:$H,统调负荷!$B:$B,P$3,统调负荷!$C:$C,$A30)/10,"")</f>
        <v/>
      </c>
      <c r="Q30" s="82">
        <f>IFERROR(AVERAGEIFS(统调负荷!$H:$H,统调负荷!$B:$B,Q$3,统调负荷!$C:$C,$A30)/10,"")</f>
        <v/>
      </c>
      <c r="R30" s="82">
        <f>IFERROR(AVERAGEIFS(统调负荷!$H:$H,统调负荷!$B:$B,R$3,统调负荷!$C:$C,$A30)/10,"")</f>
        <v/>
      </c>
      <c r="S30" s="82">
        <f>IFERROR(AVERAGEIFS(统调负荷!$H:$H,统调负荷!$B:$B,S$3,统调负荷!$C:$C,$A30)/10,"")</f>
        <v/>
      </c>
      <c r="T30" s="82">
        <f>IFERROR(AVERAGEIFS(统调负荷!$H:$H,统调负荷!$B:$B,T$3,统调负荷!$C:$C,$A30)/10,"")</f>
        <v/>
      </c>
      <c r="U30" s="82">
        <f>IFERROR(AVERAGEIFS(统调负荷!$H:$H,统调负荷!$B:$B,U$3,统调负荷!$C:$C,$A30)/10,"")</f>
        <v/>
      </c>
      <c r="V30" s="82">
        <f>IFERROR(AVERAGEIFS(统调负荷!$H:$H,统调负荷!$B:$B,V$3,统调负荷!$C:$C,$A30)/10,"")</f>
        <v/>
      </c>
      <c r="W30" s="82">
        <f>IFERROR(AVERAGEIFS(统调负荷!$H:$H,统调负荷!$B:$B,W$3,统调负荷!$C:$C,$A30)/10,"")</f>
        <v/>
      </c>
      <c r="X30" s="82">
        <f>IFERROR(AVERAGEIFS(统调负荷!$H:$H,统调负荷!$B:$B,X$3,统调负荷!$C:$C,$A30)/10,"")</f>
        <v/>
      </c>
      <c r="Y30" s="82">
        <f>IFERROR(AVERAGEIFS(统调负荷!$H:$H,统调负荷!$B:$B,Y$3,统调负荷!$C:$C,$A30)/10,"")</f>
        <v/>
      </c>
      <c r="Z30" s="82">
        <f>IFERROR(AVERAGEIFS(统调负荷!$H:$H,统调负荷!$B:$B,Z$3,统调负荷!$C:$C,$A30)/10,"")</f>
        <v/>
      </c>
      <c r="AA30" s="82">
        <f>IFERROR(AVERAGEIFS(统调负荷!$H:$H,统调负荷!$B:$B,AA$3,统调负荷!$C:$C,$A30)/10,"")</f>
        <v/>
      </c>
      <c r="AB30" s="82">
        <f>IFERROR(AVERAGEIFS(统调负荷!$H:$H,统调负荷!$B:$B,AB$3,统调负荷!$C:$C,$A30)/10,"")</f>
        <v/>
      </c>
      <c r="AC30" s="82">
        <f>IFERROR(AVERAGEIFS(统调负荷!$H:$H,统调负荷!$B:$B,AC$3,统调负荷!$C:$C,$A30)/10,"")</f>
        <v/>
      </c>
      <c r="AD30" s="82" t="n"/>
      <c r="AE30" s="23">
        <f>检修、备用和必开!$A28</f>
        <v/>
      </c>
      <c r="AF30" s="108">
        <f>IFERROR(OFFSET($A$3,ROW(AE27)*2,COLUMN(E29))-OFFSET($A$3,ROW(AE27)*2-1,COLUMN(E29)),"")</f>
        <v/>
      </c>
      <c r="AG30" s="108">
        <f>IFERROR(OFFSET($A$3,ROW(AF27)*2,COLUMN(F29))-OFFSET($A$3,ROW(AF27)*2-1,COLUMN(F29)),"")</f>
        <v/>
      </c>
      <c r="AH30" s="108">
        <f>IFERROR(OFFSET($A$3,ROW(AG27)*2,COLUMN(G29))-OFFSET($A$3,ROW(AG27)*2-1,COLUMN(G29)),"")</f>
        <v/>
      </c>
      <c r="AI30" s="108">
        <f>IFERROR(OFFSET($A$3,ROW(AH27)*2,COLUMN(H29))-OFFSET($A$3,ROW(AH27)*2-1,COLUMN(H29)),"")</f>
        <v/>
      </c>
      <c r="AJ30" s="108">
        <f>IFERROR(OFFSET($A$3,ROW(AI27)*2,COLUMN(I29))-OFFSET($A$3,ROW(AI27)*2-1,COLUMN(I29)),"")</f>
        <v/>
      </c>
      <c r="AK30" s="108">
        <f>IFERROR(OFFSET($A$3,ROW(AJ27)*2,COLUMN(J29))-OFFSET($A$3,ROW(AJ27)*2-1,COLUMN(J29)),"")</f>
        <v/>
      </c>
      <c r="AL30" s="108">
        <f>IFERROR(OFFSET($A$3,ROW(AK27)*2,COLUMN(K29))-OFFSET($A$3,ROW(AK27)*2-1,COLUMN(K29)),"")</f>
        <v/>
      </c>
      <c r="AM30" s="108">
        <f>IFERROR(OFFSET($A$3,ROW(AL27)*2,COLUMN(L29))-OFFSET($A$3,ROW(AL27)*2-1,COLUMN(L29)),"")</f>
        <v/>
      </c>
      <c r="AN30" s="108">
        <f>IFERROR(OFFSET($A$3,ROW(AM27)*2,COLUMN(M29))-OFFSET($A$3,ROW(AM27)*2-1,COLUMN(M29)),"")</f>
        <v/>
      </c>
      <c r="AO30" s="108">
        <f>IFERROR(OFFSET($A$3,ROW(AN27)*2,COLUMN(N29))-OFFSET($A$3,ROW(AN27)*2-1,COLUMN(N29)),"")</f>
        <v/>
      </c>
      <c r="AP30" s="108">
        <f>IFERROR(OFFSET($A$3,ROW(AO27)*2,COLUMN(O29))-OFFSET($A$3,ROW(AO27)*2-1,COLUMN(O29)),"")</f>
        <v/>
      </c>
      <c r="AQ30" s="108">
        <f>IFERROR(OFFSET($A$3,ROW(AP27)*2,COLUMN(P29))-OFFSET($A$3,ROW(AP27)*2-1,COLUMN(P29)),"")</f>
        <v/>
      </c>
      <c r="AR30" s="108">
        <f>IFERROR(OFFSET($A$3,ROW(AQ27)*2,COLUMN(Q29))-OFFSET($A$3,ROW(AQ27)*2-1,COLUMN(Q29)),"")</f>
        <v/>
      </c>
      <c r="AS30" s="108">
        <f>IFERROR(OFFSET($A$3,ROW(AR27)*2,COLUMN(R29))-OFFSET($A$3,ROW(AR27)*2-1,COLUMN(R29)),"")</f>
        <v/>
      </c>
      <c r="AT30" s="108">
        <f>IFERROR(OFFSET($A$3,ROW(AS27)*2,COLUMN(S29))-OFFSET($A$3,ROW(AS27)*2-1,COLUMN(S29)),"")</f>
        <v/>
      </c>
      <c r="AU30" s="108">
        <f>IFERROR(OFFSET($A$3,ROW(AT27)*2,COLUMN(T29))-OFFSET($A$3,ROW(AT27)*2-1,COLUMN(T29)),"")</f>
        <v/>
      </c>
      <c r="AV30" s="108">
        <f>IFERROR(OFFSET($A$3,ROW(AU27)*2,COLUMN(U29))-OFFSET($A$3,ROW(AU27)*2-1,COLUMN(U29)),"")</f>
        <v/>
      </c>
      <c r="AW30" s="108">
        <f>IFERROR(OFFSET($A$3,ROW(AV27)*2,COLUMN(V29))-OFFSET($A$3,ROW(AV27)*2-1,COLUMN(V29)),"")</f>
        <v/>
      </c>
      <c r="AX30" s="108">
        <f>IFERROR(OFFSET($A$3,ROW(AW27)*2,COLUMN(W29))-OFFSET($A$3,ROW(AW27)*2-1,COLUMN(W29)),"")</f>
        <v/>
      </c>
      <c r="AY30" s="108">
        <f>IFERROR(OFFSET($A$3,ROW(AX27)*2,COLUMN(X29))-OFFSET($A$3,ROW(AX27)*2-1,COLUMN(X29)),"")</f>
        <v/>
      </c>
      <c r="AZ30" s="108">
        <f>IFERROR(OFFSET($A$3,ROW(AY27)*2,COLUMN(Y29))-OFFSET($A$3,ROW(AY27)*2-1,COLUMN(Y29)),"")</f>
        <v/>
      </c>
      <c r="BA30" s="108">
        <f>IFERROR(OFFSET($A$3,ROW(AZ27)*2,COLUMN(Z29))-OFFSET($A$3,ROW(AZ27)*2-1,COLUMN(Z29)),"")</f>
        <v/>
      </c>
      <c r="BB30" s="108">
        <f>IFERROR(OFFSET($A$3,ROW(BA27)*2,COLUMN(AA29))-OFFSET($A$3,ROW(BA27)*2-1,COLUMN(AA29)),"")</f>
        <v/>
      </c>
      <c r="BC30" s="108">
        <f>IFERROR(OFFSET($A$3,ROW(BB27)*2,COLUMN(AB29))-OFFSET($A$3,ROW(BB27)*2-1,COLUMN(AB29)),"")</f>
        <v/>
      </c>
    </row>
    <row r="31" customFormat="1" s="80">
      <c r="A31" s="97">
        <f>统调负荷24小时!A31</f>
        <v/>
      </c>
      <c r="B31" s="110" t="inlineStr">
        <is>
          <t>实际</t>
        </is>
      </c>
      <c r="C31" s="84">
        <f>IFERROR(AVERAGE(F31:AC31),"")</f>
        <v/>
      </c>
      <c r="D31" s="91">
        <f>IFERROR(MAX(F31:AC31),"")</f>
        <v/>
      </c>
      <c r="E31" s="91">
        <f>IFERROR(MIN(F31:AC31),"")</f>
        <v/>
      </c>
      <c r="F31" s="82">
        <f>IFERROR(AVERAGEIFS(统调负荷!$Q:$Q,统调负荷!$B:$B,F$3,统调负荷!$C:$C,$A31)/10,"")</f>
        <v/>
      </c>
      <c r="G31" s="82">
        <f>IFERROR(AVERAGEIFS(统调负荷!$Q:$Q,统调负荷!$B:$B,G$3,统调负荷!$C:$C,$A31)/10,"")</f>
        <v/>
      </c>
      <c r="H31" s="82">
        <f>IFERROR(AVERAGEIFS(统调负荷!$Q:$Q,统调负荷!$B:$B,H$3,统调负荷!$C:$C,$A31)/10,"")</f>
        <v/>
      </c>
      <c r="I31" s="82">
        <f>IFERROR(AVERAGEIFS(统调负荷!$Q:$Q,统调负荷!$B:$B,I$3,统调负荷!$C:$C,$A31)/10,"")</f>
        <v/>
      </c>
      <c r="J31" s="82">
        <f>IFERROR(AVERAGEIFS(统调负荷!$Q:$Q,统调负荷!$B:$B,J$3,统调负荷!$C:$C,$A31)/10,"")</f>
        <v/>
      </c>
      <c r="K31" s="82">
        <f>IFERROR(AVERAGEIFS(统调负荷!$Q:$Q,统调负荷!$B:$B,K$3,统调负荷!$C:$C,$A31)/10,"")</f>
        <v/>
      </c>
      <c r="L31" s="82">
        <f>IFERROR(AVERAGEIFS(统调负荷!$Q:$Q,统调负荷!$B:$B,L$3,统调负荷!$C:$C,$A31)/10,"")</f>
        <v/>
      </c>
      <c r="M31" s="82">
        <f>IFERROR(AVERAGEIFS(统调负荷!$Q:$Q,统调负荷!$B:$B,M$3,统调负荷!$C:$C,$A31)/10,"")</f>
        <v/>
      </c>
      <c r="N31" s="82">
        <f>IFERROR(AVERAGEIFS(统调负荷!$Q:$Q,统调负荷!$B:$B,N$3,统调负荷!$C:$C,$A31)/10,"")</f>
        <v/>
      </c>
      <c r="O31" s="82">
        <f>IFERROR(AVERAGEIFS(统调负荷!$Q:$Q,统调负荷!$B:$B,O$3,统调负荷!$C:$C,$A31)/10,"")</f>
        <v/>
      </c>
      <c r="P31" s="82">
        <f>IFERROR(AVERAGEIFS(统调负荷!$Q:$Q,统调负荷!$B:$B,P$3,统调负荷!$C:$C,$A31)/10,"")</f>
        <v/>
      </c>
      <c r="Q31" s="82">
        <f>IFERROR(AVERAGEIFS(统调负荷!$Q:$Q,统调负荷!$B:$B,Q$3,统调负荷!$C:$C,$A31)/10,"")</f>
        <v/>
      </c>
      <c r="R31" s="82">
        <f>IFERROR(AVERAGEIFS(统调负荷!$Q:$Q,统调负荷!$B:$B,R$3,统调负荷!$C:$C,$A31)/10,"")</f>
        <v/>
      </c>
      <c r="S31" s="82">
        <f>IFERROR(AVERAGEIFS(统调负荷!$Q:$Q,统调负荷!$B:$B,S$3,统调负荷!$C:$C,$A31)/10,"")</f>
        <v/>
      </c>
      <c r="T31" s="82">
        <f>IFERROR(AVERAGEIFS(统调负荷!$Q:$Q,统调负荷!$B:$B,T$3,统调负荷!$C:$C,$A31)/10,"")</f>
        <v/>
      </c>
      <c r="U31" s="82">
        <f>IFERROR(AVERAGEIFS(统调负荷!$Q:$Q,统调负荷!$B:$B,U$3,统调负荷!$C:$C,$A31)/10,"")</f>
        <v/>
      </c>
      <c r="V31" s="82">
        <f>IFERROR(AVERAGEIFS(统调负荷!$Q:$Q,统调负荷!$B:$B,V$3,统调负荷!$C:$C,$A31)/10,"")</f>
        <v/>
      </c>
      <c r="W31" s="82">
        <f>IFERROR(AVERAGEIFS(统调负荷!$Q:$Q,统调负荷!$B:$B,W$3,统调负荷!$C:$C,$A31)/10,"")</f>
        <v/>
      </c>
      <c r="X31" s="82">
        <f>IFERROR(AVERAGEIFS(统调负荷!$Q:$Q,统调负荷!$B:$B,X$3,统调负荷!$C:$C,$A31)/10,"")</f>
        <v/>
      </c>
      <c r="Y31" s="82">
        <f>IFERROR(AVERAGEIFS(统调负荷!$Q:$Q,统调负荷!$B:$B,Y$3,统调负荷!$C:$C,$A31)/10,"")</f>
        <v/>
      </c>
      <c r="Z31" s="82">
        <f>IFERROR(AVERAGEIFS(统调负荷!$Q:$Q,统调负荷!$B:$B,Z$3,统调负荷!$C:$C,$A31)/10,"")</f>
        <v/>
      </c>
      <c r="AA31" s="82">
        <f>IFERROR(AVERAGEIFS(统调负荷!$Q:$Q,统调负荷!$B:$B,AA$3,统调负荷!$C:$C,$A31)/10,"")</f>
        <v/>
      </c>
      <c r="AB31" s="82">
        <f>IFERROR(AVERAGEIFS(统调负荷!$Q:$Q,统调负荷!$B:$B,AB$3,统调负荷!$C:$C,$A31)/10,"")</f>
        <v/>
      </c>
      <c r="AC31" s="82">
        <f>IFERROR(AVERAGEIFS(统调负荷!$Q:$Q,统调负荷!$B:$B,AC$3,统调负荷!$C:$C,$A31)/10,"")</f>
        <v/>
      </c>
      <c r="AD31" s="82" t="n"/>
      <c r="AE31" s="23">
        <f>检修、备用和必开!$A29</f>
        <v/>
      </c>
      <c r="AF31" s="108">
        <f>IFERROR(OFFSET($A$3,ROW(AE28)*2,COLUMN(E30))-OFFSET($A$3,ROW(AE28)*2-1,COLUMN(E30)),"")</f>
        <v/>
      </c>
      <c r="AG31" s="108">
        <f>IFERROR(OFFSET($A$3,ROW(AF28)*2,COLUMN(F30))-OFFSET($A$3,ROW(AF28)*2-1,COLUMN(F30)),"")</f>
        <v/>
      </c>
      <c r="AH31" s="108">
        <f>IFERROR(OFFSET($A$3,ROW(AG28)*2,COLUMN(G30))-OFFSET($A$3,ROW(AG28)*2-1,COLUMN(G30)),"")</f>
        <v/>
      </c>
      <c r="AI31" s="108">
        <f>IFERROR(OFFSET($A$3,ROW(AH28)*2,COLUMN(H30))-OFFSET($A$3,ROW(AH28)*2-1,COLUMN(H30)),"")</f>
        <v/>
      </c>
      <c r="AJ31" s="108">
        <f>IFERROR(OFFSET($A$3,ROW(AI28)*2,COLUMN(I30))-OFFSET($A$3,ROW(AI28)*2-1,COLUMN(I30)),"")</f>
        <v/>
      </c>
      <c r="AK31" s="108">
        <f>IFERROR(OFFSET($A$3,ROW(AJ28)*2,COLUMN(J30))-OFFSET($A$3,ROW(AJ28)*2-1,COLUMN(J30)),"")</f>
        <v/>
      </c>
      <c r="AL31" s="108">
        <f>IFERROR(OFFSET($A$3,ROW(AK28)*2,COLUMN(K30))-OFFSET($A$3,ROW(AK28)*2-1,COLUMN(K30)),"")</f>
        <v/>
      </c>
      <c r="AM31" s="108">
        <f>IFERROR(OFFSET($A$3,ROW(AL28)*2,COLUMN(L30))-OFFSET($A$3,ROW(AL28)*2-1,COLUMN(L30)),"")</f>
        <v/>
      </c>
      <c r="AN31" s="108">
        <f>IFERROR(OFFSET($A$3,ROW(AM28)*2,COLUMN(M30))-OFFSET($A$3,ROW(AM28)*2-1,COLUMN(M30)),"")</f>
        <v/>
      </c>
      <c r="AO31" s="108">
        <f>IFERROR(OFFSET($A$3,ROW(AN28)*2,COLUMN(N30))-OFFSET($A$3,ROW(AN28)*2-1,COLUMN(N30)),"")</f>
        <v/>
      </c>
      <c r="AP31" s="108">
        <f>IFERROR(OFFSET($A$3,ROW(AO28)*2,COLUMN(O30))-OFFSET($A$3,ROW(AO28)*2-1,COLUMN(O30)),"")</f>
        <v/>
      </c>
      <c r="AQ31" s="108">
        <f>IFERROR(OFFSET($A$3,ROW(AP28)*2,COLUMN(P30))-OFFSET($A$3,ROW(AP28)*2-1,COLUMN(P30)),"")</f>
        <v/>
      </c>
      <c r="AR31" s="108">
        <f>IFERROR(OFFSET($A$3,ROW(AQ28)*2,COLUMN(Q30))-OFFSET($A$3,ROW(AQ28)*2-1,COLUMN(Q30)),"")</f>
        <v/>
      </c>
      <c r="AS31" s="108">
        <f>IFERROR(OFFSET($A$3,ROW(AR28)*2,COLUMN(R30))-OFFSET($A$3,ROW(AR28)*2-1,COLUMN(R30)),"")</f>
        <v/>
      </c>
      <c r="AT31" s="108">
        <f>IFERROR(OFFSET($A$3,ROW(AS28)*2,COLUMN(S30))-OFFSET($A$3,ROW(AS28)*2-1,COLUMN(S30)),"")</f>
        <v/>
      </c>
      <c r="AU31" s="108">
        <f>IFERROR(OFFSET($A$3,ROW(AT28)*2,COLUMN(T30))-OFFSET($A$3,ROW(AT28)*2-1,COLUMN(T30)),"")</f>
        <v/>
      </c>
      <c r="AV31" s="108">
        <f>IFERROR(OFFSET($A$3,ROW(AU28)*2,COLUMN(U30))-OFFSET($A$3,ROW(AU28)*2-1,COLUMN(U30)),"")</f>
        <v/>
      </c>
      <c r="AW31" s="108">
        <f>IFERROR(OFFSET($A$3,ROW(AV28)*2,COLUMN(V30))-OFFSET($A$3,ROW(AV28)*2-1,COLUMN(V30)),"")</f>
        <v/>
      </c>
      <c r="AX31" s="108">
        <f>IFERROR(OFFSET($A$3,ROW(AW28)*2,COLUMN(W30))-OFFSET($A$3,ROW(AW28)*2-1,COLUMN(W30)),"")</f>
        <v/>
      </c>
      <c r="AY31" s="108">
        <f>IFERROR(OFFSET($A$3,ROW(AX28)*2,COLUMN(X30))-OFFSET($A$3,ROW(AX28)*2-1,COLUMN(X30)),"")</f>
        <v/>
      </c>
      <c r="AZ31" s="108">
        <f>IFERROR(OFFSET($A$3,ROW(AY28)*2,COLUMN(Y30))-OFFSET($A$3,ROW(AY28)*2-1,COLUMN(Y30)),"")</f>
        <v/>
      </c>
      <c r="BA31" s="108">
        <f>IFERROR(OFFSET($A$3,ROW(AZ28)*2,COLUMN(Z30))-OFFSET($A$3,ROW(AZ28)*2-1,COLUMN(Z30)),"")</f>
        <v/>
      </c>
      <c r="BB31" s="108">
        <f>IFERROR(OFFSET($A$3,ROW(BA28)*2,COLUMN(AA30))-OFFSET($A$3,ROW(BA28)*2-1,COLUMN(AA30)),"")</f>
        <v/>
      </c>
      <c r="BC31" s="108">
        <f>IFERROR(OFFSET($A$3,ROW(BB28)*2,COLUMN(AB30))-OFFSET($A$3,ROW(BB28)*2-1,COLUMN(AB30)),"")</f>
        <v/>
      </c>
    </row>
    <row r="32" customFormat="1" s="80">
      <c r="A32" s="97">
        <f>统调负荷24小时!A32</f>
        <v/>
      </c>
      <c r="B32" s="110" t="inlineStr">
        <is>
          <t>预测</t>
        </is>
      </c>
      <c r="C32" s="84">
        <f>IFERROR(AVERAGE(F32:AC32),"")</f>
        <v/>
      </c>
      <c r="D32" s="91">
        <f>IFERROR(MAX(F32:AC32),"")</f>
        <v/>
      </c>
      <c r="E32" s="91">
        <f>IFERROR(MIN(F32:AC32),"")</f>
        <v/>
      </c>
      <c r="F32" s="82">
        <f>IFERROR(AVERAGEIFS(统调负荷!$H:$H,统调负荷!$B:$B,F$3,统调负荷!$C:$C,$A32)/10,"")</f>
        <v/>
      </c>
      <c r="G32" s="82">
        <f>IFERROR(AVERAGEIFS(统调负荷!$H:$H,统调负荷!$B:$B,G$3,统调负荷!$C:$C,$A32)/10,"")</f>
        <v/>
      </c>
      <c r="H32" s="82">
        <f>IFERROR(AVERAGEIFS(统调负荷!$H:$H,统调负荷!$B:$B,H$3,统调负荷!$C:$C,$A32)/10,"")</f>
        <v/>
      </c>
      <c r="I32" s="82">
        <f>IFERROR(AVERAGEIFS(统调负荷!$H:$H,统调负荷!$B:$B,I$3,统调负荷!$C:$C,$A32)/10,"")</f>
        <v/>
      </c>
      <c r="J32" s="82">
        <f>IFERROR(AVERAGEIFS(统调负荷!$H:$H,统调负荷!$B:$B,J$3,统调负荷!$C:$C,$A32)/10,"")</f>
        <v/>
      </c>
      <c r="K32" s="82">
        <f>IFERROR(AVERAGEIFS(统调负荷!$H:$H,统调负荷!$B:$B,K$3,统调负荷!$C:$C,$A32)/10,"")</f>
        <v/>
      </c>
      <c r="L32" s="82">
        <f>IFERROR(AVERAGEIFS(统调负荷!$H:$H,统调负荷!$B:$B,L$3,统调负荷!$C:$C,$A32)/10,"")</f>
        <v/>
      </c>
      <c r="M32" s="82">
        <f>IFERROR(AVERAGEIFS(统调负荷!$H:$H,统调负荷!$B:$B,M$3,统调负荷!$C:$C,$A32)/10,"")</f>
        <v/>
      </c>
      <c r="N32" s="82">
        <f>IFERROR(AVERAGEIFS(统调负荷!$H:$H,统调负荷!$B:$B,N$3,统调负荷!$C:$C,$A32)/10,"")</f>
        <v/>
      </c>
      <c r="O32" s="82">
        <f>IFERROR(AVERAGEIFS(统调负荷!$H:$H,统调负荷!$B:$B,O$3,统调负荷!$C:$C,$A32)/10,"")</f>
        <v/>
      </c>
      <c r="P32" s="82">
        <f>IFERROR(AVERAGEIFS(统调负荷!$H:$H,统调负荷!$B:$B,P$3,统调负荷!$C:$C,$A32)/10,"")</f>
        <v/>
      </c>
      <c r="Q32" s="82">
        <f>IFERROR(AVERAGEIFS(统调负荷!$H:$H,统调负荷!$B:$B,Q$3,统调负荷!$C:$C,$A32)/10,"")</f>
        <v/>
      </c>
      <c r="R32" s="82">
        <f>IFERROR(AVERAGEIFS(统调负荷!$H:$H,统调负荷!$B:$B,R$3,统调负荷!$C:$C,$A32)/10,"")</f>
        <v/>
      </c>
      <c r="S32" s="82">
        <f>IFERROR(AVERAGEIFS(统调负荷!$H:$H,统调负荷!$B:$B,S$3,统调负荷!$C:$C,$A32)/10,"")</f>
        <v/>
      </c>
      <c r="T32" s="82">
        <f>IFERROR(AVERAGEIFS(统调负荷!$H:$H,统调负荷!$B:$B,T$3,统调负荷!$C:$C,$A32)/10,"")</f>
        <v/>
      </c>
      <c r="U32" s="82">
        <f>IFERROR(AVERAGEIFS(统调负荷!$H:$H,统调负荷!$B:$B,U$3,统调负荷!$C:$C,$A32)/10,"")</f>
        <v/>
      </c>
      <c r="V32" s="82">
        <f>IFERROR(AVERAGEIFS(统调负荷!$H:$H,统调负荷!$B:$B,V$3,统调负荷!$C:$C,$A32)/10,"")</f>
        <v/>
      </c>
      <c r="W32" s="82">
        <f>IFERROR(AVERAGEIFS(统调负荷!$H:$H,统调负荷!$B:$B,W$3,统调负荷!$C:$C,$A32)/10,"")</f>
        <v/>
      </c>
      <c r="X32" s="82">
        <f>IFERROR(AVERAGEIFS(统调负荷!$H:$H,统调负荷!$B:$B,X$3,统调负荷!$C:$C,$A32)/10,"")</f>
        <v/>
      </c>
      <c r="Y32" s="82">
        <f>IFERROR(AVERAGEIFS(统调负荷!$H:$H,统调负荷!$B:$B,Y$3,统调负荷!$C:$C,$A32)/10,"")</f>
        <v/>
      </c>
      <c r="Z32" s="82">
        <f>IFERROR(AVERAGEIFS(统调负荷!$H:$H,统调负荷!$B:$B,Z$3,统调负荷!$C:$C,$A32)/10,"")</f>
        <v/>
      </c>
      <c r="AA32" s="82">
        <f>IFERROR(AVERAGEIFS(统调负荷!$H:$H,统调负荷!$B:$B,AA$3,统调负荷!$C:$C,$A32)/10,"")</f>
        <v/>
      </c>
      <c r="AB32" s="82">
        <f>IFERROR(AVERAGEIFS(统调负荷!$H:$H,统调负荷!$B:$B,AB$3,统调负荷!$C:$C,$A32)/10,"")</f>
        <v/>
      </c>
      <c r="AC32" s="82">
        <f>IFERROR(AVERAGEIFS(统调负荷!$H:$H,统调负荷!$B:$B,AC$3,统调负荷!$C:$C,$A32)/10,"")</f>
        <v/>
      </c>
      <c r="AD32" s="82" t="n"/>
      <c r="AE32" s="23">
        <f>检修、备用和必开!$A30</f>
        <v/>
      </c>
      <c r="AF32" s="108">
        <f>IFERROR(OFFSET($A$3,ROW(AE29)*2,COLUMN(E31))-OFFSET($A$3,ROW(AE29)*2-1,COLUMN(E31)),"")</f>
        <v/>
      </c>
      <c r="AG32" s="108">
        <f>IFERROR(OFFSET($A$3,ROW(AF29)*2,COLUMN(F31))-OFFSET($A$3,ROW(AF29)*2-1,COLUMN(F31)),"")</f>
        <v/>
      </c>
      <c r="AH32" s="108">
        <f>IFERROR(OFFSET($A$3,ROW(AG29)*2,COLUMN(G31))-OFFSET($A$3,ROW(AG29)*2-1,COLUMN(G31)),"")</f>
        <v/>
      </c>
      <c r="AI32" s="108">
        <f>IFERROR(OFFSET($A$3,ROW(AH29)*2,COLUMN(H31))-OFFSET($A$3,ROW(AH29)*2-1,COLUMN(H31)),"")</f>
        <v/>
      </c>
      <c r="AJ32" s="108">
        <f>IFERROR(OFFSET($A$3,ROW(AI29)*2,COLUMN(I31))-OFFSET($A$3,ROW(AI29)*2-1,COLUMN(I31)),"")</f>
        <v/>
      </c>
      <c r="AK32" s="108">
        <f>IFERROR(OFFSET($A$3,ROW(AJ29)*2,COLUMN(J31))-OFFSET($A$3,ROW(AJ29)*2-1,COLUMN(J31)),"")</f>
        <v/>
      </c>
      <c r="AL32" s="108">
        <f>IFERROR(OFFSET($A$3,ROW(AK29)*2,COLUMN(K31))-OFFSET($A$3,ROW(AK29)*2-1,COLUMN(K31)),"")</f>
        <v/>
      </c>
      <c r="AM32" s="108">
        <f>IFERROR(OFFSET($A$3,ROW(AL29)*2,COLUMN(L31))-OFFSET($A$3,ROW(AL29)*2-1,COLUMN(L31)),"")</f>
        <v/>
      </c>
      <c r="AN32" s="108">
        <f>IFERROR(OFFSET($A$3,ROW(AM29)*2,COLUMN(M31))-OFFSET($A$3,ROW(AM29)*2-1,COLUMN(M31)),"")</f>
        <v/>
      </c>
      <c r="AO32" s="108">
        <f>IFERROR(OFFSET($A$3,ROW(AN29)*2,COLUMN(N31))-OFFSET($A$3,ROW(AN29)*2-1,COLUMN(N31)),"")</f>
        <v/>
      </c>
      <c r="AP32" s="108">
        <f>IFERROR(OFFSET($A$3,ROW(AO29)*2,COLUMN(O31))-OFFSET($A$3,ROW(AO29)*2-1,COLUMN(O31)),"")</f>
        <v/>
      </c>
      <c r="AQ32" s="108">
        <f>IFERROR(OFFSET($A$3,ROW(AP29)*2,COLUMN(P31))-OFFSET($A$3,ROW(AP29)*2-1,COLUMN(P31)),"")</f>
        <v/>
      </c>
      <c r="AR32" s="108">
        <f>IFERROR(OFFSET($A$3,ROW(AQ29)*2,COLUMN(Q31))-OFFSET($A$3,ROW(AQ29)*2-1,COLUMN(Q31)),"")</f>
        <v/>
      </c>
      <c r="AS32" s="108">
        <f>IFERROR(OFFSET($A$3,ROW(AR29)*2,COLUMN(R31))-OFFSET($A$3,ROW(AR29)*2-1,COLUMN(R31)),"")</f>
        <v/>
      </c>
      <c r="AT32" s="108">
        <f>IFERROR(OFFSET($A$3,ROW(AS29)*2,COLUMN(S31))-OFFSET($A$3,ROW(AS29)*2-1,COLUMN(S31)),"")</f>
        <v/>
      </c>
      <c r="AU32" s="108">
        <f>IFERROR(OFFSET($A$3,ROW(AT29)*2,COLUMN(T31))-OFFSET($A$3,ROW(AT29)*2-1,COLUMN(T31)),"")</f>
        <v/>
      </c>
      <c r="AV32" s="108">
        <f>IFERROR(OFFSET($A$3,ROW(AU29)*2,COLUMN(U31))-OFFSET($A$3,ROW(AU29)*2-1,COLUMN(U31)),"")</f>
        <v/>
      </c>
      <c r="AW32" s="108">
        <f>IFERROR(OFFSET($A$3,ROW(AV29)*2,COLUMN(V31))-OFFSET($A$3,ROW(AV29)*2-1,COLUMN(V31)),"")</f>
        <v/>
      </c>
      <c r="AX32" s="108">
        <f>IFERROR(OFFSET($A$3,ROW(AW29)*2,COLUMN(W31))-OFFSET($A$3,ROW(AW29)*2-1,COLUMN(W31)),"")</f>
        <v/>
      </c>
      <c r="AY32" s="108">
        <f>IFERROR(OFFSET($A$3,ROW(AX29)*2,COLUMN(X31))-OFFSET($A$3,ROW(AX29)*2-1,COLUMN(X31)),"")</f>
        <v/>
      </c>
      <c r="AZ32" s="108">
        <f>IFERROR(OFFSET($A$3,ROW(AY29)*2,COLUMN(Y31))-OFFSET($A$3,ROW(AY29)*2-1,COLUMN(Y31)),"")</f>
        <v/>
      </c>
      <c r="BA32" s="108">
        <f>IFERROR(OFFSET($A$3,ROW(AZ29)*2,COLUMN(Z31))-OFFSET($A$3,ROW(AZ29)*2-1,COLUMN(Z31)),"")</f>
        <v/>
      </c>
      <c r="BB32" s="108">
        <f>IFERROR(OFFSET($A$3,ROW(BA29)*2,COLUMN(AA31))-OFFSET($A$3,ROW(BA29)*2-1,COLUMN(AA31)),"")</f>
        <v/>
      </c>
      <c r="BC32" s="108">
        <f>IFERROR(OFFSET($A$3,ROW(BB29)*2,COLUMN(AB31))-OFFSET($A$3,ROW(BB29)*2-1,COLUMN(AB31)),"")</f>
        <v/>
      </c>
    </row>
    <row r="33" customFormat="1" s="80">
      <c r="A33" s="97">
        <f>统调负荷24小时!A33</f>
        <v/>
      </c>
      <c r="B33" s="110" t="inlineStr">
        <is>
          <t>实际</t>
        </is>
      </c>
      <c r="C33" s="84">
        <f>IFERROR(AVERAGE(F33:AC33),"")</f>
        <v/>
      </c>
      <c r="D33" s="91">
        <f>IFERROR(MAX(F33:AC33),"")</f>
        <v/>
      </c>
      <c r="E33" s="91">
        <f>IFERROR(MIN(F33:AC33),"")</f>
        <v/>
      </c>
      <c r="F33" s="82">
        <f>IFERROR(AVERAGEIFS(统调负荷!$Q:$Q,统调负荷!$B:$B,F$3,统调负荷!$C:$C,$A33)/10,"")</f>
        <v/>
      </c>
      <c r="G33" s="82">
        <f>IFERROR(AVERAGEIFS(统调负荷!$Q:$Q,统调负荷!$B:$B,G$3,统调负荷!$C:$C,$A33)/10,"")</f>
        <v/>
      </c>
      <c r="H33" s="82">
        <f>IFERROR(AVERAGEIFS(统调负荷!$Q:$Q,统调负荷!$B:$B,H$3,统调负荷!$C:$C,$A33)/10,"")</f>
        <v/>
      </c>
      <c r="I33" s="82">
        <f>IFERROR(AVERAGEIFS(统调负荷!$Q:$Q,统调负荷!$B:$B,I$3,统调负荷!$C:$C,$A33)/10,"")</f>
        <v/>
      </c>
      <c r="J33" s="82">
        <f>IFERROR(AVERAGEIFS(统调负荷!$Q:$Q,统调负荷!$B:$B,J$3,统调负荷!$C:$C,$A33)/10,"")</f>
        <v/>
      </c>
      <c r="K33" s="82">
        <f>IFERROR(AVERAGEIFS(统调负荷!$Q:$Q,统调负荷!$B:$B,K$3,统调负荷!$C:$C,$A33)/10,"")</f>
        <v/>
      </c>
      <c r="L33" s="82">
        <f>IFERROR(AVERAGEIFS(统调负荷!$Q:$Q,统调负荷!$B:$B,L$3,统调负荷!$C:$C,$A33)/10,"")</f>
        <v/>
      </c>
      <c r="M33" s="82">
        <f>IFERROR(AVERAGEIFS(统调负荷!$Q:$Q,统调负荷!$B:$B,M$3,统调负荷!$C:$C,$A33)/10,"")</f>
        <v/>
      </c>
      <c r="N33" s="82">
        <f>IFERROR(AVERAGEIFS(统调负荷!$Q:$Q,统调负荷!$B:$B,N$3,统调负荷!$C:$C,$A33)/10,"")</f>
        <v/>
      </c>
      <c r="O33" s="82">
        <f>IFERROR(AVERAGEIFS(统调负荷!$Q:$Q,统调负荷!$B:$B,O$3,统调负荷!$C:$C,$A33)/10,"")</f>
        <v/>
      </c>
      <c r="P33" s="82">
        <f>IFERROR(AVERAGEIFS(统调负荷!$Q:$Q,统调负荷!$B:$B,P$3,统调负荷!$C:$C,$A33)/10,"")</f>
        <v/>
      </c>
      <c r="Q33" s="82">
        <f>IFERROR(AVERAGEIFS(统调负荷!$Q:$Q,统调负荷!$B:$B,Q$3,统调负荷!$C:$C,$A33)/10,"")</f>
        <v/>
      </c>
      <c r="R33" s="82">
        <f>IFERROR(AVERAGEIFS(统调负荷!$Q:$Q,统调负荷!$B:$B,R$3,统调负荷!$C:$C,$A33)/10,"")</f>
        <v/>
      </c>
      <c r="S33" s="82">
        <f>IFERROR(AVERAGEIFS(统调负荷!$Q:$Q,统调负荷!$B:$B,S$3,统调负荷!$C:$C,$A33)/10,"")</f>
        <v/>
      </c>
      <c r="T33" s="82">
        <f>IFERROR(AVERAGEIFS(统调负荷!$Q:$Q,统调负荷!$B:$B,T$3,统调负荷!$C:$C,$A33)/10,"")</f>
        <v/>
      </c>
      <c r="U33" s="82">
        <f>IFERROR(AVERAGEIFS(统调负荷!$Q:$Q,统调负荷!$B:$B,U$3,统调负荷!$C:$C,$A33)/10,"")</f>
        <v/>
      </c>
      <c r="V33" s="82">
        <f>IFERROR(AVERAGEIFS(统调负荷!$Q:$Q,统调负荷!$B:$B,V$3,统调负荷!$C:$C,$A33)/10,"")</f>
        <v/>
      </c>
      <c r="W33" s="82">
        <f>IFERROR(AVERAGEIFS(统调负荷!$Q:$Q,统调负荷!$B:$B,W$3,统调负荷!$C:$C,$A33)/10,"")</f>
        <v/>
      </c>
      <c r="X33" s="82">
        <f>IFERROR(AVERAGEIFS(统调负荷!$Q:$Q,统调负荷!$B:$B,X$3,统调负荷!$C:$C,$A33)/10,"")</f>
        <v/>
      </c>
      <c r="Y33" s="82">
        <f>IFERROR(AVERAGEIFS(统调负荷!$Q:$Q,统调负荷!$B:$B,Y$3,统调负荷!$C:$C,$A33)/10,"")</f>
        <v/>
      </c>
      <c r="Z33" s="82">
        <f>IFERROR(AVERAGEIFS(统调负荷!$Q:$Q,统调负荷!$B:$B,Z$3,统调负荷!$C:$C,$A33)/10,"")</f>
        <v/>
      </c>
      <c r="AA33" s="82">
        <f>IFERROR(AVERAGEIFS(统调负荷!$Q:$Q,统调负荷!$B:$B,AA$3,统调负荷!$C:$C,$A33)/10,"")</f>
        <v/>
      </c>
      <c r="AB33" s="82">
        <f>IFERROR(AVERAGEIFS(统调负荷!$Q:$Q,统调负荷!$B:$B,AB$3,统调负荷!$C:$C,$A33)/10,"")</f>
        <v/>
      </c>
      <c r="AC33" s="82">
        <f>IFERROR(AVERAGEIFS(统调负荷!$Q:$Q,统调负荷!$B:$B,AC$3,统调负荷!$C:$C,$A33)/10,"")</f>
        <v/>
      </c>
      <c r="AD33" s="82" t="n"/>
      <c r="AE33" s="23">
        <f>检修、备用和必开!$A31</f>
        <v/>
      </c>
      <c r="AF33" s="108">
        <f>IFERROR(OFFSET($A$3,ROW(AE30)*2,COLUMN(E32))-OFFSET($A$3,ROW(AE30)*2-1,COLUMN(E32)),"")</f>
        <v/>
      </c>
      <c r="AG33" s="108">
        <f>IFERROR(OFFSET($A$3,ROW(AF30)*2,COLUMN(F32))-OFFSET($A$3,ROW(AF30)*2-1,COLUMN(F32)),"")</f>
        <v/>
      </c>
      <c r="AH33" s="108">
        <f>IFERROR(OFFSET($A$3,ROW(AG30)*2,COLUMN(G32))-OFFSET($A$3,ROW(AG30)*2-1,COLUMN(G32)),"")</f>
        <v/>
      </c>
      <c r="AI33" s="108">
        <f>IFERROR(OFFSET($A$3,ROW(AH30)*2,COLUMN(H32))-OFFSET($A$3,ROW(AH30)*2-1,COLUMN(H32)),"")</f>
        <v/>
      </c>
      <c r="AJ33" s="108">
        <f>IFERROR(OFFSET($A$3,ROW(AI30)*2,COLUMN(I32))-OFFSET($A$3,ROW(AI30)*2-1,COLUMN(I32)),"")</f>
        <v/>
      </c>
      <c r="AK33" s="108">
        <f>IFERROR(OFFSET($A$3,ROW(AJ30)*2,COLUMN(J32))-OFFSET($A$3,ROW(AJ30)*2-1,COLUMN(J32)),"")</f>
        <v/>
      </c>
      <c r="AL33" s="108">
        <f>IFERROR(OFFSET($A$3,ROW(AK30)*2,COLUMN(K32))-OFFSET($A$3,ROW(AK30)*2-1,COLUMN(K32)),"")</f>
        <v/>
      </c>
      <c r="AM33" s="108">
        <f>IFERROR(OFFSET($A$3,ROW(AL30)*2,COLUMN(L32))-OFFSET($A$3,ROW(AL30)*2-1,COLUMN(L32)),"")</f>
        <v/>
      </c>
      <c r="AN33" s="108">
        <f>IFERROR(OFFSET($A$3,ROW(AM30)*2,COLUMN(M32))-OFFSET($A$3,ROW(AM30)*2-1,COLUMN(M32)),"")</f>
        <v/>
      </c>
      <c r="AO33" s="108">
        <f>IFERROR(OFFSET($A$3,ROW(AN30)*2,COLUMN(N32))-OFFSET($A$3,ROW(AN30)*2-1,COLUMN(N32)),"")</f>
        <v/>
      </c>
      <c r="AP33" s="108">
        <f>IFERROR(OFFSET($A$3,ROW(AO30)*2,COLUMN(O32))-OFFSET($A$3,ROW(AO30)*2-1,COLUMN(O32)),"")</f>
        <v/>
      </c>
      <c r="AQ33" s="108">
        <f>IFERROR(OFFSET($A$3,ROW(AP30)*2,COLUMN(P32))-OFFSET($A$3,ROW(AP30)*2-1,COLUMN(P32)),"")</f>
        <v/>
      </c>
      <c r="AR33" s="108">
        <f>IFERROR(OFFSET($A$3,ROW(AQ30)*2,COLUMN(Q32))-OFFSET($A$3,ROW(AQ30)*2-1,COLUMN(Q32)),"")</f>
        <v/>
      </c>
      <c r="AS33" s="108">
        <f>IFERROR(OFFSET($A$3,ROW(AR30)*2,COLUMN(R32))-OFFSET($A$3,ROW(AR30)*2-1,COLUMN(R32)),"")</f>
        <v/>
      </c>
      <c r="AT33" s="108">
        <f>IFERROR(OFFSET($A$3,ROW(AS30)*2,COLUMN(S32))-OFFSET($A$3,ROW(AS30)*2-1,COLUMN(S32)),"")</f>
        <v/>
      </c>
      <c r="AU33" s="108">
        <f>IFERROR(OFFSET($A$3,ROW(AT30)*2,COLUMN(T32))-OFFSET($A$3,ROW(AT30)*2-1,COLUMN(T32)),"")</f>
        <v/>
      </c>
      <c r="AV33" s="108">
        <f>IFERROR(OFFSET($A$3,ROW(AU30)*2,COLUMN(U32))-OFFSET($A$3,ROW(AU30)*2-1,COLUMN(U32)),"")</f>
        <v/>
      </c>
      <c r="AW33" s="108">
        <f>IFERROR(OFFSET($A$3,ROW(AV30)*2,COLUMN(V32))-OFFSET($A$3,ROW(AV30)*2-1,COLUMN(V32)),"")</f>
        <v/>
      </c>
      <c r="AX33" s="108">
        <f>IFERROR(OFFSET($A$3,ROW(AW30)*2,COLUMN(W32))-OFFSET($A$3,ROW(AW30)*2-1,COLUMN(W32)),"")</f>
        <v/>
      </c>
      <c r="AY33" s="108">
        <f>IFERROR(OFFSET($A$3,ROW(AX30)*2,COLUMN(X32))-OFFSET($A$3,ROW(AX30)*2-1,COLUMN(X32)),"")</f>
        <v/>
      </c>
      <c r="AZ33" s="108">
        <f>IFERROR(OFFSET($A$3,ROW(AY30)*2,COLUMN(Y32))-OFFSET($A$3,ROW(AY30)*2-1,COLUMN(Y32)),"")</f>
        <v/>
      </c>
      <c r="BA33" s="108">
        <f>IFERROR(OFFSET($A$3,ROW(AZ30)*2,COLUMN(Z32))-OFFSET($A$3,ROW(AZ30)*2-1,COLUMN(Z32)),"")</f>
        <v/>
      </c>
      <c r="BB33" s="108">
        <f>IFERROR(OFFSET($A$3,ROW(BA30)*2,COLUMN(AA32))-OFFSET($A$3,ROW(BA30)*2-1,COLUMN(AA32)),"")</f>
        <v/>
      </c>
      <c r="BC33" s="108">
        <f>IFERROR(OFFSET($A$3,ROW(BB30)*2,COLUMN(AB32))-OFFSET($A$3,ROW(BB30)*2-1,COLUMN(AB32)),"")</f>
        <v/>
      </c>
    </row>
    <row r="34" customFormat="1" s="80">
      <c r="A34" s="97">
        <f>统调负荷24小时!A34</f>
        <v/>
      </c>
      <c r="B34" s="110" t="inlineStr">
        <is>
          <t>预测</t>
        </is>
      </c>
      <c r="C34" s="84">
        <f>IFERROR(AVERAGE(F34:AC34),"")</f>
        <v/>
      </c>
      <c r="D34" s="91">
        <f>IFERROR(MAX(F34:AC34),"")</f>
        <v/>
      </c>
      <c r="E34" s="91">
        <f>IFERROR(MIN(F34:AC34),"")</f>
        <v/>
      </c>
      <c r="F34" s="82">
        <f>IFERROR(AVERAGEIFS(统调负荷!$H:$H,统调负荷!$B:$B,F$3,统调负荷!$C:$C,$A34)/10,"")</f>
        <v/>
      </c>
      <c r="G34" s="82">
        <f>IFERROR(AVERAGEIFS(统调负荷!$H:$H,统调负荷!$B:$B,G$3,统调负荷!$C:$C,$A34)/10,"")</f>
        <v/>
      </c>
      <c r="H34" s="82">
        <f>IFERROR(AVERAGEIFS(统调负荷!$H:$H,统调负荷!$B:$B,H$3,统调负荷!$C:$C,$A34)/10,"")</f>
        <v/>
      </c>
      <c r="I34" s="82">
        <f>IFERROR(AVERAGEIFS(统调负荷!$H:$H,统调负荷!$B:$B,I$3,统调负荷!$C:$C,$A34)/10,"")</f>
        <v/>
      </c>
      <c r="J34" s="82">
        <f>IFERROR(AVERAGEIFS(统调负荷!$H:$H,统调负荷!$B:$B,J$3,统调负荷!$C:$C,$A34)/10,"")</f>
        <v/>
      </c>
      <c r="K34" s="82">
        <f>IFERROR(AVERAGEIFS(统调负荷!$H:$H,统调负荷!$B:$B,K$3,统调负荷!$C:$C,$A34)/10,"")</f>
        <v/>
      </c>
      <c r="L34" s="82">
        <f>IFERROR(AVERAGEIFS(统调负荷!$H:$H,统调负荷!$B:$B,L$3,统调负荷!$C:$C,$A34)/10,"")</f>
        <v/>
      </c>
      <c r="M34" s="82">
        <f>IFERROR(AVERAGEIFS(统调负荷!$H:$H,统调负荷!$B:$B,M$3,统调负荷!$C:$C,$A34)/10,"")</f>
        <v/>
      </c>
      <c r="N34" s="82">
        <f>IFERROR(AVERAGEIFS(统调负荷!$H:$H,统调负荷!$B:$B,N$3,统调负荷!$C:$C,$A34)/10,"")</f>
        <v/>
      </c>
      <c r="O34" s="82">
        <f>IFERROR(AVERAGEIFS(统调负荷!$H:$H,统调负荷!$B:$B,O$3,统调负荷!$C:$C,$A34)/10,"")</f>
        <v/>
      </c>
      <c r="P34" s="82">
        <f>IFERROR(AVERAGEIFS(统调负荷!$H:$H,统调负荷!$B:$B,P$3,统调负荷!$C:$C,$A34)/10,"")</f>
        <v/>
      </c>
      <c r="Q34" s="82">
        <f>IFERROR(AVERAGEIFS(统调负荷!$H:$H,统调负荷!$B:$B,Q$3,统调负荷!$C:$C,$A34)/10,"")</f>
        <v/>
      </c>
      <c r="R34" s="82">
        <f>IFERROR(AVERAGEIFS(统调负荷!$H:$H,统调负荷!$B:$B,R$3,统调负荷!$C:$C,$A34)/10,"")</f>
        <v/>
      </c>
      <c r="S34" s="82">
        <f>IFERROR(AVERAGEIFS(统调负荷!$H:$H,统调负荷!$B:$B,S$3,统调负荷!$C:$C,$A34)/10,"")</f>
        <v/>
      </c>
      <c r="T34" s="82">
        <f>IFERROR(AVERAGEIFS(统调负荷!$H:$H,统调负荷!$B:$B,T$3,统调负荷!$C:$C,$A34)/10,"")</f>
        <v/>
      </c>
      <c r="U34" s="82">
        <f>IFERROR(AVERAGEIFS(统调负荷!$H:$H,统调负荷!$B:$B,U$3,统调负荷!$C:$C,$A34)/10,"")</f>
        <v/>
      </c>
      <c r="V34" s="82">
        <f>IFERROR(AVERAGEIFS(统调负荷!$H:$H,统调负荷!$B:$B,V$3,统调负荷!$C:$C,$A34)/10,"")</f>
        <v/>
      </c>
      <c r="W34" s="82">
        <f>IFERROR(AVERAGEIFS(统调负荷!$H:$H,统调负荷!$B:$B,W$3,统调负荷!$C:$C,$A34)/10,"")</f>
        <v/>
      </c>
      <c r="X34" s="82">
        <f>IFERROR(AVERAGEIFS(统调负荷!$H:$H,统调负荷!$B:$B,X$3,统调负荷!$C:$C,$A34)/10,"")</f>
        <v/>
      </c>
      <c r="Y34" s="82">
        <f>IFERROR(AVERAGEIFS(统调负荷!$H:$H,统调负荷!$B:$B,Y$3,统调负荷!$C:$C,$A34)/10,"")</f>
        <v/>
      </c>
      <c r="Z34" s="82">
        <f>IFERROR(AVERAGEIFS(统调负荷!$H:$H,统调负荷!$B:$B,Z$3,统调负荷!$C:$C,$A34)/10,"")</f>
        <v/>
      </c>
      <c r="AA34" s="82">
        <f>IFERROR(AVERAGEIFS(统调负荷!$H:$H,统调负荷!$B:$B,AA$3,统调负荷!$C:$C,$A34)/10,"")</f>
        <v/>
      </c>
      <c r="AB34" s="82">
        <f>IFERROR(AVERAGEIFS(统调负荷!$H:$H,统调负荷!$B:$B,AB$3,统调负荷!$C:$C,$A34)/10,"")</f>
        <v/>
      </c>
      <c r="AC34" s="82">
        <f>IFERROR(AVERAGEIFS(统调负荷!$H:$H,统调负荷!$B:$B,AC$3,统调负荷!$C:$C,$A34)/10,"")</f>
        <v/>
      </c>
      <c r="AD34" s="82" t="n"/>
      <c r="AE34" s="23">
        <f>检修、备用和必开!$A32</f>
        <v/>
      </c>
      <c r="AF34" s="108">
        <f>IFERROR(OFFSET($A$3,ROW(AE31)*2,COLUMN(E33))-OFFSET($A$3,ROW(AE31)*2-1,COLUMN(E33)),"")</f>
        <v/>
      </c>
      <c r="AG34" s="108">
        <f>IFERROR(OFFSET($A$3,ROW(AF31)*2,COLUMN(F33))-OFFSET($A$3,ROW(AF31)*2-1,COLUMN(F33)),"")</f>
        <v/>
      </c>
      <c r="AH34" s="108">
        <f>IFERROR(OFFSET($A$3,ROW(AG31)*2,COLUMN(G33))-OFFSET($A$3,ROW(AG31)*2-1,COLUMN(G33)),"")</f>
        <v/>
      </c>
      <c r="AI34" s="108">
        <f>IFERROR(OFFSET($A$3,ROW(AH31)*2,COLUMN(H33))-OFFSET($A$3,ROW(AH31)*2-1,COLUMN(H33)),"")</f>
        <v/>
      </c>
      <c r="AJ34" s="108">
        <f>IFERROR(OFFSET($A$3,ROW(AI31)*2,COLUMN(I33))-OFFSET($A$3,ROW(AI31)*2-1,COLUMN(I33)),"")</f>
        <v/>
      </c>
      <c r="AK34" s="108">
        <f>IFERROR(OFFSET($A$3,ROW(AJ31)*2,COLUMN(J33))-OFFSET($A$3,ROW(AJ31)*2-1,COLUMN(J33)),"")</f>
        <v/>
      </c>
      <c r="AL34" s="108">
        <f>IFERROR(OFFSET($A$3,ROW(AK31)*2,COLUMN(K33))-OFFSET($A$3,ROW(AK31)*2-1,COLUMN(K33)),"")</f>
        <v/>
      </c>
      <c r="AM34" s="108">
        <f>IFERROR(OFFSET($A$3,ROW(AL31)*2,COLUMN(L33))-OFFSET($A$3,ROW(AL31)*2-1,COLUMN(L33)),"")</f>
        <v/>
      </c>
      <c r="AN34" s="108">
        <f>IFERROR(OFFSET($A$3,ROW(AM31)*2,COLUMN(M33))-OFFSET($A$3,ROW(AM31)*2-1,COLUMN(M33)),"")</f>
        <v/>
      </c>
      <c r="AO34" s="108">
        <f>IFERROR(OFFSET($A$3,ROW(AN31)*2,COLUMN(N33))-OFFSET($A$3,ROW(AN31)*2-1,COLUMN(N33)),"")</f>
        <v/>
      </c>
      <c r="AP34" s="108">
        <f>IFERROR(OFFSET($A$3,ROW(AO31)*2,COLUMN(O33))-OFFSET($A$3,ROW(AO31)*2-1,COLUMN(O33)),"")</f>
        <v/>
      </c>
      <c r="AQ34" s="108">
        <f>IFERROR(OFFSET($A$3,ROW(AP31)*2,COLUMN(P33))-OFFSET($A$3,ROW(AP31)*2-1,COLUMN(P33)),"")</f>
        <v/>
      </c>
      <c r="AR34" s="108">
        <f>IFERROR(OFFSET($A$3,ROW(AQ31)*2,COLUMN(Q33))-OFFSET($A$3,ROW(AQ31)*2-1,COLUMN(Q33)),"")</f>
        <v/>
      </c>
      <c r="AS34" s="108">
        <f>IFERROR(OFFSET($A$3,ROW(AR31)*2,COLUMN(R33))-OFFSET($A$3,ROW(AR31)*2-1,COLUMN(R33)),"")</f>
        <v/>
      </c>
      <c r="AT34" s="108">
        <f>IFERROR(OFFSET($A$3,ROW(AS31)*2,COLUMN(S33))-OFFSET($A$3,ROW(AS31)*2-1,COLUMN(S33)),"")</f>
        <v/>
      </c>
      <c r="AU34" s="108">
        <f>IFERROR(OFFSET($A$3,ROW(AT31)*2,COLUMN(T33))-OFFSET($A$3,ROW(AT31)*2-1,COLUMN(T33)),"")</f>
        <v/>
      </c>
      <c r="AV34" s="108">
        <f>IFERROR(OFFSET($A$3,ROW(AU31)*2,COLUMN(U33))-OFFSET($A$3,ROW(AU31)*2-1,COLUMN(U33)),"")</f>
        <v/>
      </c>
      <c r="AW34" s="108">
        <f>IFERROR(OFFSET($A$3,ROW(AV31)*2,COLUMN(V33))-OFFSET($A$3,ROW(AV31)*2-1,COLUMN(V33)),"")</f>
        <v/>
      </c>
      <c r="AX34" s="108">
        <f>IFERROR(OFFSET($A$3,ROW(AW31)*2,COLUMN(W33))-OFFSET($A$3,ROW(AW31)*2-1,COLUMN(W33)),"")</f>
        <v/>
      </c>
      <c r="AY34" s="108">
        <f>IFERROR(OFFSET($A$3,ROW(AX31)*2,COLUMN(X33))-OFFSET($A$3,ROW(AX31)*2-1,COLUMN(X33)),"")</f>
        <v/>
      </c>
      <c r="AZ34" s="108">
        <f>IFERROR(OFFSET($A$3,ROW(AY31)*2,COLUMN(Y33))-OFFSET($A$3,ROW(AY31)*2-1,COLUMN(Y33)),"")</f>
        <v/>
      </c>
      <c r="BA34" s="108">
        <f>IFERROR(OFFSET($A$3,ROW(AZ31)*2,COLUMN(Z33))-OFFSET($A$3,ROW(AZ31)*2-1,COLUMN(Z33)),"")</f>
        <v/>
      </c>
      <c r="BB34" s="108">
        <f>IFERROR(OFFSET($A$3,ROW(BA31)*2,COLUMN(AA33))-OFFSET($A$3,ROW(BA31)*2-1,COLUMN(AA33)),"")</f>
        <v/>
      </c>
      <c r="BC34" s="108">
        <f>IFERROR(OFFSET($A$3,ROW(BB31)*2,COLUMN(AB33))-OFFSET($A$3,ROW(BB31)*2-1,COLUMN(AB33)),"")</f>
        <v/>
      </c>
    </row>
    <row r="35" customFormat="1" s="80">
      <c r="A35" s="97">
        <f>统调负荷24小时!A35</f>
        <v/>
      </c>
      <c r="B35" s="110" t="inlineStr">
        <is>
          <t>实际</t>
        </is>
      </c>
      <c r="C35" s="84">
        <f>IFERROR(AVERAGE(F35:AC35),"")</f>
        <v/>
      </c>
      <c r="D35" s="91">
        <f>IFERROR(MAX(F35:AC35),"")</f>
        <v/>
      </c>
      <c r="E35" s="91">
        <f>IFERROR(MIN(F35:AC35),"")</f>
        <v/>
      </c>
      <c r="F35" s="82">
        <f>IFERROR(AVERAGEIFS(统调负荷!$Q:$Q,统调负荷!$B:$B,F$3,统调负荷!$C:$C,$A35)/10,"")</f>
        <v/>
      </c>
      <c r="G35" s="82">
        <f>IFERROR(AVERAGEIFS(统调负荷!$Q:$Q,统调负荷!$B:$B,G$3,统调负荷!$C:$C,$A35)/10,"")</f>
        <v/>
      </c>
      <c r="H35" s="82">
        <f>IFERROR(AVERAGEIFS(统调负荷!$Q:$Q,统调负荷!$B:$B,H$3,统调负荷!$C:$C,$A35)/10,"")</f>
        <v/>
      </c>
      <c r="I35" s="82">
        <f>IFERROR(AVERAGEIFS(统调负荷!$Q:$Q,统调负荷!$B:$B,I$3,统调负荷!$C:$C,$A35)/10,"")</f>
        <v/>
      </c>
      <c r="J35" s="82">
        <f>IFERROR(AVERAGEIFS(统调负荷!$Q:$Q,统调负荷!$B:$B,J$3,统调负荷!$C:$C,$A35)/10,"")</f>
        <v/>
      </c>
      <c r="K35" s="82">
        <f>IFERROR(AVERAGEIFS(统调负荷!$Q:$Q,统调负荷!$B:$B,K$3,统调负荷!$C:$C,$A35)/10,"")</f>
        <v/>
      </c>
      <c r="L35" s="82">
        <f>IFERROR(AVERAGEIFS(统调负荷!$Q:$Q,统调负荷!$B:$B,L$3,统调负荷!$C:$C,$A35)/10,"")</f>
        <v/>
      </c>
      <c r="M35" s="82">
        <f>IFERROR(AVERAGEIFS(统调负荷!$Q:$Q,统调负荷!$B:$B,M$3,统调负荷!$C:$C,$A35)/10,"")</f>
        <v/>
      </c>
      <c r="N35" s="82">
        <f>IFERROR(AVERAGEIFS(统调负荷!$Q:$Q,统调负荷!$B:$B,N$3,统调负荷!$C:$C,$A35)/10,"")</f>
        <v/>
      </c>
      <c r="O35" s="82">
        <f>IFERROR(AVERAGEIFS(统调负荷!$Q:$Q,统调负荷!$B:$B,O$3,统调负荷!$C:$C,$A35)/10,"")</f>
        <v/>
      </c>
      <c r="P35" s="82">
        <f>IFERROR(AVERAGEIFS(统调负荷!$Q:$Q,统调负荷!$B:$B,P$3,统调负荷!$C:$C,$A35)/10,"")</f>
        <v/>
      </c>
      <c r="Q35" s="82">
        <f>IFERROR(AVERAGEIFS(统调负荷!$Q:$Q,统调负荷!$B:$B,Q$3,统调负荷!$C:$C,$A35)/10,"")</f>
        <v/>
      </c>
      <c r="R35" s="82">
        <f>IFERROR(AVERAGEIFS(统调负荷!$Q:$Q,统调负荷!$B:$B,R$3,统调负荷!$C:$C,$A35)/10,"")</f>
        <v/>
      </c>
      <c r="S35" s="82">
        <f>IFERROR(AVERAGEIFS(统调负荷!$Q:$Q,统调负荷!$B:$B,S$3,统调负荷!$C:$C,$A35)/10,"")</f>
        <v/>
      </c>
      <c r="T35" s="82">
        <f>IFERROR(AVERAGEIFS(统调负荷!$Q:$Q,统调负荷!$B:$B,T$3,统调负荷!$C:$C,$A35)/10,"")</f>
        <v/>
      </c>
      <c r="U35" s="82">
        <f>IFERROR(AVERAGEIFS(统调负荷!$Q:$Q,统调负荷!$B:$B,U$3,统调负荷!$C:$C,$A35)/10,"")</f>
        <v/>
      </c>
      <c r="V35" s="82">
        <f>IFERROR(AVERAGEIFS(统调负荷!$Q:$Q,统调负荷!$B:$B,V$3,统调负荷!$C:$C,$A35)/10,"")</f>
        <v/>
      </c>
      <c r="W35" s="82">
        <f>IFERROR(AVERAGEIFS(统调负荷!$Q:$Q,统调负荷!$B:$B,W$3,统调负荷!$C:$C,$A35)/10,"")</f>
        <v/>
      </c>
      <c r="X35" s="82">
        <f>IFERROR(AVERAGEIFS(统调负荷!$Q:$Q,统调负荷!$B:$B,X$3,统调负荷!$C:$C,$A35)/10,"")</f>
        <v/>
      </c>
      <c r="Y35" s="82">
        <f>IFERROR(AVERAGEIFS(统调负荷!$Q:$Q,统调负荷!$B:$B,Y$3,统调负荷!$C:$C,$A35)/10,"")</f>
        <v/>
      </c>
      <c r="Z35" s="82">
        <f>IFERROR(AVERAGEIFS(统调负荷!$Q:$Q,统调负荷!$B:$B,Z$3,统调负荷!$C:$C,$A35)/10,"")</f>
        <v/>
      </c>
      <c r="AA35" s="82">
        <f>IFERROR(AVERAGEIFS(统调负荷!$Q:$Q,统调负荷!$B:$B,AA$3,统调负荷!$C:$C,$A35)/10,"")</f>
        <v/>
      </c>
      <c r="AB35" s="82">
        <f>IFERROR(AVERAGEIFS(统调负荷!$Q:$Q,统调负荷!$B:$B,AB$3,统调负荷!$C:$C,$A35)/10,"")</f>
        <v/>
      </c>
      <c r="AC35" s="82">
        <f>IFERROR(AVERAGEIFS(统调负荷!$Q:$Q,统调负荷!$B:$B,AC$3,统调负荷!$C:$C,$A35)/10,"")</f>
        <v/>
      </c>
      <c r="AD35" s="82" t="n"/>
      <c r="AE35" s="30" t="n"/>
      <c r="AF35" s="107" t="n"/>
      <c r="AG35" s="107" t="n"/>
      <c r="AH35" s="107" t="n"/>
      <c r="AI35" s="107" t="n"/>
      <c r="AJ35" s="107" t="n"/>
      <c r="AK35" s="107" t="n"/>
      <c r="AL35" s="107" t="n"/>
      <c r="AM35" s="107" t="n"/>
      <c r="AN35" s="107" t="n"/>
      <c r="AO35" s="107" t="n"/>
      <c r="AP35" s="107" t="n"/>
      <c r="AQ35" s="107" t="n"/>
      <c r="AR35" s="107" t="n"/>
      <c r="AS35" s="107" t="n"/>
      <c r="AT35" s="107" t="n"/>
      <c r="AU35" s="107" t="n"/>
      <c r="AV35" s="107" t="n"/>
      <c r="AW35" s="107" t="n"/>
      <c r="AX35" s="107" t="n"/>
      <c r="AY35" s="107" t="n"/>
      <c r="AZ35" s="107" t="n"/>
      <c r="BA35" s="107" t="n"/>
      <c r="BB35" s="107" t="n"/>
      <c r="BC35" s="107" t="n"/>
    </row>
    <row r="36" customFormat="1" s="80">
      <c r="A36" s="97">
        <f>统调负荷24小时!A36</f>
        <v/>
      </c>
      <c r="B36" s="110" t="inlineStr">
        <is>
          <t>预测</t>
        </is>
      </c>
      <c r="C36" s="84">
        <f>IFERROR(AVERAGE(F36:AC36),"")</f>
        <v/>
      </c>
      <c r="D36" s="91">
        <f>IFERROR(MAX(F36:AC36),"")</f>
        <v/>
      </c>
      <c r="E36" s="91">
        <f>IFERROR(MIN(F36:AC36),"")</f>
        <v/>
      </c>
      <c r="F36" s="82">
        <f>IFERROR(AVERAGEIFS(统调负荷!$H:$H,统调负荷!$B:$B,F$3,统调负荷!$C:$C,$A36)/10,"")</f>
        <v/>
      </c>
      <c r="G36" s="82">
        <f>IFERROR(AVERAGEIFS(统调负荷!$H:$H,统调负荷!$B:$B,G$3,统调负荷!$C:$C,$A36)/10,"")</f>
        <v/>
      </c>
      <c r="H36" s="82">
        <f>IFERROR(AVERAGEIFS(统调负荷!$H:$H,统调负荷!$B:$B,H$3,统调负荷!$C:$C,$A36)/10,"")</f>
        <v/>
      </c>
      <c r="I36" s="82">
        <f>IFERROR(AVERAGEIFS(统调负荷!$H:$H,统调负荷!$B:$B,I$3,统调负荷!$C:$C,$A36)/10,"")</f>
        <v/>
      </c>
      <c r="J36" s="82">
        <f>IFERROR(AVERAGEIFS(统调负荷!$H:$H,统调负荷!$B:$B,J$3,统调负荷!$C:$C,$A36)/10,"")</f>
        <v/>
      </c>
      <c r="K36" s="82">
        <f>IFERROR(AVERAGEIFS(统调负荷!$H:$H,统调负荷!$B:$B,K$3,统调负荷!$C:$C,$A36)/10,"")</f>
        <v/>
      </c>
      <c r="L36" s="82">
        <f>IFERROR(AVERAGEIFS(统调负荷!$H:$H,统调负荷!$B:$B,L$3,统调负荷!$C:$C,$A36)/10,"")</f>
        <v/>
      </c>
      <c r="M36" s="82">
        <f>IFERROR(AVERAGEIFS(统调负荷!$H:$H,统调负荷!$B:$B,M$3,统调负荷!$C:$C,$A36)/10,"")</f>
        <v/>
      </c>
      <c r="N36" s="82">
        <f>IFERROR(AVERAGEIFS(统调负荷!$H:$H,统调负荷!$B:$B,N$3,统调负荷!$C:$C,$A36)/10,"")</f>
        <v/>
      </c>
      <c r="O36" s="82">
        <f>IFERROR(AVERAGEIFS(统调负荷!$H:$H,统调负荷!$B:$B,O$3,统调负荷!$C:$C,$A36)/10,"")</f>
        <v/>
      </c>
      <c r="P36" s="82">
        <f>IFERROR(AVERAGEIFS(统调负荷!$H:$H,统调负荷!$B:$B,P$3,统调负荷!$C:$C,$A36)/10,"")</f>
        <v/>
      </c>
      <c r="Q36" s="82">
        <f>IFERROR(AVERAGEIFS(统调负荷!$H:$H,统调负荷!$B:$B,Q$3,统调负荷!$C:$C,$A36)/10,"")</f>
        <v/>
      </c>
      <c r="R36" s="82">
        <f>IFERROR(AVERAGEIFS(统调负荷!$H:$H,统调负荷!$B:$B,R$3,统调负荷!$C:$C,$A36)/10,"")</f>
        <v/>
      </c>
      <c r="S36" s="82">
        <f>IFERROR(AVERAGEIFS(统调负荷!$H:$H,统调负荷!$B:$B,S$3,统调负荷!$C:$C,$A36)/10,"")</f>
        <v/>
      </c>
      <c r="T36" s="82">
        <f>IFERROR(AVERAGEIFS(统调负荷!$H:$H,统调负荷!$B:$B,T$3,统调负荷!$C:$C,$A36)/10,"")</f>
        <v/>
      </c>
      <c r="U36" s="82">
        <f>IFERROR(AVERAGEIFS(统调负荷!$H:$H,统调负荷!$B:$B,U$3,统调负荷!$C:$C,$A36)/10,"")</f>
        <v/>
      </c>
      <c r="V36" s="82">
        <f>IFERROR(AVERAGEIFS(统调负荷!$H:$H,统调负荷!$B:$B,V$3,统调负荷!$C:$C,$A36)/10,"")</f>
        <v/>
      </c>
      <c r="W36" s="82">
        <f>IFERROR(AVERAGEIFS(统调负荷!$H:$H,统调负荷!$B:$B,W$3,统调负荷!$C:$C,$A36)/10,"")</f>
        <v/>
      </c>
      <c r="X36" s="82">
        <f>IFERROR(AVERAGEIFS(统调负荷!$H:$H,统调负荷!$B:$B,X$3,统调负荷!$C:$C,$A36)/10,"")</f>
        <v/>
      </c>
      <c r="Y36" s="82">
        <f>IFERROR(AVERAGEIFS(统调负荷!$H:$H,统调负荷!$B:$B,Y$3,统调负荷!$C:$C,$A36)/10,"")</f>
        <v/>
      </c>
      <c r="Z36" s="82">
        <f>IFERROR(AVERAGEIFS(统调负荷!$H:$H,统调负荷!$B:$B,Z$3,统调负荷!$C:$C,$A36)/10,"")</f>
        <v/>
      </c>
      <c r="AA36" s="82">
        <f>IFERROR(AVERAGEIFS(统调负荷!$H:$H,统调负荷!$B:$B,AA$3,统调负荷!$C:$C,$A36)/10,"")</f>
        <v/>
      </c>
      <c r="AB36" s="82">
        <f>IFERROR(AVERAGEIFS(统调负荷!$H:$H,统调负荷!$B:$B,AB$3,统调负荷!$C:$C,$A36)/10,"")</f>
        <v/>
      </c>
      <c r="AC36" s="82">
        <f>IFERROR(AVERAGEIFS(统调负荷!$H:$H,统调负荷!$B:$B,AC$3,统调负荷!$C:$C,$A36)/10,"")</f>
        <v/>
      </c>
      <c r="AD36" s="82" t="n"/>
      <c r="AE36" s="30" t="n"/>
      <c r="AF36" s="107" t="n"/>
      <c r="AG36" s="107" t="n"/>
      <c r="AH36" s="107" t="n"/>
      <c r="AI36" s="107" t="n"/>
      <c r="AJ36" s="107" t="n"/>
      <c r="AK36" s="107" t="n"/>
      <c r="AL36" s="107" t="n"/>
      <c r="AM36" s="107" t="n"/>
      <c r="AN36" s="107" t="n"/>
      <c r="AO36" s="107" t="n"/>
      <c r="AP36" s="107" t="n"/>
      <c r="AQ36" s="107" t="n"/>
      <c r="AR36" s="107" t="n"/>
      <c r="AS36" s="107" t="n"/>
      <c r="AT36" s="107" t="n"/>
      <c r="AU36" s="107" t="n"/>
      <c r="AV36" s="107" t="n"/>
      <c r="AW36" s="107" t="n"/>
      <c r="AX36" s="107" t="n"/>
      <c r="AY36" s="107" t="n"/>
      <c r="AZ36" s="107" t="n"/>
      <c r="BA36" s="107" t="n"/>
      <c r="BB36" s="107" t="n"/>
      <c r="BC36" s="107" t="n"/>
    </row>
    <row r="37" customFormat="1" s="80">
      <c r="A37" s="97">
        <f>统调负荷24小时!A37</f>
        <v/>
      </c>
      <c r="B37" s="110" t="inlineStr">
        <is>
          <t>实际</t>
        </is>
      </c>
      <c r="C37" s="84">
        <f>IFERROR(AVERAGE(F37:AC37),"")</f>
        <v/>
      </c>
      <c r="D37" s="91">
        <f>IFERROR(MAX(F37:AC37),"")</f>
        <v/>
      </c>
      <c r="E37" s="91">
        <f>IFERROR(MIN(F37:AC37),"")</f>
        <v/>
      </c>
      <c r="F37" s="82">
        <f>IFERROR(AVERAGEIFS(统调负荷!$Q:$Q,统调负荷!$B:$B,F$3,统调负荷!$C:$C,$A37)/10,"")</f>
        <v/>
      </c>
      <c r="G37" s="82">
        <f>IFERROR(AVERAGEIFS(统调负荷!$Q:$Q,统调负荷!$B:$B,G$3,统调负荷!$C:$C,$A37)/10,"")</f>
        <v/>
      </c>
      <c r="H37" s="82">
        <f>IFERROR(AVERAGEIFS(统调负荷!$Q:$Q,统调负荷!$B:$B,H$3,统调负荷!$C:$C,$A37)/10,"")</f>
        <v/>
      </c>
      <c r="I37" s="82">
        <f>IFERROR(AVERAGEIFS(统调负荷!$Q:$Q,统调负荷!$B:$B,I$3,统调负荷!$C:$C,$A37)/10,"")</f>
        <v/>
      </c>
      <c r="J37" s="82">
        <f>IFERROR(AVERAGEIFS(统调负荷!$Q:$Q,统调负荷!$B:$B,J$3,统调负荷!$C:$C,$A37)/10,"")</f>
        <v/>
      </c>
      <c r="K37" s="82">
        <f>IFERROR(AVERAGEIFS(统调负荷!$Q:$Q,统调负荷!$B:$B,K$3,统调负荷!$C:$C,$A37)/10,"")</f>
        <v/>
      </c>
      <c r="L37" s="82">
        <f>IFERROR(AVERAGEIFS(统调负荷!$Q:$Q,统调负荷!$B:$B,L$3,统调负荷!$C:$C,$A37)/10,"")</f>
        <v/>
      </c>
      <c r="M37" s="82">
        <f>IFERROR(AVERAGEIFS(统调负荷!$Q:$Q,统调负荷!$B:$B,M$3,统调负荷!$C:$C,$A37)/10,"")</f>
        <v/>
      </c>
      <c r="N37" s="82">
        <f>IFERROR(AVERAGEIFS(统调负荷!$Q:$Q,统调负荷!$B:$B,N$3,统调负荷!$C:$C,$A37)/10,"")</f>
        <v/>
      </c>
      <c r="O37" s="82">
        <f>IFERROR(AVERAGEIFS(统调负荷!$Q:$Q,统调负荷!$B:$B,O$3,统调负荷!$C:$C,$A37)/10,"")</f>
        <v/>
      </c>
      <c r="P37" s="82">
        <f>IFERROR(AVERAGEIFS(统调负荷!$Q:$Q,统调负荷!$B:$B,P$3,统调负荷!$C:$C,$A37)/10,"")</f>
        <v/>
      </c>
      <c r="Q37" s="82">
        <f>IFERROR(AVERAGEIFS(统调负荷!$Q:$Q,统调负荷!$B:$B,Q$3,统调负荷!$C:$C,$A37)/10,"")</f>
        <v/>
      </c>
      <c r="R37" s="82">
        <f>IFERROR(AVERAGEIFS(统调负荷!$Q:$Q,统调负荷!$B:$B,R$3,统调负荷!$C:$C,$A37)/10,"")</f>
        <v/>
      </c>
      <c r="S37" s="82">
        <f>IFERROR(AVERAGEIFS(统调负荷!$Q:$Q,统调负荷!$B:$B,S$3,统调负荷!$C:$C,$A37)/10,"")</f>
        <v/>
      </c>
      <c r="T37" s="82">
        <f>IFERROR(AVERAGEIFS(统调负荷!$Q:$Q,统调负荷!$B:$B,T$3,统调负荷!$C:$C,$A37)/10,"")</f>
        <v/>
      </c>
      <c r="U37" s="82">
        <f>IFERROR(AVERAGEIFS(统调负荷!$Q:$Q,统调负荷!$B:$B,U$3,统调负荷!$C:$C,$A37)/10,"")</f>
        <v/>
      </c>
      <c r="V37" s="82">
        <f>IFERROR(AVERAGEIFS(统调负荷!$Q:$Q,统调负荷!$B:$B,V$3,统调负荷!$C:$C,$A37)/10,"")</f>
        <v/>
      </c>
      <c r="W37" s="82">
        <f>IFERROR(AVERAGEIFS(统调负荷!$Q:$Q,统调负荷!$B:$B,W$3,统调负荷!$C:$C,$A37)/10,"")</f>
        <v/>
      </c>
      <c r="X37" s="82">
        <f>IFERROR(AVERAGEIFS(统调负荷!$Q:$Q,统调负荷!$B:$B,X$3,统调负荷!$C:$C,$A37)/10,"")</f>
        <v/>
      </c>
      <c r="Y37" s="82">
        <f>IFERROR(AVERAGEIFS(统调负荷!$Q:$Q,统调负荷!$B:$B,Y$3,统调负荷!$C:$C,$A37)/10,"")</f>
        <v/>
      </c>
      <c r="Z37" s="82">
        <f>IFERROR(AVERAGEIFS(统调负荷!$Q:$Q,统调负荷!$B:$B,Z$3,统调负荷!$C:$C,$A37)/10,"")</f>
        <v/>
      </c>
      <c r="AA37" s="82">
        <f>IFERROR(AVERAGEIFS(统调负荷!$Q:$Q,统调负荷!$B:$B,AA$3,统调负荷!$C:$C,$A37)/10,"")</f>
        <v/>
      </c>
      <c r="AB37" s="82">
        <f>IFERROR(AVERAGEIFS(统调负荷!$Q:$Q,统调负荷!$B:$B,AB$3,统调负荷!$C:$C,$A37)/10,"")</f>
        <v/>
      </c>
      <c r="AC37" s="82">
        <f>IFERROR(AVERAGEIFS(统调负荷!$Q:$Q,统调负荷!$B:$B,AC$3,统调负荷!$C:$C,$A37)/10,"")</f>
        <v/>
      </c>
      <c r="AD37" s="82" t="n"/>
      <c r="AE37" s="30" t="n"/>
      <c r="AF37" s="107" t="n"/>
      <c r="AG37" s="107" t="n"/>
      <c r="AH37" s="107" t="n"/>
      <c r="AI37" s="107" t="n"/>
      <c r="AJ37" s="107" t="n"/>
      <c r="AK37" s="107" t="n"/>
      <c r="AL37" s="107" t="n"/>
      <c r="AM37" s="107" t="n"/>
      <c r="AN37" s="107" t="n"/>
      <c r="AO37" s="107" t="n"/>
      <c r="AP37" s="107" t="n"/>
      <c r="AQ37" s="107" t="n"/>
      <c r="AR37" s="107" t="n"/>
      <c r="AS37" s="107" t="n"/>
      <c r="AT37" s="107" t="n"/>
      <c r="AU37" s="107" t="n"/>
      <c r="AV37" s="107" t="n"/>
      <c r="AW37" s="107" t="n"/>
      <c r="AX37" s="107" t="n"/>
      <c r="AY37" s="107" t="n"/>
      <c r="AZ37" s="107" t="n"/>
      <c r="BA37" s="107" t="n"/>
      <c r="BB37" s="107" t="n"/>
      <c r="BC37" s="107" t="n"/>
    </row>
    <row r="38" customFormat="1" s="80">
      <c r="A38" s="97">
        <f>统调负荷24小时!A38</f>
        <v/>
      </c>
      <c r="B38" s="110" t="inlineStr">
        <is>
          <t>预测</t>
        </is>
      </c>
      <c r="C38" s="84">
        <f>IFERROR(AVERAGE(F38:AC38),"")</f>
        <v/>
      </c>
      <c r="D38" s="91">
        <f>IFERROR(MAX(F38:AC38),"")</f>
        <v/>
      </c>
      <c r="E38" s="91">
        <f>IFERROR(MIN(F38:AC38),"")</f>
        <v/>
      </c>
      <c r="F38" s="82">
        <f>IFERROR(AVERAGEIFS(统调负荷!$H:$H,统调负荷!$B:$B,F$3,统调负荷!$C:$C,$A38)/10,"")</f>
        <v/>
      </c>
      <c r="G38" s="82">
        <f>IFERROR(AVERAGEIFS(统调负荷!$H:$H,统调负荷!$B:$B,G$3,统调负荷!$C:$C,$A38)/10,"")</f>
        <v/>
      </c>
      <c r="H38" s="82">
        <f>IFERROR(AVERAGEIFS(统调负荷!$H:$H,统调负荷!$B:$B,H$3,统调负荷!$C:$C,$A38)/10,"")</f>
        <v/>
      </c>
      <c r="I38" s="82">
        <f>IFERROR(AVERAGEIFS(统调负荷!$H:$H,统调负荷!$B:$B,I$3,统调负荷!$C:$C,$A38)/10,"")</f>
        <v/>
      </c>
      <c r="J38" s="82">
        <f>IFERROR(AVERAGEIFS(统调负荷!$H:$H,统调负荷!$B:$B,J$3,统调负荷!$C:$C,$A38)/10,"")</f>
        <v/>
      </c>
      <c r="K38" s="82">
        <f>IFERROR(AVERAGEIFS(统调负荷!$H:$H,统调负荷!$B:$B,K$3,统调负荷!$C:$C,$A38)/10,"")</f>
        <v/>
      </c>
      <c r="L38" s="82">
        <f>IFERROR(AVERAGEIFS(统调负荷!$H:$H,统调负荷!$B:$B,L$3,统调负荷!$C:$C,$A38)/10,"")</f>
        <v/>
      </c>
      <c r="M38" s="82">
        <f>IFERROR(AVERAGEIFS(统调负荷!$H:$H,统调负荷!$B:$B,M$3,统调负荷!$C:$C,$A38)/10,"")</f>
        <v/>
      </c>
      <c r="N38" s="82">
        <f>IFERROR(AVERAGEIFS(统调负荷!$H:$H,统调负荷!$B:$B,N$3,统调负荷!$C:$C,$A38)/10,"")</f>
        <v/>
      </c>
      <c r="O38" s="82">
        <f>IFERROR(AVERAGEIFS(统调负荷!$H:$H,统调负荷!$B:$B,O$3,统调负荷!$C:$C,$A38)/10,"")</f>
        <v/>
      </c>
      <c r="P38" s="82">
        <f>IFERROR(AVERAGEIFS(统调负荷!$H:$H,统调负荷!$B:$B,P$3,统调负荷!$C:$C,$A38)/10,"")</f>
        <v/>
      </c>
      <c r="Q38" s="82">
        <f>IFERROR(AVERAGEIFS(统调负荷!$H:$H,统调负荷!$B:$B,Q$3,统调负荷!$C:$C,$A38)/10,"")</f>
        <v/>
      </c>
      <c r="R38" s="82">
        <f>IFERROR(AVERAGEIFS(统调负荷!$H:$H,统调负荷!$B:$B,R$3,统调负荷!$C:$C,$A38)/10,"")</f>
        <v/>
      </c>
      <c r="S38" s="82">
        <f>IFERROR(AVERAGEIFS(统调负荷!$H:$H,统调负荷!$B:$B,S$3,统调负荷!$C:$C,$A38)/10,"")</f>
        <v/>
      </c>
      <c r="T38" s="82">
        <f>IFERROR(AVERAGEIFS(统调负荷!$H:$H,统调负荷!$B:$B,T$3,统调负荷!$C:$C,$A38)/10,"")</f>
        <v/>
      </c>
      <c r="U38" s="82">
        <f>IFERROR(AVERAGEIFS(统调负荷!$H:$H,统调负荷!$B:$B,U$3,统调负荷!$C:$C,$A38)/10,"")</f>
        <v/>
      </c>
      <c r="V38" s="82">
        <f>IFERROR(AVERAGEIFS(统调负荷!$H:$H,统调负荷!$B:$B,V$3,统调负荷!$C:$C,$A38)/10,"")</f>
        <v/>
      </c>
      <c r="W38" s="82">
        <f>IFERROR(AVERAGEIFS(统调负荷!$H:$H,统调负荷!$B:$B,W$3,统调负荷!$C:$C,$A38)/10,"")</f>
        <v/>
      </c>
      <c r="X38" s="82">
        <f>IFERROR(AVERAGEIFS(统调负荷!$H:$H,统调负荷!$B:$B,X$3,统调负荷!$C:$C,$A38)/10,"")</f>
        <v/>
      </c>
      <c r="Y38" s="82">
        <f>IFERROR(AVERAGEIFS(统调负荷!$H:$H,统调负荷!$B:$B,Y$3,统调负荷!$C:$C,$A38)/10,"")</f>
        <v/>
      </c>
      <c r="Z38" s="82">
        <f>IFERROR(AVERAGEIFS(统调负荷!$H:$H,统调负荷!$B:$B,Z$3,统调负荷!$C:$C,$A38)/10,"")</f>
        <v/>
      </c>
      <c r="AA38" s="82">
        <f>IFERROR(AVERAGEIFS(统调负荷!$H:$H,统调负荷!$B:$B,AA$3,统调负荷!$C:$C,$A38)/10,"")</f>
        <v/>
      </c>
      <c r="AB38" s="82">
        <f>IFERROR(AVERAGEIFS(统调负荷!$H:$H,统调负荷!$B:$B,AB$3,统调负荷!$C:$C,$A38)/10,"")</f>
        <v/>
      </c>
      <c r="AC38" s="82">
        <f>IFERROR(AVERAGEIFS(统调负荷!$H:$H,统调负荷!$B:$B,AC$3,统调负荷!$C:$C,$A38)/10,"")</f>
        <v/>
      </c>
      <c r="AD38" s="82" t="n"/>
      <c r="AE38" s="30" t="n"/>
      <c r="AF38" s="107" t="n"/>
      <c r="AG38" s="107" t="n"/>
      <c r="AH38" s="107" t="n"/>
      <c r="AI38" s="107" t="n"/>
      <c r="AJ38" s="107" t="n"/>
      <c r="AK38" s="107" t="n"/>
      <c r="AL38" s="107" t="n"/>
      <c r="AM38" s="107" t="n"/>
      <c r="AN38" s="107" t="n"/>
      <c r="AO38" s="107" t="n"/>
      <c r="AP38" s="107" t="n"/>
      <c r="AQ38" s="107" t="n"/>
      <c r="AR38" s="107" t="n"/>
      <c r="AS38" s="107" t="n"/>
      <c r="AT38" s="107" t="n"/>
      <c r="AU38" s="107" t="n"/>
      <c r="AV38" s="107" t="n"/>
      <c r="AW38" s="107" t="n"/>
      <c r="AX38" s="107" t="n"/>
      <c r="AY38" s="107" t="n"/>
      <c r="AZ38" s="107" t="n"/>
      <c r="BA38" s="107" t="n"/>
      <c r="BB38" s="107" t="n"/>
      <c r="BC38" s="107" t="n"/>
    </row>
    <row r="39" customFormat="1" s="80">
      <c r="A39" s="97">
        <f>统调负荷24小时!A39</f>
        <v/>
      </c>
      <c r="B39" s="110" t="inlineStr">
        <is>
          <t>实际</t>
        </is>
      </c>
      <c r="C39" s="84">
        <f>IFERROR(AVERAGE(F39:AC39),"")</f>
        <v/>
      </c>
      <c r="D39" s="91">
        <f>IFERROR(MAX(F39:AC39),"")</f>
        <v/>
      </c>
      <c r="E39" s="91">
        <f>IFERROR(MIN(F39:AC39),"")</f>
        <v/>
      </c>
      <c r="F39" s="82">
        <f>IFERROR(AVERAGEIFS(统调负荷!$Q:$Q,统调负荷!$B:$B,F$3,统调负荷!$C:$C,$A39)/10,"")</f>
        <v/>
      </c>
      <c r="G39" s="82">
        <f>IFERROR(AVERAGEIFS(统调负荷!$Q:$Q,统调负荷!$B:$B,G$3,统调负荷!$C:$C,$A39)/10,"")</f>
        <v/>
      </c>
      <c r="H39" s="82">
        <f>IFERROR(AVERAGEIFS(统调负荷!$Q:$Q,统调负荷!$B:$B,H$3,统调负荷!$C:$C,$A39)/10,"")</f>
        <v/>
      </c>
      <c r="I39" s="82">
        <f>IFERROR(AVERAGEIFS(统调负荷!$Q:$Q,统调负荷!$B:$B,I$3,统调负荷!$C:$C,$A39)/10,"")</f>
        <v/>
      </c>
      <c r="J39" s="82">
        <f>IFERROR(AVERAGEIFS(统调负荷!$Q:$Q,统调负荷!$B:$B,J$3,统调负荷!$C:$C,$A39)/10,"")</f>
        <v/>
      </c>
      <c r="K39" s="82">
        <f>IFERROR(AVERAGEIFS(统调负荷!$Q:$Q,统调负荷!$B:$B,K$3,统调负荷!$C:$C,$A39)/10,"")</f>
        <v/>
      </c>
      <c r="L39" s="82">
        <f>IFERROR(AVERAGEIFS(统调负荷!$Q:$Q,统调负荷!$B:$B,L$3,统调负荷!$C:$C,$A39)/10,"")</f>
        <v/>
      </c>
      <c r="M39" s="82">
        <f>IFERROR(AVERAGEIFS(统调负荷!$Q:$Q,统调负荷!$B:$B,M$3,统调负荷!$C:$C,$A39)/10,"")</f>
        <v/>
      </c>
      <c r="N39" s="82">
        <f>IFERROR(AVERAGEIFS(统调负荷!$Q:$Q,统调负荷!$B:$B,N$3,统调负荷!$C:$C,$A39)/10,"")</f>
        <v/>
      </c>
      <c r="O39" s="82">
        <f>IFERROR(AVERAGEIFS(统调负荷!$Q:$Q,统调负荷!$B:$B,O$3,统调负荷!$C:$C,$A39)/10,"")</f>
        <v/>
      </c>
      <c r="P39" s="82">
        <f>IFERROR(AVERAGEIFS(统调负荷!$Q:$Q,统调负荷!$B:$B,P$3,统调负荷!$C:$C,$A39)/10,"")</f>
        <v/>
      </c>
      <c r="Q39" s="82">
        <f>IFERROR(AVERAGEIFS(统调负荷!$Q:$Q,统调负荷!$B:$B,Q$3,统调负荷!$C:$C,$A39)/10,"")</f>
        <v/>
      </c>
      <c r="R39" s="82">
        <f>IFERROR(AVERAGEIFS(统调负荷!$Q:$Q,统调负荷!$B:$B,R$3,统调负荷!$C:$C,$A39)/10,"")</f>
        <v/>
      </c>
      <c r="S39" s="82">
        <f>IFERROR(AVERAGEIFS(统调负荷!$Q:$Q,统调负荷!$B:$B,S$3,统调负荷!$C:$C,$A39)/10,"")</f>
        <v/>
      </c>
      <c r="T39" s="82">
        <f>IFERROR(AVERAGEIFS(统调负荷!$Q:$Q,统调负荷!$B:$B,T$3,统调负荷!$C:$C,$A39)/10,"")</f>
        <v/>
      </c>
      <c r="U39" s="82">
        <f>IFERROR(AVERAGEIFS(统调负荷!$Q:$Q,统调负荷!$B:$B,U$3,统调负荷!$C:$C,$A39)/10,"")</f>
        <v/>
      </c>
      <c r="V39" s="82">
        <f>IFERROR(AVERAGEIFS(统调负荷!$Q:$Q,统调负荷!$B:$B,V$3,统调负荷!$C:$C,$A39)/10,"")</f>
        <v/>
      </c>
      <c r="W39" s="82">
        <f>IFERROR(AVERAGEIFS(统调负荷!$Q:$Q,统调负荷!$B:$B,W$3,统调负荷!$C:$C,$A39)/10,"")</f>
        <v/>
      </c>
      <c r="X39" s="82">
        <f>IFERROR(AVERAGEIFS(统调负荷!$Q:$Q,统调负荷!$B:$B,X$3,统调负荷!$C:$C,$A39)/10,"")</f>
        <v/>
      </c>
      <c r="Y39" s="82">
        <f>IFERROR(AVERAGEIFS(统调负荷!$Q:$Q,统调负荷!$B:$B,Y$3,统调负荷!$C:$C,$A39)/10,"")</f>
        <v/>
      </c>
      <c r="Z39" s="82">
        <f>IFERROR(AVERAGEIFS(统调负荷!$Q:$Q,统调负荷!$B:$B,Z$3,统调负荷!$C:$C,$A39)/10,"")</f>
        <v/>
      </c>
      <c r="AA39" s="82">
        <f>IFERROR(AVERAGEIFS(统调负荷!$Q:$Q,统调负荷!$B:$B,AA$3,统调负荷!$C:$C,$A39)/10,"")</f>
        <v/>
      </c>
      <c r="AB39" s="82">
        <f>IFERROR(AVERAGEIFS(统调负荷!$Q:$Q,统调负荷!$B:$B,AB$3,统调负荷!$C:$C,$A39)/10,"")</f>
        <v/>
      </c>
      <c r="AC39" s="82">
        <f>IFERROR(AVERAGEIFS(统调负荷!$Q:$Q,统调负荷!$B:$B,AC$3,统调负荷!$C:$C,$A39)/10,"")</f>
        <v/>
      </c>
      <c r="AD39" s="82" t="n"/>
      <c r="AE39" s="30" t="n"/>
      <c r="AF39" s="107" t="n"/>
      <c r="AG39" s="107" t="n"/>
      <c r="AH39" s="107" t="n"/>
      <c r="AI39" s="107" t="n"/>
      <c r="AJ39" s="107" t="n"/>
      <c r="AK39" s="107" t="n"/>
      <c r="AL39" s="107" t="n"/>
      <c r="AM39" s="107" t="n"/>
      <c r="AN39" s="107" t="n"/>
      <c r="AO39" s="107" t="n"/>
      <c r="AP39" s="107" t="n"/>
      <c r="AQ39" s="107" t="n"/>
      <c r="AR39" s="107" t="n"/>
      <c r="AS39" s="107" t="n"/>
      <c r="AT39" s="107" t="n"/>
      <c r="AU39" s="107" t="n"/>
      <c r="AV39" s="107" t="n"/>
      <c r="AW39" s="107" t="n"/>
      <c r="AX39" s="107" t="n"/>
      <c r="AY39" s="107" t="n"/>
      <c r="AZ39" s="107" t="n"/>
      <c r="BA39" s="107" t="n"/>
      <c r="BB39" s="107" t="n"/>
      <c r="BC39" s="107" t="n"/>
    </row>
    <row r="40" customFormat="1" s="80">
      <c r="A40" s="97">
        <f>统调负荷24小时!A40</f>
        <v/>
      </c>
      <c r="B40" s="110" t="inlineStr">
        <is>
          <t>预测</t>
        </is>
      </c>
      <c r="C40" s="84">
        <f>IFERROR(AVERAGE(F40:AC40),"")</f>
        <v/>
      </c>
      <c r="D40" s="91">
        <f>IFERROR(MAX(F40:AC40),"")</f>
        <v/>
      </c>
      <c r="E40" s="91">
        <f>IFERROR(MIN(F40:AC40),"")</f>
        <v/>
      </c>
      <c r="F40" s="82">
        <f>IFERROR(AVERAGEIFS(统调负荷!$H:$H,统调负荷!$B:$B,F$3,统调负荷!$C:$C,$A40)/10,"")</f>
        <v/>
      </c>
      <c r="G40" s="82">
        <f>IFERROR(AVERAGEIFS(统调负荷!$H:$H,统调负荷!$B:$B,G$3,统调负荷!$C:$C,$A40)/10,"")</f>
        <v/>
      </c>
      <c r="H40" s="82">
        <f>IFERROR(AVERAGEIFS(统调负荷!$H:$H,统调负荷!$B:$B,H$3,统调负荷!$C:$C,$A40)/10,"")</f>
        <v/>
      </c>
      <c r="I40" s="82">
        <f>IFERROR(AVERAGEIFS(统调负荷!$H:$H,统调负荷!$B:$B,I$3,统调负荷!$C:$C,$A40)/10,"")</f>
        <v/>
      </c>
      <c r="J40" s="82">
        <f>IFERROR(AVERAGEIFS(统调负荷!$H:$H,统调负荷!$B:$B,J$3,统调负荷!$C:$C,$A40)/10,"")</f>
        <v/>
      </c>
      <c r="K40" s="82">
        <f>IFERROR(AVERAGEIFS(统调负荷!$H:$H,统调负荷!$B:$B,K$3,统调负荷!$C:$C,$A40)/10,"")</f>
        <v/>
      </c>
      <c r="L40" s="82">
        <f>IFERROR(AVERAGEIFS(统调负荷!$H:$H,统调负荷!$B:$B,L$3,统调负荷!$C:$C,$A40)/10,"")</f>
        <v/>
      </c>
      <c r="M40" s="82">
        <f>IFERROR(AVERAGEIFS(统调负荷!$H:$H,统调负荷!$B:$B,M$3,统调负荷!$C:$C,$A40)/10,"")</f>
        <v/>
      </c>
      <c r="N40" s="82">
        <f>IFERROR(AVERAGEIFS(统调负荷!$H:$H,统调负荷!$B:$B,N$3,统调负荷!$C:$C,$A40)/10,"")</f>
        <v/>
      </c>
      <c r="O40" s="82">
        <f>IFERROR(AVERAGEIFS(统调负荷!$H:$H,统调负荷!$B:$B,O$3,统调负荷!$C:$C,$A40)/10,"")</f>
        <v/>
      </c>
      <c r="P40" s="82">
        <f>IFERROR(AVERAGEIFS(统调负荷!$H:$H,统调负荷!$B:$B,P$3,统调负荷!$C:$C,$A40)/10,"")</f>
        <v/>
      </c>
      <c r="Q40" s="82">
        <f>IFERROR(AVERAGEIFS(统调负荷!$H:$H,统调负荷!$B:$B,Q$3,统调负荷!$C:$C,$A40)/10,"")</f>
        <v/>
      </c>
      <c r="R40" s="82">
        <f>IFERROR(AVERAGEIFS(统调负荷!$H:$H,统调负荷!$B:$B,R$3,统调负荷!$C:$C,$A40)/10,"")</f>
        <v/>
      </c>
      <c r="S40" s="82">
        <f>IFERROR(AVERAGEIFS(统调负荷!$H:$H,统调负荷!$B:$B,S$3,统调负荷!$C:$C,$A40)/10,"")</f>
        <v/>
      </c>
      <c r="T40" s="82">
        <f>IFERROR(AVERAGEIFS(统调负荷!$H:$H,统调负荷!$B:$B,T$3,统调负荷!$C:$C,$A40)/10,"")</f>
        <v/>
      </c>
      <c r="U40" s="82">
        <f>IFERROR(AVERAGEIFS(统调负荷!$H:$H,统调负荷!$B:$B,U$3,统调负荷!$C:$C,$A40)/10,"")</f>
        <v/>
      </c>
      <c r="V40" s="82">
        <f>IFERROR(AVERAGEIFS(统调负荷!$H:$H,统调负荷!$B:$B,V$3,统调负荷!$C:$C,$A40)/10,"")</f>
        <v/>
      </c>
      <c r="W40" s="82">
        <f>IFERROR(AVERAGEIFS(统调负荷!$H:$H,统调负荷!$B:$B,W$3,统调负荷!$C:$C,$A40)/10,"")</f>
        <v/>
      </c>
      <c r="X40" s="82">
        <f>IFERROR(AVERAGEIFS(统调负荷!$H:$H,统调负荷!$B:$B,X$3,统调负荷!$C:$C,$A40)/10,"")</f>
        <v/>
      </c>
      <c r="Y40" s="82">
        <f>IFERROR(AVERAGEIFS(统调负荷!$H:$H,统调负荷!$B:$B,Y$3,统调负荷!$C:$C,$A40)/10,"")</f>
        <v/>
      </c>
      <c r="Z40" s="82">
        <f>IFERROR(AVERAGEIFS(统调负荷!$H:$H,统调负荷!$B:$B,Z$3,统调负荷!$C:$C,$A40)/10,"")</f>
        <v/>
      </c>
      <c r="AA40" s="82">
        <f>IFERROR(AVERAGEIFS(统调负荷!$H:$H,统调负荷!$B:$B,AA$3,统调负荷!$C:$C,$A40)/10,"")</f>
        <v/>
      </c>
      <c r="AB40" s="82">
        <f>IFERROR(AVERAGEIFS(统调负荷!$H:$H,统调负荷!$B:$B,AB$3,统调负荷!$C:$C,$A40)/10,"")</f>
        <v/>
      </c>
      <c r="AC40" s="82">
        <f>IFERROR(AVERAGEIFS(统调负荷!$H:$H,统调负荷!$B:$B,AC$3,统调负荷!$C:$C,$A40)/10,"")</f>
        <v/>
      </c>
      <c r="AD40" s="82" t="n"/>
      <c r="AE40" s="30" t="n"/>
      <c r="AF40" s="107" t="n"/>
      <c r="AG40" s="107" t="n"/>
      <c r="AH40" s="107" t="n"/>
      <c r="AI40" s="107" t="n"/>
      <c r="AJ40" s="107" t="n"/>
      <c r="AK40" s="107" t="n"/>
      <c r="AL40" s="107" t="n"/>
      <c r="AM40" s="107" t="n"/>
      <c r="AN40" s="107" t="n"/>
      <c r="AO40" s="107" t="n"/>
      <c r="AP40" s="107" t="n"/>
      <c r="AQ40" s="107" t="n"/>
      <c r="AR40" s="107" t="n"/>
      <c r="AS40" s="107" t="n"/>
      <c r="AT40" s="107" t="n"/>
      <c r="AU40" s="107" t="n"/>
      <c r="AV40" s="107" t="n"/>
      <c r="AW40" s="107" t="n"/>
      <c r="AX40" s="107" t="n"/>
      <c r="AY40" s="107" t="n"/>
      <c r="AZ40" s="107" t="n"/>
      <c r="BA40" s="107" t="n"/>
      <c r="BB40" s="107" t="n"/>
      <c r="BC40" s="107" t="n"/>
    </row>
    <row r="41" customFormat="1" s="80">
      <c r="A41" s="97">
        <f>统调负荷24小时!A41</f>
        <v/>
      </c>
      <c r="B41" s="110" t="inlineStr">
        <is>
          <t>实际</t>
        </is>
      </c>
      <c r="C41" s="84">
        <f>IFERROR(AVERAGE(F41:AC41),"")</f>
        <v/>
      </c>
      <c r="D41" s="91">
        <f>IFERROR(MAX(F41:AC41),"")</f>
        <v/>
      </c>
      <c r="E41" s="91">
        <f>IFERROR(MIN(F41:AC41),"")</f>
        <v/>
      </c>
      <c r="F41" s="82">
        <f>IFERROR(AVERAGEIFS(统调负荷!$Q:$Q,统调负荷!$B:$B,F$3,统调负荷!$C:$C,$A41)/10,"")</f>
        <v/>
      </c>
      <c r="G41" s="82">
        <f>IFERROR(AVERAGEIFS(统调负荷!$Q:$Q,统调负荷!$B:$B,G$3,统调负荷!$C:$C,$A41)/10,"")</f>
        <v/>
      </c>
      <c r="H41" s="82">
        <f>IFERROR(AVERAGEIFS(统调负荷!$Q:$Q,统调负荷!$B:$B,H$3,统调负荷!$C:$C,$A41)/10,"")</f>
        <v/>
      </c>
      <c r="I41" s="82">
        <f>IFERROR(AVERAGEIFS(统调负荷!$Q:$Q,统调负荷!$B:$B,I$3,统调负荷!$C:$C,$A41)/10,"")</f>
        <v/>
      </c>
      <c r="J41" s="82">
        <f>IFERROR(AVERAGEIFS(统调负荷!$Q:$Q,统调负荷!$B:$B,J$3,统调负荷!$C:$C,$A41)/10,"")</f>
        <v/>
      </c>
      <c r="K41" s="82">
        <f>IFERROR(AVERAGEIFS(统调负荷!$Q:$Q,统调负荷!$B:$B,K$3,统调负荷!$C:$C,$A41)/10,"")</f>
        <v/>
      </c>
      <c r="L41" s="82">
        <f>IFERROR(AVERAGEIFS(统调负荷!$Q:$Q,统调负荷!$B:$B,L$3,统调负荷!$C:$C,$A41)/10,"")</f>
        <v/>
      </c>
      <c r="M41" s="82">
        <f>IFERROR(AVERAGEIFS(统调负荷!$Q:$Q,统调负荷!$B:$B,M$3,统调负荷!$C:$C,$A41)/10,"")</f>
        <v/>
      </c>
      <c r="N41" s="82">
        <f>IFERROR(AVERAGEIFS(统调负荷!$Q:$Q,统调负荷!$B:$B,N$3,统调负荷!$C:$C,$A41)/10,"")</f>
        <v/>
      </c>
      <c r="O41" s="82">
        <f>IFERROR(AVERAGEIFS(统调负荷!$Q:$Q,统调负荷!$B:$B,O$3,统调负荷!$C:$C,$A41)/10,"")</f>
        <v/>
      </c>
      <c r="P41" s="82">
        <f>IFERROR(AVERAGEIFS(统调负荷!$Q:$Q,统调负荷!$B:$B,P$3,统调负荷!$C:$C,$A41)/10,"")</f>
        <v/>
      </c>
      <c r="Q41" s="82">
        <f>IFERROR(AVERAGEIFS(统调负荷!$Q:$Q,统调负荷!$B:$B,Q$3,统调负荷!$C:$C,$A41)/10,"")</f>
        <v/>
      </c>
      <c r="R41" s="82">
        <f>IFERROR(AVERAGEIFS(统调负荷!$Q:$Q,统调负荷!$B:$B,R$3,统调负荷!$C:$C,$A41)/10,"")</f>
        <v/>
      </c>
      <c r="S41" s="82">
        <f>IFERROR(AVERAGEIFS(统调负荷!$Q:$Q,统调负荷!$B:$B,S$3,统调负荷!$C:$C,$A41)/10,"")</f>
        <v/>
      </c>
      <c r="T41" s="82">
        <f>IFERROR(AVERAGEIFS(统调负荷!$Q:$Q,统调负荷!$B:$B,T$3,统调负荷!$C:$C,$A41)/10,"")</f>
        <v/>
      </c>
      <c r="U41" s="82">
        <f>IFERROR(AVERAGEIFS(统调负荷!$Q:$Q,统调负荷!$B:$B,U$3,统调负荷!$C:$C,$A41)/10,"")</f>
        <v/>
      </c>
      <c r="V41" s="82">
        <f>IFERROR(AVERAGEIFS(统调负荷!$Q:$Q,统调负荷!$B:$B,V$3,统调负荷!$C:$C,$A41)/10,"")</f>
        <v/>
      </c>
      <c r="W41" s="82">
        <f>IFERROR(AVERAGEIFS(统调负荷!$Q:$Q,统调负荷!$B:$B,W$3,统调负荷!$C:$C,$A41)/10,"")</f>
        <v/>
      </c>
      <c r="X41" s="82">
        <f>IFERROR(AVERAGEIFS(统调负荷!$Q:$Q,统调负荷!$B:$B,X$3,统调负荷!$C:$C,$A41)/10,"")</f>
        <v/>
      </c>
      <c r="Y41" s="82">
        <f>IFERROR(AVERAGEIFS(统调负荷!$Q:$Q,统调负荷!$B:$B,Y$3,统调负荷!$C:$C,$A41)/10,"")</f>
        <v/>
      </c>
      <c r="Z41" s="82">
        <f>IFERROR(AVERAGEIFS(统调负荷!$Q:$Q,统调负荷!$B:$B,Z$3,统调负荷!$C:$C,$A41)/10,"")</f>
        <v/>
      </c>
      <c r="AA41" s="82">
        <f>IFERROR(AVERAGEIFS(统调负荷!$Q:$Q,统调负荷!$B:$B,AA$3,统调负荷!$C:$C,$A41)/10,"")</f>
        <v/>
      </c>
      <c r="AB41" s="82">
        <f>IFERROR(AVERAGEIFS(统调负荷!$Q:$Q,统调负荷!$B:$B,AB$3,统调负荷!$C:$C,$A41)/10,"")</f>
        <v/>
      </c>
      <c r="AC41" s="82">
        <f>IFERROR(AVERAGEIFS(统调负荷!$Q:$Q,统调负荷!$B:$B,AC$3,统调负荷!$C:$C,$A41)/10,"")</f>
        <v/>
      </c>
      <c r="AD41" s="82" t="n"/>
      <c r="AE41" s="30" t="n"/>
      <c r="AF41" s="107" t="n"/>
      <c r="AG41" s="107" t="n"/>
      <c r="AH41" s="107" t="n"/>
      <c r="AI41" s="107" t="n"/>
      <c r="AJ41" s="107" t="n"/>
      <c r="AK41" s="107" t="n"/>
      <c r="AL41" s="107" t="n"/>
      <c r="AM41" s="107" t="n"/>
      <c r="AN41" s="107" t="n"/>
      <c r="AO41" s="107" t="n"/>
      <c r="AP41" s="107" t="n"/>
      <c r="AQ41" s="107" t="n"/>
      <c r="AR41" s="107" t="n"/>
      <c r="AS41" s="107" t="n"/>
      <c r="AT41" s="107" t="n"/>
      <c r="AU41" s="107" t="n"/>
      <c r="AV41" s="107" t="n"/>
      <c r="AW41" s="107" t="n"/>
      <c r="AX41" s="107" t="n"/>
      <c r="AY41" s="107" t="n"/>
      <c r="AZ41" s="107" t="n"/>
      <c r="BA41" s="107" t="n"/>
      <c r="BB41" s="107" t="n"/>
      <c r="BC41" s="107" t="n"/>
    </row>
    <row r="42" customFormat="1" s="80">
      <c r="A42" s="97">
        <f>统调负荷24小时!A42</f>
        <v/>
      </c>
      <c r="B42" s="110" t="inlineStr">
        <is>
          <t>预测</t>
        </is>
      </c>
      <c r="C42" s="84">
        <f>IFERROR(AVERAGE(F42:AC42),"")</f>
        <v/>
      </c>
      <c r="D42" s="91">
        <f>IFERROR(MAX(F42:AC42),"")</f>
        <v/>
      </c>
      <c r="E42" s="91">
        <f>IFERROR(MIN(F42:AC42),"")</f>
        <v/>
      </c>
      <c r="F42" s="82">
        <f>IFERROR(AVERAGEIFS(统调负荷!$H:$H,统调负荷!$B:$B,F$3,统调负荷!$C:$C,$A42)/10,"")</f>
        <v/>
      </c>
      <c r="G42" s="82">
        <f>IFERROR(AVERAGEIFS(统调负荷!$H:$H,统调负荷!$B:$B,G$3,统调负荷!$C:$C,$A42)/10,"")</f>
        <v/>
      </c>
      <c r="H42" s="82">
        <f>IFERROR(AVERAGEIFS(统调负荷!$H:$H,统调负荷!$B:$B,H$3,统调负荷!$C:$C,$A42)/10,"")</f>
        <v/>
      </c>
      <c r="I42" s="82">
        <f>IFERROR(AVERAGEIFS(统调负荷!$H:$H,统调负荷!$B:$B,I$3,统调负荷!$C:$C,$A42)/10,"")</f>
        <v/>
      </c>
      <c r="J42" s="82">
        <f>IFERROR(AVERAGEIFS(统调负荷!$H:$H,统调负荷!$B:$B,J$3,统调负荷!$C:$C,$A42)/10,"")</f>
        <v/>
      </c>
      <c r="K42" s="82">
        <f>IFERROR(AVERAGEIFS(统调负荷!$H:$H,统调负荷!$B:$B,K$3,统调负荷!$C:$C,$A42)/10,"")</f>
        <v/>
      </c>
      <c r="L42" s="82">
        <f>IFERROR(AVERAGEIFS(统调负荷!$H:$H,统调负荷!$B:$B,L$3,统调负荷!$C:$C,$A42)/10,"")</f>
        <v/>
      </c>
      <c r="M42" s="82">
        <f>IFERROR(AVERAGEIFS(统调负荷!$H:$H,统调负荷!$B:$B,M$3,统调负荷!$C:$C,$A42)/10,"")</f>
        <v/>
      </c>
      <c r="N42" s="82">
        <f>IFERROR(AVERAGEIFS(统调负荷!$H:$H,统调负荷!$B:$B,N$3,统调负荷!$C:$C,$A42)/10,"")</f>
        <v/>
      </c>
      <c r="O42" s="82">
        <f>IFERROR(AVERAGEIFS(统调负荷!$H:$H,统调负荷!$B:$B,O$3,统调负荷!$C:$C,$A42)/10,"")</f>
        <v/>
      </c>
      <c r="P42" s="82">
        <f>IFERROR(AVERAGEIFS(统调负荷!$H:$H,统调负荷!$B:$B,P$3,统调负荷!$C:$C,$A42)/10,"")</f>
        <v/>
      </c>
      <c r="Q42" s="82">
        <f>IFERROR(AVERAGEIFS(统调负荷!$H:$H,统调负荷!$B:$B,Q$3,统调负荷!$C:$C,$A42)/10,"")</f>
        <v/>
      </c>
      <c r="R42" s="82">
        <f>IFERROR(AVERAGEIFS(统调负荷!$H:$H,统调负荷!$B:$B,R$3,统调负荷!$C:$C,$A42)/10,"")</f>
        <v/>
      </c>
      <c r="S42" s="82">
        <f>IFERROR(AVERAGEIFS(统调负荷!$H:$H,统调负荷!$B:$B,S$3,统调负荷!$C:$C,$A42)/10,"")</f>
        <v/>
      </c>
      <c r="T42" s="82">
        <f>IFERROR(AVERAGEIFS(统调负荷!$H:$H,统调负荷!$B:$B,T$3,统调负荷!$C:$C,$A42)/10,"")</f>
        <v/>
      </c>
      <c r="U42" s="82">
        <f>IFERROR(AVERAGEIFS(统调负荷!$H:$H,统调负荷!$B:$B,U$3,统调负荷!$C:$C,$A42)/10,"")</f>
        <v/>
      </c>
      <c r="V42" s="82">
        <f>IFERROR(AVERAGEIFS(统调负荷!$H:$H,统调负荷!$B:$B,V$3,统调负荷!$C:$C,$A42)/10,"")</f>
        <v/>
      </c>
      <c r="W42" s="82">
        <f>IFERROR(AVERAGEIFS(统调负荷!$H:$H,统调负荷!$B:$B,W$3,统调负荷!$C:$C,$A42)/10,"")</f>
        <v/>
      </c>
      <c r="X42" s="82">
        <f>IFERROR(AVERAGEIFS(统调负荷!$H:$H,统调负荷!$B:$B,X$3,统调负荷!$C:$C,$A42)/10,"")</f>
        <v/>
      </c>
      <c r="Y42" s="82">
        <f>IFERROR(AVERAGEIFS(统调负荷!$H:$H,统调负荷!$B:$B,Y$3,统调负荷!$C:$C,$A42)/10,"")</f>
        <v/>
      </c>
      <c r="Z42" s="82">
        <f>IFERROR(AVERAGEIFS(统调负荷!$H:$H,统调负荷!$B:$B,Z$3,统调负荷!$C:$C,$A42)/10,"")</f>
        <v/>
      </c>
      <c r="AA42" s="82">
        <f>IFERROR(AVERAGEIFS(统调负荷!$H:$H,统调负荷!$B:$B,AA$3,统调负荷!$C:$C,$A42)/10,"")</f>
        <v/>
      </c>
      <c r="AB42" s="82">
        <f>IFERROR(AVERAGEIFS(统调负荷!$H:$H,统调负荷!$B:$B,AB$3,统调负荷!$C:$C,$A42)/10,"")</f>
        <v/>
      </c>
      <c r="AC42" s="82">
        <f>IFERROR(AVERAGEIFS(统调负荷!$H:$H,统调负荷!$B:$B,AC$3,统调负荷!$C:$C,$A42)/10,"")</f>
        <v/>
      </c>
      <c r="AD42" s="82" t="n"/>
      <c r="AE42" s="30" t="n"/>
      <c r="AF42" s="107" t="n"/>
      <c r="AG42" s="107" t="n"/>
      <c r="AH42" s="107" t="n"/>
      <c r="AI42" s="107" t="n"/>
      <c r="AJ42" s="107" t="n"/>
      <c r="AK42" s="107" t="n"/>
      <c r="AL42" s="107" t="n"/>
      <c r="AM42" s="107" t="n"/>
      <c r="AN42" s="107" t="n"/>
      <c r="AO42" s="107" t="n"/>
      <c r="AP42" s="107" t="n"/>
      <c r="AQ42" s="107" t="n"/>
      <c r="AR42" s="107" t="n"/>
      <c r="AS42" s="107" t="n"/>
      <c r="AT42" s="107" t="n"/>
      <c r="AU42" s="107" t="n"/>
      <c r="AV42" s="107" t="n"/>
      <c r="AW42" s="107" t="n"/>
      <c r="AX42" s="107" t="n"/>
      <c r="AY42" s="107" t="n"/>
      <c r="AZ42" s="107" t="n"/>
      <c r="BA42" s="107" t="n"/>
      <c r="BB42" s="107" t="n"/>
      <c r="BC42" s="107" t="n"/>
    </row>
    <row r="43" customFormat="1" s="80">
      <c r="A43" s="97">
        <f>统调负荷24小时!A43</f>
        <v/>
      </c>
      <c r="B43" s="110" t="inlineStr">
        <is>
          <t>实际</t>
        </is>
      </c>
      <c r="C43" s="84">
        <f>IFERROR(AVERAGE(F43:AC43),"")</f>
        <v/>
      </c>
      <c r="D43" s="91">
        <f>IFERROR(MAX(F43:AC43),"")</f>
        <v/>
      </c>
      <c r="E43" s="91">
        <f>IFERROR(MIN(F43:AC43),"")</f>
        <v/>
      </c>
      <c r="F43" s="82">
        <f>IFERROR(AVERAGEIFS(统调负荷!$Q:$Q,统调负荷!$B:$B,F$3,统调负荷!$C:$C,$A43)/10,"")</f>
        <v/>
      </c>
      <c r="G43" s="82">
        <f>IFERROR(AVERAGEIFS(统调负荷!$Q:$Q,统调负荷!$B:$B,G$3,统调负荷!$C:$C,$A43)/10,"")</f>
        <v/>
      </c>
      <c r="H43" s="82">
        <f>IFERROR(AVERAGEIFS(统调负荷!$Q:$Q,统调负荷!$B:$B,H$3,统调负荷!$C:$C,$A43)/10,"")</f>
        <v/>
      </c>
      <c r="I43" s="82">
        <f>IFERROR(AVERAGEIFS(统调负荷!$Q:$Q,统调负荷!$B:$B,I$3,统调负荷!$C:$C,$A43)/10,"")</f>
        <v/>
      </c>
      <c r="J43" s="82">
        <f>IFERROR(AVERAGEIFS(统调负荷!$Q:$Q,统调负荷!$B:$B,J$3,统调负荷!$C:$C,$A43)/10,"")</f>
        <v/>
      </c>
      <c r="K43" s="82">
        <f>IFERROR(AVERAGEIFS(统调负荷!$Q:$Q,统调负荷!$B:$B,K$3,统调负荷!$C:$C,$A43)/10,"")</f>
        <v/>
      </c>
      <c r="L43" s="82">
        <f>IFERROR(AVERAGEIFS(统调负荷!$Q:$Q,统调负荷!$B:$B,L$3,统调负荷!$C:$C,$A43)/10,"")</f>
        <v/>
      </c>
      <c r="M43" s="82">
        <f>IFERROR(AVERAGEIFS(统调负荷!$Q:$Q,统调负荷!$B:$B,M$3,统调负荷!$C:$C,$A43)/10,"")</f>
        <v/>
      </c>
      <c r="N43" s="82">
        <f>IFERROR(AVERAGEIFS(统调负荷!$Q:$Q,统调负荷!$B:$B,N$3,统调负荷!$C:$C,$A43)/10,"")</f>
        <v/>
      </c>
      <c r="O43" s="82">
        <f>IFERROR(AVERAGEIFS(统调负荷!$Q:$Q,统调负荷!$B:$B,O$3,统调负荷!$C:$C,$A43)/10,"")</f>
        <v/>
      </c>
      <c r="P43" s="82">
        <f>IFERROR(AVERAGEIFS(统调负荷!$Q:$Q,统调负荷!$B:$B,P$3,统调负荷!$C:$C,$A43)/10,"")</f>
        <v/>
      </c>
      <c r="Q43" s="82">
        <f>IFERROR(AVERAGEIFS(统调负荷!$Q:$Q,统调负荷!$B:$B,Q$3,统调负荷!$C:$C,$A43)/10,"")</f>
        <v/>
      </c>
      <c r="R43" s="82">
        <f>IFERROR(AVERAGEIFS(统调负荷!$Q:$Q,统调负荷!$B:$B,R$3,统调负荷!$C:$C,$A43)/10,"")</f>
        <v/>
      </c>
      <c r="S43" s="82">
        <f>IFERROR(AVERAGEIFS(统调负荷!$Q:$Q,统调负荷!$B:$B,S$3,统调负荷!$C:$C,$A43)/10,"")</f>
        <v/>
      </c>
      <c r="T43" s="82">
        <f>IFERROR(AVERAGEIFS(统调负荷!$Q:$Q,统调负荷!$B:$B,T$3,统调负荷!$C:$C,$A43)/10,"")</f>
        <v/>
      </c>
      <c r="U43" s="82">
        <f>IFERROR(AVERAGEIFS(统调负荷!$Q:$Q,统调负荷!$B:$B,U$3,统调负荷!$C:$C,$A43)/10,"")</f>
        <v/>
      </c>
      <c r="V43" s="82">
        <f>IFERROR(AVERAGEIFS(统调负荷!$Q:$Q,统调负荷!$B:$B,V$3,统调负荷!$C:$C,$A43)/10,"")</f>
        <v/>
      </c>
      <c r="W43" s="82">
        <f>IFERROR(AVERAGEIFS(统调负荷!$Q:$Q,统调负荷!$B:$B,W$3,统调负荷!$C:$C,$A43)/10,"")</f>
        <v/>
      </c>
      <c r="X43" s="82">
        <f>IFERROR(AVERAGEIFS(统调负荷!$Q:$Q,统调负荷!$B:$B,X$3,统调负荷!$C:$C,$A43)/10,"")</f>
        <v/>
      </c>
      <c r="Y43" s="82">
        <f>IFERROR(AVERAGEIFS(统调负荷!$Q:$Q,统调负荷!$B:$B,Y$3,统调负荷!$C:$C,$A43)/10,"")</f>
        <v/>
      </c>
      <c r="Z43" s="82">
        <f>IFERROR(AVERAGEIFS(统调负荷!$Q:$Q,统调负荷!$B:$B,Z$3,统调负荷!$C:$C,$A43)/10,"")</f>
        <v/>
      </c>
      <c r="AA43" s="82">
        <f>IFERROR(AVERAGEIFS(统调负荷!$Q:$Q,统调负荷!$B:$B,AA$3,统调负荷!$C:$C,$A43)/10,"")</f>
        <v/>
      </c>
      <c r="AB43" s="82">
        <f>IFERROR(AVERAGEIFS(统调负荷!$Q:$Q,统调负荷!$B:$B,AB$3,统调负荷!$C:$C,$A43)/10,"")</f>
        <v/>
      </c>
      <c r="AC43" s="82">
        <f>IFERROR(AVERAGEIFS(统调负荷!$Q:$Q,统调负荷!$B:$B,AC$3,统调负荷!$C:$C,$A43)/10,"")</f>
        <v/>
      </c>
      <c r="AD43" s="82" t="n"/>
      <c r="AE43" s="30" t="n"/>
      <c r="AF43" s="107" t="n"/>
      <c r="AG43" s="107" t="n"/>
      <c r="AH43" s="107" t="n"/>
      <c r="AI43" s="107" t="n"/>
      <c r="AJ43" s="107" t="n"/>
      <c r="AK43" s="107" t="n"/>
      <c r="AL43" s="107" t="n"/>
      <c r="AM43" s="107" t="n"/>
      <c r="AN43" s="107" t="n"/>
      <c r="AO43" s="107" t="n"/>
      <c r="AP43" s="107" t="n"/>
      <c r="AQ43" s="107" t="n"/>
      <c r="AR43" s="107" t="n"/>
      <c r="AS43" s="107" t="n"/>
      <c r="AT43" s="107" t="n"/>
      <c r="AU43" s="107" t="n"/>
      <c r="AV43" s="107" t="n"/>
      <c r="AW43" s="107" t="n"/>
      <c r="AX43" s="107" t="n"/>
      <c r="AY43" s="107" t="n"/>
      <c r="AZ43" s="107" t="n"/>
      <c r="BA43" s="107" t="n"/>
      <c r="BB43" s="107" t="n"/>
      <c r="BC43" s="107" t="n"/>
    </row>
    <row r="44" customFormat="1" s="80">
      <c r="A44" s="97">
        <f>统调负荷24小时!A44</f>
        <v/>
      </c>
      <c r="B44" s="110" t="inlineStr">
        <is>
          <t>预测</t>
        </is>
      </c>
      <c r="C44" s="84">
        <f>IFERROR(AVERAGE(F44:AC44),"")</f>
        <v/>
      </c>
      <c r="D44" s="91">
        <f>IFERROR(MAX(F44:AC44),"")</f>
        <v/>
      </c>
      <c r="E44" s="91">
        <f>IFERROR(MIN(F44:AC44),"")</f>
        <v/>
      </c>
      <c r="F44" s="82">
        <f>IFERROR(AVERAGEIFS(统调负荷!$H:$H,统调负荷!$B:$B,F$3,统调负荷!$C:$C,$A44)/10,"")</f>
        <v/>
      </c>
      <c r="G44" s="82">
        <f>IFERROR(AVERAGEIFS(统调负荷!$H:$H,统调负荷!$B:$B,G$3,统调负荷!$C:$C,$A44)/10,"")</f>
        <v/>
      </c>
      <c r="H44" s="82">
        <f>IFERROR(AVERAGEIFS(统调负荷!$H:$H,统调负荷!$B:$B,H$3,统调负荷!$C:$C,$A44)/10,"")</f>
        <v/>
      </c>
      <c r="I44" s="82">
        <f>IFERROR(AVERAGEIFS(统调负荷!$H:$H,统调负荷!$B:$B,I$3,统调负荷!$C:$C,$A44)/10,"")</f>
        <v/>
      </c>
      <c r="J44" s="82">
        <f>IFERROR(AVERAGEIFS(统调负荷!$H:$H,统调负荷!$B:$B,J$3,统调负荷!$C:$C,$A44)/10,"")</f>
        <v/>
      </c>
      <c r="K44" s="82">
        <f>IFERROR(AVERAGEIFS(统调负荷!$H:$H,统调负荷!$B:$B,K$3,统调负荷!$C:$C,$A44)/10,"")</f>
        <v/>
      </c>
      <c r="L44" s="82">
        <f>IFERROR(AVERAGEIFS(统调负荷!$H:$H,统调负荷!$B:$B,L$3,统调负荷!$C:$C,$A44)/10,"")</f>
        <v/>
      </c>
      <c r="M44" s="82">
        <f>IFERROR(AVERAGEIFS(统调负荷!$H:$H,统调负荷!$B:$B,M$3,统调负荷!$C:$C,$A44)/10,"")</f>
        <v/>
      </c>
      <c r="N44" s="82">
        <f>IFERROR(AVERAGEIFS(统调负荷!$H:$H,统调负荷!$B:$B,N$3,统调负荷!$C:$C,$A44)/10,"")</f>
        <v/>
      </c>
      <c r="O44" s="82">
        <f>IFERROR(AVERAGEIFS(统调负荷!$H:$H,统调负荷!$B:$B,O$3,统调负荷!$C:$C,$A44)/10,"")</f>
        <v/>
      </c>
      <c r="P44" s="82">
        <f>IFERROR(AVERAGEIFS(统调负荷!$H:$H,统调负荷!$B:$B,P$3,统调负荷!$C:$C,$A44)/10,"")</f>
        <v/>
      </c>
      <c r="Q44" s="82">
        <f>IFERROR(AVERAGEIFS(统调负荷!$H:$H,统调负荷!$B:$B,Q$3,统调负荷!$C:$C,$A44)/10,"")</f>
        <v/>
      </c>
      <c r="R44" s="82">
        <f>IFERROR(AVERAGEIFS(统调负荷!$H:$H,统调负荷!$B:$B,R$3,统调负荷!$C:$C,$A44)/10,"")</f>
        <v/>
      </c>
      <c r="S44" s="82">
        <f>IFERROR(AVERAGEIFS(统调负荷!$H:$H,统调负荷!$B:$B,S$3,统调负荷!$C:$C,$A44)/10,"")</f>
        <v/>
      </c>
      <c r="T44" s="82">
        <f>IFERROR(AVERAGEIFS(统调负荷!$H:$H,统调负荷!$B:$B,T$3,统调负荷!$C:$C,$A44)/10,"")</f>
        <v/>
      </c>
      <c r="U44" s="82">
        <f>IFERROR(AVERAGEIFS(统调负荷!$H:$H,统调负荷!$B:$B,U$3,统调负荷!$C:$C,$A44)/10,"")</f>
        <v/>
      </c>
      <c r="V44" s="82">
        <f>IFERROR(AVERAGEIFS(统调负荷!$H:$H,统调负荷!$B:$B,V$3,统调负荷!$C:$C,$A44)/10,"")</f>
        <v/>
      </c>
      <c r="W44" s="82">
        <f>IFERROR(AVERAGEIFS(统调负荷!$H:$H,统调负荷!$B:$B,W$3,统调负荷!$C:$C,$A44)/10,"")</f>
        <v/>
      </c>
      <c r="X44" s="82">
        <f>IFERROR(AVERAGEIFS(统调负荷!$H:$H,统调负荷!$B:$B,X$3,统调负荷!$C:$C,$A44)/10,"")</f>
        <v/>
      </c>
      <c r="Y44" s="82">
        <f>IFERROR(AVERAGEIFS(统调负荷!$H:$H,统调负荷!$B:$B,Y$3,统调负荷!$C:$C,$A44)/10,"")</f>
        <v/>
      </c>
      <c r="Z44" s="82">
        <f>IFERROR(AVERAGEIFS(统调负荷!$H:$H,统调负荷!$B:$B,Z$3,统调负荷!$C:$C,$A44)/10,"")</f>
        <v/>
      </c>
      <c r="AA44" s="82">
        <f>IFERROR(AVERAGEIFS(统调负荷!$H:$H,统调负荷!$B:$B,AA$3,统调负荷!$C:$C,$A44)/10,"")</f>
        <v/>
      </c>
      <c r="AB44" s="82">
        <f>IFERROR(AVERAGEIFS(统调负荷!$H:$H,统调负荷!$B:$B,AB$3,统调负荷!$C:$C,$A44)/10,"")</f>
        <v/>
      </c>
      <c r="AC44" s="82">
        <f>IFERROR(AVERAGEIFS(统调负荷!$H:$H,统调负荷!$B:$B,AC$3,统调负荷!$C:$C,$A44)/10,"")</f>
        <v/>
      </c>
      <c r="AD44" s="82" t="n"/>
      <c r="AE44" s="30" t="n"/>
      <c r="AF44" s="107" t="n"/>
      <c r="AG44" s="107" t="n"/>
      <c r="AH44" s="107" t="n"/>
      <c r="AI44" s="107" t="n"/>
      <c r="AJ44" s="107" t="n"/>
      <c r="AK44" s="107" t="n"/>
      <c r="AL44" s="107" t="n"/>
      <c r="AM44" s="107" t="n"/>
      <c r="AN44" s="107" t="n"/>
      <c r="AO44" s="107" t="n"/>
      <c r="AP44" s="107" t="n"/>
      <c r="AQ44" s="107" t="n"/>
      <c r="AR44" s="107" t="n"/>
      <c r="AS44" s="107" t="n"/>
      <c r="AT44" s="107" t="n"/>
      <c r="AU44" s="107" t="n"/>
      <c r="AV44" s="107" t="n"/>
      <c r="AW44" s="107" t="n"/>
      <c r="AX44" s="107" t="n"/>
      <c r="AY44" s="107" t="n"/>
      <c r="AZ44" s="107" t="n"/>
      <c r="BA44" s="107" t="n"/>
      <c r="BB44" s="107" t="n"/>
      <c r="BC44" s="107" t="n"/>
    </row>
    <row r="45" customFormat="1" s="80">
      <c r="A45" s="97">
        <f>统调负荷24小时!A45</f>
        <v/>
      </c>
      <c r="B45" s="110" t="inlineStr">
        <is>
          <t>实际</t>
        </is>
      </c>
      <c r="C45" s="84">
        <f>IFERROR(AVERAGE(F45:AC45),"")</f>
        <v/>
      </c>
      <c r="D45" s="91">
        <f>IFERROR(MAX(F45:AC45),"")</f>
        <v/>
      </c>
      <c r="E45" s="91">
        <f>IFERROR(MIN(F45:AC45),"")</f>
        <v/>
      </c>
      <c r="F45" s="82">
        <f>IFERROR(AVERAGEIFS(统调负荷!$Q:$Q,统调负荷!$B:$B,F$3,统调负荷!$C:$C,$A45)/10,"")</f>
        <v/>
      </c>
      <c r="G45" s="82">
        <f>IFERROR(AVERAGEIFS(统调负荷!$Q:$Q,统调负荷!$B:$B,G$3,统调负荷!$C:$C,$A45)/10,"")</f>
        <v/>
      </c>
      <c r="H45" s="82">
        <f>IFERROR(AVERAGEIFS(统调负荷!$Q:$Q,统调负荷!$B:$B,H$3,统调负荷!$C:$C,$A45)/10,"")</f>
        <v/>
      </c>
      <c r="I45" s="82">
        <f>IFERROR(AVERAGEIFS(统调负荷!$Q:$Q,统调负荷!$B:$B,I$3,统调负荷!$C:$C,$A45)/10,"")</f>
        <v/>
      </c>
      <c r="J45" s="82">
        <f>IFERROR(AVERAGEIFS(统调负荷!$Q:$Q,统调负荷!$B:$B,J$3,统调负荷!$C:$C,$A45)/10,"")</f>
        <v/>
      </c>
      <c r="K45" s="82">
        <f>IFERROR(AVERAGEIFS(统调负荷!$Q:$Q,统调负荷!$B:$B,K$3,统调负荷!$C:$C,$A45)/10,"")</f>
        <v/>
      </c>
      <c r="L45" s="82">
        <f>IFERROR(AVERAGEIFS(统调负荷!$Q:$Q,统调负荷!$B:$B,L$3,统调负荷!$C:$C,$A45)/10,"")</f>
        <v/>
      </c>
      <c r="M45" s="82">
        <f>IFERROR(AVERAGEIFS(统调负荷!$Q:$Q,统调负荷!$B:$B,M$3,统调负荷!$C:$C,$A45)/10,"")</f>
        <v/>
      </c>
      <c r="N45" s="82">
        <f>IFERROR(AVERAGEIFS(统调负荷!$Q:$Q,统调负荷!$B:$B,N$3,统调负荷!$C:$C,$A45)/10,"")</f>
        <v/>
      </c>
      <c r="O45" s="82">
        <f>IFERROR(AVERAGEIFS(统调负荷!$Q:$Q,统调负荷!$B:$B,O$3,统调负荷!$C:$C,$A45)/10,"")</f>
        <v/>
      </c>
      <c r="P45" s="82">
        <f>IFERROR(AVERAGEIFS(统调负荷!$Q:$Q,统调负荷!$B:$B,P$3,统调负荷!$C:$C,$A45)/10,"")</f>
        <v/>
      </c>
      <c r="Q45" s="82">
        <f>IFERROR(AVERAGEIFS(统调负荷!$Q:$Q,统调负荷!$B:$B,Q$3,统调负荷!$C:$C,$A45)/10,"")</f>
        <v/>
      </c>
      <c r="R45" s="82">
        <f>IFERROR(AVERAGEIFS(统调负荷!$Q:$Q,统调负荷!$B:$B,R$3,统调负荷!$C:$C,$A45)/10,"")</f>
        <v/>
      </c>
      <c r="S45" s="82">
        <f>IFERROR(AVERAGEIFS(统调负荷!$Q:$Q,统调负荷!$B:$B,S$3,统调负荷!$C:$C,$A45)/10,"")</f>
        <v/>
      </c>
      <c r="T45" s="82">
        <f>IFERROR(AVERAGEIFS(统调负荷!$Q:$Q,统调负荷!$B:$B,T$3,统调负荷!$C:$C,$A45)/10,"")</f>
        <v/>
      </c>
      <c r="U45" s="82">
        <f>IFERROR(AVERAGEIFS(统调负荷!$Q:$Q,统调负荷!$B:$B,U$3,统调负荷!$C:$C,$A45)/10,"")</f>
        <v/>
      </c>
      <c r="V45" s="82">
        <f>IFERROR(AVERAGEIFS(统调负荷!$Q:$Q,统调负荷!$B:$B,V$3,统调负荷!$C:$C,$A45)/10,"")</f>
        <v/>
      </c>
      <c r="W45" s="82">
        <f>IFERROR(AVERAGEIFS(统调负荷!$Q:$Q,统调负荷!$B:$B,W$3,统调负荷!$C:$C,$A45)/10,"")</f>
        <v/>
      </c>
      <c r="X45" s="82">
        <f>IFERROR(AVERAGEIFS(统调负荷!$Q:$Q,统调负荷!$B:$B,X$3,统调负荷!$C:$C,$A45)/10,"")</f>
        <v/>
      </c>
      <c r="Y45" s="82">
        <f>IFERROR(AVERAGEIFS(统调负荷!$Q:$Q,统调负荷!$B:$B,Y$3,统调负荷!$C:$C,$A45)/10,"")</f>
        <v/>
      </c>
      <c r="Z45" s="82">
        <f>IFERROR(AVERAGEIFS(统调负荷!$Q:$Q,统调负荷!$B:$B,Z$3,统调负荷!$C:$C,$A45)/10,"")</f>
        <v/>
      </c>
      <c r="AA45" s="82">
        <f>IFERROR(AVERAGEIFS(统调负荷!$Q:$Q,统调负荷!$B:$B,AA$3,统调负荷!$C:$C,$A45)/10,"")</f>
        <v/>
      </c>
      <c r="AB45" s="82">
        <f>IFERROR(AVERAGEIFS(统调负荷!$Q:$Q,统调负荷!$B:$B,AB$3,统调负荷!$C:$C,$A45)/10,"")</f>
        <v/>
      </c>
      <c r="AC45" s="82">
        <f>IFERROR(AVERAGEIFS(统调负荷!$Q:$Q,统调负荷!$B:$B,AC$3,统调负荷!$C:$C,$A45)/10,"")</f>
        <v/>
      </c>
      <c r="AD45" s="82" t="n"/>
      <c r="AE45" s="30" t="n"/>
      <c r="AF45" s="107" t="n"/>
      <c r="AG45" s="107" t="n"/>
      <c r="AH45" s="107" t="n"/>
      <c r="AI45" s="107" t="n"/>
      <c r="AJ45" s="107" t="n"/>
      <c r="AK45" s="107" t="n"/>
      <c r="AL45" s="107" t="n"/>
      <c r="AM45" s="107" t="n"/>
      <c r="AN45" s="107" t="n"/>
      <c r="AO45" s="107" t="n"/>
      <c r="AP45" s="107" t="n"/>
      <c r="AQ45" s="107" t="n"/>
      <c r="AR45" s="107" t="n"/>
      <c r="AS45" s="107" t="n"/>
      <c r="AT45" s="107" t="n"/>
      <c r="AU45" s="107" t="n"/>
      <c r="AV45" s="107" t="n"/>
      <c r="AW45" s="107" t="n"/>
      <c r="AX45" s="107" t="n"/>
      <c r="AY45" s="107" t="n"/>
      <c r="AZ45" s="107" t="n"/>
      <c r="BA45" s="107" t="n"/>
      <c r="BB45" s="107" t="n"/>
      <c r="BC45" s="107" t="n"/>
    </row>
    <row r="46" customFormat="1" s="80">
      <c r="A46" s="97">
        <f>统调负荷24小时!A46</f>
        <v/>
      </c>
      <c r="B46" s="110" t="inlineStr">
        <is>
          <t>预测</t>
        </is>
      </c>
      <c r="C46" s="84">
        <f>IFERROR(AVERAGE(F46:AC46),"")</f>
        <v/>
      </c>
      <c r="D46" s="91">
        <f>IFERROR(MAX(F46:AC46),"")</f>
        <v/>
      </c>
      <c r="E46" s="91">
        <f>IFERROR(MIN(F46:AC46),"")</f>
        <v/>
      </c>
      <c r="F46" s="82">
        <f>IFERROR(AVERAGEIFS(统调负荷!$H:$H,统调负荷!$B:$B,F$3,统调负荷!$C:$C,$A46)/10,"")</f>
        <v/>
      </c>
      <c r="G46" s="82">
        <f>IFERROR(AVERAGEIFS(统调负荷!$H:$H,统调负荷!$B:$B,G$3,统调负荷!$C:$C,$A46)/10,"")</f>
        <v/>
      </c>
      <c r="H46" s="82">
        <f>IFERROR(AVERAGEIFS(统调负荷!$H:$H,统调负荷!$B:$B,H$3,统调负荷!$C:$C,$A46)/10,"")</f>
        <v/>
      </c>
      <c r="I46" s="82">
        <f>IFERROR(AVERAGEIFS(统调负荷!$H:$H,统调负荷!$B:$B,I$3,统调负荷!$C:$C,$A46)/10,"")</f>
        <v/>
      </c>
      <c r="J46" s="82">
        <f>IFERROR(AVERAGEIFS(统调负荷!$H:$H,统调负荷!$B:$B,J$3,统调负荷!$C:$C,$A46)/10,"")</f>
        <v/>
      </c>
      <c r="K46" s="82">
        <f>IFERROR(AVERAGEIFS(统调负荷!$H:$H,统调负荷!$B:$B,K$3,统调负荷!$C:$C,$A46)/10,"")</f>
        <v/>
      </c>
      <c r="L46" s="82">
        <f>IFERROR(AVERAGEIFS(统调负荷!$H:$H,统调负荷!$B:$B,L$3,统调负荷!$C:$C,$A46)/10,"")</f>
        <v/>
      </c>
      <c r="M46" s="82">
        <f>IFERROR(AVERAGEIFS(统调负荷!$H:$H,统调负荷!$B:$B,M$3,统调负荷!$C:$C,$A46)/10,"")</f>
        <v/>
      </c>
      <c r="N46" s="82">
        <f>IFERROR(AVERAGEIFS(统调负荷!$H:$H,统调负荷!$B:$B,N$3,统调负荷!$C:$C,$A46)/10,"")</f>
        <v/>
      </c>
      <c r="O46" s="82">
        <f>IFERROR(AVERAGEIFS(统调负荷!$H:$H,统调负荷!$B:$B,O$3,统调负荷!$C:$C,$A46)/10,"")</f>
        <v/>
      </c>
      <c r="P46" s="82">
        <f>IFERROR(AVERAGEIFS(统调负荷!$H:$H,统调负荷!$B:$B,P$3,统调负荷!$C:$C,$A46)/10,"")</f>
        <v/>
      </c>
      <c r="Q46" s="82">
        <f>IFERROR(AVERAGEIFS(统调负荷!$H:$H,统调负荷!$B:$B,Q$3,统调负荷!$C:$C,$A46)/10,"")</f>
        <v/>
      </c>
      <c r="R46" s="82">
        <f>IFERROR(AVERAGEIFS(统调负荷!$H:$H,统调负荷!$B:$B,R$3,统调负荷!$C:$C,$A46)/10,"")</f>
        <v/>
      </c>
      <c r="S46" s="82">
        <f>IFERROR(AVERAGEIFS(统调负荷!$H:$H,统调负荷!$B:$B,S$3,统调负荷!$C:$C,$A46)/10,"")</f>
        <v/>
      </c>
      <c r="T46" s="82">
        <f>IFERROR(AVERAGEIFS(统调负荷!$H:$H,统调负荷!$B:$B,T$3,统调负荷!$C:$C,$A46)/10,"")</f>
        <v/>
      </c>
      <c r="U46" s="82">
        <f>IFERROR(AVERAGEIFS(统调负荷!$H:$H,统调负荷!$B:$B,U$3,统调负荷!$C:$C,$A46)/10,"")</f>
        <v/>
      </c>
      <c r="V46" s="82">
        <f>IFERROR(AVERAGEIFS(统调负荷!$H:$H,统调负荷!$B:$B,V$3,统调负荷!$C:$C,$A46)/10,"")</f>
        <v/>
      </c>
      <c r="W46" s="82">
        <f>IFERROR(AVERAGEIFS(统调负荷!$H:$H,统调负荷!$B:$B,W$3,统调负荷!$C:$C,$A46)/10,"")</f>
        <v/>
      </c>
      <c r="X46" s="82">
        <f>IFERROR(AVERAGEIFS(统调负荷!$H:$H,统调负荷!$B:$B,X$3,统调负荷!$C:$C,$A46)/10,"")</f>
        <v/>
      </c>
      <c r="Y46" s="82">
        <f>IFERROR(AVERAGEIFS(统调负荷!$H:$H,统调负荷!$B:$B,Y$3,统调负荷!$C:$C,$A46)/10,"")</f>
        <v/>
      </c>
      <c r="Z46" s="82">
        <f>IFERROR(AVERAGEIFS(统调负荷!$H:$H,统调负荷!$B:$B,Z$3,统调负荷!$C:$C,$A46)/10,"")</f>
        <v/>
      </c>
      <c r="AA46" s="82">
        <f>IFERROR(AVERAGEIFS(统调负荷!$H:$H,统调负荷!$B:$B,AA$3,统调负荷!$C:$C,$A46)/10,"")</f>
        <v/>
      </c>
      <c r="AB46" s="82">
        <f>IFERROR(AVERAGEIFS(统调负荷!$H:$H,统调负荷!$B:$B,AB$3,统调负荷!$C:$C,$A46)/10,"")</f>
        <v/>
      </c>
      <c r="AC46" s="82">
        <f>IFERROR(AVERAGEIFS(统调负荷!$H:$H,统调负荷!$B:$B,AC$3,统调负荷!$C:$C,$A46)/10,"")</f>
        <v/>
      </c>
      <c r="AD46" s="82" t="n"/>
      <c r="AE46" s="30" t="n"/>
      <c r="AF46" s="107" t="n"/>
      <c r="AG46" s="107" t="n"/>
      <c r="AH46" s="107" t="n"/>
      <c r="AI46" s="107" t="n"/>
      <c r="AJ46" s="107" t="n"/>
      <c r="AK46" s="107" t="n"/>
      <c r="AL46" s="107" t="n"/>
      <c r="AM46" s="107" t="n"/>
      <c r="AN46" s="107" t="n"/>
      <c r="AO46" s="107" t="n"/>
      <c r="AP46" s="107" t="n"/>
      <c r="AQ46" s="107" t="n"/>
      <c r="AR46" s="107" t="n"/>
      <c r="AS46" s="107" t="n"/>
      <c r="AT46" s="107" t="n"/>
      <c r="AU46" s="107" t="n"/>
      <c r="AV46" s="107" t="n"/>
      <c r="AW46" s="107" t="n"/>
      <c r="AX46" s="107" t="n"/>
      <c r="AY46" s="107" t="n"/>
      <c r="AZ46" s="107" t="n"/>
      <c r="BA46" s="107" t="n"/>
      <c r="BB46" s="107" t="n"/>
      <c r="BC46" s="107" t="n"/>
    </row>
    <row r="47" customFormat="1" s="80">
      <c r="A47" s="97">
        <f>统调负荷24小时!A47</f>
        <v/>
      </c>
      <c r="B47" s="110" t="inlineStr">
        <is>
          <t>实际</t>
        </is>
      </c>
      <c r="C47" s="84">
        <f>IFERROR(AVERAGE(F47:AC47),"")</f>
        <v/>
      </c>
      <c r="D47" s="91">
        <f>IFERROR(MAX(F47:AC47),"")</f>
        <v/>
      </c>
      <c r="E47" s="91">
        <f>IFERROR(MIN(F47:AC47),"")</f>
        <v/>
      </c>
      <c r="F47" s="82">
        <f>IFERROR(AVERAGEIFS(统调负荷!$Q:$Q,统调负荷!$B:$B,F$3,统调负荷!$C:$C,$A47)/10,"")</f>
        <v/>
      </c>
      <c r="G47" s="82">
        <f>IFERROR(AVERAGEIFS(统调负荷!$Q:$Q,统调负荷!$B:$B,G$3,统调负荷!$C:$C,$A47)/10,"")</f>
        <v/>
      </c>
      <c r="H47" s="82">
        <f>IFERROR(AVERAGEIFS(统调负荷!$Q:$Q,统调负荷!$B:$B,H$3,统调负荷!$C:$C,$A47)/10,"")</f>
        <v/>
      </c>
      <c r="I47" s="82">
        <f>IFERROR(AVERAGEIFS(统调负荷!$Q:$Q,统调负荷!$B:$B,I$3,统调负荷!$C:$C,$A47)/10,"")</f>
        <v/>
      </c>
      <c r="J47" s="82">
        <f>IFERROR(AVERAGEIFS(统调负荷!$Q:$Q,统调负荷!$B:$B,J$3,统调负荷!$C:$C,$A47)/10,"")</f>
        <v/>
      </c>
      <c r="K47" s="82">
        <f>IFERROR(AVERAGEIFS(统调负荷!$Q:$Q,统调负荷!$B:$B,K$3,统调负荷!$C:$C,$A47)/10,"")</f>
        <v/>
      </c>
      <c r="L47" s="82">
        <f>IFERROR(AVERAGEIFS(统调负荷!$Q:$Q,统调负荷!$B:$B,L$3,统调负荷!$C:$C,$A47)/10,"")</f>
        <v/>
      </c>
      <c r="M47" s="82">
        <f>IFERROR(AVERAGEIFS(统调负荷!$Q:$Q,统调负荷!$B:$B,M$3,统调负荷!$C:$C,$A47)/10,"")</f>
        <v/>
      </c>
      <c r="N47" s="82">
        <f>IFERROR(AVERAGEIFS(统调负荷!$Q:$Q,统调负荷!$B:$B,N$3,统调负荷!$C:$C,$A47)/10,"")</f>
        <v/>
      </c>
      <c r="O47" s="82">
        <f>IFERROR(AVERAGEIFS(统调负荷!$Q:$Q,统调负荷!$B:$B,O$3,统调负荷!$C:$C,$A47)/10,"")</f>
        <v/>
      </c>
      <c r="P47" s="82">
        <f>IFERROR(AVERAGEIFS(统调负荷!$Q:$Q,统调负荷!$B:$B,P$3,统调负荷!$C:$C,$A47)/10,"")</f>
        <v/>
      </c>
      <c r="Q47" s="82">
        <f>IFERROR(AVERAGEIFS(统调负荷!$Q:$Q,统调负荷!$B:$B,Q$3,统调负荷!$C:$C,$A47)/10,"")</f>
        <v/>
      </c>
      <c r="R47" s="82">
        <f>IFERROR(AVERAGEIFS(统调负荷!$Q:$Q,统调负荷!$B:$B,R$3,统调负荷!$C:$C,$A47)/10,"")</f>
        <v/>
      </c>
      <c r="S47" s="82">
        <f>IFERROR(AVERAGEIFS(统调负荷!$Q:$Q,统调负荷!$B:$B,S$3,统调负荷!$C:$C,$A47)/10,"")</f>
        <v/>
      </c>
      <c r="T47" s="82">
        <f>IFERROR(AVERAGEIFS(统调负荷!$Q:$Q,统调负荷!$B:$B,T$3,统调负荷!$C:$C,$A47)/10,"")</f>
        <v/>
      </c>
      <c r="U47" s="82">
        <f>IFERROR(AVERAGEIFS(统调负荷!$Q:$Q,统调负荷!$B:$B,U$3,统调负荷!$C:$C,$A47)/10,"")</f>
        <v/>
      </c>
      <c r="V47" s="82">
        <f>IFERROR(AVERAGEIFS(统调负荷!$Q:$Q,统调负荷!$B:$B,V$3,统调负荷!$C:$C,$A47)/10,"")</f>
        <v/>
      </c>
      <c r="W47" s="82">
        <f>IFERROR(AVERAGEIFS(统调负荷!$Q:$Q,统调负荷!$B:$B,W$3,统调负荷!$C:$C,$A47)/10,"")</f>
        <v/>
      </c>
      <c r="X47" s="82">
        <f>IFERROR(AVERAGEIFS(统调负荷!$Q:$Q,统调负荷!$B:$B,X$3,统调负荷!$C:$C,$A47)/10,"")</f>
        <v/>
      </c>
      <c r="Y47" s="82">
        <f>IFERROR(AVERAGEIFS(统调负荷!$Q:$Q,统调负荷!$B:$B,Y$3,统调负荷!$C:$C,$A47)/10,"")</f>
        <v/>
      </c>
      <c r="Z47" s="82">
        <f>IFERROR(AVERAGEIFS(统调负荷!$Q:$Q,统调负荷!$B:$B,Z$3,统调负荷!$C:$C,$A47)/10,"")</f>
        <v/>
      </c>
      <c r="AA47" s="82">
        <f>IFERROR(AVERAGEIFS(统调负荷!$Q:$Q,统调负荷!$B:$B,AA$3,统调负荷!$C:$C,$A47)/10,"")</f>
        <v/>
      </c>
      <c r="AB47" s="82">
        <f>IFERROR(AVERAGEIFS(统调负荷!$Q:$Q,统调负荷!$B:$B,AB$3,统调负荷!$C:$C,$A47)/10,"")</f>
        <v/>
      </c>
      <c r="AC47" s="82">
        <f>IFERROR(AVERAGEIFS(统调负荷!$Q:$Q,统调负荷!$B:$B,AC$3,统调负荷!$C:$C,$A47)/10,"")</f>
        <v/>
      </c>
      <c r="AD47" s="82" t="n"/>
      <c r="AE47" s="30" t="n"/>
      <c r="AF47" s="107" t="n"/>
      <c r="AG47" s="107" t="n"/>
      <c r="AH47" s="107" t="n"/>
      <c r="AI47" s="107" t="n"/>
      <c r="AJ47" s="107" t="n"/>
      <c r="AK47" s="107" t="n"/>
      <c r="AL47" s="107" t="n"/>
      <c r="AM47" s="107" t="n"/>
      <c r="AN47" s="107" t="n"/>
      <c r="AO47" s="107" t="n"/>
      <c r="AP47" s="107" t="n"/>
      <c r="AQ47" s="107" t="n"/>
      <c r="AR47" s="107" t="n"/>
      <c r="AS47" s="107" t="n"/>
      <c r="AT47" s="107" t="n"/>
      <c r="AU47" s="107" t="n"/>
      <c r="AV47" s="107" t="n"/>
      <c r="AW47" s="107" t="n"/>
      <c r="AX47" s="107" t="n"/>
      <c r="AY47" s="107" t="n"/>
      <c r="AZ47" s="107" t="n"/>
      <c r="BA47" s="107" t="n"/>
      <c r="BB47" s="107" t="n"/>
      <c r="BC47" s="107" t="n"/>
    </row>
    <row r="48" customFormat="1" s="80">
      <c r="A48" s="97">
        <f>统调负荷24小时!A48</f>
        <v/>
      </c>
      <c r="B48" s="110" t="inlineStr">
        <is>
          <t>预测</t>
        </is>
      </c>
      <c r="C48" s="84">
        <f>IFERROR(AVERAGE(F48:AC48),"")</f>
        <v/>
      </c>
      <c r="D48" s="91">
        <f>IFERROR(MAX(F48:AC48),"")</f>
        <v/>
      </c>
      <c r="E48" s="91">
        <f>IFERROR(MIN(F48:AC48),"")</f>
        <v/>
      </c>
      <c r="F48" s="82">
        <f>IFERROR(AVERAGEIFS(统调负荷!$H:$H,统调负荷!$B:$B,F$3,统调负荷!$C:$C,$A48)/10,"")</f>
        <v/>
      </c>
      <c r="G48" s="82">
        <f>IFERROR(AVERAGEIFS(统调负荷!$H:$H,统调负荷!$B:$B,G$3,统调负荷!$C:$C,$A48)/10,"")</f>
        <v/>
      </c>
      <c r="H48" s="82">
        <f>IFERROR(AVERAGEIFS(统调负荷!$H:$H,统调负荷!$B:$B,H$3,统调负荷!$C:$C,$A48)/10,"")</f>
        <v/>
      </c>
      <c r="I48" s="82">
        <f>IFERROR(AVERAGEIFS(统调负荷!$H:$H,统调负荷!$B:$B,I$3,统调负荷!$C:$C,$A48)/10,"")</f>
        <v/>
      </c>
      <c r="J48" s="82">
        <f>IFERROR(AVERAGEIFS(统调负荷!$H:$H,统调负荷!$B:$B,J$3,统调负荷!$C:$C,$A48)/10,"")</f>
        <v/>
      </c>
      <c r="K48" s="82">
        <f>IFERROR(AVERAGEIFS(统调负荷!$H:$H,统调负荷!$B:$B,K$3,统调负荷!$C:$C,$A48)/10,"")</f>
        <v/>
      </c>
      <c r="L48" s="82">
        <f>IFERROR(AVERAGEIFS(统调负荷!$H:$H,统调负荷!$B:$B,L$3,统调负荷!$C:$C,$A48)/10,"")</f>
        <v/>
      </c>
      <c r="M48" s="82">
        <f>IFERROR(AVERAGEIFS(统调负荷!$H:$H,统调负荷!$B:$B,M$3,统调负荷!$C:$C,$A48)/10,"")</f>
        <v/>
      </c>
      <c r="N48" s="82">
        <f>IFERROR(AVERAGEIFS(统调负荷!$H:$H,统调负荷!$B:$B,N$3,统调负荷!$C:$C,$A48)/10,"")</f>
        <v/>
      </c>
      <c r="O48" s="82">
        <f>IFERROR(AVERAGEIFS(统调负荷!$H:$H,统调负荷!$B:$B,O$3,统调负荷!$C:$C,$A48)/10,"")</f>
        <v/>
      </c>
      <c r="P48" s="82">
        <f>IFERROR(AVERAGEIFS(统调负荷!$H:$H,统调负荷!$B:$B,P$3,统调负荷!$C:$C,$A48)/10,"")</f>
        <v/>
      </c>
      <c r="Q48" s="82">
        <f>IFERROR(AVERAGEIFS(统调负荷!$H:$H,统调负荷!$B:$B,Q$3,统调负荷!$C:$C,$A48)/10,"")</f>
        <v/>
      </c>
      <c r="R48" s="82">
        <f>IFERROR(AVERAGEIFS(统调负荷!$H:$H,统调负荷!$B:$B,R$3,统调负荷!$C:$C,$A48)/10,"")</f>
        <v/>
      </c>
      <c r="S48" s="82">
        <f>IFERROR(AVERAGEIFS(统调负荷!$H:$H,统调负荷!$B:$B,S$3,统调负荷!$C:$C,$A48)/10,"")</f>
        <v/>
      </c>
      <c r="T48" s="82">
        <f>IFERROR(AVERAGEIFS(统调负荷!$H:$H,统调负荷!$B:$B,T$3,统调负荷!$C:$C,$A48)/10,"")</f>
        <v/>
      </c>
      <c r="U48" s="82">
        <f>IFERROR(AVERAGEIFS(统调负荷!$H:$H,统调负荷!$B:$B,U$3,统调负荷!$C:$C,$A48)/10,"")</f>
        <v/>
      </c>
      <c r="V48" s="82">
        <f>IFERROR(AVERAGEIFS(统调负荷!$H:$H,统调负荷!$B:$B,V$3,统调负荷!$C:$C,$A48)/10,"")</f>
        <v/>
      </c>
      <c r="W48" s="82">
        <f>IFERROR(AVERAGEIFS(统调负荷!$H:$H,统调负荷!$B:$B,W$3,统调负荷!$C:$C,$A48)/10,"")</f>
        <v/>
      </c>
      <c r="X48" s="82">
        <f>IFERROR(AVERAGEIFS(统调负荷!$H:$H,统调负荷!$B:$B,X$3,统调负荷!$C:$C,$A48)/10,"")</f>
        <v/>
      </c>
      <c r="Y48" s="82">
        <f>IFERROR(AVERAGEIFS(统调负荷!$H:$H,统调负荷!$B:$B,Y$3,统调负荷!$C:$C,$A48)/10,"")</f>
        <v/>
      </c>
      <c r="Z48" s="82">
        <f>IFERROR(AVERAGEIFS(统调负荷!$H:$H,统调负荷!$B:$B,Z$3,统调负荷!$C:$C,$A48)/10,"")</f>
        <v/>
      </c>
      <c r="AA48" s="82">
        <f>IFERROR(AVERAGEIFS(统调负荷!$H:$H,统调负荷!$B:$B,AA$3,统调负荷!$C:$C,$A48)/10,"")</f>
        <v/>
      </c>
      <c r="AB48" s="82">
        <f>IFERROR(AVERAGEIFS(统调负荷!$H:$H,统调负荷!$B:$B,AB$3,统调负荷!$C:$C,$A48)/10,"")</f>
        <v/>
      </c>
      <c r="AC48" s="82">
        <f>IFERROR(AVERAGEIFS(统调负荷!$H:$H,统调负荷!$B:$B,AC$3,统调负荷!$C:$C,$A48)/10,"")</f>
        <v/>
      </c>
      <c r="AD48" s="82" t="n"/>
      <c r="AE48" s="30" t="n"/>
      <c r="AF48" s="107" t="n"/>
      <c r="AG48" s="107" t="n"/>
      <c r="AH48" s="107" t="n"/>
      <c r="AI48" s="107" t="n"/>
      <c r="AJ48" s="107" t="n"/>
      <c r="AK48" s="107" t="n"/>
      <c r="AL48" s="107" t="n"/>
      <c r="AM48" s="107" t="n"/>
      <c r="AN48" s="107" t="n"/>
      <c r="AO48" s="107" t="n"/>
      <c r="AP48" s="107" t="n"/>
      <c r="AQ48" s="107" t="n"/>
      <c r="AR48" s="107" t="n"/>
      <c r="AS48" s="107" t="n"/>
      <c r="AT48" s="107" t="n"/>
      <c r="AU48" s="107" t="n"/>
      <c r="AV48" s="107" t="n"/>
      <c r="AW48" s="107" t="n"/>
      <c r="AX48" s="107" t="n"/>
      <c r="AY48" s="107" t="n"/>
      <c r="AZ48" s="107" t="n"/>
      <c r="BA48" s="107" t="n"/>
      <c r="BB48" s="107" t="n"/>
      <c r="BC48" s="107" t="n"/>
    </row>
    <row r="49" customFormat="1" s="80">
      <c r="A49" s="97">
        <f>统调负荷24小时!A49</f>
        <v/>
      </c>
      <c r="B49" s="110" t="inlineStr">
        <is>
          <t>实际</t>
        </is>
      </c>
      <c r="C49" s="84">
        <f>IFERROR(AVERAGE(F49:AC49),"")</f>
        <v/>
      </c>
      <c r="D49" s="91">
        <f>IFERROR(MAX(F49:AC49),"")</f>
        <v/>
      </c>
      <c r="E49" s="91">
        <f>IFERROR(MIN(F49:AC49),"")</f>
        <v/>
      </c>
      <c r="F49" s="82">
        <f>IFERROR(AVERAGEIFS(统调负荷!$Q:$Q,统调负荷!$B:$B,F$3,统调负荷!$C:$C,$A49)/10,"")</f>
        <v/>
      </c>
      <c r="G49" s="82">
        <f>IFERROR(AVERAGEIFS(统调负荷!$Q:$Q,统调负荷!$B:$B,G$3,统调负荷!$C:$C,$A49)/10,"")</f>
        <v/>
      </c>
      <c r="H49" s="82">
        <f>IFERROR(AVERAGEIFS(统调负荷!$Q:$Q,统调负荷!$B:$B,H$3,统调负荷!$C:$C,$A49)/10,"")</f>
        <v/>
      </c>
      <c r="I49" s="82">
        <f>IFERROR(AVERAGEIFS(统调负荷!$Q:$Q,统调负荷!$B:$B,I$3,统调负荷!$C:$C,$A49)/10,"")</f>
        <v/>
      </c>
      <c r="J49" s="82">
        <f>IFERROR(AVERAGEIFS(统调负荷!$Q:$Q,统调负荷!$B:$B,J$3,统调负荷!$C:$C,$A49)/10,"")</f>
        <v/>
      </c>
      <c r="K49" s="82">
        <f>IFERROR(AVERAGEIFS(统调负荷!$Q:$Q,统调负荷!$B:$B,K$3,统调负荷!$C:$C,$A49)/10,"")</f>
        <v/>
      </c>
      <c r="L49" s="82">
        <f>IFERROR(AVERAGEIFS(统调负荷!$Q:$Q,统调负荷!$B:$B,L$3,统调负荷!$C:$C,$A49)/10,"")</f>
        <v/>
      </c>
      <c r="M49" s="82">
        <f>IFERROR(AVERAGEIFS(统调负荷!$Q:$Q,统调负荷!$B:$B,M$3,统调负荷!$C:$C,$A49)/10,"")</f>
        <v/>
      </c>
      <c r="N49" s="82">
        <f>IFERROR(AVERAGEIFS(统调负荷!$Q:$Q,统调负荷!$B:$B,N$3,统调负荷!$C:$C,$A49)/10,"")</f>
        <v/>
      </c>
      <c r="O49" s="82">
        <f>IFERROR(AVERAGEIFS(统调负荷!$Q:$Q,统调负荷!$B:$B,O$3,统调负荷!$C:$C,$A49)/10,"")</f>
        <v/>
      </c>
      <c r="P49" s="82">
        <f>IFERROR(AVERAGEIFS(统调负荷!$Q:$Q,统调负荷!$B:$B,P$3,统调负荷!$C:$C,$A49)/10,"")</f>
        <v/>
      </c>
      <c r="Q49" s="82">
        <f>IFERROR(AVERAGEIFS(统调负荷!$Q:$Q,统调负荷!$B:$B,Q$3,统调负荷!$C:$C,$A49)/10,"")</f>
        <v/>
      </c>
      <c r="R49" s="82">
        <f>IFERROR(AVERAGEIFS(统调负荷!$Q:$Q,统调负荷!$B:$B,R$3,统调负荷!$C:$C,$A49)/10,"")</f>
        <v/>
      </c>
      <c r="S49" s="82">
        <f>IFERROR(AVERAGEIFS(统调负荷!$Q:$Q,统调负荷!$B:$B,S$3,统调负荷!$C:$C,$A49)/10,"")</f>
        <v/>
      </c>
      <c r="T49" s="82">
        <f>IFERROR(AVERAGEIFS(统调负荷!$Q:$Q,统调负荷!$B:$B,T$3,统调负荷!$C:$C,$A49)/10,"")</f>
        <v/>
      </c>
      <c r="U49" s="82">
        <f>IFERROR(AVERAGEIFS(统调负荷!$Q:$Q,统调负荷!$B:$B,U$3,统调负荷!$C:$C,$A49)/10,"")</f>
        <v/>
      </c>
      <c r="V49" s="82">
        <f>IFERROR(AVERAGEIFS(统调负荷!$Q:$Q,统调负荷!$B:$B,V$3,统调负荷!$C:$C,$A49)/10,"")</f>
        <v/>
      </c>
      <c r="W49" s="82">
        <f>IFERROR(AVERAGEIFS(统调负荷!$Q:$Q,统调负荷!$B:$B,W$3,统调负荷!$C:$C,$A49)/10,"")</f>
        <v/>
      </c>
      <c r="X49" s="82">
        <f>IFERROR(AVERAGEIFS(统调负荷!$Q:$Q,统调负荷!$B:$B,X$3,统调负荷!$C:$C,$A49)/10,"")</f>
        <v/>
      </c>
      <c r="Y49" s="82">
        <f>IFERROR(AVERAGEIFS(统调负荷!$Q:$Q,统调负荷!$B:$B,Y$3,统调负荷!$C:$C,$A49)/10,"")</f>
        <v/>
      </c>
      <c r="Z49" s="82">
        <f>IFERROR(AVERAGEIFS(统调负荷!$Q:$Q,统调负荷!$B:$B,Z$3,统调负荷!$C:$C,$A49)/10,"")</f>
        <v/>
      </c>
      <c r="AA49" s="82">
        <f>IFERROR(AVERAGEIFS(统调负荷!$Q:$Q,统调负荷!$B:$B,AA$3,统调负荷!$C:$C,$A49)/10,"")</f>
        <v/>
      </c>
      <c r="AB49" s="82">
        <f>IFERROR(AVERAGEIFS(统调负荷!$Q:$Q,统调负荷!$B:$B,AB$3,统调负荷!$C:$C,$A49)/10,"")</f>
        <v/>
      </c>
      <c r="AC49" s="82">
        <f>IFERROR(AVERAGEIFS(统调负荷!$Q:$Q,统调负荷!$B:$B,AC$3,统调负荷!$C:$C,$A49)/10,"")</f>
        <v/>
      </c>
      <c r="AD49" s="82" t="n"/>
      <c r="AE49" s="30" t="n"/>
      <c r="AF49" s="107" t="n"/>
      <c r="AG49" s="107" t="n"/>
      <c r="AH49" s="107" t="n"/>
      <c r="AI49" s="107" t="n"/>
      <c r="AJ49" s="107" t="n"/>
      <c r="AK49" s="107" t="n"/>
      <c r="AL49" s="107" t="n"/>
      <c r="AM49" s="107" t="n"/>
      <c r="AN49" s="107" t="n"/>
      <c r="AO49" s="107" t="n"/>
      <c r="AP49" s="107" t="n"/>
      <c r="AQ49" s="107" t="n"/>
      <c r="AR49" s="107" t="n"/>
      <c r="AS49" s="107" t="n"/>
      <c r="AT49" s="107" t="n"/>
      <c r="AU49" s="107" t="n"/>
      <c r="AV49" s="107" t="n"/>
      <c r="AW49" s="107" t="n"/>
      <c r="AX49" s="107" t="n"/>
      <c r="AY49" s="107" t="n"/>
      <c r="AZ49" s="107" t="n"/>
      <c r="BA49" s="107" t="n"/>
      <c r="BB49" s="107" t="n"/>
      <c r="BC49" s="107" t="n"/>
    </row>
    <row r="50" customFormat="1" s="80">
      <c r="A50" s="97">
        <f>统调负荷24小时!A50</f>
        <v/>
      </c>
      <c r="B50" s="110" t="inlineStr">
        <is>
          <t>预测</t>
        </is>
      </c>
      <c r="C50" s="84">
        <f>IFERROR(AVERAGE(F50:AC50),"")</f>
        <v/>
      </c>
      <c r="D50" s="91">
        <f>IFERROR(MAX(F50:AC50),"")</f>
        <v/>
      </c>
      <c r="E50" s="91">
        <f>IFERROR(MIN(F50:AC50),"")</f>
        <v/>
      </c>
      <c r="F50" s="82">
        <f>IFERROR(AVERAGEIFS(统调负荷!$H:$H,统调负荷!$B:$B,F$3,统调负荷!$C:$C,$A50)/10,"")</f>
        <v/>
      </c>
      <c r="G50" s="82">
        <f>IFERROR(AVERAGEIFS(统调负荷!$H:$H,统调负荷!$B:$B,G$3,统调负荷!$C:$C,$A50)/10,"")</f>
        <v/>
      </c>
      <c r="H50" s="82">
        <f>IFERROR(AVERAGEIFS(统调负荷!$H:$H,统调负荷!$B:$B,H$3,统调负荷!$C:$C,$A50)/10,"")</f>
        <v/>
      </c>
      <c r="I50" s="82">
        <f>IFERROR(AVERAGEIFS(统调负荷!$H:$H,统调负荷!$B:$B,I$3,统调负荷!$C:$C,$A50)/10,"")</f>
        <v/>
      </c>
      <c r="J50" s="82">
        <f>IFERROR(AVERAGEIFS(统调负荷!$H:$H,统调负荷!$B:$B,J$3,统调负荷!$C:$C,$A50)/10,"")</f>
        <v/>
      </c>
      <c r="K50" s="82">
        <f>IFERROR(AVERAGEIFS(统调负荷!$H:$H,统调负荷!$B:$B,K$3,统调负荷!$C:$C,$A50)/10,"")</f>
        <v/>
      </c>
      <c r="L50" s="82">
        <f>IFERROR(AVERAGEIFS(统调负荷!$H:$H,统调负荷!$B:$B,L$3,统调负荷!$C:$C,$A50)/10,"")</f>
        <v/>
      </c>
      <c r="M50" s="82">
        <f>IFERROR(AVERAGEIFS(统调负荷!$H:$H,统调负荷!$B:$B,M$3,统调负荷!$C:$C,$A50)/10,"")</f>
        <v/>
      </c>
      <c r="N50" s="82">
        <f>IFERROR(AVERAGEIFS(统调负荷!$H:$H,统调负荷!$B:$B,N$3,统调负荷!$C:$C,$A50)/10,"")</f>
        <v/>
      </c>
      <c r="O50" s="82">
        <f>IFERROR(AVERAGEIFS(统调负荷!$H:$H,统调负荷!$B:$B,O$3,统调负荷!$C:$C,$A50)/10,"")</f>
        <v/>
      </c>
      <c r="P50" s="82">
        <f>IFERROR(AVERAGEIFS(统调负荷!$H:$H,统调负荷!$B:$B,P$3,统调负荷!$C:$C,$A50)/10,"")</f>
        <v/>
      </c>
      <c r="Q50" s="82">
        <f>IFERROR(AVERAGEIFS(统调负荷!$H:$H,统调负荷!$B:$B,Q$3,统调负荷!$C:$C,$A50)/10,"")</f>
        <v/>
      </c>
      <c r="R50" s="82">
        <f>IFERROR(AVERAGEIFS(统调负荷!$H:$H,统调负荷!$B:$B,R$3,统调负荷!$C:$C,$A50)/10,"")</f>
        <v/>
      </c>
      <c r="S50" s="82">
        <f>IFERROR(AVERAGEIFS(统调负荷!$H:$H,统调负荷!$B:$B,S$3,统调负荷!$C:$C,$A50)/10,"")</f>
        <v/>
      </c>
      <c r="T50" s="82">
        <f>IFERROR(AVERAGEIFS(统调负荷!$H:$H,统调负荷!$B:$B,T$3,统调负荷!$C:$C,$A50)/10,"")</f>
        <v/>
      </c>
      <c r="U50" s="82">
        <f>IFERROR(AVERAGEIFS(统调负荷!$H:$H,统调负荷!$B:$B,U$3,统调负荷!$C:$C,$A50)/10,"")</f>
        <v/>
      </c>
      <c r="V50" s="82">
        <f>IFERROR(AVERAGEIFS(统调负荷!$H:$H,统调负荷!$B:$B,V$3,统调负荷!$C:$C,$A50)/10,"")</f>
        <v/>
      </c>
      <c r="W50" s="82">
        <f>IFERROR(AVERAGEIFS(统调负荷!$H:$H,统调负荷!$B:$B,W$3,统调负荷!$C:$C,$A50)/10,"")</f>
        <v/>
      </c>
      <c r="X50" s="82">
        <f>IFERROR(AVERAGEIFS(统调负荷!$H:$H,统调负荷!$B:$B,X$3,统调负荷!$C:$C,$A50)/10,"")</f>
        <v/>
      </c>
      <c r="Y50" s="82">
        <f>IFERROR(AVERAGEIFS(统调负荷!$H:$H,统调负荷!$B:$B,Y$3,统调负荷!$C:$C,$A50)/10,"")</f>
        <v/>
      </c>
      <c r="Z50" s="82">
        <f>IFERROR(AVERAGEIFS(统调负荷!$H:$H,统调负荷!$B:$B,Z$3,统调负荷!$C:$C,$A50)/10,"")</f>
        <v/>
      </c>
      <c r="AA50" s="82">
        <f>IFERROR(AVERAGEIFS(统调负荷!$H:$H,统调负荷!$B:$B,AA$3,统调负荷!$C:$C,$A50)/10,"")</f>
        <v/>
      </c>
      <c r="AB50" s="82">
        <f>IFERROR(AVERAGEIFS(统调负荷!$H:$H,统调负荷!$B:$B,AB$3,统调负荷!$C:$C,$A50)/10,"")</f>
        <v/>
      </c>
      <c r="AC50" s="82">
        <f>IFERROR(AVERAGEIFS(统调负荷!$H:$H,统调负荷!$B:$B,AC$3,统调负荷!$C:$C,$A50)/10,"")</f>
        <v/>
      </c>
      <c r="AD50" s="82" t="n"/>
      <c r="AE50" s="30" t="n"/>
      <c r="AF50" s="107" t="n"/>
      <c r="AG50" s="107" t="n"/>
      <c r="AH50" s="107" t="n"/>
      <c r="AI50" s="107" t="n"/>
      <c r="AJ50" s="107" t="n"/>
      <c r="AK50" s="107" t="n"/>
      <c r="AL50" s="107" t="n"/>
      <c r="AM50" s="107" t="n"/>
      <c r="AN50" s="107" t="n"/>
      <c r="AO50" s="107" t="n"/>
      <c r="AP50" s="107" t="n"/>
      <c r="AQ50" s="107" t="n"/>
      <c r="AR50" s="107" t="n"/>
      <c r="AS50" s="107" t="n"/>
      <c r="AT50" s="107" t="n"/>
      <c r="AU50" s="107" t="n"/>
      <c r="AV50" s="107" t="n"/>
      <c r="AW50" s="107" t="n"/>
      <c r="AX50" s="107" t="n"/>
      <c r="AY50" s="107" t="n"/>
      <c r="AZ50" s="107" t="n"/>
      <c r="BA50" s="107" t="n"/>
      <c r="BB50" s="107" t="n"/>
      <c r="BC50" s="107" t="n"/>
    </row>
    <row r="51" customFormat="1" s="80">
      <c r="A51" s="97">
        <f>统调负荷24小时!A51</f>
        <v/>
      </c>
      <c r="B51" s="110" t="inlineStr">
        <is>
          <t>实际</t>
        </is>
      </c>
      <c r="C51" s="84">
        <f>IFERROR(AVERAGE(F51:AC51),"")</f>
        <v/>
      </c>
      <c r="D51" s="91">
        <f>IFERROR(MAX(F51:AC51),"")</f>
        <v/>
      </c>
      <c r="E51" s="91">
        <f>IFERROR(MIN(F51:AC51),"")</f>
        <v/>
      </c>
      <c r="F51" s="82">
        <f>IFERROR(AVERAGEIFS(统调负荷!$Q:$Q,统调负荷!$B:$B,F$3,统调负荷!$C:$C,$A51)/10,"")</f>
        <v/>
      </c>
      <c r="G51" s="82">
        <f>IFERROR(AVERAGEIFS(统调负荷!$Q:$Q,统调负荷!$B:$B,G$3,统调负荷!$C:$C,$A51)/10,"")</f>
        <v/>
      </c>
      <c r="H51" s="82">
        <f>IFERROR(AVERAGEIFS(统调负荷!$Q:$Q,统调负荷!$B:$B,H$3,统调负荷!$C:$C,$A51)/10,"")</f>
        <v/>
      </c>
      <c r="I51" s="82">
        <f>IFERROR(AVERAGEIFS(统调负荷!$Q:$Q,统调负荷!$B:$B,I$3,统调负荷!$C:$C,$A51)/10,"")</f>
        <v/>
      </c>
      <c r="J51" s="82">
        <f>IFERROR(AVERAGEIFS(统调负荷!$Q:$Q,统调负荷!$B:$B,J$3,统调负荷!$C:$C,$A51)/10,"")</f>
        <v/>
      </c>
      <c r="K51" s="82">
        <f>IFERROR(AVERAGEIFS(统调负荷!$Q:$Q,统调负荷!$B:$B,K$3,统调负荷!$C:$C,$A51)/10,"")</f>
        <v/>
      </c>
      <c r="L51" s="82">
        <f>IFERROR(AVERAGEIFS(统调负荷!$Q:$Q,统调负荷!$B:$B,L$3,统调负荷!$C:$C,$A51)/10,"")</f>
        <v/>
      </c>
      <c r="M51" s="82">
        <f>IFERROR(AVERAGEIFS(统调负荷!$Q:$Q,统调负荷!$B:$B,M$3,统调负荷!$C:$C,$A51)/10,"")</f>
        <v/>
      </c>
      <c r="N51" s="82">
        <f>IFERROR(AVERAGEIFS(统调负荷!$Q:$Q,统调负荷!$B:$B,N$3,统调负荷!$C:$C,$A51)/10,"")</f>
        <v/>
      </c>
      <c r="O51" s="82">
        <f>IFERROR(AVERAGEIFS(统调负荷!$Q:$Q,统调负荷!$B:$B,O$3,统调负荷!$C:$C,$A51)/10,"")</f>
        <v/>
      </c>
      <c r="P51" s="82">
        <f>IFERROR(AVERAGEIFS(统调负荷!$Q:$Q,统调负荷!$B:$B,P$3,统调负荷!$C:$C,$A51)/10,"")</f>
        <v/>
      </c>
      <c r="Q51" s="82">
        <f>IFERROR(AVERAGEIFS(统调负荷!$Q:$Q,统调负荷!$B:$B,Q$3,统调负荷!$C:$C,$A51)/10,"")</f>
        <v/>
      </c>
      <c r="R51" s="82">
        <f>IFERROR(AVERAGEIFS(统调负荷!$Q:$Q,统调负荷!$B:$B,R$3,统调负荷!$C:$C,$A51)/10,"")</f>
        <v/>
      </c>
      <c r="S51" s="82">
        <f>IFERROR(AVERAGEIFS(统调负荷!$Q:$Q,统调负荷!$B:$B,S$3,统调负荷!$C:$C,$A51)/10,"")</f>
        <v/>
      </c>
      <c r="T51" s="82">
        <f>IFERROR(AVERAGEIFS(统调负荷!$Q:$Q,统调负荷!$B:$B,T$3,统调负荷!$C:$C,$A51)/10,"")</f>
        <v/>
      </c>
      <c r="U51" s="82">
        <f>IFERROR(AVERAGEIFS(统调负荷!$Q:$Q,统调负荷!$B:$B,U$3,统调负荷!$C:$C,$A51)/10,"")</f>
        <v/>
      </c>
      <c r="V51" s="82">
        <f>IFERROR(AVERAGEIFS(统调负荷!$Q:$Q,统调负荷!$B:$B,V$3,统调负荷!$C:$C,$A51)/10,"")</f>
        <v/>
      </c>
      <c r="W51" s="82">
        <f>IFERROR(AVERAGEIFS(统调负荷!$Q:$Q,统调负荷!$B:$B,W$3,统调负荷!$C:$C,$A51)/10,"")</f>
        <v/>
      </c>
      <c r="X51" s="82">
        <f>IFERROR(AVERAGEIFS(统调负荷!$Q:$Q,统调负荷!$B:$B,X$3,统调负荷!$C:$C,$A51)/10,"")</f>
        <v/>
      </c>
      <c r="Y51" s="82">
        <f>IFERROR(AVERAGEIFS(统调负荷!$Q:$Q,统调负荷!$B:$B,Y$3,统调负荷!$C:$C,$A51)/10,"")</f>
        <v/>
      </c>
      <c r="Z51" s="82">
        <f>IFERROR(AVERAGEIFS(统调负荷!$Q:$Q,统调负荷!$B:$B,Z$3,统调负荷!$C:$C,$A51)/10,"")</f>
        <v/>
      </c>
      <c r="AA51" s="82">
        <f>IFERROR(AVERAGEIFS(统调负荷!$Q:$Q,统调负荷!$B:$B,AA$3,统调负荷!$C:$C,$A51)/10,"")</f>
        <v/>
      </c>
      <c r="AB51" s="82">
        <f>IFERROR(AVERAGEIFS(统调负荷!$Q:$Q,统调负荷!$B:$B,AB$3,统调负荷!$C:$C,$A51)/10,"")</f>
        <v/>
      </c>
      <c r="AC51" s="82">
        <f>IFERROR(AVERAGEIFS(统调负荷!$Q:$Q,统调负荷!$B:$B,AC$3,统调负荷!$C:$C,$A51)/10,"")</f>
        <v/>
      </c>
      <c r="AD51" s="82" t="n"/>
      <c r="AE51" s="30" t="n"/>
      <c r="AF51" s="107" t="n"/>
      <c r="AG51" s="107" t="n"/>
      <c r="AH51" s="107" t="n"/>
      <c r="AI51" s="107" t="n"/>
      <c r="AJ51" s="107" t="n"/>
      <c r="AK51" s="107" t="n"/>
      <c r="AL51" s="107" t="n"/>
      <c r="AM51" s="107" t="n"/>
      <c r="AN51" s="107" t="n"/>
      <c r="AO51" s="107" t="n"/>
      <c r="AP51" s="107" t="n"/>
      <c r="AQ51" s="107" t="n"/>
      <c r="AR51" s="107" t="n"/>
      <c r="AS51" s="107" t="n"/>
      <c r="AT51" s="107" t="n"/>
      <c r="AU51" s="107" t="n"/>
      <c r="AV51" s="107" t="n"/>
      <c r="AW51" s="107" t="n"/>
      <c r="AX51" s="107" t="n"/>
      <c r="AY51" s="107" t="n"/>
      <c r="AZ51" s="107" t="n"/>
      <c r="BA51" s="107" t="n"/>
      <c r="BB51" s="107" t="n"/>
      <c r="BC51" s="107" t="n"/>
    </row>
    <row r="52" customFormat="1" s="80">
      <c r="A52" s="97">
        <f>统调负荷24小时!A52</f>
        <v/>
      </c>
      <c r="B52" s="110" t="inlineStr">
        <is>
          <t>预测</t>
        </is>
      </c>
      <c r="C52" s="84">
        <f>IFERROR(AVERAGE(F52:AC52),"")</f>
        <v/>
      </c>
      <c r="D52" s="91">
        <f>IFERROR(MAX(F52:AC52),"")</f>
        <v/>
      </c>
      <c r="E52" s="91">
        <f>IFERROR(MIN(F52:AC52),"")</f>
        <v/>
      </c>
      <c r="F52" s="82">
        <f>IFERROR(AVERAGEIFS(统调负荷!$H:$H,统调负荷!$B:$B,F$3,统调负荷!$C:$C,$A52)/10,"")</f>
        <v/>
      </c>
      <c r="G52" s="82">
        <f>IFERROR(AVERAGEIFS(统调负荷!$H:$H,统调负荷!$B:$B,G$3,统调负荷!$C:$C,$A52)/10,"")</f>
        <v/>
      </c>
      <c r="H52" s="82">
        <f>IFERROR(AVERAGEIFS(统调负荷!$H:$H,统调负荷!$B:$B,H$3,统调负荷!$C:$C,$A52)/10,"")</f>
        <v/>
      </c>
      <c r="I52" s="82">
        <f>IFERROR(AVERAGEIFS(统调负荷!$H:$H,统调负荷!$B:$B,I$3,统调负荷!$C:$C,$A52)/10,"")</f>
        <v/>
      </c>
      <c r="J52" s="82">
        <f>IFERROR(AVERAGEIFS(统调负荷!$H:$H,统调负荷!$B:$B,J$3,统调负荷!$C:$C,$A52)/10,"")</f>
        <v/>
      </c>
      <c r="K52" s="82">
        <f>IFERROR(AVERAGEIFS(统调负荷!$H:$H,统调负荷!$B:$B,K$3,统调负荷!$C:$C,$A52)/10,"")</f>
        <v/>
      </c>
      <c r="L52" s="82">
        <f>IFERROR(AVERAGEIFS(统调负荷!$H:$H,统调负荷!$B:$B,L$3,统调负荷!$C:$C,$A52)/10,"")</f>
        <v/>
      </c>
      <c r="M52" s="82">
        <f>IFERROR(AVERAGEIFS(统调负荷!$H:$H,统调负荷!$B:$B,M$3,统调负荷!$C:$C,$A52)/10,"")</f>
        <v/>
      </c>
      <c r="N52" s="82">
        <f>IFERROR(AVERAGEIFS(统调负荷!$H:$H,统调负荷!$B:$B,N$3,统调负荷!$C:$C,$A52)/10,"")</f>
        <v/>
      </c>
      <c r="O52" s="82">
        <f>IFERROR(AVERAGEIFS(统调负荷!$H:$H,统调负荷!$B:$B,O$3,统调负荷!$C:$C,$A52)/10,"")</f>
        <v/>
      </c>
      <c r="P52" s="82">
        <f>IFERROR(AVERAGEIFS(统调负荷!$H:$H,统调负荷!$B:$B,P$3,统调负荷!$C:$C,$A52)/10,"")</f>
        <v/>
      </c>
      <c r="Q52" s="82">
        <f>IFERROR(AVERAGEIFS(统调负荷!$H:$H,统调负荷!$B:$B,Q$3,统调负荷!$C:$C,$A52)/10,"")</f>
        <v/>
      </c>
      <c r="R52" s="82">
        <f>IFERROR(AVERAGEIFS(统调负荷!$H:$H,统调负荷!$B:$B,R$3,统调负荷!$C:$C,$A52)/10,"")</f>
        <v/>
      </c>
      <c r="S52" s="82">
        <f>IFERROR(AVERAGEIFS(统调负荷!$H:$H,统调负荷!$B:$B,S$3,统调负荷!$C:$C,$A52)/10,"")</f>
        <v/>
      </c>
      <c r="T52" s="82">
        <f>IFERROR(AVERAGEIFS(统调负荷!$H:$H,统调负荷!$B:$B,T$3,统调负荷!$C:$C,$A52)/10,"")</f>
        <v/>
      </c>
      <c r="U52" s="82">
        <f>IFERROR(AVERAGEIFS(统调负荷!$H:$H,统调负荷!$B:$B,U$3,统调负荷!$C:$C,$A52)/10,"")</f>
        <v/>
      </c>
      <c r="V52" s="82">
        <f>IFERROR(AVERAGEIFS(统调负荷!$H:$H,统调负荷!$B:$B,V$3,统调负荷!$C:$C,$A52)/10,"")</f>
        <v/>
      </c>
      <c r="W52" s="82">
        <f>IFERROR(AVERAGEIFS(统调负荷!$H:$H,统调负荷!$B:$B,W$3,统调负荷!$C:$C,$A52)/10,"")</f>
        <v/>
      </c>
      <c r="X52" s="82">
        <f>IFERROR(AVERAGEIFS(统调负荷!$H:$H,统调负荷!$B:$B,X$3,统调负荷!$C:$C,$A52)/10,"")</f>
        <v/>
      </c>
      <c r="Y52" s="82">
        <f>IFERROR(AVERAGEIFS(统调负荷!$H:$H,统调负荷!$B:$B,Y$3,统调负荷!$C:$C,$A52)/10,"")</f>
        <v/>
      </c>
      <c r="Z52" s="82">
        <f>IFERROR(AVERAGEIFS(统调负荷!$H:$H,统调负荷!$B:$B,Z$3,统调负荷!$C:$C,$A52)/10,"")</f>
        <v/>
      </c>
      <c r="AA52" s="82">
        <f>IFERROR(AVERAGEIFS(统调负荷!$H:$H,统调负荷!$B:$B,AA$3,统调负荷!$C:$C,$A52)/10,"")</f>
        <v/>
      </c>
      <c r="AB52" s="82">
        <f>IFERROR(AVERAGEIFS(统调负荷!$H:$H,统调负荷!$B:$B,AB$3,统调负荷!$C:$C,$A52)/10,"")</f>
        <v/>
      </c>
      <c r="AC52" s="82">
        <f>IFERROR(AVERAGEIFS(统调负荷!$H:$H,统调负荷!$B:$B,AC$3,统调负荷!$C:$C,$A52)/10,"")</f>
        <v/>
      </c>
      <c r="AD52" s="82" t="n"/>
      <c r="AE52" s="30" t="n"/>
      <c r="AF52" s="107" t="n"/>
      <c r="AG52" s="107" t="n"/>
      <c r="AH52" s="107" t="n"/>
      <c r="AI52" s="107" t="n"/>
      <c r="AJ52" s="107" t="n"/>
      <c r="AK52" s="107" t="n"/>
      <c r="AL52" s="107" t="n"/>
      <c r="AM52" s="107" t="n"/>
      <c r="AN52" s="107" t="n"/>
      <c r="AO52" s="107" t="n"/>
      <c r="AP52" s="107" t="n"/>
      <c r="AQ52" s="107" t="n"/>
      <c r="AR52" s="107" t="n"/>
      <c r="AS52" s="107" t="n"/>
      <c r="AT52" s="107" t="n"/>
      <c r="AU52" s="107" t="n"/>
      <c r="AV52" s="107" t="n"/>
      <c r="AW52" s="107" t="n"/>
      <c r="AX52" s="107" t="n"/>
      <c r="AY52" s="107" t="n"/>
      <c r="AZ52" s="107" t="n"/>
      <c r="BA52" s="107" t="n"/>
      <c r="BB52" s="107" t="n"/>
      <c r="BC52" s="107" t="n"/>
    </row>
    <row r="53" customFormat="1" s="80">
      <c r="A53" s="97">
        <f>统调负荷24小时!A53</f>
        <v/>
      </c>
      <c r="B53" s="110" t="inlineStr">
        <is>
          <t>实际</t>
        </is>
      </c>
      <c r="C53" s="84">
        <f>IFERROR(AVERAGE(F53:AC53),"")</f>
        <v/>
      </c>
      <c r="D53" s="91">
        <f>IFERROR(MAX(F53:AC53),"")</f>
        <v/>
      </c>
      <c r="E53" s="91">
        <f>IFERROR(MIN(F53:AC53),"")</f>
        <v/>
      </c>
      <c r="F53" s="82">
        <f>IFERROR(AVERAGEIFS(统调负荷!$Q:$Q,统调负荷!$B:$B,F$3,统调负荷!$C:$C,$A53)/10,"")</f>
        <v/>
      </c>
      <c r="G53" s="82">
        <f>IFERROR(AVERAGEIFS(统调负荷!$Q:$Q,统调负荷!$B:$B,G$3,统调负荷!$C:$C,$A53)/10,"")</f>
        <v/>
      </c>
      <c r="H53" s="82">
        <f>IFERROR(AVERAGEIFS(统调负荷!$Q:$Q,统调负荷!$B:$B,H$3,统调负荷!$C:$C,$A53)/10,"")</f>
        <v/>
      </c>
      <c r="I53" s="82">
        <f>IFERROR(AVERAGEIFS(统调负荷!$Q:$Q,统调负荷!$B:$B,I$3,统调负荷!$C:$C,$A53)/10,"")</f>
        <v/>
      </c>
      <c r="J53" s="82">
        <f>IFERROR(AVERAGEIFS(统调负荷!$Q:$Q,统调负荷!$B:$B,J$3,统调负荷!$C:$C,$A53)/10,"")</f>
        <v/>
      </c>
      <c r="K53" s="82">
        <f>IFERROR(AVERAGEIFS(统调负荷!$Q:$Q,统调负荷!$B:$B,K$3,统调负荷!$C:$C,$A53)/10,"")</f>
        <v/>
      </c>
      <c r="L53" s="82">
        <f>IFERROR(AVERAGEIFS(统调负荷!$Q:$Q,统调负荷!$B:$B,L$3,统调负荷!$C:$C,$A53)/10,"")</f>
        <v/>
      </c>
      <c r="M53" s="82">
        <f>IFERROR(AVERAGEIFS(统调负荷!$Q:$Q,统调负荷!$B:$B,M$3,统调负荷!$C:$C,$A53)/10,"")</f>
        <v/>
      </c>
      <c r="N53" s="82">
        <f>IFERROR(AVERAGEIFS(统调负荷!$Q:$Q,统调负荷!$B:$B,N$3,统调负荷!$C:$C,$A53)/10,"")</f>
        <v/>
      </c>
      <c r="O53" s="82">
        <f>IFERROR(AVERAGEIFS(统调负荷!$Q:$Q,统调负荷!$B:$B,O$3,统调负荷!$C:$C,$A53)/10,"")</f>
        <v/>
      </c>
      <c r="P53" s="82">
        <f>IFERROR(AVERAGEIFS(统调负荷!$Q:$Q,统调负荷!$B:$B,P$3,统调负荷!$C:$C,$A53)/10,"")</f>
        <v/>
      </c>
      <c r="Q53" s="82">
        <f>IFERROR(AVERAGEIFS(统调负荷!$Q:$Q,统调负荷!$B:$B,Q$3,统调负荷!$C:$C,$A53)/10,"")</f>
        <v/>
      </c>
      <c r="R53" s="82">
        <f>IFERROR(AVERAGEIFS(统调负荷!$Q:$Q,统调负荷!$B:$B,R$3,统调负荷!$C:$C,$A53)/10,"")</f>
        <v/>
      </c>
      <c r="S53" s="82">
        <f>IFERROR(AVERAGEIFS(统调负荷!$Q:$Q,统调负荷!$B:$B,S$3,统调负荷!$C:$C,$A53)/10,"")</f>
        <v/>
      </c>
      <c r="T53" s="82">
        <f>IFERROR(AVERAGEIFS(统调负荷!$Q:$Q,统调负荷!$B:$B,T$3,统调负荷!$C:$C,$A53)/10,"")</f>
        <v/>
      </c>
      <c r="U53" s="82">
        <f>IFERROR(AVERAGEIFS(统调负荷!$Q:$Q,统调负荷!$B:$B,U$3,统调负荷!$C:$C,$A53)/10,"")</f>
        <v/>
      </c>
      <c r="V53" s="82">
        <f>IFERROR(AVERAGEIFS(统调负荷!$Q:$Q,统调负荷!$B:$B,V$3,统调负荷!$C:$C,$A53)/10,"")</f>
        <v/>
      </c>
      <c r="W53" s="82">
        <f>IFERROR(AVERAGEIFS(统调负荷!$Q:$Q,统调负荷!$B:$B,W$3,统调负荷!$C:$C,$A53)/10,"")</f>
        <v/>
      </c>
      <c r="X53" s="82">
        <f>IFERROR(AVERAGEIFS(统调负荷!$Q:$Q,统调负荷!$B:$B,X$3,统调负荷!$C:$C,$A53)/10,"")</f>
        <v/>
      </c>
      <c r="Y53" s="82">
        <f>IFERROR(AVERAGEIFS(统调负荷!$Q:$Q,统调负荷!$B:$B,Y$3,统调负荷!$C:$C,$A53)/10,"")</f>
        <v/>
      </c>
      <c r="Z53" s="82">
        <f>IFERROR(AVERAGEIFS(统调负荷!$Q:$Q,统调负荷!$B:$B,Z$3,统调负荷!$C:$C,$A53)/10,"")</f>
        <v/>
      </c>
      <c r="AA53" s="82">
        <f>IFERROR(AVERAGEIFS(统调负荷!$Q:$Q,统调负荷!$B:$B,AA$3,统调负荷!$C:$C,$A53)/10,"")</f>
        <v/>
      </c>
      <c r="AB53" s="82">
        <f>IFERROR(AVERAGEIFS(统调负荷!$Q:$Q,统调负荷!$B:$B,AB$3,统调负荷!$C:$C,$A53)/10,"")</f>
        <v/>
      </c>
      <c r="AC53" s="82">
        <f>IFERROR(AVERAGEIFS(统调负荷!$Q:$Q,统调负荷!$B:$B,AC$3,统调负荷!$C:$C,$A53)/10,"")</f>
        <v/>
      </c>
      <c r="AD53" s="82" t="n"/>
      <c r="AE53" s="30" t="n"/>
      <c r="AF53" s="107" t="n"/>
      <c r="AG53" s="107" t="n"/>
      <c r="AH53" s="107" t="n"/>
      <c r="AI53" s="107" t="n"/>
      <c r="AJ53" s="107" t="n"/>
      <c r="AK53" s="107" t="n"/>
      <c r="AL53" s="107" t="n"/>
      <c r="AM53" s="107" t="n"/>
      <c r="AN53" s="107" t="n"/>
      <c r="AO53" s="107" t="n"/>
      <c r="AP53" s="107" t="n"/>
      <c r="AQ53" s="107" t="n"/>
      <c r="AR53" s="107" t="n"/>
      <c r="AS53" s="107" t="n"/>
      <c r="AT53" s="107" t="n"/>
      <c r="AU53" s="107" t="n"/>
      <c r="AV53" s="107" t="n"/>
      <c r="AW53" s="107" t="n"/>
      <c r="AX53" s="107" t="n"/>
      <c r="AY53" s="107" t="n"/>
      <c r="AZ53" s="107" t="n"/>
      <c r="BA53" s="107" t="n"/>
      <c r="BB53" s="107" t="n"/>
      <c r="BC53" s="107" t="n"/>
    </row>
    <row r="54" customFormat="1" s="80">
      <c r="A54" s="97">
        <f>统调负荷24小时!A54</f>
        <v/>
      </c>
      <c r="B54" s="110" t="inlineStr">
        <is>
          <t>预测</t>
        </is>
      </c>
      <c r="C54" s="84">
        <f>IFERROR(AVERAGE(F54:AC54),"")</f>
        <v/>
      </c>
      <c r="D54" s="91">
        <f>IFERROR(MAX(F54:AC54),"")</f>
        <v/>
      </c>
      <c r="E54" s="91">
        <f>IFERROR(MIN(F54:AC54),"")</f>
        <v/>
      </c>
      <c r="F54" s="82">
        <f>IFERROR(AVERAGEIFS(统调负荷!$H:$H,统调负荷!$B:$B,F$3,统调负荷!$C:$C,$A54)/10,"")</f>
        <v/>
      </c>
      <c r="G54" s="82">
        <f>IFERROR(AVERAGEIFS(统调负荷!$H:$H,统调负荷!$B:$B,G$3,统调负荷!$C:$C,$A54)/10,"")</f>
        <v/>
      </c>
      <c r="H54" s="82">
        <f>IFERROR(AVERAGEIFS(统调负荷!$H:$H,统调负荷!$B:$B,H$3,统调负荷!$C:$C,$A54)/10,"")</f>
        <v/>
      </c>
      <c r="I54" s="82">
        <f>IFERROR(AVERAGEIFS(统调负荷!$H:$H,统调负荷!$B:$B,I$3,统调负荷!$C:$C,$A54)/10,"")</f>
        <v/>
      </c>
      <c r="J54" s="82">
        <f>IFERROR(AVERAGEIFS(统调负荷!$H:$H,统调负荷!$B:$B,J$3,统调负荷!$C:$C,$A54)/10,"")</f>
        <v/>
      </c>
      <c r="K54" s="82">
        <f>IFERROR(AVERAGEIFS(统调负荷!$H:$H,统调负荷!$B:$B,K$3,统调负荷!$C:$C,$A54)/10,"")</f>
        <v/>
      </c>
      <c r="L54" s="82">
        <f>IFERROR(AVERAGEIFS(统调负荷!$H:$H,统调负荷!$B:$B,L$3,统调负荷!$C:$C,$A54)/10,"")</f>
        <v/>
      </c>
      <c r="M54" s="82">
        <f>IFERROR(AVERAGEIFS(统调负荷!$H:$H,统调负荷!$B:$B,M$3,统调负荷!$C:$C,$A54)/10,"")</f>
        <v/>
      </c>
      <c r="N54" s="82">
        <f>IFERROR(AVERAGEIFS(统调负荷!$H:$H,统调负荷!$B:$B,N$3,统调负荷!$C:$C,$A54)/10,"")</f>
        <v/>
      </c>
      <c r="O54" s="82">
        <f>IFERROR(AVERAGEIFS(统调负荷!$H:$H,统调负荷!$B:$B,O$3,统调负荷!$C:$C,$A54)/10,"")</f>
        <v/>
      </c>
      <c r="P54" s="82">
        <f>IFERROR(AVERAGEIFS(统调负荷!$H:$H,统调负荷!$B:$B,P$3,统调负荷!$C:$C,$A54)/10,"")</f>
        <v/>
      </c>
      <c r="Q54" s="82">
        <f>IFERROR(AVERAGEIFS(统调负荷!$H:$H,统调负荷!$B:$B,Q$3,统调负荷!$C:$C,$A54)/10,"")</f>
        <v/>
      </c>
      <c r="R54" s="82">
        <f>IFERROR(AVERAGEIFS(统调负荷!$H:$H,统调负荷!$B:$B,R$3,统调负荷!$C:$C,$A54)/10,"")</f>
        <v/>
      </c>
      <c r="S54" s="82">
        <f>IFERROR(AVERAGEIFS(统调负荷!$H:$H,统调负荷!$B:$B,S$3,统调负荷!$C:$C,$A54)/10,"")</f>
        <v/>
      </c>
      <c r="T54" s="82">
        <f>IFERROR(AVERAGEIFS(统调负荷!$H:$H,统调负荷!$B:$B,T$3,统调负荷!$C:$C,$A54)/10,"")</f>
        <v/>
      </c>
      <c r="U54" s="82">
        <f>IFERROR(AVERAGEIFS(统调负荷!$H:$H,统调负荷!$B:$B,U$3,统调负荷!$C:$C,$A54)/10,"")</f>
        <v/>
      </c>
      <c r="V54" s="82">
        <f>IFERROR(AVERAGEIFS(统调负荷!$H:$H,统调负荷!$B:$B,V$3,统调负荷!$C:$C,$A54)/10,"")</f>
        <v/>
      </c>
      <c r="W54" s="82">
        <f>IFERROR(AVERAGEIFS(统调负荷!$H:$H,统调负荷!$B:$B,W$3,统调负荷!$C:$C,$A54)/10,"")</f>
        <v/>
      </c>
      <c r="X54" s="82">
        <f>IFERROR(AVERAGEIFS(统调负荷!$H:$H,统调负荷!$B:$B,X$3,统调负荷!$C:$C,$A54)/10,"")</f>
        <v/>
      </c>
      <c r="Y54" s="82">
        <f>IFERROR(AVERAGEIFS(统调负荷!$H:$H,统调负荷!$B:$B,Y$3,统调负荷!$C:$C,$A54)/10,"")</f>
        <v/>
      </c>
      <c r="Z54" s="82">
        <f>IFERROR(AVERAGEIFS(统调负荷!$H:$H,统调负荷!$B:$B,Z$3,统调负荷!$C:$C,$A54)/10,"")</f>
        <v/>
      </c>
      <c r="AA54" s="82">
        <f>IFERROR(AVERAGEIFS(统调负荷!$H:$H,统调负荷!$B:$B,AA$3,统调负荷!$C:$C,$A54)/10,"")</f>
        <v/>
      </c>
      <c r="AB54" s="82">
        <f>IFERROR(AVERAGEIFS(统调负荷!$H:$H,统调负荷!$B:$B,AB$3,统调负荷!$C:$C,$A54)/10,"")</f>
        <v/>
      </c>
      <c r="AC54" s="82">
        <f>IFERROR(AVERAGEIFS(统调负荷!$H:$H,统调负荷!$B:$B,AC$3,统调负荷!$C:$C,$A54)/10,"")</f>
        <v/>
      </c>
      <c r="AD54" s="82" t="n"/>
      <c r="AE54" s="30" t="n"/>
      <c r="AF54" s="107" t="n"/>
      <c r="AG54" s="107" t="n"/>
      <c r="AH54" s="107" t="n"/>
      <c r="AI54" s="107" t="n"/>
      <c r="AJ54" s="107" t="n"/>
      <c r="AK54" s="107" t="n"/>
      <c r="AL54" s="107" t="n"/>
      <c r="AM54" s="107" t="n"/>
      <c r="AN54" s="107" t="n"/>
      <c r="AO54" s="107" t="n"/>
      <c r="AP54" s="107" t="n"/>
      <c r="AQ54" s="107" t="n"/>
      <c r="AR54" s="107" t="n"/>
      <c r="AS54" s="107" t="n"/>
      <c r="AT54" s="107" t="n"/>
      <c r="AU54" s="107" t="n"/>
      <c r="AV54" s="107" t="n"/>
      <c r="AW54" s="107" t="n"/>
      <c r="AX54" s="107" t="n"/>
      <c r="AY54" s="107" t="n"/>
      <c r="AZ54" s="107" t="n"/>
      <c r="BA54" s="107" t="n"/>
      <c r="BB54" s="107" t="n"/>
      <c r="BC54" s="107" t="n"/>
    </row>
    <row r="55" customFormat="1" s="80">
      <c r="A55" s="97">
        <f>统调负荷24小时!A55</f>
        <v/>
      </c>
      <c r="B55" s="110" t="inlineStr">
        <is>
          <t>实际</t>
        </is>
      </c>
      <c r="C55" s="84">
        <f>IFERROR(AVERAGE(F55:AC55),"")</f>
        <v/>
      </c>
      <c r="D55" s="91">
        <f>IFERROR(MAX(F55:AC55),"")</f>
        <v/>
      </c>
      <c r="E55" s="91">
        <f>IFERROR(MIN(F55:AC55),"")</f>
        <v/>
      </c>
      <c r="F55" s="82">
        <f>IFERROR(AVERAGEIFS(统调负荷!$Q:$Q,统调负荷!$B:$B,F$3,统调负荷!$C:$C,$A55)/10,"")</f>
        <v/>
      </c>
      <c r="G55" s="82">
        <f>IFERROR(AVERAGEIFS(统调负荷!$Q:$Q,统调负荷!$B:$B,G$3,统调负荷!$C:$C,$A55)/10,"")</f>
        <v/>
      </c>
      <c r="H55" s="82">
        <f>IFERROR(AVERAGEIFS(统调负荷!$Q:$Q,统调负荷!$B:$B,H$3,统调负荷!$C:$C,$A55)/10,"")</f>
        <v/>
      </c>
      <c r="I55" s="82">
        <f>IFERROR(AVERAGEIFS(统调负荷!$Q:$Q,统调负荷!$B:$B,I$3,统调负荷!$C:$C,$A55)/10,"")</f>
        <v/>
      </c>
      <c r="J55" s="82">
        <f>IFERROR(AVERAGEIFS(统调负荷!$Q:$Q,统调负荷!$B:$B,J$3,统调负荷!$C:$C,$A55)/10,"")</f>
        <v/>
      </c>
      <c r="K55" s="82">
        <f>IFERROR(AVERAGEIFS(统调负荷!$Q:$Q,统调负荷!$B:$B,K$3,统调负荷!$C:$C,$A55)/10,"")</f>
        <v/>
      </c>
      <c r="L55" s="82">
        <f>IFERROR(AVERAGEIFS(统调负荷!$Q:$Q,统调负荷!$B:$B,L$3,统调负荷!$C:$C,$A55)/10,"")</f>
        <v/>
      </c>
      <c r="M55" s="82">
        <f>IFERROR(AVERAGEIFS(统调负荷!$Q:$Q,统调负荷!$B:$B,M$3,统调负荷!$C:$C,$A55)/10,"")</f>
        <v/>
      </c>
      <c r="N55" s="82">
        <f>IFERROR(AVERAGEIFS(统调负荷!$Q:$Q,统调负荷!$B:$B,N$3,统调负荷!$C:$C,$A55)/10,"")</f>
        <v/>
      </c>
      <c r="O55" s="82">
        <f>IFERROR(AVERAGEIFS(统调负荷!$Q:$Q,统调负荷!$B:$B,O$3,统调负荷!$C:$C,$A55)/10,"")</f>
        <v/>
      </c>
      <c r="P55" s="82">
        <f>IFERROR(AVERAGEIFS(统调负荷!$Q:$Q,统调负荷!$B:$B,P$3,统调负荷!$C:$C,$A55)/10,"")</f>
        <v/>
      </c>
      <c r="Q55" s="82">
        <f>IFERROR(AVERAGEIFS(统调负荷!$Q:$Q,统调负荷!$B:$B,Q$3,统调负荷!$C:$C,$A55)/10,"")</f>
        <v/>
      </c>
      <c r="R55" s="82">
        <f>IFERROR(AVERAGEIFS(统调负荷!$Q:$Q,统调负荷!$B:$B,R$3,统调负荷!$C:$C,$A55)/10,"")</f>
        <v/>
      </c>
      <c r="S55" s="82">
        <f>IFERROR(AVERAGEIFS(统调负荷!$Q:$Q,统调负荷!$B:$B,S$3,统调负荷!$C:$C,$A55)/10,"")</f>
        <v/>
      </c>
      <c r="T55" s="82">
        <f>IFERROR(AVERAGEIFS(统调负荷!$Q:$Q,统调负荷!$B:$B,T$3,统调负荷!$C:$C,$A55)/10,"")</f>
        <v/>
      </c>
      <c r="U55" s="82">
        <f>IFERROR(AVERAGEIFS(统调负荷!$Q:$Q,统调负荷!$B:$B,U$3,统调负荷!$C:$C,$A55)/10,"")</f>
        <v/>
      </c>
      <c r="V55" s="82">
        <f>IFERROR(AVERAGEIFS(统调负荷!$Q:$Q,统调负荷!$B:$B,V$3,统调负荷!$C:$C,$A55)/10,"")</f>
        <v/>
      </c>
      <c r="W55" s="82">
        <f>IFERROR(AVERAGEIFS(统调负荷!$Q:$Q,统调负荷!$B:$B,W$3,统调负荷!$C:$C,$A55)/10,"")</f>
        <v/>
      </c>
      <c r="X55" s="82">
        <f>IFERROR(AVERAGEIFS(统调负荷!$Q:$Q,统调负荷!$B:$B,X$3,统调负荷!$C:$C,$A55)/10,"")</f>
        <v/>
      </c>
      <c r="Y55" s="82">
        <f>IFERROR(AVERAGEIFS(统调负荷!$Q:$Q,统调负荷!$B:$B,Y$3,统调负荷!$C:$C,$A55)/10,"")</f>
        <v/>
      </c>
      <c r="Z55" s="82">
        <f>IFERROR(AVERAGEIFS(统调负荷!$Q:$Q,统调负荷!$B:$B,Z$3,统调负荷!$C:$C,$A55)/10,"")</f>
        <v/>
      </c>
      <c r="AA55" s="82">
        <f>IFERROR(AVERAGEIFS(统调负荷!$Q:$Q,统调负荷!$B:$B,AA$3,统调负荷!$C:$C,$A55)/10,"")</f>
        <v/>
      </c>
      <c r="AB55" s="82">
        <f>IFERROR(AVERAGEIFS(统调负荷!$Q:$Q,统调负荷!$B:$B,AB$3,统调负荷!$C:$C,$A55)/10,"")</f>
        <v/>
      </c>
      <c r="AC55" s="82">
        <f>IFERROR(AVERAGEIFS(统调负荷!$Q:$Q,统调负荷!$B:$B,AC$3,统调负荷!$C:$C,$A55)/10,"")</f>
        <v/>
      </c>
      <c r="AD55" s="82" t="n"/>
      <c r="AE55" s="30" t="n"/>
      <c r="AF55" s="107" t="n"/>
      <c r="AG55" s="107" t="n"/>
      <c r="AH55" s="107" t="n"/>
      <c r="AI55" s="107" t="n"/>
      <c r="AJ55" s="107" t="n"/>
      <c r="AK55" s="107" t="n"/>
      <c r="AL55" s="107" t="n"/>
      <c r="AM55" s="107" t="n"/>
      <c r="AN55" s="107" t="n"/>
      <c r="AO55" s="107" t="n"/>
      <c r="AP55" s="107" t="n"/>
      <c r="AQ55" s="107" t="n"/>
      <c r="AR55" s="107" t="n"/>
      <c r="AS55" s="107" t="n"/>
      <c r="AT55" s="107" t="n"/>
      <c r="AU55" s="107" t="n"/>
      <c r="AV55" s="107" t="n"/>
      <c r="AW55" s="107" t="n"/>
      <c r="AX55" s="107" t="n"/>
      <c r="AY55" s="107" t="n"/>
      <c r="AZ55" s="107" t="n"/>
      <c r="BA55" s="107" t="n"/>
      <c r="BB55" s="107" t="n"/>
      <c r="BC55" s="107" t="n"/>
    </row>
    <row r="56" customFormat="1" s="80">
      <c r="A56" s="97">
        <f>统调负荷24小时!A56</f>
        <v/>
      </c>
      <c r="B56" s="110" t="inlineStr">
        <is>
          <t>预测</t>
        </is>
      </c>
      <c r="C56" s="84">
        <f>IFERROR(AVERAGE(F56:AC56),"")</f>
        <v/>
      </c>
      <c r="D56" s="91">
        <f>IFERROR(MAX(F56:AC56),"")</f>
        <v/>
      </c>
      <c r="E56" s="91">
        <f>IFERROR(MIN(F56:AC56),"")</f>
        <v/>
      </c>
      <c r="F56" s="82">
        <f>IFERROR(AVERAGEIFS(统调负荷!$H:$H,统调负荷!$B:$B,F$3,统调负荷!$C:$C,$A56)/10,"")</f>
        <v/>
      </c>
      <c r="G56" s="82">
        <f>IFERROR(AVERAGEIFS(统调负荷!$H:$H,统调负荷!$B:$B,G$3,统调负荷!$C:$C,$A56)/10,"")</f>
        <v/>
      </c>
      <c r="H56" s="82">
        <f>IFERROR(AVERAGEIFS(统调负荷!$H:$H,统调负荷!$B:$B,H$3,统调负荷!$C:$C,$A56)/10,"")</f>
        <v/>
      </c>
      <c r="I56" s="82">
        <f>IFERROR(AVERAGEIFS(统调负荷!$H:$H,统调负荷!$B:$B,I$3,统调负荷!$C:$C,$A56)/10,"")</f>
        <v/>
      </c>
      <c r="J56" s="82">
        <f>IFERROR(AVERAGEIFS(统调负荷!$H:$H,统调负荷!$B:$B,J$3,统调负荷!$C:$C,$A56)/10,"")</f>
        <v/>
      </c>
      <c r="K56" s="82">
        <f>IFERROR(AVERAGEIFS(统调负荷!$H:$H,统调负荷!$B:$B,K$3,统调负荷!$C:$C,$A56)/10,"")</f>
        <v/>
      </c>
      <c r="L56" s="82">
        <f>IFERROR(AVERAGEIFS(统调负荷!$H:$H,统调负荷!$B:$B,L$3,统调负荷!$C:$C,$A56)/10,"")</f>
        <v/>
      </c>
      <c r="M56" s="82">
        <f>IFERROR(AVERAGEIFS(统调负荷!$H:$H,统调负荷!$B:$B,M$3,统调负荷!$C:$C,$A56)/10,"")</f>
        <v/>
      </c>
      <c r="N56" s="82">
        <f>IFERROR(AVERAGEIFS(统调负荷!$H:$H,统调负荷!$B:$B,N$3,统调负荷!$C:$C,$A56)/10,"")</f>
        <v/>
      </c>
      <c r="O56" s="82">
        <f>IFERROR(AVERAGEIFS(统调负荷!$H:$H,统调负荷!$B:$B,O$3,统调负荷!$C:$C,$A56)/10,"")</f>
        <v/>
      </c>
      <c r="P56" s="82">
        <f>IFERROR(AVERAGEIFS(统调负荷!$H:$H,统调负荷!$B:$B,P$3,统调负荷!$C:$C,$A56)/10,"")</f>
        <v/>
      </c>
      <c r="Q56" s="82">
        <f>IFERROR(AVERAGEIFS(统调负荷!$H:$H,统调负荷!$B:$B,Q$3,统调负荷!$C:$C,$A56)/10,"")</f>
        <v/>
      </c>
      <c r="R56" s="82">
        <f>IFERROR(AVERAGEIFS(统调负荷!$H:$H,统调负荷!$B:$B,R$3,统调负荷!$C:$C,$A56)/10,"")</f>
        <v/>
      </c>
      <c r="S56" s="82">
        <f>IFERROR(AVERAGEIFS(统调负荷!$H:$H,统调负荷!$B:$B,S$3,统调负荷!$C:$C,$A56)/10,"")</f>
        <v/>
      </c>
      <c r="T56" s="82">
        <f>IFERROR(AVERAGEIFS(统调负荷!$H:$H,统调负荷!$B:$B,T$3,统调负荷!$C:$C,$A56)/10,"")</f>
        <v/>
      </c>
      <c r="U56" s="82">
        <f>IFERROR(AVERAGEIFS(统调负荷!$H:$H,统调负荷!$B:$B,U$3,统调负荷!$C:$C,$A56)/10,"")</f>
        <v/>
      </c>
      <c r="V56" s="82">
        <f>IFERROR(AVERAGEIFS(统调负荷!$H:$H,统调负荷!$B:$B,V$3,统调负荷!$C:$C,$A56)/10,"")</f>
        <v/>
      </c>
      <c r="W56" s="82">
        <f>IFERROR(AVERAGEIFS(统调负荷!$H:$H,统调负荷!$B:$B,W$3,统调负荷!$C:$C,$A56)/10,"")</f>
        <v/>
      </c>
      <c r="X56" s="82">
        <f>IFERROR(AVERAGEIFS(统调负荷!$H:$H,统调负荷!$B:$B,X$3,统调负荷!$C:$C,$A56)/10,"")</f>
        <v/>
      </c>
      <c r="Y56" s="82">
        <f>IFERROR(AVERAGEIFS(统调负荷!$H:$H,统调负荷!$B:$B,Y$3,统调负荷!$C:$C,$A56)/10,"")</f>
        <v/>
      </c>
      <c r="Z56" s="82">
        <f>IFERROR(AVERAGEIFS(统调负荷!$H:$H,统调负荷!$B:$B,Z$3,统调负荷!$C:$C,$A56)/10,"")</f>
        <v/>
      </c>
      <c r="AA56" s="82">
        <f>IFERROR(AVERAGEIFS(统调负荷!$H:$H,统调负荷!$B:$B,AA$3,统调负荷!$C:$C,$A56)/10,"")</f>
        <v/>
      </c>
      <c r="AB56" s="82">
        <f>IFERROR(AVERAGEIFS(统调负荷!$H:$H,统调负荷!$B:$B,AB$3,统调负荷!$C:$C,$A56)/10,"")</f>
        <v/>
      </c>
      <c r="AC56" s="82">
        <f>IFERROR(AVERAGEIFS(统调负荷!$H:$H,统调负荷!$B:$B,AC$3,统调负荷!$C:$C,$A56)/10,"")</f>
        <v/>
      </c>
      <c r="AD56" s="82" t="n"/>
      <c r="AE56" s="30" t="n"/>
      <c r="AF56" s="107" t="n"/>
      <c r="AG56" s="107" t="n"/>
      <c r="AH56" s="107" t="n"/>
      <c r="AI56" s="107" t="n"/>
      <c r="AJ56" s="107" t="n"/>
      <c r="AK56" s="107" t="n"/>
      <c r="AL56" s="107" t="n"/>
      <c r="AM56" s="107" t="n"/>
      <c r="AN56" s="107" t="n"/>
      <c r="AO56" s="107" t="n"/>
      <c r="AP56" s="107" t="n"/>
      <c r="AQ56" s="107" t="n"/>
      <c r="AR56" s="107" t="n"/>
      <c r="AS56" s="107" t="n"/>
      <c r="AT56" s="107" t="n"/>
      <c r="AU56" s="107" t="n"/>
      <c r="AV56" s="107" t="n"/>
      <c r="AW56" s="107" t="n"/>
      <c r="AX56" s="107" t="n"/>
      <c r="AY56" s="107" t="n"/>
      <c r="AZ56" s="107" t="n"/>
      <c r="BA56" s="107" t="n"/>
      <c r="BB56" s="107" t="n"/>
      <c r="BC56" s="107" t="n"/>
    </row>
    <row r="57" customFormat="1" s="80">
      <c r="A57" s="97">
        <f>统调负荷24小时!A57</f>
        <v/>
      </c>
      <c r="B57" s="110" t="inlineStr">
        <is>
          <t>实际</t>
        </is>
      </c>
      <c r="C57" s="84">
        <f>IFERROR(AVERAGE(F57:AC57),"")</f>
        <v/>
      </c>
      <c r="D57" s="91">
        <f>IFERROR(MAX(F57:AC57),"")</f>
        <v/>
      </c>
      <c r="E57" s="91">
        <f>IFERROR(MIN(F57:AC57),"")</f>
        <v/>
      </c>
      <c r="F57" s="82">
        <f>IFERROR(AVERAGEIFS(统调负荷!$Q:$Q,统调负荷!$B:$B,F$3,统调负荷!$C:$C,$A57)/10,"")</f>
        <v/>
      </c>
      <c r="G57" s="82">
        <f>IFERROR(AVERAGEIFS(统调负荷!$Q:$Q,统调负荷!$B:$B,G$3,统调负荷!$C:$C,$A57)/10,"")</f>
        <v/>
      </c>
      <c r="H57" s="82">
        <f>IFERROR(AVERAGEIFS(统调负荷!$Q:$Q,统调负荷!$B:$B,H$3,统调负荷!$C:$C,$A57)/10,"")</f>
        <v/>
      </c>
      <c r="I57" s="82">
        <f>IFERROR(AVERAGEIFS(统调负荷!$Q:$Q,统调负荷!$B:$B,I$3,统调负荷!$C:$C,$A57)/10,"")</f>
        <v/>
      </c>
      <c r="J57" s="82">
        <f>IFERROR(AVERAGEIFS(统调负荷!$Q:$Q,统调负荷!$B:$B,J$3,统调负荷!$C:$C,$A57)/10,"")</f>
        <v/>
      </c>
      <c r="K57" s="82">
        <f>IFERROR(AVERAGEIFS(统调负荷!$Q:$Q,统调负荷!$B:$B,K$3,统调负荷!$C:$C,$A57)/10,"")</f>
        <v/>
      </c>
      <c r="L57" s="82">
        <f>IFERROR(AVERAGEIFS(统调负荷!$Q:$Q,统调负荷!$B:$B,L$3,统调负荷!$C:$C,$A57)/10,"")</f>
        <v/>
      </c>
      <c r="M57" s="82">
        <f>IFERROR(AVERAGEIFS(统调负荷!$Q:$Q,统调负荷!$B:$B,M$3,统调负荷!$C:$C,$A57)/10,"")</f>
        <v/>
      </c>
      <c r="N57" s="82">
        <f>IFERROR(AVERAGEIFS(统调负荷!$Q:$Q,统调负荷!$B:$B,N$3,统调负荷!$C:$C,$A57)/10,"")</f>
        <v/>
      </c>
      <c r="O57" s="82">
        <f>IFERROR(AVERAGEIFS(统调负荷!$Q:$Q,统调负荷!$B:$B,O$3,统调负荷!$C:$C,$A57)/10,"")</f>
        <v/>
      </c>
      <c r="P57" s="82">
        <f>IFERROR(AVERAGEIFS(统调负荷!$Q:$Q,统调负荷!$B:$B,P$3,统调负荷!$C:$C,$A57)/10,"")</f>
        <v/>
      </c>
      <c r="Q57" s="82">
        <f>IFERROR(AVERAGEIFS(统调负荷!$Q:$Q,统调负荷!$B:$B,Q$3,统调负荷!$C:$C,$A57)/10,"")</f>
        <v/>
      </c>
      <c r="R57" s="82">
        <f>IFERROR(AVERAGEIFS(统调负荷!$Q:$Q,统调负荷!$B:$B,R$3,统调负荷!$C:$C,$A57)/10,"")</f>
        <v/>
      </c>
      <c r="S57" s="82">
        <f>IFERROR(AVERAGEIFS(统调负荷!$Q:$Q,统调负荷!$B:$B,S$3,统调负荷!$C:$C,$A57)/10,"")</f>
        <v/>
      </c>
      <c r="T57" s="82">
        <f>IFERROR(AVERAGEIFS(统调负荷!$Q:$Q,统调负荷!$B:$B,T$3,统调负荷!$C:$C,$A57)/10,"")</f>
        <v/>
      </c>
      <c r="U57" s="82">
        <f>IFERROR(AVERAGEIFS(统调负荷!$Q:$Q,统调负荷!$B:$B,U$3,统调负荷!$C:$C,$A57)/10,"")</f>
        <v/>
      </c>
      <c r="V57" s="82">
        <f>IFERROR(AVERAGEIFS(统调负荷!$Q:$Q,统调负荷!$B:$B,V$3,统调负荷!$C:$C,$A57)/10,"")</f>
        <v/>
      </c>
      <c r="W57" s="82">
        <f>IFERROR(AVERAGEIFS(统调负荷!$Q:$Q,统调负荷!$B:$B,W$3,统调负荷!$C:$C,$A57)/10,"")</f>
        <v/>
      </c>
      <c r="X57" s="82">
        <f>IFERROR(AVERAGEIFS(统调负荷!$Q:$Q,统调负荷!$B:$B,X$3,统调负荷!$C:$C,$A57)/10,"")</f>
        <v/>
      </c>
      <c r="Y57" s="82">
        <f>IFERROR(AVERAGEIFS(统调负荷!$Q:$Q,统调负荷!$B:$B,Y$3,统调负荷!$C:$C,$A57)/10,"")</f>
        <v/>
      </c>
      <c r="Z57" s="82">
        <f>IFERROR(AVERAGEIFS(统调负荷!$Q:$Q,统调负荷!$B:$B,Z$3,统调负荷!$C:$C,$A57)/10,"")</f>
        <v/>
      </c>
      <c r="AA57" s="82">
        <f>IFERROR(AVERAGEIFS(统调负荷!$Q:$Q,统调负荷!$B:$B,AA$3,统调负荷!$C:$C,$A57)/10,"")</f>
        <v/>
      </c>
      <c r="AB57" s="82">
        <f>IFERROR(AVERAGEIFS(统调负荷!$Q:$Q,统调负荷!$B:$B,AB$3,统调负荷!$C:$C,$A57)/10,"")</f>
        <v/>
      </c>
      <c r="AC57" s="82">
        <f>IFERROR(AVERAGEIFS(统调负荷!$Q:$Q,统调负荷!$B:$B,AC$3,统调负荷!$C:$C,$A57)/10,"")</f>
        <v/>
      </c>
      <c r="AD57" s="82" t="n"/>
      <c r="AE57" s="30" t="n"/>
      <c r="AF57" s="107" t="n"/>
      <c r="AG57" s="107" t="n"/>
      <c r="AH57" s="107" t="n"/>
      <c r="AI57" s="107" t="n"/>
      <c r="AJ57" s="107" t="n"/>
      <c r="AK57" s="107" t="n"/>
      <c r="AL57" s="107" t="n"/>
      <c r="AM57" s="107" t="n"/>
      <c r="AN57" s="107" t="n"/>
      <c r="AO57" s="107" t="n"/>
      <c r="AP57" s="107" t="n"/>
      <c r="AQ57" s="107" t="n"/>
      <c r="AR57" s="107" t="n"/>
      <c r="AS57" s="107" t="n"/>
      <c r="AT57" s="107" t="n"/>
      <c r="AU57" s="107" t="n"/>
      <c r="AV57" s="107" t="n"/>
      <c r="AW57" s="107" t="n"/>
      <c r="AX57" s="107" t="n"/>
      <c r="AY57" s="107" t="n"/>
      <c r="AZ57" s="107" t="n"/>
      <c r="BA57" s="107" t="n"/>
      <c r="BB57" s="107" t="n"/>
      <c r="BC57" s="107" t="n"/>
    </row>
    <row r="58" customFormat="1" s="80">
      <c r="A58" s="97">
        <f>统调负荷24小时!A58</f>
        <v/>
      </c>
      <c r="B58" s="110" t="inlineStr">
        <is>
          <t>预测</t>
        </is>
      </c>
      <c r="C58" s="84">
        <f>IFERROR(AVERAGE(F58:AC58),"")</f>
        <v/>
      </c>
      <c r="D58" s="91">
        <f>IFERROR(MAX(F58:AC58),"")</f>
        <v/>
      </c>
      <c r="E58" s="91">
        <f>IFERROR(MIN(F58:AC58),"")</f>
        <v/>
      </c>
      <c r="F58" s="82">
        <f>IFERROR(AVERAGEIFS(统调负荷!$H:$H,统调负荷!$B:$B,F$3,统调负荷!$C:$C,$A58)/10,"")</f>
        <v/>
      </c>
      <c r="G58" s="82">
        <f>IFERROR(AVERAGEIFS(统调负荷!$H:$H,统调负荷!$B:$B,G$3,统调负荷!$C:$C,$A58)/10,"")</f>
        <v/>
      </c>
      <c r="H58" s="82">
        <f>IFERROR(AVERAGEIFS(统调负荷!$H:$H,统调负荷!$B:$B,H$3,统调负荷!$C:$C,$A58)/10,"")</f>
        <v/>
      </c>
      <c r="I58" s="82">
        <f>IFERROR(AVERAGEIFS(统调负荷!$H:$H,统调负荷!$B:$B,I$3,统调负荷!$C:$C,$A58)/10,"")</f>
        <v/>
      </c>
      <c r="J58" s="82">
        <f>IFERROR(AVERAGEIFS(统调负荷!$H:$H,统调负荷!$B:$B,J$3,统调负荷!$C:$C,$A58)/10,"")</f>
        <v/>
      </c>
      <c r="K58" s="82">
        <f>IFERROR(AVERAGEIFS(统调负荷!$H:$H,统调负荷!$B:$B,K$3,统调负荷!$C:$C,$A58)/10,"")</f>
        <v/>
      </c>
      <c r="L58" s="82">
        <f>IFERROR(AVERAGEIFS(统调负荷!$H:$H,统调负荷!$B:$B,L$3,统调负荷!$C:$C,$A58)/10,"")</f>
        <v/>
      </c>
      <c r="M58" s="82">
        <f>IFERROR(AVERAGEIFS(统调负荷!$H:$H,统调负荷!$B:$B,M$3,统调负荷!$C:$C,$A58)/10,"")</f>
        <v/>
      </c>
      <c r="N58" s="82">
        <f>IFERROR(AVERAGEIFS(统调负荷!$H:$H,统调负荷!$B:$B,N$3,统调负荷!$C:$C,$A58)/10,"")</f>
        <v/>
      </c>
      <c r="O58" s="82">
        <f>IFERROR(AVERAGEIFS(统调负荷!$H:$H,统调负荷!$B:$B,O$3,统调负荷!$C:$C,$A58)/10,"")</f>
        <v/>
      </c>
      <c r="P58" s="82">
        <f>IFERROR(AVERAGEIFS(统调负荷!$H:$H,统调负荷!$B:$B,P$3,统调负荷!$C:$C,$A58)/10,"")</f>
        <v/>
      </c>
      <c r="Q58" s="82">
        <f>IFERROR(AVERAGEIFS(统调负荷!$H:$H,统调负荷!$B:$B,Q$3,统调负荷!$C:$C,$A58)/10,"")</f>
        <v/>
      </c>
      <c r="R58" s="82">
        <f>IFERROR(AVERAGEIFS(统调负荷!$H:$H,统调负荷!$B:$B,R$3,统调负荷!$C:$C,$A58)/10,"")</f>
        <v/>
      </c>
      <c r="S58" s="82">
        <f>IFERROR(AVERAGEIFS(统调负荷!$H:$H,统调负荷!$B:$B,S$3,统调负荷!$C:$C,$A58)/10,"")</f>
        <v/>
      </c>
      <c r="T58" s="82">
        <f>IFERROR(AVERAGEIFS(统调负荷!$H:$H,统调负荷!$B:$B,T$3,统调负荷!$C:$C,$A58)/10,"")</f>
        <v/>
      </c>
      <c r="U58" s="82">
        <f>IFERROR(AVERAGEIFS(统调负荷!$H:$H,统调负荷!$B:$B,U$3,统调负荷!$C:$C,$A58)/10,"")</f>
        <v/>
      </c>
      <c r="V58" s="82">
        <f>IFERROR(AVERAGEIFS(统调负荷!$H:$H,统调负荷!$B:$B,V$3,统调负荷!$C:$C,$A58)/10,"")</f>
        <v/>
      </c>
      <c r="W58" s="82">
        <f>IFERROR(AVERAGEIFS(统调负荷!$H:$H,统调负荷!$B:$B,W$3,统调负荷!$C:$C,$A58)/10,"")</f>
        <v/>
      </c>
      <c r="X58" s="82">
        <f>IFERROR(AVERAGEIFS(统调负荷!$H:$H,统调负荷!$B:$B,X$3,统调负荷!$C:$C,$A58)/10,"")</f>
        <v/>
      </c>
      <c r="Y58" s="82">
        <f>IFERROR(AVERAGEIFS(统调负荷!$H:$H,统调负荷!$B:$B,Y$3,统调负荷!$C:$C,$A58)/10,"")</f>
        <v/>
      </c>
      <c r="Z58" s="82">
        <f>IFERROR(AVERAGEIFS(统调负荷!$H:$H,统调负荷!$B:$B,Z$3,统调负荷!$C:$C,$A58)/10,"")</f>
        <v/>
      </c>
      <c r="AA58" s="82">
        <f>IFERROR(AVERAGEIFS(统调负荷!$H:$H,统调负荷!$B:$B,AA$3,统调负荷!$C:$C,$A58)/10,"")</f>
        <v/>
      </c>
      <c r="AB58" s="82">
        <f>IFERROR(AVERAGEIFS(统调负荷!$H:$H,统调负荷!$B:$B,AB$3,统调负荷!$C:$C,$A58)/10,"")</f>
        <v/>
      </c>
      <c r="AC58" s="82">
        <f>IFERROR(AVERAGEIFS(统调负荷!$H:$H,统调负荷!$B:$B,AC$3,统调负荷!$C:$C,$A58)/10,"")</f>
        <v/>
      </c>
      <c r="AD58" s="82" t="n"/>
      <c r="AE58" s="30" t="n"/>
      <c r="AF58" s="107" t="n"/>
      <c r="AG58" s="107" t="n"/>
      <c r="AH58" s="107" t="n"/>
      <c r="AI58" s="107" t="n"/>
      <c r="AJ58" s="107" t="n"/>
      <c r="AK58" s="107" t="n"/>
      <c r="AL58" s="107" t="n"/>
      <c r="AM58" s="107" t="n"/>
      <c r="AN58" s="107" t="n"/>
      <c r="AO58" s="107" t="n"/>
      <c r="AP58" s="107" t="n"/>
      <c r="AQ58" s="107" t="n"/>
      <c r="AR58" s="107" t="n"/>
      <c r="AS58" s="107" t="n"/>
      <c r="AT58" s="107" t="n"/>
      <c r="AU58" s="107" t="n"/>
      <c r="AV58" s="107" t="n"/>
      <c r="AW58" s="107" t="n"/>
      <c r="AX58" s="107" t="n"/>
      <c r="AY58" s="107" t="n"/>
      <c r="AZ58" s="107" t="n"/>
      <c r="BA58" s="107" t="n"/>
      <c r="BB58" s="107" t="n"/>
      <c r="BC58" s="107" t="n"/>
    </row>
    <row r="59" customFormat="1" s="80">
      <c r="A59" s="97">
        <f>统调负荷24小时!A59</f>
        <v/>
      </c>
      <c r="B59" s="110" t="inlineStr">
        <is>
          <t>实际</t>
        </is>
      </c>
      <c r="C59" s="84">
        <f>IFERROR(AVERAGE(F59:AC59),"")</f>
        <v/>
      </c>
      <c r="D59" s="91">
        <f>IFERROR(MAX(F59:AC59),"")</f>
        <v/>
      </c>
      <c r="E59" s="91">
        <f>IFERROR(MIN(F59:AC59),"")</f>
        <v/>
      </c>
      <c r="F59" s="82">
        <f>IFERROR(AVERAGEIFS(统调负荷!$Q:$Q,统调负荷!$B:$B,F$3,统调负荷!$C:$C,$A59)/10,"")</f>
        <v/>
      </c>
      <c r="G59" s="82">
        <f>IFERROR(AVERAGEIFS(统调负荷!$Q:$Q,统调负荷!$B:$B,G$3,统调负荷!$C:$C,$A59)/10,"")</f>
        <v/>
      </c>
      <c r="H59" s="82">
        <f>IFERROR(AVERAGEIFS(统调负荷!$Q:$Q,统调负荷!$B:$B,H$3,统调负荷!$C:$C,$A59)/10,"")</f>
        <v/>
      </c>
      <c r="I59" s="82">
        <f>IFERROR(AVERAGEIFS(统调负荷!$Q:$Q,统调负荷!$B:$B,I$3,统调负荷!$C:$C,$A59)/10,"")</f>
        <v/>
      </c>
      <c r="J59" s="82">
        <f>IFERROR(AVERAGEIFS(统调负荷!$Q:$Q,统调负荷!$B:$B,J$3,统调负荷!$C:$C,$A59)/10,"")</f>
        <v/>
      </c>
      <c r="K59" s="82">
        <f>IFERROR(AVERAGEIFS(统调负荷!$Q:$Q,统调负荷!$B:$B,K$3,统调负荷!$C:$C,$A59)/10,"")</f>
        <v/>
      </c>
      <c r="L59" s="82">
        <f>IFERROR(AVERAGEIFS(统调负荷!$Q:$Q,统调负荷!$B:$B,L$3,统调负荷!$C:$C,$A59)/10,"")</f>
        <v/>
      </c>
      <c r="M59" s="82">
        <f>IFERROR(AVERAGEIFS(统调负荷!$Q:$Q,统调负荷!$B:$B,M$3,统调负荷!$C:$C,$A59)/10,"")</f>
        <v/>
      </c>
      <c r="N59" s="82">
        <f>IFERROR(AVERAGEIFS(统调负荷!$Q:$Q,统调负荷!$B:$B,N$3,统调负荷!$C:$C,$A59)/10,"")</f>
        <v/>
      </c>
      <c r="O59" s="82">
        <f>IFERROR(AVERAGEIFS(统调负荷!$Q:$Q,统调负荷!$B:$B,O$3,统调负荷!$C:$C,$A59)/10,"")</f>
        <v/>
      </c>
      <c r="P59" s="82">
        <f>IFERROR(AVERAGEIFS(统调负荷!$Q:$Q,统调负荷!$B:$B,P$3,统调负荷!$C:$C,$A59)/10,"")</f>
        <v/>
      </c>
      <c r="Q59" s="82">
        <f>IFERROR(AVERAGEIFS(统调负荷!$Q:$Q,统调负荷!$B:$B,Q$3,统调负荷!$C:$C,$A59)/10,"")</f>
        <v/>
      </c>
      <c r="R59" s="82">
        <f>IFERROR(AVERAGEIFS(统调负荷!$Q:$Q,统调负荷!$B:$B,R$3,统调负荷!$C:$C,$A59)/10,"")</f>
        <v/>
      </c>
      <c r="S59" s="82">
        <f>IFERROR(AVERAGEIFS(统调负荷!$Q:$Q,统调负荷!$B:$B,S$3,统调负荷!$C:$C,$A59)/10,"")</f>
        <v/>
      </c>
      <c r="T59" s="82">
        <f>IFERROR(AVERAGEIFS(统调负荷!$Q:$Q,统调负荷!$B:$B,T$3,统调负荷!$C:$C,$A59)/10,"")</f>
        <v/>
      </c>
      <c r="U59" s="82">
        <f>IFERROR(AVERAGEIFS(统调负荷!$Q:$Q,统调负荷!$B:$B,U$3,统调负荷!$C:$C,$A59)/10,"")</f>
        <v/>
      </c>
      <c r="V59" s="82">
        <f>IFERROR(AVERAGEIFS(统调负荷!$Q:$Q,统调负荷!$B:$B,V$3,统调负荷!$C:$C,$A59)/10,"")</f>
        <v/>
      </c>
      <c r="W59" s="82">
        <f>IFERROR(AVERAGEIFS(统调负荷!$Q:$Q,统调负荷!$B:$B,W$3,统调负荷!$C:$C,$A59)/10,"")</f>
        <v/>
      </c>
      <c r="X59" s="82">
        <f>IFERROR(AVERAGEIFS(统调负荷!$Q:$Q,统调负荷!$B:$B,X$3,统调负荷!$C:$C,$A59)/10,"")</f>
        <v/>
      </c>
      <c r="Y59" s="82">
        <f>IFERROR(AVERAGEIFS(统调负荷!$Q:$Q,统调负荷!$B:$B,Y$3,统调负荷!$C:$C,$A59)/10,"")</f>
        <v/>
      </c>
      <c r="Z59" s="82">
        <f>IFERROR(AVERAGEIFS(统调负荷!$Q:$Q,统调负荷!$B:$B,Z$3,统调负荷!$C:$C,$A59)/10,"")</f>
        <v/>
      </c>
      <c r="AA59" s="82">
        <f>IFERROR(AVERAGEIFS(统调负荷!$Q:$Q,统调负荷!$B:$B,AA$3,统调负荷!$C:$C,$A59)/10,"")</f>
        <v/>
      </c>
      <c r="AB59" s="82">
        <f>IFERROR(AVERAGEIFS(统调负荷!$Q:$Q,统调负荷!$B:$B,AB$3,统调负荷!$C:$C,$A59)/10,"")</f>
        <v/>
      </c>
      <c r="AC59" s="82">
        <f>IFERROR(AVERAGEIFS(统调负荷!$Q:$Q,统调负荷!$B:$B,AC$3,统调负荷!$C:$C,$A59)/10,"")</f>
        <v/>
      </c>
      <c r="AD59" s="82" t="n"/>
      <c r="AE59" s="30" t="n"/>
      <c r="AF59" s="107" t="n"/>
      <c r="AG59" s="107" t="n"/>
      <c r="AH59" s="107" t="n"/>
      <c r="AI59" s="107" t="n"/>
      <c r="AJ59" s="107" t="n"/>
      <c r="AK59" s="107" t="n"/>
      <c r="AL59" s="107" t="n"/>
      <c r="AM59" s="107" t="n"/>
      <c r="AN59" s="107" t="n"/>
      <c r="AO59" s="107" t="n"/>
      <c r="AP59" s="107" t="n"/>
      <c r="AQ59" s="107" t="n"/>
      <c r="AR59" s="107" t="n"/>
      <c r="AS59" s="107" t="n"/>
      <c r="AT59" s="107" t="n"/>
      <c r="AU59" s="107" t="n"/>
      <c r="AV59" s="107" t="n"/>
      <c r="AW59" s="107" t="n"/>
      <c r="AX59" s="107" t="n"/>
      <c r="AY59" s="107" t="n"/>
      <c r="AZ59" s="107" t="n"/>
      <c r="BA59" s="107" t="n"/>
      <c r="BB59" s="107" t="n"/>
      <c r="BC59" s="107" t="n"/>
    </row>
    <row r="60" customFormat="1" s="80">
      <c r="A60" s="97">
        <f>统调负荷24小时!A60</f>
        <v/>
      </c>
      <c r="B60" s="110" t="inlineStr">
        <is>
          <t>预测</t>
        </is>
      </c>
      <c r="C60" s="84">
        <f>IFERROR(AVERAGE(F60:AC60),"")</f>
        <v/>
      </c>
      <c r="D60" s="91">
        <f>IFERROR(MAX(F60:AC60),"")</f>
        <v/>
      </c>
      <c r="E60" s="91">
        <f>IFERROR(MIN(F60:AC60),"")</f>
        <v/>
      </c>
      <c r="F60" s="82">
        <f>IFERROR(AVERAGEIFS(统调负荷!$H:$H,统调负荷!$B:$B,F$3,统调负荷!$C:$C,$A60)/10,"")</f>
        <v/>
      </c>
      <c r="G60" s="82">
        <f>IFERROR(AVERAGEIFS(统调负荷!$H:$H,统调负荷!$B:$B,G$3,统调负荷!$C:$C,$A60)/10,"")</f>
        <v/>
      </c>
      <c r="H60" s="82">
        <f>IFERROR(AVERAGEIFS(统调负荷!$H:$H,统调负荷!$B:$B,H$3,统调负荷!$C:$C,$A60)/10,"")</f>
        <v/>
      </c>
      <c r="I60" s="82">
        <f>IFERROR(AVERAGEIFS(统调负荷!$H:$H,统调负荷!$B:$B,I$3,统调负荷!$C:$C,$A60)/10,"")</f>
        <v/>
      </c>
      <c r="J60" s="82">
        <f>IFERROR(AVERAGEIFS(统调负荷!$H:$H,统调负荷!$B:$B,J$3,统调负荷!$C:$C,$A60)/10,"")</f>
        <v/>
      </c>
      <c r="K60" s="82">
        <f>IFERROR(AVERAGEIFS(统调负荷!$H:$H,统调负荷!$B:$B,K$3,统调负荷!$C:$C,$A60)/10,"")</f>
        <v/>
      </c>
      <c r="L60" s="82">
        <f>IFERROR(AVERAGEIFS(统调负荷!$H:$H,统调负荷!$B:$B,L$3,统调负荷!$C:$C,$A60)/10,"")</f>
        <v/>
      </c>
      <c r="M60" s="82">
        <f>IFERROR(AVERAGEIFS(统调负荷!$H:$H,统调负荷!$B:$B,M$3,统调负荷!$C:$C,$A60)/10,"")</f>
        <v/>
      </c>
      <c r="N60" s="82">
        <f>IFERROR(AVERAGEIFS(统调负荷!$H:$H,统调负荷!$B:$B,N$3,统调负荷!$C:$C,$A60)/10,"")</f>
        <v/>
      </c>
      <c r="O60" s="82">
        <f>IFERROR(AVERAGEIFS(统调负荷!$H:$H,统调负荷!$B:$B,O$3,统调负荷!$C:$C,$A60)/10,"")</f>
        <v/>
      </c>
      <c r="P60" s="82">
        <f>IFERROR(AVERAGEIFS(统调负荷!$H:$H,统调负荷!$B:$B,P$3,统调负荷!$C:$C,$A60)/10,"")</f>
        <v/>
      </c>
      <c r="Q60" s="82">
        <f>IFERROR(AVERAGEIFS(统调负荷!$H:$H,统调负荷!$B:$B,Q$3,统调负荷!$C:$C,$A60)/10,"")</f>
        <v/>
      </c>
      <c r="R60" s="82">
        <f>IFERROR(AVERAGEIFS(统调负荷!$H:$H,统调负荷!$B:$B,R$3,统调负荷!$C:$C,$A60)/10,"")</f>
        <v/>
      </c>
      <c r="S60" s="82">
        <f>IFERROR(AVERAGEIFS(统调负荷!$H:$H,统调负荷!$B:$B,S$3,统调负荷!$C:$C,$A60)/10,"")</f>
        <v/>
      </c>
      <c r="T60" s="82">
        <f>IFERROR(AVERAGEIFS(统调负荷!$H:$H,统调负荷!$B:$B,T$3,统调负荷!$C:$C,$A60)/10,"")</f>
        <v/>
      </c>
      <c r="U60" s="82">
        <f>IFERROR(AVERAGEIFS(统调负荷!$H:$H,统调负荷!$B:$B,U$3,统调负荷!$C:$C,$A60)/10,"")</f>
        <v/>
      </c>
      <c r="V60" s="82">
        <f>IFERROR(AVERAGEIFS(统调负荷!$H:$H,统调负荷!$B:$B,V$3,统调负荷!$C:$C,$A60)/10,"")</f>
        <v/>
      </c>
      <c r="W60" s="82">
        <f>IFERROR(AVERAGEIFS(统调负荷!$H:$H,统调负荷!$B:$B,W$3,统调负荷!$C:$C,$A60)/10,"")</f>
        <v/>
      </c>
      <c r="X60" s="82">
        <f>IFERROR(AVERAGEIFS(统调负荷!$H:$H,统调负荷!$B:$B,X$3,统调负荷!$C:$C,$A60)/10,"")</f>
        <v/>
      </c>
      <c r="Y60" s="82">
        <f>IFERROR(AVERAGEIFS(统调负荷!$H:$H,统调负荷!$B:$B,Y$3,统调负荷!$C:$C,$A60)/10,"")</f>
        <v/>
      </c>
      <c r="Z60" s="82">
        <f>IFERROR(AVERAGEIFS(统调负荷!$H:$H,统调负荷!$B:$B,Z$3,统调负荷!$C:$C,$A60)/10,"")</f>
        <v/>
      </c>
      <c r="AA60" s="82">
        <f>IFERROR(AVERAGEIFS(统调负荷!$H:$H,统调负荷!$B:$B,AA$3,统调负荷!$C:$C,$A60)/10,"")</f>
        <v/>
      </c>
      <c r="AB60" s="82">
        <f>IFERROR(AVERAGEIFS(统调负荷!$H:$H,统调负荷!$B:$B,AB$3,统调负荷!$C:$C,$A60)/10,"")</f>
        <v/>
      </c>
      <c r="AC60" s="82">
        <f>IFERROR(AVERAGEIFS(统调负荷!$H:$H,统调负荷!$B:$B,AC$3,统调负荷!$C:$C,$A60)/10,"")</f>
        <v/>
      </c>
      <c r="AD60" s="82" t="n"/>
      <c r="AE60" s="30" t="n"/>
      <c r="AF60" s="107" t="n"/>
      <c r="AG60" s="107" t="n"/>
      <c r="AH60" s="107" t="n"/>
      <c r="AI60" s="107" t="n"/>
      <c r="AJ60" s="107" t="n"/>
      <c r="AK60" s="107" t="n"/>
      <c r="AL60" s="107" t="n"/>
      <c r="AM60" s="107" t="n"/>
      <c r="AN60" s="107" t="n"/>
      <c r="AO60" s="107" t="n"/>
      <c r="AP60" s="107" t="n"/>
      <c r="AQ60" s="107" t="n"/>
      <c r="AR60" s="107" t="n"/>
      <c r="AS60" s="107" t="n"/>
      <c r="AT60" s="107" t="n"/>
      <c r="AU60" s="107" t="n"/>
      <c r="AV60" s="107" t="n"/>
      <c r="AW60" s="107" t="n"/>
      <c r="AX60" s="107" t="n"/>
      <c r="AY60" s="107" t="n"/>
      <c r="AZ60" s="107" t="n"/>
      <c r="BA60" s="107" t="n"/>
      <c r="BB60" s="107" t="n"/>
      <c r="BC60" s="107" t="n"/>
    </row>
    <row r="61" customFormat="1" s="80">
      <c r="A61" s="97">
        <f>统调负荷24小时!A61</f>
        <v/>
      </c>
      <c r="B61" s="110" t="inlineStr">
        <is>
          <t>实际</t>
        </is>
      </c>
      <c r="C61" s="84">
        <f>IFERROR(AVERAGE(F61:AC61),"")</f>
        <v/>
      </c>
      <c r="D61" s="91">
        <f>IFERROR(MAX(F61:AC61),"")</f>
        <v/>
      </c>
      <c r="E61" s="91">
        <f>IFERROR(MIN(F61:AC61),"")</f>
        <v/>
      </c>
      <c r="F61" s="82">
        <f>IFERROR(AVERAGEIFS(统调负荷!$Q:$Q,统调负荷!$B:$B,F$3,统调负荷!$C:$C,$A61)/10,"")</f>
        <v/>
      </c>
      <c r="G61" s="82">
        <f>IFERROR(AVERAGEIFS(统调负荷!$Q:$Q,统调负荷!$B:$B,G$3,统调负荷!$C:$C,$A61)/10,"")</f>
        <v/>
      </c>
      <c r="H61" s="82">
        <f>IFERROR(AVERAGEIFS(统调负荷!$Q:$Q,统调负荷!$B:$B,H$3,统调负荷!$C:$C,$A61)/10,"")</f>
        <v/>
      </c>
      <c r="I61" s="82">
        <f>IFERROR(AVERAGEIFS(统调负荷!$Q:$Q,统调负荷!$B:$B,I$3,统调负荷!$C:$C,$A61)/10,"")</f>
        <v/>
      </c>
      <c r="J61" s="82">
        <f>IFERROR(AVERAGEIFS(统调负荷!$Q:$Q,统调负荷!$B:$B,J$3,统调负荷!$C:$C,$A61)/10,"")</f>
        <v/>
      </c>
      <c r="K61" s="82">
        <f>IFERROR(AVERAGEIFS(统调负荷!$Q:$Q,统调负荷!$B:$B,K$3,统调负荷!$C:$C,$A61)/10,"")</f>
        <v/>
      </c>
      <c r="L61" s="82">
        <f>IFERROR(AVERAGEIFS(统调负荷!$Q:$Q,统调负荷!$B:$B,L$3,统调负荷!$C:$C,$A61)/10,"")</f>
        <v/>
      </c>
      <c r="M61" s="82">
        <f>IFERROR(AVERAGEIFS(统调负荷!$Q:$Q,统调负荷!$B:$B,M$3,统调负荷!$C:$C,$A61)/10,"")</f>
        <v/>
      </c>
      <c r="N61" s="82">
        <f>IFERROR(AVERAGEIFS(统调负荷!$Q:$Q,统调负荷!$B:$B,N$3,统调负荷!$C:$C,$A61)/10,"")</f>
        <v/>
      </c>
      <c r="O61" s="82">
        <f>IFERROR(AVERAGEIFS(统调负荷!$Q:$Q,统调负荷!$B:$B,O$3,统调负荷!$C:$C,$A61)/10,"")</f>
        <v/>
      </c>
      <c r="P61" s="82">
        <f>IFERROR(AVERAGEIFS(统调负荷!$Q:$Q,统调负荷!$B:$B,P$3,统调负荷!$C:$C,$A61)/10,"")</f>
        <v/>
      </c>
      <c r="Q61" s="82">
        <f>IFERROR(AVERAGEIFS(统调负荷!$Q:$Q,统调负荷!$B:$B,Q$3,统调负荷!$C:$C,$A61)/10,"")</f>
        <v/>
      </c>
      <c r="R61" s="82">
        <f>IFERROR(AVERAGEIFS(统调负荷!$Q:$Q,统调负荷!$B:$B,R$3,统调负荷!$C:$C,$A61)/10,"")</f>
        <v/>
      </c>
      <c r="S61" s="82">
        <f>IFERROR(AVERAGEIFS(统调负荷!$Q:$Q,统调负荷!$B:$B,S$3,统调负荷!$C:$C,$A61)/10,"")</f>
        <v/>
      </c>
      <c r="T61" s="82">
        <f>IFERROR(AVERAGEIFS(统调负荷!$Q:$Q,统调负荷!$B:$B,T$3,统调负荷!$C:$C,$A61)/10,"")</f>
        <v/>
      </c>
      <c r="U61" s="82">
        <f>IFERROR(AVERAGEIFS(统调负荷!$Q:$Q,统调负荷!$B:$B,U$3,统调负荷!$C:$C,$A61)/10,"")</f>
        <v/>
      </c>
      <c r="V61" s="82">
        <f>IFERROR(AVERAGEIFS(统调负荷!$Q:$Q,统调负荷!$B:$B,V$3,统调负荷!$C:$C,$A61)/10,"")</f>
        <v/>
      </c>
      <c r="W61" s="82">
        <f>IFERROR(AVERAGEIFS(统调负荷!$Q:$Q,统调负荷!$B:$B,W$3,统调负荷!$C:$C,$A61)/10,"")</f>
        <v/>
      </c>
      <c r="X61" s="82">
        <f>IFERROR(AVERAGEIFS(统调负荷!$Q:$Q,统调负荷!$B:$B,X$3,统调负荷!$C:$C,$A61)/10,"")</f>
        <v/>
      </c>
      <c r="Y61" s="82">
        <f>IFERROR(AVERAGEIFS(统调负荷!$Q:$Q,统调负荷!$B:$B,Y$3,统调负荷!$C:$C,$A61)/10,"")</f>
        <v/>
      </c>
      <c r="Z61" s="82">
        <f>IFERROR(AVERAGEIFS(统调负荷!$Q:$Q,统调负荷!$B:$B,Z$3,统调负荷!$C:$C,$A61)/10,"")</f>
        <v/>
      </c>
      <c r="AA61" s="82">
        <f>IFERROR(AVERAGEIFS(统调负荷!$Q:$Q,统调负荷!$B:$B,AA$3,统调负荷!$C:$C,$A61)/10,"")</f>
        <v/>
      </c>
      <c r="AB61" s="82">
        <f>IFERROR(AVERAGEIFS(统调负荷!$Q:$Q,统调负荷!$B:$B,AB$3,统调负荷!$C:$C,$A61)/10,"")</f>
        <v/>
      </c>
      <c r="AC61" s="82">
        <f>IFERROR(AVERAGEIFS(统调负荷!$Q:$Q,统调负荷!$B:$B,AC$3,统调负荷!$C:$C,$A61)/10,"")</f>
        <v/>
      </c>
      <c r="AD61" s="82" t="n"/>
      <c r="AE61" s="30" t="n"/>
      <c r="AF61" s="107" t="n"/>
      <c r="AG61" s="107" t="n"/>
      <c r="AH61" s="107" t="n"/>
      <c r="AI61" s="107" t="n"/>
      <c r="AJ61" s="107" t="n"/>
      <c r="AK61" s="107" t="n"/>
      <c r="AL61" s="107" t="n"/>
      <c r="AM61" s="107" t="n"/>
      <c r="AN61" s="107" t="n"/>
      <c r="AO61" s="107" t="n"/>
      <c r="AP61" s="107" t="n"/>
      <c r="AQ61" s="107" t="n"/>
      <c r="AR61" s="107" t="n"/>
      <c r="AS61" s="107" t="n"/>
      <c r="AT61" s="107" t="n"/>
      <c r="AU61" s="107" t="n"/>
      <c r="AV61" s="107" t="n"/>
      <c r="AW61" s="107" t="n"/>
      <c r="AX61" s="107" t="n"/>
      <c r="AY61" s="107" t="n"/>
      <c r="AZ61" s="107" t="n"/>
      <c r="BA61" s="107" t="n"/>
      <c r="BB61" s="107" t="n"/>
      <c r="BC61" s="107" t="n"/>
    </row>
    <row r="62" customFormat="1" s="80">
      <c r="A62" s="97">
        <f>统调负荷24小时!A62</f>
        <v/>
      </c>
      <c r="B62" s="110" t="inlineStr">
        <is>
          <t>预测</t>
        </is>
      </c>
      <c r="C62" s="84">
        <f>IFERROR(AVERAGE(F62:AC62),"")</f>
        <v/>
      </c>
      <c r="D62" s="91">
        <f>IFERROR(MAX(F62:AC62),"")</f>
        <v/>
      </c>
      <c r="E62" s="91">
        <f>IFERROR(MIN(F62:AC62),"")</f>
        <v/>
      </c>
      <c r="F62" s="82">
        <f>IFERROR(AVERAGEIFS(统调负荷!$H:$H,统调负荷!$B:$B,F$3,统调负荷!$C:$C,$A62)/10,"")</f>
        <v/>
      </c>
      <c r="G62" s="82">
        <f>IFERROR(AVERAGEIFS(统调负荷!$H:$H,统调负荷!$B:$B,G$3,统调负荷!$C:$C,$A62)/10,"")</f>
        <v/>
      </c>
      <c r="H62" s="82">
        <f>IFERROR(AVERAGEIFS(统调负荷!$H:$H,统调负荷!$B:$B,H$3,统调负荷!$C:$C,$A62)/10,"")</f>
        <v/>
      </c>
      <c r="I62" s="82">
        <f>IFERROR(AVERAGEIFS(统调负荷!$H:$H,统调负荷!$B:$B,I$3,统调负荷!$C:$C,$A62)/10,"")</f>
        <v/>
      </c>
      <c r="J62" s="82">
        <f>IFERROR(AVERAGEIFS(统调负荷!$H:$H,统调负荷!$B:$B,J$3,统调负荷!$C:$C,$A62)/10,"")</f>
        <v/>
      </c>
      <c r="K62" s="82">
        <f>IFERROR(AVERAGEIFS(统调负荷!$H:$H,统调负荷!$B:$B,K$3,统调负荷!$C:$C,$A62)/10,"")</f>
        <v/>
      </c>
      <c r="L62" s="82">
        <f>IFERROR(AVERAGEIFS(统调负荷!$H:$H,统调负荷!$B:$B,L$3,统调负荷!$C:$C,$A62)/10,"")</f>
        <v/>
      </c>
      <c r="M62" s="82">
        <f>IFERROR(AVERAGEIFS(统调负荷!$H:$H,统调负荷!$B:$B,M$3,统调负荷!$C:$C,$A62)/10,"")</f>
        <v/>
      </c>
      <c r="N62" s="82">
        <f>IFERROR(AVERAGEIFS(统调负荷!$H:$H,统调负荷!$B:$B,N$3,统调负荷!$C:$C,$A62)/10,"")</f>
        <v/>
      </c>
      <c r="O62" s="82">
        <f>IFERROR(AVERAGEIFS(统调负荷!$H:$H,统调负荷!$B:$B,O$3,统调负荷!$C:$C,$A62)/10,"")</f>
        <v/>
      </c>
      <c r="P62" s="82">
        <f>IFERROR(AVERAGEIFS(统调负荷!$H:$H,统调负荷!$B:$B,P$3,统调负荷!$C:$C,$A62)/10,"")</f>
        <v/>
      </c>
      <c r="Q62" s="82">
        <f>IFERROR(AVERAGEIFS(统调负荷!$H:$H,统调负荷!$B:$B,Q$3,统调负荷!$C:$C,$A62)/10,"")</f>
        <v/>
      </c>
      <c r="R62" s="82">
        <f>IFERROR(AVERAGEIFS(统调负荷!$H:$H,统调负荷!$B:$B,R$3,统调负荷!$C:$C,$A62)/10,"")</f>
        <v/>
      </c>
      <c r="S62" s="82">
        <f>IFERROR(AVERAGEIFS(统调负荷!$H:$H,统调负荷!$B:$B,S$3,统调负荷!$C:$C,$A62)/10,"")</f>
        <v/>
      </c>
      <c r="T62" s="82">
        <f>IFERROR(AVERAGEIFS(统调负荷!$H:$H,统调负荷!$B:$B,T$3,统调负荷!$C:$C,$A62)/10,"")</f>
        <v/>
      </c>
      <c r="U62" s="82">
        <f>IFERROR(AVERAGEIFS(统调负荷!$H:$H,统调负荷!$B:$B,U$3,统调负荷!$C:$C,$A62)/10,"")</f>
        <v/>
      </c>
      <c r="V62" s="82">
        <f>IFERROR(AVERAGEIFS(统调负荷!$H:$H,统调负荷!$B:$B,V$3,统调负荷!$C:$C,$A62)/10,"")</f>
        <v/>
      </c>
      <c r="W62" s="82">
        <f>IFERROR(AVERAGEIFS(统调负荷!$H:$H,统调负荷!$B:$B,W$3,统调负荷!$C:$C,$A62)/10,"")</f>
        <v/>
      </c>
      <c r="X62" s="82">
        <f>IFERROR(AVERAGEIFS(统调负荷!$H:$H,统调负荷!$B:$B,X$3,统调负荷!$C:$C,$A62)/10,"")</f>
        <v/>
      </c>
      <c r="Y62" s="82">
        <f>IFERROR(AVERAGEIFS(统调负荷!$H:$H,统调负荷!$B:$B,Y$3,统调负荷!$C:$C,$A62)/10,"")</f>
        <v/>
      </c>
      <c r="Z62" s="82">
        <f>IFERROR(AVERAGEIFS(统调负荷!$H:$H,统调负荷!$B:$B,Z$3,统调负荷!$C:$C,$A62)/10,"")</f>
        <v/>
      </c>
      <c r="AA62" s="82">
        <f>IFERROR(AVERAGEIFS(统调负荷!$H:$H,统调负荷!$B:$B,AA$3,统调负荷!$C:$C,$A62)/10,"")</f>
        <v/>
      </c>
      <c r="AB62" s="82">
        <f>IFERROR(AVERAGEIFS(统调负荷!$H:$H,统调负荷!$B:$B,AB$3,统调负荷!$C:$C,$A62)/10,"")</f>
        <v/>
      </c>
      <c r="AC62" s="82">
        <f>IFERROR(AVERAGEIFS(统调负荷!$H:$H,统调负荷!$B:$B,AC$3,统调负荷!$C:$C,$A62)/10,"")</f>
        <v/>
      </c>
      <c r="AD62" s="82" t="n"/>
      <c r="AE62" s="30" t="n"/>
      <c r="AF62" s="107" t="n"/>
      <c r="AG62" s="107" t="n"/>
      <c r="AH62" s="107" t="n"/>
      <c r="AI62" s="107" t="n"/>
      <c r="AJ62" s="107" t="n"/>
      <c r="AK62" s="107" t="n"/>
      <c r="AL62" s="107" t="n"/>
      <c r="AM62" s="107" t="n"/>
      <c r="AN62" s="107" t="n"/>
      <c r="AO62" s="107" t="n"/>
      <c r="AP62" s="107" t="n"/>
      <c r="AQ62" s="107" t="n"/>
      <c r="AR62" s="107" t="n"/>
      <c r="AS62" s="107" t="n"/>
      <c r="AT62" s="107" t="n"/>
      <c r="AU62" s="107" t="n"/>
      <c r="AV62" s="107" t="n"/>
      <c r="AW62" s="107" t="n"/>
      <c r="AX62" s="107" t="n"/>
      <c r="AY62" s="107" t="n"/>
      <c r="AZ62" s="107" t="n"/>
      <c r="BA62" s="107" t="n"/>
      <c r="BB62" s="107" t="n"/>
      <c r="BC62" s="107" t="n"/>
    </row>
    <row r="63" customFormat="1" s="80">
      <c r="A63" s="97">
        <f>统调负荷24小时!A63</f>
        <v/>
      </c>
      <c r="B63" s="110" t="inlineStr">
        <is>
          <t>实际</t>
        </is>
      </c>
      <c r="C63" s="84">
        <f>IFERROR(AVERAGE(F63:AC63),"")</f>
        <v/>
      </c>
      <c r="D63" s="91">
        <f>IFERROR(MAX(F63:AC63),"")</f>
        <v/>
      </c>
      <c r="E63" s="91">
        <f>IFERROR(MIN(F63:AC63),"")</f>
        <v/>
      </c>
      <c r="F63" s="82">
        <f>IFERROR(AVERAGEIFS(统调负荷!$Q:$Q,统调负荷!$B:$B,F$3,统调负荷!$C:$C,$A63)/10,"")</f>
        <v/>
      </c>
      <c r="G63" s="82">
        <f>IFERROR(AVERAGEIFS(统调负荷!$Q:$Q,统调负荷!$B:$B,G$3,统调负荷!$C:$C,$A63)/10,"")</f>
        <v/>
      </c>
      <c r="H63" s="82">
        <f>IFERROR(AVERAGEIFS(统调负荷!$Q:$Q,统调负荷!$B:$B,H$3,统调负荷!$C:$C,$A63)/10,"")</f>
        <v/>
      </c>
      <c r="I63" s="82">
        <f>IFERROR(AVERAGEIFS(统调负荷!$Q:$Q,统调负荷!$B:$B,I$3,统调负荷!$C:$C,$A63)/10,"")</f>
        <v/>
      </c>
      <c r="J63" s="82">
        <f>IFERROR(AVERAGEIFS(统调负荷!$Q:$Q,统调负荷!$B:$B,J$3,统调负荷!$C:$C,$A63)/10,"")</f>
        <v/>
      </c>
      <c r="K63" s="82">
        <f>IFERROR(AVERAGEIFS(统调负荷!$Q:$Q,统调负荷!$B:$B,K$3,统调负荷!$C:$C,$A63)/10,"")</f>
        <v/>
      </c>
      <c r="L63" s="82">
        <f>IFERROR(AVERAGEIFS(统调负荷!$Q:$Q,统调负荷!$B:$B,L$3,统调负荷!$C:$C,$A63)/10,"")</f>
        <v/>
      </c>
      <c r="M63" s="82">
        <f>IFERROR(AVERAGEIFS(统调负荷!$Q:$Q,统调负荷!$B:$B,M$3,统调负荷!$C:$C,$A63)/10,"")</f>
        <v/>
      </c>
      <c r="N63" s="82">
        <f>IFERROR(AVERAGEIFS(统调负荷!$Q:$Q,统调负荷!$B:$B,N$3,统调负荷!$C:$C,$A63)/10,"")</f>
        <v/>
      </c>
      <c r="O63" s="82">
        <f>IFERROR(AVERAGEIFS(统调负荷!$Q:$Q,统调负荷!$B:$B,O$3,统调负荷!$C:$C,$A63)/10,"")</f>
        <v/>
      </c>
      <c r="P63" s="82">
        <f>IFERROR(AVERAGEIFS(统调负荷!$Q:$Q,统调负荷!$B:$B,P$3,统调负荷!$C:$C,$A63)/10,"")</f>
        <v/>
      </c>
      <c r="Q63" s="82">
        <f>IFERROR(AVERAGEIFS(统调负荷!$Q:$Q,统调负荷!$B:$B,Q$3,统调负荷!$C:$C,$A63)/10,"")</f>
        <v/>
      </c>
      <c r="R63" s="82">
        <f>IFERROR(AVERAGEIFS(统调负荷!$Q:$Q,统调负荷!$B:$B,R$3,统调负荷!$C:$C,$A63)/10,"")</f>
        <v/>
      </c>
      <c r="S63" s="82">
        <f>IFERROR(AVERAGEIFS(统调负荷!$Q:$Q,统调负荷!$B:$B,S$3,统调负荷!$C:$C,$A63)/10,"")</f>
        <v/>
      </c>
      <c r="T63" s="82">
        <f>IFERROR(AVERAGEIFS(统调负荷!$Q:$Q,统调负荷!$B:$B,T$3,统调负荷!$C:$C,$A63)/10,"")</f>
        <v/>
      </c>
      <c r="U63" s="82">
        <f>IFERROR(AVERAGEIFS(统调负荷!$Q:$Q,统调负荷!$B:$B,U$3,统调负荷!$C:$C,$A63)/10,"")</f>
        <v/>
      </c>
      <c r="V63" s="82">
        <f>IFERROR(AVERAGEIFS(统调负荷!$Q:$Q,统调负荷!$B:$B,V$3,统调负荷!$C:$C,$A63)/10,"")</f>
        <v/>
      </c>
      <c r="W63" s="82">
        <f>IFERROR(AVERAGEIFS(统调负荷!$Q:$Q,统调负荷!$B:$B,W$3,统调负荷!$C:$C,$A63)/10,"")</f>
        <v/>
      </c>
      <c r="X63" s="82">
        <f>IFERROR(AVERAGEIFS(统调负荷!$Q:$Q,统调负荷!$B:$B,X$3,统调负荷!$C:$C,$A63)/10,"")</f>
        <v/>
      </c>
      <c r="Y63" s="82">
        <f>IFERROR(AVERAGEIFS(统调负荷!$Q:$Q,统调负荷!$B:$B,Y$3,统调负荷!$C:$C,$A63)/10,"")</f>
        <v/>
      </c>
      <c r="Z63" s="82">
        <f>IFERROR(AVERAGEIFS(统调负荷!$Q:$Q,统调负荷!$B:$B,Z$3,统调负荷!$C:$C,$A63)/10,"")</f>
        <v/>
      </c>
      <c r="AA63" s="82">
        <f>IFERROR(AVERAGEIFS(统调负荷!$Q:$Q,统调负荷!$B:$B,AA$3,统调负荷!$C:$C,$A63)/10,"")</f>
        <v/>
      </c>
      <c r="AB63" s="82">
        <f>IFERROR(AVERAGEIFS(统调负荷!$Q:$Q,统调负荷!$B:$B,AB$3,统调负荷!$C:$C,$A63)/10,"")</f>
        <v/>
      </c>
      <c r="AC63" s="82">
        <f>IFERROR(AVERAGEIFS(统调负荷!$Q:$Q,统调负荷!$B:$B,AC$3,统调负荷!$C:$C,$A63)/10,"")</f>
        <v/>
      </c>
      <c r="AD63" s="82" t="n"/>
      <c r="AE63" s="30" t="n"/>
      <c r="AF63" s="107" t="n"/>
      <c r="AG63" s="107" t="n"/>
      <c r="AH63" s="107" t="n"/>
      <c r="AI63" s="107" t="n"/>
      <c r="AJ63" s="107" t="n"/>
      <c r="AK63" s="107" t="n"/>
      <c r="AL63" s="107" t="n"/>
      <c r="AM63" s="107" t="n"/>
      <c r="AN63" s="107" t="n"/>
      <c r="AO63" s="107" t="n"/>
      <c r="AP63" s="107" t="n"/>
      <c r="AQ63" s="107" t="n"/>
      <c r="AR63" s="107" t="n"/>
      <c r="AS63" s="107" t="n"/>
      <c r="AT63" s="107" t="n"/>
      <c r="AU63" s="107" t="n"/>
      <c r="AV63" s="107" t="n"/>
      <c r="AW63" s="107" t="n"/>
      <c r="AX63" s="107" t="n"/>
      <c r="AY63" s="107" t="n"/>
      <c r="AZ63" s="107" t="n"/>
      <c r="BA63" s="107" t="n"/>
      <c r="BB63" s="107" t="n"/>
      <c r="BC63" s="107" t="n"/>
    </row>
    <row r="64" customFormat="1" s="80">
      <c r="A64" s="97">
        <f>统调负荷24小时!A64</f>
        <v/>
      </c>
      <c r="B64" s="110" t="inlineStr">
        <is>
          <t>预测</t>
        </is>
      </c>
      <c r="C64" s="84">
        <f>IFERROR(AVERAGE(F64:AC64),"")</f>
        <v/>
      </c>
      <c r="D64" s="91">
        <f>IFERROR(MAX(F64:AC64),"")</f>
        <v/>
      </c>
      <c r="E64" s="91">
        <f>IFERROR(MIN(F64:AC64),"")</f>
        <v/>
      </c>
      <c r="F64" s="82">
        <f>IFERROR(AVERAGEIFS(统调负荷!$H:$H,统调负荷!$B:$B,F$3,统调负荷!$C:$C,$A64)/10,"")</f>
        <v/>
      </c>
      <c r="G64" s="82">
        <f>IFERROR(AVERAGEIFS(统调负荷!$H:$H,统调负荷!$B:$B,G$3,统调负荷!$C:$C,$A64)/10,"")</f>
        <v/>
      </c>
      <c r="H64" s="82">
        <f>IFERROR(AVERAGEIFS(统调负荷!$H:$H,统调负荷!$B:$B,H$3,统调负荷!$C:$C,$A64)/10,"")</f>
        <v/>
      </c>
      <c r="I64" s="82">
        <f>IFERROR(AVERAGEIFS(统调负荷!$H:$H,统调负荷!$B:$B,I$3,统调负荷!$C:$C,$A64)/10,"")</f>
        <v/>
      </c>
      <c r="J64" s="82">
        <f>IFERROR(AVERAGEIFS(统调负荷!$H:$H,统调负荷!$B:$B,J$3,统调负荷!$C:$C,$A64)/10,"")</f>
        <v/>
      </c>
      <c r="K64" s="82">
        <f>IFERROR(AVERAGEIFS(统调负荷!$H:$H,统调负荷!$B:$B,K$3,统调负荷!$C:$C,$A64)/10,"")</f>
        <v/>
      </c>
      <c r="L64" s="82">
        <f>IFERROR(AVERAGEIFS(统调负荷!$H:$H,统调负荷!$B:$B,L$3,统调负荷!$C:$C,$A64)/10,"")</f>
        <v/>
      </c>
      <c r="M64" s="82">
        <f>IFERROR(AVERAGEIFS(统调负荷!$H:$H,统调负荷!$B:$B,M$3,统调负荷!$C:$C,$A64)/10,"")</f>
        <v/>
      </c>
      <c r="N64" s="82">
        <f>IFERROR(AVERAGEIFS(统调负荷!$H:$H,统调负荷!$B:$B,N$3,统调负荷!$C:$C,$A64)/10,"")</f>
        <v/>
      </c>
      <c r="O64" s="82">
        <f>IFERROR(AVERAGEIFS(统调负荷!$H:$H,统调负荷!$B:$B,O$3,统调负荷!$C:$C,$A64)/10,"")</f>
        <v/>
      </c>
      <c r="P64" s="82">
        <f>IFERROR(AVERAGEIFS(统调负荷!$H:$H,统调负荷!$B:$B,P$3,统调负荷!$C:$C,$A64)/10,"")</f>
        <v/>
      </c>
      <c r="Q64" s="82">
        <f>IFERROR(AVERAGEIFS(统调负荷!$H:$H,统调负荷!$B:$B,Q$3,统调负荷!$C:$C,$A64)/10,"")</f>
        <v/>
      </c>
      <c r="R64" s="82">
        <f>IFERROR(AVERAGEIFS(统调负荷!$H:$H,统调负荷!$B:$B,R$3,统调负荷!$C:$C,$A64)/10,"")</f>
        <v/>
      </c>
      <c r="S64" s="82">
        <f>IFERROR(AVERAGEIFS(统调负荷!$H:$H,统调负荷!$B:$B,S$3,统调负荷!$C:$C,$A64)/10,"")</f>
        <v/>
      </c>
      <c r="T64" s="82">
        <f>IFERROR(AVERAGEIFS(统调负荷!$H:$H,统调负荷!$B:$B,T$3,统调负荷!$C:$C,$A64)/10,"")</f>
        <v/>
      </c>
      <c r="U64" s="82">
        <f>IFERROR(AVERAGEIFS(统调负荷!$H:$H,统调负荷!$B:$B,U$3,统调负荷!$C:$C,$A64)/10,"")</f>
        <v/>
      </c>
      <c r="V64" s="82">
        <f>IFERROR(AVERAGEIFS(统调负荷!$H:$H,统调负荷!$B:$B,V$3,统调负荷!$C:$C,$A64)/10,"")</f>
        <v/>
      </c>
      <c r="W64" s="82">
        <f>IFERROR(AVERAGEIFS(统调负荷!$H:$H,统调负荷!$B:$B,W$3,统调负荷!$C:$C,$A64)/10,"")</f>
        <v/>
      </c>
      <c r="X64" s="82">
        <f>IFERROR(AVERAGEIFS(统调负荷!$H:$H,统调负荷!$B:$B,X$3,统调负荷!$C:$C,$A64)/10,"")</f>
        <v/>
      </c>
      <c r="Y64" s="82">
        <f>IFERROR(AVERAGEIFS(统调负荷!$H:$H,统调负荷!$B:$B,Y$3,统调负荷!$C:$C,$A64)/10,"")</f>
        <v/>
      </c>
      <c r="Z64" s="82">
        <f>IFERROR(AVERAGEIFS(统调负荷!$H:$H,统调负荷!$B:$B,Z$3,统调负荷!$C:$C,$A64)/10,"")</f>
        <v/>
      </c>
      <c r="AA64" s="82">
        <f>IFERROR(AVERAGEIFS(统调负荷!$H:$H,统调负荷!$B:$B,AA$3,统调负荷!$C:$C,$A64)/10,"")</f>
        <v/>
      </c>
      <c r="AB64" s="82">
        <f>IFERROR(AVERAGEIFS(统调负荷!$H:$H,统调负荷!$B:$B,AB$3,统调负荷!$C:$C,$A64)/10,"")</f>
        <v/>
      </c>
      <c r="AC64" s="82">
        <f>IFERROR(AVERAGEIFS(统调负荷!$H:$H,统调负荷!$B:$B,AC$3,统调负荷!$C:$C,$A64)/10,"")</f>
        <v/>
      </c>
      <c r="AD64" s="82" t="n"/>
      <c r="AE64" s="30" t="n"/>
      <c r="AF64" s="107" t="n"/>
      <c r="AG64" s="107" t="n"/>
      <c r="AH64" s="107" t="n"/>
      <c r="AI64" s="107" t="n"/>
      <c r="AJ64" s="107" t="n"/>
      <c r="AK64" s="107" t="n"/>
      <c r="AL64" s="107" t="n"/>
      <c r="AM64" s="107" t="n"/>
      <c r="AN64" s="107" t="n"/>
      <c r="AO64" s="107" t="n"/>
      <c r="AP64" s="107" t="n"/>
      <c r="AQ64" s="107" t="n"/>
      <c r="AR64" s="107" t="n"/>
      <c r="AS64" s="107" t="n"/>
      <c r="AT64" s="107" t="n"/>
      <c r="AU64" s="107" t="n"/>
      <c r="AV64" s="107" t="n"/>
      <c r="AW64" s="107" t="n"/>
      <c r="AX64" s="107" t="n"/>
      <c r="AY64" s="107" t="n"/>
      <c r="AZ64" s="107" t="n"/>
      <c r="BA64" s="107" t="n"/>
      <c r="BB64" s="107" t="n"/>
      <c r="BC64" s="107" t="n"/>
    </row>
    <row r="65" customFormat="1" s="80">
      <c r="A65" s="97">
        <f>统调负荷24小时!A65</f>
        <v/>
      </c>
      <c r="B65" s="110" t="inlineStr">
        <is>
          <t>实际</t>
        </is>
      </c>
      <c r="C65" s="84">
        <f>IFERROR(AVERAGE(F65:AC65),"")</f>
        <v/>
      </c>
      <c r="D65" s="91">
        <f>IFERROR(MAX(F65:AC65),"")</f>
        <v/>
      </c>
      <c r="E65" s="91">
        <f>IFERROR(MIN(F65:AC65),"")</f>
        <v/>
      </c>
      <c r="F65" s="82">
        <f>IFERROR(AVERAGEIFS(统调负荷!$Q:$Q,统调负荷!$B:$B,F$3,统调负荷!$C:$C,$A65)/10,"")</f>
        <v/>
      </c>
      <c r="G65" s="82">
        <f>IFERROR(AVERAGEIFS(统调负荷!$Q:$Q,统调负荷!$B:$B,G$3,统调负荷!$C:$C,$A65)/10,"")</f>
        <v/>
      </c>
      <c r="H65" s="82">
        <f>IFERROR(AVERAGEIFS(统调负荷!$Q:$Q,统调负荷!$B:$B,H$3,统调负荷!$C:$C,$A65)/10,"")</f>
        <v/>
      </c>
      <c r="I65" s="82">
        <f>IFERROR(AVERAGEIFS(统调负荷!$Q:$Q,统调负荷!$B:$B,I$3,统调负荷!$C:$C,$A65)/10,"")</f>
        <v/>
      </c>
      <c r="J65" s="82">
        <f>IFERROR(AVERAGEIFS(统调负荷!$Q:$Q,统调负荷!$B:$B,J$3,统调负荷!$C:$C,$A65)/10,"")</f>
        <v/>
      </c>
      <c r="K65" s="82">
        <f>IFERROR(AVERAGEIFS(统调负荷!$Q:$Q,统调负荷!$B:$B,K$3,统调负荷!$C:$C,$A65)/10,"")</f>
        <v/>
      </c>
      <c r="L65" s="82">
        <f>IFERROR(AVERAGEIFS(统调负荷!$Q:$Q,统调负荷!$B:$B,L$3,统调负荷!$C:$C,$A65)/10,"")</f>
        <v/>
      </c>
      <c r="M65" s="82">
        <f>IFERROR(AVERAGEIFS(统调负荷!$Q:$Q,统调负荷!$B:$B,M$3,统调负荷!$C:$C,$A65)/10,"")</f>
        <v/>
      </c>
      <c r="N65" s="82">
        <f>IFERROR(AVERAGEIFS(统调负荷!$Q:$Q,统调负荷!$B:$B,N$3,统调负荷!$C:$C,$A65)/10,"")</f>
        <v/>
      </c>
      <c r="O65" s="82">
        <f>IFERROR(AVERAGEIFS(统调负荷!$Q:$Q,统调负荷!$B:$B,O$3,统调负荷!$C:$C,$A65)/10,"")</f>
        <v/>
      </c>
      <c r="P65" s="82">
        <f>IFERROR(AVERAGEIFS(统调负荷!$Q:$Q,统调负荷!$B:$B,P$3,统调负荷!$C:$C,$A65)/10,"")</f>
        <v/>
      </c>
      <c r="Q65" s="82">
        <f>IFERROR(AVERAGEIFS(统调负荷!$Q:$Q,统调负荷!$B:$B,Q$3,统调负荷!$C:$C,$A65)/10,"")</f>
        <v/>
      </c>
      <c r="R65" s="82">
        <f>IFERROR(AVERAGEIFS(统调负荷!$Q:$Q,统调负荷!$B:$B,R$3,统调负荷!$C:$C,$A65)/10,"")</f>
        <v/>
      </c>
      <c r="S65" s="82">
        <f>IFERROR(AVERAGEIFS(统调负荷!$Q:$Q,统调负荷!$B:$B,S$3,统调负荷!$C:$C,$A65)/10,"")</f>
        <v/>
      </c>
      <c r="T65" s="82">
        <f>IFERROR(AVERAGEIFS(统调负荷!$Q:$Q,统调负荷!$B:$B,T$3,统调负荷!$C:$C,$A65)/10,"")</f>
        <v/>
      </c>
      <c r="U65" s="82">
        <f>IFERROR(AVERAGEIFS(统调负荷!$Q:$Q,统调负荷!$B:$B,U$3,统调负荷!$C:$C,$A65)/10,"")</f>
        <v/>
      </c>
      <c r="V65" s="82">
        <f>IFERROR(AVERAGEIFS(统调负荷!$Q:$Q,统调负荷!$B:$B,V$3,统调负荷!$C:$C,$A65)/10,"")</f>
        <v/>
      </c>
      <c r="W65" s="82">
        <f>IFERROR(AVERAGEIFS(统调负荷!$Q:$Q,统调负荷!$B:$B,W$3,统调负荷!$C:$C,$A65)/10,"")</f>
        <v/>
      </c>
      <c r="X65" s="82">
        <f>IFERROR(AVERAGEIFS(统调负荷!$Q:$Q,统调负荷!$B:$B,X$3,统调负荷!$C:$C,$A65)/10,"")</f>
        <v/>
      </c>
      <c r="Y65" s="82">
        <f>IFERROR(AVERAGEIFS(统调负荷!$Q:$Q,统调负荷!$B:$B,Y$3,统调负荷!$C:$C,$A65)/10,"")</f>
        <v/>
      </c>
      <c r="Z65" s="82">
        <f>IFERROR(AVERAGEIFS(统调负荷!$Q:$Q,统调负荷!$B:$B,Z$3,统调负荷!$C:$C,$A65)/10,"")</f>
        <v/>
      </c>
      <c r="AA65" s="82">
        <f>IFERROR(AVERAGEIFS(统调负荷!$Q:$Q,统调负荷!$B:$B,AA$3,统调负荷!$C:$C,$A65)/10,"")</f>
        <v/>
      </c>
      <c r="AB65" s="82">
        <f>IFERROR(AVERAGEIFS(统调负荷!$Q:$Q,统调负荷!$B:$B,AB$3,统调负荷!$C:$C,$A65)/10,"")</f>
        <v/>
      </c>
      <c r="AC65" s="82">
        <f>IFERROR(AVERAGEIFS(统调负荷!$Q:$Q,统调负荷!$B:$B,AC$3,统调负荷!$C:$C,$A65)/10,"")</f>
        <v/>
      </c>
      <c r="AD65" s="82" t="n"/>
      <c r="AE65" s="30" t="n"/>
      <c r="AF65" s="107" t="n"/>
      <c r="AG65" s="107" t="n"/>
      <c r="AH65" s="107" t="n"/>
      <c r="AI65" s="107" t="n"/>
      <c r="AJ65" s="107" t="n"/>
      <c r="AK65" s="107" t="n"/>
      <c r="AL65" s="107" t="n"/>
      <c r="AM65" s="107" t="n"/>
      <c r="AN65" s="107" t="n"/>
      <c r="AO65" s="107" t="n"/>
      <c r="AP65" s="107" t="n"/>
      <c r="AQ65" s="107" t="n"/>
      <c r="AR65" s="107" t="n"/>
      <c r="AS65" s="107" t="n"/>
      <c r="AT65" s="107" t="n"/>
      <c r="AU65" s="107" t="n"/>
      <c r="AV65" s="107" t="n"/>
      <c r="AW65" s="107" t="n"/>
      <c r="AX65" s="107" t="n"/>
      <c r="AY65" s="107" t="n"/>
      <c r="AZ65" s="107" t="n"/>
      <c r="BA65" s="107" t="n"/>
      <c r="BB65" s="107" t="n"/>
      <c r="BC65" s="107" t="n"/>
    </row>
  </sheetData>
  <conditionalFormatting sqref="D1">
    <cfRule type="dataBar" priority="21">
      <dataBar>
        <cfvo type="min"/>
        <cfvo type="max"/>
        <color rgb="FFFFB628"/>
      </dataBar>
    </cfRule>
  </conditionalFormatting>
  <conditionalFormatting sqref="E1">
    <cfRule type="dataBar" priority="24">
      <dataBar>
        <cfvo type="min"/>
        <cfvo type="max"/>
        <color rgb="FFFFB628"/>
      </dataBar>
    </cfRule>
  </conditionalFormatting>
  <conditionalFormatting sqref="F1:AD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8">
      <dataBar>
        <cfvo type="min"/>
        <cfvo type="max"/>
        <color rgb="FFFFB628"/>
      </dataBar>
    </cfRule>
  </conditionalFormatting>
  <conditionalFormatting sqref="E2">
    <cfRule type="dataBar" priority="20">
      <dataBar>
        <cfvo type="min"/>
        <cfvo type="max"/>
        <color rgb="FFFFB628"/>
      </dataBar>
    </cfRule>
  </conditionalFormatting>
  <conditionalFormatting sqref="F2:AD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30">
      <dataBar>
        <cfvo type="min"/>
        <cfvo type="max"/>
        <color rgb="FFFFB628"/>
      </dataBar>
    </cfRule>
  </conditionalFormatting>
  <conditionalFormatting sqref="D3">
    <cfRule type="dataBar" priority="22">
      <dataBar>
        <cfvo type="min"/>
        <cfvo type="max"/>
        <color rgb="FFFFB628"/>
      </dataBar>
    </cfRule>
  </conditionalFormatting>
  <conditionalFormatting sqref="E3">
    <cfRule type="dataBar" priority="25">
      <dataBar>
        <cfvo type="min"/>
        <cfvo type="max"/>
        <color rgb="FFFFB628"/>
      </dataBar>
    </cfRule>
  </conditionalFormatting>
  <conditionalFormatting sqref="C1:C2">
    <cfRule type="dataBar" priority="29">
      <dataBar>
        <cfvo type="min"/>
        <cfvo type="max"/>
        <color rgb="FFFFB628"/>
      </dataBar>
    </cfRule>
  </conditionalFormatting>
  <conditionalFormatting sqref="C64:C65">
    <cfRule type="dataBar" priority="11">
      <dataBar>
        <cfvo type="min"/>
        <cfvo type="max"/>
        <color rgb="FFFFB628"/>
      </dataBar>
    </cfRule>
  </conditionalFormatting>
  <conditionalFormatting sqref="D4:D63">
    <cfRule type="dataBar" priority="17">
      <dataBar>
        <cfvo type="min"/>
        <cfvo type="max"/>
        <color rgb="FFFFB628"/>
      </dataBar>
    </cfRule>
  </conditionalFormatting>
  <conditionalFormatting sqref="D64:D65">
    <cfRule type="dataBar" priority="9">
      <dataBar>
        <cfvo type="min"/>
        <cfvo type="max"/>
        <color rgb="FFFFB628"/>
      </dataBar>
    </cfRule>
  </conditionalFormatting>
  <conditionalFormatting sqref="D66:D1048576">
    <cfRule type="dataBar" priority="23">
      <dataBar>
        <cfvo type="min"/>
        <cfvo type="max"/>
        <color rgb="FFFFB628"/>
      </dataBar>
    </cfRule>
  </conditionalFormatting>
  <conditionalFormatting sqref="E4:E63">
    <cfRule type="dataBar" priority="19">
      <dataBar>
        <cfvo type="min"/>
        <cfvo type="max"/>
        <color rgb="FFFFB628"/>
      </dataBar>
    </cfRule>
  </conditionalFormatting>
  <conditionalFormatting sqref="E64:E65">
    <cfRule type="dataBar" priority="10">
      <dataBar>
        <cfvo type="min"/>
        <cfvo type="max"/>
        <color rgb="FFFFB628"/>
      </dataBar>
    </cfRule>
  </conditionalFormatting>
  <conditionalFormatting sqref="E66:E1048576">
    <cfRule type="dataBar" priority="26">
      <dataBar>
        <cfvo type="min"/>
        <cfvo type="max"/>
        <color rgb="FFFFB628"/>
      </dataBar>
    </cfRule>
  </conditionalFormatting>
  <conditionalFormatting sqref="C4:C63 C66:C1048576">
    <cfRule type="dataBar" priority="67">
      <dataBar>
        <cfvo type="min"/>
        <cfvo type="max"/>
        <color rgb="FFFFB628"/>
      </dataBar>
    </cfRule>
  </conditionalFormatting>
  <conditionalFormatting sqref="F4:AD63 F66:AD1048576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:BC3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D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>
  <sheetPr codeName="Sheet13">
    <outlinePr summaryBelow="1" summaryRight="1"/>
    <pageSetUpPr/>
  </sheetPr>
  <dimension ref="A1:BC101"/>
  <sheetViews>
    <sheetView workbookViewId="0">
      <pane xSplit="5" ySplit="3" topLeftCell="F16" activePane="bottomRight" state="frozen"/>
      <selection activeCell="A1" sqref="A1"/>
      <selection pane="topRight" activeCell="A1" sqref="A1"/>
      <selection pane="bottomLeft" activeCell="A1" sqref="A1"/>
      <selection pane="bottomRight" activeCell="I73" sqref="I73"/>
    </sheetView>
  </sheetViews>
  <sheetFormatPr baseColWidth="8" defaultColWidth="9" defaultRowHeight="12"/>
  <cols>
    <col width="9.37037037037037" customWidth="1" style="80" min="1" max="1"/>
    <col width="4.62962962962963" customWidth="1" style="80" min="2" max="2"/>
    <col width="7.37037037037037" customWidth="1" style="82" min="3" max="3"/>
    <col width="8.25" customWidth="1" style="89" min="4" max="5"/>
    <col width="7.37037037037037" customWidth="1" style="80" min="6" max="29"/>
    <col width="15.6296296296296" customWidth="1" style="80" min="30" max="30"/>
    <col width="8.87962962962963" customWidth="1" style="30" min="31" max="31"/>
    <col width="7.37037037037037" customWidth="1" style="107" min="32" max="33"/>
    <col width="9.62962962962963" customWidth="1" style="107" min="34" max="34"/>
    <col width="9.62962962962963" customWidth="1" style="107" min="35" max="38"/>
    <col width="8.12037037037037" customWidth="1" style="107" min="39" max="39"/>
    <col width="9.62962962962963" customWidth="1" style="107" min="40" max="40"/>
    <col width="6.62962962962963" customWidth="1" style="107" min="41" max="41"/>
    <col width="7.37037037037037" customWidth="1" style="107" min="42" max="46"/>
    <col width="9.62962962962963" customWidth="1" style="107" min="47" max="49"/>
    <col width="7.37037037037037" customWidth="1" style="107" min="50" max="50"/>
    <col width="9.62962962962963" customWidth="1" style="107" min="51" max="53"/>
    <col width="7.37037037037037" customWidth="1" style="107" min="54" max="54"/>
    <col width="9.62962962962963" customWidth="1" style="107" min="55" max="55"/>
    <col width="9" customWidth="1" style="80" min="56" max="16384"/>
  </cols>
  <sheetData>
    <row r="1" customFormat="1" s="80">
      <c r="A1" s="80" t="n"/>
      <c r="B1" s="80" t="inlineStr">
        <is>
          <t>预测</t>
        </is>
      </c>
      <c r="C1" s="84">
        <f>IFERROR(AVERAGE(F1:AC1),"")</f>
        <v/>
      </c>
      <c r="D1" s="91">
        <f>IFERROR(MAX(F1:AC1),"")</f>
        <v/>
      </c>
      <c r="E1" s="91">
        <f>IFERROR(MIN(F1:AC1),"")</f>
        <v/>
      </c>
      <c r="F1" s="82">
        <f>AVERAGEIFS(F$4:F$63,$B$4:$B$63,"预测")</f>
        <v/>
      </c>
      <c r="G1" s="82">
        <f>AVERAGEIFS(G$4:G$63,$B$4:$B$63,"预测")</f>
        <v/>
      </c>
      <c r="H1" s="82">
        <f>AVERAGEIFS(H$4:H$63,$B$4:$B$63,"预测")</f>
        <v/>
      </c>
      <c r="I1" s="82">
        <f>AVERAGEIFS(I$4:I$63,$B$4:$B$63,"预测")</f>
        <v/>
      </c>
      <c r="J1" s="82">
        <f>AVERAGEIFS(J$4:J$63,$B$4:$B$63,"预测")</f>
        <v/>
      </c>
      <c r="K1" s="82">
        <f>AVERAGEIFS(K$4:K$63,$B$4:$B$63,"预测")</f>
        <v/>
      </c>
      <c r="L1" s="82">
        <f>AVERAGEIFS(L$4:L$63,$B$4:$B$63,"预测")</f>
        <v/>
      </c>
      <c r="M1" s="82">
        <f>AVERAGEIFS(M$4:M$63,$B$4:$B$63,"预测")</f>
        <v/>
      </c>
      <c r="N1" s="82">
        <f>AVERAGEIFS(N$4:N$63,$B$4:$B$63,"预测")</f>
        <v/>
      </c>
      <c r="O1" s="82">
        <f>AVERAGEIFS(O$4:O$63,$B$4:$B$63,"预测")</f>
        <v/>
      </c>
      <c r="P1" s="82">
        <f>AVERAGEIFS(P$4:P$63,$B$4:$B$63,"预测")</f>
        <v/>
      </c>
      <c r="Q1" s="82">
        <f>AVERAGEIFS(Q$4:Q$63,$B$4:$B$63,"预测")</f>
        <v/>
      </c>
      <c r="R1" s="82">
        <f>AVERAGEIFS(R$4:R$63,$B$4:$B$63,"预测")</f>
        <v/>
      </c>
      <c r="S1" s="82">
        <f>AVERAGEIFS(S$4:S$63,$B$4:$B$63,"预测")</f>
        <v/>
      </c>
      <c r="T1" s="82">
        <f>AVERAGEIFS(T$4:T$63,$B$4:$B$63,"预测")</f>
        <v/>
      </c>
      <c r="U1" s="82">
        <f>AVERAGEIFS(U$4:U$63,$B$4:$B$63,"预测")</f>
        <v/>
      </c>
      <c r="V1" s="82">
        <f>AVERAGEIFS(V$4:V$63,$B$4:$B$63,"预测")</f>
        <v/>
      </c>
      <c r="W1" s="82">
        <f>AVERAGEIFS(W$4:W$63,$B$4:$B$63,"预测")</f>
        <v/>
      </c>
      <c r="X1" s="82">
        <f>AVERAGEIFS(X$4:X$63,$B$4:$B$63,"预测")</f>
        <v/>
      </c>
      <c r="Y1" s="82">
        <f>AVERAGEIFS(Y$4:Y$63,$B$4:$B$63,"预测")</f>
        <v/>
      </c>
      <c r="Z1" s="82">
        <f>AVERAGEIFS(Z$4:Z$63,$B$4:$B$63,"预测")</f>
        <v/>
      </c>
      <c r="AA1" s="82">
        <f>AVERAGEIFS(AA$4:AA$63,$B$4:$B$63,"预测")</f>
        <v/>
      </c>
      <c r="AB1" s="82">
        <f>AVERAGEIFS(AB$4:AB$63,$B$4:$B$63,"预测")</f>
        <v/>
      </c>
      <c r="AC1" s="82">
        <f>AVERAGEIFS(AC$4:AC$63,$B$4:$B$63,"预测")</f>
        <v/>
      </c>
      <c r="AE1" s="30" t="n"/>
      <c r="AF1" s="108">
        <f>COUNTIF(AF4:AF33,"&gt;0")/COUNT(AF4:AF33)</f>
        <v/>
      </c>
      <c r="AG1" s="108">
        <f>COUNTIF(AG4:AG33,"&gt;0")/COUNT(AG4:AG33)</f>
        <v/>
      </c>
      <c r="AH1" s="108">
        <f>COUNTIF(AH4:AH33,"&gt;0")/COUNT(AH4:AH33)</f>
        <v/>
      </c>
      <c r="AI1" s="108">
        <f>COUNTIF(AI4:AI33,"&gt;0")/COUNT(AI4:AI33)</f>
        <v/>
      </c>
      <c r="AJ1" s="108">
        <f>COUNTIF(AJ4:AJ33,"&gt;0")/COUNT(AJ4:AJ33)</f>
        <v/>
      </c>
      <c r="AK1" s="108">
        <f>COUNTIF(AK4:AK33,"&gt;0")/COUNT(AK4:AK33)</f>
        <v/>
      </c>
      <c r="AL1" s="108">
        <f>COUNTIF(AL4:AL33,"&gt;0")/COUNT(AL4:AL33)</f>
        <v/>
      </c>
      <c r="AM1" s="108">
        <f>COUNTIF(AM4:AM33,"&gt;0")/COUNT(AM4:AM33)</f>
        <v/>
      </c>
      <c r="AN1" s="108">
        <f>COUNTIF(AN4:AN33,"&gt;0")/COUNT(AN4:AN33)</f>
        <v/>
      </c>
      <c r="AO1" s="108">
        <f>COUNTIF(AO4:AO33,"&gt;0")/COUNT(AO4:AO33)</f>
        <v/>
      </c>
      <c r="AP1" s="108">
        <f>COUNTIF(AP4:AP33,"&gt;0")/COUNT(AP4:AP33)</f>
        <v/>
      </c>
      <c r="AQ1" s="108">
        <f>COUNTIF(AQ4:AQ33,"&gt;0")/COUNT(AQ4:AQ33)</f>
        <v/>
      </c>
      <c r="AR1" s="108">
        <f>COUNTIF(AR4:AR33,"&gt;0")/COUNT(AR4:AR33)</f>
        <v/>
      </c>
      <c r="AS1" s="108">
        <f>COUNTIF(AS4:AS33,"&gt;0")/COUNT(AS4:AS33)</f>
        <v/>
      </c>
      <c r="AT1" s="108">
        <f>COUNTIF(AT4:AT33,"&gt;0")/COUNT(AT4:AT33)</f>
        <v/>
      </c>
      <c r="AU1" s="108">
        <f>COUNTIF(AU4:AU33,"&gt;0")/COUNT(AU4:AU33)</f>
        <v/>
      </c>
      <c r="AV1" s="108">
        <f>COUNTIF(AV4:AV33,"&gt;0")/COUNT(AV4:AV33)</f>
        <v/>
      </c>
      <c r="AW1" s="108">
        <f>COUNTIF(AW4:AW33,"&gt;0")/COUNT(AW4:AW33)</f>
        <v/>
      </c>
      <c r="AX1" s="108">
        <f>COUNTIF(AX4:AX33,"&gt;0")/COUNT(AX4:AX33)</f>
        <v/>
      </c>
      <c r="AY1" s="108">
        <f>COUNTIF(AY4:AY33,"&gt;0")/COUNT(AY4:AY33)</f>
        <v/>
      </c>
      <c r="AZ1" s="108">
        <f>COUNTIF(AZ4:AZ33,"&gt;0")/COUNT(AZ4:AZ33)</f>
        <v/>
      </c>
      <c r="BA1" s="108">
        <f>COUNTIF(BA4:BA33,"&gt;0")/COUNT(BA4:BA33)</f>
        <v/>
      </c>
      <c r="BB1" s="108">
        <f>COUNTIF(BB4:BB33,"&gt;0")/COUNT(BB4:BB33)</f>
        <v/>
      </c>
      <c r="BC1" s="108">
        <f>COUNTIF(BC4:BC33,"&gt;0")/COUNT(BC4:BC33)</f>
        <v/>
      </c>
    </row>
    <row r="2" customFormat="1" s="82">
      <c r="A2" s="82" t="n"/>
      <c r="B2" s="82" t="inlineStr">
        <is>
          <t>实际</t>
        </is>
      </c>
      <c r="C2" s="84">
        <f>IFERROR(AVERAGE(F2:AC2),"")</f>
        <v/>
      </c>
      <c r="D2" s="91">
        <f>IFERROR(MAX(F2:AC2),"")</f>
        <v/>
      </c>
      <c r="E2" s="91">
        <f>IFERROR(MIN(F2:AC2),"")</f>
        <v/>
      </c>
      <c r="F2" s="82">
        <f>AVERAGEIFS(F$4:F$63,$B$4:$B$63,"实际")</f>
        <v/>
      </c>
      <c r="G2" s="82">
        <f>AVERAGEIFS(G$4:G$63,$B$4:$B$63,"实际")</f>
        <v/>
      </c>
      <c r="H2" s="82">
        <f>AVERAGEIFS(H$4:H$63,$B$4:$B$63,"实际")</f>
        <v/>
      </c>
      <c r="I2" s="82">
        <f>AVERAGEIFS(I$4:I$63,$B$4:$B$63,"实际")</f>
        <v/>
      </c>
      <c r="J2" s="82">
        <f>AVERAGEIFS(J$4:J$63,$B$4:$B$63,"实际")</f>
        <v/>
      </c>
      <c r="K2" s="82">
        <f>AVERAGEIFS(K$4:K$63,$B$4:$B$63,"实际")</f>
        <v/>
      </c>
      <c r="L2" s="82">
        <f>AVERAGEIFS(L$4:L$63,$B$4:$B$63,"实际")</f>
        <v/>
      </c>
      <c r="M2" s="82">
        <f>AVERAGEIFS(M$4:M$63,$B$4:$B$63,"实际")</f>
        <v/>
      </c>
      <c r="N2" s="82">
        <f>AVERAGEIFS(N$4:N$63,$B$4:$B$63,"实际")</f>
        <v/>
      </c>
      <c r="O2" s="82">
        <f>AVERAGEIFS(O$4:O$63,$B$4:$B$63,"实际")</f>
        <v/>
      </c>
      <c r="P2" s="82">
        <f>AVERAGEIFS(P$4:P$63,$B$4:$B$63,"实际")</f>
        <v/>
      </c>
      <c r="Q2" s="82">
        <f>AVERAGEIFS(Q$4:Q$63,$B$4:$B$63,"实际")</f>
        <v/>
      </c>
      <c r="R2" s="82">
        <f>AVERAGEIFS(R$4:R$63,$B$4:$B$63,"实际")</f>
        <v/>
      </c>
      <c r="S2" s="82">
        <f>AVERAGEIFS(S$4:S$63,$B$4:$B$63,"实际")</f>
        <v/>
      </c>
      <c r="T2" s="82">
        <f>AVERAGEIFS(T$4:T$63,$B$4:$B$63,"实际")</f>
        <v/>
      </c>
      <c r="U2" s="82">
        <f>AVERAGEIFS(U$4:U$63,$B$4:$B$63,"实际")</f>
        <v/>
      </c>
      <c r="V2" s="82">
        <f>AVERAGEIFS(V$4:V$63,$B$4:$B$63,"实际")</f>
        <v/>
      </c>
      <c r="W2" s="82">
        <f>AVERAGEIFS(W$4:W$63,$B$4:$B$63,"实际")</f>
        <v/>
      </c>
      <c r="X2" s="82">
        <f>AVERAGEIFS(X$4:X$63,$B$4:$B$63,"实际")</f>
        <v/>
      </c>
      <c r="Y2" s="82">
        <f>AVERAGEIFS(Y$4:Y$63,$B$4:$B$63,"实际")</f>
        <v/>
      </c>
      <c r="Z2" s="82">
        <f>AVERAGEIFS(Z$4:Z$63,$B$4:$B$63,"实际")</f>
        <v/>
      </c>
      <c r="AA2" s="82">
        <f>AVERAGEIFS(AA$4:AA$63,$B$4:$B$63,"实际")</f>
        <v/>
      </c>
      <c r="AB2" s="82">
        <f>AVERAGEIFS(AB$4:AB$63,$B$4:$B$63,"实际")</f>
        <v/>
      </c>
      <c r="AC2" s="82">
        <f>AVERAGEIFS(AC$4:AC$63,$B$4:$B$63,"实际")</f>
        <v/>
      </c>
      <c r="AE2" s="107" t="n"/>
      <c r="AF2" s="108">
        <f t="array" ref="AF2">AVERAGE(ABS(AF4:AF34))</f>
        <v/>
      </c>
      <c r="AG2" s="108">
        <f t="array" ref="AG2">AVERAGE(ABS(AG4:AG34))</f>
        <v/>
      </c>
      <c r="AH2" s="108">
        <f t="array" ref="AH2">AVERAGE(ABS(AH4:AH34))</f>
        <v/>
      </c>
      <c r="AI2" s="108">
        <f t="array" ref="AI2">AVERAGE(ABS(AI4:AI34))</f>
        <v/>
      </c>
      <c r="AJ2" s="108">
        <f t="array" ref="AJ2">AVERAGE(ABS(AJ4:AJ34))</f>
        <v/>
      </c>
      <c r="AK2" s="108">
        <f t="array" ref="AK2">AVERAGE(ABS(AK4:AK34))</f>
        <v/>
      </c>
      <c r="AL2" s="108">
        <f t="array" ref="AL2">AVERAGE(ABS(AL4:AL34))</f>
        <v/>
      </c>
      <c r="AM2" s="108">
        <f t="array" ref="AM2">AVERAGE(ABS(AM4:AM34))</f>
        <v/>
      </c>
      <c r="AN2" s="108">
        <f t="array" ref="AN2">AVERAGE(ABS(AN4:AN34))</f>
        <v/>
      </c>
      <c r="AO2" s="108">
        <f t="array" ref="AO2">AVERAGE(ABS(AO4:AO34))</f>
        <v/>
      </c>
      <c r="AP2" s="108">
        <f t="array" ref="AP2">AVERAGE(ABS(AP4:AP34))</f>
        <v/>
      </c>
      <c r="AQ2" s="108">
        <f t="array" ref="AQ2">AVERAGE(ABS(AQ4:AQ34))</f>
        <v/>
      </c>
      <c r="AR2" s="108">
        <f t="array" ref="AR2">AVERAGE(ABS(AR4:AR34))</f>
        <v/>
      </c>
      <c r="AS2" s="108">
        <f t="array" ref="AS2">AVERAGE(ABS(AS4:AS34))</f>
        <v/>
      </c>
      <c r="AT2" s="108">
        <f t="array" ref="AT2">AVERAGE(ABS(AT4:AT34))</f>
        <v/>
      </c>
      <c r="AU2" s="108">
        <f t="array" ref="AU2">AVERAGE(ABS(AU4:AU34))</f>
        <v/>
      </c>
      <c r="AV2" s="108">
        <f t="array" ref="AV2">AVERAGE(ABS(AV4:AV34))</f>
        <v/>
      </c>
      <c r="AW2" s="108">
        <f t="array" ref="AW2">AVERAGE(ABS(AW4:AW34))</f>
        <v/>
      </c>
      <c r="AX2" s="108">
        <f t="array" ref="AX2">AVERAGE(ABS(AX4:AX34))</f>
        <v/>
      </c>
      <c r="AY2" s="108">
        <f t="array" ref="AY2">AVERAGE(ABS(AY4:AY34))</f>
        <v/>
      </c>
      <c r="AZ2" s="108">
        <f t="array" ref="AZ2">AVERAGE(ABS(AZ4:AZ34))</f>
        <v/>
      </c>
      <c r="BA2" s="108">
        <f t="array" ref="BA2">AVERAGE(ABS(BA4:BA34))</f>
        <v/>
      </c>
      <c r="BB2" s="108">
        <f t="array" ref="BB2">AVERAGE(ABS(BB4:BB34))</f>
        <v/>
      </c>
      <c r="BC2" s="108">
        <f t="array" ref="BC2">AVERAGE(ABS(BC4:BC34))</f>
        <v/>
      </c>
    </row>
    <row r="3" customFormat="1" s="28">
      <c r="A3" s="94" t="inlineStr">
        <is>
          <t>日期</t>
        </is>
      </c>
      <c r="B3" s="94" t="inlineStr">
        <is>
          <t>类别</t>
        </is>
      </c>
      <c r="C3" s="95" t="inlineStr">
        <is>
          <t>合计</t>
        </is>
      </c>
      <c r="D3" s="95" t="inlineStr">
        <is>
          <t>最大</t>
        </is>
      </c>
      <c r="E3" s="95" t="inlineStr">
        <is>
          <t>最小</t>
        </is>
      </c>
      <c r="F3" s="36" t="n">
        <v>0</v>
      </c>
      <c r="G3" s="36" t="n">
        <v>1</v>
      </c>
      <c r="H3" s="36" t="n">
        <v>2</v>
      </c>
      <c r="I3" s="36" t="n">
        <v>3</v>
      </c>
      <c r="J3" s="36" t="n">
        <v>4</v>
      </c>
      <c r="K3" s="36" t="n">
        <v>5</v>
      </c>
      <c r="L3" s="36" t="n">
        <v>6</v>
      </c>
      <c r="M3" s="36" t="n">
        <v>7</v>
      </c>
      <c r="N3" s="36" t="n">
        <v>8</v>
      </c>
      <c r="O3" s="36" t="n">
        <v>9</v>
      </c>
      <c r="P3" s="36" t="n">
        <v>10</v>
      </c>
      <c r="Q3" s="36" t="n">
        <v>11</v>
      </c>
      <c r="R3" s="36" t="n">
        <v>12</v>
      </c>
      <c r="S3" s="36" t="n">
        <v>13</v>
      </c>
      <c r="T3" s="36" t="n">
        <v>14</v>
      </c>
      <c r="U3" s="36" t="n">
        <v>15</v>
      </c>
      <c r="V3" s="36" t="n">
        <v>16</v>
      </c>
      <c r="W3" s="36" t="n">
        <v>17</v>
      </c>
      <c r="X3" s="36" t="n">
        <v>18</v>
      </c>
      <c r="Y3" s="36" t="n">
        <v>19</v>
      </c>
      <c r="Z3" s="36" t="n">
        <v>20</v>
      </c>
      <c r="AA3" s="36" t="n">
        <v>21</v>
      </c>
      <c r="AB3" s="36" t="n">
        <v>22</v>
      </c>
      <c r="AC3" s="36" t="n">
        <v>23</v>
      </c>
      <c r="AE3" s="39" t="n"/>
      <c r="AF3" s="109" t="inlineStr">
        <is>
          <t>0时</t>
        </is>
      </c>
      <c r="AG3" s="109" t="inlineStr">
        <is>
          <t>1时</t>
        </is>
      </c>
      <c r="AH3" s="109" t="inlineStr">
        <is>
          <t>2时</t>
        </is>
      </c>
      <c r="AI3" s="109" t="inlineStr">
        <is>
          <t>3时</t>
        </is>
      </c>
      <c r="AJ3" s="109" t="inlineStr">
        <is>
          <t>4时</t>
        </is>
      </c>
      <c r="AK3" s="109" t="inlineStr">
        <is>
          <t>5时</t>
        </is>
      </c>
      <c r="AL3" s="109" t="inlineStr">
        <is>
          <t>6时</t>
        </is>
      </c>
      <c r="AM3" s="109" t="inlineStr">
        <is>
          <t>7时</t>
        </is>
      </c>
      <c r="AN3" s="109" t="inlineStr">
        <is>
          <t>8时</t>
        </is>
      </c>
      <c r="AO3" s="109" t="inlineStr">
        <is>
          <t>9时</t>
        </is>
      </c>
      <c r="AP3" s="109" t="inlineStr">
        <is>
          <t>10时</t>
        </is>
      </c>
      <c r="AQ3" s="109" t="inlineStr">
        <is>
          <t>11时</t>
        </is>
      </c>
      <c r="AR3" s="109" t="inlineStr">
        <is>
          <t>12时</t>
        </is>
      </c>
      <c r="AS3" s="109" t="inlineStr">
        <is>
          <t>13时</t>
        </is>
      </c>
      <c r="AT3" s="109" t="inlineStr">
        <is>
          <t>14时</t>
        </is>
      </c>
      <c r="AU3" s="109" t="inlineStr">
        <is>
          <t>15时</t>
        </is>
      </c>
      <c r="AV3" s="109" t="inlineStr">
        <is>
          <t>16时</t>
        </is>
      </c>
      <c r="AW3" s="109" t="inlineStr">
        <is>
          <t>17时</t>
        </is>
      </c>
      <c r="AX3" s="109" t="inlineStr">
        <is>
          <t>18时</t>
        </is>
      </c>
      <c r="AY3" s="109" t="inlineStr">
        <is>
          <t>19时</t>
        </is>
      </c>
      <c r="AZ3" s="109" t="inlineStr">
        <is>
          <t>20时</t>
        </is>
      </c>
      <c r="BA3" s="109" t="inlineStr">
        <is>
          <t>21时</t>
        </is>
      </c>
      <c r="BB3" s="109" t="inlineStr">
        <is>
          <t>22时</t>
        </is>
      </c>
      <c r="BC3" s="109" t="inlineStr">
        <is>
          <t>23时</t>
        </is>
      </c>
    </row>
    <row r="4" customFormat="1" s="80">
      <c r="A4" s="97">
        <f>统调负荷24小时!A4</f>
        <v/>
      </c>
      <c r="B4" s="110" t="inlineStr">
        <is>
          <t>预测</t>
        </is>
      </c>
      <c r="C4" s="84">
        <f>IFERROR(AVERAGE(F4:AC4),"")</f>
        <v/>
      </c>
      <c r="D4" s="91">
        <f>IFERROR(MAX(F4:AC4),"")</f>
        <v/>
      </c>
      <c r="E4" s="91">
        <f>IFERROR(MIN(F4:AC4),"")</f>
        <v/>
      </c>
      <c r="F4" s="82">
        <f>IFERROR(AVERAGEIFS(统调负荷!$I:$I,统调负荷!$B:$B,F$3,统调负荷!$C:$C,$A4)/10,"")</f>
        <v/>
      </c>
      <c r="G4" s="82">
        <f>IFERROR(AVERAGEIFS(统调负荷!$I:$I,统调负荷!$B:$B,G$3,统调负荷!$C:$C,$A4)/10,"")</f>
        <v/>
      </c>
      <c r="H4" s="82">
        <f>IFERROR(AVERAGEIFS(统调负荷!$I:$I,统调负荷!$B:$B,H$3,统调负荷!$C:$C,$A4)/10,"")</f>
        <v/>
      </c>
      <c r="I4" s="82">
        <f>IFERROR(AVERAGEIFS(统调负荷!$I:$I,统调负荷!$B:$B,I$3,统调负荷!$C:$C,$A4)/10,"")</f>
        <v/>
      </c>
      <c r="J4" s="82">
        <f>IFERROR(AVERAGEIFS(统调负荷!$I:$I,统调负荷!$B:$B,J$3,统调负荷!$C:$C,$A4)/10,"")</f>
        <v/>
      </c>
      <c r="K4" s="82">
        <f>IFERROR(AVERAGEIFS(统调负荷!$I:$I,统调负荷!$B:$B,K$3,统调负荷!$C:$C,$A4)/10,"")</f>
        <v/>
      </c>
      <c r="L4" s="82">
        <f>IFERROR(AVERAGEIFS(统调负荷!$I:$I,统调负荷!$B:$B,L$3,统调负荷!$C:$C,$A4)/10,"")</f>
        <v/>
      </c>
      <c r="M4" s="82">
        <f>IFERROR(AVERAGEIFS(统调负荷!$I:$I,统调负荷!$B:$B,M$3,统调负荷!$C:$C,$A4)/10,"")</f>
        <v/>
      </c>
      <c r="N4" s="82">
        <f>IFERROR(AVERAGEIFS(统调负荷!$I:$I,统调负荷!$B:$B,N$3,统调负荷!$C:$C,$A4)/10,"")</f>
        <v/>
      </c>
      <c r="O4" s="82">
        <f>IFERROR(AVERAGEIFS(统调负荷!$I:$I,统调负荷!$B:$B,O$3,统调负荷!$C:$C,$A4)/10,"")</f>
        <v/>
      </c>
      <c r="P4" s="82">
        <f>IFERROR(AVERAGEIFS(统调负荷!$I:$I,统调负荷!$B:$B,P$3,统调负荷!$C:$C,$A4)/10,"")</f>
        <v/>
      </c>
      <c r="Q4" s="82">
        <f>IFERROR(AVERAGEIFS(统调负荷!$I:$I,统调负荷!$B:$B,Q$3,统调负荷!$C:$C,$A4)/10,"")</f>
        <v/>
      </c>
      <c r="R4" s="82">
        <f>IFERROR(AVERAGEIFS(统调负荷!$I:$I,统调负荷!$B:$B,R$3,统调负荷!$C:$C,$A4)/10,"")</f>
        <v/>
      </c>
      <c r="S4" s="82">
        <f>IFERROR(AVERAGEIFS(统调负荷!$I:$I,统调负荷!$B:$B,S$3,统调负荷!$C:$C,$A4)/10,"")</f>
        <v/>
      </c>
      <c r="T4" s="82">
        <f>IFERROR(AVERAGEIFS(统调负荷!$I:$I,统调负荷!$B:$B,T$3,统调负荷!$C:$C,$A4)/10,"")</f>
        <v/>
      </c>
      <c r="U4" s="82">
        <f>IFERROR(AVERAGEIFS(统调负荷!$I:$I,统调负荷!$B:$B,U$3,统调负荷!$C:$C,$A4)/10,"")</f>
        <v/>
      </c>
      <c r="V4" s="82">
        <f>IFERROR(AVERAGEIFS(统调负荷!$I:$I,统调负荷!$B:$B,V$3,统调负荷!$C:$C,$A4)/10,"")</f>
        <v/>
      </c>
      <c r="W4" s="82">
        <f>IFERROR(AVERAGEIFS(统调负荷!$I:$I,统调负荷!$B:$B,W$3,统调负荷!$C:$C,$A4)/10,"")</f>
        <v/>
      </c>
      <c r="X4" s="82">
        <f>IFERROR(AVERAGEIFS(统调负荷!$I:$I,统调负荷!$B:$B,X$3,统调负荷!$C:$C,$A4)/10,"")</f>
        <v/>
      </c>
      <c r="Y4" s="82">
        <f>IFERROR(AVERAGEIFS(统调负荷!$I:$I,统调负荷!$B:$B,Y$3,统调负荷!$C:$C,$A4)/10,"")</f>
        <v/>
      </c>
      <c r="Z4" s="82">
        <f>IFERROR(AVERAGEIFS(统调负荷!$I:$I,统调负荷!$B:$B,Z$3,统调负荷!$C:$C,$A4)/10,"")</f>
        <v/>
      </c>
      <c r="AA4" s="82">
        <f>IFERROR(AVERAGEIFS(统调负荷!$I:$I,统调负荷!$B:$B,AA$3,统调负荷!$C:$C,$A4)/10,"")</f>
        <v/>
      </c>
      <c r="AB4" s="82">
        <f>IFERROR(AVERAGEIFS(统调负荷!$I:$I,统调负荷!$B:$B,AB$3,统调负荷!$C:$C,$A4)/10,"")</f>
        <v/>
      </c>
      <c r="AC4" s="82">
        <f>IFERROR(AVERAGEIFS(统调负荷!$I:$I,统调负荷!$B:$B,AC$3,统调负荷!$C:$C,$A4)/10,"")</f>
        <v/>
      </c>
      <c r="AD4" s="82" t="n"/>
      <c r="AE4" s="23">
        <f>检修、备用和必开!$A2</f>
        <v/>
      </c>
      <c r="AF4" s="108">
        <f>IFERROR(OFFSET($A$3,ROW(AE1)*2,COLUMN(E3))-OFFSET($A$3,ROW(AE1)*2-1,COLUMN(E3)),"")</f>
        <v/>
      </c>
      <c r="AG4" s="108">
        <f>IFERROR(OFFSET($A$3,ROW(AF1)*2,COLUMN(F3))-OFFSET($A$3,ROW(AF1)*2-1,COLUMN(F3)),"")</f>
        <v/>
      </c>
      <c r="AH4" s="108">
        <f>IFERROR(OFFSET($A$3,ROW(AG1)*2,COLUMN(G3))-OFFSET($A$3,ROW(AG1)*2-1,COLUMN(G3)),"")</f>
        <v/>
      </c>
      <c r="AI4" s="108">
        <f>IFERROR(OFFSET($A$3,ROW(AH1)*2,COLUMN(H3))-OFFSET($A$3,ROW(AH1)*2-1,COLUMN(H3)),"")</f>
        <v/>
      </c>
      <c r="AJ4" s="108">
        <f>IFERROR(OFFSET($A$3,ROW(AI1)*2,COLUMN(I3))-OFFSET($A$3,ROW(AI1)*2-1,COLUMN(I3)),"")</f>
        <v/>
      </c>
      <c r="AK4" s="108">
        <f>IFERROR(OFFSET($A$3,ROW(AJ1)*2,COLUMN(J3))-OFFSET($A$3,ROW(AJ1)*2-1,COLUMN(J3)),"")</f>
        <v/>
      </c>
      <c r="AL4" s="108">
        <f>IFERROR(OFFSET($A$3,ROW(AK1)*2,COLUMN(K3))-OFFSET($A$3,ROW(AK1)*2-1,COLUMN(K3)),"")</f>
        <v/>
      </c>
      <c r="AM4" s="108">
        <f>IFERROR(OFFSET($A$3,ROW(AL1)*2,COLUMN(L3))-OFFSET($A$3,ROW(AL1)*2-1,COLUMN(L3)),"")</f>
        <v/>
      </c>
      <c r="AN4" s="108">
        <f>IFERROR(OFFSET($A$3,ROW(AM1)*2,COLUMN(M3))-OFFSET($A$3,ROW(AM1)*2-1,COLUMN(M3)),"")</f>
        <v/>
      </c>
      <c r="AO4" s="108">
        <f>IFERROR(OFFSET($A$3,ROW(AN1)*2,COLUMN(N3))-OFFSET($A$3,ROW(AN1)*2-1,COLUMN(N3)),"")</f>
        <v/>
      </c>
      <c r="AP4" s="108">
        <f>IFERROR(OFFSET($A$3,ROW(AO1)*2,COLUMN(O3))-OFFSET($A$3,ROW(AO1)*2-1,COLUMN(O3)),"")</f>
        <v/>
      </c>
      <c r="AQ4" s="108">
        <f>IFERROR(OFFSET($A$3,ROW(AP1)*2,COLUMN(P3))-OFFSET($A$3,ROW(AP1)*2-1,COLUMN(P3)),"")</f>
        <v/>
      </c>
      <c r="AR4" s="108">
        <f>IFERROR(OFFSET($A$3,ROW(AQ1)*2,COLUMN(Q3))-OFFSET($A$3,ROW(AQ1)*2-1,COLUMN(Q3)),"")</f>
        <v/>
      </c>
      <c r="AS4" s="108">
        <f>IFERROR(OFFSET($A$3,ROW(AR1)*2,COLUMN(R3))-OFFSET($A$3,ROW(AR1)*2-1,COLUMN(R3)),"")</f>
        <v/>
      </c>
      <c r="AT4" s="108">
        <f>IFERROR(OFFSET($A$3,ROW(AS1)*2,COLUMN(S3))-OFFSET($A$3,ROW(AS1)*2-1,COLUMN(S3)),"")</f>
        <v/>
      </c>
      <c r="AU4" s="108">
        <f>IFERROR(OFFSET($A$3,ROW(AT1)*2,COLUMN(T3))-OFFSET($A$3,ROW(AT1)*2-1,COLUMN(T3)),"")</f>
        <v/>
      </c>
      <c r="AV4" s="108">
        <f>IFERROR(OFFSET($A$3,ROW(AU1)*2,COLUMN(U3))-OFFSET($A$3,ROW(AU1)*2-1,COLUMN(U3)),"")</f>
        <v/>
      </c>
      <c r="AW4" s="108">
        <f>IFERROR(OFFSET($A$3,ROW(AV1)*2,COLUMN(V3))-OFFSET($A$3,ROW(AV1)*2-1,COLUMN(V3)),"")</f>
        <v/>
      </c>
      <c r="AX4" s="108">
        <f>IFERROR(OFFSET($A$3,ROW(AW1)*2,COLUMN(W3))-OFFSET($A$3,ROW(AW1)*2-1,COLUMN(W3)),"")</f>
        <v/>
      </c>
      <c r="AY4" s="108">
        <f>IFERROR(OFFSET($A$3,ROW(AX1)*2,COLUMN(X3))-OFFSET($A$3,ROW(AX1)*2-1,COLUMN(X3)),"")</f>
        <v/>
      </c>
      <c r="AZ4" s="108">
        <f>IFERROR(OFFSET($A$3,ROW(AY1)*2,COLUMN(Y3))-OFFSET($A$3,ROW(AY1)*2-1,COLUMN(Y3)),"")</f>
        <v/>
      </c>
      <c r="BA4" s="108">
        <f>IFERROR(OFFSET($A$3,ROW(AZ1)*2,COLUMN(Z3))-OFFSET($A$3,ROW(AZ1)*2-1,COLUMN(Z3)),"")</f>
        <v/>
      </c>
      <c r="BB4" s="108">
        <f>IFERROR(OFFSET($A$3,ROW(BA1)*2,COLUMN(AA3))-OFFSET($A$3,ROW(BA1)*2-1,COLUMN(AA3)),"")</f>
        <v/>
      </c>
      <c r="BC4" s="108">
        <f>IFERROR(OFFSET($A$3,ROW(BB1)*2,COLUMN(AB3))-OFFSET($A$3,ROW(BB1)*2-1,COLUMN(AB3)),"")</f>
        <v/>
      </c>
    </row>
    <row r="5" customFormat="1" s="80">
      <c r="A5" s="97">
        <f>统调负荷24小时!A5</f>
        <v/>
      </c>
      <c r="B5" s="110" t="inlineStr">
        <is>
          <t>实际</t>
        </is>
      </c>
      <c r="C5" s="84">
        <f>IFERROR(AVERAGE(F5:AC5),"")</f>
        <v/>
      </c>
      <c r="D5" s="91">
        <f>IFERROR(MAX(F5:AC5),"")</f>
        <v/>
      </c>
      <c r="E5" s="91">
        <f>IFERROR(MIN(F5:AC5),"")</f>
        <v/>
      </c>
      <c r="F5" s="82">
        <f>IFERROR(AVERAGEIFS(统调负荷!$R:$R,统调负荷!$B:$B,F$3,统调负荷!$C:$C,$A5)/10,"")</f>
        <v/>
      </c>
      <c r="G5" s="82">
        <f>IFERROR(AVERAGEIFS(统调负荷!$R:$R,统调负荷!$B:$B,G$3,统调负荷!$C:$C,$A5)/10,"")</f>
        <v/>
      </c>
      <c r="H5" s="82">
        <f>IFERROR(AVERAGEIFS(统调负荷!$R:$R,统调负荷!$B:$B,H$3,统调负荷!$C:$C,$A5)/10,"")</f>
        <v/>
      </c>
      <c r="I5" s="82">
        <f>IFERROR(AVERAGEIFS(统调负荷!$R:$R,统调负荷!$B:$B,I$3,统调负荷!$C:$C,$A5)/10,"")</f>
        <v/>
      </c>
      <c r="J5" s="82">
        <f>IFERROR(AVERAGEIFS(统调负荷!$R:$R,统调负荷!$B:$B,J$3,统调负荷!$C:$C,$A5)/10,"")</f>
        <v/>
      </c>
      <c r="K5" s="82">
        <f>IFERROR(AVERAGEIFS(统调负荷!$R:$R,统调负荷!$B:$B,K$3,统调负荷!$C:$C,$A5)/10,"")</f>
        <v/>
      </c>
      <c r="L5" s="82">
        <f>IFERROR(AVERAGEIFS(统调负荷!$R:$R,统调负荷!$B:$B,L$3,统调负荷!$C:$C,$A5)/10,"")</f>
        <v/>
      </c>
      <c r="M5" s="82">
        <f>IFERROR(AVERAGEIFS(统调负荷!$R:$R,统调负荷!$B:$B,M$3,统调负荷!$C:$C,$A5)/10,"")</f>
        <v/>
      </c>
      <c r="N5" s="82">
        <f>IFERROR(AVERAGEIFS(统调负荷!$R:$R,统调负荷!$B:$B,N$3,统调负荷!$C:$C,$A5)/10,"")</f>
        <v/>
      </c>
      <c r="O5" s="82">
        <f>IFERROR(AVERAGEIFS(统调负荷!$R:$R,统调负荷!$B:$B,O$3,统调负荷!$C:$C,$A5)/10,"")</f>
        <v/>
      </c>
      <c r="P5" s="82">
        <f>IFERROR(AVERAGEIFS(统调负荷!$R:$R,统调负荷!$B:$B,P$3,统调负荷!$C:$C,$A5)/10,"")</f>
        <v/>
      </c>
      <c r="Q5" s="82">
        <f>IFERROR(AVERAGEIFS(统调负荷!$R:$R,统调负荷!$B:$B,Q$3,统调负荷!$C:$C,$A5)/10,"")</f>
        <v/>
      </c>
      <c r="R5" s="82">
        <f>IFERROR(AVERAGEIFS(统调负荷!$R:$R,统调负荷!$B:$B,R$3,统调负荷!$C:$C,$A5)/10,"")</f>
        <v/>
      </c>
      <c r="S5" s="82">
        <f>IFERROR(AVERAGEIFS(统调负荷!$R:$R,统调负荷!$B:$B,S$3,统调负荷!$C:$C,$A5)/10,"")</f>
        <v/>
      </c>
      <c r="T5" s="82">
        <f>IFERROR(AVERAGEIFS(统调负荷!$R:$R,统调负荷!$B:$B,T$3,统调负荷!$C:$C,$A5)/10,"")</f>
        <v/>
      </c>
      <c r="U5" s="82">
        <f>IFERROR(AVERAGEIFS(统调负荷!$R:$R,统调负荷!$B:$B,U$3,统调负荷!$C:$C,$A5)/10,"")</f>
        <v/>
      </c>
      <c r="V5" s="82">
        <f>IFERROR(AVERAGEIFS(统调负荷!$R:$R,统调负荷!$B:$B,V$3,统调负荷!$C:$C,$A5)/10,"")</f>
        <v/>
      </c>
      <c r="W5" s="82">
        <f>IFERROR(AVERAGEIFS(统调负荷!$R:$R,统调负荷!$B:$B,W$3,统调负荷!$C:$C,$A5)/10,"")</f>
        <v/>
      </c>
      <c r="X5" s="82">
        <f>IFERROR(AVERAGEIFS(统调负荷!$R:$R,统调负荷!$B:$B,X$3,统调负荷!$C:$C,$A5)/10,"")</f>
        <v/>
      </c>
      <c r="Y5" s="82">
        <f>IFERROR(AVERAGEIFS(统调负荷!$R:$R,统调负荷!$B:$B,Y$3,统调负荷!$C:$C,$A5)/10,"")</f>
        <v/>
      </c>
      <c r="Z5" s="82">
        <f>IFERROR(AVERAGEIFS(统调负荷!$R:$R,统调负荷!$B:$B,Z$3,统调负荷!$C:$C,$A5)/10,"")</f>
        <v/>
      </c>
      <c r="AA5" s="82">
        <f>IFERROR(AVERAGEIFS(统调负荷!$R:$R,统调负荷!$B:$B,AA$3,统调负荷!$C:$C,$A5)/10,"")</f>
        <v/>
      </c>
      <c r="AB5" s="82">
        <f>IFERROR(AVERAGEIFS(统调负荷!$R:$R,统调负荷!$B:$B,AB$3,统调负荷!$C:$C,$A5)/10,"")</f>
        <v/>
      </c>
      <c r="AC5" s="82">
        <f>IFERROR(AVERAGEIFS(统调负荷!$R:$R,统调负荷!$B:$B,AC$3,统调负荷!$C:$C,$A5)/10,"")</f>
        <v/>
      </c>
      <c r="AD5" s="82" t="n"/>
      <c r="AE5" s="23">
        <f>检修、备用和必开!$A3</f>
        <v/>
      </c>
      <c r="AF5" s="108">
        <f>IFERROR(OFFSET($A$3,ROW(AE2)*2,COLUMN(E4))-OFFSET($A$3,ROW(AE2)*2-1,COLUMN(E4)),"")</f>
        <v/>
      </c>
      <c r="AG5" s="108">
        <f>IFERROR(OFFSET($A$3,ROW(AF2)*2,COLUMN(F4))-OFFSET($A$3,ROW(AF2)*2-1,COLUMN(F4)),"")</f>
        <v/>
      </c>
      <c r="AH5" s="108">
        <f>IFERROR(OFFSET($A$3,ROW(AG2)*2,COLUMN(G4))-OFFSET($A$3,ROW(AG2)*2-1,COLUMN(G4)),"")</f>
        <v/>
      </c>
      <c r="AI5" s="108">
        <f>IFERROR(OFFSET($A$3,ROW(AH2)*2,COLUMN(H4))-OFFSET($A$3,ROW(AH2)*2-1,COLUMN(H4)),"")</f>
        <v/>
      </c>
      <c r="AJ5" s="108">
        <f>IFERROR(OFFSET($A$3,ROW(AI2)*2,COLUMN(I4))-OFFSET($A$3,ROW(AI2)*2-1,COLUMN(I4)),"")</f>
        <v/>
      </c>
      <c r="AK5" s="108">
        <f>IFERROR(OFFSET($A$3,ROW(AJ2)*2,COLUMN(J4))-OFFSET($A$3,ROW(AJ2)*2-1,COLUMN(J4)),"")</f>
        <v/>
      </c>
      <c r="AL5" s="108">
        <f>IFERROR(OFFSET($A$3,ROW(AK2)*2,COLUMN(K4))-OFFSET($A$3,ROW(AK2)*2-1,COLUMN(K4)),"")</f>
        <v/>
      </c>
      <c r="AM5" s="108">
        <f>IFERROR(OFFSET($A$3,ROW(AL2)*2,COLUMN(L4))-OFFSET($A$3,ROW(AL2)*2-1,COLUMN(L4)),"")</f>
        <v/>
      </c>
      <c r="AN5" s="108">
        <f>IFERROR(OFFSET($A$3,ROW(AM2)*2,COLUMN(M4))-OFFSET($A$3,ROW(AM2)*2-1,COLUMN(M4)),"")</f>
        <v/>
      </c>
      <c r="AO5" s="108">
        <f>IFERROR(OFFSET($A$3,ROW(AN2)*2,COLUMN(N4))-OFFSET($A$3,ROW(AN2)*2-1,COLUMN(N4)),"")</f>
        <v/>
      </c>
      <c r="AP5" s="108">
        <f>IFERROR(OFFSET($A$3,ROW(AO2)*2,COLUMN(O4))-OFFSET($A$3,ROW(AO2)*2-1,COLUMN(O4)),"")</f>
        <v/>
      </c>
      <c r="AQ5" s="108">
        <f>IFERROR(OFFSET($A$3,ROW(AP2)*2,COLUMN(P4))-OFFSET($A$3,ROW(AP2)*2-1,COLUMN(P4)),"")</f>
        <v/>
      </c>
      <c r="AR5" s="108">
        <f>IFERROR(OFFSET($A$3,ROW(AQ2)*2,COLUMN(Q4))-OFFSET($A$3,ROW(AQ2)*2-1,COLUMN(Q4)),"")</f>
        <v/>
      </c>
      <c r="AS5" s="108">
        <f>IFERROR(OFFSET($A$3,ROW(AR2)*2,COLUMN(R4))-OFFSET($A$3,ROW(AR2)*2-1,COLUMN(R4)),"")</f>
        <v/>
      </c>
      <c r="AT5" s="108">
        <f>IFERROR(OFFSET($A$3,ROW(AS2)*2,COLUMN(S4))-OFFSET($A$3,ROW(AS2)*2-1,COLUMN(S4)),"")</f>
        <v/>
      </c>
      <c r="AU5" s="108">
        <f>IFERROR(OFFSET($A$3,ROW(AT2)*2,COLUMN(T4))-OFFSET($A$3,ROW(AT2)*2-1,COLUMN(T4)),"")</f>
        <v/>
      </c>
      <c r="AV5" s="108">
        <f>IFERROR(OFFSET($A$3,ROW(AU2)*2,COLUMN(U4))-OFFSET($A$3,ROW(AU2)*2-1,COLUMN(U4)),"")</f>
        <v/>
      </c>
      <c r="AW5" s="108">
        <f>IFERROR(OFFSET($A$3,ROW(AV2)*2,COLUMN(V4))-OFFSET($A$3,ROW(AV2)*2-1,COLUMN(V4)),"")</f>
        <v/>
      </c>
      <c r="AX5" s="108">
        <f>IFERROR(OFFSET($A$3,ROW(AW2)*2,COLUMN(W4))-OFFSET($A$3,ROW(AW2)*2-1,COLUMN(W4)),"")</f>
        <v/>
      </c>
      <c r="AY5" s="108">
        <f>IFERROR(OFFSET($A$3,ROW(AX2)*2,COLUMN(X4))-OFFSET($A$3,ROW(AX2)*2-1,COLUMN(X4)),"")</f>
        <v/>
      </c>
      <c r="AZ5" s="108">
        <f>IFERROR(OFFSET($A$3,ROW(AY2)*2,COLUMN(Y4))-OFFSET($A$3,ROW(AY2)*2-1,COLUMN(Y4)),"")</f>
        <v/>
      </c>
      <c r="BA5" s="108">
        <f>IFERROR(OFFSET($A$3,ROW(AZ2)*2,COLUMN(Z4))-OFFSET($A$3,ROW(AZ2)*2-1,COLUMN(Z4)),"")</f>
        <v/>
      </c>
      <c r="BB5" s="108">
        <f>IFERROR(OFFSET($A$3,ROW(BA2)*2,COLUMN(AA4))-OFFSET($A$3,ROW(BA2)*2-1,COLUMN(AA4)),"")</f>
        <v/>
      </c>
      <c r="BC5" s="108">
        <f>IFERROR(OFFSET($A$3,ROW(BB2)*2,COLUMN(AB4))-OFFSET($A$3,ROW(BB2)*2-1,COLUMN(AB4)),"")</f>
        <v/>
      </c>
    </row>
    <row r="6" customFormat="1" s="80">
      <c r="A6" s="97">
        <f>统调负荷24小时!A6</f>
        <v/>
      </c>
      <c r="B6" s="110" t="inlineStr">
        <is>
          <t>预测</t>
        </is>
      </c>
      <c r="C6" s="84">
        <f>IFERROR(AVERAGE(F6:AC6),"")</f>
        <v/>
      </c>
      <c r="D6" s="91">
        <f>IFERROR(MAX(F6:AC6),"")</f>
        <v/>
      </c>
      <c r="E6" s="91">
        <f>IFERROR(MIN(F6:AC6),"")</f>
        <v/>
      </c>
      <c r="F6" s="82">
        <f>IFERROR(AVERAGEIFS(统调负荷!$I:$I,统调负荷!$B:$B,F$3,统调负荷!$C:$C,$A6)/10,"")</f>
        <v/>
      </c>
      <c r="G6" s="82">
        <f>IFERROR(AVERAGEIFS(统调负荷!$I:$I,统调负荷!$B:$B,G$3,统调负荷!$C:$C,$A6)/10,"")</f>
        <v/>
      </c>
      <c r="H6" s="82">
        <f>IFERROR(AVERAGEIFS(统调负荷!$I:$I,统调负荷!$B:$B,H$3,统调负荷!$C:$C,$A6)/10,"")</f>
        <v/>
      </c>
      <c r="I6" s="82">
        <f>IFERROR(AVERAGEIFS(统调负荷!$I:$I,统调负荷!$B:$B,I$3,统调负荷!$C:$C,$A6)/10,"")</f>
        <v/>
      </c>
      <c r="J6" s="82">
        <f>IFERROR(AVERAGEIFS(统调负荷!$I:$I,统调负荷!$B:$B,J$3,统调负荷!$C:$C,$A6)/10,"")</f>
        <v/>
      </c>
      <c r="K6" s="82">
        <f>IFERROR(AVERAGEIFS(统调负荷!$I:$I,统调负荷!$B:$B,K$3,统调负荷!$C:$C,$A6)/10,"")</f>
        <v/>
      </c>
      <c r="L6" s="82">
        <f>IFERROR(AVERAGEIFS(统调负荷!$I:$I,统调负荷!$B:$B,L$3,统调负荷!$C:$C,$A6)/10,"")</f>
        <v/>
      </c>
      <c r="M6" s="82">
        <f>IFERROR(AVERAGEIFS(统调负荷!$I:$I,统调负荷!$B:$B,M$3,统调负荷!$C:$C,$A6)/10,"")</f>
        <v/>
      </c>
      <c r="N6" s="82">
        <f>IFERROR(AVERAGEIFS(统调负荷!$I:$I,统调负荷!$B:$B,N$3,统调负荷!$C:$C,$A6)/10,"")</f>
        <v/>
      </c>
      <c r="O6" s="82">
        <f>IFERROR(AVERAGEIFS(统调负荷!$I:$I,统调负荷!$B:$B,O$3,统调负荷!$C:$C,$A6)/10,"")</f>
        <v/>
      </c>
      <c r="P6" s="82">
        <f>IFERROR(AVERAGEIFS(统调负荷!$I:$I,统调负荷!$B:$B,P$3,统调负荷!$C:$C,$A6)/10,"")</f>
        <v/>
      </c>
      <c r="Q6" s="82">
        <f>IFERROR(AVERAGEIFS(统调负荷!$I:$I,统调负荷!$B:$B,Q$3,统调负荷!$C:$C,$A6)/10,"")</f>
        <v/>
      </c>
      <c r="R6" s="82">
        <f>IFERROR(AVERAGEIFS(统调负荷!$I:$I,统调负荷!$B:$B,R$3,统调负荷!$C:$C,$A6)/10,"")</f>
        <v/>
      </c>
      <c r="S6" s="82">
        <f>IFERROR(AVERAGEIFS(统调负荷!$I:$I,统调负荷!$B:$B,S$3,统调负荷!$C:$C,$A6)/10,"")</f>
        <v/>
      </c>
      <c r="T6" s="82">
        <f>IFERROR(AVERAGEIFS(统调负荷!$I:$I,统调负荷!$B:$B,T$3,统调负荷!$C:$C,$A6)/10,"")</f>
        <v/>
      </c>
      <c r="U6" s="82">
        <f>IFERROR(AVERAGEIFS(统调负荷!$I:$I,统调负荷!$B:$B,U$3,统调负荷!$C:$C,$A6)/10,"")</f>
        <v/>
      </c>
      <c r="V6" s="82">
        <f>IFERROR(AVERAGEIFS(统调负荷!$I:$I,统调负荷!$B:$B,V$3,统调负荷!$C:$C,$A6)/10,"")</f>
        <v/>
      </c>
      <c r="W6" s="82">
        <f>IFERROR(AVERAGEIFS(统调负荷!$I:$I,统调负荷!$B:$B,W$3,统调负荷!$C:$C,$A6)/10,"")</f>
        <v/>
      </c>
      <c r="X6" s="82">
        <f>IFERROR(AVERAGEIFS(统调负荷!$I:$I,统调负荷!$B:$B,X$3,统调负荷!$C:$C,$A6)/10,"")</f>
        <v/>
      </c>
      <c r="Y6" s="82">
        <f>IFERROR(AVERAGEIFS(统调负荷!$I:$I,统调负荷!$B:$B,Y$3,统调负荷!$C:$C,$A6)/10,"")</f>
        <v/>
      </c>
      <c r="Z6" s="82">
        <f>IFERROR(AVERAGEIFS(统调负荷!$I:$I,统调负荷!$B:$B,Z$3,统调负荷!$C:$C,$A6)/10,"")</f>
        <v/>
      </c>
      <c r="AA6" s="82">
        <f>IFERROR(AVERAGEIFS(统调负荷!$I:$I,统调负荷!$B:$B,AA$3,统调负荷!$C:$C,$A6)/10,"")</f>
        <v/>
      </c>
      <c r="AB6" s="82">
        <f>IFERROR(AVERAGEIFS(统调负荷!$I:$I,统调负荷!$B:$B,AB$3,统调负荷!$C:$C,$A6)/10,"")</f>
        <v/>
      </c>
      <c r="AC6" s="82">
        <f>IFERROR(AVERAGEIFS(统调负荷!$I:$I,统调负荷!$B:$B,AC$3,统调负荷!$C:$C,$A6)/10,"")</f>
        <v/>
      </c>
      <c r="AD6" s="82" t="n"/>
      <c r="AE6" s="23">
        <f>检修、备用和必开!$A4</f>
        <v/>
      </c>
      <c r="AF6" s="108">
        <f>IFERROR(OFFSET($A$3,ROW(AE3)*2,COLUMN(E5))-OFFSET($A$3,ROW(AE3)*2-1,COLUMN(E5)),"")</f>
        <v/>
      </c>
      <c r="AG6" s="108">
        <f>IFERROR(OFFSET($A$3,ROW(AF3)*2,COLUMN(F5))-OFFSET($A$3,ROW(AF3)*2-1,COLUMN(F5)),"")</f>
        <v/>
      </c>
      <c r="AH6" s="108">
        <f>IFERROR(OFFSET($A$3,ROW(AG3)*2,COLUMN(G5))-OFFSET($A$3,ROW(AG3)*2-1,COLUMN(G5)),"")</f>
        <v/>
      </c>
      <c r="AI6" s="108">
        <f>IFERROR(OFFSET($A$3,ROW(AH3)*2,COLUMN(H5))-OFFSET($A$3,ROW(AH3)*2-1,COLUMN(H5)),"")</f>
        <v/>
      </c>
      <c r="AJ6" s="108">
        <f>IFERROR(OFFSET($A$3,ROW(AI3)*2,COLUMN(I5))-OFFSET($A$3,ROW(AI3)*2-1,COLUMN(I5)),"")</f>
        <v/>
      </c>
      <c r="AK6" s="108">
        <f>IFERROR(OFFSET($A$3,ROW(AJ3)*2,COLUMN(J5))-OFFSET($A$3,ROW(AJ3)*2-1,COLUMN(J5)),"")</f>
        <v/>
      </c>
      <c r="AL6" s="108">
        <f>IFERROR(OFFSET($A$3,ROW(AK3)*2,COLUMN(K5))-OFFSET($A$3,ROW(AK3)*2-1,COLUMN(K5)),"")</f>
        <v/>
      </c>
      <c r="AM6" s="108">
        <f>IFERROR(OFFSET($A$3,ROW(AL3)*2,COLUMN(L5))-OFFSET($A$3,ROW(AL3)*2-1,COLUMN(L5)),"")</f>
        <v/>
      </c>
      <c r="AN6" s="108">
        <f>IFERROR(OFFSET($A$3,ROW(AM3)*2,COLUMN(M5))-OFFSET($A$3,ROW(AM3)*2-1,COLUMN(M5)),"")</f>
        <v/>
      </c>
      <c r="AO6" s="108">
        <f>IFERROR(OFFSET($A$3,ROW(AN3)*2,COLUMN(N5))-OFFSET($A$3,ROW(AN3)*2-1,COLUMN(N5)),"")</f>
        <v/>
      </c>
      <c r="AP6" s="108">
        <f>IFERROR(OFFSET($A$3,ROW(AO3)*2,COLUMN(O5))-OFFSET($A$3,ROW(AO3)*2-1,COLUMN(O5)),"")</f>
        <v/>
      </c>
      <c r="AQ6" s="108">
        <f>IFERROR(OFFSET($A$3,ROW(AP3)*2,COLUMN(P5))-OFFSET($A$3,ROW(AP3)*2-1,COLUMN(P5)),"")</f>
        <v/>
      </c>
      <c r="AR6" s="108">
        <f>IFERROR(OFFSET($A$3,ROW(AQ3)*2,COLUMN(Q5))-OFFSET($A$3,ROW(AQ3)*2-1,COLUMN(Q5)),"")</f>
        <v/>
      </c>
      <c r="AS6" s="108">
        <f>IFERROR(OFFSET($A$3,ROW(AR3)*2,COLUMN(R5))-OFFSET($A$3,ROW(AR3)*2-1,COLUMN(R5)),"")</f>
        <v/>
      </c>
      <c r="AT6" s="108">
        <f>IFERROR(OFFSET($A$3,ROW(AS3)*2,COLUMN(S5))-OFFSET($A$3,ROW(AS3)*2-1,COLUMN(S5)),"")</f>
        <v/>
      </c>
      <c r="AU6" s="108">
        <f>IFERROR(OFFSET($A$3,ROW(AT3)*2,COLUMN(T5))-OFFSET($A$3,ROW(AT3)*2-1,COLUMN(T5)),"")</f>
        <v/>
      </c>
      <c r="AV6" s="108">
        <f>IFERROR(OFFSET($A$3,ROW(AU3)*2,COLUMN(U5))-OFFSET($A$3,ROW(AU3)*2-1,COLUMN(U5)),"")</f>
        <v/>
      </c>
      <c r="AW6" s="108">
        <f>IFERROR(OFFSET($A$3,ROW(AV3)*2,COLUMN(V5))-OFFSET($A$3,ROW(AV3)*2-1,COLUMN(V5)),"")</f>
        <v/>
      </c>
      <c r="AX6" s="108">
        <f>IFERROR(OFFSET($A$3,ROW(AW3)*2,COLUMN(W5))-OFFSET($A$3,ROW(AW3)*2-1,COLUMN(W5)),"")</f>
        <v/>
      </c>
      <c r="AY6" s="108">
        <f>IFERROR(OFFSET($A$3,ROW(AX3)*2,COLUMN(X5))-OFFSET($A$3,ROW(AX3)*2-1,COLUMN(X5)),"")</f>
        <v/>
      </c>
      <c r="AZ6" s="108">
        <f>IFERROR(OFFSET($A$3,ROW(AY3)*2,COLUMN(Y5))-OFFSET($A$3,ROW(AY3)*2-1,COLUMN(Y5)),"")</f>
        <v/>
      </c>
      <c r="BA6" s="108">
        <f>IFERROR(OFFSET($A$3,ROW(AZ3)*2,COLUMN(Z5))-OFFSET($A$3,ROW(AZ3)*2-1,COLUMN(Z5)),"")</f>
        <v/>
      </c>
      <c r="BB6" s="108">
        <f>IFERROR(OFFSET($A$3,ROW(BA3)*2,COLUMN(AA5))-OFFSET($A$3,ROW(BA3)*2-1,COLUMN(AA5)),"")</f>
        <v/>
      </c>
      <c r="BC6" s="108">
        <f>IFERROR(OFFSET($A$3,ROW(BB3)*2,COLUMN(AB5))-OFFSET($A$3,ROW(BB3)*2-1,COLUMN(AB5)),"")</f>
        <v/>
      </c>
    </row>
    <row r="7" customFormat="1" s="80">
      <c r="A7" s="97">
        <f>统调负荷24小时!A7</f>
        <v/>
      </c>
      <c r="B7" s="110" t="inlineStr">
        <is>
          <t>实际</t>
        </is>
      </c>
      <c r="C7" s="84">
        <f>IFERROR(AVERAGE(F7:AC7),"")</f>
        <v/>
      </c>
      <c r="D7" s="91">
        <f>IFERROR(MAX(F7:AC7),"")</f>
        <v/>
      </c>
      <c r="E7" s="91">
        <f>IFERROR(MIN(F7:AC7),"")</f>
        <v/>
      </c>
      <c r="F7" s="82">
        <f>IFERROR(AVERAGEIFS(统调负荷!$R:$R,统调负荷!$B:$B,F$3,统调负荷!$C:$C,$A7)/10,"")</f>
        <v/>
      </c>
      <c r="G7" s="82">
        <f>IFERROR(AVERAGEIFS(统调负荷!$R:$R,统调负荷!$B:$B,G$3,统调负荷!$C:$C,$A7)/10,"")</f>
        <v/>
      </c>
      <c r="H7" s="82">
        <f>IFERROR(AVERAGEIFS(统调负荷!$R:$R,统调负荷!$B:$B,H$3,统调负荷!$C:$C,$A7)/10,"")</f>
        <v/>
      </c>
      <c r="I7" s="82">
        <f>IFERROR(AVERAGEIFS(统调负荷!$R:$R,统调负荷!$B:$B,I$3,统调负荷!$C:$C,$A7)/10,"")</f>
        <v/>
      </c>
      <c r="J7" s="82">
        <f>IFERROR(AVERAGEIFS(统调负荷!$R:$R,统调负荷!$B:$B,J$3,统调负荷!$C:$C,$A7)/10,"")</f>
        <v/>
      </c>
      <c r="K7" s="82">
        <f>IFERROR(AVERAGEIFS(统调负荷!$R:$R,统调负荷!$B:$B,K$3,统调负荷!$C:$C,$A7)/10,"")</f>
        <v/>
      </c>
      <c r="L7" s="82">
        <f>IFERROR(AVERAGEIFS(统调负荷!$R:$R,统调负荷!$B:$B,L$3,统调负荷!$C:$C,$A7)/10,"")</f>
        <v/>
      </c>
      <c r="M7" s="82">
        <f>IFERROR(AVERAGEIFS(统调负荷!$R:$R,统调负荷!$B:$B,M$3,统调负荷!$C:$C,$A7)/10,"")</f>
        <v/>
      </c>
      <c r="N7" s="82">
        <f>IFERROR(AVERAGEIFS(统调负荷!$R:$R,统调负荷!$B:$B,N$3,统调负荷!$C:$C,$A7)/10,"")</f>
        <v/>
      </c>
      <c r="O7" s="82">
        <f>IFERROR(AVERAGEIFS(统调负荷!$R:$R,统调负荷!$B:$B,O$3,统调负荷!$C:$C,$A7)/10,"")</f>
        <v/>
      </c>
      <c r="P7" s="82">
        <f>IFERROR(AVERAGEIFS(统调负荷!$R:$R,统调负荷!$B:$B,P$3,统调负荷!$C:$C,$A7)/10,"")</f>
        <v/>
      </c>
      <c r="Q7" s="82">
        <f>IFERROR(AVERAGEIFS(统调负荷!$R:$R,统调负荷!$B:$B,Q$3,统调负荷!$C:$C,$A7)/10,"")</f>
        <v/>
      </c>
      <c r="R7" s="82">
        <f>IFERROR(AVERAGEIFS(统调负荷!$R:$R,统调负荷!$B:$B,R$3,统调负荷!$C:$C,$A7)/10,"")</f>
        <v/>
      </c>
      <c r="S7" s="82">
        <f>IFERROR(AVERAGEIFS(统调负荷!$R:$R,统调负荷!$B:$B,S$3,统调负荷!$C:$C,$A7)/10,"")</f>
        <v/>
      </c>
      <c r="T7" s="82">
        <f>IFERROR(AVERAGEIFS(统调负荷!$R:$R,统调负荷!$B:$B,T$3,统调负荷!$C:$C,$A7)/10,"")</f>
        <v/>
      </c>
      <c r="U7" s="82">
        <f>IFERROR(AVERAGEIFS(统调负荷!$R:$R,统调负荷!$B:$B,U$3,统调负荷!$C:$C,$A7)/10,"")</f>
        <v/>
      </c>
      <c r="V7" s="82">
        <f>IFERROR(AVERAGEIFS(统调负荷!$R:$R,统调负荷!$B:$B,V$3,统调负荷!$C:$C,$A7)/10,"")</f>
        <v/>
      </c>
      <c r="W7" s="82">
        <f>IFERROR(AVERAGEIFS(统调负荷!$R:$R,统调负荷!$B:$B,W$3,统调负荷!$C:$C,$A7)/10,"")</f>
        <v/>
      </c>
      <c r="X7" s="82">
        <f>IFERROR(AVERAGEIFS(统调负荷!$R:$R,统调负荷!$B:$B,X$3,统调负荷!$C:$C,$A7)/10,"")</f>
        <v/>
      </c>
      <c r="Y7" s="82">
        <f>IFERROR(AVERAGEIFS(统调负荷!$R:$R,统调负荷!$B:$B,Y$3,统调负荷!$C:$C,$A7)/10,"")</f>
        <v/>
      </c>
      <c r="Z7" s="82">
        <f>IFERROR(AVERAGEIFS(统调负荷!$R:$R,统调负荷!$B:$B,Z$3,统调负荷!$C:$C,$A7)/10,"")</f>
        <v/>
      </c>
      <c r="AA7" s="82">
        <f>IFERROR(AVERAGEIFS(统调负荷!$R:$R,统调负荷!$B:$B,AA$3,统调负荷!$C:$C,$A7)/10,"")</f>
        <v/>
      </c>
      <c r="AB7" s="82">
        <f>IFERROR(AVERAGEIFS(统调负荷!$R:$R,统调负荷!$B:$B,AB$3,统调负荷!$C:$C,$A7)/10,"")</f>
        <v/>
      </c>
      <c r="AC7" s="82">
        <f>IFERROR(AVERAGEIFS(统调负荷!$R:$R,统调负荷!$B:$B,AC$3,统调负荷!$C:$C,$A7)/10,"")</f>
        <v/>
      </c>
      <c r="AD7" s="82" t="n"/>
      <c r="AE7" s="23">
        <f>检修、备用和必开!$A5</f>
        <v/>
      </c>
      <c r="AF7" s="108">
        <f>IFERROR(OFFSET($A$3,ROW(AE4)*2,COLUMN(E6))-OFFSET($A$3,ROW(AE4)*2-1,COLUMN(E6)),"")</f>
        <v/>
      </c>
      <c r="AG7" s="108">
        <f>IFERROR(OFFSET($A$3,ROW(AF4)*2,COLUMN(F6))-OFFSET($A$3,ROW(AF4)*2-1,COLUMN(F6)),"")</f>
        <v/>
      </c>
      <c r="AH7" s="108">
        <f>IFERROR(OFFSET($A$3,ROW(AG4)*2,COLUMN(G6))-OFFSET($A$3,ROW(AG4)*2-1,COLUMN(G6)),"")</f>
        <v/>
      </c>
      <c r="AI7" s="108">
        <f>IFERROR(OFFSET($A$3,ROW(AH4)*2,COLUMN(H6))-OFFSET($A$3,ROW(AH4)*2-1,COLUMN(H6)),"")</f>
        <v/>
      </c>
      <c r="AJ7" s="108">
        <f>IFERROR(OFFSET($A$3,ROW(AI4)*2,COLUMN(I6))-OFFSET($A$3,ROW(AI4)*2-1,COLUMN(I6)),"")</f>
        <v/>
      </c>
      <c r="AK7" s="108">
        <f>IFERROR(OFFSET($A$3,ROW(AJ4)*2,COLUMN(J6))-OFFSET($A$3,ROW(AJ4)*2-1,COLUMN(J6)),"")</f>
        <v/>
      </c>
      <c r="AL7" s="108">
        <f>IFERROR(OFFSET($A$3,ROW(AK4)*2,COLUMN(K6))-OFFSET($A$3,ROW(AK4)*2-1,COLUMN(K6)),"")</f>
        <v/>
      </c>
      <c r="AM7" s="108">
        <f>IFERROR(OFFSET($A$3,ROW(AL4)*2,COLUMN(L6))-OFFSET($A$3,ROW(AL4)*2-1,COLUMN(L6)),"")</f>
        <v/>
      </c>
      <c r="AN7" s="108">
        <f>IFERROR(OFFSET($A$3,ROW(AM4)*2,COLUMN(M6))-OFFSET($A$3,ROW(AM4)*2-1,COLUMN(M6)),"")</f>
        <v/>
      </c>
      <c r="AO7" s="108">
        <f>IFERROR(OFFSET($A$3,ROW(AN4)*2,COLUMN(N6))-OFFSET($A$3,ROW(AN4)*2-1,COLUMN(N6)),"")</f>
        <v/>
      </c>
      <c r="AP7" s="108">
        <f>IFERROR(OFFSET($A$3,ROW(AO4)*2,COLUMN(O6))-OFFSET($A$3,ROW(AO4)*2-1,COLUMN(O6)),"")</f>
        <v/>
      </c>
      <c r="AQ7" s="108">
        <f>IFERROR(OFFSET($A$3,ROW(AP4)*2,COLUMN(P6))-OFFSET($A$3,ROW(AP4)*2-1,COLUMN(P6)),"")</f>
        <v/>
      </c>
      <c r="AR7" s="108">
        <f>IFERROR(OFFSET($A$3,ROW(AQ4)*2,COLUMN(Q6))-OFFSET($A$3,ROW(AQ4)*2-1,COLUMN(Q6)),"")</f>
        <v/>
      </c>
      <c r="AS7" s="108">
        <f>IFERROR(OFFSET($A$3,ROW(AR4)*2,COLUMN(R6))-OFFSET($A$3,ROW(AR4)*2-1,COLUMN(R6)),"")</f>
        <v/>
      </c>
      <c r="AT7" s="108">
        <f>IFERROR(OFFSET($A$3,ROW(AS4)*2,COLUMN(S6))-OFFSET($A$3,ROW(AS4)*2-1,COLUMN(S6)),"")</f>
        <v/>
      </c>
      <c r="AU7" s="108">
        <f>IFERROR(OFFSET($A$3,ROW(AT4)*2,COLUMN(T6))-OFFSET($A$3,ROW(AT4)*2-1,COLUMN(T6)),"")</f>
        <v/>
      </c>
      <c r="AV7" s="108">
        <f>IFERROR(OFFSET($A$3,ROW(AU4)*2,COLUMN(U6))-OFFSET($A$3,ROW(AU4)*2-1,COLUMN(U6)),"")</f>
        <v/>
      </c>
      <c r="AW7" s="108">
        <f>IFERROR(OFFSET($A$3,ROW(AV4)*2,COLUMN(V6))-OFFSET($A$3,ROW(AV4)*2-1,COLUMN(V6)),"")</f>
        <v/>
      </c>
      <c r="AX7" s="108">
        <f>IFERROR(OFFSET($A$3,ROW(AW4)*2,COLUMN(W6))-OFFSET($A$3,ROW(AW4)*2-1,COLUMN(W6)),"")</f>
        <v/>
      </c>
      <c r="AY7" s="108">
        <f>IFERROR(OFFSET($A$3,ROW(AX4)*2,COLUMN(X6))-OFFSET($A$3,ROW(AX4)*2-1,COLUMN(X6)),"")</f>
        <v/>
      </c>
      <c r="AZ7" s="108">
        <f>IFERROR(OFFSET($A$3,ROW(AY4)*2,COLUMN(Y6))-OFFSET($A$3,ROW(AY4)*2-1,COLUMN(Y6)),"")</f>
        <v/>
      </c>
      <c r="BA7" s="108">
        <f>IFERROR(OFFSET($A$3,ROW(AZ4)*2,COLUMN(Z6))-OFFSET($A$3,ROW(AZ4)*2-1,COLUMN(Z6)),"")</f>
        <v/>
      </c>
      <c r="BB7" s="108">
        <f>IFERROR(OFFSET($A$3,ROW(BA4)*2,COLUMN(AA6))-OFFSET($A$3,ROW(BA4)*2-1,COLUMN(AA6)),"")</f>
        <v/>
      </c>
      <c r="BC7" s="108">
        <f>IFERROR(OFFSET($A$3,ROW(BB4)*2,COLUMN(AB6))-OFFSET($A$3,ROW(BB4)*2-1,COLUMN(AB6)),"")</f>
        <v/>
      </c>
    </row>
    <row r="8" customFormat="1" s="80">
      <c r="A8" s="97">
        <f>统调负荷24小时!A8</f>
        <v/>
      </c>
      <c r="B8" s="110" t="inlineStr">
        <is>
          <t>预测</t>
        </is>
      </c>
      <c r="C8" s="84">
        <f>IFERROR(AVERAGE(F8:AC8),"")</f>
        <v/>
      </c>
      <c r="D8" s="91">
        <f>IFERROR(MAX(F8:AC8),"")</f>
        <v/>
      </c>
      <c r="E8" s="91">
        <f>IFERROR(MIN(F8:AC8),"")</f>
        <v/>
      </c>
      <c r="F8" s="82">
        <f>IFERROR(AVERAGEIFS(统调负荷!$I:$I,统调负荷!$B:$B,F$3,统调负荷!$C:$C,$A8)/10,"")</f>
        <v/>
      </c>
      <c r="G8" s="82">
        <f>IFERROR(AVERAGEIFS(统调负荷!$I:$I,统调负荷!$B:$B,G$3,统调负荷!$C:$C,$A8)/10,"")</f>
        <v/>
      </c>
      <c r="H8" s="82">
        <f>IFERROR(AVERAGEIFS(统调负荷!$I:$I,统调负荷!$B:$B,H$3,统调负荷!$C:$C,$A8)/10,"")</f>
        <v/>
      </c>
      <c r="I8" s="82">
        <f>IFERROR(AVERAGEIFS(统调负荷!$I:$I,统调负荷!$B:$B,I$3,统调负荷!$C:$C,$A8)/10,"")</f>
        <v/>
      </c>
      <c r="J8" s="82">
        <f>IFERROR(AVERAGEIFS(统调负荷!$I:$I,统调负荷!$B:$B,J$3,统调负荷!$C:$C,$A8)/10,"")</f>
        <v/>
      </c>
      <c r="K8" s="82">
        <f>IFERROR(AVERAGEIFS(统调负荷!$I:$I,统调负荷!$B:$B,K$3,统调负荷!$C:$C,$A8)/10,"")</f>
        <v/>
      </c>
      <c r="L8" s="82">
        <f>IFERROR(AVERAGEIFS(统调负荷!$I:$I,统调负荷!$B:$B,L$3,统调负荷!$C:$C,$A8)/10,"")</f>
        <v/>
      </c>
      <c r="M8" s="82">
        <f>IFERROR(AVERAGEIFS(统调负荷!$I:$I,统调负荷!$B:$B,M$3,统调负荷!$C:$C,$A8)/10,"")</f>
        <v/>
      </c>
      <c r="N8" s="82">
        <f>IFERROR(AVERAGEIFS(统调负荷!$I:$I,统调负荷!$B:$B,N$3,统调负荷!$C:$C,$A8)/10,"")</f>
        <v/>
      </c>
      <c r="O8" s="82">
        <f>IFERROR(AVERAGEIFS(统调负荷!$I:$I,统调负荷!$B:$B,O$3,统调负荷!$C:$C,$A8)/10,"")</f>
        <v/>
      </c>
      <c r="P8" s="82">
        <f>IFERROR(AVERAGEIFS(统调负荷!$I:$I,统调负荷!$B:$B,P$3,统调负荷!$C:$C,$A8)/10,"")</f>
        <v/>
      </c>
      <c r="Q8" s="82">
        <f>IFERROR(AVERAGEIFS(统调负荷!$I:$I,统调负荷!$B:$B,Q$3,统调负荷!$C:$C,$A8)/10,"")</f>
        <v/>
      </c>
      <c r="R8" s="82">
        <f>IFERROR(AVERAGEIFS(统调负荷!$I:$I,统调负荷!$B:$B,R$3,统调负荷!$C:$C,$A8)/10,"")</f>
        <v/>
      </c>
      <c r="S8" s="82">
        <f>IFERROR(AVERAGEIFS(统调负荷!$I:$I,统调负荷!$B:$B,S$3,统调负荷!$C:$C,$A8)/10,"")</f>
        <v/>
      </c>
      <c r="T8" s="82">
        <f>IFERROR(AVERAGEIFS(统调负荷!$I:$I,统调负荷!$B:$B,T$3,统调负荷!$C:$C,$A8)/10,"")</f>
        <v/>
      </c>
      <c r="U8" s="82">
        <f>IFERROR(AVERAGEIFS(统调负荷!$I:$I,统调负荷!$B:$B,U$3,统调负荷!$C:$C,$A8)/10,"")</f>
        <v/>
      </c>
      <c r="V8" s="82">
        <f>IFERROR(AVERAGEIFS(统调负荷!$I:$I,统调负荷!$B:$B,V$3,统调负荷!$C:$C,$A8)/10,"")</f>
        <v/>
      </c>
      <c r="W8" s="82">
        <f>IFERROR(AVERAGEIFS(统调负荷!$I:$I,统调负荷!$B:$B,W$3,统调负荷!$C:$C,$A8)/10,"")</f>
        <v/>
      </c>
      <c r="X8" s="82">
        <f>IFERROR(AVERAGEIFS(统调负荷!$I:$I,统调负荷!$B:$B,X$3,统调负荷!$C:$C,$A8)/10,"")</f>
        <v/>
      </c>
      <c r="Y8" s="82">
        <f>IFERROR(AVERAGEIFS(统调负荷!$I:$I,统调负荷!$B:$B,Y$3,统调负荷!$C:$C,$A8)/10,"")</f>
        <v/>
      </c>
      <c r="Z8" s="82">
        <f>IFERROR(AVERAGEIFS(统调负荷!$I:$I,统调负荷!$B:$B,Z$3,统调负荷!$C:$C,$A8)/10,"")</f>
        <v/>
      </c>
      <c r="AA8" s="82">
        <f>IFERROR(AVERAGEIFS(统调负荷!$I:$I,统调负荷!$B:$B,AA$3,统调负荷!$C:$C,$A8)/10,"")</f>
        <v/>
      </c>
      <c r="AB8" s="82">
        <f>IFERROR(AVERAGEIFS(统调负荷!$I:$I,统调负荷!$B:$B,AB$3,统调负荷!$C:$C,$A8)/10,"")</f>
        <v/>
      </c>
      <c r="AC8" s="82">
        <f>IFERROR(AVERAGEIFS(统调负荷!$I:$I,统调负荷!$B:$B,AC$3,统调负荷!$C:$C,$A8)/10,"")</f>
        <v/>
      </c>
      <c r="AD8" s="82" t="n"/>
      <c r="AE8" s="23">
        <f>检修、备用和必开!$A6</f>
        <v/>
      </c>
      <c r="AF8" s="108">
        <f>IFERROR(OFFSET($A$3,ROW(AE5)*2,COLUMN(E7))-OFFSET($A$3,ROW(AE5)*2-1,COLUMN(E7)),"")</f>
        <v/>
      </c>
      <c r="AG8" s="108">
        <f>IFERROR(OFFSET($A$3,ROW(AF5)*2,COLUMN(F7))-OFFSET($A$3,ROW(AF5)*2-1,COLUMN(F7)),"")</f>
        <v/>
      </c>
      <c r="AH8" s="108">
        <f>IFERROR(OFFSET($A$3,ROW(AG5)*2,COLUMN(G7))-OFFSET($A$3,ROW(AG5)*2-1,COLUMN(G7)),"")</f>
        <v/>
      </c>
      <c r="AI8" s="108">
        <f>IFERROR(OFFSET($A$3,ROW(AH5)*2,COLUMN(H7))-OFFSET($A$3,ROW(AH5)*2-1,COLUMN(H7)),"")</f>
        <v/>
      </c>
      <c r="AJ8" s="108">
        <f>IFERROR(OFFSET($A$3,ROW(AI5)*2,COLUMN(I7))-OFFSET($A$3,ROW(AI5)*2-1,COLUMN(I7)),"")</f>
        <v/>
      </c>
      <c r="AK8" s="108">
        <f>IFERROR(OFFSET($A$3,ROW(AJ5)*2,COLUMN(J7))-OFFSET($A$3,ROW(AJ5)*2-1,COLUMN(J7)),"")</f>
        <v/>
      </c>
      <c r="AL8" s="108">
        <f>IFERROR(OFFSET($A$3,ROW(AK5)*2,COLUMN(K7))-OFFSET($A$3,ROW(AK5)*2-1,COLUMN(K7)),"")</f>
        <v/>
      </c>
      <c r="AM8" s="108">
        <f>IFERROR(OFFSET($A$3,ROW(AL5)*2,COLUMN(L7))-OFFSET($A$3,ROW(AL5)*2-1,COLUMN(L7)),"")</f>
        <v/>
      </c>
      <c r="AN8" s="108">
        <f>IFERROR(OFFSET($A$3,ROW(AM5)*2,COLUMN(M7))-OFFSET($A$3,ROW(AM5)*2-1,COLUMN(M7)),"")</f>
        <v/>
      </c>
      <c r="AO8" s="108">
        <f>IFERROR(OFFSET($A$3,ROW(AN5)*2,COLUMN(N7))-OFFSET($A$3,ROW(AN5)*2-1,COLUMN(N7)),"")</f>
        <v/>
      </c>
      <c r="AP8" s="108">
        <f>IFERROR(OFFSET($A$3,ROW(AO5)*2,COLUMN(O7))-OFFSET($A$3,ROW(AO5)*2-1,COLUMN(O7)),"")</f>
        <v/>
      </c>
      <c r="AQ8" s="108">
        <f>IFERROR(OFFSET($A$3,ROW(AP5)*2,COLUMN(P7))-OFFSET($A$3,ROW(AP5)*2-1,COLUMN(P7)),"")</f>
        <v/>
      </c>
      <c r="AR8" s="108">
        <f>IFERROR(OFFSET($A$3,ROW(AQ5)*2,COLUMN(Q7))-OFFSET($A$3,ROW(AQ5)*2-1,COLUMN(Q7)),"")</f>
        <v/>
      </c>
      <c r="AS8" s="108">
        <f>IFERROR(OFFSET($A$3,ROW(AR5)*2,COLUMN(R7))-OFFSET($A$3,ROW(AR5)*2-1,COLUMN(R7)),"")</f>
        <v/>
      </c>
      <c r="AT8" s="108">
        <f>IFERROR(OFFSET($A$3,ROW(AS5)*2,COLUMN(S7))-OFFSET($A$3,ROW(AS5)*2-1,COLUMN(S7)),"")</f>
        <v/>
      </c>
      <c r="AU8" s="108">
        <f>IFERROR(OFFSET($A$3,ROW(AT5)*2,COLUMN(T7))-OFFSET($A$3,ROW(AT5)*2-1,COLUMN(T7)),"")</f>
        <v/>
      </c>
      <c r="AV8" s="108">
        <f>IFERROR(OFFSET($A$3,ROW(AU5)*2,COLUMN(U7))-OFFSET($A$3,ROW(AU5)*2-1,COLUMN(U7)),"")</f>
        <v/>
      </c>
      <c r="AW8" s="108">
        <f>IFERROR(OFFSET($A$3,ROW(AV5)*2,COLUMN(V7))-OFFSET($A$3,ROW(AV5)*2-1,COLUMN(V7)),"")</f>
        <v/>
      </c>
      <c r="AX8" s="108">
        <f>IFERROR(OFFSET($A$3,ROW(AW5)*2,COLUMN(W7))-OFFSET($A$3,ROW(AW5)*2-1,COLUMN(W7)),"")</f>
        <v/>
      </c>
      <c r="AY8" s="108">
        <f>IFERROR(OFFSET($A$3,ROW(AX5)*2,COLUMN(X7))-OFFSET($A$3,ROW(AX5)*2-1,COLUMN(X7)),"")</f>
        <v/>
      </c>
      <c r="AZ8" s="108">
        <f>IFERROR(OFFSET($A$3,ROW(AY5)*2,COLUMN(Y7))-OFFSET($A$3,ROW(AY5)*2-1,COLUMN(Y7)),"")</f>
        <v/>
      </c>
      <c r="BA8" s="108">
        <f>IFERROR(OFFSET($A$3,ROW(AZ5)*2,COLUMN(Z7))-OFFSET($A$3,ROW(AZ5)*2-1,COLUMN(Z7)),"")</f>
        <v/>
      </c>
      <c r="BB8" s="108">
        <f>IFERROR(OFFSET($A$3,ROW(BA5)*2,COLUMN(AA7))-OFFSET($A$3,ROW(BA5)*2-1,COLUMN(AA7)),"")</f>
        <v/>
      </c>
      <c r="BC8" s="108">
        <f>IFERROR(OFFSET($A$3,ROW(BB5)*2,COLUMN(AB7))-OFFSET($A$3,ROW(BB5)*2-1,COLUMN(AB7)),"")</f>
        <v/>
      </c>
    </row>
    <row r="9" customFormat="1" s="80">
      <c r="A9" s="97">
        <f>统调负荷24小时!A9</f>
        <v/>
      </c>
      <c r="B9" s="110" t="inlineStr">
        <is>
          <t>实际</t>
        </is>
      </c>
      <c r="C9" s="84">
        <f>IFERROR(AVERAGE(F9:AC9),"")</f>
        <v/>
      </c>
      <c r="D9" s="91">
        <f>IFERROR(MAX(F9:AC9),"")</f>
        <v/>
      </c>
      <c r="E9" s="91">
        <f>IFERROR(MIN(F9:AC9),"")</f>
        <v/>
      </c>
      <c r="F9" s="82">
        <f>IFERROR(AVERAGEIFS(统调负荷!$R:$R,统调负荷!$B:$B,F$3,统调负荷!$C:$C,$A9)/10,"")</f>
        <v/>
      </c>
      <c r="G9" s="82">
        <f>IFERROR(AVERAGEIFS(统调负荷!$R:$R,统调负荷!$B:$B,G$3,统调负荷!$C:$C,$A9)/10,"")</f>
        <v/>
      </c>
      <c r="H9" s="82">
        <f>IFERROR(AVERAGEIFS(统调负荷!$R:$R,统调负荷!$B:$B,H$3,统调负荷!$C:$C,$A9)/10,"")</f>
        <v/>
      </c>
      <c r="I9" s="82">
        <f>IFERROR(AVERAGEIFS(统调负荷!$R:$R,统调负荷!$B:$B,I$3,统调负荷!$C:$C,$A9)/10,"")</f>
        <v/>
      </c>
      <c r="J9" s="82">
        <f>IFERROR(AVERAGEIFS(统调负荷!$R:$R,统调负荷!$B:$B,J$3,统调负荷!$C:$C,$A9)/10,"")</f>
        <v/>
      </c>
      <c r="K9" s="82">
        <f>IFERROR(AVERAGEIFS(统调负荷!$R:$R,统调负荷!$B:$B,K$3,统调负荷!$C:$C,$A9)/10,"")</f>
        <v/>
      </c>
      <c r="L9" s="82">
        <f>IFERROR(AVERAGEIFS(统调负荷!$R:$R,统调负荷!$B:$B,L$3,统调负荷!$C:$C,$A9)/10,"")</f>
        <v/>
      </c>
      <c r="M9" s="82">
        <f>IFERROR(AVERAGEIFS(统调负荷!$R:$R,统调负荷!$B:$B,M$3,统调负荷!$C:$C,$A9)/10,"")</f>
        <v/>
      </c>
      <c r="N9" s="82">
        <f>IFERROR(AVERAGEIFS(统调负荷!$R:$R,统调负荷!$B:$B,N$3,统调负荷!$C:$C,$A9)/10,"")</f>
        <v/>
      </c>
      <c r="O9" s="82">
        <f>IFERROR(AVERAGEIFS(统调负荷!$R:$R,统调负荷!$B:$B,O$3,统调负荷!$C:$C,$A9)/10,"")</f>
        <v/>
      </c>
      <c r="P9" s="82">
        <f>IFERROR(AVERAGEIFS(统调负荷!$R:$R,统调负荷!$B:$B,P$3,统调负荷!$C:$C,$A9)/10,"")</f>
        <v/>
      </c>
      <c r="Q9" s="82">
        <f>IFERROR(AVERAGEIFS(统调负荷!$R:$R,统调负荷!$B:$B,Q$3,统调负荷!$C:$C,$A9)/10,"")</f>
        <v/>
      </c>
      <c r="R9" s="82">
        <f>IFERROR(AVERAGEIFS(统调负荷!$R:$R,统调负荷!$B:$B,R$3,统调负荷!$C:$C,$A9)/10,"")</f>
        <v/>
      </c>
      <c r="S9" s="82">
        <f>IFERROR(AVERAGEIFS(统调负荷!$R:$R,统调负荷!$B:$B,S$3,统调负荷!$C:$C,$A9)/10,"")</f>
        <v/>
      </c>
      <c r="T9" s="82">
        <f>IFERROR(AVERAGEIFS(统调负荷!$R:$R,统调负荷!$B:$B,T$3,统调负荷!$C:$C,$A9)/10,"")</f>
        <v/>
      </c>
      <c r="U9" s="82">
        <f>IFERROR(AVERAGEIFS(统调负荷!$R:$R,统调负荷!$B:$B,U$3,统调负荷!$C:$C,$A9)/10,"")</f>
        <v/>
      </c>
      <c r="V9" s="82">
        <f>IFERROR(AVERAGEIFS(统调负荷!$R:$R,统调负荷!$B:$B,V$3,统调负荷!$C:$C,$A9)/10,"")</f>
        <v/>
      </c>
      <c r="W9" s="82">
        <f>IFERROR(AVERAGEIFS(统调负荷!$R:$R,统调负荷!$B:$B,W$3,统调负荷!$C:$C,$A9)/10,"")</f>
        <v/>
      </c>
      <c r="X9" s="82">
        <f>IFERROR(AVERAGEIFS(统调负荷!$R:$R,统调负荷!$B:$B,X$3,统调负荷!$C:$C,$A9)/10,"")</f>
        <v/>
      </c>
      <c r="Y9" s="82">
        <f>IFERROR(AVERAGEIFS(统调负荷!$R:$R,统调负荷!$B:$B,Y$3,统调负荷!$C:$C,$A9)/10,"")</f>
        <v/>
      </c>
      <c r="Z9" s="82">
        <f>IFERROR(AVERAGEIFS(统调负荷!$R:$R,统调负荷!$B:$B,Z$3,统调负荷!$C:$C,$A9)/10,"")</f>
        <v/>
      </c>
      <c r="AA9" s="82">
        <f>IFERROR(AVERAGEIFS(统调负荷!$R:$R,统调负荷!$B:$B,AA$3,统调负荷!$C:$C,$A9)/10,"")</f>
        <v/>
      </c>
      <c r="AB9" s="82">
        <f>IFERROR(AVERAGEIFS(统调负荷!$R:$R,统调负荷!$B:$B,AB$3,统调负荷!$C:$C,$A9)/10,"")</f>
        <v/>
      </c>
      <c r="AC9" s="82">
        <f>IFERROR(AVERAGEIFS(统调负荷!$R:$R,统调负荷!$B:$B,AC$3,统调负荷!$C:$C,$A9)/10,"")</f>
        <v/>
      </c>
      <c r="AD9" s="82" t="n"/>
      <c r="AE9" s="23">
        <f>检修、备用和必开!$A7</f>
        <v/>
      </c>
      <c r="AF9" s="108">
        <f>IFERROR(OFFSET($A$3,ROW(AE6)*2,COLUMN(E8))-OFFSET($A$3,ROW(AE6)*2-1,COLUMN(E8)),"")</f>
        <v/>
      </c>
      <c r="AG9" s="108">
        <f>IFERROR(OFFSET($A$3,ROW(AF6)*2,COLUMN(F8))-OFFSET($A$3,ROW(AF6)*2-1,COLUMN(F8)),"")</f>
        <v/>
      </c>
      <c r="AH9" s="108">
        <f>IFERROR(OFFSET($A$3,ROW(AG6)*2,COLUMN(G8))-OFFSET($A$3,ROW(AG6)*2-1,COLUMN(G8)),"")</f>
        <v/>
      </c>
      <c r="AI9" s="108">
        <f>IFERROR(OFFSET($A$3,ROW(AH6)*2,COLUMN(H8))-OFFSET($A$3,ROW(AH6)*2-1,COLUMN(H8)),"")</f>
        <v/>
      </c>
      <c r="AJ9" s="108">
        <f>IFERROR(OFFSET($A$3,ROW(AI6)*2,COLUMN(I8))-OFFSET($A$3,ROW(AI6)*2-1,COLUMN(I8)),"")</f>
        <v/>
      </c>
      <c r="AK9" s="108">
        <f>IFERROR(OFFSET($A$3,ROW(AJ6)*2,COLUMN(J8))-OFFSET($A$3,ROW(AJ6)*2-1,COLUMN(J8)),"")</f>
        <v/>
      </c>
      <c r="AL9" s="108">
        <f>IFERROR(OFFSET($A$3,ROW(AK6)*2,COLUMN(K8))-OFFSET($A$3,ROW(AK6)*2-1,COLUMN(K8)),"")</f>
        <v/>
      </c>
      <c r="AM9" s="108">
        <f>IFERROR(OFFSET($A$3,ROW(AL6)*2,COLUMN(L8))-OFFSET($A$3,ROW(AL6)*2-1,COLUMN(L8)),"")</f>
        <v/>
      </c>
      <c r="AN9" s="108">
        <f>IFERROR(OFFSET($A$3,ROW(AM6)*2,COLUMN(M8))-OFFSET($A$3,ROW(AM6)*2-1,COLUMN(M8)),"")</f>
        <v/>
      </c>
      <c r="AO9" s="108">
        <f>IFERROR(OFFSET($A$3,ROW(AN6)*2,COLUMN(N8))-OFFSET($A$3,ROW(AN6)*2-1,COLUMN(N8)),"")</f>
        <v/>
      </c>
      <c r="AP9" s="108">
        <f>IFERROR(OFFSET($A$3,ROW(AO6)*2,COLUMN(O8))-OFFSET($A$3,ROW(AO6)*2-1,COLUMN(O8)),"")</f>
        <v/>
      </c>
      <c r="AQ9" s="108">
        <f>IFERROR(OFFSET($A$3,ROW(AP6)*2,COLUMN(P8))-OFFSET($A$3,ROW(AP6)*2-1,COLUMN(P8)),"")</f>
        <v/>
      </c>
      <c r="AR9" s="108">
        <f>IFERROR(OFFSET($A$3,ROW(AQ6)*2,COLUMN(Q8))-OFFSET($A$3,ROW(AQ6)*2-1,COLUMN(Q8)),"")</f>
        <v/>
      </c>
      <c r="AS9" s="108">
        <f>IFERROR(OFFSET($A$3,ROW(AR6)*2,COLUMN(R8))-OFFSET($A$3,ROW(AR6)*2-1,COLUMN(R8)),"")</f>
        <v/>
      </c>
      <c r="AT9" s="108">
        <f>IFERROR(OFFSET($A$3,ROW(AS6)*2,COLUMN(S8))-OFFSET($A$3,ROW(AS6)*2-1,COLUMN(S8)),"")</f>
        <v/>
      </c>
      <c r="AU9" s="108">
        <f>IFERROR(OFFSET($A$3,ROW(AT6)*2,COLUMN(T8))-OFFSET($A$3,ROW(AT6)*2-1,COLUMN(T8)),"")</f>
        <v/>
      </c>
      <c r="AV9" s="108">
        <f>IFERROR(OFFSET($A$3,ROW(AU6)*2,COLUMN(U8))-OFFSET($A$3,ROW(AU6)*2-1,COLUMN(U8)),"")</f>
        <v/>
      </c>
      <c r="AW9" s="108">
        <f>IFERROR(OFFSET($A$3,ROW(AV6)*2,COLUMN(V8))-OFFSET($A$3,ROW(AV6)*2-1,COLUMN(V8)),"")</f>
        <v/>
      </c>
      <c r="AX9" s="108">
        <f>IFERROR(OFFSET($A$3,ROW(AW6)*2,COLUMN(W8))-OFFSET($A$3,ROW(AW6)*2-1,COLUMN(W8)),"")</f>
        <v/>
      </c>
      <c r="AY9" s="108">
        <f>IFERROR(OFFSET($A$3,ROW(AX6)*2,COLUMN(X8))-OFFSET($A$3,ROW(AX6)*2-1,COLUMN(X8)),"")</f>
        <v/>
      </c>
      <c r="AZ9" s="108">
        <f>IFERROR(OFFSET($A$3,ROW(AY6)*2,COLUMN(Y8))-OFFSET($A$3,ROW(AY6)*2-1,COLUMN(Y8)),"")</f>
        <v/>
      </c>
      <c r="BA9" s="108">
        <f>IFERROR(OFFSET($A$3,ROW(AZ6)*2,COLUMN(Z8))-OFFSET($A$3,ROW(AZ6)*2-1,COLUMN(Z8)),"")</f>
        <v/>
      </c>
      <c r="BB9" s="108">
        <f>IFERROR(OFFSET($A$3,ROW(BA6)*2,COLUMN(AA8))-OFFSET($A$3,ROW(BA6)*2-1,COLUMN(AA8)),"")</f>
        <v/>
      </c>
      <c r="BC9" s="108">
        <f>IFERROR(OFFSET($A$3,ROW(BB6)*2,COLUMN(AB8))-OFFSET($A$3,ROW(BB6)*2-1,COLUMN(AB8)),"")</f>
        <v/>
      </c>
    </row>
    <row r="10" customFormat="1" s="80">
      <c r="A10" s="97">
        <f>统调负荷24小时!A10</f>
        <v/>
      </c>
      <c r="B10" s="110" t="inlineStr">
        <is>
          <t>预测</t>
        </is>
      </c>
      <c r="C10" s="84">
        <f>IFERROR(AVERAGE(F10:AC10),"")</f>
        <v/>
      </c>
      <c r="D10" s="91">
        <f>IFERROR(MAX(F10:AC10),"")</f>
        <v/>
      </c>
      <c r="E10" s="91">
        <f>IFERROR(MIN(F10:AC10),"")</f>
        <v/>
      </c>
      <c r="F10" s="82">
        <f>IFERROR(AVERAGEIFS(统调负荷!$I:$I,统调负荷!$B:$B,F$3,统调负荷!$C:$C,$A10)/10,"")</f>
        <v/>
      </c>
      <c r="G10" s="82">
        <f>IFERROR(AVERAGEIFS(统调负荷!$I:$I,统调负荷!$B:$B,G$3,统调负荷!$C:$C,$A10)/10,"")</f>
        <v/>
      </c>
      <c r="H10" s="82">
        <f>IFERROR(AVERAGEIFS(统调负荷!$I:$I,统调负荷!$B:$B,H$3,统调负荷!$C:$C,$A10)/10,"")</f>
        <v/>
      </c>
      <c r="I10" s="82">
        <f>IFERROR(AVERAGEIFS(统调负荷!$I:$I,统调负荷!$B:$B,I$3,统调负荷!$C:$C,$A10)/10,"")</f>
        <v/>
      </c>
      <c r="J10" s="82">
        <f>IFERROR(AVERAGEIFS(统调负荷!$I:$I,统调负荷!$B:$B,J$3,统调负荷!$C:$C,$A10)/10,"")</f>
        <v/>
      </c>
      <c r="K10" s="82">
        <f>IFERROR(AVERAGEIFS(统调负荷!$I:$I,统调负荷!$B:$B,K$3,统调负荷!$C:$C,$A10)/10,"")</f>
        <v/>
      </c>
      <c r="L10" s="82">
        <f>IFERROR(AVERAGEIFS(统调负荷!$I:$I,统调负荷!$B:$B,L$3,统调负荷!$C:$C,$A10)/10,"")</f>
        <v/>
      </c>
      <c r="M10" s="82">
        <f>IFERROR(AVERAGEIFS(统调负荷!$I:$I,统调负荷!$B:$B,M$3,统调负荷!$C:$C,$A10)/10,"")</f>
        <v/>
      </c>
      <c r="N10" s="82">
        <f>IFERROR(AVERAGEIFS(统调负荷!$I:$I,统调负荷!$B:$B,N$3,统调负荷!$C:$C,$A10)/10,"")</f>
        <v/>
      </c>
      <c r="O10" s="82">
        <f>IFERROR(AVERAGEIFS(统调负荷!$I:$I,统调负荷!$B:$B,O$3,统调负荷!$C:$C,$A10)/10,"")</f>
        <v/>
      </c>
      <c r="P10" s="82">
        <f>IFERROR(AVERAGEIFS(统调负荷!$I:$I,统调负荷!$B:$B,P$3,统调负荷!$C:$C,$A10)/10,"")</f>
        <v/>
      </c>
      <c r="Q10" s="82">
        <f>IFERROR(AVERAGEIFS(统调负荷!$I:$I,统调负荷!$B:$B,Q$3,统调负荷!$C:$C,$A10)/10,"")</f>
        <v/>
      </c>
      <c r="R10" s="82">
        <f>IFERROR(AVERAGEIFS(统调负荷!$I:$I,统调负荷!$B:$B,R$3,统调负荷!$C:$C,$A10)/10,"")</f>
        <v/>
      </c>
      <c r="S10" s="82">
        <f>IFERROR(AVERAGEIFS(统调负荷!$I:$I,统调负荷!$B:$B,S$3,统调负荷!$C:$C,$A10)/10,"")</f>
        <v/>
      </c>
      <c r="T10" s="82">
        <f>IFERROR(AVERAGEIFS(统调负荷!$I:$I,统调负荷!$B:$B,T$3,统调负荷!$C:$C,$A10)/10,"")</f>
        <v/>
      </c>
      <c r="U10" s="82">
        <f>IFERROR(AVERAGEIFS(统调负荷!$I:$I,统调负荷!$B:$B,U$3,统调负荷!$C:$C,$A10)/10,"")</f>
        <v/>
      </c>
      <c r="V10" s="82">
        <f>IFERROR(AVERAGEIFS(统调负荷!$I:$I,统调负荷!$B:$B,V$3,统调负荷!$C:$C,$A10)/10,"")</f>
        <v/>
      </c>
      <c r="W10" s="82">
        <f>IFERROR(AVERAGEIFS(统调负荷!$I:$I,统调负荷!$B:$B,W$3,统调负荷!$C:$C,$A10)/10,"")</f>
        <v/>
      </c>
      <c r="X10" s="82">
        <f>IFERROR(AVERAGEIFS(统调负荷!$I:$I,统调负荷!$B:$B,X$3,统调负荷!$C:$C,$A10)/10,"")</f>
        <v/>
      </c>
      <c r="Y10" s="82">
        <f>IFERROR(AVERAGEIFS(统调负荷!$I:$I,统调负荷!$B:$B,Y$3,统调负荷!$C:$C,$A10)/10,"")</f>
        <v/>
      </c>
      <c r="Z10" s="82">
        <f>IFERROR(AVERAGEIFS(统调负荷!$I:$I,统调负荷!$B:$B,Z$3,统调负荷!$C:$C,$A10)/10,"")</f>
        <v/>
      </c>
      <c r="AA10" s="82">
        <f>IFERROR(AVERAGEIFS(统调负荷!$I:$I,统调负荷!$B:$B,AA$3,统调负荷!$C:$C,$A10)/10,"")</f>
        <v/>
      </c>
      <c r="AB10" s="82">
        <f>IFERROR(AVERAGEIFS(统调负荷!$I:$I,统调负荷!$B:$B,AB$3,统调负荷!$C:$C,$A10)/10,"")</f>
        <v/>
      </c>
      <c r="AC10" s="82">
        <f>IFERROR(AVERAGEIFS(统调负荷!$I:$I,统调负荷!$B:$B,AC$3,统调负荷!$C:$C,$A10)/10,"")</f>
        <v/>
      </c>
      <c r="AD10" s="82" t="n"/>
      <c r="AE10" s="23">
        <f>检修、备用和必开!$A8</f>
        <v/>
      </c>
      <c r="AF10" s="108">
        <f>IFERROR(OFFSET($A$3,ROW(AE7)*2,COLUMN(E9))-OFFSET($A$3,ROW(AE7)*2-1,COLUMN(E9)),"")</f>
        <v/>
      </c>
      <c r="AG10" s="108">
        <f>IFERROR(OFFSET($A$3,ROW(AF7)*2,COLUMN(F9))-OFFSET($A$3,ROW(AF7)*2-1,COLUMN(F9)),"")</f>
        <v/>
      </c>
      <c r="AH10" s="108">
        <f>IFERROR(OFFSET($A$3,ROW(AG7)*2,COLUMN(G9))-OFFSET($A$3,ROW(AG7)*2-1,COLUMN(G9)),"")</f>
        <v/>
      </c>
      <c r="AI10" s="108">
        <f>IFERROR(OFFSET($A$3,ROW(AH7)*2,COLUMN(H9))-OFFSET($A$3,ROW(AH7)*2-1,COLUMN(H9)),"")</f>
        <v/>
      </c>
      <c r="AJ10" s="108">
        <f>IFERROR(OFFSET($A$3,ROW(AI7)*2,COLUMN(I9))-OFFSET($A$3,ROW(AI7)*2-1,COLUMN(I9)),"")</f>
        <v/>
      </c>
      <c r="AK10" s="108">
        <f>IFERROR(OFFSET($A$3,ROW(AJ7)*2,COLUMN(J9))-OFFSET($A$3,ROW(AJ7)*2-1,COLUMN(J9)),"")</f>
        <v/>
      </c>
      <c r="AL10" s="108">
        <f>IFERROR(OFFSET($A$3,ROW(AK7)*2,COLUMN(K9))-OFFSET($A$3,ROW(AK7)*2-1,COLUMN(K9)),"")</f>
        <v/>
      </c>
      <c r="AM10" s="108">
        <f>IFERROR(OFFSET($A$3,ROW(AL7)*2,COLUMN(L9))-OFFSET($A$3,ROW(AL7)*2-1,COLUMN(L9)),"")</f>
        <v/>
      </c>
      <c r="AN10" s="108">
        <f>IFERROR(OFFSET($A$3,ROW(AM7)*2,COLUMN(M9))-OFFSET($A$3,ROW(AM7)*2-1,COLUMN(M9)),"")</f>
        <v/>
      </c>
      <c r="AO10" s="108">
        <f>IFERROR(OFFSET($A$3,ROW(AN7)*2,COLUMN(N9))-OFFSET($A$3,ROW(AN7)*2-1,COLUMN(N9)),"")</f>
        <v/>
      </c>
      <c r="AP10" s="108">
        <f>IFERROR(OFFSET($A$3,ROW(AO7)*2,COLUMN(O9))-OFFSET($A$3,ROW(AO7)*2-1,COLUMN(O9)),"")</f>
        <v/>
      </c>
      <c r="AQ10" s="108">
        <f>IFERROR(OFFSET($A$3,ROW(AP7)*2,COLUMN(P9))-OFFSET($A$3,ROW(AP7)*2-1,COLUMN(P9)),"")</f>
        <v/>
      </c>
      <c r="AR10" s="108">
        <f>IFERROR(OFFSET($A$3,ROW(AQ7)*2,COLUMN(Q9))-OFFSET($A$3,ROW(AQ7)*2-1,COLUMN(Q9)),"")</f>
        <v/>
      </c>
      <c r="AS10" s="108">
        <f>IFERROR(OFFSET($A$3,ROW(AR7)*2,COLUMN(R9))-OFFSET($A$3,ROW(AR7)*2-1,COLUMN(R9)),"")</f>
        <v/>
      </c>
      <c r="AT10" s="108">
        <f>IFERROR(OFFSET($A$3,ROW(AS7)*2,COLUMN(S9))-OFFSET($A$3,ROW(AS7)*2-1,COLUMN(S9)),"")</f>
        <v/>
      </c>
      <c r="AU10" s="108">
        <f>IFERROR(OFFSET($A$3,ROW(AT7)*2,COLUMN(T9))-OFFSET($A$3,ROW(AT7)*2-1,COLUMN(T9)),"")</f>
        <v/>
      </c>
      <c r="AV10" s="108">
        <f>IFERROR(OFFSET($A$3,ROW(AU7)*2,COLUMN(U9))-OFFSET($A$3,ROW(AU7)*2-1,COLUMN(U9)),"")</f>
        <v/>
      </c>
      <c r="AW10" s="108">
        <f>IFERROR(OFFSET($A$3,ROW(AV7)*2,COLUMN(V9))-OFFSET($A$3,ROW(AV7)*2-1,COLUMN(V9)),"")</f>
        <v/>
      </c>
      <c r="AX10" s="108">
        <f>IFERROR(OFFSET($A$3,ROW(AW7)*2,COLUMN(W9))-OFFSET($A$3,ROW(AW7)*2-1,COLUMN(W9)),"")</f>
        <v/>
      </c>
      <c r="AY10" s="108">
        <f>IFERROR(OFFSET($A$3,ROW(AX7)*2,COLUMN(X9))-OFFSET($A$3,ROW(AX7)*2-1,COLUMN(X9)),"")</f>
        <v/>
      </c>
      <c r="AZ10" s="108">
        <f>IFERROR(OFFSET($A$3,ROW(AY7)*2,COLUMN(Y9))-OFFSET($A$3,ROW(AY7)*2-1,COLUMN(Y9)),"")</f>
        <v/>
      </c>
      <c r="BA10" s="108">
        <f>IFERROR(OFFSET($A$3,ROW(AZ7)*2,COLUMN(Z9))-OFFSET($A$3,ROW(AZ7)*2-1,COLUMN(Z9)),"")</f>
        <v/>
      </c>
      <c r="BB10" s="108">
        <f>IFERROR(OFFSET($A$3,ROW(BA7)*2,COLUMN(AA9))-OFFSET($A$3,ROW(BA7)*2-1,COLUMN(AA9)),"")</f>
        <v/>
      </c>
      <c r="BC10" s="108">
        <f>IFERROR(OFFSET($A$3,ROW(BB7)*2,COLUMN(AB9))-OFFSET($A$3,ROW(BB7)*2-1,COLUMN(AB9)),"")</f>
        <v/>
      </c>
    </row>
    <row r="11" customFormat="1" s="80">
      <c r="A11" s="97">
        <f>统调负荷24小时!A11</f>
        <v/>
      </c>
      <c r="B11" s="110" t="inlineStr">
        <is>
          <t>实际</t>
        </is>
      </c>
      <c r="C11" s="84">
        <f>IFERROR(AVERAGE(F11:AC11),"")</f>
        <v/>
      </c>
      <c r="D11" s="91">
        <f>IFERROR(MAX(F11:AC11),"")</f>
        <v/>
      </c>
      <c r="E11" s="91">
        <f>IFERROR(MIN(F11:AC11),"")</f>
        <v/>
      </c>
      <c r="F11" s="82">
        <f>IFERROR(AVERAGEIFS(统调负荷!$R:$R,统调负荷!$B:$B,F$3,统调负荷!$C:$C,$A11)/10,"")</f>
        <v/>
      </c>
      <c r="G11" s="82">
        <f>IFERROR(AVERAGEIFS(统调负荷!$R:$R,统调负荷!$B:$B,G$3,统调负荷!$C:$C,$A11)/10,"")</f>
        <v/>
      </c>
      <c r="H11" s="82">
        <f>IFERROR(AVERAGEIFS(统调负荷!$R:$R,统调负荷!$B:$B,H$3,统调负荷!$C:$C,$A11)/10,"")</f>
        <v/>
      </c>
      <c r="I11" s="82">
        <f>IFERROR(AVERAGEIFS(统调负荷!$R:$R,统调负荷!$B:$B,I$3,统调负荷!$C:$C,$A11)/10,"")</f>
        <v/>
      </c>
      <c r="J11" s="82">
        <f>IFERROR(AVERAGEIFS(统调负荷!$R:$R,统调负荷!$B:$B,J$3,统调负荷!$C:$C,$A11)/10,"")</f>
        <v/>
      </c>
      <c r="K11" s="82">
        <f>IFERROR(AVERAGEIFS(统调负荷!$R:$R,统调负荷!$B:$B,K$3,统调负荷!$C:$C,$A11)/10,"")</f>
        <v/>
      </c>
      <c r="L11" s="82">
        <f>IFERROR(AVERAGEIFS(统调负荷!$R:$R,统调负荷!$B:$B,L$3,统调负荷!$C:$C,$A11)/10,"")</f>
        <v/>
      </c>
      <c r="M11" s="82">
        <f>IFERROR(AVERAGEIFS(统调负荷!$R:$R,统调负荷!$B:$B,M$3,统调负荷!$C:$C,$A11)/10,"")</f>
        <v/>
      </c>
      <c r="N11" s="82">
        <f>IFERROR(AVERAGEIFS(统调负荷!$R:$R,统调负荷!$B:$B,N$3,统调负荷!$C:$C,$A11)/10,"")</f>
        <v/>
      </c>
      <c r="O11" s="82">
        <f>IFERROR(AVERAGEIFS(统调负荷!$R:$R,统调负荷!$B:$B,O$3,统调负荷!$C:$C,$A11)/10,"")</f>
        <v/>
      </c>
      <c r="P11" s="82">
        <f>IFERROR(AVERAGEIFS(统调负荷!$R:$R,统调负荷!$B:$B,P$3,统调负荷!$C:$C,$A11)/10,"")</f>
        <v/>
      </c>
      <c r="Q11" s="82">
        <f>IFERROR(AVERAGEIFS(统调负荷!$R:$R,统调负荷!$B:$B,Q$3,统调负荷!$C:$C,$A11)/10,"")</f>
        <v/>
      </c>
      <c r="R11" s="82">
        <f>IFERROR(AVERAGEIFS(统调负荷!$R:$R,统调负荷!$B:$B,R$3,统调负荷!$C:$C,$A11)/10,"")</f>
        <v/>
      </c>
      <c r="S11" s="82">
        <f>IFERROR(AVERAGEIFS(统调负荷!$R:$R,统调负荷!$B:$B,S$3,统调负荷!$C:$C,$A11)/10,"")</f>
        <v/>
      </c>
      <c r="T11" s="82">
        <f>IFERROR(AVERAGEIFS(统调负荷!$R:$R,统调负荷!$B:$B,T$3,统调负荷!$C:$C,$A11)/10,"")</f>
        <v/>
      </c>
      <c r="U11" s="82">
        <f>IFERROR(AVERAGEIFS(统调负荷!$R:$R,统调负荷!$B:$B,U$3,统调负荷!$C:$C,$A11)/10,"")</f>
        <v/>
      </c>
      <c r="V11" s="82">
        <f>IFERROR(AVERAGEIFS(统调负荷!$R:$R,统调负荷!$B:$B,V$3,统调负荷!$C:$C,$A11)/10,"")</f>
        <v/>
      </c>
      <c r="W11" s="82">
        <f>IFERROR(AVERAGEIFS(统调负荷!$R:$R,统调负荷!$B:$B,W$3,统调负荷!$C:$C,$A11)/10,"")</f>
        <v/>
      </c>
      <c r="X11" s="82">
        <f>IFERROR(AVERAGEIFS(统调负荷!$R:$R,统调负荷!$B:$B,X$3,统调负荷!$C:$C,$A11)/10,"")</f>
        <v/>
      </c>
      <c r="Y11" s="82">
        <f>IFERROR(AVERAGEIFS(统调负荷!$R:$R,统调负荷!$B:$B,Y$3,统调负荷!$C:$C,$A11)/10,"")</f>
        <v/>
      </c>
      <c r="Z11" s="82">
        <f>IFERROR(AVERAGEIFS(统调负荷!$R:$R,统调负荷!$B:$B,Z$3,统调负荷!$C:$C,$A11)/10,"")</f>
        <v/>
      </c>
      <c r="AA11" s="82">
        <f>IFERROR(AVERAGEIFS(统调负荷!$R:$R,统调负荷!$B:$B,AA$3,统调负荷!$C:$C,$A11)/10,"")</f>
        <v/>
      </c>
      <c r="AB11" s="82">
        <f>IFERROR(AVERAGEIFS(统调负荷!$R:$R,统调负荷!$B:$B,AB$3,统调负荷!$C:$C,$A11)/10,"")</f>
        <v/>
      </c>
      <c r="AC11" s="82">
        <f>IFERROR(AVERAGEIFS(统调负荷!$R:$R,统调负荷!$B:$B,AC$3,统调负荷!$C:$C,$A11)/10,"")</f>
        <v/>
      </c>
      <c r="AD11" s="82" t="n"/>
      <c r="AE11" s="23">
        <f>检修、备用和必开!$A9</f>
        <v/>
      </c>
      <c r="AF11" s="108">
        <f>IFERROR(OFFSET($A$3,ROW(AE8)*2,COLUMN(E10))-OFFSET($A$3,ROW(AE8)*2-1,COLUMN(E10)),"")</f>
        <v/>
      </c>
      <c r="AG11" s="108">
        <f>IFERROR(OFFSET($A$3,ROW(AF8)*2,COLUMN(F10))-OFFSET($A$3,ROW(AF8)*2-1,COLUMN(F10)),"")</f>
        <v/>
      </c>
      <c r="AH11" s="108">
        <f>IFERROR(OFFSET($A$3,ROW(AG8)*2,COLUMN(G10))-OFFSET($A$3,ROW(AG8)*2-1,COLUMN(G10)),"")</f>
        <v/>
      </c>
      <c r="AI11" s="108">
        <f>IFERROR(OFFSET($A$3,ROW(AH8)*2,COLUMN(H10))-OFFSET($A$3,ROW(AH8)*2-1,COLUMN(H10)),"")</f>
        <v/>
      </c>
      <c r="AJ11" s="108">
        <f>IFERROR(OFFSET($A$3,ROW(AI8)*2,COLUMN(I10))-OFFSET($A$3,ROW(AI8)*2-1,COLUMN(I10)),"")</f>
        <v/>
      </c>
      <c r="AK11" s="108">
        <f>IFERROR(OFFSET($A$3,ROW(AJ8)*2,COLUMN(J10))-OFFSET($A$3,ROW(AJ8)*2-1,COLUMN(J10)),"")</f>
        <v/>
      </c>
      <c r="AL11" s="108">
        <f>IFERROR(OFFSET($A$3,ROW(AK8)*2,COLUMN(K10))-OFFSET($A$3,ROW(AK8)*2-1,COLUMN(K10)),"")</f>
        <v/>
      </c>
      <c r="AM11" s="108">
        <f>IFERROR(OFFSET($A$3,ROW(AL8)*2,COLUMN(L10))-OFFSET($A$3,ROW(AL8)*2-1,COLUMN(L10)),"")</f>
        <v/>
      </c>
      <c r="AN11" s="108">
        <f>IFERROR(OFFSET($A$3,ROW(AM8)*2,COLUMN(M10))-OFFSET($A$3,ROW(AM8)*2-1,COLUMN(M10)),"")</f>
        <v/>
      </c>
      <c r="AO11" s="108">
        <f>IFERROR(OFFSET($A$3,ROW(AN8)*2,COLUMN(N10))-OFFSET($A$3,ROW(AN8)*2-1,COLUMN(N10)),"")</f>
        <v/>
      </c>
      <c r="AP11" s="108">
        <f>IFERROR(OFFSET($A$3,ROW(AO8)*2,COLUMN(O10))-OFFSET($A$3,ROW(AO8)*2-1,COLUMN(O10)),"")</f>
        <v/>
      </c>
      <c r="AQ11" s="108">
        <f>IFERROR(OFFSET($A$3,ROW(AP8)*2,COLUMN(P10))-OFFSET($A$3,ROW(AP8)*2-1,COLUMN(P10)),"")</f>
        <v/>
      </c>
      <c r="AR11" s="108">
        <f>IFERROR(OFFSET($A$3,ROW(AQ8)*2,COLUMN(Q10))-OFFSET($A$3,ROW(AQ8)*2-1,COLUMN(Q10)),"")</f>
        <v/>
      </c>
      <c r="AS11" s="108">
        <f>IFERROR(OFFSET($A$3,ROW(AR8)*2,COLUMN(R10))-OFFSET($A$3,ROW(AR8)*2-1,COLUMN(R10)),"")</f>
        <v/>
      </c>
      <c r="AT11" s="108">
        <f>IFERROR(OFFSET($A$3,ROW(AS8)*2,COLUMN(S10))-OFFSET($A$3,ROW(AS8)*2-1,COLUMN(S10)),"")</f>
        <v/>
      </c>
      <c r="AU11" s="108">
        <f>IFERROR(OFFSET($A$3,ROW(AT8)*2,COLUMN(T10))-OFFSET($A$3,ROW(AT8)*2-1,COLUMN(T10)),"")</f>
        <v/>
      </c>
      <c r="AV11" s="108">
        <f>IFERROR(OFFSET($A$3,ROW(AU8)*2,COLUMN(U10))-OFFSET($A$3,ROW(AU8)*2-1,COLUMN(U10)),"")</f>
        <v/>
      </c>
      <c r="AW11" s="108">
        <f>IFERROR(OFFSET($A$3,ROW(AV8)*2,COLUMN(V10))-OFFSET($A$3,ROW(AV8)*2-1,COLUMN(V10)),"")</f>
        <v/>
      </c>
      <c r="AX11" s="108">
        <f>IFERROR(OFFSET($A$3,ROW(AW8)*2,COLUMN(W10))-OFFSET($A$3,ROW(AW8)*2-1,COLUMN(W10)),"")</f>
        <v/>
      </c>
      <c r="AY11" s="108">
        <f>IFERROR(OFFSET($A$3,ROW(AX8)*2,COLUMN(X10))-OFFSET($A$3,ROW(AX8)*2-1,COLUMN(X10)),"")</f>
        <v/>
      </c>
      <c r="AZ11" s="108">
        <f>IFERROR(OFFSET($A$3,ROW(AY8)*2,COLUMN(Y10))-OFFSET($A$3,ROW(AY8)*2-1,COLUMN(Y10)),"")</f>
        <v/>
      </c>
      <c r="BA11" s="108">
        <f>IFERROR(OFFSET($A$3,ROW(AZ8)*2,COLUMN(Z10))-OFFSET($A$3,ROW(AZ8)*2-1,COLUMN(Z10)),"")</f>
        <v/>
      </c>
      <c r="BB11" s="108">
        <f>IFERROR(OFFSET($A$3,ROW(BA8)*2,COLUMN(AA10))-OFFSET($A$3,ROW(BA8)*2-1,COLUMN(AA10)),"")</f>
        <v/>
      </c>
      <c r="BC11" s="108">
        <f>IFERROR(OFFSET($A$3,ROW(BB8)*2,COLUMN(AB10))-OFFSET($A$3,ROW(BB8)*2-1,COLUMN(AB10)),"")</f>
        <v/>
      </c>
    </row>
    <row r="12" customFormat="1" s="80">
      <c r="A12" s="97">
        <f>统调负荷24小时!A12</f>
        <v/>
      </c>
      <c r="B12" s="110" t="inlineStr">
        <is>
          <t>预测</t>
        </is>
      </c>
      <c r="C12" s="84">
        <f>IFERROR(AVERAGE(F12:AC12),"")</f>
        <v/>
      </c>
      <c r="D12" s="91">
        <f>IFERROR(MAX(F12:AC12),"")</f>
        <v/>
      </c>
      <c r="E12" s="91">
        <f>IFERROR(MIN(F12:AC12),"")</f>
        <v/>
      </c>
      <c r="F12" s="82">
        <f>IFERROR(AVERAGEIFS(统调负荷!$I:$I,统调负荷!$B:$B,F$3,统调负荷!$C:$C,$A12)/10,"")</f>
        <v/>
      </c>
      <c r="G12" s="82">
        <f>IFERROR(AVERAGEIFS(统调负荷!$I:$I,统调负荷!$B:$B,G$3,统调负荷!$C:$C,$A12)/10,"")</f>
        <v/>
      </c>
      <c r="H12" s="82">
        <f>IFERROR(AVERAGEIFS(统调负荷!$I:$I,统调负荷!$B:$B,H$3,统调负荷!$C:$C,$A12)/10,"")</f>
        <v/>
      </c>
      <c r="I12" s="82">
        <f>IFERROR(AVERAGEIFS(统调负荷!$I:$I,统调负荷!$B:$B,I$3,统调负荷!$C:$C,$A12)/10,"")</f>
        <v/>
      </c>
      <c r="J12" s="82">
        <f>IFERROR(AVERAGEIFS(统调负荷!$I:$I,统调负荷!$B:$B,J$3,统调负荷!$C:$C,$A12)/10,"")</f>
        <v/>
      </c>
      <c r="K12" s="82">
        <f>IFERROR(AVERAGEIFS(统调负荷!$I:$I,统调负荷!$B:$B,K$3,统调负荷!$C:$C,$A12)/10,"")</f>
        <v/>
      </c>
      <c r="L12" s="82">
        <f>IFERROR(AVERAGEIFS(统调负荷!$I:$I,统调负荷!$B:$B,L$3,统调负荷!$C:$C,$A12)/10,"")</f>
        <v/>
      </c>
      <c r="M12" s="82">
        <f>IFERROR(AVERAGEIFS(统调负荷!$I:$I,统调负荷!$B:$B,M$3,统调负荷!$C:$C,$A12)/10,"")</f>
        <v/>
      </c>
      <c r="N12" s="82">
        <f>IFERROR(AVERAGEIFS(统调负荷!$I:$I,统调负荷!$B:$B,N$3,统调负荷!$C:$C,$A12)/10,"")</f>
        <v/>
      </c>
      <c r="O12" s="82">
        <f>IFERROR(AVERAGEIFS(统调负荷!$I:$I,统调负荷!$B:$B,O$3,统调负荷!$C:$C,$A12)/10,"")</f>
        <v/>
      </c>
      <c r="P12" s="82">
        <f>IFERROR(AVERAGEIFS(统调负荷!$I:$I,统调负荷!$B:$B,P$3,统调负荷!$C:$C,$A12)/10,"")</f>
        <v/>
      </c>
      <c r="Q12" s="82">
        <f>IFERROR(AVERAGEIFS(统调负荷!$I:$I,统调负荷!$B:$B,Q$3,统调负荷!$C:$C,$A12)/10,"")</f>
        <v/>
      </c>
      <c r="R12" s="82">
        <f>IFERROR(AVERAGEIFS(统调负荷!$I:$I,统调负荷!$B:$B,R$3,统调负荷!$C:$C,$A12)/10,"")</f>
        <v/>
      </c>
      <c r="S12" s="82">
        <f>IFERROR(AVERAGEIFS(统调负荷!$I:$I,统调负荷!$B:$B,S$3,统调负荷!$C:$C,$A12)/10,"")</f>
        <v/>
      </c>
      <c r="T12" s="82">
        <f>IFERROR(AVERAGEIFS(统调负荷!$I:$I,统调负荷!$B:$B,T$3,统调负荷!$C:$C,$A12)/10,"")</f>
        <v/>
      </c>
      <c r="U12" s="82">
        <f>IFERROR(AVERAGEIFS(统调负荷!$I:$I,统调负荷!$B:$B,U$3,统调负荷!$C:$C,$A12)/10,"")</f>
        <v/>
      </c>
      <c r="V12" s="82">
        <f>IFERROR(AVERAGEIFS(统调负荷!$I:$I,统调负荷!$B:$B,V$3,统调负荷!$C:$C,$A12)/10,"")</f>
        <v/>
      </c>
      <c r="W12" s="82">
        <f>IFERROR(AVERAGEIFS(统调负荷!$I:$I,统调负荷!$B:$B,W$3,统调负荷!$C:$C,$A12)/10,"")</f>
        <v/>
      </c>
      <c r="X12" s="82">
        <f>IFERROR(AVERAGEIFS(统调负荷!$I:$I,统调负荷!$B:$B,X$3,统调负荷!$C:$C,$A12)/10,"")</f>
        <v/>
      </c>
      <c r="Y12" s="82">
        <f>IFERROR(AVERAGEIFS(统调负荷!$I:$I,统调负荷!$B:$B,Y$3,统调负荷!$C:$C,$A12)/10,"")</f>
        <v/>
      </c>
      <c r="Z12" s="82">
        <f>IFERROR(AVERAGEIFS(统调负荷!$I:$I,统调负荷!$B:$B,Z$3,统调负荷!$C:$C,$A12)/10,"")</f>
        <v/>
      </c>
      <c r="AA12" s="82">
        <f>IFERROR(AVERAGEIFS(统调负荷!$I:$I,统调负荷!$B:$B,AA$3,统调负荷!$C:$C,$A12)/10,"")</f>
        <v/>
      </c>
      <c r="AB12" s="82">
        <f>IFERROR(AVERAGEIFS(统调负荷!$I:$I,统调负荷!$B:$B,AB$3,统调负荷!$C:$C,$A12)/10,"")</f>
        <v/>
      </c>
      <c r="AC12" s="82">
        <f>IFERROR(AVERAGEIFS(统调负荷!$I:$I,统调负荷!$B:$B,AC$3,统调负荷!$C:$C,$A12)/10,"")</f>
        <v/>
      </c>
      <c r="AD12" s="82" t="n"/>
      <c r="AE12" s="23">
        <f>检修、备用和必开!$A10</f>
        <v/>
      </c>
      <c r="AF12" s="108">
        <f>IFERROR(OFFSET($A$3,ROW(AE9)*2,COLUMN(E11))-OFFSET($A$3,ROW(AE9)*2-1,COLUMN(E11)),"")</f>
        <v/>
      </c>
      <c r="AG12" s="108">
        <f>IFERROR(OFFSET($A$3,ROW(AF9)*2,COLUMN(F11))-OFFSET($A$3,ROW(AF9)*2-1,COLUMN(F11)),"")</f>
        <v/>
      </c>
      <c r="AH12" s="108">
        <f>IFERROR(OFFSET($A$3,ROW(AG9)*2,COLUMN(G11))-OFFSET($A$3,ROW(AG9)*2-1,COLUMN(G11)),"")</f>
        <v/>
      </c>
      <c r="AI12" s="108">
        <f>IFERROR(OFFSET($A$3,ROW(AH9)*2,COLUMN(H11))-OFFSET($A$3,ROW(AH9)*2-1,COLUMN(H11)),"")</f>
        <v/>
      </c>
      <c r="AJ12" s="108">
        <f>IFERROR(OFFSET($A$3,ROW(AI9)*2,COLUMN(I11))-OFFSET($A$3,ROW(AI9)*2-1,COLUMN(I11)),"")</f>
        <v/>
      </c>
      <c r="AK12" s="108">
        <f>IFERROR(OFFSET($A$3,ROW(AJ9)*2,COLUMN(J11))-OFFSET($A$3,ROW(AJ9)*2-1,COLUMN(J11)),"")</f>
        <v/>
      </c>
      <c r="AL12" s="108">
        <f>IFERROR(OFFSET($A$3,ROW(AK9)*2,COLUMN(K11))-OFFSET($A$3,ROW(AK9)*2-1,COLUMN(K11)),"")</f>
        <v/>
      </c>
      <c r="AM12" s="108">
        <f>IFERROR(OFFSET($A$3,ROW(AL9)*2,COLUMN(L11))-OFFSET($A$3,ROW(AL9)*2-1,COLUMN(L11)),"")</f>
        <v/>
      </c>
      <c r="AN12" s="108">
        <f>IFERROR(OFFSET($A$3,ROW(AM9)*2,COLUMN(M11))-OFFSET($A$3,ROW(AM9)*2-1,COLUMN(M11)),"")</f>
        <v/>
      </c>
      <c r="AO12" s="108">
        <f>IFERROR(OFFSET($A$3,ROW(AN9)*2,COLUMN(N11))-OFFSET($A$3,ROW(AN9)*2-1,COLUMN(N11)),"")</f>
        <v/>
      </c>
      <c r="AP12" s="108">
        <f>IFERROR(OFFSET($A$3,ROW(AO9)*2,COLUMN(O11))-OFFSET($A$3,ROW(AO9)*2-1,COLUMN(O11)),"")</f>
        <v/>
      </c>
      <c r="AQ12" s="108">
        <f>IFERROR(OFFSET($A$3,ROW(AP9)*2,COLUMN(P11))-OFFSET($A$3,ROW(AP9)*2-1,COLUMN(P11)),"")</f>
        <v/>
      </c>
      <c r="AR12" s="108">
        <f>IFERROR(OFFSET($A$3,ROW(AQ9)*2,COLUMN(Q11))-OFFSET($A$3,ROW(AQ9)*2-1,COLUMN(Q11)),"")</f>
        <v/>
      </c>
      <c r="AS12" s="108">
        <f>IFERROR(OFFSET($A$3,ROW(AR9)*2,COLUMN(R11))-OFFSET($A$3,ROW(AR9)*2-1,COLUMN(R11)),"")</f>
        <v/>
      </c>
      <c r="AT12" s="108">
        <f>IFERROR(OFFSET($A$3,ROW(AS9)*2,COLUMN(S11))-OFFSET($A$3,ROW(AS9)*2-1,COLUMN(S11)),"")</f>
        <v/>
      </c>
      <c r="AU12" s="108">
        <f>IFERROR(OFFSET($A$3,ROW(AT9)*2,COLUMN(T11))-OFFSET($A$3,ROW(AT9)*2-1,COLUMN(T11)),"")</f>
        <v/>
      </c>
      <c r="AV12" s="108">
        <f>IFERROR(OFFSET($A$3,ROW(AU9)*2,COLUMN(U11))-OFFSET($A$3,ROW(AU9)*2-1,COLUMN(U11)),"")</f>
        <v/>
      </c>
      <c r="AW12" s="108">
        <f>IFERROR(OFFSET($A$3,ROW(AV9)*2,COLUMN(V11))-OFFSET($A$3,ROW(AV9)*2-1,COLUMN(V11)),"")</f>
        <v/>
      </c>
      <c r="AX12" s="108">
        <f>IFERROR(OFFSET($A$3,ROW(AW9)*2,COLUMN(W11))-OFFSET($A$3,ROW(AW9)*2-1,COLUMN(W11)),"")</f>
        <v/>
      </c>
      <c r="AY12" s="108">
        <f>IFERROR(OFFSET($A$3,ROW(AX9)*2,COLUMN(X11))-OFFSET($A$3,ROW(AX9)*2-1,COLUMN(X11)),"")</f>
        <v/>
      </c>
      <c r="AZ12" s="108">
        <f>IFERROR(OFFSET($A$3,ROW(AY9)*2,COLUMN(Y11))-OFFSET($A$3,ROW(AY9)*2-1,COLUMN(Y11)),"")</f>
        <v/>
      </c>
      <c r="BA12" s="108">
        <f>IFERROR(OFFSET($A$3,ROW(AZ9)*2,COLUMN(Z11))-OFFSET($A$3,ROW(AZ9)*2-1,COLUMN(Z11)),"")</f>
        <v/>
      </c>
      <c r="BB12" s="108">
        <f>IFERROR(OFFSET($A$3,ROW(BA9)*2,COLUMN(AA11))-OFFSET($A$3,ROW(BA9)*2-1,COLUMN(AA11)),"")</f>
        <v/>
      </c>
      <c r="BC12" s="108">
        <f>IFERROR(OFFSET($A$3,ROW(BB9)*2,COLUMN(AB11))-OFFSET($A$3,ROW(BB9)*2-1,COLUMN(AB11)),"")</f>
        <v/>
      </c>
    </row>
    <row r="13" customFormat="1" s="80">
      <c r="A13" s="97">
        <f>统调负荷24小时!A13</f>
        <v/>
      </c>
      <c r="B13" s="110" t="inlineStr">
        <is>
          <t>实际</t>
        </is>
      </c>
      <c r="C13" s="84">
        <f>IFERROR(AVERAGE(F13:AC13),"")</f>
        <v/>
      </c>
      <c r="D13" s="91">
        <f>IFERROR(MAX(F13:AC13),"")</f>
        <v/>
      </c>
      <c r="E13" s="91">
        <f>IFERROR(MIN(F13:AC13),"")</f>
        <v/>
      </c>
      <c r="F13" s="82">
        <f>IFERROR(AVERAGEIFS(统调负荷!$R:$R,统调负荷!$B:$B,F$3,统调负荷!$C:$C,$A13)/10,"")</f>
        <v/>
      </c>
      <c r="G13" s="82">
        <f>IFERROR(AVERAGEIFS(统调负荷!$R:$R,统调负荷!$B:$B,G$3,统调负荷!$C:$C,$A13)/10,"")</f>
        <v/>
      </c>
      <c r="H13" s="82">
        <f>IFERROR(AVERAGEIFS(统调负荷!$R:$R,统调负荷!$B:$B,H$3,统调负荷!$C:$C,$A13)/10,"")</f>
        <v/>
      </c>
      <c r="I13" s="82">
        <f>IFERROR(AVERAGEIFS(统调负荷!$R:$R,统调负荷!$B:$B,I$3,统调负荷!$C:$C,$A13)/10,"")</f>
        <v/>
      </c>
      <c r="J13" s="82">
        <f>IFERROR(AVERAGEIFS(统调负荷!$R:$R,统调负荷!$B:$B,J$3,统调负荷!$C:$C,$A13)/10,"")</f>
        <v/>
      </c>
      <c r="K13" s="82">
        <f>IFERROR(AVERAGEIFS(统调负荷!$R:$R,统调负荷!$B:$B,K$3,统调负荷!$C:$C,$A13)/10,"")</f>
        <v/>
      </c>
      <c r="L13" s="82">
        <f>IFERROR(AVERAGEIFS(统调负荷!$R:$R,统调负荷!$B:$B,L$3,统调负荷!$C:$C,$A13)/10,"")</f>
        <v/>
      </c>
      <c r="M13" s="82">
        <f>IFERROR(AVERAGEIFS(统调负荷!$R:$R,统调负荷!$B:$B,M$3,统调负荷!$C:$C,$A13)/10,"")</f>
        <v/>
      </c>
      <c r="N13" s="82">
        <f>IFERROR(AVERAGEIFS(统调负荷!$R:$R,统调负荷!$B:$B,N$3,统调负荷!$C:$C,$A13)/10,"")</f>
        <v/>
      </c>
      <c r="O13" s="82">
        <f>IFERROR(AVERAGEIFS(统调负荷!$R:$R,统调负荷!$B:$B,O$3,统调负荷!$C:$C,$A13)/10,"")</f>
        <v/>
      </c>
      <c r="P13" s="82">
        <f>IFERROR(AVERAGEIFS(统调负荷!$R:$R,统调负荷!$B:$B,P$3,统调负荷!$C:$C,$A13)/10,"")</f>
        <v/>
      </c>
      <c r="Q13" s="82">
        <f>IFERROR(AVERAGEIFS(统调负荷!$R:$R,统调负荷!$B:$B,Q$3,统调负荷!$C:$C,$A13)/10,"")</f>
        <v/>
      </c>
      <c r="R13" s="82">
        <f>IFERROR(AVERAGEIFS(统调负荷!$R:$R,统调负荷!$B:$B,R$3,统调负荷!$C:$C,$A13)/10,"")</f>
        <v/>
      </c>
      <c r="S13" s="82">
        <f>IFERROR(AVERAGEIFS(统调负荷!$R:$R,统调负荷!$B:$B,S$3,统调负荷!$C:$C,$A13)/10,"")</f>
        <v/>
      </c>
      <c r="T13" s="82">
        <f>IFERROR(AVERAGEIFS(统调负荷!$R:$R,统调负荷!$B:$B,T$3,统调负荷!$C:$C,$A13)/10,"")</f>
        <v/>
      </c>
      <c r="U13" s="82">
        <f>IFERROR(AVERAGEIFS(统调负荷!$R:$R,统调负荷!$B:$B,U$3,统调负荷!$C:$C,$A13)/10,"")</f>
        <v/>
      </c>
      <c r="V13" s="82">
        <f>IFERROR(AVERAGEIFS(统调负荷!$R:$R,统调负荷!$B:$B,V$3,统调负荷!$C:$C,$A13)/10,"")</f>
        <v/>
      </c>
      <c r="W13" s="82">
        <f>IFERROR(AVERAGEIFS(统调负荷!$R:$R,统调负荷!$B:$B,W$3,统调负荷!$C:$C,$A13)/10,"")</f>
        <v/>
      </c>
      <c r="X13" s="82">
        <f>IFERROR(AVERAGEIFS(统调负荷!$R:$R,统调负荷!$B:$B,X$3,统调负荷!$C:$C,$A13)/10,"")</f>
        <v/>
      </c>
      <c r="Y13" s="82">
        <f>IFERROR(AVERAGEIFS(统调负荷!$R:$R,统调负荷!$B:$B,Y$3,统调负荷!$C:$C,$A13)/10,"")</f>
        <v/>
      </c>
      <c r="Z13" s="82">
        <f>IFERROR(AVERAGEIFS(统调负荷!$R:$R,统调负荷!$B:$B,Z$3,统调负荷!$C:$C,$A13)/10,"")</f>
        <v/>
      </c>
      <c r="AA13" s="82">
        <f>IFERROR(AVERAGEIFS(统调负荷!$R:$R,统调负荷!$B:$B,AA$3,统调负荷!$C:$C,$A13)/10,"")</f>
        <v/>
      </c>
      <c r="AB13" s="82">
        <f>IFERROR(AVERAGEIFS(统调负荷!$R:$R,统调负荷!$B:$B,AB$3,统调负荷!$C:$C,$A13)/10,"")</f>
        <v/>
      </c>
      <c r="AC13" s="82">
        <f>IFERROR(AVERAGEIFS(统调负荷!$R:$R,统调负荷!$B:$B,AC$3,统调负荷!$C:$C,$A13)/10,"")</f>
        <v/>
      </c>
      <c r="AD13" s="82" t="n"/>
      <c r="AE13" s="23">
        <f>检修、备用和必开!$A11</f>
        <v/>
      </c>
      <c r="AF13" s="108">
        <f>IFERROR(OFFSET($A$3,ROW(AE10)*2,COLUMN(E12))-OFFSET($A$3,ROW(AE10)*2-1,COLUMN(E12)),"")</f>
        <v/>
      </c>
      <c r="AG13" s="108">
        <f>IFERROR(OFFSET($A$3,ROW(AF10)*2,COLUMN(F12))-OFFSET($A$3,ROW(AF10)*2-1,COLUMN(F12)),"")</f>
        <v/>
      </c>
      <c r="AH13" s="108">
        <f>IFERROR(OFFSET($A$3,ROW(AG10)*2,COLUMN(G12))-OFFSET($A$3,ROW(AG10)*2-1,COLUMN(G12)),"")</f>
        <v/>
      </c>
      <c r="AI13" s="108">
        <f>IFERROR(OFFSET($A$3,ROW(AH10)*2,COLUMN(H12))-OFFSET($A$3,ROW(AH10)*2-1,COLUMN(H12)),"")</f>
        <v/>
      </c>
      <c r="AJ13" s="108">
        <f>IFERROR(OFFSET($A$3,ROW(AI10)*2,COLUMN(I12))-OFFSET($A$3,ROW(AI10)*2-1,COLUMN(I12)),"")</f>
        <v/>
      </c>
      <c r="AK13" s="108">
        <f>IFERROR(OFFSET($A$3,ROW(AJ10)*2,COLUMN(J12))-OFFSET($A$3,ROW(AJ10)*2-1,COLUMN(J12)),"")</f>
        <v/>
      </c>
      <c r="AL13" s="108">
        <f>IFERROR(OFFSET($A$3,ROW(AK10)*2,COLUMN(K12))-OFFSET($A$3,ROW(AK10)*2-1,COLUMN(K12)),"")</f>
        <v/>
      </c>
      <c r="AM13" s="108">
        <f>IFERROR(OFFSET($A$3,ROW(AL10)*2,COLUMN(L12))-OFFSET($A$3,ROW(AL10)*2-1,COLUMN(L12)),"")</f>
        <v/>
      </c>
      <c r="AN13" s="108">
        <f>IFERROR(OFFSET($A$3,ROW(AM10)*2,COLUMN(M12))-OFFSET($A$3,ROW(AM10)*2-1,COLUMN(M12)),"")</f>
        <v/>
      </c>
      <c r="AO13" s="108">
        <f>IFERROR(OFFSET($A$3,ROW(AN10)*2,COLUMN(N12))-OFFSET($A$3,ROW(AN10)*2-1,COLUMN(N12)),"")</f>
        <v/>
      </c>
      <c r="AP13" s="108">
        <f>IFERROR(OFFSET($A$3,ROW(AO10)*2,COLUMN(O12))-OFFSET($A$3,ROW(AO10)*2-1,COLUMN(O12)),"")</f>
        <v/>
      </c>
      <c r="AQ13" s="108">
        <f>IFERROR(OFFSET($A$3,ROW(AP10)*2,COLUMN(P12))-OFFSET($A$3,ROW(AP10)*2-1,COLUMN(P12)),"")</f>
        <v/>
      </c>
      <c r="AR13" s="108">
        <f>IFERROR(OFFSET($A$3,ROW(AQ10)*2,COLUMN(Q12))-OFFSET($A$3,ROW(AQ10)*2-1,COLUMN(Q12)),"")</f>
        <v/>
      </c>
      <c r="AS13" s="108">
        <f>IFERROR(OFFSET($A$3,ROW(AR10)*2,COLUMN(R12))-OFFSET($A$3,ROW(AR10)*2-1,COLUMN(R12)),"")</f>
        <v/>
      </c>
      <c r="AT13" s="108">
        <f>IFERROR(OFFSET($A$3,ROW(AS10)*2,COLUMN(S12))-OFFSET($A$3,ROW(AS10)*2-1,COLUMN(S12)),"")</f>
        <v/>
      </c>
      <c r="AU13" s="108">
        <f>IFERROR(OFFSET($A$3,ROW(AT10)*2,COLUMN(T12))-OFFSET($A$3,ROW(AT10)*2-1,COLUMN(T12)),"")</f>
        <v/>
      </c>
      <c r="AV13" s="108">
        <f>IFERROR(OFFSET($A$3,ROW(AU10)*2,COLUMN(U12))-OFFSET($A$3,ROW(AU10)*2-1,COLUMN(U12)),"")</f>
        <v/>
      </c>
      <c r="AW13" s="108">
        <f>IFERROR(OFFSET($A$3,ROW(AV10)*2,COLUMN(V12))-OFFSET($A$3,ROW(AV10)*2-1,COLUMN(V12)),"")</f>
        <v/>
      </c>
      <c r="AX13" s="108">
        <f>IFERROR(OFFSET($A$3,ROW(AW10)*2,COLUMN(W12))-OFFSET($A$3,ROW(AW10)*2-1,COLUMN(W12)),"")</f>
        <v/>
      </c>
      <c r="AY13" s="108">
        <f>IFERROR(OFFSET($A$3,ROW(AX10)*2,COLUMN(X12))-OFFSET($A$3,ROW(AX10)*2-1,COLUMN(X12)),"")</f>
        <v/>
      </c>
      <c r="AZ13" s="108">
        <f>IFERROR(OFFSET($A$3,ROW(AY10)*2,COLUMN(Y12))-OFFSET($A$3,ROW(AY10)*2-1,COLUMN(Y12)),"")</f>
        <v/>
      </c>
      <c r="BA13" s="108">
        <f>IFERROR(OFFSET($A$3,ROW(AZ10)*2,COLUMN(Z12))-OFFSET($A$3,ROW(AZ10)*2-1,COLUMN(Z12)),"")</f>
        <v/>
      </c>
      <c r="BB13" s="108">
        <f>IFERROR(OFFSET($A$3,ROW(BA10)*2,COLUMN(AA12))-OFFSET($A$3,ROW(BA10)*2-1,COLUMN(AA12)),"")</f>
        <v/>
      </c>
      <c r="BC13" s="108">
        <f>IFERROR(OFFSET($A$3,ROW(BB10)*2,COLUMN(AB12))-OFFSET($A$3,ROW(BB10)*2-1,COLUMN(AB12)),"")</f>
        <v/>
      </c>
    </row>
    <row r="14" customFormat="1" s="80">
      <c r="A14" s="97">
        <f>统调负荷24小时!A14</f>
        <v/>
      </c>
      <c r="B14" s="110" t="inlineStr">
        <is>
          <t>预测</t>
        </is>
      </c>
      <c r="C14" s="84">
        <f>IFERROR(AVERAGE(F14:AC14),"")</f>
        <v/>
      </c>
      <c r="D14" s="91">
        <f>IFERROR(MAX(F14:AC14),"")</f>
        <v/>
      </c>
      <c r="E14" s="91">
        <f>IFERROR(MIN(F14:AC14),"")</f>
        <v/>
      </c>
      <c r="F14" s="82">
        <f>IFERROR(AVERAGEIFS(统调负荷!$I:$I,统调负荷!$B:$B,F$3,统调负荷!$C:$C,$A14)/10,"")</f>
        <v/>
      </c>
      <c r="G14" s="82">
        <f>IFERROR(AVERAGEIFS(统调负荷!$I:$I,统调负荷!$B:$B,G$3,统调负荷!$C:$C,$A14)/10,"")</f>
        <v/>
      </c>
      <c r="H14" s="82">
        <f>IFERROR(AVERAGEIFS(统调负荷!$I:$I,统调负荷!$B:$B,H$3,统调负荷!$C:$C,$A14)/10,"")</f>
        <v/>
      </c>
      <c r="I14" s="82">
        <f>IFERROR(AVERAGEIFS(统调负荷!$I:$I,统调负荷!$B:$B,I$3,统调负荷!$C:$C,$A14)/10,"")</f>
        <v/>
      </c>
      <c r="J14" s="82">
        <f>IFERROR(AVERAGEIFS(统调负荷!$I:$I,统调负荷!$B:$B,J$3,统调负荷!$C:$C,$A14)/10,"")</f>
        <v/>
      </c>
      <c r="K14" s="82">
        <f>IFERROR(AVERAGEIFS(统调负荷!$I:$I,统调负荷!$B:$B,K$3,统调负荷!$C:$C,$A14)/10,"")</f>
        <v/>
      </c>
      <c r="L14" s="82">
        <f>IFERROR(AVERAGEIFS(统调负荷!$I:$I,统调负荷!$B:$B,L$3,统调负荷!$C:$C,$A14)/10,"")</f>
        <v/>
      </c>
      <c r="M14" s="82">
        <f>IFERROR(AVERAGEIFS(统调负荷!$I:$I,统调负荷!$B:$B,M$3,统调负荷!$C:$C,$A14)/10,"")</f>
        <v/>
      </c>
      <c r="N14" s="82">
        <f>IFERROR(AVERAGEIFS(统调负荷!$I:$I,统调负荷!$B:$B,N$3,统调负荷!$C:$C,$A14)/10,"")</f>
        <v/>
      </c>
      <c r="O14" s="82">
        <f>IFERROR(AVERAGEIFS(统调负荷!$I:$I,统调负荷!$B:$B,O$3,统调负荷!$C:$C,$A14)/10,"")</f>
        <v/>
      </c>
      <c r="P14" s="82">
        <f>IFERROR(AVERAGEIFS(统调负荷!$I:$I,统调负荷!$B:$B,P$3,统调负荷!$C:$C,$A14)/10,"")</f>
        <v/>
      </c>
      <c r="Q14" s="82">
        <f>IFERROR(AVERAGEIFS(统调负荷!$I:$I,统调负荷!$B:$B,Q$3,统调负荷!$C:$C,$A14)/10,"")</f>
        <v/>
      </c>
      <c r="R14" s="82">
        <f>IFERROR(AVERAGEIFS(统调负荷!$I:$I,统调负荷!$B:$B,R$3,统调负荷!$C:$C,$A14)/10,"")</f>
        <v/>
      </c>
      <c r="S14" s="82">
        <f>IFERROR(AVERAGEIFS(统调负荷!$I:$I,统调负荷!$B:$B,S$3,统调负荷!$C:$C,$A14)/10,"")</f>
        <v/>
      </c>
      <c r="T14" s="82">
        <f>IFERROR(AVERAGEIFS(统调负荷!$I:$I,统调负荷!$B:$B,T$3,统调负荷!$C:$C,$A14)/10,"")</f>
        <v/>
      </c>
      <c r="U14" s="82">
        <f>IFERROR(AVERAGEIFS(统调负荷!$I:$I,统调负荷!$B:$B,U$3,统调负荷!$C:$C,$A14)/10,"")</f>
        <v/>
      </c>
      <c r="V14" s="82">
        <f>IFERROR(AVERAGEIFS(统调负荷!$I:$I,统调负荷!$B:$B,V$3,统调负荷!$C:$C,$A14)/10,"")</f>
        <v/>
      </c>
      <c r="W14" s="82">
        <f>IFERROR(AVERAGEIFS(统调负荷!$I:$I,统调负荷!$B:$B,W$3,统调负荷!$C:$C,$A14)/10,"")</f>
        <v/>
      </c>
      <c r="X14" s="82">
        <f>IFERROR(AVERAGEIFS(统调负荷!$I:$I,统调负荷!$B:$B,X$3,统调负荷!$C:$C,$A14)/10,"")</f>
        <v/>
      </c>
      <c r="Y14" s="82">
        <f>IFERROR(AVERAGEIFS(统调负荷!$I:$I,统调负荷!$B:$B,Y$3,统调负荷!$C:$C,$A14)/10,"")</f>
        <v/>
      </c>
      <c r="Z14" s="82">
        <f>IFERROR(AVERAGEIFS(统调负荷!$I:$I,统调负荷!$B:$B,Z$3,统调负荷!$C:$C,$A14)/10,"")</f>
        <v/>
      </c>
      <c r="AA14" s="82">
        <f>IFERROR(AVERAGEIFS(统调负荷!$I:$I,统调负荷!$B:$B,AA$3,统调负荷!$C:$C,$A14)/10,"")</f>
        <v/>
      </c>
      <c r="AB14" s="82">
        <f>IFERROR(AVERAGEIFS(统调负荷!$I:$I,统调负荷!$B:$B,AB$3,统调负荷!$C:$C,$A14)/10,"")</f>
        <v/>
      </c>
      <c r="AC14" s="82">
        <f>IFERROR(AVERAGEIFS(统调负荷!$I:$I,统调负荷!$B:$B,AC$3,统调负荷!$C:$C,$A14)/10,"")</f>
        <v/>
      </c>
      <c r="AD14" s="82" t="n"/>
      <c r="AE14" s="23">
        <f>检修、备用和必开!$A12</f>
        <v/>
      </c>
      <c r="AF14" s="108">
        <f>IFERROR(OFFSET($A$3,ROW(AE11)*2,COLUMN(E13))-OFFSET($A$3,ROW(AE11)*2-1,COLUMN(E13)),"")</f>
        <v/>
      </c>
      <c r="AG14" s="108">
        <f>IFERROR(OFFSET($A$3,ROW(AF11)*2,COLUMN(F13))-OFFSET($A$3,ROW(AF11)*2-1,COLUMN(F13)),"")</f>
        <v/>
      </c>
      <c r="AH14" s="108">
        <f>IFERROR(OFFSET($A$3,ROW(AG11)*2,COLUMN(G13))-OFFSET($A$3,ROW(AG11)*2-1,COLUMN(G13)),"")</f>
        <v/>
      </c>
      <c r="AI14" s="108">
        <f>IFERROR(OFFSET($A$3,ROW(AH11)*2,COLUMN(H13))-OFFSET($A$3,ROW(AH11)*2-1,COLUMN(H13)),"")</f>
        <v/>
      </c>
      <c r="AJ14" s="108">
        <f>IFERROR(OFFSET($A$3,ROW(AI11)*2,COLUMN(I13))-OFFSET($A$3,ROW(AI11)*2-1,COLUMN(I13)),"")</f>
        <v/>
      </c>
      <c r="AK14" s="108">
        <f>IFERROR(OFFSET($A$3,ROW(AJ11)*2,COLUMN(J13))-OFFSET($A$3,ROW(AJ11)*2-1,COLUMN(J13)),"")</f>
        <v/>
      </c>
      <c r="AL14" s="108">
        <f>IFERROR(OFFSET($A$3,ROW(AK11)*2,COLUMN(K13))-OFFSET($A$3,ROW(AK11)*2-1,COLUMN(K13)),"")</f>
        <v/>
      </c>
      <c r="AM14" s="108">
        <f>IFERROR(OFFSET($A$3,ROW(AL11)*2,COLUMN(L13))-OFFSET($A$3,ROW(AL11)*2-1,COLUMN(L13)),"")</f>
        <v/>
      </c>
      <c r="AN14" s="108">
        <f>IFERROR(OFFSET($A$3,ROW(AM11)*2,COLUMN(M13))-OFFSET($A$3,ROW(AM11)*2-1,COLUMN(M13)),"")</f>
        <v/>
      </c>
      <c r="AO14" s="108">
        <f>IFERROR(OFFSET($A$3,ROW(AN11)*2,COLUMN(N13))-OFFSET($A$3,ROW(AN11)*2-1,COLUMN(N13)),"")</f>
        <v/>
      </c>
      <c r="AP14" s="108">
        <f>IFERROR(OFFSET($A$3,ROW(AO11)*2,COLUMN(O13))-OFFSET($A$3,ROW(AO11)*2-1,COLUMN(O13)),"")</f>
        <v/>
      </c>
      <c r="AQ14" s="108">
        <f>IFERROR(OFFSET($A$3,ROW(AP11)*2,COLUMN(P13))-OFFSET($A$3,ROW(AP11)*2-1,COLUMN(P13)),"")</f>
        <v/>
      </c>
      <c r="AR14" s="108">
        <f>IFERROR(OFFSET($A$3,ROW(AQ11)*2,COLUMN(Q13))-OFFSET($A$3,ROW(AQ11)*2-1,COLUMN(Q13)),"")</f>
        <v/>
      </c>
      <c r="AS14" s="108">
        <f>IFERROR(OFFSET($A$3,ROW(AR11)*2,COLUMN(R13))-OFFSET($A$3,ROW(AR11)*2-1,COLUMN(R13)),"")</f>
        <v/>
      </c>
      <c r="AT14" s="108">
        <f>IFERROR(OFFSET($A$3,ROW(AS11)*2,COLUMN(S13))-OFFSET($A$3,ROW(AS11)*2-1,COLUMN(S13)),"")</f>
        <v/>
      </c>
      <c r="AU14" s="108">
        <f>IFERROR(OFFSET($A$3,ROW(AT11)*2,COLUMN(T13))-OFFSET($A$3,ROW(AT11)*2-1,COLUMN(T13)),"")</f>
        <v/>
      </c>
      <c r="AV14" s="108">
        <f>IFERROR(OFFSET($A$3,ROW(AU11)*2,COLUMN(U13))-OFFSET($A$3,ROW(AU11)*2-1,COLUMN(U13)),"")</f>
        <v/>
      </c>
      <c r="AW14" s="108">
        <f>IFERROR(OFFSET($A$3,ROW(AV11)*2,COLUMN(V13))-OFFSET($A$3,ROW(AV11)*2-1,COLUMN(V13)),"")</f>
        <v/>
      </c>
      <c r="AX14" s="108">
        <f>IFERROR(OFFSET($A$3,ROW(AW11)*2,COLUMN(W13))-OFFSET($A$3,ROW(AW11)*2-1,COLUMN(W13)),"")</f>
        <v/>
      </c>
      <c r="AY14" s="108">
        <f>IFERROR(OFFSET($A$3,ROW(AX11)*2,COLUMN(X13))-OFFSET($A$3,ROW(AX11)*2-1,COLUMN(X13)),"")</f>
        <v/>
      </c>
      <c r="AZ14" s="108">
        <f>IFERROR(OFFSET($A$3,ROW(AY11)*2,COLUMN(Y13))-OFFSET($A$3,ROW(AY11)*2-1,COLUMN(Y13)),"")</f>
        <v/>
      </c>
      <c r="BA14" s="108">
        <f>IFERROR(OFFSET($A$3,ROW(AZ11)*2,COLUMN(Z13))-OFFSET($A$3,ROW(AZ11)*2-1,COLUMN(Z13)),"")</f>
        <v/>
      </c>
      <c r="BB14" s="108">
        <f>IFERROR(OFFSET($A$3,ROW(BA11)*2,COLUMN(AA13))-OFFSET($A$3,ROW(BA11)*2-1,COLUMN(AA13)),"")</f>
        <v/>
      </c>
      <c r="BC14" s="108">
        <f>IFERROR(OFFSET($A$3,ROW(BB11)*2,COLUMN(AB13))-OFFSET($A$3,ROW(BB11)*2-1,COLUMN(AB13)),"")</f>
        <v/>
      </c>
    </row>
    <row r="15" customFormat="1" s="80">
      <c r="A15" s="97">
        <f>统调负荷24小时!A15</f>
        <v/>
      </c>
      <c r="B15" s="110" t="inlineStr">
        <is>
          <t>实际</t>
        </is>
      </c>
      <c r="C15" s="84">
        <f>IFERROR(AVERAGE(F15:AC15),"")</f>
        <v/>
      </c>
      <c r="D15" s="91">
        <f>IFERROR(MAX(F15:AC15),"")</f>
        <v/>
      </c>
      <c r="E15" s="91">
        <f>IFERROR(MIN(F15:AC15),"")</f>
        <v/>
      </c>
      <c r="F15" s="82">
        <f>IFERROR(AVERAGEIFS(统调负荷!$R:$R,统调负荷!$B:$B,F$3,统调负荷!$C:$C,$A15)/10,"")</f>
        <v/>
      </c>
      <c r="G15" s="82">
        <f>IFERROR(AVERAGEIFS(统调负荷!$R:$R,统调负荷!$B:$B,G$3,统调负荷!$C:$C,$A15)/10,"")</f>
        <v/>
      </c>
      <c r="H15" s="82">
        <f>IFERROR(AVERAGEIFS(统调负荷!$R:$R,统调负荷!$B:$B,H$3,统调负荷!$C:$C,$A15)/10,"")</f>
        <v/>
      </c>
      <c r="I15" s="82">
        <f>IFERROR(AVERAGEIFS(统调负荷!$R:$R,统调负荷!$B:$B,I$3,统调负荷!$C:$C,$A15)/10,"")</f>
        <v/>
      </c>
      <c r="J15" s="82">
        <f>IFERROR(AVERAGEIFS(统调负荷!$R:$R,统调负荷!$B:$B,J$3,统调负荷!$C:$C,$A15)/10,"")</f>
        <v/>
      </c>
      <c r="K15" s="82">
        <f>IFERROR(AVERAGEIFS(统调负荷!$R:$R,统调负荷!$B:$B,K$3,统调负荷!$C:$C,$A15)/10,"")</f>
        <v/>
      </c>
      <c r="L15" s="82">
        <f>IFERROR(AVERAGEIFS(统调负荷!$R:$R,统调负荷!$B:$B,L$3,统调负荷!$C:$C,$A15)/10,"")</f>
        <v/>
      </c>
      <c r="M15" s="82">
        <f>IFERROR(AVERAGEIFS(统调负荷!$R:$R,统调负荷!$B:$B,M$3,统调负荷!$C:$C,$A15)/10,"")</f>
        <v/>
      </c>
      <c r="N15" s="82">
        <f>IFERROR(AVERAGEIFS(统调负荷!$R:$R,统调负荷!$B:$B,N$3,统调负荷!$C:$C,$A15)/10,"")</f>
        <v/>
      </c>
      <c r="O15" s="82">
        <f>IFERROR(AVERAGEIFS(统调负荷!$R:$R,统调负荷!$B:$B,O$3,统调负荷!$C:$C,$A15)/10,"")</f>
        <v/>
      </c>
      <c r="P15" s="82">
        <f>IFERROR(AVERAGEIFS(统调负荷!$R:$R,统调负荷!$B:$B,P$3,统调负荷!$C:$C,$A15)/10,"")</f>
        <v/>
      </c>
      <c r="Q15" s="82">
        <f>IFERROR(AVERAGEIFS(统调负荷!$R:$R,统调负荷!$B:$B,Q$3,统调负荷!$C:$C,$A15)/10,"")</f>
        <v/>
      </c>
      <c r="R15" s="82">
        <f>IFERROR(AVERAGEIFS(统调负荷!$R:$R,统调负荷!$B:$B,R$3,统调负荷!$C:$C,$A15)/10,"")</f>
        <v/>
      </c>
      <c r="S15" s="82">
        <f>IFERROR(AVERAGEIFS(统调负荷!$R:$R,统调负荷!$B:$B,S$3,统调负荷!$C:$C,$A15)/10,"")</f>
        <v/>
      </c>
      <c r="T15" s="82">
        <f>IFERROR(AVERAGEIFS(统调负荷!$R:$R,统调负荷!$B:$B,T$3,统调负荷!$C:$C,$A15)/10,"")</f>
        <v/>
      </c>
      <c r="U15" s="82">
        <f>IFERROR(AVERAGEIFS(统调负荷!$R:$R,统调负荷!$B:$B,U$3,统调负荷!$C:$C,$A15)/10,"")</f>
        <v/>
      </c>
      <c r="V15" s="82">
        <f>IFERROR(AVERAGEIFS(统调负荷!$R:$R,统调负荷!$B:$B,V$3,统调负荷!$C:$C,$A15)/10,"")</f>
        <v/>
      </c>
      <c r="W15" s="82">
        <f>IFERROR(AVERAGEIFS(统调负荷!$R:$R,统调负荷!$B:$B,W$3,统调负荷!$C:$C,$A15)/10,"")</f>
        <v/>
      </c>
      <c r="X15" s="82">
        <f>IFERROR(AVERAGEIFS(统调负荷!$R:$R,统调负荷!$B:$B,X$3,统调负荷!$C:$C,$A15)/10,"")</f>
        <v/>
      </c>
      <c r="Y15" s="82">
        <f>IFERROR(AVERAGEIFS(统调负荷!$R:$R,统调负荷!$B:$B,Y$3,统调负荷!$C:$C,$A15)/10,"")</f>
        <v/>
      </c>
      <c r="Z15" s="82">
        <f>IFERROR(AVERAGEIFS(统调负荷!$R:$R,统调负荷!$B:$B,Z$3,统调负荷!$C:$C,$A15)/10,"")</f>
        <v/>
      </c>
      <c r="AA15" s="82">
        <f>IFERROR(AVERAGEIFS(统调负荷!$R:$R,统调负荷!$B:$B,AA$3,统调负荷!$C:$C,$A15)/10,"")</f>
        <v/>
      </c>
      <c r="AB15" s="82">
        <f>IFERROR(AVERAGEIFS(统调负荷!$R:$R,统调负荷!$B:$B,AB$3,统调负荷!$C:$C,$A15)/10,"")</f>
        <v/>
      </c>
      <c r="AC15" s="82">
        <f>IFERROR(AVERAGEIFS(统调负荷!$R:$R,统调负荷!$B:$B,AC$3,统调负荷!$C:$C,$A15)/10,"")</f>
        <v/>
      </c>
      <c r="AD15" s="82" t="n"/>
      <c r="AE15" s="23">
        <f>检修、备用和必开!$A13</f>
        <v/>
      </c>
      <c r="AF15" s="108">
        <f>IFERROR(OFFSET($A$3,ROW(AE12)*2,COLUMN(E14))-OFFSET($A$3,ROW(AE12)*2-1,COLUMN(E14)),"")</f>
        <v/>
      </c>
      <c r="AG15" s="108">
        <f>IFERROR(OFFSET($A$3,ROW(AF12)*2,COLUMN(F14))-OFFSET($A$3,ROW(AF12)*2-1,COLUMN(F14)),"")</f>
        <v/>
      </c>
      <c r="AH15" s="108">
        <f>IFERROR(OFFSET($A$3,ROW(AG12)*2,COLUMN(G14))-OFFSET($A$3,ROW(AG12)*2-1,COLUMN(G14)),"")</f>
        <v/>
      </c>
      <c r="AI15" s="108">
        <f>IFERROR(OFFSET($A$3,ROW(AH12)*2,COLUMN(H14))-OFFSET($A$3,ROW(AH12)*2-1,COLUMN(H14)),"")</f>
        <v/>
      </c>
      <c r="AJ15" s="108">
        <f>IFERROR(OFFSET($A$3,ROW(AI12)*2,COLUMN(I14))-OFFSET($A$3,ROW(AI12)*2-1,COLUMN(I14)),"")</f>
        <v/>
      </c>
      <c r="AK15" s="108">
        <f>IFERROR(OFFSET($A$3,ROW(AJ12)*2,COLUMN(J14))-OFFSET($A$3,ROW(AJ12)*2-1,COLUMN(J14)),"")</f>
        <v/>
      </c>
      <c r="AL15" s="108">
        <f>IFERROR(OFFSET($A$3,ROW(AK12)*2,COLUMN(K14))-OFFSET($A$3,ROW(AK12)*2-1,COLUMN(K14)),"")</f>
        <v/>
      </c>
      <c r="AM15" s="108">
        <f>IFERROR(OFFSET($A$3,ROW(AL12)*2,COLUMN(L14))-OFFSET($A$3,ROW(AL12)*2-1,COLUMN(L14)),"")</f>
        <v/>
      </c>
      <c r="AN15" s="108">
        <f>IFERROR(OFFSET($A$3,ROW(AM12)*2,COLUMN(M14))-OFFSET($A$3,ROW(AM12)*2-1,COLUMN(M14)),"")</f>
        <v/>
      </c>
      <c r="AO15" s="108">
        <f>IFERROR(OFFSET($A$3,ROW(AN12)*2,COLUMN(N14))-OFFSET($A$3,ROW(AN12)*2-1,COLUMN(N14)),"")</f>
        <v/>
      </c>
      <c r="AP15" s="108">
        <f>IFERROR(OFFSET($A$3,ROW(AO12)*2,COLUMN(O14))-OFFSET($A$3,ROW(AO12)*2-1,COLUMN(O14)),"")</f>
        <v/>
      </c>
      <c r="AQ15" s="108">
        <f>IFERROR(OFFSET($A$3,ROW(AP12)*2,COLUMN(P14))-OFFSET($A$3,ROW(AP12)*2-1,COLUMN(P14)),"")</f>
        <v/>
      </c>
      <c r="AR15" s="108">
        <f>IFERROR(OFFSET($A$3,ROW(AQ12)*2,COLUMN(Q14))-OFFSET($A$3,ROW(AQ12)*2-1,COLUMN(Q14)),"")</f>
        <v/>
      </c>
      <c r="AS15" s="108">
        <f>IFERROR(OFFSET($A$3,ROW(AR12)*2,COLUMN(R14))-OFFSET($A$3,ROW(AR12)*2-1,COLUMN(R14)),"")</f>
        <v/>
      </c>
      <c r="AT15" s="108">
        <f>IFERROR(OFFSET($A$3,ROW(AS12)*2,COLUMN(S14))-OFFSET($A$3,ROW(AS12)*2-1,COLUMN(S14)),"")</f>
        <v/>
      </c>
      <c r="AU15" s="108">
        <f>IFERROR(OFFSET($A$3,ROW(AT12)*2,COLUMN(T14))-OFFSET($A$3,ROW(AT12)*2-1,COLUMN(T14)),"")</f>
        <v/>
      </c>
      <c r="AV15" s="108">
        <f>IFERROR(OFFSET($A$3,ROW(AU12)*2,COLUMN(U14))-OFFSET($A$3,ROW(AU12)*2-1,COLUMN(U14)),"")</f>
        <v/>
      </c>
      <c r="AW15" s="108">
        <f>IFERROR(OFFSET($A$3,ROW(AV12)*2,COLUMN(V14))-OFFSET($A$3,ROW(AV12)*2-1,COLUMN(V14)),"")</f>
        <v/>
      </c>
      <c r="AX15" s="108">
        <f>IFERROR(OFFSET($A$3,ROW(AW12)*2,COLUMN(W14))-OFFSET($A$3,ROW(AW12)*2-1,COLUMN(W14)),"")</f>
        <v/>
      </c>
      <c r="AY15" s="108">
        <f>IFERROR(OFFSET($A$3,ROW(AX12)*2,COLUMN(X14))-OFFSET($A$3,ROW(AX12)*2-1,COLUMN(X14)),"")</f>
        <v/>
      </c>
      <c r="AZ15" s="108">
        <f>IFERROR(OFFSET($A$3,ROW(AY12)*2,COLUMN(Y14))-OFFSET($A$3,ROW(AY12)*2-1,COLUMN(Y14)),"")</f>
        <v/>
      </c>
      <c r="BA15" s="108">
        <f>IFERROR(OFFSET($A$3,ROW(AZ12)*2,COLUMN(Z14))-OFFSET($A$3,ROW(AZ12)*2-1,COLUMN(Z14)),"")</f>
        <v/>
      </c>
      <c r="BB15" s="108">
        <f>IFERROR(OFFSET($A$3,ROW(BA12)*2,COLUMN(AA14))-OFFSET($A$3,ROW(BA12)*2-1,COLUMN(AA14)),"")</f>
        <v/>
      </c>
      <c r="BC15" s="108">
        <f>IFERROR(OFFSET($A$3,ROW(BB12)*2,COLUMN(AB14))-OFFSET($A$3,ROW(BB12)*2-1,COLUMN(AB14)),"")</f>
        <v/>
      </c>
    </row>
    <row r="16" customFormat="1" s="80">
      <c r="A16" s="97">
        <f>统调负荷24小时!A16</f>
        <v/>
      </c>
      <c r="B16" s="110" t="inlineStr">
        <is>
          <t>预测</t>
        </is>
      </c>
      <c r="C16" s="84">
        <f>IFERROR(AVERAGE(F16:AC16),"")</f>
        <v/>
      </c>
      <c r="D16" s="91">
        <f>IFERROR(MAX(F16:AC16),"")</f>
        <v/>
      </c>
      <c r="E16" s="91">
        <f>IFERROR(MIN(F16:AC16),"")</f>
        <v/>
      </c>
      <c r="F16" s="82">
        <f>IFERROR(AVERAGEIFS(统调负荷!$I:$I,统调负荷!$B:$B,F$3,统调负荷!$C:$C,$A16)/10,"")</f>
        <v/>
      </c>
      <c r="G16" s="82">
        <f>IFERROR(AVERAGEIFS(统调负荷!$I:$I,统调负荷!$B:$B,G$3,统调负荷!$C:$C,$A16)/10,"")</f>
        <v/>
      </c>
      <c r="H16" s="82">
        <f>IFERROR(AVERAGEIFS(统调负荷!$I:$I,统调负荷!$B:$B,H$3,统调负荷!$C:$C,$A16)/10,"")</f>
        <v/>
      </c>
      <c r="I16" s="82">
        <f>IFERROR(AVERAGEIFS(统调负荷!$I:$I,统调负荷!$B:$B,I$3,统调负荷!$C:$C,$A16)/10,"")</f>
        <v/>
      </c>
      <c r="J16" s="82">
        <f>IFERROR(AVERAGEIFS(统调负荷!$I:$I,统调负荷!$B:$B,J$3,统调负荷!$C:$C,$A16)/10,"")</f>
        <v/>
      </c>
      <c r="K16" s="82">
        <f>IFERROR(AVERAGEIFS(统调负荷!$I:$I,统调负荷!$B:$B,K$3,统调负荷!$C:$C,$A16)/10,"")</f>
        <v/>
      </c>
      <c r="L16" s="82">
        <f>IFERROR(AVERAGEIFS(统调负荷!$I:$I,统调负荷!$B:$B,L$3,统调负荷!$C:$C,$A16)/10,"")</f>
        <v/>
      </c>
      <c r="M16" s="82">
        <f>IFERROR(AVERAGEIFS(统调负荷!$I:$I,统调负荷!$B:$B,M$3,统调负荷!$C:$C,$A16)/10,"")</f>
        <v/>
      </c>
      <c r="N16" s="82">
        <f>IFERROR(AVERAGEIFS(统调负荷!$I:$I,统调负荷!$B:$B,N$3,统调负荷!$C:$C,$A16)/10,"")</f>
        <v/>
      </c>
      <c r="O16" s="82">
        <f>IFERROR(AVERAGEIFS(统调负荷!$I:$I,统调负荷!$B:$B,O$3,统调负荷!$C:$C,$A16)/10,"")</f>
        <v/>
      </c>
      <c r="P16" s="82">
        <f>IFERROR(AVERAGEIFS(统调负荷!$I:$I,统调负荷!$B:$B,P$3,统调负荷!$C:$C,$A16)/10,"")</f>
        <v/>
      </c>
      <c r="Q16" s="82">
        <f>IFERROR(AVERAGEIFS(统调负荷!$I:$I,统调负荷!$B:$B,Q$3,统调负荷!$C:$C,$A16)/10,"")</f>
        <v/>
      </c>
      <c r="R16" s="82">
        <f>IFERROR(AVERAGEIFS(统调负荷!$I:$I,统调负荷!$B:$B,R$3,统调负荷!$C:$C,$A16)/10,"")</f>
        <v/>
      </c>
      <c r="S16" s="82">
        <f>IFERROR(AVERAGEIFS(统调负荷!$I:$I,统调负荷!$B:$B,S$3,统调负荷!$C:$C,$A16)/10,"")</f>
        <v/>
      </c>
      <c r="T16" s="82">
        <f>IFERROR(AVERAGEIFS(统调负荷!$I:$I,统调负荷!$B:$B,T$3,统调负荷!$C:$C,$A16)/10,"")</f>
        <v/>
      </c>
      <c r="U16" s="82">
        <f>IFERROR(AVERAGEIFS(统调负荷!$I:$I,统调负荷!$B:$B,U$3,统调负荷!$C:$C,$A16)/10,"")</f>
        <v/>
      </c>
      <c r="V16" s="82">
        <f>IFERROR(AVERAGEIFS(统调负荷!$I:$I,统调负荷!$B:$B,V$3,统调负荷!$C:$C,$A16)/10,"")</f>
        <v/>
      </c>
      <c r="W16" s="82">
        <f>IFERROR(AVERAGEIFS(统调负荷!$I:$I,统调负荷!$B:$B,W$3,统调负荷!$C:$C,$A16)/10,"")</f>
        <v/>
      </c>
      <c r="X16" s="82">
        <f>IFERROR(AVERAGEIFS(统调负荷!$I:$I,统调负荷!$B:$B,X$3,统调负荷!$C:$C,$A16)/10,"")</f>
        <v/>
      </c>
      <c r="Y16" s="82">
        <f>IFERROR(AVERAGEIFS(统调负荷!$I:$I,统调负荷!$B:$B,Y$3,统调负荷!$C:$C,$A16)/10,"")</f>
        <v/>
      </c>
      <c r="Z16" s="82">
        <f>IFERROR(AVERAGEIFS(统调负荷!$I:$I,统调负荷!$B:$B,Z$3,统调负荷!$C:$C,$A16)/10,"")</f>
        <v/>
      </c>
      <c r="AA16" s="82">
        <f>IFERROR(AVERAGEIFS(统调负荷!$I:$I,统调负荷!$B:$B,AA$3,统调负荷!$C:$C,$A16)/10,"")</f>
        <v/>
      </c>
      <c r="AB16" s="82">
        <f>IFERROR(AVERAGEIFS(统调负荷!$I:$I,统调负荷!$B:$B,AB$3,统调负荷!$C:$C,$A16)/10,"")</f>
        <v/>
      </c>
      <c r="AC16" s="82">
        <f>IFERROR(AVERAGEIFS(统调负荷!$I:$I,统调负荷!$B:$B,AC$3,统调负荷!$C:$C,$A16)/10,"")</f>
        <v/>
      </c>
      <c r="AD16" s="82" t="n"/>
      <c r="AE16" s="23">
        <f>检修、备用和必开!$A14</f>
        <v/>
      </c>
      <c r="AF16" s="108">
        <f>IFERROR(OFFSET($A$3,ROW(AE13)*2,COLUMN(E15))-OFFSET($A$3,ROW(AE13)*2-1,COLUMN(E15)),"")</f>
        <v/>
      </c>
      <c r="AG16" s="108">
        <f>IFERROR(OFFSET($A$3,ROW(AF13)*2,COLUMN(F15))-OFFSET($A$3,ROW(AF13)*2-1,COLUMN(F15)),"")</f>
        <v/>
      </c>
      <c r="AH16" s="108">
        <f>IFERROR(OFFSET($A$3,ROW(AG13)*2,COLUMN(G15))-OFFSET($A$3,ROW(AG13)*2-1,COLUMN(G15)),"")</f>
        <v/>
      </c>
      <c r="AI16" s="108">
        <f>IFERROR(OFFSET($A$3,ROW(AH13)*2,COLUMN(H15))-OFFSET($A$3,ROW(AH13)*2-1,COLUMN(H15)),"")</f>
        <v/>
      </c>
      <c r="AJ16" s="108">
        <f>IFERROR(OFFSET($A$3,ROW(AI13)*2,COLUMN(I15))-OFFSET($A$3,ROW(AI13)*2-1,COLUMN(I15)),"")</f>
        <v/>
      </c>
      <c r="AK16" s="108">
        <f>IFERROR(OFFSET($A$3,ROW(AJ13)*2,COLUMN(J15))-OFFSET($A$3,ROW(AJ13)*2-1,COLUMN(J15)),"")</f>
        <v/>
      </c>
      <c r="AL16" s="108">
        <f>IFERROR(OFFSET($A$3,ROW(AK13)*2,COLUMN(K15))-OFFSET($A$3,ROW(AK13)*2-1,COLUMN(K15)),"")</f>
        <v/>
      </c>
      <c r="AM16" s="108">
        <f>IFERROR(OFFSET($A$3,ROW(AL13)*2,COLUMN(L15))-OFFSET($A$3,ROW(AL13)*2-1,COLUMN(L15)),"")</f>
        <v/>
      </c>
      <c r="AN16" s="108">
        <f>IFERROR(OFFSET($A$3,ROW(AM13)*2,COLUMN(M15))-OFFSET($A$3,ROW(AM13)*2-1,COLUMN(M15)),"")</f>
        <v/>
      </c>
      <c r="AO16" s="108">
        <f>IFERROR(OFFSET($A$3,ROW(AN13)*2,COLUMN(N15))-OFFSET($A$3,ROW(AN13)*2-1,COLUMN(N15)),"")</f>
        <v/>
      </c>
      <c r="AP16" s="108">
        <f>IFERROR(OFFSET($A$3,ROW(AO13)*2,COLUMN(O15))-OFFSET($A$3,ROW(AO13)*2-1,COLUMN(O15)),"")</f>
        <v/>
      </c>
      <c r="AQ16" s="108">
        <f>IFERROR(OFFSET($A$3,ROW(AP13)*2,COLUMN(P15))-OFFSET($A$3,ROW(AP13)*2-1,COLUMN(P15)),"")</f>
        <v/>
      </c>
      <c r="AR16" s="108">
        <f>IFERROR(OFFSET($A$3,ROW(AQ13)*2,COLUMN(Q15))-OFFSET($A$3,ROW(AQ13)*2-1,COLUMN(Q15)),"")</f>
        <v/>
      </c>
      <c r="AS16" s="108">
        <f>IFERROR(OFFSET($A$3,ROW(AR13)*2,COLUMN(R15))-OFFSET($A$3,ROW(AR13)*2-1,COLUMN(R15)),"")</f>
        <v/>
      </c>
      <c r="AT16" s="108">
        <f>IFERROR(OFFSET($A$3,ROW(AS13)*2,COLUMN(S15))-OFFSET($A$3,ROW(AS13)*2-1,COLUMN(S15)),"")</f>
        <v/>
      </c>
      <c r="AU16" s="108">
        <f>IFERROR(OFFSET($A$3,ROW(AT13)*2,COLUMN(T15))-OFFSET($A$3,ROW(AT13)*2-1,COLUMN(T15)),"")</f>
        <v/>
      </c>
      <c r="AV16" s="108">
        <f>IFERROR(OFFSET($A$3,ROW(AU13)*2,COLUMN(U15))-OFFSET($A$3,ROW(AU13)*2-1,COLUMN(U15)),"")</f>
        <v/>
      </c>
      <c r="AW16" s="108">
        <f>IFERROR(OFFSET($A$3,ROW(AV13)*2,COLUMN(V15))-OFFSET($A$3,ROW(AV13)*2-1,COLUMN(V15)),"")</f>
        <v/>
      </c>
      <c r="AX16" s="108">
        <f>IFERROR(OFFSET($A$3,ROW(AW13)*2,COLUMN(W15))-OFFSET($A$3,ROW(AW13)*2-1,COLUMN(W15)),"")</f>
        <v/>
      </c>
      <c r="AY16" s="108">
        <f>IFERROR(OFFSET($A$3,ROW(AX13)*2,COLUMN(X15))-OFFSET($A$3,ROW(AX13)*2-1,COLUMN(X15)),"")</f>
        <v/>
      </c>
      <c r="AZ16" s="108">
        <f>IFERROR(OFFSET($A$3,ROW(AY13)*2,COLUMN(Y15))-OFFSET($A$3,ROW(AY13)*2-1,COLUMN(Y15)),"")</f>
        <v/>
      </c>
      <c r="BA16" s="108">
        <f>IFERROR(OFFSET($A$3,ROW(AZ13)*2,COLUMN(Z15))-OFFSET($A$3,ROW(AZ13)*2-1,COLUMN(Z15)),"")</f>
        <v/>
      </c>
      <c r="BB16" s="108">
        <f>IFERROR(OFFSET($A$3,ROW(BA13)*2,COLUMN(AA15))-OFFSET($A$3,ROW(BA13)*2-1,COLUMN(AA15)),"")</f>
        <v/>
      </c>
      <c r="BC16" s="108">
        <f>IFERROR(OFFSET($A$3,ROW(BB13)*2,COLUMN(AB15))-OFFSET($A$3,ROW(BB13)*2-1,COLUMN(AB15)),"")</f>
        <v/>
      </c>
    </row>
    <row r="17" customFormat="1" s="80">
      <c r="A17" s="97">
        <f>统调负荷24小时!A17</f>
        <v/>
      </c>
      <c r="B17" s="110" t="inlineStr">
        <is>
          <t>实际</t>
        </is>
      </c>
      <c r="C17" s="84">
        <f>IFERROR(AVERAGE(F17:AC17),"")</f>
        <v/>
      </c>
      <c r="D17" s="91">
        <f>IFERROR(MAX(F17:AC17),"")</f>
        <v/>
      </c>
      <c r="E17" s="91">
        <f>IFERROR(MIN(F17:AC17),"")</f>
        <v/>
      </c>
      <c r="F17" s="82">
        <f>IFERROR(AVERAGEIFS(统调负荷!$R:$R,统调负荷!$B:$B,F$3,统调负荷!$C:$C,$A17)/10,"")</f>
        <v/>
      </c>
      <c r="G17" s="82">
        <f>IFERROR(AVERAGEIFS(统调负荷!$R:$R,统调负荷!$B:$B,G$3,统调负荷!$C:$C,$A17)/10,"")</f>
        <v/>
      </c>
      <c r="H17" s="82">
        <f>IFERROR(AVERAGEIFS(统调负荷!$R:$R,统调负荷!$B:$B,H$3,统调负荷!$C:$C,$A17)/10,"")</f>
        <v/>
      </c>
      <c r="I17" s="82">
        <f>IFERROR(AVERAGEIFS(统调负荷!$R:$R,统调负荷!$B:$B,I$3,统调负荷!$C:$C,$A17)/10,"")</f>
        <v/>
      </c>
      <c r="J17" s="82">
        <f>IFERROR(AVERAGEIFS(统调负荷!$R:$R,统调负荷!$B:$B,J$3,统调负荷!$C:$C,$A17)/10,"")</f>
        <v/>
      </c>
      <c r="K17" s="82">
        <f>IFERROR(AVERAGEIFS(统调负荷!$R:$R,统调负荷!$B:$B,K$3,统调负荷!$C:$C,$A17)/10,"")</f>
        <v/>
      </c>
      <c r="L17" s="82">
        <f>IFERROR(AVERAGEIFS(统调负荷!$R:$R,统调负荷!$B:$B,L$3,统调负荷!$C:$C,$A17)/10,"")</f>
        <v/>
      </c>
      <c r="M17" s="82">
        <f>IFERROR(AVERAGEIFS(统调负荷!$R:$R,统调负荷!$B:$B,M$3,统调负荷!$C:$C,$A17)/10,"")</f>
        <v/>
      </c>
      <c r="N17" s="82">
        <f>IFERROR(AVERAGEIFS(统调负荷!$R:$R,统调负荷!$B:$B,N$3,统调负荷!$C:$C,$A17)/10,"")</f>
        <v/>
      </c>
      <c r="O17" s="82">
        <f>IFERROR(AVERAGEIFS(统调负荷!$R:$R,统调负荷!$B:$B,O$3,统调负荷!$C:$C,$A17)/10,"")</f>
        <v/>
      </c>
      <c r="P17" s="82">
        <f>IFERROR(AVERAGEIFS(统调负荷!$R:$R,统调负荷!$B:$B,P$3,统调负荷!$C:$C,$A17)/10,"")</f>
        <v/>
      </c>
      <c r="Q17" s="82">
        <f>IFERROR(AVERAGEIFS(统调负荷!$R:$R,统调负荷!$B:$B,Q$3,统调负荷!$C:$C,$A17)/10,"")</f>
        <v/>
      </c>
      <c r="R17" s="82">
        <f>IFERROR(AVERAGEIFS(统调负荷!$R:$R,统调负荷!$B:$B,R$3,统调负荷!$C:$C,$A17)/10,"")</f>
        <v/>
      </c>
      <c r="S17" s="82">
        <f>IFERROR(AVERAGEIFS(统调负荷!$R:$R,统调负荷!$B:$B,S$3,统调负荷!$C:$C,$A17)/10,"")</f>
        <v/>
      </c>
      <c r="T17" s="82">
        <f>IFERROR(AVERAGEIFS(统调负荷!$R:$R,统调负荷!$B:$B,T$3,统调负荷!$C:$C,$A17)/10,"")</f>
        <v/>
      </c>
      <c r="U17" s="82">
        <f>IFERROR(AVERAGEIFS(统调负荷!$R:$R,统调负荷!$B:$B,U$3,统调负荷!$C:$C,$A17)/10,"")</f>
        <v/>
      </c>
      <c r="V17" s="82">
        <f>IFERROR(AVERAGEIFS(统调负荷!$R:$R,统调负荷!$B:$B,V$3,统调负荷!$C:$C,$A17)/10,"")</f>
        <v/>
      </c>
      <c r="W17" s="82">
        <f>IFERROR(AVERAGEIFS(统调负荷!$R:$R,统调负荷!$B:$B,W$3,统调负荷!$C:$C,$A17)/10,"")</f>
        <v/>
      </c>
      <c r="X17" s="82">
        <f>IFERROR(AVERAGEIFS(统调负荷!$R:$R,统调负荷!$B:$B,X$3,统调负荷!$C:$C,$A17)/10,"")</f>
        <v/>
      </c>
      <c r="Y17" s="82">
        <f>IFERROR(AVERAGEIFS(统调负荷!$R:$R,统调负荷!$B:$B,Y$3,统调负荷!$C:$C,$A17)/10,"")</f>
        <v/>
      </c>
      <c r="Z17" s="82">
        <f>IFERROR(AVERAGEIFS(统调负荷!$R:$R,统调负荷!$B:$B,Z$3,统调负荷!$C:$C,$A17)/10,"")</f>
        <v/>
      </c>
      <c r="AA17" s="82">
        <f>IFERROR(AVERAGEIFS(统调负荷!$R:$R,统调负荷!$B:$B,AA$3,统调负荷!$C:$C,$A17)/10,"")</f>
        <v/>
      </c>
      <c r="AB17" s="82">
        <f>IFERROR(AVERAGEIFS(统调负荷!$R:$R,统调负荷!$B:$B,AB$3,统调负荷!$C:$C,$A17)/10,"")</f>
        <v/>
      </c>
      <c r="AC17" s="82">
        <f>IFERROR(AVERAGEIFS(统调负荷!$R:$R,统调负荷!$B:$B,AC$3,统调负荷!$C:$C,$A17)/10,"")</f>
        <v/>
      </c>
      <c r="AD17" s="82" t="n"/>
      <c r="AE17" s="23">
        <f>检修、备用和必开!$A15</f>
        <v/>
      </c>
      <c r="AF17" s="108">
        <f>IFERROR(OFFSET($A$3,ROW(AE14)*2,COLUMN(E16))-OFFSET($A$3,ROW(AE14)*2-1,COLUMN(E16)),"")</f>
        <v/>
      </c>
      <c r="AG17" s="108">
        <f>IFERROR(OFFSET($A$3,ROW(AF14)*2,COLUMN(F16))-OFFSET($A$3,ROW(AF14)*2-1,COLUMN(F16)),"")</f>
        <v/>
      </c>
      <c r="AH17" s="108">
        <f>IFERROR(OFFSET($A$3,ROW(AG14)*2,COLUMN(G16))-OFFSET($A$3,ROW(AG14)*2-1,COLUMN(G16)),"")</f>
        <v/>
      </c>
      <c r="AI17" s="108">
        <f>IFERROR(OFFSET($A$3,ROW(AH14)*2,COLUMN(H16))-OFFSET($A$3,ROW(AH14)*2-1,COLUMN(H16)),"")</f>
        <v/>
      </c>
      <c r="AJ17" s="108">
        <f>IFERROR(OFFSET($A$3,ROW(AI14)*2,COLUMN(I16))-OFFSET($A$3,ROW(AI14)*2-1,COLUMN(I16)),"")</f>
        <v/>
      </c>
      <c r="AK17" s="108">
        <f>IFERROR(OFFSET($A$3,ROW(AJ14)*2,COLUMN(J16))-OFFSET($A$3,ROW(AJ14)*2-1,COLUMN(J16)),"")</f>
        <v/>
      </c>
      <c r="AL17" s="108">
        <f>IFERROR(OFFSET($A$3,ROW(AK14)*2,COLUMN(K16))-OFFSET($A$3,ROW(AK14)*2-1,COLUMN(K16)),"")</f>
        <v/>
      </c>
      <c r="AM17" s="108">
        <f>IFERROR(OFFSET($A$3,ROW(AL14)*2,COLUMN(L16))-OFFSET($A$3,ROW(AL14)*2-1,COLUMN(L16)),"")</f>
        <v/>
      </c>
      <c r="AN17" s="108">
        <f>IFERROR(OFFSET($A$3,ROW(AM14)*2,COLUMN(M16))-OFFSET($A$3,ROW(AM14)*2-1,COLUMN(M16)),"")</f>
        <v/>
      </c>
      <c r="AO17" s="108">
        <f>IFERROR(OFFSET($A$3,ROW(AN14)*2,COLUMN(N16))-OFFSET($A$3,ROW(AN14)*2-1,COLUMN(N16)),"")</f>
        <v/>
      </c>
      <c r="AP17" s="108">
        <f>IFERROR(OFFSET($A$3,ROW(AO14)*2,COLUMN(O16))-OFFSET($A$3,ROW(AO14)*2-1,COLUMN(O16)),"")</f>
        <v/>
      </c>
      <c r="AQ17" s="108">
        <f>IFERROR(OFFSET($A$3,ROW(AP14)*2,COLUMN(P16))-OFFSET($A$3,ROW(AP14)*2-1,COLUMN(P16)),"")</f>
        <v/>
      </c>
      <c r="AR17" s="108">
        <f>IFERROR(OFFSET($A$3,ROW(AQ14)*2,COLUMN(Q16))-OFFSET($A$3,ROW(AQ14)*2-1,COLUMN(Q16)),"")</f>
        <v/>
      </c>
      <c r="AS17" s="108">
        <f>IFERROR(OFFSET($A$3,ROW(AR14)*2,COLUMN(R16))-OFFSET($A$3,ROW(AR14)*2-1,COLUMN(R16)),"")</f>
        <v/>
      </c>
      <c r="AT17" s="108">
        <f>IFERROR(OFFSET($A$3,ROW(AS14)*2,COLUMN(S16))-OFFSET($A$3,ROW(AS14)*2-1,COLUMN(S16)),"")</f>
        <v/>
      </c>
      <c r="AU17" s="108">
        <f>IFERROR(OFFSET($A$3,ROW(AT14)*2,COLUMN(T16))-OFFSET($A$3,ROW(AT14)*2-1,COLUMN(T16)),"")</f>
        <v/>
      </c>
      <c r="AV17" s="108">
        <f>IFERROR(OFFSET($A$3,ROW(AU14)*2,COLUMN(U16))-OFFSET($A$3,ROW(AU14)*2-1,COLUMN(U16)),"")</f>
        <v/>
      </c>
      <c r="AW17" s="108">
        <f>IFERROR(OFFSET($A$3,ROW(AV14)*2,COLUMN(V16))-OFFSET($A$3,ROW(AV14)*2-1,COLUMN(V16)),"")</f>
        <v/>
      </c>
      <c r="AX17" s="108">
        <f>IFERROR(OFFSET($A$3,ROW(AW14)*2,COLUMN(W16))-OFFSET($A$3,ROW(AW14)*2-1,COLUMN(W16)),"")</f>
        <v/>
      </c>
      <c r="AY17" s="108">
        <f>IFERROR(OFFSET($A$3,ROW(AX14)*2,COLUMN(X16))-OFFSET($A$3,ROW(AX14)*2-1,COLUMN(X16)),"")</f>
        <v/>
      </c>
      <c r="AZ17" s="108">
        <f>IFERROR(OFFSET($A$3,ROW(AY14)*2,COLUMN(Y16))-OFFSET($A$3,ROW(AY14)*2-1,COLUMN(Y16)),"")</f>
        <v/>
      </c>
      <c r="BA17" s="108">
        <f>IFERROR(OFFSET($A$3,ROW(AZ14)*2,COLUMN(Z16))-OFFSET($A$3,ROW(AZ14)*2-1,COLUMN(Z16)),"")</f>
        <v/>
      </c>
      <c r="BB17" s="108">
        <f>IFERROR(OFFSET($A$3,ROW(BA14)*2,COLUMN(AA16))-OFFSET($A$3,ROW(BA14)*2-1,COLUMN(AA16)),"")</f>
        <v/>
      </c>
      <c r="BC17" s="108">
        <f>IFERROR(OFFSET($A$3,ROW(BB14)*2,COLUMN(AB16))-OFFSET($A$3,ROW(BB14)*2-1,COLUMN(AB16)),"")</f>
        <v/>
      </c>
    </row>
    <row r="18" customFormat="1" s="80">
      <c r="A18" s="97">
        <f>统调负荷24小时!A18</f>
        <v/>
      </c>
      <c r="B18" s="110" t="inlineStr">
        <is>
          <t>预测</t>
        </is>
      </c>
      <c r="C18" s="84">
        <f>IFERROR(AVERAGE(F18:AC18),"")</f>
        <v/>
      </c>
      <c r="D18" s="91">
        <f>IFERROR(MAX(F18:AC18),"")</f>
        <v/>
      </c>
      <c r="E18" s="91">
        <f>IFERROR(MIN(F18:AC18),"")</f>
        <v/>
      </c>
      <c r="F18" s="82">
        <f>IFERROR(AVERAGEIFS(统调负荷!$I:$I,统调负荷!$B:$B,F$3,统调负荷!$C:$C,$A18)/10,"")</f>
        <v/>
      </c>
      <c r="G18" s="82">
        <f>IFERROR(AVERAGEIFS(统调负荷!$I:$I,统调负荷!$B:$B,G$3,统调负荷!$C:$C,$A18)/10,"")</f>
        <v/>
      </c>
      <c r="H18" s="82">
        <f>IFERROR(AVERAGEIFS(统调负荷!$I:$I,统调负荷!$B:$B,H$3,统调负荷!$C:$C,$A18)/10,"")</f>
        <v/>
      </c>
      <c r="I18" s="82">
        <f>IFERROR(AVERAGEIFS(统调负荷!$I:$I,统调负荷!$B:$B,I$3,统调负荷!$C:$C,$A18)/10,"")</f>
        <v/>
      </c>
      <c r="J18" s="82">
        <f>IFERROR(AVERAGEIFS(统调负荷!$I:$I,统调负荷!$B:$B,J$3,统调负荷!$C:$C,$A18)/10,"")</f>
        <v/>
      </c>
      <c r="K18" s="82">
        <f>IFERROR(AVERAGEIFS(统调负荷!$I:$I,统调负荷!$B:$B,K$3,统调负荷!$C:$C,$A18)/10,"")</f>
        <v/>
      </c>
      <c r="L18" s="82">
        <f>IFERROR(AVERAGEIFS(统调负荷!$I:$I,统调负荷!$B:$B,L$3,统调负荷!$C:$C,$A18)/10,"")</f>
        <v/>
      </c>
      <c r="M18" s="82">
        <f>IFERROR(AVERAGEIFS(统调负荷!$I:$I,统调负荷!$B:$B,M$3,统调负荷!$C:$C,$A18)/10,"")</f>
        <v/>
      </c>
      <c r="N18" s="82">
        <f>IFERROR(AVERAGEIFS(统调负荷!$I:$I,统调负荷!$B:$B,N$3,统调负荷!$C:$C,$A18)/10,"")</f>
        <v/>
      </c>
      <c r="O18" s="82">
        <f>IFERROR(AVERAGEIFS(统调负荷!$I:$I,统调负荷!$B:$B,O$3,统调负荷!$C:$C,$A18)/10,"")</f>
        <v/>
      </c>
      <c r="P18" s="82">
        <f>IFERROR(AVERAGEIFS(统调负荷!$I:$I,统调负荷!$B:$B,P$3,统调负荷!$C:$C,$A18)/10,"")</f>
        <v/>
      </c>
      <c r="Q18" s="82">
        <f>IFERROR(AVERAGEIFS(统调负荷!$I:$I,统调负荷!$B:$B,Q$3,统调负荷!$C:$C,$A18)/10,"")</f>
        <v/>
      </c>
      <c r="R18" s="82">
        <f>IFERROR(AVERAGEIFS(统调负荷!$I:$I,统调负荷!$B:$B,R$3,统调负荷!$C:$C,$A18)/10,"")</f>
        <v/>
      </c>
      <c r="S18" s="82">
        <f>IFERROR(AVERAGEIFS(统调负荷!$I:$I,统调负荷!$B:$B,S$3,统调负荷!$C:$C,$A18)/10,"")</f>
        <v/>
      </c>
      <c r="T18" s="82">
        <f>IFERROR(AVERAGEIFS(统调负荷!$I:$I,统调负荷!$B:$B,T$3,统调负荷!$C:$C,$A18)/10,"")</f>
        <v/>
      </c>
      <c r="U18" s="82">
        <f>IFERROR(AVERAGEIFS(统调负荷!$I:$I,统调负荷!$B:$B,U$3,统调负荷!$C:$C,$A18)/10,"")</f>
        <v/>
      </c>
      <c r="V18" s="82">
        <f>IFERROR(AVERAGEIFS(统调负荷!$I:$I,统调负荷!$B:$B,V$3,统调负荷!$C:$C,$A18)/10,"")</f>
        <v/>
      </c>
      <c r="W18" s="82">
        <f>IFERROR(AVERAGEIFS(统调负荷!$I:$I,统调负荷!$B:$B,W$3,统调负荷!$C:$C,$A18)/10,"")</f>
        <v/>
      </c>
      <c r="X18" s="82">
        <f>IFERROR(AVERAGEIFS(统调负荷!$I:$I,统调负荷!$B:$B,X$3,统调负荷!$C:$C,$A18)/10,"")</f>
        <v/>
      </c>
      <c r="Y18" s="82">
        <f>IFERROR(AVERAGEIFS(统调负荷!$I:$I,统调负荷!$B:$B,Y$3,统调负荷!$C:$C,$A18)/10,"")</f>
        <v/>
      </c>
      <c r="Z18" s="82">
        <f>IFERROR(AVERAGEIFS(统调负荷!$I:$I,统调负荷!$B:$B,Z$3,统调负荷!$C:$C,$A18)/10,"")</f>
        <v/>
      </c>
      <c r="AA18" s="82">
        <f>IFERROR(AVERAGEIFS(统调负荷!$I:$I,统调负荷!$B:$B,AA$3,统调负荷!$C:$C,$A18)/10,"")</f>
        <v/>
      </c>
      <c r="AB18" s="82">
        <f>IFERROR(AVERAGEIFS(统调负荷!$I:$I,统调负荷!$B:$B,AB$3,统调负荷!$C:$C,$A18)/10,"")</f>
        <v/>
      </c>
      <c r="AC18" s="82">
        <f>IFERROR(AVERAGEIFS(统调负荷!$I:$I,统调负荷!$B:$B,AC$3,统调负荷!$C:$C,$A18)/10,"")</f>
        <v/>
      </c>
      <c r="AD18" s="82" t="n"/>
      <c r="AE18" s="23">
        <f>检修、备用和必开!$A16</f>
        <v/>
      </c>
      <c r="AF18" s="108">
        <f>IFERROR(OFFSET($A$3,ROW(AE15)*2,COLUMN(E17))-OFFSET($A$3,ROW(AE15)*2-1,COLUMN(E17)),"")</f>
        <v/>
      </c>
      <c r="AG18" s="108">
        <f>IFERROR(OFFSET($A$3,ROW(AF15)*2,COLUMN(F17))-OFFSET($A$3,ROW(AF15)*2-1,COLUMN(F17)),"")</f>
        <v/>
      </c>
      <c r="AH18" s="108">
        <f>IFERROR(OFFSET($A$3,ROW(AG15)*2,COLUMN(G17))-OFFSET($A$3,ROW(AG15)*2-1,COLUMN(G17)),"")</f>
        <v/>
      </c>
      <c r="AI18" s="108">
        <f>IFERROR(OFFSET($A$3,ROW(AH15)*2,COLUMN(H17))-OFFSET($A$3,ROW(AH15)*2-1,COLUMN(H17)),"")</f>
        <v/>
      </c>
      <c r="AJ18" s="108">
        <f>IFERROR(OFFSET($A$3,ROW(AI15)*2,COLUMN(I17))-OFFSET($A$3,ROW(AI15)*2-1,COLUMN(I17)),"")</f>
        <v/>
      </c>
      <c r="AK18" s="108">
        <f>IFERROR(OFFSET($A$3,ROW(AJ15)*2,COLUMN(J17))-OFFSET($A$3,ROW(AJ15)*2-1,COLUMN(J17)),"")</f>
        <v/>
      </c>
      <c r="AL18" s="108">
        <f>IFERROR(OFFSET($A$3,ROW(AK15)*2,COLUMN(K17))-OFFSET($A$3,ROW(AK15)*2-1,COLUMN(K17)),"")</f>
        <v/>
      </c>
      <c r="AM18" s="108">
        <f>IFERROR(OFFSET($A$3,ROW(AL15)*2,COLUMN(L17))-OFFSET($A$3,ROW(AL15)*2-1,COLUMN(L17)),"")</f>
        <v/>
      </c>
      <c r="AN18" s="108">
        <f>IFERROR(OFFSET($A$3,ROW(AM15)*2,COLUMN(M17))-OFFSET($A$3,ROW(AM15)*2-1,COLUMN(M17)),"")</f>
        <v/>
      </c>
      <c r="AO18" s="108">
        <f>IFERROR(OFFSET($A$3,ROW(AN15)*2,COLUMN(N17))-OFFSET($A$3,ROW(AN15)*2-1,COLUMN(N17)),"")</f>
        <v/>
      </c>
      <c r="AP18" s="108">
        <f>IFERROR(OFFSET($A$3,ROW(AO15)*2,COLUMN(O17))-OFFSET($A$3,ROW(AO15)*2-1,COLUMN(O17)),"")</f>
        <v/>
      </c>
      <c r="AQ18" s="108">
        <f>IFERROR(OFFSET($A$3,ROW(AP15)*2,COLUMN(P17))-OFFSET($A$3,ROW(AP15)*2-1,COLUMN(P17)),"")</f>
        <v/>
      </c>
      <c r="AR18" s="108">
        <f>IFERROR(OFFSET($A$3,ROW(AQ15)*2,COLUMN(Q17))-OFFSET($A$3,ROW(AQ15)*2-1,COLUMN(Q17)),"")</f>
        <v/>
      </c>
      <c r="AS18" s="108">
        <f>IFERROR(OFFSET($A$3,ROW(AR15)*2,COLUMN(R17))-OFFSET($A$3,ROW(AR15)*2-1,COLUMN(R17)),"")</f>
        <v/>
      </c>
      <c r="AT18" s="108">
        <f>IFERROR(OFFSET($A$3,ROW(AS15)*2,COLUMN(S17))-OFFSET($A$3,ROW(AS15)*2-1,COLUMN(S17)),"")</f>
        <v/>
      </c>
      <c r="AU18" s="108">
        <f>IFERROR(OFFSET($A$3,ROW(AT15)*2,COLUMN(T17))-OFFSET($A$3,ROW(AT15)*2-1,COLUMN(T17)),"")</f>
        <v/>
      </c>
      <c r="AV18" s="108">
        <f>IFERROR(OFFSET($A$3,ROW(AU15)*2,COLUMN(U17))-OFFSET($A$3,ROW(AU15)*2-1,COLUMN(U17)),"")</f>
        <v/>
      </c>
      <c r="AW18" s="108">
        <f>IFERROR(OFFSET($A$3,ROW(AV15)*2,COLUMN(V17))-OFFSET($A$3,ROW(AV15)*2-1,COLUMN(V17)),"")</f>
        <v/>
      </c>
      <c r="AX18" s="108">
        <f>IFERROR(OFFSET($A$3,ROW(AW15)*2,COLUMN(W17))-OFFSET($A$3,ROW(AW15)*2-1,COLUMN(W17)),"")</f>
        <v/>
      </c>
      <c r="AY18" s="108">
        <f>IFERROR(OFFSET($A$3,ROW(AX15)*2,COLUMN(X17))-OFFSET($A$3,ROW(AX15)*2-1,COLUMN(X17)),"")</f>
        <v/>
      </c>
      <c r="AZ18" s="108">
        <f>IFERROR(OFFSET($A$3,ROW(AY15)*2,COLUMN(Y17))-OFFSET($A$3,ROW(AY15)*2-1,COLUMN(Y17)),"")</f>
        <v/>
      </c>
      <c r="BA18" s="108">
        <f>IFERROR(OFFSET($A$3,ROW(AZ15)*2,COLUMN(Z17))-OFFSET($A$3,ROW(AZ15)*2-1,COLUMN(Z17)),"")</f>
        <v/>
      </c>
      <c r="BB18" s="108">
        <f>IFERROR(OFFSET($A$3,ROW(BA15)*2,COLUMN(AA17))-OFFSET($A$3,ROW(BA15)*2-1,COLUMN(AA17)),"")</f>
        <v/>
      </c>
      <c r="BC18" s="108">
        <f>IFERROR(OFFSET($A$3,ROW(BB15)*2,COLUMN(AB17))-OFFSET($A$3,ROW(BB15)*2-1,COLUMN(AB17)),"")</f>
        <v/>
      </c>
    </row>
    <row r="19" customFormat="1" s="80">
      <c r="A19" s="97">
        <f>统调负荷24小时!A19</f>
        <v/>
      </c>
      <c r="B19" s="110" t="inlineStr">
        <is>
          <t>实际</t>
        </is>
      </c>
      <c r="C19" s="84">
        <f>IFERROR(AVERAGE(F19:AC19),"")</f>
        <v/>
      </c>
      <c r="D19" s="91">
        <f>IFERROR(MAX(F19:AC19),"")</f>
        <v/>
      </c>
      <c r="E19" s="91">
        <f>IFERROR(MIN(F19:AC19),"")</f>
        <v/>
      </c>
      <c r="F19" s="82">
        <f>IFERROR(AVERAGEIFS(统调负荷!$R:$R,统调负荷!$B:$B,F$3,统调负荷!$C:$C,$A19)/10,"")</f>
        <v/>
      </c>
      <c r="G19" s="82">
        <f>IFERROR(AVERAGEIFS(统调负荷!$R:$R,统调负荷!$B:$B,G$3,统调负荷!$C:$C,$A19)/10,"")</f>
        <v/>
      </c>
      <c r="H19" s="82">
        <f>IFERROR(AVERAGEIFS(统调负荷!$R:$R,统调负荷!$B:$B,H$3,统调负荷!$C:$C,$A19)/10,"")</f>
        <v/>
      </c>
      <c r="I19" s="82">
        <f>IFERROR(AVERAGEIFS(统调负荷!$R:$R,统调负荷!$B:$B,I$3,统调负荷!$C:$C,$A19)/10,"")</f>
        <v/>
      </c>
      <c r="J19" s="82">
        <f>IFERROR(AVERAGEIFS(统调负荷!$R:$R,统调负荷!$B:$B,J$3,统调负荷!$C:$C,$A19)/10,"")</f>
        <v/>
      </c>
      <c r="K19" s="82">
        <f>IFERROR(AVERAGEIFS(统调负荷!$R:$R,统调负荷!$B:$B,K$3,统调负荷!$C:$C,$A19)/10,"")</f>
        <v/>
      </c>
      <c r="L19" s="82">
        <f>IFERROR(AVERAGEIFS(统调负荷!$R:$R,统调负荷!$B:$B,L$3,统调负荷!$C:$C,$A19)/10,"")</f>
        <v/>
      </c>
      <c r="M19" s="82">
        <f>IFERROR(AVERAGEIFS(统调负荷!$R:$R,统调负荷!$B:$B,M$3,统调负荷!$C:$C,$A19)/10,"")</f>
        <v/>
      </c>
      <c r="N19" s="82">
        <f>IFERROR(AVERAGEIFS(统调负荷!$R:$R,统调负荷!$B:$B,N$3,统调负荷!$C:$C,$A19)/10,"")</f>
        <v/>
      </c>
      <c r="O19" s="82">
        <f>IFERROR(AVERAGEIFS(统调负荷!$R:$R,统调负荷!$B:$B,O$3,统调负荷!$C:$C,$A19)/10,"")</f>
        <v/>
      </c>
      <c r="P19" s="82">
        <f>IFERROR(AVERAGEIFS(统调负荷!$R:$R,统调负荷!$B:$B,P$3,统调负荷!$C:$C,$A19)/10,"")</f>
        <v/>
      </c>
      <c r="Q19" s="82">
        <f>IFERROR(AVERAGEIFS(统调负荷!$R:$R,统调负荷!$B:$B,Q$3,统调负荷!$C:$C,$A19)/10,"")</f>
        <v/>
      </c>
      <c r="R19" s="82">
        <f>IFERROR(AVERAGEIFS(统调负荷!$R:$R,统调负荷!$B:$B,R$3,统调负荷!$C:$C,$A19)/10,"")</f>
        <v/>
      </c>
      <c r="S19" s="82">
        <f>IFERROR(AVERAGEIFS(统调负荷!$R:$R,统调负荷!$B:$B,S$3,统调负荷!$C:$C,$A19)/10,"")</f>
        <v/>
      </c>
      <c r="T19" s="82">
        <f>IFERROR(AVERAGEIFS(统调负荷!$R:$R,统调负荷!$B:$B,T$3,统调负荷!$C:$C,$A19)/10,"")</f>
        <v/>
      </c>
      <c r="U19" s="82">
        <f>IFERROR(AVERAGEIFS(统调负荷!$R:$R,统调负荷!$B:$B,U$3,统调负荷!$C:$C,$A19)/10,"")</f>
        <v/>
      </c>
      <c r="V19" s="82">
        <f>IFERROR(AVERAGEIFS(统调负荷!$R:$R,统调负荷!$B:$B,V$3,统调负荷!$C:$C,$A19)/10,"")</f>
        <v/>
      </c>
      <c r="W19" s="82">
        <f>IFERROR(AVERAGEIFS(统调负荷!$R:$R,统调负荷!$B:$B,W$3,统调负荷!$C:$C,$A19)/10,"")</f>
        <v/>
      </c>
      <c r="X19" s="82">
        <f>IFERROR(AVERAGEIFS(统调负荷!$R:$R,统调负荷!$B:$B,X$3,统调负荷!$C:$C,$A19)/10,"")</f>
        <v/>
      </c>
      <c r="Y19" s="82">
        <f>IFERROR(AVERAGEIFS(统调负荷!$R:$R,统调负荷!$B:$B,Y$3,统调负荷!$C:$C,$A19)/10,"")</f>
        <v/>
      </c>
      <c r="Z19" s="82">
        <f>IFERROR(AVERAGEIFS(统调负荷!$R:$R,统调负荷!$B:$B,Z$3,统调负荷!$C:$C,$A19)/10,"")</f>
        <v/>
      </c>
      <c r="AA19" s="82">
        <f>IFERROR(AVERAGEIFS(统调负荷!$R:$R,统调负荷!$B:$B,AA$3,统调负荷!$C:$C,$A19)/10,"")</f>
        <v/>
      </c>
      <c r="AB19" s="82">
        <f>IFERROR(AVERAGEIFS(统调负荷!$R:$R,统调负荷!$B:$B,AB$3,统调负荷!$C:$C,$A19)/10,"")</f>
        <v/>
      </c>
      <c r="AC19" s="82">
        <f>IFERROR(AVERAGEIFS(统调负荷!$R:$R,统调负荷!$B:$B,AC$3,统调负荷!$C:$C,$A19)/10,"")</f>
        <v/>
      </c>
      <c r="AD19" s="82" t="n"/>
      <c r="AE19" s="23">
        <f>检修、备用和必开!$A17</f>
        <v/>
      </c>
      <c r="AF19" s="108">
        <f>IFERROR(OFFSET($A$3,ROW(AE16)*2,COLUMN(E18))-OFFSET($A$3,ROW(AE16)*2-1,COLUMN(E18)),"")</f>
        <v/>
      </c>
      <c r="AG19" s="108">
        <f>IFERROR(OFFSET($A$3,ROW(AF16)*2,COLUMN(F18))-OFFSET($A$3,ROW(AF16)*2-1,COLUMN(F18)),"")</f>
        <v/>
      </c>
      <c r="AH19" s="108">
        <f>IFERROR(OFFSET($A$3,ROW(AG16)*2,COLUMN(G18))-OFFSET($A$3,ROW(AG16)*2-1,COLUMN(G18)),"")</f>
        <v/>
      </c>
      <c r="AI19" s="108">
        <f>IFERROR(OFFSET($A$3,ROW(AH16)*2,COLUMN(H18))-OFFSET($A$3,ROW(AH16)*2-1,COLUMN(H18)),"")</f>
        <v/>
      </c>
      <c r="AJ19" s="108">
        <f>IFERROR(OFFSET($A$3,ROW(AI16)*2,COLUMN(I18))-OFFSET($A$3,ROW(AI16)*2-1,COLUMN(I18)),"")</f>
        <v/>
      </c>
      <c r="AK19" s="108">
        <f>IFERROR(OFFSET($A$3,ROW(AJ16)*2,COLUMN(J18))-OFFSET($A$3,ROW(AJ16)*2-1,COLUMN(J18)),"")</f>
        <v/>
      </c>
      <c r="AL19" s="108">
        <f>IFERROR(OFFSET($A$3,ROW(AK16)*2,COLUMN(K18))-OFFSET($A$3,ROW(AK16)*2-1,COLUMN(K18)),"")</f>
        <v/>
      </c>
      <c r="AM19" s="108">
        <f>IFERROR(OFFSET($A$3,ROW(AL16)*2,COLUMN(L18))-OFFSET($A$3,ROW(AL16)*2-1,COLUMN(L18)),"")</f>
        <v/>
      </c>
      <c r="AN19" s="108">
        <f>IFERROR(OFFSET($A$3,ROW(AM16)*2,COLUMN(M18))-OFFSET($A$3,ROW(AM16)*2-1,COLUMN(M18)),"")</f>
        <v/>
      </c>
      <c r="AO19" s="108">
        <f>IFERROR(OFFSET($A$3,ROW(AN16)*2,COLUMN(N18))-OFFSET($A$3,ROW(AN16)*2-1,COLUMN(N18)),"")</f>
        <v/>
      </c>
      <c r="AP19" s="108">
        <f>IFERROR(OFFSET($A$3,ROW(AO16)*2,COLUMN(O18))-OFFSET($A$3,ROW(AO16)*2-1,COLUMN(O18)),"")</f>
        <v/>
      </c>
      <c r="AQ19" s="108">
        <f>IFERROR(OFFSET($A$3,ROW(AP16)*2,COLUMN(P18))-OFFSET($A$3,ROW(AP16)*2-1,COLUMN(P18)),"")</f>
        <v/>
      </c>
      <c r="AR19" s="108">
        <f>IFERROR(OFFSET($A$3,ROW(AQ16)*2,COLUMN(Q18))-OFFSET($A$3,ROW(AQ16)*2-1,COLUMN(Q18)),"")</f>
        <v/>
      </c>
      <c r="AS19" s="108">
        <f>IFERROR(OFFSET($A$3,ROW(AR16)*2,COLUMN(R18))-OFFSET($A$3,ROW(AR16)*2-1,COLUMN(R18)),"")</f>
        <v/>
      </c>
      <c r="AT19" s="108">
        <f>IFERROR(OFFSET($A$3,ROW(AS16)*2,COLUMN(S18))-OFFSET($A$3,ROW(AS16)*2-1,COLUMN(S18)),"")</f>
        <v/>
      </c>
      <c r="AU19" s="108">
        <f>IFERROR(OFFSET($A$3,ROW(AT16)*2,COLUMN(T18))-OFFSET($A$3,ROW(AT16)*2-1,COLUMN(T18)),"")</f>
        <v/>
      </c>
      <c r="AV19" s="108">
        <f>IFERROR(OFFSET($A$3,ROW(AU16)*2,COLUMN(U18))-OFFSET($A$3,ROW(AU16)*2-1,COLUMN(U18)),"")</f>
        <v/>
      </c>
      <c r="AW19" s="108">
        <f>IFERROR(OFFSET($A$3,ROW(AV16)*2,COLUMN(V18))-OFFSET($A$3,ROW(AV16)*2-1,COLUMN(V18)),"")</f>
        <v/>
      </c>
      <c r="AX19" s="108">
        <f>IFERROR(OFFSET($A$3,ROW(AW16)*2,COLUMN(W18))-OFFSET($A$3,ROW(AW16)*2-1,COLUMN(W18)),"")</f>
        <v/>
      </c>
      <c r="AY19" s="108">
        <f>IFERROR(OFFSET($A$3,ROW(AX16)*2,COLUMN(X18))-OFFSET($A$3,ROW(AX16)*2-1,COLUMN(X18)),"")</f>
        <v/>
      </c>
      <c r="AZ19" s="108">
        <f>IFERROR(OFFSET($A$3,ROW(AY16)*2,COLUMN(Y18))-OFFSET($A$3,ROW(AY16)*2-1,COLUMN(Y18)),"")</f>
        <v/>
      </c>
      <c r="BA19" s="108">
        <f>IFERROR(OFFSET($A$3,ROW(AZ16)*2,COLUMN(Z18))-OFFSET($A$3,ROW(AZ16)*2-1,COLUMN(Z18)),"")</f>
        <v/>
      </c>
      <c r="BB19" s="108">
        <f>IFERROR(OFFSET($A$3,ROW(BA16)*2,COLUMN(AA18))-OFFSET($A$3,ROW(BA16)*2-1,COLUMN(AA18)),"")</f>
        <v/>
      </c>
      <c r="BC19" s="108">
        <f>IFERROR(OFFSET($A$3,ROW(BB16)*2,COLUMN(AB18))-OFFSET($A$3,ROW(BB16)*2-1,COLUMN(AB18)),"")</f>
        <v/>
      </c>
    </row>
    <row r="20" customFormat="1" s="80">
      <c r="A20" s="97">
        <f>统调负荷24小时!A20</f>
        <v/>
      </c>
      <c r="B20" s="110" t="inlineStr">
        <is>
          <t>预测</t>
        </is>
      </c>
      <c r="C20" s="84">
        <f>IFERROR(AVERAGE(F20:AC20),"")</f>
        <v/>
      </c>
      <c r="D20" s="91">
        <f>IFERROR(MAX(F20:AC20),"")</f>
        <v/>
      </c>
      <c r="E20" s="91">
        <f>IFERROR(MIN(F20:AC20),"")</f>
        <v/>
      </c>
      <c r="F20" s="82">
        <f>IFERROR(AVERAGEIFS(统调负荷!$I:$I,统调负荷!$B:$B,F$3,统调负荷!$C:$C,$A20)/10,"")</f>
        <v/>
      </c>
      <c r="G20" s="82">
        <f>IFERROR(AVERAGEIFS(统调负荷!$I:$I,统调负荷!$B:$B,G$3,统调负荷!$C:$C,$A20)/10,"")</f>
        <v/>
      </c>
      <c r="H20" s="82">
        <f>IFERROR(AVERAGEIFS(统调负荷!$I:$I,统调负荷!$B:$B,H$3,统调负荷!$C:$C,$A20)/10,"")</f>
        <v/>
      </c>
      <c r="I20" s="82">
        <f>IFERROR(AVERAGEIFS(统调负荷!$I:$I,统调负荷!$B:$B,I$3,统调负荷!$C:$C,$A20)/10,"")</f>
        <v/>
      </c>
      <c r="J20" s="82">
        <f>IFERROR(AVERAGEIFS(统调负荷!$I:$I,统调负荷!$B:$B,J$3,统调负荷!$C:$C,$A20)/10,"")</f>
        <v/>
      </c>
      <c r="K20" s="82">
        <f>IFERROR(AVERAGEIFS(统调负荷!$I:$I,统调负荷!$B:$B,K$3,统调负荷!$C:$C,$A20)/10,"")</f>
        <v/>
      </c>
      <c r="L20" s="82">
        <f>IFERROR(AVERAGEIFS(统调负荷!$I:$I,统调负荷!$B:$B,L$3,统调负荷!$C:$C,$A20)/10,"")</f>
        <v/>
      </c>
      <c r="M20" s="82">
        <f>IFERROR(AVERAGEIFS(统调负荷!$I:$I,统调负荷!$B:$B,M$3,统调负荷!$C:$C,$A20)/10,"")</f>
        <v/>
      </c>
      <c r="N20" s="82">
        <f>IFERROR(AVERAGEIFS(统调负荷!$I:$I,统调负荷!$B:$B,N$3,统调负荷!$C:$C,$A20)/10,"")</f>
        <v/>
      </c>
      <c r="O20" s="82">
        <f>IFERROR(AVERAGEIFS(统调负荷!$I:$I,统调负荷!$B:$B,O$3,统调负荷!$C:$C,$A20)/10,"")</f>
        <v/>
      </c>
      <c r="P20" s="82">
        <f>IFERROR(AVERAGEIFS(统调负荷!$I:$I,统调负荷!$B:$B,P$3,统调负荷!$C:$C,$A20)/10,"")</f>
        <v/>
      </c>
      <c r="Q20" s="82">
        <f>IFERROR(AVERAGEIFS(统调负荷!$I:$I,统调负荷!$B:$B,Q$3,统调负荷!$C:$C,$A20)/10,"")</f>
        <v/>
      </c>
      <c r="R20" s="82">
        <f>IFERROR(AVERAGEIFS(统调负荷!$I:$I,统调负荷!$B:$B,R$3,统调负荷!$C:$C,$A20)/10,"")</f>
        <v/>
      </c>
      <c r="S20" s="82">
        <f>IFERROR(AVERAGEIFS(统调负荷!$I:$I,统调负荷!$B:$B,S$3,统调负荷!$C:$C,$A20)/10,"")</f>
        <v/>
      </c>
      <c r="T20" s="82">
        <f>IFERROR(AVERAGEIFS(统调负荷!$I:$I,统调负荷!$B:$B,T$3,统调负荷!$C:$C,$A20)/10,"")</f>
        <v/>
      </c>
      <c r="U20" s="82">
        <f>IFERROR(AVERAGEIFS(统调负荷!$I:$I,统调负荷!$B:$B,U$3,统调负荷!$C:$C,$A20)/10,"")</f>
        <v/>
      </c>
      <c r="V20" s="82">
        <f>IFERROR(AVERAGEIFS(统调负荷!$I:$I,统调负荷!$B:$B,V$3,统调负荷!$C:$C,$A20)/10,"")</f>
        <v/>
      </c>
      <c r="W20" s="82">
        <f>IFERROR(AVERAGEIFS(统调负荷!$I:$I,统调负荷!$B:$B,W$3,统调负荷!$C:$C,$A20)/10,"")</f>
        <v/>
      </c>
      <c r="X20" s="82">
        <f>IFERROR(AVERAGEIFS(统调负荷!$I:$I,统调负荷!$B:$B,X$3,统调负荷!$C:$C,$A20)/10,"")</f>
        <v/>
      </c>
      <c r="Y20" s="82">
        <f>IFERROR(AVERAGEIFS(统调负荷!$I:$I,统调负荷!$B:$B,Y$3,统调负荷!$C:$C,$A20)/10,"")</f>
        <v/>
      </c>
      <c r="Z20" s="82">
        <f>IFERROR(AVERAGEIFS(统调负荷!$I:$I,统调负荷!$B:$B,Z$3,统调负荷!$C:$C,$A20)/10,"")</f>
        <v/>
      </c>
      <c r="AA20" s="82">
        <f>IFERROR(AVERAGEIFS(统调负荷!$I:$I,统调负荷!$B:$B,AA$3,统调负荷!$C:$C,$A20)/10,"")</f>
        <v/>
      </c>
      <c r="AB20" s="82">
        <f>IFERROR(AVERAGEIFS(统调负荷!$I:$I,统调负荷!$B:$B,AB$3,统调负荷!$C:$C,$A20)/10,"")</f>
        <v/>
      </c>
      <c r="AC20" s="82">
        <f>IFERROR(AVERAGEIFS(统调负荷!$I:$I,统调负荷!$B:$B,AC$3,统调负荷!$C:$C,$A20)/10,"")</f>
        <v/>
      </c>
      <c r="AD20" s="82" t="n"/>
      <c r="AE20" s="23">
        <f>检修、备用和必开!$A18</f>
        <v/>
      </c>
      <c r="AF20" s="108">
        <f>IFERROR(OFFSET($A$3,ROW(AE17)*2,COLUMN(E19))-OFFSET($A$3,ROW(AE17)*2-1,COLUMN(E19)),"")</f>
        <v/>
      </c>
      <c r="AG20" s="108">
        <f>IFERROR(OFFSET($A$3,ROW(AF17)*2,COLUMN(F19))-OFFSET($A$3,ROW(AF17)*2-1,COLUMN(F19)),"")</f>
        <v/>
      </c>
      <c r="AH20" s="108">
        <f>IFERROR(OFFSET($A$3,ROW(AG17)*2,COLUMN(G19))-OFFSET($A$3,ROW(AG17)*2-1,COLUMN(G19)),"")</f>
        <v/>
      </c>
      <c r="AI20" s="108">
        <f>IFERROR(OFFSET($A$3,ROW(AH17)*2,COLUMN(H19))-OFFSET($A$3,ROW(AH17)*2-1,COLUMN(H19)),"")</f>
        <v/>
      </c>
      <c r="AJ20" s="108">
        <f>IFERROR(OFFSET($A$3,ROW(AI17)*2,COLUMN(I19))-OFFSET($A$3,ROW(AI17)*2-1,COLUMN(I19)),"")</f>
        <v/>
      </c>
      <c r="AK20" s="108">
        <f>IFERROR(OFFSET($A$3,ROW(AJ17)*2,COLUMN(J19))-OFFSET($A$3,ROW(AJ17)*2-1,COLUMN(J19)),"")</f>
        <v/>
      </c>
      <c r="AL20" s="108">
        <f>IFERROR(OFFSET($A$3,ROW(AK17)*2,COLUMN(K19))-OFFSET($A$3,ROW(AK17)*2-1,COLUMN(K19)),"")</f>
        <v/>
      </c>
      <c r="AM20" s="108">
        <f>IFERROR(OFFSET($A$3,ROW(AL17)*2,COLUMN(L19))-OFFSET($A$3,ROW(AL17)*2-1,COLUMN(L19)),"")</f>
        <v/>
      </c>
      <c r="AN20" s="108">
        <f>IFERROR(OFFSET($A$3,ROW(AM17)*2,COLUMN(M19))-OFFSET($A$3,ROW(AM17)*2-1,COLUMN(M19)),"")</f>
        <v/>
      </c>
      <c r="AO20" s="108">
        <f>IFERROR(OFFSET($A$3,ROW(AN17)*2,COLUMN(N19))-OFFSET($A$3,ROW(AN17)*2-1,COLUMN(N19)),"")</f>
        <v/>
      </c>
      <c r="AP20" s="108">
        <f>IFERROR(OFFSET($A$3,ROW(AO17)*2,COLUMN(O19))-OFFSET($A$3,ROW(AO17)*2-1,COLUMN(O19)),"")</f>
        <v/>
      </c>
      <c r="AQ20" s="108">
        <f>IFERROR(OFFSET($A$3,ROW(AP17)*2,COLUMN(P19))-OFFSET($A$3,ROW(AP17)*2-1,COLUMN(P19)),"")</f>
        <v/>
      </c>
      <c r="AR20" s="108">
        <f>IFERROR(OFFSET($A$3,ROW(AQ17)*2,COLUMN(Q19))-OFFSET($A$3,ROW(AQ17)*2-1,COLUMN(Q19)),"")</f>
        <v/>
      </c>
      <c r="AS20" s="108">
        <f>IFERROR(OFFSET($A$3,ROW(AR17)*2,COLUMN(R19))-OFFSET($A$3,ROW(AR17)*2-1,COLUMN(R19)),"")</f>
        <v/>
      </c>
      <c r="AT20" s="108">
        <f>IFERROR(OFFSET($A$3,ROW(AS17)*2,COLUMN(S19))-OFFSET($A$3,ROW(AS17)*2-1,COLUMN(S19)),"")</f>
        <v/>
      </c>
      <c r="AU20" s="108">
        <f>IFERROR(OFFSET($A$3,ROW(AT17)*2,COLUMN(T19))-OFFSET($A$3,ROW(AT17)*2-1,COLUMN(T19)),"")</f>
        <v/>
      </c>
      <c r="AV20" s="108">
        <f>IFERROR(OFFSET($A$3,ROW(AU17)*2,COLUMN(U19))-OFFSET($A$3,ROW(AU17)*2-1,COLUMN(U19)),"")</f>
        <v/>
      </c>
      <c r="AW20" s="108">
        <f>IFERROR(OFFSET($A$3,ROW(AV17)*2,COLUMN(V19))-OFFSET($A$3,ROW(AV17)*2-1,COLUMN(V19)),"")</f>
        <v/>
      </c>
      <c r="AX20" s="108">
        <f>IFERROR(OFFSET($A$3,ROW(AW17)*2,COLUMN(W19))-OFFSET($A$3,ROW(AW17)*2-1,COLUMN(W19)),"")</f>
        <v/>
      </c>
      <c r="AY20" s="108">
        <f>IFERROR(OFFSET($A$3,ROW(AX17)*2,COLUMN(X19))-OFFSET($A$3,ROW(AX17)*2-1,COLUMN(X19)),"")</f>
        <v/>
      </c>
      <c r="AZ20" s="108">
        <f>IFERROR(OFFSET($A$3,ROW(AY17)*2,COLUMN(Y19))-OFFSET($A$3,ROW(AY17)*2-1,COLUMN(Y19)),"")</f>
        <v/>
      </c>
      <c r="BA20" s="108">
        <f>IFERROR(OFFSET($A$3,ROW(AZ17)*2,COLUMN(Z19))-OFFSET($A$3,ROW(AZ17)*2-1,COLUMN(Z19)),"")</f>
        <v/>
      </c>
      <c r="BB20" s="108">
        <f>IFERROR(OFFSET($A$3,ROW(BA17)*2,COLUMN(AA19))-OFFSET($A$3,ROW(BA17)*2-1,COLUMN(AA19)),"")</f>
        <v/>
      </c>
      <c r="BC20" s="108">
        <f>IFERROR(OFFSET($A$3,ROW(BB17)*2,COLUMN(AB19))-OFFSET($A$3,ROW(BB17)*2-1,COLUMN(AB19)),"")</f>
        <v/>
      </c>
    </row>
    <row r="21" customFormat="1" s="80">
      <c r="A21" s="97">
        <f>统调负荷24小时!A21</f>
        <v/>
      </c>
      <c r="B21" s="110" t="inlineStr">
        <is>
          <t>实际</t>
        </is>
      </c>
      <c r="C21" s="84">
        <f>IFERROR(AVERAGE(F21:AC21),"")</f>
        <v/>
      </c>
      <c r="D21" s="91">
        <f>IFERROR(MAX(F21:AC21),"")</f>
        <v/>
      </c>
      <c r="E21" s="91">
        <f>IFERROR(MIN(F21:AC21),"")</f>
        <v/>
      </c>
      <c r="F21" s="82">
        <f>IFERROR(AVERAGEIFS(统调负荷!$R:$R,统调负荷!$B:$B,F$3,统调负荷!$C:$C,$A21)/10,"")</f>
        <v/>
      </c>
      <c r="G21" s="82">
        <f>IFERROR(AVERAGEIFS(统调负荷!$R:$R,统调负荷!$B:$B,G$3,统调负荷!$C:$C,$A21)/10,"")</f>
        <v/>
      </c>
      <c r="H21" s="82">
        <f>IFERROR(AVERAGEIFS(统调负荷!$R:$R,统调负荷!$B:$B,H$3,统调负荷!$C:$C,$A21)/10,"")</f>
        <v/>
      </c>
      <c r="I21" s="82">
        <f>IFERROR(AVERAGEIFS(统调负荷!$R:$R,统调负荷!$B:$B,I$3,统调负荷!$C:$C,$A21)/10,"")</f>
        <v/>
      </c>
      <c r="J21" s="82">
        <f>IFERROR(AVERAGEIFS(统调负荷!$R:$R,统调负荷!$B:$B,J$3,统调负荷!$C:$C,$A21)/10,"")</f>
        <v/>
      </c>
      <c r="K21" s="82">
        <f>IFERROR(AVERAGEIFS(统调负荷!$R:$R,统调负荷!$B:$B,K$3,统调负荷!$C:$C,$A21)/10,"")</f>
        <v/>
      </c>
      <c r="L21" s="82">
        <f>IFERROR(AVERAGEIFS(统调负荷!$R:$R,统调负荷!$B:$B,L$3,统调负荷!$C:$C,$A21)/10,"")</f>
        <v/>
      </c>
      <c r="M21" s="82">
        <f>IFERROR(AVERAGEIFS(统调负荷!$R:$R,统调负荷!$B:$B,M$3,统调负荷!$C:$C,$A21)/10,"")</f>
        <v/>
      </c>
      <c r="N21" s="82">
        <f>IFERROR(AVERAGEIFS(统调负荷!$R:$R,统调负荷!$B:$B,N$3,统调负荷!$C:$C,$A21)/10,"")</f>
        <v/>
      </c>
      <c r="O21" s="82">
        <f>IFERROR(AVERAGEIFS(统调负荷!$R:$R,统调负荷!$B:$B,O$3,统调负荷!$C:$C,$A21)/10,"")</f>
        <v/>
      </c>
      <c r="P21" s="82">
        <f>IFERROR(AVERAGEIFS(统调负荷!$R:$R,统调负荷!$B:$B,P$3,统调负荷!$C:$C,$A21)/10,"")</f>
        <v/>
      </c>
      <c r="Q21" s="82">
        <f>IFERROR(AVERAGEIFS(统调负荷!$R:$R,统调负荷!$B:$B,Q$3,统调负荷!$C:$C,$A21)/10,"")</f>
        <v/>
      </c>
      <c r="R21" s="82">
        <f>IFERROR(AVERAGEIFS(统调负荷!$R:$R,统调负荷!$B:$B,R$3,统调负荷!$C:$C,$A21)/10,"")</f>
        <v/>
      </c>
      <c r="S21" s="82">
        <f>IFERROR(AVERAGEIFS(统调负荷!$R:$R,统调负荷!$B:$B,S$3,统调负荷!$C:$C,$A21)/10,"")</f>
        <v/>
      </c>
      <c r="T21" s="82">
        <f>IFERROR(AVERAGEIFS(统调负荷!$R:$R,统调负荷!$B:$B,T$3,统调负荷!$C:$C,$A21)/10,"")</f>
        <v/>
      </c>
      <c r="U21" s="82">
        <f>IFERROR(AVERAGEIFS(统调负荷!$R:$R,统调负荷!$B:$B,U$3,统调负荷!$C:$C,$A21)/10,"")</f>
        <v/>
      </c>
      <c r="V21" s="82">
        <f>IFERROR(AVERAGEIFS(统调负荷!$R:$R,统调负荷!$B:$B,V$3,统调负荷!$C:$C,$A21)/10,"")</f>
        <v/>
      </c>
      <c r="W21" s="82">
        <f>IFERROR(AVERAGEIFS(统调负荷!$R:$R,统调负荷!$B:$B,W$3,统调负荷!$C:$C,$A21)/10,"")</f>
        <v/>
      </c>
      <c r="X21" s="82">
        <f>IFERROR(AVERAGEIFS(统调负荷!$R:$R,统调负荷!$B:$B,X$3,统调负荷!$C:$C,$A21)/10,"")</f>
        <v/>
      </c>
      <c r="Y21" s="82">
        <f>IFERROR(AVERAGEIFS(统调负荷!$R:$R,统调负荷!$B:$B,Y$3,统调负荷!$C:$C,$A21)/10,"")</f>
        <v/>
      </c>
      <c r="Z21" s="82">
        <f>IFERROR(AVERAGEIFS(统调负荷!$R:$R,统调负荷!$B:$B,Z$3,统调负荷!$C:$C,$A21)/10,"")</f>
        <v/>
      </c>
      <c r="AA21" s="82">
        <f>IFERROR(AVERAGEIFS(统调负荷!$R:$R,统调负荷!$B:$B,AA$3,统调负荷!$C:$C,$A21)/10,"")</f>
        <v/>
      </c>
      <c r="AB21" s="82">
        <f>IFERROR(AVERAGEIFS(统调负荷!$R:$R,统调负荷!$B:$B,AB$3,统调负荷!$C:$C,$A21)/10,"")</f>
        <v/>
      </c>
      <c r="AC21" s="82">
        <f>IFERROR(AVERAGEIFS(统调负荷!$R:$R,统调负荷!$B:$B,AC$3,统调负荷!$C:$C,$A21)/10,"")</f>
        <v/>
      </c>
      <c r="AD21" s="82" t="n"/>
      <c r="AE21" s="23">
        <f>检修、备用和必开!$A19</f>
        <v/>
      </c>
      <c r="AF21" s="108">
        <f>IFERROR(OFFSET($A$3,ROW(AE18)*2,COLUMN(E20))-OFFSET($A$3,ROW(AE18)*2-1,COLUMN(E20)),"")</f>
        <v/>
      </c>
      <c r="AG21" s="108">
        <f>IFERROR(OFFSET($A$3,ROW(AF18)*2,COLUMN(F20))-OFFSET($A$3,ROW(AF18)*2-1,COLUMN(F20)),"")</f>
        <v/>
      </c>
      <c r="AH21" s="108">
        <f>IFERROR(OFFSET($A$3,ROW(AG18)*2,COLUMN(G20))-OFFSET($A$3,ROW(AG18)*2-1,COLUMN(G20)),"")</f>
        <v/>
      </c>
      <c r="AI21" s="108">
        <f>IFERROR(OFFSET($A$3,ROW(AH18)*2,COLUMN(H20))-OFFSET($A$3,ROW(AH18)*2-1,COLUMN(H20)),"")</f>
        <v/>
      </c>
      <c r="AJ21" s="108">
        <f>IFERROR(OFFSET($A$3,ROW(AI18)*2,COLUMN(I20))-OFFSET($A$3,ROW(AI18)*2-1,COLUMN(I20)),"")</f>
        <v/>
      </c>
      <c r="AK21" s="108">
        <f>IFERROR(OFFSET($A$3,ROW(AJ18)*2,COLUMN(J20))-OFFSET($A$3,ROW(AJ18)*2-1,COLUMN(J20)),"")</f>
        <v/>
      </c>
      <c r="AL21" s="108">
        <f>IFERROR(OFFSET($A$3,ROW(AK18)*2,COLUMN(K20))-OFFSET($A$3,ROW(AK18)*2-1,COLUMN(K20)),"")</f>
        <v/>
      </c>
      <c r="AM21" s="108">
        <f>IFERROR(OFFSET($A$3,ROW(AL18)*2,COLUMN(L20))-OFFSET($A$3,ROW(AL18)*2-1,COLUMN(L20)),"")</f>
        <v/>
      </c>
      <c r="AN21" s="108">
        <f>IFERROR(OFFSET($A$3,ROW(AM18)*2,COLUMN(M20))-OFFSET($A$3,ROW(AM18)*2-1,COLUMN(M20)),"")</f>
        <v/>
      </c>
      <c r="AO21" s="108">
        <f>IFERROR(OFFSET($A$3,ROW(AN18)*2,COLUMN(N20))-OFFSET($A$3,ROW(AN18)*2-1,COLUMN(N20)),"")</f>
        <v/>
      </c>
      <c r="AP21" s="108">
        <f>IFERROR(OFFSET($A$3,ROW(AO18)*2,COLUMN(O20))-OFFSET($A$3,ROW(AO18)*2-1,COLUMN(O20)),"")</f>
        <v/>
      </c>
      <c r="AQ21" s="108">
        <f>IFERROR(OFFSET($A$3,ROW(AP18)*2,COLUMN(P20))-OFFSET($A$3,ROW(AP18)*2-1,COLUMN(P20)),"")</f>
        <v/>
      </c>
      <c r="AR21" s="108">
        <f>IFERROR(OFFSET($A$3,ROW(AQ18)*2,COLUMN(Q20))-OFFSET($A$3,ROW(AQ18)*2-1,COLUMN(Q20)),"")</f>
        <v/>
      </c>
      <c r="AS21" s="108">
        <f>IFERROR(OFFSET($A$3,ROW(AR18)*2,COLUMN(R20))-OFFSET($A$3,ROW(AR18)*2-1,COLUMN(R20)),"")</f>
        <v/>
      </c>
      <c r="AT21" s="108">
        <f>IFERROR(OFFSET($A$3,ROW(AS18)*2,COLUMN(S20))-OFFSET($A$3,ROW(AS18)*2-1,COLUMN(S20)),"")</f>
        <v/>
      </c>
      <c r="AU21" s="108">
        <f>IFERROR(OFFSET($A$3,ROW(AT18)*2,COLUMN(T20))-OFFSET($A$3,ROW(AT18)*2-1,COLUMN(T20)),"")</f>
        <v/>
      </c>
      <c r="AV21" s="108">
        <f>IFERROR(OFFSET($A$3,ROW(AU18)*2,COLUMN(U20))-OFFSET($A$3,ROW(AU18)*2-1,COLUMN(U20)),"")</f>
        <v/>
      </c>
      <c r="AW21" s="108">
        <f>IFERROR(OFFSET($A$3,ROW(AV18)*2,COLUMN(V20))-OFFSET($A$3,ROW(AV18)*2-1,COLUMN(V20)),"")</f>
        <v/>
      </c>
      <c r="AX21" s="108">
        <f>IFERROR(OFFSET($A$3,ROW(AW18)*2,COLUMN(W20))-OFFSET($A$3,ROW(AW18)*2-1,COLUMN(W20)),"")</f>
        <v/>
      </c>
      <c r="AY21" s="108">
        <f>IFERROR(OFFSET($A$3,ROW(AX18)*2,COLUMN(X20))-OFFSET($A$3,ROW(AX18)*2-1,COLUMN(X20)),"")</f>
        <v/>
      </c>
      <c r="AZ21" s="108">
        <f>IFERROR(OFFSET($A$3,ROW(AY18)*2,COLUMN(Y20))-OFFSET($A$3,ROW(AY18)*2-1,COLUMN(Y20)),"")</f>
        <v/>
      </c>
      <c r="BA21" s="108">
        <f>IFERROR(OFFSET($A$3,ROW(AZ18)*2,COLUMN(Z20))-OFFSET($A$3,ROW(AZ18)*2-1,COLUMN(Z20)),"")</f>
        <v/>
      </c>
      <c r="BB21" s="108">
        <f>IFERROR(OFFSET($A$3,ROW(BA18)*2,COLUMN(AA20))-OFFSET($A$3,ROW(BA18)*2-1,COLUMN(AA20)),"")</f>
        <v/>
      </c>
      <c r="BC21" s="108">
        <f>IFERROR(OFFSET($A$3,ROW(BB18)*2,COLUMN(AB20))-OFFSET($A$3,ROW(BB18)*2-1,COLUMN(AB20)),"")</f>
        <v/>
      </c>
    </row>
    <row r="22" customFormat="1" s="80">
      <c r="A22" s="97">
        <f>统调负荷24小时!A22</f>
        <v/>
      </c>
      <c r="B22" s="110" t="inlineStr">
        <is>
          <t>预测</t>
        </is>
      </c>
      <c r="C22" s="84">
        <f>IFERROR(AVERAGE(F22:AC22),"")</f>
        <v/>
      </c>
      <c r="D22" s="91">
        <f>IFERROR(MAX(F22:AC22),"")</f>
        <v/>
      </c>
      <c r="E22" s="91">
        <f>IFERROR(MIN(F22:AC22),"")</f>
        <v/>
      </c>
      <c r="F22" s="82">
        <f>IFERROR(AVERAGEIFS(统调负荷!$I:$I,统调负荷!$B:$B,F$3,统调负荷!$C:$C,$A22)/10,"")</f>
        <v/>
      </c>
      <c r="G22" s="82">
        <f>IFERROR(AVERAGEIFS(统调负荷!$I:$I,统调负荷!$B:$B,G$3,统调负荷!$C:$C,$A22)/10,"")</f>
        <v/>
      </c>
      <c r="H22" s="82">
        <f>IFERROR(AVERAGEIFS(统调负荷!$I:$I,统调负荷!$B:$B,H$3,统调负荷!$C:$C,$A22)/10,"")</f>
        <v/>
      </c>
      <c r="I22" s="82">
        <f>IFERROR(AVERAGEIFS(统调负荷!$I:$I,统调负荷!$B:$B,I$3,统调负荷!$C:$C,$A22)/10,"")</f>
        <v/>
      </c>
      <c r="J22" s="82">
        <f>IFERROR(AVERAGEIFS(统调负荷!$I:$I,统调负荷!$B:$B,J$3,统调负荷!$C:$C,$A22)/10,"")</f>
        <v/>
      </c>
      <c r="K22" s="82">
        <f>IFERROR(AVERAGEIFS(统调负荷!$I:$I,统调负荷!$B:$B,K$3,统调负荷!$C:$C,$A22)/10,"")</f>
        <v/>
      </c>
      <c r="L22" s="82">
        <f>IFERROR(AVERAGEIFS(统调负荷!$I:$I,统调负荷!$B:$B,L$3,统调负荷!$C:$C,$A22)/10,"")</f>
        <v/>
      </c>
      <c r="M22" s="82">
        <f>IFERROR(AVERAGEIFS(统调负荷!$I:$I,统调负荷!$B:$B,M$3,统调负荷!$C:$C,$A22)/10,"")</f>
        <v/>
      </c>
      <c r="N22" s="82">
        <f>IFERROR(AVERAGEIFS(统调负荷!$I:$I,统调负荷!$B:$B,N$3,统调负荷!$C:$C,$A22)/10,"")</f>
        <v/>
      </c>
      <c r="O22" s="82">
        <f>IFERROR(AVERAGEIFS(统调负荷!$I:$I,统调负荷!$B:$B,O$3,统调负荷!$C:$C,$A22)/10,"")</f>
        <v/>
      </c>
      <c r="P22" s="82">
        <f>IFERROR(AVERAGEIFS(统调负荷!$I:$I,统调负荷!$B:$B,P$3,统调负荷!$C:$C,$A22)/10,"")</f>
        <v/>
      </c>
      <c r="Q22" s="82">
        <f>IFERROR(AVERAGEIFS(统调负荷!$I:$I,统调负荷!$B:$B,Q$3,统调负荷!$C:$C,$A22)/10,"")</f>
        <v/>
      </c>
      <c r="R22" s="82">
        <f>IFERROR(AVERAGEIFS(统调负荷!$I:$I,统调负荷!$B:$B,R$3,统调负荷!$C:$C,$A22)/10,"")</f>
        <v/>
      </c>
      <c r="S22" s="82">
        <f>IFERROR(AVERAGEIFS(统调负荷!$I:$I,统调负荷!$B:$B,S$3,统调负荷!$C:$C,$A22)/10,"")</f>
        <v/>
      </c>
      <c r="T22" s="82">
        <f>IFERROR(AVERAGEIFS(统调负荷!$I:$I,统调负荷!$B:$B,T$3,统调负荷!$C:$C,$A22)/10,"")</f>
        <v/>
      </c>
      <c r="U22" s="82">
        <f>IFERROR(AVERAGEIFS(统调负荷!$I:$I,统调负荷!$B:$B,U$3,统调负荷!$C:$C,$A22)/10,"")</f>
        <v/>
      </c>
      <c r="V22" s="82">
        <f>IFERROR(AVERAGEIFS(统调负荷!$I:$I,统调负荷!$B:$B,V$3,统调负荷!$C:$C,$A22)/10,"")</f>
        <v/>
      </c>
      <c r="W22" s="82">
        <f>IFERROR(AVERAGEIFS(统调负荷!$I:$I,统调负荷!$B:$B,W$3,统调负荷!$C:$C,$A22)/10,"")</f>
        <v/>
      </c>
      <c r="X22" s="82">
        <f>IFERROR(AVERAGEIFS(统调负荷!$I:$I,统调负荷!$B:$B,X$3,统调负荷!$C:$C,$A22)/10,"")</f>
        <v/>
      </c>
      <c r="Y22" s="82">
        <f>IFERROR(AVERAGEIFS(统调负荷!$I:$I,统调负荷!$B:$B,Y$3,统调负荷!$C:$C,$A22)/10,"")</f>
        <v/>
      </c>
      <c r="Z22" s="82">
        <f>IFERROR(AVERAGEIFS(统调负荷!$I:$I,统调负荷!$B:$B,Z$3,统调负荷!$C:$C,$A22)/10,"")</f>
        <v/>
      </c>
      <c r="AA22" s="82">
        <f>IFERROR(AVERAGEIFS(统调负荷!$I:$I,统调负荷!$B:$B,AA$3,统调负荷!$C:$C,$A22)/10,"")</f>
        <v/>
      </c>
      <c r="AB22" s="82">
        <f>IFERROR(AVERAGEIFS(统调负荷!$I:$I,统调负荷!$B:$B,AB$3,统调负荷!$C:$C,$A22)/10,"")</f>
        <v/>
      </c>
      <c r="AC22" s="82">
        <f>IFERROR(AVERAGEIFS(统调负荷!$I:$I,统调负荷!$B:$B,AC$3,统调负荷!$C:$C,$A22)/10,"")</f>
        <v/>
      </c>
      <c r="AD22" s="82" t="n"/>
      <c r="AE22" s="23">
        <f>检修、备用和必开!$A20</f>
        <v/>
      </c>
      <c r="AF22" s="108">
        <f>IFERROR(OFFSET($A$3,ROW(AE19)*2,COLUMN(E21))-OFFSET($A$3,ROW(AE19)*2-1,COLUMN(E21)),"")</f>
        <v/>
      </c>
      <c r="AG22" s="108">
        <f>IFERROR(OFFSET($A$3,ROW(AF19)*2,COLUMN(F21))-OFFSET($A$3,ROW(AF19)*2-1,COLUMN(F21)),"")</f>
        <v/>
      </c>
      <c r="AH22" s="108">
        <f>IFERROR(OFFSET($A$3,ROW(AG19)*2,COLUMN(G21))-OFFSET($A$3,ROW(AG19)*2-1,COLUMN(G21)),"")</f>
        <v/>
      </c>
      <c r="AI22" s="108">
        <f>IFERROR(OFFSET($A$3,ROW(AH19)*2,COLUMN(H21))-OFFSET($A$3,ROW(AH19)*2-1,COLUMN(H21)),"")</f>
        <v/>
      </c>
      <c r="AJ22" s="108">
        <f>IFERROR(OFFSET($A$3,ROW(AI19)*2,COLUMN(I21))-OFFSET($A$3,ROW(AI19)*2-1,COLUMN(I21)),"")</f>
        <v/>
      </c>
      <c r="AK22" s="108">
        <f>IFERROR(OFFSET($A$3,ROW(AJ19)*2,COLUMN(J21))-OFFSET($A$3,ROW(AJ19)*2-1,COLUMN(J21)),"")</f>
        <v/>
      </c>
      <c r="AL22" s="108">
        <f>IFERROR(OFFSET($A$3,ROW(AK19)*2,COLUMN(K21))-OFFSET($A$3,ROW(AK19)*2-1,COLUMN(K21)),"")</f>
        <v/>
      </c>
      <c r="AM22" s="108">
        <f>IFERROR(OFFSET($A$3,ROW(AL19)*2,COLUMN(L21))-OFFSET($A$3,ROW(AL19)*2-1,COLUMN(L21)),"")</f>
        <v/>
      </c>
      <c r="AN22" s="108">
        <f>IFERROR(OFFSET($A$3,ROW(AM19)*2,COLUMN(M21))-OFFSET($A$3,ROW(AM19)*2-1,COLUMN(M21)),"")</f>
        <v/>
      </c>
      <c r="AO22" s="108">
        <f>IFERROR(OFFSET($A$3,ROW(AN19)*2,COLUMN(N21))-OFFSET($A$3,ROW(AN19)*2-1,COLUMN(N21)),"")</f>
        <v/>
      </c>
      <c r="AP22" s="108">
        <f>IFERROR(OFFSET($A$3,ROW(AO19)*2,COLUMN(O21))-OFFSET($A$3,ROW(AO19)*2-1,COLUMN(O21)),"")</f>
        <v/>
      </c>
      <c r="AQ22" s="108">
        <f>IFERROR(OFFSET($A$3,ROW(AP19)*2,COLUMN(P21))-OFFSET($A$3,ROW(AP19)*2-1,COLUMN(P21)),"")</f>
        <v/>
      </c>
      <c r="AR22" s="108">
        <f>IFERROR(OFFSET($A$3,ROW(AQ19)*2,COLUMN(Q21))-OFFSET($A$3,ROW(AQ19)*2-1,COLUMN(Q21)),"")</f>
        <v/>
      </c>
      <c r="AS22" s="108">
        <f>IFERROR(OFFSET($A$3,ROW(AR19)*2,COLUMN(R21))-OFFSET($A$3,ROW(AR19)*2-1,COLUMN(R21)),"")</f>
        <v/>
      </c>
      <c r="AT22" s="108">
        <f>IFERROR(OFFSET($A$3,ROW(AS19)*2,COLUMN(S21))-OFFSET($A$3,ROW(AS19)*2-1,COLUMN(S21)),"")</f>
        <v/>
      </c>
      <c r="AU22" s="108">
        <f>IFERROR(OFFSET($A$3,ROW(AT19)*2,COLUMN(T21))-OFFSET($A$3,ROW(AT19)*2-1,COLUMN(T21)),"")</f>
        <v/>
      </c>
      <c r="AV22" s="108">
        <f>IFERROR(OFFSET($A$3,ROW(AU19)*2,COLUMN(U21))-OFFSET($A$3,ROW(AU19)*2-1,COLUMN(U21)),"")</f>
        <v/>
      </c>
      <c r="AW22" s="108">
        <f>IFERROR(OFFSET($A$3,ROW(AV19)*2,COLUMN(V21))-OFFSET($A$3,ROW(AV19)*2-1,COLUMN(V21)),"")</f>
        <v/>
      </c>
      <c r="AX22" s="108">
        <f>IFERROR(OFFSET($A$3,ROW(AW19)*2,COLUMN(W21))-OFFSET($A$3,ROW(AW19)*2-1,COLUMN(W21)),"")</f>
        <v/>
      </c>
      <c r="AY22" s="108">
        <f>IFERROR(OFFSET($A$3,ROW(AX19)*2,COLUMN(X21))-OFFSET($A$3,ROW(AX19)*2-1,COLUMN(X21)),"")</f>
        <v/>
      </c>
      <c r="AZ22" s="108">
        <f>IFERROR(OFFSET($A$3,ROW(AY19)*2,COLUMN(Y21))-OFFSET($A$3,ROW(AY19)*2-1,COLUMN(Y21)),"")</f>
        <v/>
      </c>
      <c r="BA22" s="108">
        <f>IFERROR(OFFSET($A$3,ROW(AZ19)*2,COLUMN(Z21))-OFFSET($A$3,ROW(AZ19)*2-1,COLUMN(Z21)),"")</f>
        <v/>
      </c>
      <c r="BB22" s="108">
        <f>IFERROR(OFFSET($A$3,ROW(BA19)*2,COLUMN(AA21))-OFFSET($A$3,ROW(BA19)*2-1,COLUMN(AA21)),"")</f>
        <v/>
      </c>
      <c r="BC22" s="108">
        <f>IFERROR(OFFSET($A$3,ROW(BB19)*2,COLUMN(AB21))-OFFSET($A$3,ROW(BB19)*2-1,COLUMN(AB21)),"")</f>
        <v/>
      </c>
    </row>
    <row r="23" customFormat="1" s="80">
      <c r="A23" s="97">
        <f>统调负荷24小时!A23</f>
        <v/>
      </c>
      <c r="B23" s="110" t="inlineStr">
        <is>
          <t>实际</t>
        </is>
      </c>
      <c r="C23" s="84">
        <f>IFERROR(AVERAGE(F23:AC23),"")</f>
        <v/>
      </c>
      <c r="D23" s="91">
        <f>IFERROR(MAX(F23:AC23),"")</f>
        <v/>
      </c>
      <c r="E23" s="91">
        <f>IFERROR(MIN(F23:AC23),"")</f>
        <v/>
      </c>
      <c r="F23" s="82">
        <f>IFERROR(AVERAGEIFS(统调负荷!$R:$R,统调负荷!$B:$B,F$3,统调负荷!$C:$C,$A23)/10,"")</f>
        <v/>
      </c>
      <c r="G23" s="82">
        <f>IFERROR(AVERAGEIFS(统调负荷!$R:$R,统调负荷!$B:$B,G$3,统调负荷!$C:$C,$A23)/10,"")</f>
        <v/>
      </c>
      <c r="H23" s="82">
        <f>IFERROR(AVERAGEIFS(统调负荷!$R:$R,统调负荷!$B:$B,H$3,统调负荷!$C:$C,$A23)/10,"")</f>
        <v/>
      </c>
      <c r="I23" s="82">
        <f>IFERROR(AVERAGEIFS(统调负荷!$R:$R,统调负荷!$B:$B,I$3,统调负荷!$C:$C,$A23)/10,"")</f>
        <v/>
      </c>
      <c r="J23" s="82">
        <f>IFERROR(AVERAGEIFS(统调负荷!$R:$R,统调负荷!$B:$B,J$3,统调负荷!$C:$C,$A23)/10,"")</f>
        <v/>
      </c>
      <c r="K23" s="82">
        <f>IFERROR(AVERAGEIFS(统调负荷!$R:$R,统调负荷!$B:$B,K$3,统调负荷!$C:$C,$A23)/10,"")</f>
        <v/>
      </c>
      <c r="L23" s="82">
        <f>IFERROR(AVERAGEIFS(统调负荷!$R:$R,统调负荷!$B:$B,L$3,统调负荷!$C:$C,$A23)/10,"")</f>
        <v/>
      </c>
      <c r="M23" s="82">
        <f>IFERROR(AVERAGEIFS(统调负荷!$R:$R,统调负荷!$B:$B,M$3,统调负荷!$C:$C,$A23)/10,"")</f>
        <v/>
      </c>
      <c r="N23" s="82">
        <f>IFERROR(AVERAGEIFS(统调负荷!$R:$R,统调负荷!$B:$B,N$3,统调负荷!$C:$C,$A23)/10,"")</f>
        <v/>
      </c>
      <c r="O23" s="82">
        <f>IFERROR(AVERAGEIFS(统调负荷!$R:$R,统调负荷!$B:$B,O$3,统调负荷!$C:$C,$A23)/10,"")</f>
        <v/>
      </c>
      <c r="P23" s="82">
        <f>IFERROR(AVERAGEIFS(统调负荷!$R:$R,统调负荷!$B:$B,P$3,统调负荷!$C:$C,$A23)/10,"")</f>
        <v/>
      </c>
      <c r="Q23" s="82">
        <f>IFERROR(AVERAGEIFS(统调负荷!$R:$R,统调负荷!$B:$B,Q$3,统调负荷!$C:$C,$A23)/10,"")</f>
        <v/>
      </c>
      <c r="R23" s="82">
        <f>IFERROR(AVERAGEIFS(统调负荷!$R:$R,统调负荷!$B:$B,R$3,统调负荷!$C:$C,$A23)/10,"")</f>
        <v/>
      </c>
      <c r="S23" s="82">
        <f>IFERROR(AVERAGEIFS(统调负荷!$R:$R,统调负荷!$B:$B,S$3,统调负荷!$C:$C,$A23)/10,"")</f>
        <v/>
      </c>
      <c r="T23" s="82">
        <f>IFERROR(AVERAGEIFS(统调负荷!$R:$R,统调负荷!$B:$B,T$3,统调负荷!$C:$C,$A23)/10,"")</f>
        <v/>
      </c>
      <c r="U23" s="82">
        <f>IFERROR(AVERAGEIFS(统调负荷!$R:$R,统调负荷!$B:$B,U$3,统调负荷!$C:$C,$A23)/10,"")</f>
        <v/>
      </c>
      <c r="V23" s="82">
        <f>IFERROR(AVERAGEIFS(统调负荷!$R:$R,统调负荷!$B:$B,V$3,统调负荷!$C:$C,$A23)/10,"")</f>
        <v/>
      </c>
      <c r="W23" s="82">
        <f>IFERROR(AVERAGEIFS(统调负荷!$R:$R,统调负荷!$B:$B,W$3,统调负荷!$C:$C,$A23)/10,"")</f>
        <v/>
      </c>
      <c r="X23" s="82">
        <f>IFERROR(AVERAGEIFS(统调负荷!$R:$R,统调负荷!$B:$B,X$3,统调负荷!$C:$C,$A23)/10,"")</f>
        <v/>
      </c>
      <c r="Y23" s="82">
        <f>IFERROR(AVERAGEIFS(统调负荷!$R:$R,统调负荷!$B:$B,Y$3,统调负荷!$C:$C,$A23)/10,"")</f>
        <v/>
      </c>
      <c r="Z23" s="82">
        <f>IFERROR(AVERAGEIFS(统调负荷!$R:$R,统调负荷!$B:$B,Z$3,统调负荷!$C:$C,$A23)/10,"")</f>
        <v/>
      </c>
      <c r="AA23" s="82">
        <f>IFERROR(AVERAGEIFS(统调负荷!$R:$R,统调负荷!$B:$B,AA$3,统调负荷!$C:$C,$A23)/10,"")</f>
        <v/>
      </c>
      <c r="AB23" s="82">
        <f>IFERROR(AVERAGEIFS(统调负荷!$R:$R,统调负荷!$B:$B,AB$3,统调负荷!$C:$C,$A23)/10,"")</f>
        <v/>
      </c>
      <c r="AC23" s="82">
        <f>IFERROR(AVERAGEIFS(统调负荷!$R:$R,统调负荷!$B:$B,AC$3,统调负荷!$C:$C,$A23)/10,"")</f>
        <v/>
      </c>
      <c r="AD23" s="82" t="n"/>
      <c r="AE23" s="23">
        <f>检修、备用和必开!$A21</f>
        <v/>
      </c>
      <c r="AF23" s="108">
        <f>IFERROR(OFFSET($A$3,ROW(AE20)*2,COLUMN(E22))-OFFSET($A$3,ROW(AE20)*2-1,COLUMN(E22)),"")</f>
        <v/>
      </c>
      <c r="AG23" s="108">
        <f>IFERROR(OFFSET($A$3,ROW(AF20)*2,COLUMN(F22))-OFFSET($A$3,ROW(AF20)*2-1,COLUMN(F22)),"")</f>
        <v/>
      </c>
      <c r="AH23" s="108">
        <f>IFERROR(OFFSET($A$3,ROW(AG20)*2,COLUMN(G22))-OFFSET($A$3,ROW(AG20)*2-1,COLUMN(G22)),"")</f>
        <v/>
      </c>
      <c r="AI23" s="108">
        <f>IFERROR(OFFSET($A$3,ROW(AH20)*2,COLUMN(H22))-OFFSET($A$3,ROW(AH20)*2-1,COLUMN(H22)),"")</f>
        <v/>
      </c>
      <c r="AJ23" s="108">
        <f>IFERROR(OFFSET($A$3,ROW(AI20)*2,COLUMN(I22))-OFFSET($A$3,ROW(AI20)*2-1,COLUMN(I22)),"")</f>
        <v/>
      </c>
      <c r="AK23" s="108">
        <f>IFERROR(OFFSET($A$3,ROW(AJ20)*2,COLUMN(J22))-OFFSET($A$3,ROW(AJ20)*2-1,COLUMN(J22)),"")</f>
        <v/>
      </c>
      <c r="AL23" s="108">
        <f>IFERROR(OFFSET($A$3,ROW(AK20)*2,COLUMN(K22))-OFFSET($A$3,ROW(AK20)*2-1,COLUMN(K22)),"")</f>
        <v/>
      </c>
      <c r="AM23" s="108">
        <f>IFERROR(OFFSET($A$3,ROW(AL20)*2,COLUMN(L22))-OFFSET($A$3,ROW(AL20)*2-1,COLUMN(L22)),"")</f>
        <v/>
      </c>
      <c r="AN23" s="108">
        <f>IFERROR(OFFSET($A$3,ROW(AM20)*2,COLUMN(M22))-OFFSET($A$3,ROW(AM20)*2-1,COLUMN(M22)),"")</f>
        <v/>
      </c>
      <c r="AO23" s="108">
        <f>IFERROR(OFFSET($A$3,ROW(AN20)*2,COLUMN(N22))-OFFSET($A$3,ROW(AN20)*2-1,COLUMN(N22)),"")</f>
        <v/>
      </c>
      <c r="AP23" s="108">
        <f>IFERROR(OFFSET($A$3,ROW(AO20)*2,COLUMN(O22))-OFFSET($A$3,ROW(AO20)*2-1,COLUMN(O22)),"")</f>
        <v/>
      </c>
      <c r="AQ23" s="108">
        <f>IFERROR(OFFSET($A$3,ROW(AP20)*2,COLUMN(P22))-OFFSET($A$3,ROW(AP20)*2-1,COLUMN(P22)),"")</f>
        <v/>
      </c>
      <c r="AR23" s="108">
        <f>IFERROR(OFFSET($A$3,ROW(AQ20)*2,COLUMN(Q22))-OFFSET($A$3,ROW(AQ20)*2-1,COLUMN(Q22)),"")</f>
        <v/>
      </c>
      <c r="AS23" s="108">
        <f>IFERROR(OFFSET($A$3,ROW(AR20)*2,COLUMN(R22))-OFFSET($A$3,ROW(AR20)*2-1,COLUMN(R22)),"")</f>
        <v/>
      </c>
      <c r="AT23" s="108">
        <f>IFERROR(OFFSET($A$3,ROW(AS20)*2,COLUMN(S22))-OFFSET($A$3,ROW(AS20)*2-1,COLUMN(S22)),"")</f>
        <v/>
      </c>
      <c r="AU23" s="108">
        <f>IFERROR(OFFSET($A$3,ROW(AT20)*2,COLUMN(T22))-OFFSET($A$3,ROW(AT20)*2-1,COLUMN(T22)),"")</f>
        <v/>
      </c>
      <c r="AV23" s="108">
        <f>IFERROR(OFFSET($A$3,ROW(AU20)*2,COLUMN(U22))-OFFSET($A$3,ROW(AU20)*2-1,COLUMN(U22)),"")</f>
        <v/>
      </c>
      <c r="AW23" s="108">
        <f>IFERROR(OFFSET($A$3,ROW(AV20)*2,COLUMN(V22))-OFFSET($A$3,ROW(AV20)*2-1,COLUMN(V22)),"")</f>
        <v/>
      </c>
      <c r="AX23" s="108">
        <f>IFERROR(OFFSET($A$3,ROW(AW20)*2,COLUMN(W22))-OFFSET($A$3,ROW(AW20)*2-1,COLUMN(W22)),"")</f>
        <v/>
      </c>
      <c r="AY23" s="108">
        <f>IFERROR(OFFSET($A$3,ROW(AX20)*2,COLUMN(X22))-OFFSET($A$3,ROW(AX20)*2-1,COLUMN(X22)),"")</f>
        <v/>
      </c>
      <c r="AZ23" s="108">
        <f>IFERROR(OFFSET($A$3,ROW(AY20)*2,COLUMN(Y22))-OFFSET($A$3,ROW(AY20)*2-1,COLUMN(Y22)),"")</f>
        <v/>
      </c>
      <c r="BA23" s="108">
        <f>IFERROR(OFFSET($A$3,ROW(AZ20)*2,COLUMN(Z22))-OFFSET($A$3,ROW(AZ20)*2-1,COLUMN(Z22)),"")</f>
        <v/>
      </c>
      <c r="BB23" s="108">
        <f>IFERROR(OFFSET($A$3,ROW(BA20)*2,COLUMN(AA22))-OFFSET($A$3,ROW(BA20)*2-1,COLUMN(AA22)),"")</f>
        <v/>
      </c>
      <c r="BC23" s="108">
        <f>IFERROR(OFFSET($A$3,ROW(BB20)*2,COLUMN(AB22))-OFFSET($A$3,ROW(BB20)*2-1,COLUMN(AB22)),"")</f>
        <v/>
      </c>
    </row>
    <row r="24" customFormat="1" s="80">
      <c r="A24" s="97">
        <f>统调负荷24小时!A24</f>
        <v/>
      </c>
      <c r="B24" s="110" t="inlineStr">
        <is>
          <t>预测</t>
        </is>
      </c>
      <c r="C24" s="84">
        <f>IFERROR(AVERAGE(F24:AC24),"")</f>
        <v/>
      </c>
      <c r="D24" s="91">
        <f>IFERROR(MAX(F24:AC24),"")</f>
        <v/>
      </c>
      <c r="E24" s="91">
        <f>IFERROR(MIN(F24:AC24),"")</f>
        <v/>
      </c>
      <c r="F24" s="82">
        <f>IFERROR(AVERAGEIFS(统调负荷!$I:$I,统调负荷!$B:$B,F$3,统调负荷!$C:$C,$A24)/10,"")</f>
        <v/>
      </c>
      <c r="G24" s="82">
        <f>IFERROR(AVERAGEIFS(统调负荷!$I:$I,统调负荷!$B:$B,G$3,统调负荷!$C:$C,$A24)/10,"")</f>
        <v/>
      </c>
      <c r="H24" s="82">
        <f>IFERROR(AVERAGEIFS(统调负荷!$I:$I,统调负荷!$B:$B,H$3,统调负荷!$C:$C,$A24)/10,"")</f>
        <v/>
      </c>
      <c r="I24" s="82">
        <f>IFERROR(AVERAGEIFS(统调负荷!$I:$I,统调负荷!$B:$B,I$3,统调负荷!$C:$C,$A24)/10,"")</f>
        <v/>
      </c>
      <c r="J24" s="82">
        <f>IFERROR(AVERAGEIFS(统调负荷!$I:$I,统调负荷!$B:$B,J$3,统调负荷!$C:$C,$A24)/10,"")</f>
        <v/>
      </c>
      <c r="K24" s="82">
        <f>IFERROR(AVERAGEIFS(统调负荷!$I:$I,统调负荷!$B:$B,K$3,统调负荷!$C:$C,$A24)/10,"")</f>
        <v/>
      </c>
      <c r="L24" s="82">
        <f>IFERROR(AVERAGEIFS(统调负荷!$I:$I,统调负荷!$B:$B,L$3,统调负荷!$C:$C,$A24)/10,"")</f>
        <v/>
      </c>
      <c r="M24" s="82">
        <f>IFERROR(AVERAGEIFS(统调负荷!$I:$I,统调负荷!$B:$B,M$3,统调负荷!$C:$C,$A24)/10,"")</f>
        <v/>
      </c>
      <c r="N24" s="82">
        <f>IFERROR(AVERAGEIFS(统调负荷!$I:$I,统调负荷!$B:$B,N$3,统调负荷!$C:$C,$A24)/10,"")</f>
        <v/>
      </c>
      <c r="O24" s="82">
        <f>IFERROR(AVERAGEIFS(统调负荷!$I:$I,统调负荷!$B:$B,O$3,统调负荷!$C:$C,$A24)/10,"")</f>
        <v/>
      </c>
      <c r="P24" s="82">
        <f>IFERROR(AVERAGEIFS(统调负荷!$I:$I,统调负荷!$B:$B,P$3,统调负荷!$C:$C,$A24)/10,"")</f>
        <v/>
      </c>
      <c r="Q24" s="82">
        <f>IFERROR(AVERAGEIFS(统调负荷!$I:$I,统调负荷!$B:$B,Q$3,统调负荷!$C:$C,$A24)/10,"")</f>
        <v/>
      </c>
      <c r="R24" s="82">
        <f>IFERROR(AVERAGEIFS(统调负荷!$I:$I,统调负荷!$B:$B,R$3,统调负荷!$C:$C,$A24)/10,"")</f>
        <v/>
      </c>
      <c r="S24" s="82">
        <f>IFERROR(AVERAGEIFS(统调负荷!$I:$I,统调负荷!$B:$B,S$3,统调负荷!$C:$C,$A24)/10,"")</f>
        <v/>
      </c>
      <c r="T24" s="82">
        <f>IFERROR(AVERAGEIFS(统调负荷!$I:$I,统调负荷!$B:$B,T$3,统调负荷!$C:$C,$A24)/10,"")</f>
        <v/>
      </c>
      <c r="U24" s="82">
        <f>IFERROR(AVERAGEIFS(统调负荷!$I:$I,统调负荷!$B:$B,U$3,统调负荷!$C:$C,$A24)/10,"")</f>
        <v/>
      </c>
      <c r="V24" s="82">
        <f>IFERROR(AVERAGEIFS(统调负荷!$I:$I,统调负荷!$B:$B,V$3,统调负荷!$C:$C,$A24)/10,"")</f>
        <v/>
      </c>
      <c r="W24" s="82">
        <f>IFERROR(AVERAGEIFS(统调负荷!$I:$I,统调负荷!$B:$B,W$3,统调负荷!$C:$C,$A24)/10,"")</f>
        <v/>
      </c>
      <c r="X24" s="82">
        <f>IFERROR(AVERAGEIFS(统调负荷!$I:$I,统调负荷!$B:$B,X$3,统调负荷!$C:$C,$A24)/10,"")</f>
        <v/>
      </c>
      <c r="Y24" s="82">
        <f>IFERROR(AVERAGEIFS(统调负荷!$I:$I,统调负荷!$B:$B,Y$3,统调负荷!$C:$C,$A24)/10,"")</f>
        <v/>
      </c>
      <c r="Z24" s="82">
        <f>IFERROR(AVERAGEIFS(统调负荷!$I:$I,统调负荷!$B:$B,Z$3,统调负荷!$C:$C,$A24)/10,"")</f>
        <v/>
      </c>
      <c r="AA24" s="82">
        <f>IFERROR(AVERAGEIFS(统调负荷!$I:$I,统调负荷!$B:$B,AA$3,统调负荷!$C:$C,$A24)/10,"")</f>
        <v/>
      </c>
      <c r="AB24" s="82">
        <f>IFERROR(AVERAGEIFS(统调负荷!$I:$I,统调负荷!$B:$B,AB$3,统调负荷!$C:$C,$A24)/10,"")</f>
        <v/>
      </c>
      <c r="AC24" s="82">
        <f>IFERROR(AVERAGEIFS(统调负荷!$I:$I,统调负荷!$B:$B,AC$3,统调负荷!$C:$C,$A24)/10,"")</f>
        <v/>
      </c>
      <c r="AD24" s="82" t="n"/>
      <c r="AE24" s="23">
        <f>检修、备用和必开!$A22</f>
        <v/>
      </c>
      <c r="AF24" s="108">
        <f>IFERROR(OFFSET($A$3,ROW(AE21)*2,COLUMN(E23))-OFFSET($A$3,ROW(AE21)*2-1,COLUMN(E23)),"")</f>
        <v/>
      </c>
      <c r="AG24" s="108">
        <f>IFERROR(OFFSET($A$3,ROW(AF21)*2,COLUMN(F23))-OFFSET($A$3,ROW(AF21)*2-1,COLUMN(F23)),"")</f>
        <v/>
      </c>
      <c r="AH24" s="108">
        <f>IFERROR(OFFSET($A$3,ROW(AG21)*2,COLUMN(G23))-OFFSET($A$3,ROW(AG21)*2-1,COLUMN(G23)),"")</f>
        <v/>
      </c>
      <c r="AI24" s="108">
        <f>IFERROR(OFFSET($A$3,ROW(AH21)*2,COLUMN(H23))-OFFSET($A$3,ROW(AH21)*2-1,COLUMN(H23)),"")</f>
        <v/>
      </c>
      <c r="AJ24" s="108">
        <f>IFERROR(OFFSET($A$3,ROW(AI21)*2,COLUMN(I23))-OFFSET($A$3,ROW(AI21)*2-1,COLUMN(I23)),"")</f>
        <v/>
      </c>
      <c r="AK24" s="108">
        <f>IFERROR(OFFSET($A$3,ROW(AJ21)*2,COLUMN(J23))-OFFSET($A$3,ROW(AJ21)*2-1,COLUMN(J23)),"")</f>
        <v/>
      </c>
      <c r="AL24" s="108">
        <f>IFERROR(OFFSET($A$3,ROW(AK21)*2,COLUMN(K23))-OFFSET($A$3,ROW(AK21)*2-1,COLUMN(K23)),"")</f>
        <v/>
      </c>
      <c r="AM24" s="108">
        <f>IFERROR(OFFSET($A$3,ROW(AL21)*2,COLUMN(L23))-OFFSET($A$3,ROW(AL21)*2-1,COLUMN(L23)),"")</f>
        <v/>
      </c>
      <c r="AN24" s="108">
        <f>IFERROR(OFFSET($A$3,ROW(AM21)*2,COLUMN(M23))-OFFSET($A$3,ROW(AM21)*2-1,COLUMN(M23)),"")</f>
        <v/>
      </c>
      <c r="AO24" s="108">
        <f>IFERROR(OFFSET($A$3,ROW(AN21)*2,COLUMN(N23))-OFFSET($A$3,ROW(AN21)*2-1,COLUMN(N23)),"")</f>
        <v/>
      </c>
      <c r="AP24" s="108">
        <f>IFERROR(OFFSET($A$3,ROW(AO21)*2,COLUMN(O23))-OFFSET($A$3,ROW(AO21)*2-1,COLUMN(O23)),"")</f>
        <v/>
      </c>
      <c r="AQ24" s="108">
        <f>IFERROR(OFFSET($A$3,ROW(AP21)*2,COLUMN(P23))-OFFSET($A$3,ROW(AP21)*2-1,COLUMN(P23)),"")</f>
        <v/>
      </c>
      <c r="AR24" s="108">
        <f>IFERROR(OFFSET($A$3,ROW(AQ21)*2,COLUMN(Q23))-OFFSET($A$3,ROW(AQ21)*2-1,COLUMN(Q23)),"")</f>
        <v/>
      </c>
      <c r="AS24" s="108">
        <f>IFERROR(OFFSET($A$3,ROW(AR21)*2,COLUMN(R23))-OFFSET($A$3,ROW(AR21)*2-1,COLUMN(R23)),"")</f>
        <v/>
      </c>
      <c r="AT24" s="108">
        <f>IFERROR(OFFSET($A$3,ROW(AS21)*2,COLUMN(S23))-OFFSET($A$3,ROW(AS21)*2-1,COLUMN(S23)),"")</f>
        <v/>
      </c>
      <c r="AU24" s="108">
        <f>IFERROR(OFFSET($A$3,ROW(AT21)*2,COLUMN(T23))-OFFSET($A$3,ROW(AT21)*2-1,COLUMN(T23)),"")</f>
        <v/>
      </c>
      <c r="AV24" s="108">
        <f>IFERROR(OFFSET($A$3,ROW(AU21)*2,COLUMN(U23))-OFFSET($A$3,ROW(AU21)*2-1,COLUMN(U23)),"")</f>
        <v/>
      </c>
      <c r="AW24" s="108">
        <f>IFERROR(OFFSET($A$3,ROW(AV21)*2,COLUMN(V23))-OFFSET($A$3,ROW(AV21)*2-1,COLUMN(V23)),"")</f>
        <v/>
      </c>
      <c r="AX24" s="108">
        <f>IFERROR(OFFSET($A$3,ROW(AW21)*2,COLUMN(W23))-OFFSET($A$3,ROW(AW21)*2-1,COLUMN(W23)),"")</f>
        <v/>
      </c>
      <c r="AY24" s="108">
        <f>IFERROR(OFFSET($A$3,ROW(AX21)*2,COLUMN(X23))-OFFSET($A$3,ROW(AX21)*2-1,COLUMN(X23)),"")</f>
        <v/>
      </c>
      <c r="AZ24" s="108">
        <f>IFERROR(OFFSET($A$3,ROW(AY21)*2,COLUMN(Y23))-OFFSET($A$3,ROW(AY21)*2-1,COLUMN(Y23)),"")</f>
        <v/>
      </c>
      <c r="BA24" s="108">
        <f>IFERROR(OFFSET($A$3,ROW(AZ21)*2,COLUMN(Z23))-OFFSET($A$3,ROW(AZ21)*2-1,COLUMN(Z23)),"")</f>
        <v/>
      </c>
      <c r="BB24" s="108">
        <f>IFERROR(OFFSET($A$3,ROW(BA21)*2,COLUMN(AA23))-OFFSET($A$3,ROW(BA21)*2-1,COLUMN(AA23)),"")</f>
        <v/>
      </c>
      <c r="BC24" s="108">
        <f>IFERROR(OFFSET($A$3,ROW(BB21)*2,COLUMN(AB23))-OFFSET($A$3,ROW(BB21)*2-1,COLUMN(AB23)),"")</f>
        <v/>
      </c>
    </row>
    <row r="25" customFormat="1" s="80">
      <c r="A25" s="97">
        <f>统调负荷24小时!A25</f>
        <v/>
      </c>
      <c r="B25" s="110" t="inlineStr">
        <is>
          <t>实际</t>
        </is>
      </c>
      <c r="C25" s="84">
        <f>IFERROR(AVERAGE(F25:AC25),"")</f>
        <v/>
      </c>
      <c r="D25" s="91">
        <f>IFERROR(MAX(F25:AC25),"")</f>
        <v/>
      </c>
      <c r="E25" s="91">
        <f>IFERROR(MIN(F25:AC25),"")</f>
        <v/>
      </c>
      <c r="F25" s="82">
        <f>IFERROR(AVERAGEIFS(统调负荷!$R:$R,统调负荷!$B:$B,F$3,统调负荷!$C:$C,$A25)/10,"")</f>
        <v/>
      </c>
      <c r="G25" s="82">
        <f>IFERROR(AVERAGEIFS(统调负荷!$R:$R,统调负荷!$B:$B,G$3,统调负荷!$C:$C,$A25)/10,"")</f>
        <v/>
      </c>
      <c r="H25" s="82">
        <f>IFERROR(AVERAGEIFS(统调负荷!$R:$R,统调负荷!$B:$B,H$3,统调负荷!$C:$C,$A25)/10,"")</f>
        <v/>
      </c>
      <c r="I25" s="82">
        <f>IFERROR(AVERAGEIFS(统调负荷!$R:$R,统调负荷!$B:$B,I$3,统调负荷!$C:$C,$A25)/10,"")</f>
        <v/>
      </c>
      <c r="J25" s="82">
        <f>IFERROR(AVERAGEIFS(统调负荷!$R:$R,统调负荷!$B:$B,J$3,统调负荷!$C:$C,$A25)/10,"")</f>
        <v/>
      </c>
      <c r="K25" s="82">
        <f>IFERROR(AVERAGEIFS(统调负荷!$R:$R,统调负荷!$B:$B,K$3,统调负荷!$C:$C,$A25)/10,"")</f>
        <v/>
      </c>
      <c r="L25" s="82">
        <f>IFERROR(AVERAGEIFS(统调负荷!$R:$R,统调负荷!$B:$B,L$3,统调负荷!$C:$C,$A25)/10,"")</f>
        <v/>
      </c>
      <c r="M25" s="82">
        <f>IFERROR(AVERAGEIFS(统调负荷!$R:$R,统调负荷!$B:$B,M$3,统调负荷!$C:$C,$A25)/10,"")</f>
        <v/>
      </c>
      <c r="N25" s="82">
        <f>IFERROR(AVERAGEIFS(统调负荷!$R:$R,统调负荷!$B:$B,N$3,统调负荷!$C:$C,$A25)/10,"")</f>
        <v/>
      </c>
      <c r="O25" s="82">
        <f>IFERROR(AVERAGEIFS(统调负荷!$R:$R,统调负荷!$B:$B,O$3,统调负荷!$C:$C,$A25)/10,"")</f>
        <v/>
      </c>
      <c r="P25" s="82">
        <f>IFERROR(AVERAGEIFS(统调负荷!$R:$R,统调负荷!$B:$B,P$3,统调负荷!$C:$C,$A25)/10,"")</f>
        <v/>
      </c>
      <c r="Q25" s="82">
        <f>IFERROR(AVERAGEIFS(统调负荷!$R:$R,统调负荷!$B:$B,Q$3,统调负荷!$C:$C,$A25)/10,"")</f>
        <v/>
      </c>
      <c r="R25" s="82">
        <f>IFERROR(AVERAGEIFS(统调负荷!$R:$R,统调负荷!$B:$B,R$3,统调负荷!$C:$C,$A25)/10,"")</f>
        <v/>
      </c>
      <c r="S25" s="82">
        <f>IFERROR(AVERAGEIFS(统调负荷!$R:$R,统调负荷!$B:$B,S$3,统调负荷!$C:$C,$A25)/10,"")</f>
        <v/>
      </c>
      <c r="T25" s="82">
        <f>IFERROR(AVERAGEIFS(统调负荷!$R:$R,统调负荷!$B:$B,T$3,统调负荷!$C:$C,$A25)/10,"")</f>
        <v/>
      </c>
      <c r="U25" s="82">
        <f>IFERROR(AVERAGEIFS(统调负荷!$R:$R,统调负荷!$B:$B,U$3,统调负荷!$C:$C,$A25)/10,"")</f>
        <v/>
      </c>
      <c r="V25" s="82">
        <f>IFERROR(AVERAGEIFS(统调负荷!$R:$R,统调负荷!$B:$B,V$3,统调负荷!$C:$C,$A25)/10,"")</f>
        <v/>
      </c>
      <c r="W25" s="82">
        <f>IFERROR(AVERAGEIFS(统调负荷!$R:$R,统调负荷!$B:$B,W$3,统调负荷!$C:$C,$A25)/10,"")</f>
        <v/>
      </c>
      <c r="X25" s="82">
        <f>IFERROR(AVERAGEIFS(统调负荷!$R:$R,统调负荷!$B:$B,X$3,统调负荷!$C:$C,$A25)/10,"")</f>
        <v/>
      </c>
      <c r="Y25" s="82">
        <f>IFERROR(AVERAGEIFS(统调负荷!$R:$R,统调负荷!$B:$B,Y$3,统调负荷!$C:$C,$A25)/10,"")</f>
        <v/>
      </c>
      <c r="Z25" s="82">
        <f>IFERROR(AVERAGEIFS(统调负荷!$R:$R,统调负荷!$B:$B,Z$3,统调负荷!$C:$C,$A25)/10,"")</f>
        <v/>
      </c>
      <c r="AA25" s="82">
        <f>IFERROR(AVERAGEIFS(统调负荷!$R:$R,统调负荷!$B:$B,AA$3,统调负荷!$C:$C,$A25)/10,"")</f>
        <v/>
      </c>
      <c r="AB25" s="82">
        <f>IFERROR(AVERAGEIFS(统调负荷!$R:$R,统调负荷!$B:$B,AB$3,统调负荷!$C:$C,$A25)/10,"")</f>
        <v/>
      </c>
      <c r="AC25" s="82">
        <f>IFERROR(AVERAGEIFS(统调负荷!$R:$R,统调负荷!$B:$B,AC$3,统调负荷!$C:$C,$A25)/10,"")</f>
        <v/>
      </c>
      <c r="AD25" s="82" t="n"/>
      <c r="AE25" s="23">
        <f>检修、备用和必开!$A23</f>
        <v/>
      </c>
      <c r="AF25" s="108">
        <f>IFERROR(OFFSET($A$3,ROW(AE22)*2,COLUMN(E24))-OFFSET($A$3,ROW(AE22)*2-1,COLUMN(E24)),"")</f>
        <v/>
      </c>
      <c r="AG25" s="108">
        <f>IFERROR(OFFSET($A$3,ROW(AF22)*2,COLUMN(F24))-OFFSET($A$3,ROW(AF22)*2-1,COLUMN(F24)),"")</f>
        <v/>
      </c>
      <c r="AH25" s="108">
        <f>IFERROR(OFFSET($A$3,ROW(AG22)*2,COLUMN(G24))-OFFSET($A$3,ROW(AG22)*2-1,COLUMN(G24)),"")</f>
        <v/>
      </c>
      <c r="AI25" s="108">
        <f>IFERROR(OFFSET($A$3,ROW(AH22)*2,COLUMN(H24))-OFFSET($A$3,ROW(AH22)*2-1,COLUMN(H24)),"")</f>
        <v/>
      </c>
      <c r="AJ25" s="108">
        <f>IFERROR(OFFSET($A$3,ROW(AI22)*2,COLUMN(I24))-OFFSET($A$3,ROW(AI22)*2-1,COLUMN(I24)),"")</f>
        <v/>
      </c>
      <c r="AK25" s="108">
        <f>IFERROR(OFFSET($A$3,ROW(AJ22)*2,COLUMN(J24))-OFFSET($A$3,ROW(AJ22)*2-1,COLUMN(J24)),"")</f>
        <v/>
      </c>
      <c r="AL25" s="108">
        <f>IFERROR(OFFSET($A$3,ROW(AK22)*2,COLUMN(K24))-OFFSET($A$3,ROW(AK22)*2-1,COLUMN(K24)),"")</f>
        <v/>
      </c>
      <c r="AM25" s="108">
        <f>IFERROR(OFFSET($A$3,ROW(AL22)*2,COLUMN(L24))-OFFSET($A$3,ROW(AL22)*2-1,COLUMN(L24)),"")</f>
        <v/>
      </c>
      <c r="AN25" s="108">
        <f>IFERROR(OFFSET($A$3,ROW(AM22)*2,COLUMN(M24))-OFFSET($A$3,ROW(AM22)*2-1,COLUMN(M24)),"")</f>
        <v/>
      </c>
      <c r="AO25" s="108">
        <f>IFERROR(OFFSET($A$3,ROW(AN22)*2,COLUMN(N24))-OFFSET($A$3,ROW(AN22)*2-1,COLUMN(N24)),"")</f>
        <v/>
      </c>
      <c r="AP25" s="108">
        <f>IFERROR(OFFSET($A$3,ROW(AO22)*2,COLUMN(O24))-OFFSET($A$3,ROW(AO22)*2-1,COLUMN(O24)),"")</f>
        <v/>
      </c>
      <c r="AQ25" s="108">
        <f>IFERROR(OFFSET($A$3,ROW(AP22)*2,COLUMN(P24))-OFFSET($A$3,ROW(AP22)*2-1,COLUMN(P24)),"")</f>
        <v/>
      </c>
      <c r="AR25" s="108">
        <f>IFERROR(OFFSET($A$3,ROW(AQ22)*2,COLUMN(Q24))-OFFSET($A$3,ROW(AQ22)*2-1,COLUMN(Q24)),"")</f>
        <v/>
      </c>
      <c r="AS25" s="108">
        <f>IFERROR(OFFSET($A$3,ROW(AR22)*2,COLUMN(R24))-OFFSET($A$3,ROW(AR22)*2-1,COLUMN(R24)),"")</f>
        <v/>
      </c>
      <c r="AT25" s="108">
        <f>IFERROR(OFFSET($A$3,ROW(AS22)*2,COLUMN(S24))-OFFSET($A$3,ROW(AS22)*2-1,COLUMN(S24)),"")</f>
        <v/>
      </c>
      <c r="AU25" s="108">
        <f>IFERROR(OFFSET($A$3,ROW(AT22)*2,COLUMN(T24))-OFFSET($A$3,ROW(AT22)*2-1,COLUMN(T24)),"")</f>
        <v/>
      </c>
      <c r="AV25" s="108">
        <f>IFERROR(OFFSET($A$3,ROW(AU22)*2,COLUMN(U24))-OFFSET($A$3,ROW(AU22)*2-1,COLUMN(U24)),"")</f>
        <v/>
      </c>
      <c r="AW25" s="108">
        <f>IFERROR(OFFSET($A$3,ROW(AV22)*2,COLUMN(V24))-OFFSET($A$3,ROW(AV22)*2-1,COLUMN(V24)),"")</f>
        <v/>
      </c>
      <c r="AX25" s="108">
        <f>IFERROR(OFFSET($A$3,ROW(AW22)*2,COLUMN(W24))-OFFSET($A$3,ROW(AW22)*2-1,COLUMN(W24)),"")</f>
        <v/>
      </c>
      <c r="AY25" s="108">
        <f>IFERROR(OFFSET($A$3,ROW(AX22)*2,COLUMN(X24))-OFFSET($A$3,ROW(AX22)*2-1,COLUMN(X24)),"")</f>
        <v/>
      </c>
      <c r="AZ25" s="108">
        <f>IFERROR(OFFSET($A$3,ROW(AY22)*2,COLUMN(Y24))-OFFSET($A$3,ROW(AY22)*2-1,COLUMN(Y24)),"")</f>
        <v/>
      </c>
      <c r="BA25" s="108">
        <f>IFERROR(OFFSET($A$3,ROW(AZ22)*2,COLUMN(Z24))-OFFSET($A$3,ROW(AZ22)*2-1,COLUMN(Z24)),"")</f>
        <v/>
      </c>
      <c r="BB25" s="108">
        <f>IFERROR(OFFSET($A$3,ROW(BA22)*2,COLUMN(AA24))-OFFSET($A$3,ROW(BA22)*2-1,COLUMN(AA24)),"")</f>
        <v/>
      </c>
      <c r="BC25" s="108">
        <f>IFERROR(OFFSET($A$3,ROW(BB22)*2,COLUMN(AB24))-OFFSET($A$3,ROW(BB22)*2-1,COLUMN(AB24)),"")</f>
        <v/>
      </c>
    </row>
    <row r="26" customFormat="1" s="80">
      <c r="A26" s="97">
        <f>统调负荷24小时!A26</f>
        <v/>
      </c>
      <c r="B26" s="110" t="inlineStr">
        <is>
          <t>预测</t>
        </is>
      </c>
      <c r="C26" s="84">
        <f>IFERROR(AVERAGE(F26:AC26),"")</f>
        <v/>
      </c>
      <c r="D26" s="91">
        <f>IFERROR(MAX(F26:AC26),"")</f>
        <v/>
      </c>
      <c r="E26" s="91">
        <f>IFERROR(MIN(F26:AC26),"")</f>
        <v/>
      </c>
      <c r="F26" s="82">
        <f>IFERROR(AVERAGEIFS(统调负荷!$I:$I,统调负荷!$B:$B,F$3,统调负荷!$C:$C,$A26)/10,"")</f>
        <v/>
      </c>
      <c r="G26" s="82">
        <f>IFERROR(AVERAGEIFS(统调负荷!$I:$I,统调负荷!$B:$B,G$3,统调负荷!$C:$C,$A26)/10,"")</f>
        <v/>
      </c>
      <c r="H26" s="82">
        <f>IFERROR(AVERAGEIFS(统调负荷!$I:$I,统调负荷!$B:$B,H$3,统调负荷!$C:$C,$A26)/10,"")</f>
        <v/>
      </c>
      <c r="I26" s="82">
        <f>IFERROR(AVERAGEIFS(统调负荷!$I:$I,统调负荷!$B:$B,I$3,统调负荷!$C:$C,$A26)/10,"")</f>
        <v/>
      </c>
      <c r="J26" s="82">
        <f>IFERROR(AVERAGEIFS(统调负荷!$I:$I,统调负荷!$B:$B,J$3,统调负荷!$C:$C,$A26)/10,"")</f>
        <v/>
      </c>
      <c r="K26" s="82">
        <f>IFERROR(AVERAGEIFS(统调负荷!$I:$I,统调负荷!$B:$B,K$3,统调负荷!$C:$C,$A26)/10,"")</f>
        <v/>
      </c>
      <c r="L26" s="82">
        <f>IFERROR(AVERAGEIFS(统调负荷!$I:$I,统调负荷!$B:$B,L$3,统调负荷!$C:$C,$A26)/10,"")</f>
        <v/>
      </c>
      <c r="M26" s="82">
        <f>IFERROR(AVERAGEIFS(统调负荷!$I:$I,统调负荷!$B:$B,M$3,统调负荷!$C:$C,$A26)/10,"")</f>
        <v/>
      </c>
      <c r="N26" s="82">
        <f>IFERROR(AVERAGEIFS(统调负荷!$I:$I,统调负荷!$B:$B,N$3,统调负荷!$C:$C,$A26)/10,"")</f>
        <v/>
      </c>
      <c r="O26" s="82">
        <f>IFERROR(AVERAGEIFS(统调负荷!$I:$I,统调负荷!$B:$B,O$3,统调负荷!$C:$C,$A26)/10,"")</f>
        <v/>
      </c>
      <c r="P26" s="82">
        <f>IFERROR(AVERAGEIFS(统调负荷!$I:$I,统调负荷!$B:$B,P$3,统调负荷!$C:$C,$A26)/10,"")</f>
        <v/>
      </c>
      <c r="Q26" s="82">
        <f>IFERROR(AVERAGEIFS(统调负荷!$I:$I,统调负荷!$B:$B,Q$3,统调负荷!$C:$C,$A26)/10,"")</f>
        <v/>
      </c>
      <c r="R26" s="82">
        <f>IFERROR(AVERAGEIFS(统调负荷!$I:$I,统调负荷!$B:$B,R$3,统调负荷!$C:$C,$A26)/10,"")</f>
        <v/>
      </c>
      <c r="S26" s="82">
        <f>IFERROR(AVERAGEIFS(统调负荷!$I:$I,统调负荷!$B:$B,S$3,统调负荷!$C:$C,$A26)/10,"")</f>
        <v/>
      </c>
      <c r="T26" s="82">
        <f>IFERROR(AVERAGEIFS(统调负荷!$I:$I,统调负荷!$B:$B,T$3,统调负荷!$C:$C,$A26)/10,"")</f>
        <v/>
      </c>
      <c r="U26" s="82">
        <f>IFERROR(AVERAGEIFS(统调负荷!$I:$I,统调负荷!$B:$B,U$3,统调负荷!$C:$C,$A26)/10,"")</f>
        <v/>
      </c>
      <c r="V26" s="82">
        <f>IFERROR(AVERAGEIFS(统调负荷!$I:$I,统调负荷!$B:$B,V$3,统调负荷!$C:$C,$A26)/10,"")</f>
        <v/>
      </c>
      <c r="W26" s="82">
        <f>IFERROR(AVERAGEIFS(统调负荷!$I:$I,统调负荷!$B:$B,W$3,统调负荷!$C:$C,$A26)/10,"")</f>
        <v/>
      </c>
      <c r="X26" s="82">
        <f>IFERROR(AVERAGEIFS(统调负荷!$I:$I,统调负荷!$B:$B,X$3,统调负荷!$C:$C,$A26)/10,"")</f>
        <v/>
      </c>
      <c r="Y26" s="82">
        <f>IFERROR(AVERAGEIFS(统调负荷!$I:$I,统调负荷!$B:$B,Y$3,统调负荷!$C:$C,$A26)/10,"")</f>
        <v/>
      </c>
      <c r="Z26" s="82">
        <f>IFERROR(AVERAGEIFS(统调负荷!$I:$I,统调负荷!$B:$B,Z$3,统调负荷!$C:$C,$A26)/10,"")</f>
        <v/>
      </c>
      <c r="AA26" s="82">
        <f>IFERROR(AVERAGEIFS(统调负荷!$I:$I,统调负荷!$B:$B,AA$3,统调负荷!$C:$C,$A26)/10,"")</f>
        <v/>
      </c>
      <c r="AB26" s="82">
        <f>IFERROR(AVERAGEIFS(统调负荷!$I:$I,统调负荷!$B:$B,AB$3,统调负荷!$C:$C,$A26)/10,"")</f>
        <v/>
      </c>
      <c r="AC26" s="82">
        <f>IFERROR(AVERAGEIFS(统调负荷!$I:$I,统调负荷!$B:$B,AC$3,统调负荷!$C:$C,$A26)/10,"")</f>
        <v/>
      </c>
      <c r="AD26" s="82" t="n"/>
      <c r="AE26" s="23">
        <f>检修、备用和必开!$A24</f>
        <v/>
      </c>
      <c r="AF26" s="108">
        <f>IFERROR(OFFSET($A$3,ROW(AE23)*2,COLUMN(E25))-OFFSET($A$3,ROW(AE23)*2-1,COLUMN(E25)),"")</f>
        <v/>
      </c>
      <c r="AG26" s="108">
        <f>IFERROR(OFFSET($A$3,ROW(AF23)*2,COLUMN(F25))-OFFSET($A$3,ROW(AF23)*2-1,COLUMN(F25)),"")</f>
        <v/>
      </c>
      <c r="AH26" s="108">
        <f>IFERROR(OFFSET($A$3,ROW(AG23)*2,COLUMN(G25))-OFFSET($A$3,ROW(AG23)*2-1,COLUMN(G25)),"")</f>
        <v/>
      </c>
      <c r="AI26" s="108">
        <f>IFERROR(OFFSET($A$3,ROW(AH23)*2,COLUMN(H25))-OFFSET($A$3,ROW(AH23)*2-1,COLUMN(H25)),"")</f>
        <v/>
      </c>
      <c r="AJ26" s="108">
        <f>IFERROR(OFFSET($A$3,ROW(AI23)*2,COLUMN(I25))-OFFSET($A$3,ROW(AI23)*2-1,COLUMN(I25)),"")</f>
        <v/>
      </c>
      <c r="AK26" s="108">
        <f>IFERROR(OFFSET($A$3,ROW(AJ23)*2,COLUMN(J25))-OFFSET($A$3,ROW(AJ23)*2-1,COLUMN(J25)),"")</f>
        <v/>
      </c>
      <c r="AL26" s="108">
        <f>IFERROR(OFFSET($A$3,ROW(AK23)*2,COLUMN(K25))-OFFSET($A$3,ROW(AK23)*2-1,COLUMN(K25)),"")</f>
        <v/>
      </c>
      <c r="AM26" s="108">
        <f>IFERROR(OFFSET($A$3,ROW(AL23)*2,COLUMN(L25))-OFFSET($A$3,ROW(AL23)*2-1,COLUMN(L25)),"")</f>
        <v/>
      </c>
      <c r="AN26" s="108">
        <f>IFERROR(OFFSET($A$3,ROW(AM23)*2,COLUMN(M25))-OFFSET($A$3,ROW(AM23)*2-1,COLUMN(M25)),"")</f>
        <v/>
      </c>
      <c r="AO26" s="108">
        <f>IFERROR(OFFSET($A$3,ROW(AN23)*2,COLUMN(N25))-OFFSET($A$3,ROW(AN23)*2-1,COLUMN(N25)),"")</f>
        <v/>
      </c>
      <c r="AP26" s="108">
        <f>IFERROR(OFFSET($A$3,ROW(AO23)*2,COLUMN(O25))-OFFSET($A$3,ROW(AO23)*2-1,COLUMN(O25)),"")</f>
        <v/>
      </c>
      <c r="AQ26" s="108">
        <f>IFERROR(OFFSET($A$3,ROW(AP23)*2,COLUMN(P25))-OFFSET($A$3,ROW(AP23)*2-1,COLUMN(P25)),"")</f>
        <v/>
      </c>
      <c r="AR26" s="108">
        <f>IFERROR(OFFSET($A$3,ROW(AQ23)*2,COLUMN(Q25))-OFFSET($A$3,ROW(AQ23)*2-1,COLUMN(Q25)),"")</f>
        <v/>
      </c>
      <c r="AS26" s="108">
        <f>IFERROR(OFFSET($A$3,ROW(AR23)*2,COLUMN(R25))-OFFSET($A$3,ROW(AR23)*2-1,COLUMN(R25)),"")</f>
        <v/>
      </c>
      <c r="AT26" s="108">
        <f>IFERROR(OFFSET($A$3,ROW(AS23)*2,COLUMN(S25))-OFFSET($A$3,ROW(AS23)*2-1,COLUMN(S25)),"")</f>
        <v/>
      </c>
      <c r="AU26" s="108">
        <f>IFERROR(OFFSET($A$3,ROW(AT23)*2,COLUMN(T25))-OFFSET($A$3,ROW(AT23)*2-1,COLUMN(T25)),"")</f>
        <v/>
      </c>
      <c r="AV26" s="108">
        <f>IFERROR(OFFSET($A$3,ROW(AU23)*2,COLUMN(U25))-OFFSET($A$3,ROW(AU23)*2-1,COLUMN(U25)),"")</f>
        <v/>
      </c>
      <c r="AW26" s="108">
        <f>IFERROR(OFFSET($A$3,ROW(AV23)*2,COLUMN(V25))-OFFSET($A$3,ROW(AV23)*2-1,COLUMN(V25)),"")</f>
        <v/>
      </c>
      <c r="AX26" s="108">
        <f>IFERROR(OFFSET($A$3,ROW(AW23)*2,COLUMN(W25))-OFFSET($A$3,ROW(AW23)*2-1,COLUMN(W25)),"")</f>
        <v/>
      </c>
      <c r="AY26" s="108">
        <f>IFERROR(OFFSET($A$3,ROW(AX23)*2,COLUMN(X25))-OFFSET($A$3,ROW(AX23)*2-1,COLUMN(X25)),"")</f>
        <v/>
      </c>
      <c r="AZ26" s="108">
        <f>IFERROR(OFFSET($A$3,ROW(AY23)*2,COLUMN(Y25))-OFFSET($A$3,ROW(AY23)*2-1,COLUMN(Y25)),"")</f>
        <v/>
      </c>
      <c r="BA26" s="108">
        <f>IFERROR(OFFSET($A$3,ROW(AZ23)*2,COLUMN(Z25))-OFFSET($A$3,ROW(AZ23)*2-1,COLUMN(Z25)),"")</f>
        <v/>
      </c>
      <c r="BB26" s="108">
        <f>IFERROR(OFFSET($A$3,ROW(BA23)*2,COLUMN(AA25))-OFFSET($A$3,ROW(BA23)*2-1,COLUMN(AA25)),"")</f>
        <v/>
      </c>
      <c r="BC26" s="108">
        <f>IFERROR(OFFSET($A$3,ROW(BB23)*2,COLUMN(AB25))-OFFSET($A$3,ROW(BB23)*2-1,COLUMN(AB25)),"")</f>
        <v/>
      </c>
    </row>
    <row r="27" customFormat="1" s="80">
      <c r="A27" s="97">
        <f>统调负荷24小时!A27</f>
        <v/>
      </c>
      <c r="B27" s="110" t="inlineStr">
        <is>
          <t>实际</t>
        </is>
      </c>
      <c r="C27" s="84">
        <f>IFERROR(AVERAGE(F27:AC27),"")</f>
        <v/>
      </c>
      <c r="D27" s="91">
        <f>IFERROR(MAX(F27:AC27),"")</f>
        <v/>
      </c>
      <c r="E27" s="91">
        <f>IFERROR(MIN(F27:AC27),"")</f>
        <v/>
      </c>
      <c r="F27" s="82">
        <f>IFERROR(AVERAGEIFS(统调负荷!$R:$R,统调负荷!$B:$B,F$3,统调负荷!$C:$C,$A27)/10,"")</f>
        <v/>
      </c>
      <c r="G27" s="82">
        <f>IFERROR(AVERAGEIFS(统调负荷!$R:$R,统调负荷!$B:$B,G$3,统调负荷!$C:$C,$A27)/10,"")</f>
        <v/>
      </c>
      <c r="H27" s="82">
        <f>IFERROR(AVERAGEIFS(统调负荷!$R:$R,统调负荷!$B:$B,H$3,统调负荷!$C:$C,$A27)/10,"")</f>
        <v/>
      </c>
      <c r="I27" s="82">
        <f>IFERROR(AVERAGEIFS(统调负荷!$R:$R,统调负荷!$B:$B,I$3,统调负荷!$C:$C,$A27)/10,"")</f>
        <v/>
      </c>
      <c r="J27" s="82">
        <f>IFERROR(AVERAGEIFS(统调负荷!$R:$R,统调负荷!$B:$B,J$3,统调负荷!$C:$C,$A27)/10,"")</f>
        <v/>
      </c>
      <c r="K27" s="82">
        <f>IFERROR(AVERAGEIFS(统调负荷!$R:$R,统调负荷!$B:$B,K$3,统调负荷!$C:$C,$A27)/10,"")</f>
        <v/>
      </c>
      <c r="L27" s="82">
        <f>IFERROR(AVERAGEIFS(统调负荷!$R:$R,统调负荷!$B:$B,L$3,统调负荷!$C:$C,$A27)/10,"")</f>
        <v/>
      </c>
      <c r="M27" s="82">
        <f>IFERROR(AVERAGEIFS(统调负荷!$R:$R,统调负荷!$B:$B,M$3,统调负荷!$C:$C,$A27)/10,"")</f>
        <v/>
      </c>
      <c r="N27" s="82">
        <f>IFERROR(AVERAGEIFS(统调负荷!$R:$R,统调负荷!$B:$B,N$3,统调负荷!$C:$C,$A27)/10,"")</f>
        <v/>
      </c>
      <c r="O27" s="82">
        <f>IFERROR(AVERAGEIFS(统调负荷!$R:$R,统调负荷!$B:$B,O$3,统调负荷!$C:$C,$A27)/10,"")</f>
        <v/>
      </c>
      <c r="P27" s="82">
        <f>IFERROR(AVERAGEIFS(统调负荷!$R:$R,统调负荷!$B:$B,P$3,统调负荷!$C:$C,$A27)/10,"")</f>
        <v/>
      </c>
      <c r="Q27" s="82">
        <f>IFERROR(AVERAGEIFS(统调负荷!$R:$R,统调负荷!$B:$B,Q$3,统调负荷!$C:$C,$A27)/10,"")</f>
        <v/>
      </c>
      <c r="R27" s="82">
        <f>IFERROR(AVERAGEIFS(统调负荷!$R:$R,统调负荷!$B:$B,R$3,统调负荷!$C:$C,$A27)/10,"")</f>
        <v/>
      </c>
      <c r="S27" s="82">
        <f>IFERROR(AVERAGEIFS(统调负荷!$R:$R,统调负荷!$B:$B,S$3,统调负荷!$C:$C,$A27)/10,"")</f>
        <v/>
      </c>
      <c r="T27" s="82">
        <f>IFERROR(AVERAGEIFS(统调负荷!$R:$R,统调负荷!$B:$B,T$3,统调负荷!$C:$C,$A27)/10,"")</f>
        <v/>
      </c>
      <c r="U27" s="82">
        <f>IFERROR(AVERAGEIFS(统调负荷!$R:$R,统调负荷!$B:$B,U$3,统调负荷!$C:$C,$A27)/10,"")</f>
        <v/>
      </c>
      <c r="V27" s="82">
        <f>IFERROR(AVERAGEIFS(统调负荷!$R:$R,统调负荷!$B:$B,V$3,统调负荷!$C:$C,$A27)/10,"")</f>
        <v/>
      </c>
      <c r="W27" s="82">
        <f>IFERROR(AVERAGEIFS(统调负荷!$R:$R,统调负荷!$B:$B,W$3,统调负荷!$C:$C,$A27)/10,"")</f>
        <v/>
      </c>
      <c r="X27" s="82">
        <f>IFERROR(AVERAGEIFS(统调负荷!$R:$R,统调负荷!$B:$B,X$3,统调负荷!$C:$C,$A27)/10,"")</f>
        <v/>
      </c>
      <c r="Y27" s="82">
        <f>IFERROR(AVERAGEIFS(统调负荷!$R:$R,统调负荷!$B:$B,Y$3,统调负荷!$C:$C,$A27)/10,"")</f>
        <v/>
      </c>
      <c r="Z27" s="82">
        <f>IFERROR(AVERAGEIFS(统调负荷!$R:$R,统调负荷!$B:$B,Z$3,统调负荷!$C:$C,$A27)/10,"")</f>
        <v/>
      </c>
      <c r="AA27" s="82">
        <f>IFERROR(AVERAGEIFS(统调负荷!$R:$R,统调负荷!$B:$B,AA$3,统调负荷!$C:$C,$A27)/10,"")</f>
        <v/>
      </c>
      <c r="AB27" s="82">
        <f>IFERROR(AVERAGEIFS(统调负荷!$R:$R,统调负荷!$B:$B,AB$3,统调负荷!$C:$C,$A27)/10,"")</f>
        <v/>
      </c>
      <c r="AC27" s="82">
        <f>IFERROR(AVERAGEIFS(统调负荷!$R:$R,统调负荷!$B:$B,AC$3,统调负荷!$C:$C,$A27)/10,"")</f>
        <v/>
      </c>
      <c r="AD27" s="82" t="n"/>
      <c r="AE27" s="23">
        <f>检修、备用和必开!$A25</f>
        <v/>
      </c>
      <c r="AF27" s="108">
        <f>IFERROR(OFFSET($A$3,ROW(AE24)*2,COLUMN(E26))-OFFSET($A$3,ROW(AE24)*2-1,COLUMN(E26)),"")</f>
        <v/>
      </c>
      <c r="AG27" s="108">
        <f>IFERROR(OFFSET($A$3,ROW(AF24)*2,COLUMN(F26))-OFFSET($A$3,ROW(AF24)*2-1,COLUMN(F26)),"")</f>
        <v/>
      </c>
      <c r="AH27" s="108">
        <f>IFERROR(OFFSET($A$3,ROW(AG24)*2,COLUMN(G26))-OFFSET($A$3,ROW(AG24)*2-1,COLUMN(G26)),"")</f>
        <v/>
      </c>
      <c r="AI27" s="108">
        <f>IFERROR(OFFSET($A$3,ROW(AH24)*2,COLUMN(H26))-OFFSET($A$3,ROW(AH24)*2-1,COLUMN(H26)),"")</f>
        <v/>
      </c>
      <c r="AJ27" s="108">
        <f>IFERROR(OFFSET($A$3,ROW(AI24)*2,COLUMN(I26))-OFFSET($A$3,ROW(AI24)*2-1,COLUMN(I26)),"")</f>
        <v/>
      </c>
      <c r="AK27" s="108">
        <f>IFERROR(OFFSET($A$3,ROW(AJ24)*2,COLUMN(J26))-OFFSET($A$3,ROW(AJ24)*2-1,COLUMN(J26)),"")</f>
        <v/>
      </c>
      <c r="AL27" s="108">
        <f>IFERROR(OFFSET($A$3,ROW(AK24)*2,COLUMN(K26))-OFFSET($A$3,ROW(AK24)*2-1,COLUMN(K26)),"")</f>
        <v/>
      </c>
      <c r="AM27" s="108">
        <f>IFERROR(OFFSET($A$3,ROW(AL24)*2,COLUMN(L26))-OFFSET($A$3,ROW(AL24)*2-1,COLUMN(L26)),"")</f>
        <v/>
      </c>
      <c r="AN27" s="108">
        <f>IFERROR(OFFSET($A$3,ROW(AM24)*2,COLUMN(M26))-OFFSET($A$3,ROW(AM24)*2-1,COLUMN(M26)),"")</f>
        <v/>
      </c>
      <c r="AO27" s="108">
        <f>IFERROR(OFFSET($A$3,ROW(AN24)*2,COLUMN(N26))-OFFSET($A$3,ROW(AN24)*2-1,COLUMN(N26)),"")</f>
        <v/>
      </c>
      <c r="AP27" s="108">
        <f>IFERROR(OFFSET($A$3,ROW(AO24)*2,COLUMN(O26))-OFFSET($A$3,ROW(AO24)*2-1,COLUMN(O26)),"")</f>
        <v/>
      </c>
      <c r="AQ27" s="108">
        <f>IFERROR(OFFSET($A$3,ROW(AP24)*2,COLUMN(P26))-OFFSET($A$3,ROW(AP24)*2-1,COLUMN(P26)),"")</f>
        <v/>
      </c>
      <c r="AR27" s="108">
        <f>IFERROR(OFFSET($A$3,ROW(AQ24)*2,COLUMN(Q26))-OFFSET($A$3,ROW(AQ24)*2-1,COLUMN(Q26)),"")</f>
        <v/>
      </c>
      <c r="AS27" s="108">
        <f>IFERROR(OFFSET($A$3,ROW(AR24)*2,COLUMN(R26))-OFFSET($A$3,ROW(AR24)*2-1,COLUMN(R26)),"")</f>
        <v/>
      </c>
      <c r="AT27" s="108">
        <f>IFERROR(OFFSET($A$3,ROW(AS24)*2,COLUMN(S26))-OFFSET($A$3,ROW(AS24)*2-1,COLUMN(S26)),"")</f>
        <v/>
      </c>
      <c r="AU27" s="108">
        <f>IFERROR(OFFSET($A$3,ROW(AT24)*2,COLUMN(T26))-OFFSET($A$3,ROW(AT24)*2-1,COLUMN(T26)),"")</f>
        <v/>
      </c>
      <c r="AV27" s="108">
        <f>IFERROR(OFFSET($A$3,ROW(AU24)*2,COLUMN(U26))-OFFSET($A$3,ROW(AU24)*2-1,COLUMN(U26)),"")</f>
        <v/>
      </c>
      <c r="AW27" s="108">
        <f>IFERROR(OFFSET($A$3,ROW(AV24)*2,COLUMN(V26))-OFFSET($A$3,ROW(AV24)*2-1,COLUMN(V26)),"")</f>
        <v/>
      </c>
      <c r="AX27" s="108">
        <f>IFERROR(OFFSET($A$3,ROW(AW24)*2,COLUMN(W26))-OFFSET($A$3,ROW(AW24)*2-1,COLUMN(W26)),"")</f>
        <v/>
      </c>
      <c r="AY27" s="108">
        <f>IFERROR(OFFSET($A$3,ROW(AX24)*2,COLUMN(X26))-OFFSET($A$3,ROW(AX24)*2-1,COLUMN(X26)),"")</f>
        <v/>
      </c>
      <c r="AZ27" s="108">
        <f>IFERROR(OFFSET($A$3,ROW(AY24)*2,COLUMN(Y26))-OFFSET($A$3,ROW(AY24)*2-1,COLUMN(Y26)),"")</f>
        <v/>
      </c>
      <c r="BA27" s="108">
        <f>IFERROR(OFFSET($A$3,ROW(AZ24)*2,COLUMN(Z26))-OFFSET($A$3,ROW(AZ24)*2-1,COLUMN(Z26)),"")</f>
        <v/>
      </c>
      <c r="BB27" s="108">
        <f>IFERROR(OFFSET($A$3,ROW(BA24)*2,COLUMN(AA26))-OFFSET($A$3,ROW(BA24)*2-1,COLUMN(AA26)),"")</f>
        <v/>
      </c>
      <c r="BC27" s="108">
        <f>IFERROR(OFFSET($A$3,ROW(BB24)*2,COLUMN(AB26))-OFFSET($A$3,ROW(BB24)*2-1,COLUMN(AB26)),"")</f>
        <v/>
      </c>
    </row>
    <row r="28" customFormat="1" s="80">
      <c r="A28" s="97">
        <f>统调负荷24小时!A28</f>
        <v/>
      </c>
      <c r="B28" s="110" t="inlineStr">
        <is>
          <t>预测</t>
        </is>
      </c>
      <c r="C28" s="84">
        <f>IFERROR(AVERAGE(F28:AC28),"")</f>
        <v/>
      </c>
      <c r="D28" s="91">
        <f>IFERROR(MAX(F28:AC28),"")</f>
        <v/>
      </c>
      <c r="E28" s="91">
        <f>IFERROR(MIN(F28:AC28),"")</f>
        <v/>
      </c>
      <c r="F28" s="82">
        <f>IFERROR(AVERAGEIFS(统调负荷!$I:$I,统调负荷!$B:$B,F$3,统调负荷!$C:$C,$A28)/10,"")</f>
        <v/>
      </c>
      <c r="G28" s="82">
        <f>IFERROR(AVERAGEIFS(统调负荷!$I:$I,统调负荷!$B:$B,G$3,统调负荷!$C:$C,$A28)/10,"")</f>
        <v/>
      </c>
      <c r="H28" s="82">
        <f>IFERROR(AVERAGEIFS(统调负荷!$I:$I,统调负荷!$B:$B,H$3,统调负荷!$C:$C,$A28)/10,"")</f>
        <v/>
      </c>
      <c r="I28" s="82">
        <f>IFERROR(AVERAGEIFS(统调负荷!$I:$I,统调负荷!$B:$B,I$3,统调负荷!$C:$C,$A28)/10,"")</f>
        <v/>
      </c>
      <c r="J28" s="82">
        <f>IFERROR(AVERAGEIFS(统调负荷!$I:$I,统调负荷!$B:$B,J$3,统调负荷!$C:$C,$A28)/10,"")</f>
        <v/>
      </c>
      <c r="K28" s="82">
        <f>IFERROR(AVERAGEIFS(统调负荷!$I:$I,统调负荷!$B:$B,K$3,统调负荷!$C:$C,$A28)/10,"")</f>
        <v/>
      </c>
      <c r="L28" s="82">
        <f>IFERROR(AVERAGEIFS(统调负荷!$I:$I,统调负荷!$B:$B,L$3,统调负荷!$C:$C,$A28)/10,"")</f>
        <v/>
      </c>
      <c r="M28" s="82">
        <f>IFERROR(AVERAGEIFS(统调负荷!$I:$I,统调负荷!$B:$B,M$3,统调负荷!$C:$C,$A28)/10,"")</f>
        <v/>
      </c>
      <c r="N28" s="82">
        <f>IFERROR(AVERAGEIFS(统调负荷!$I:$I,统调负荷!$B:$B,N$3,统调负荷!$C:$C,$A28)/10,"")</f>
        <v/>
      </c>
      <c r="O28" s="82">
        <f>IFERROR(AVERAGEIFS(统调负荷!$I:$I,统调负荷!$B:$B,O$3,统调负荷!$C:$C,$A28)/10,"")</f>
        <v/>
      </c>
      <c r="P28" s="82">
        <f>IFERROR(AVERAGEIFS(统调负荷!$I:$I,统调负荷!$B:$B,P$3,统调负荷!$C:$C,$A28)/10,"")</f>
        <v/>
      </c>
      <c r="Q28" s="82">
        <f>IFERROR(AVERAGEIFS(统调负荷!$I:$I,统调负荷!$B:$B,Q$3,统调负荷!$C:$C,$A28)/10,"")</f>
        <v/>
      </c>
      <c r="R28" s="82">
        <f>IFERROR(AVERAGEIFS(统调负荷!$I:$I,统调负荷!$B:$B,R$3,统调负荷!$C:$C,$A28)/10,"")</f>
        <v/>
      </c>
      <c r="S28" s="82">
        <f>IFERROR(AVERAGEIFS(统调负荷!$I:$I,统调负荷!$B:$B,S$3,统调负荷!$C:$C,$A28)/10,"")</f>
        <v/>
      </c>
      <c r="T28" s="82">
        <f>IFERROR(AVERAGEIFS(统调负荷!$I:$I,统调负荷!$B:$B,T$3,统调负荷!$C:$C,$A28)/10,"")</f>
        <v/>
      </c>
      <c r="U28" s="82">
        <f>IFERROR(AVERAGEIFS(统调负荷!$I:$I,统调负荷!$B:$B,U$3,统调负荷!$C:$C,$A28)/10,"")</f>
        <v/>
      </c>
      <c r="V28" s="82">
        <f>IFERROR(AVERAGEIFS(统调负荷!$I:$I,统调负荷!$B:$B,V$3,统调负荷!$C:$C,$A28)/10,"")</f>
        <v/>
      </c>
      <c r="W28" s="82">
        <f>IFERROR(AVERAGEIFS(统调负荷!$I:$I,统调负荷!$B:$B,W$3,统调负荷!$C:$C,$A28)/10,"")</f>
        <v/>
      </c>
      <c r="X28" s="82">
        <f>IFERROR(AVERAGEIFS(统调负荷!$I:$I,统调负荷!$B:$B,X$3,统调负荷!$C:$C,$A28)/10,"")</f>
        <v/>
      </c>
      <c r="Y28" s="82">
        <f>IFERROR(AVERAGEIFS(统调负荷!$I:$I,统调负荷!$B:$B,Y$3,统调负荷!$C:$C,$A28)/10,"")</f>
        <v/>
      </c>
      <c r="Z28" s="82">
        <f>IFERROR(AVERAGEIFS(统调负荷!$I:$I,统调负荷!$B:$B,Z$3,统调负荷!$C:$C,$A28)/10,"")</f>
        <v/>
      </c>
      <c r="AA28" s="82">
        <f>IFERROR(AVERAGEIFS(统调负荷!$I:$I,统调负荷!$B:$B,AA$3,统调负荷!$C:$C,$A28)/10,"")</f>
        <v/>
      </c>
      <c r="AB28" s="82">
        <f>IFERROR(AVERAGEIFS(统调负荷!$I:$I,统调负荷!$B:$B,AB$3,统调负荷!$C:$C,$A28)/10,"")</f>
        <v/>
      </c>
      <c r="AC28" s="82">
        <f>IFERROR(AVERAGEIFS(统调负荷!$I:$I,统调负荷!$B:$B,AC$3,统调负荷!$C:$C,$A28)/10,"")</f>
        <v/>
      </c>
      <c r="AD28" s="82" t="n"/>
      <c r="AE28" s="23">
        <f>检修、备用和必开!$A26</f>
        <v/>
      </c>
      <c r="AF28" s="108">
        <f>IFERROR(OFFSET($A$3,ROW(AE25)*2,COLUMN(E27))-OFFSET($A$3,ROW(AE25)*2-1,COLUMN(E27)),"")</f>
        <v/>
      </c>
      <c r="AG28" s="108">
        <f>IFERROR(OFFSET($A$3,ROW(AF25)*2,COLUMN(F27))-OFFSET($A$3,ROW(AF25)*2-1,COLUMN(F27)),"")</f>
        <v/>
      </c>
      <c r="AH28" s="108">
        <f>IFERROR(OFFSET($A$3,ROW(AG25)*2,COLUMN(G27))-OFFSET($A$3,ROW(AG25)*2-1,COLUMN(G27)),"")</f>
        <v/>
      </c>
      <c r="AI28" s="108">
        <f>IFERROR(OFFSET($A$3,ROW(AH25)*2,COLUMN(H27))-OFFSET($A$3,ROW(AH25)*2-1,COLUMN(H27)),"")</f>
        <v/>
      </c>
      <c r="AJ28" s="108">
        <f>IFERROR(OFFSET($A$3,ROW(AI25)*2,COLUMN(I27))-OFFSET($A$3,ROW(AI25)*2-1,COLUMN(I27)),"")</f>
        <v/>
      </c>
      <c r="AK28" s="108">
        <f>IFERROR(OFFSET($A$3,ROW(AJ25)*2,COLUMN(J27))-OFFSET($A$3,ROW(AJ25)*2-1,COLUMN(J27)),"")</f>
        <v/>
      </c>
      <c r="AL28" s="108">
        <f>IFERROR(OFFSET($A$3,ROW(AK25)*2,COLUMN(K27))-OFFSET($A$3,ROW(AK25)*2-1,COLUMN(K27)),"")</f>
        <v/>
      </c>
      <c r="AM28" s="108">
        <f>IFERROR(OFFSET($A$3,ROW(AL25)*2,COLUMN(L27))-OFFSET($A$3,ROW(AL25)*2-1,COLUMN(L27)),"")</f>
        <v/>
      </c>
      <c r="AN28" s="108">
        <f>IFERROR(OFFSET($A$3,ROW(AM25)*2,COLUMN(M27))-OFFSET($A$3,ROW(AM25)*2-1,COLUMN(M27)),"")</f>
        <v/>
      </c>
      <c r="AO28" s="108">
        <f>IFERROR(OFFSET($A$3,ROW(AN25)*2,COLUMN(N27))-OFFSET($A$3,ROW(AN25)*2-1,COLUMN(N27)),"")</f>
        <v/>
      </c>
      <c r="AP28" s="108">
        <f>IFERROR(OFFSET($A$3,ROW(AO25)*2,COLUMN(O27))-OFFSET($A$3,ROW(AO25)*2-1,COLUMN(O27)),"")</f>
        <v/>
      </c>
      <c r="AQ28" s="108">
        <f>IFERROR(OFFSET($A$3,ROW(AP25)*2,COLUMN(P27))-OFFSET($A$3,ROW(AP25)*2-1,COLUMN(P27)),"")</f>
        <v/>
      </c>
      <c r="AR28" s="108">
        <f>IFERROR(OFFSET($A$3,ROW(AQ25)*2,COLUMN(Q27))-OFFSET($A$3,ROW(AQ25)*2-1,COLUMN(Q27)),"")</f>
        <v/>
      </c>
      <c r="AS28" s="108">
        <f>IFERROR(OFFSET($A$3,ROW(AR25)*2,COLUMN(R27))-OFFSET($A$3,ROW(AR25)*2-1,COLUMN(R27)),"")</f>
        <v/>
      </c>
      <c r="AT28" s="108">
        <f>IFERROR(OFFSET($A$3,ROW(AS25)*2,COLUMN(S27))-OFFSET($A$3,ROW(AS25)*2-1,COLUMN(S27)),"")</f>
        <v/>
      </c>
      <c r="AU28" s="108">
        <f>IFERROR(OFFSET($A$3,ROW(AT25)*2,COLUMN(T27))-OFFSET($A$3,ROW(AT25)*2-1,COLUMN(T27)),"")</f>
        <v/>
      </c>
      <c r="AV28" s="108">
        <f>IFERROR(OFFSET($A$3,ROW(AU25)*2,COLUMN(U27))-OFFSET($A$3,ROW(AU25)*2-1,COLUMN(U27)),"")</f>
        <v/>
      </c>
      <c r="AW28" s="108">
        <f>IFERROR(OFFSET($A$3,ROW(AV25)*2,COLUMN(V27))-OFFSET($A$3,ROW(AV25)*2-1,COLUMN(V27)),"")</f>
        <v/>
      </c>
      <c r="AX28" s="108">
        <f>IFERROR(OFFSET($A$3,ROW(AW25)*2,COLUMN(W27))-OFFSET($A$3,ROW(AW25)*2-1,COLUMN(W27)),"")</f>
        <v/>
      </c>
      <c r="AY28" s="108">
        <f>IFERROR(OFFSET($A$3,ROW(AX25)*2,COLUMN(X27))-OFFSET($A$3,ROW(AX25)*2-1,COLUMN(X27)),"")</f>
        <v/>
      </c>
      <c r="AZ28" s="108">
        <f>IFERROR(OFFSET($A$3,ROW(AY25)*2,COLUMN(Y27))-OFFSET($A$3,ROW(AY25)*2-1,COLUMN(Y27)),"")</f>
        <v/>
      </c>
      <c r="BA28" s="108">
        <f>IFERROR(OFFSET($A$3,ROW(AZ25)*2,COLUMN(Z27))-OFFSET($A$3,ROW(AZ25)*2-1,COLUMN(Z27)),"")</f>
        <v/>
      </c>
      <c r="BB28" s="108">
        <f>IFERROR(OFFSET($A$3,ROW(BA25)*2,COLUMN(AA27))-OFFSET($A$3,ROW(BA25)*2-1,COLUMN(AA27)),"")</f>
        <v/>
      </c>
      <c r="BC28" s="108">
        <f>IFERROR(OFFSET($A$3,ROW(BB25)*2,COLUMN(AB27))-OFFSET($A$3,ROW(BB25)*2-1,COLUMN(AB27)),"")</f>
        <v/>
      </c>
    </row>
    <row r="29" customFormat="1" s="80">
      <c r="A29" s="97">
        <f>统调负荷24小时!A29</f>
        <v/>
      </c>
      <c r="B29" s="110" t="inlineStr">
        <is>
          <t>实际</t>
        </is>
      </c>
      <c r="C29" s="84">
        <f>IFERROR(AVERAGE(F29:AC29),"")</f>
        <v/>
      </c>
      <c r="D29" s="91">
        <f>IFERROR(MAX(F29:AC29),"")</f>
        <v/>
      </c>
      <c r="E29" s="91">
        <f>IFERROR(MIN(F29:AC29),"")</f>
        <v/>
      </c>
      <c r="F29" s="82">
        <f>IFERROR(AVERAGEIFS(统调负荷!$R:$R,统调负荷!$B:$B,F$3,统调负荷!$C:$C,$A29)/10,"")</f>
        <v/>
      </c>
      <c r="G29" s="82">
        <f>IFERROR(AVERAGEIFS(统调负荷!$R:$R,统调负荷!$B:$B,G$3,统调负荷!$C:$C,$A29)/10,"")</f>
        <v/>
      </c>
      <c r="H29" s="82">
        <f>IFERROR(AVERAGEIFS(统调负荷!$R:$R,统调负荷!$B:$B,H$3,统调负荷!$C:$C,$A29)/10,"")</f>
        <v/>
      </c>
      <c r="I29" s="82">
        <f>IFERROR(AVERAGEIFS(统调负荷!$R:$R,统调负荷!$B:$B,I$3,统调负荷!$C:$C,$A29)/10,"")</f>
        <v/>
      </c>
      <c r="J29" s="82">
        <f>IFERROR(AVERAGEIFS(统调负荷!$R:$R,统调负荷!$B:$B,J$3,统调负荷!$C:$C,$A29)/10,"")</f>
        <v/>
      </c>
      <c r="K29" s="82">
        <f>IFERROR(AVERAGEIFS(统调负荷!$R:$R,统调负荷!$B:$B,K$3,统调负荷!$C:$C,$A29)/10,"")</f>
        <v/>
      </c>
      <c r="L29" s="82">
        <f>IFERROR(AVERAGEIFS(统调负荷!$R:$R,统调负荷!$B:$B,L$3,统调负荷!$C:$C,$A29)/10,"")</f>
        <v/>
      </c>
      <c r="M29" s="82">
        <f>IFERROR(AVERAGEIFS(统调负荷!$R:$R,统调负荷!$B:$B,M$3,统调负荷!$C:$C,$A29)/10,"")</f>
        <v/>
      </c>
      <c r="N29" s="82">
        <f>IFERROR(AVERAGEIFS(统调负荷!$R:$R,统调负荷!$B:$B,N$3,统调负荷!$C:$C,$A29)/10,"")</f>
        <v/>
      </c>
      <c r="O29" s="82">
        <f>IFERROR(AVERAGEIFS(统调负荷!$R:$R,统调负荷!$B:$B,O$3,统调负荷!$C:$C,$A29)/10,"")</f>
        <v/>
      </c>
      <c r="P29" s="82">
        <f>IFERROR(AVERAGEIFS(统调负荷!$R:$R,统调负荷!$B:$B,P$3,统调负荷!$C:$C,$A29)/10,"")</f>
        <v/>
      </c>
      <c r="Q29" s="82">
        <f>IFERROR(AVERAGEIFS(统调负荷!$R:$R,统调负荷!$B:$B,Q$3,统调负荷!$C:$C,$A29)/10,"")</f>
        <v/>
      </c>
      <c r="R29" s="82">
        <f>IFERROR(AVERAGEIFS(统调负荷!$R:$R,统调负荷!$B:$B,R$3,统调负荷!$C:$C,$A29)/10,"")</f>
        <v/>
      </c>
      <c r="S29" s="82">
        <f>IFERROR(AVERAGEIFS(统调负荷!$R:$R,统调负荷!$B:$B,S$3,统调负荷!$C:$C,$A29)/10,"")</f>
        <v/>
      </c>
      <c r="T29" s="82">
        <f>IFERROR(AVERAGEIFS(统调负荷!$R:$R,统调负荷!$B:$B,T$3,统调负荷!$C:$C,$A29)/10,"")</f>
        <v/>
      </c>
      <c r="U29" s="82">
        <f>IFERROR(AVERAGEIFS(统调负荷!$R:$R,统调负荷!$B:$B,U$3,统调负荷!$C:$C,$A29)/10,"")</f>
        <v/>
      </c>
      <c r="V29" s="82">
        <f>IFERROR(AVERAGEIFS(统调负荷!$R:$R,统调负荷!$B:$B,V$3,统调负荷!$C:$C,$A29)/10,"")</f>
        <v/>
      </c>
      <c r="W29" s="82">
        <f>IFERROR(AVERAGEIFS(统调负荷!$R:$R,统调负荷!$B:$B,W$3,统调负荷!$C:$C,$A29)/10,"")</f>
        <v/>
      </c>
      <c r="X29" s="82">
        <f>IFERROR(AVERAGEIFS(统调负荷!$R:$R,统调负荷!$B:$B,X$3,统调负荷!$C:$C,$A29)/10,"")</f>
        <v/>
      </c>
      <c r="Y29" s="82">
        <f>IFERROR(AVERAGEIFS(统调负荷!$R:$R,统调负荷!$B:$B,Y$3,统调负荷!$C:$C,$A29)/10,"")</f>
        <v/>
      </c>
      <c r="Z29" s="82">
        <f>IFERROR(AVERAGEIFS(统调负荷!$R:$R,统调负荷!$B:$B,Z$3,统调负荷!$C:$C,$A29)/10,"")</f>
        <v/>
      </c>
      <c r="AA29" s="82">
        <f>IFERROR(AVERAGEIFS(统调负荷!$R:$R,统调负荷!$B:$B,AA$3,统调负荷!$C:$C,$A29)/10,"")</f>
        <v/>
      </c>
      <c r="AB29" s="82">
        <f>IFERROR(AVERAGEIFS(统调负荷!$R:$R,统调负荷!$B:$B,AB$3,统调负荷!$C:$C,$A29)/10,"")</f>
        <v/>
      </c>
      <c r="AC29" s="82">
        <f>IFERROR(AVERAGEIFS(统调负荷!$R:$R,统调负荷!$B:$B,AC$3,统调负荷!$C:$C,$A29)/10,"")</f>
        <v/>
      </c>
      <c r="AD29" s="82" t="n"/>
      <c r="AE29" s="23">
        <f>检修、备用和必开!$A27</f>
        <v/>
      </c>
      <c r="AF29" s="108">
        <f>IFERROR(OFFSET($A$3,ROW(AE26)*2,COLUMN(E28))-OFFSET($A$3,ROW(AE26)*2-1,COLUMN(E28)),"")</f>
        <v/>
      </c>
      <c r="AG29" s="108">
        <f>IFERROR(OFFSET($A$3,ROW(AF26)*2,COLUMN(F28))-OFFSET($A$3,ROW(AF26)*2-1,COLUMN(F28)),"")</f>
        <v/>
      </c>
      <c r="AH29" s="108">
        <f>IFERROR(OFFSET($A$3,ROW(AG26)*2,COLUMN(G28))-OFFSET($A$3,ROW(AG26)*2-1,COLUMN(G28)),"")</f>
        <v/>
      </c>
      <c r="AI29" s="108">
        <f>IFERROR(OFFSET($A$3,ROW(AH26)*2,COLUMN(H28))-OFFSET($A$3,ROW(AH26)*2-1,COLUMN(H28)),"")</f>
        <v/>
      </c>
      <c r="AJ29" s="108">
        <f>IFERROR(OFFSET($A$3,ROW(AI26)*2,COLUMN(I28))-OFFSET($A$3,ROW(AI26)*2-1,COLUMN(I28)),"")</f>
        <v/>
      </c>
      <c r="AK29" s="108">
        <f>IFERROR(OFFSET($A$3,ROW(AJ26)*2,COLUMN(J28))-OFFSET($A$3,ROW(AJ26)*2-1,COLUMN(J28)),"")</f>
        <v/>
      </c>
      <c r="AL29" s="108">
        <f>IFERROR(OFFSET($A$3,ROW(AK26)*2,COLUMN(K28))-OFFSET($A$3,ROW(AK26)*2-1,COLUMN(K28)),"")</f>
        <v/>
      </c>
      <c r="AM29" s="108">
        <f>IFERROR(OFFSET($A$3,ROW(AL26)*2,COLUMN(L28))-OFFSET($A$3,ROW(AL26)*2-1,COLUMN(L28)),"")</f>
        <v/>
      </c>
      <c r="AN29" s="108">
        <f>IFERROR(OFFSET($A$3,ROW(AM26)*2,COLUMN(M28))-OFFSET($A$3,ROW(AM26)*2-1,COLUMN(M28)),"")</f>
        <v/>
      </c>
      <c r="AO29" s="108">
        <f>IFERROR(OFFSET($A$3,ROW(AN26)*2,COLUMN(N28))-OFFSET($A$3,ROW(AN26)*2-1,COLUMN(N28)),"")</f>
        <v/>
      </c>
      <c r="AP29" s="108">
        <f>IFERROR(OFFSET($A$3,ROW(AO26)*2,COLUMN(O28))-OFFSET($A$3,ROW(AO26)*2-1,COLUMN(O28)),"")</f>
        <v/>
      </c>
      <c r="AQ29" s="108">
        <f>IFERROR(OFFSET($A$3,ROW(AP26)*2,COLUMN(P28))-OFFSET($A$3,ROW(AP26)*2-1,COLUMN(P28)),"")</f>
        <v/>
      </c>
      <c r="AR29" s="108">
        <f>IFERROR(OFFSET($A$3,ROW(AQ26)*2,COLUMN(Q28))-OFFSET($A$3,ROW(AQ26)*2-1,COLUMN(Q28)),"")</f>
        <v/>
      </c>
      <c r="AS29" s="108">
        <f>IFERROR(OFFSET($A$3,ROW(AR26)*2,COLUMN(R28))-OFFSET($A$3,ROW(AR26)*2-1,COLUMN(R28)),"")</f>
        <v/>
      </c>
      <c r="AT29" s="108">
        <f>IFERROR(OFFSET($A$3,ROW(AS26)*2,COLUMN(S28))-OFFSET($A$3,ROW(AS26)*2-1,COLUMN(S28)),"")</f>
        <v/>
      </c>
      <c r="AU29" s="108">
        <f>IFERROR(OFFSET($A$3,ROW(AT26)*2,COLUMN(T28))-OFFSET($A$3,ROW(AT26)*2-1,COLUMN(T28)),"")</f>
        <v/>
      </c>
      <c r="AV29" s="108">
        <f>IFERROR(OFFSET($A$3,ROW(AU26)*2,COLUMN(U28))-OFFSET($A$3,ROW(AU26)*2-1,COLUMN(U28)),"")</f>
        <v/>
      </c>
      <c r="AW29" s="108">
        <f>IFERROR(OFFSET($A$3,ROW(AV26)*2,COLUMN(V28))-OFFSET($A$3,ROW(AV26)*2-1,COLUMN(V28)),"")</f>
        <v/>
      </c>
      <c r="AX29" s="108">
        <f>IFERROR(OFFSET($A$3,ROW(AW26)*2,COLUMN(W28))-OFFSET($A$3,ROW(AW26)*2-1,COLUMN(W28)),"")</f>
        <v/>
      </c>
      <c r="AY29" s="108">
        <f>IFERROR(OFFSET($A$3,ROW(AX26)*2,COLUMN(X28))-OFFSET($A$3,ROW(AX26)*2-1,COLUMN(X28)),"")</f>
        <v/>
      </c>
      <c r="AZ29" s="108">
        <f>IFERROR(OFFSET($A$3,ROW(AY26)*2,COLUMN(Y28))-OFFSET($A$3,ROW(AY26)*2-1,COLUMN(Y28)),"")</f>
        <v/>
      </c>
      <c r="BA29" s="108">
        <f>IFERROR(OFFSET($A$3,ROW(AZ26)*2,COLUMN(Z28))-OFFSET($A$3,ROW(AZ26)*2-1,COLUMN(Z28)),"")</f>
        <v/>
      </c>
      <c r="BB29" s="108">
        <f>IFERROR(OFFSET($A$3,ROW(BA26)*2,COLUMN(AA28))-OFFSET($A$3,ROW(BA26)*2-1,COLUMN(AA28)),"")</f>
        <v/>
      </c>
      <c r="BC29" s="108">
        <f>IFERROR(OFFSET($A$3,ROW(BB26)*2,COLUMN(AB28))-OFFSET($A$3,ROW(BB26)*2-1,COLUMN(AB28)),"")</f>
        <v/>
      </c>
    </row>
    <row r="30" customFormat="1" s="80">
      <c r="A30" s="97">
        <f>统调负荷24小时!A30</f>
        <v/>
      </c>
      <c r="B30" s="110" t="inlineStr">
        <is>
          <t>预测</t>
        </is>
      </c>
      <c r="C30" s="84">
        <f>IFERROR(AVERAGE(F30:AC30),"")</f>
        <v/>
      </c>
      <c r="D30" s="91">
        <f>IFERROR(MAX(F30:AC30),"")</f>
        <v/>
      </c>
      <c r="E30" s="91">
        <f>IFERROR(MIN(F30:AC30),"")</f>
        <v/>
      </c>
      <c r="F30" s="82">
        <f>IFERROR(AVERAGEIFS(统调负荷!$I:$I,统调负荷!$B:$B,F$3,统调负荷!$C:$C,$A30)/10,"")</f>
        <v/>
      </c>
      <c r="G30" s="82">
        <f>IFERROR(AVERAGEIFS(统调负荷!$I:$I,统调负荷!$B:$B,G$3,统调负荷!$C:$C,$A30)/10,"")</f>
        <v/>
      </c>
      <c r="H30" s="82">
        <f>IFERROR(AVERAGEIFS(统调负荷!$I:$I,统调负荷!$B:$B,H$3,统调负荷!$C:$C,$A30)/10,"")</f>
        <v/>
      </c>
      <c r="I30" s="82">
        <f>IFERROR(AVERAGEIFS(统调负荷!$I:$I,统调负荷!$B:$B,I$3,统调负荷!$C:$C,$A30)/10,"")</f>
        <v/>
      </c>
      <c r="J30" s="82">
        <f>IFERROR(AVERAGEIFS(统调负荷!$I:$I,统调负荷!$B:$B,J$3,统调负荷!$C:$C,$A30)/10,"")</f>
        <v/>
      </c>
      <c r="K30" s="82">
        <f>IFERROR(AVERAGEIFS(统调负荷!$I:$I,统调负荷!$B:$B,K$3,统调负荷!$C:$C,$A30)/10,"")</f>
        <v/>
      </c>
      <c r="L30" s="82">
        <f>IFERROR(AVERAGEIFS(统调负荷!$I:$I,统调负荷!$B:$B,L$3,统调负荷!$C:$C,$A30)/10,"")</f>
        <v/>
      </c>
      <c r="M30" s="82">
        <f>IFERROR(AVERAGEIFS(统调负荷!$I:$I,统调负荷!$B:$B,M$3,统调负荷!$C:$C,$A30)/10,"")</f>
        <v/>
      </c>
      <c r="N30" s="82">
        <f>IFERROR(AVERAGEIFS(统调负荷!$I:$I,统调负荷!$B:$B,N$3,统调负荷!$C:$C,$A30)/10,"")</f>
        <v/>
      </c>
      <c r="O30" s="82">
        <f>IFERROR(AVERAGEIFS(统调负荷!$I:$I,统调负荷!$B:$B,O$3,统调负荷!$C:$C,$A30)/10,"")</f>
        <v/>
      </c>
      <c r="P30" s="82">
        <f>IFERROR(AVERAGEIFS(统调负荷!$I:$I,统调负荷!$B:$B,P$3,统调负荷!$C:$C,$A30)/10,"")</f>
        <v/>
      </c>
      <c r="Q30" s="82">
        <f>IFERROR(AVERAGEIFS(统调负荷!$I:$I,统调负荷!$B:$B,Q$3,统调负荷!$C:$C,$A30)/10,"")</f>
        <v/>
      </c>
      <c r="R30" s="82">
        <f>IFERROR(AVERAGEIFS(统调负荷!$I:$I,统调负荷!$B:$B,R$3,统调负荷!$C:$C,$A30)/10,"")</f>
        <v/>
      </c>
      <c r="S30" s="82">
        <f>IFERROR(AVERAGEIFS(统调负荷!$I:$I,统调负荷!$B:$B,S$3,统调负荷!$C:$C,$A30)/10,"")</f>
        <v/>
      </c>
      <c r="T30" s="82">
        <f>IFERROR(AVERAGEIFS(统调负荷!$I:$I,统调负荷!$B:$B,T$3,统调负荷!$C:$C,$A30)/10,"")</f>
        <v/>
      </c>
      <c r="U30" s="82">
        <f>IFERROR(AVERAGEIFS(统调负荷!$I:$I,统调负荷!$B:$B,U$3,统调负荷!$C:$C,$A30)/10,"")</f>
        <v/>
      </c>
      <c r="V30" s="82">
        <f>IFERROR(AVERAGEIFS(统调负荷!$I:$I,统调负荷!$B:$B,V$3,统调负荷!$C:$C,$A30)/10,"")</f>
        <v/>
      </c>
      <c r="W30" s="82">
        <f>IFERROR(AVERAGEIFS(统调负荷!$I:$I,统调负荷!$B:$B,W$3,统调负荷!$C:$C,$A30)/10,"")</f>
        <v/>
      </c>
      <c r="X30" s="82">
        <f>IFERROR(AVERAGEIFS(统调负荷!$I:$I,统调负荷!$B:$B,X$3,统调负荷!$C:$C,$A30)/10,"")</f>
        <v/>
      </c>
      <c r="Y30" s="82">
        <f>IFERROR(AVERAGEIFS(统调负荷!$I:$I,统调负荷!$B:$B,Y$3,统调负荷!$C:$C,$A30)/10,"")</f>
        <v/>
      </c>
      <c r="Z30" s="82">
        <f>IFERROR(AVERAGEIFS(统调负荷!$I:$I,统调负荷!$B:$B,Z$3,统调负荷!$C:$C,$A30)/10,"")</f>
        <v/>
      </c>
      <c r="AA30" s="82">
        <f>IFERROR(AVERAGEIFS(统调负荷!$I:$I,统调负荷!$B:$B,AA$3,统调负荷!$C:$C,$A30)/10,"")</f>
        <v/>
      </c>
      <c r="AB30" s="82">
        <f>IFERROR(AVERAGEIFS(统调负荷!$I:$I,统调负荷!$B:$B,AB$3,统调负荷!$C:$C,$A30)/10,"")</f>
        <v/>
      </c>
      <c r="AC30" s="82">
        <f>IFERROR(AVERAGEIFS(统调负荷!$I:$I,统调负荷!$B:$B,AC$3,统调负荷!$C:$C,$A30)/10,"")</f>
        <v/>
      </c>
      <c r="AD30" s="82" t="n"/>
      <c r="AE30" s="23">
        <f>检修、备用和必开!$A28</f>
        <v/>
      </c>
      <c r="AF30" s="108">
        <f>IFERROR(OFFSET($A$3,ROW(AE27)*2,COLUMN(E29))-OFFSET($A$3,ROW(AE27)*2-1,COLUMN(E29)),"")</f>
        <v/>
      </c>
      <c r="AG30" s="108">
        <f>IFERROR(OFFSET($A$3,ROW(AF27)*2,COLUMN(F29))-OFFSET($A$3,ROW(AF27)*2-1,COLUMN(F29)),"")</f>
        <v/>
      </c>
      <c r="AH30" s="108">
        <f>IFERROR(OFFSET($A$3,ROW(AG27)*2,COLUMN(G29))-OFFSET($A$3,ROW(AG27)*2-1,COLUMN(G29)),"")</f>
        <v/>
      </c>
      <c r="AI30" s="108">
        <f>IFERROR(OFFSET($A$3,ROW(AH27)*2,COLUMN(H29))-OFFSET($A$3,ROW(AH27)*2-1,COLUMN(H29)),"")</f>
        <v/>
      </c>
      <c r="AJ30" s="108">
        <f>IFERROR(OFFSET($A$3,ROW(AI27)*2,COLUMN(I29))-OFFSET($A$3,ROW(AI27)*2-1,COLUMN(I29)),"")</f>
        <v/>
      </c>
      <c r="AK30" s="108">
        <f>IFERROR(OFFSET($A$3,ROW(AJ27)*2,COLUMN(J29))-OFFSET($A$3,ROW(AJ27)*2-1,COLUMN(J29)),"")</f>
        <v/>
      </c>
      <c r="AL30" s="108">
        <f>IFERROR(OFFSET($A$3,ROW(AK27)*2,COLUMN(K29))-OFFSET($A$3,ROW(AK27)*2-1,COLUMN(K29)),"")</f>
        <v/>
      </c>
      <c r="AM30" s="108">
        <f>IFERROR(OFFSET($A$3,ROW(AL27)*2,COLUMN(L29))-OFFSET($A$3,ROW(AL27)*2-1,COLUMN(L29)),"")</f>
        <v/>
      </c>
      <c r="AN30" s="108">
        <f>IFERROR(OFFSET($A$3,ROW(AM27)*2,COLUMN(M29))-OFFSET($A$3,ROW(AM27)*2-1,COLUMN(M29)),"")</f>
        <v/>
      </c>
      <c r="AO30" s="108">
        <f>IFERROR(OFFSET($A$3,ROW(AN27)*2,COLUMN(N29))-OFFSET($A$3,ROW(AN27)*2-1,COLUMN(N29)),"")</f>
        <v/>
      </c>
      <c r="AP30" s="108">
        <f>IFERROR(OFFSET($A$3,ROW(AO27)*2,COLUMN(O29))-OFFSET($A$3,ROW(AO27)*2-1,COLUMN(O29)),"")</f>
        <v/>
      </c>
      <c r="AQ30" s="108">
        <f>IFERROR(OFFSET($A$3,ROW(AP27)*2,COLUMN(P29))-OFFSET($A$3,ROW(AP27)*2-1,COLUMN(P29)),"")</f>
        <v/>
      </c>
      <c r="AR30" s="108">
        <f>IFERROR(OFFSET($A$3,ROW(AQ27)*2,COLUMN(Q29))-OFFSET($A$3,ROW(AQ27)*2-1,COLUMN(Q29)),"")</f>
        <v/>
      </c>
      <c r="AS30" s="108">
        <f>IFERROR(OFFSET($A$3,ROW(AR27)*2,COLUMN(R29))-OFFSET($A$3,ROW(AR27)*2-1,COLUMN(R29)),"")</f>
        <v/>
      </c>
      <c r="AT30" s="108">
        <f>IFERROR(OFFSET($A$3,ROW(AS27)*2,COLUMN(S29))-OFFSET($A$3,ROW(AS27)*2-1,COLUMN(S29)),"")</f>
        <v/>
      </c>
      <c r="AU30" s="108">
        <f>IFERROR(OFFSET($A$3,ROW(AT27)*2,COLUMN(T29))-OFFSET($A$3,ROW(AT27)*2-1,COLUMN(T29)),"")</f>
        <v/>
      </c>
      <c r="AV30" s="108">
        <f>IFERROR(OFFSET($A$3,ROW(AU27)*2,COLUMN(U29))-OFFSET($A$3,ROW(AU27)*2-1,COLUMN(U29)),"")</f>
        <v/>
      </c>
      <c r="AW30" s="108">
        <f>IFERROR(OFFSET($A$3,ROW(AV27)*2,COLUMN(V29))-OFFSET($A$3,ROW(AV27)*2-1,COLUMN(V29)),"")</f>
        <v/>
      </c>
      <c r="AX30" s="108">
        <f>IFERROR(OFFSET($A$3,ROW(AW27)*2,COLUMN(W29))-OFFSET($A$3,ROW(AW27)*2-1,COLUMN(W29)),"")</f>
        <v/>
      </c>
      <c r="AY30" s="108">
        <f>IFERROR(OFFSET($A$3,ROW(AX27)*2,COLUMN(X29))-OFFSET($A$3,ROW(AX27)*2-1,COLUMN(X29)),"")</f>
        <v/>
      </c>
      <c r="AZ30" s="108">
        <f>IFERROR(OFFSET($A$3,ROW(AY27)*2,COLUMN(Y29))-OFFSET($A$3,ROW(AY27)*2-1,COLUMN(Y29)),"")</f>
        <v/>
      </c>
      <c r="BA30" s="108">
        <f>IFERROR(OFFSET($A$3,ROW(AZ27)*2,COLUMN(Z29))-OFFSET($A$3,ROW(AZ27)*2-1,COLUMN(Z29)),"")</f>
        <v/>
      </c>
      <c r="BB30" s="108">
        <f>IFERROR(OFFSET($A$3,ROW(BA27)*2,COLUMN(AA29))-OFFSET($A$3,ROW(BA27)*2-1,COLUMN(AA29)),"")</f>
        <v/>
      </c>
      <c r="BC30" s="108">
        <f>IFERROR(OFFSET($A$3,ROW(BB27)*2,COLUMN(AB29))-OFFSET($A$3,ROW(BB27)*2-1,COLUMN(AB29)),"")</f>
        <v/>
      </c>
    </row>
    <row r="31" customFormat="1" s="80">
      <c r="A31" s="97">
        <f>统调负荷24小时!A31</f>
        <v/>
      </c>
      <c r="B31" s="110" t="inlineStr">
        <is>
          <t>实际</t>
        </is>
      </c>
      <c r="C31" s="84">
        <f>IFERROR(AVERAGE(F31:AC31),"")</f>
        <v/>
      </c>
      <c r="D31" s="91">
        <f>IFERROR(MAX(F31:AC31),"")</f>
        <v/>
      </c>
      <c r="E31" s="91">
        <f>IFERROR(MIN(F31:AC31),"")</f>
        <v/>
      </c>
      <c r="F31" s="82">
        <f>IFERROR(AVERAGEIFS(统调负荷!$R:$R,统调负荷!$B:$B,F$3,统调负荷!$C:$C,$A31)/10,"")</f>
        <v/>
      </c>
      <c r="G31" s="82">
        <f>IFERROR(AVERAGEIFS(统调负荷!$R:$R,统调负荷!$B:$B,G$3,统调负荷!$C:$C,$A31)/10,"")</f>
        <v/>
      </c>
      <c r="H31" s="82">
        <f>IFERROR(AVERAGEIFS(统调负荷!$R:$R,统调负荷!$B:$B,H$3,统调负荷!$C:$C,$A31)/10,"")</f>
        <v/>
      </c>
      <c r="I31" s="82">
        <f>IFERROR(AVERAGEIFS(统调负荷!$R:$R,统调负荷!$B:$B,I$3,统调负荷!$C:$C,$A31)/10,"")</f>
        <v/>
      </c>
      <c r="J31" s="82">
        <f>IFERROR(AVERAGEIFS(统调负荷!$R:$R,统调负荷!$B:$B,J$3,统调负荷!$C:$C,$A31)/10,"")</f>
        <v/>
      </c>
      <c r="K31" s="82">
        <f>IFERROR(AVERAGEIFS(统调负荷!$R:$R,统调负荷!$B:$B,K$3,统调负荷!$C:$C,$A31)/10,"")</f>
        <v/>
      </c>
      <c r="L31" s="82">
        <f>IFERROR(AVERAGEIFS(统调负荷!$R:$R,统调负荷!$B:$B,L$3,统调负荷!$C:$C,$A31)/10,"")</f>
        <v/>
      </c>
      <c r="M31" s="82">
        <f>IFERROR(AVERAGEIFS(统调负荷!$R:$R,统调负荷!$B:$B,M$3,统调负荷!$C:$C,$A31)/10,"")</f>
        <v/>
      </c>
      <c r="N31" s="82">
        <f>IFERROR(AVERAGEIFS(统调负荷!$R:$R,统调负荷!$B:$B,N$3,统调负荷!$C:$C,$A31)/10,"")</f>
        <v/>
      </c>
      <c r="O31" s="82">
        <f>IFERROR(AVERAGEIFS(统调负荷!$R:$R,统调负荷!$B:$B,O$3,统调负荷!$C:$C,$A31)/10,"")</f>
        <v/>
      </c>
      <c r="P31" s="82">
        <f>IFERROR(AVERAGEIFS(统调负荷!$R:$R,统调负荷!$B:$B,P$3,统调负荷!$C:$C,$A31)/10,"")</f>
        <v/>
      </c>
      <c r="Q31" s="82">
        <f>IFERROR(AVERAGEIFS(统调负荷!$R:$R,统调负荷!$B:$B,Q$3,统调负荷!$C:$C,$A31)/10,"")</f>
        <v/>
      </c>
      <c r="R31" s="82">
        <f>IFERROR(AVERAGEIFS(统调负荷!$R:$R,统调负荷!$B:$B,R$3,统调负荷!$C:$C,$A31)/10,"")</f>
        <v/>
      </c>
      <c r="S31" s="82">
        <f>IFERROR(AVERAGEIFS(统调负荷!$R:$R,统调负荷!$B:$B,S$3,统调负荷!$C:$C,$A31)/10,"")</f>
        <v/>
      </c>
      <c r="T31" s="82">
        <f>IFERROR(AVERAGEIFS(统调负荷!$R:$R,统调负荷!$B:$B,T$3,统调负荷!$C:$C,$A31)/10,"")</f>
        <v/>
      </c>
      <c r="U31" s="82">
        <f>IFERROR(AVERAGEIFS(统调负荷!$R:$R,统调负荷!$B:$B,U$3,统调负荷!$C:$C,$A31)/10,"")</f>
        <v/>
      </c>
      <c r="V31" s="82">
        <f>IFERROR(AVERAGEIFS(统调负荷!$R:$R,统调负荷!$B:$B,V$3,统调负荷!$C:$C,$A31)/10,"")</f>
        <v/>
      </c>
      <c r="W31" s="82">
        <f>IFERROR(AVERAGEIFS(统调负荷!$R:$R,统调负荷!$B:$B,W$3,统调负荷!$C:$C,$A31)/10,"")</f>
        <v/>
      </c>
      <c r="X31" s="82">
        <f>IFERROR(AVERAGEIFS(统调负荷!$R:$R,统调负荷!$B:$B,X$3,统调负荷!$C:$C,$A31)/10,"")</f>
        <v/>
      </c>
      <c r="Y31" s="82">
        <f>IFERROR(AVERAGEIFS(统调负荷!$R:$R,统调负荷!$B:$B,Y$3,统调负荷!$C:$C,$A31)/10,"")</f>
        <v/>
      </c>
      <c r="Z31" s="82">
        <f>IFERROR(AVERAGEIFS(统调负荷!$R:$R,统调负荷!$B:$B,Z$3,统调负荷!$C:$C,$A31)/10,"")</f>
        <v/>
      </c>
      <c r="AA31" s="82">
        <f>IFERROR(AVERAGEIFS(统调负荷!$R:$R,统调负荷!$B:$B,AA$3,统调负荷!$C:$C,$A31)/10,"")</f>
        <v/>
      </c>
      <c r="AB31" s="82">
        <f>IFERROR(AVERAGEIFS(统调负荷!$R:$R,统调负荷!$B:$B,AB$3,统调负荷!$C:$C,$A31)/10,"")</f>
        <v/>
      </c>
      <c r="AC31" s="82">
        <f>IFERROR(AVERAGEIFS(统调负荷!$R:$R,统调负荷!$B:$B,AC$3,统调负荷!$C:$C,$A31)/10,"")</f>
        <v/>
      </c>
      <c r="AD31" s="82" t="n"/>
      <c r="AE31" s="23">
        <f>检修、备用和必开!$A29</f>
        <v/>
      </c>
      <c r="AF31" s="108">
        <f>IFERROR(OFFSET($A$3,ROW(AE28)*2,COLUMN(E30))-OFFSET($A$3,ROW(AE28)*2-1,COLUMN(E30)),"")</f>
        <v/>
      </c>
      <c r="AG31" s="108">
        <f>IFERROR(OFFSET($A$3,ROW(AF28)*2,COLUMN(F30))-OFFSET($A$3,ROW(AF28)*2-1,COLUMN(F30)),"")</f>
        <v/>
      </c>
      <c r="AH31" s="108">
        <f>IFERROR(OFFSET($A$3,ROW(AG28)*2,COLUMN(G30))-OFFSET($A$3,ROW(AG28)*2-1,COLUMN(G30)),"")</f>
        <v/>
      </c>
      <c r="AI31" s="108">
        <f>IFERROR(OFFSET($A$3,ROW(AH28)*2,COLUMN(H30))-OFFSET($A$3,ROW(AH28)*2-1,COLUMN(H30)),"")</f>
        <v/>
      </c>
      <c r="AJ31" s="108">
        <f>IFERROR(OFFSET($A$3,ROW(AI28)*2,COLUMN(I30))-OFFSET($A$3,ROW(AI28)*2-1,COLUMN(I30)),"")</f>
        <v/>
      </c>
      <c r="AK31" s="108">
        <f>IFERROR(OFFSET($A$3,ROW(AJ28)*2,COLUMN(J30))-OFFSET($A$3,ROW(AJ28)*2-1,COLUMN(J30)),"")</f>
        <v/>
      </c>
      <c r="AL31" s="108">
        <f>IFERROR(OFFSET($A$3,ROW(AK28)*2,COLUMN(K30))-OFFSET($A$3,ROW(AK28)*2-1,COLUMN(K30)),"")</f>
        <v/>
      </c>
      <c r="AM31" s="108">
        <f>IFERROR(OFFSET($A$3,ROW(AL28)*2,COLUMN(L30))-OFFSET($A$3,ROW(AL28)*2-1,COLUMN(L30)),"")</f>
        <v/>
      </c>
      <c r="AN31" s="108">
        <f>IFERROR(OFFSET($A$3,ROW(AM28)*2,COLUMN(M30))-OFFSET($A$3,ROW(AM28)*2-1,COLUMN(M30)),"")</f>
        <v/>
      </c>
      <c r="AO31" s="108">
        <f>IFERROR(OFFSET($A$3,ROW(AN28)*2,COLUMN(N30))-OFFSET($A$3,ROW(AN28)*2-1,COLUMN(N30)),"")</f>
        <v/>
      </c>
      <c r="AP31" s="108">
        <f>IFERROR(OFFSET($A$3,ROW(AO28)*2,COLUMN(O30))-OFFSET($A$3,ROW(AO28)*2-1,COLUMN(O30)),"")</f>
        <v/>
      </c>
      <c r="AQ31" s="108">
        <f>IFERROR(OFFSET($A$3,ROW(AP28)*2,COLUMN(P30))-OFFSET($A$3,ROW(AP28)*2-1,COLUMN(P30)),"")</f>
        <v/>
      </c>
      <c r="AR31" s="108">
        <f>IFERROR(OFFSET($A$3,ROW(AQ28)*2,COLUMN(Q30))-OFFSET($A$3,ROW(AQ28)*2-1,COLUMN(Q30)),"")</f>
        <v/>
      </c>
      <c r="AS31" s="108">
        <f>IFERROR(OFFSET($A$3,ROW(AR28)*2,COLUMN(R30))-OFFSET($A$3,ROW(AR28)*2-1,COLUMN(R30)),"")</f>
        <v/>
      </c>
      <c r="AT31" s="108">
        <f>IFERROR(OFFSET($A$3,ROW(AS28)*2,COLUMN(S30))-OFFSET($A$3,ROW(AS28)*2-1,COLUMN(S30)),"")</f>
        <v/>
      </c>
      <c r="AU31" s="108">
        <f>IFERROR(OFFSET($A$3,ROW(AT28)*2,COLUMN(T30))-OFFSET($A$3,ROW(AT28)*2-1,COLUMN(T30)),"")</f>
        <v/>
      </c>
      <c r="AV31" s="108">
        <f>IFERROR(OFFSET($A$3,ROW(AU28)*2,COLUMN(U30))-OFFSET($A$3,ROW(AU28)*2-1,COLUMN(U30)),"")</f>
        <v/>
      </c>
      <c r="AW31" s="108">
        <f>IFERROR(OFFSET($A$3,ROW(AV28)*2,COLUMN(V30))-OFFSET($A$3,ROW(AV28)*2-1,COLUMN(V30)),"")</f>
        <v/>
      </c>
      <c r="AX31" s="108">
        <f>IFERROR(OFFSET($A$3,ROW(AW28)*2,COLUMN(W30))-OFFSET($A$3,ROW(AW28)*2-1,COLUMN(W30)),"")</f>
        <v/>
      </c>
      <c r="AY31" s="108">
        <f>IFERROR(OFFSET($A$3,ROW(AX28)*2,COLUMN(X30))-OFFSET($A$3,ROW(AX28)*2-1,COLUMN(X30)),"")</f>
        <v/>
      </c>
      <c r="AZ31" s="108">
        <f>IFERROR(OFFSET($A$3,ROW(AY28)*2,COLUMN(Y30))-OFFSET($A$3,ROW(AY28)*2-1,COLUMN(Y30)),"")</f>
        <v/>
      </c>
      <c r="BA31" s="108">
        <f>IFERROR(OFFSET($A$3,ROW(AZ28)*2,COLUMN(Z30))-OFFSET($A$3,ROW(AZ28)*2-1,COLUMN(Z30)),"")</f>
        <v/>
      </c>
      <c r="BB31" s="108">
        <f>IFERROR(OFFSET($A$3,ROW(BA28)*2,COLUMN(AA30))-OFFSET($A$3,ROW(BA28)*2-1,COLUMN(AA30)),"")</f>
        <v/>
      </c>
      <c r="BC31" s="108">
        <f>IFERROR(OFFSET($A$3,ROW(BB28)*2,COLUMN(AB30))-OFFSET($A$3,ROW(BB28)*2-1,COLUMN(AB30)),"")</f>
        <v/>
      </c>
    </row>
    <row r="32" customFormat="1" s="80">
      <c r="A32" s="97">
        <f>统调负荷24小时!A32</f>
        <v/>
      </c>
      <c r="B32" s="110" t="inlineStr">
        <is>
          <t>预测</t>
        </is>
      </c>
      <c r="C32" s="84">
        <f>IFERROR(AVERAGE(F32:AC32),"")</f>
        <v/>
      </c>
      <c r="D32" s="91">
        <f>IFERROR(MAX(F32:AC32),"")</f>
        <v/>
      </c>
      <c r="E32" s="91">
        <f>IFERROR(MIN(F32:AC32),"")</f>
        <v/>
      </c>
      <c r="F32" s="82">
        <f>IFERROR(AVERAGEIFS(统调负荷!$I:$I,统调负荷!$B:$B,F$3,统调负荷!$C:$C,$A32)/10,"")</f>
        <v/>
      </c>
      <c r="G32" s="82">
        <f>IFERROR(AVERAGEIFS(统调负荷!$I:$I,统调负荷!$B:$B,G$3,统调负荷!$C:$C,$A32)/10,"")</f>
        <v/>
      </c>
      <c r="H32" s="82">
        <f>IFERROR(AVERAGEIFS(统调负荷!$I:$I,统调负荷!$B:$B,H$3,统调负荷!$C:$C,$A32)/10,"")</f>
        <v/>
      </c>
      <c r="I32" s="82">
        <f>IFERROR(AVERAGEIFS(统调负荷!$I:$I,统调负荷!$B:$B,I$3,统调负荷!$C:$C,$A32)/10,"")</f>
        <v/>
      </c>
      <c r="J32" s="82">
        <f>IFERROR(AVERAGEIFS(统调负荷!$I:$I,统调负荷!$B:$B,J$3,统调负荷!$C:$C,$A32)/10,"")</f>
        <v/>
      </c>
      <c r="K32" s="82">
        <f>IFERROR(AVERAGEIFS(统调负荷!$I:$I,统调负荷!$B:$B,K$3,统调负荷!$C:$C,$A32)/10,"")</f>
        <v/>
      </c>
      <c r="L32" s="82">
        <f>IFERROR(AVERAGEIFS(统调负荷!$I:$I,统调负荷!$B:$B,L$3,统调负荷!$C:$C,$A32)/10,"")</f>
        <v/>
      </c>
      <c r="M32" s="82">
        <f>IFERROR(AVERAGEIFS(统调负荷!$I:$I,统调负荷!$B:$B,M$3,统调负荷!$C:$C,$A32)/10,"")</f>
        <v/>
      </c>
      <c r="N32" s="82">
        <f>IFERROR(AVERAGEIFS(统调负荷!$I:$I,统调负荷!$B:$B,N$3,统调负荷!$C:$C,$A32)/10,"")</f>
        <v/>
      </c>
      <c r="O32" s="82">
        <f>IFERROR(AVERAGEIFS(统调负荷!$I:$I,统调负荷!$B:$B,O$3,统调负荷!$C:$C,$A32)/10,"")</f>
        <v/>
      </c>
      <c r="P32" s="82">
        <f>IFERROR(AVERAGEIFS(统调负荷!$I:$I,统调负荷!$B:$B,P$3,统调负荷!$C:$C,$A32)/10,"")</f>
        <v/>
      </c>
      <c r="Q32" s="82">
        <f>IFERROR(AVERAGEIFS(统调负荷!$I:$I,统调负荷!$B:$B,Q$3,统调负荷!$C:$C,$A32)/10,"")</f>
        <v/>
      </c>
      <c r="R32" s="82">
        <f>IFERROR(AVERAGEIFS(统调负荷!$I:$I,统调负荷!$B:$B,R$3,统调负荷!$C:$C,$A32)/10,"")</f>
        <v/>
      </c>
      <c r="S32" s="82">
        <f>IFERROR(AVERAGEIFS(统调负荷!$I:$I,统调负荷!$B:$B,S$3,统调负荷!$C:$C,$A32)/10,"")</f>
        <v/>
      </c>
      <c r="T32" s="82">
        <f>IFERROR(AVERAGEIFS(统调负荷!$I:$I,统调负荷!$B:$B,T$3,统调负荷!$C:$C,$A32)/10,"")</f>
        <v/>
      </c>
      <c r="U32" s="82">
        <f>IFERROR(AVERAGEIFS(统调负荷!$I:$I,统调负荷!$B:$B,U$3,统调负荷!$C:$C,$A32)/10,"")</f>
        <v/>
      </c>
      <c r="V32" s="82">
        <f>IFERROR(AVERAGEIFS(统调负荷!$I:$I,统调负荷!$B:$B,V$3,统调负荷!$C:$C,$A32)/10,"")</f>
        <v/>
      </c>
      <c r="W32" s="82">
        <f>IFERROR(AVERAGEIFS(统调负荷!$I:$I,统调负荷!$B:$B,W$3,统调负荷!$C:$C,$A32)/10,"")</f>
        <v/>
      </c>
      <c r="X32" s="82">
        <f>IFERROR(AVERAGEIFS(统调负荷!$I:$I,统调负荷!$B:$B,X$3,统调负荷!$C:$C,$A32)/10,"")</f>
        <v/>
      </c>
      <c r="Y32" s="82">
        <f>IFERROR(AVERAGEIFS(统调负荷!$I:$I,统调负荷!$B:$B,Y$3,统调负荷!$C:$C,$A32)/10,"")</f>
        <v/>
      </c>
      <c r="Z32" s="82">
        <f>IFERROR(AVERAGEIFS(统调负荷!$I:$I,统调负荷!$B:$B,Z$3,统调负荷!$C:$C,$A32)/10,"")</f>
        <v/>
      </c>
      <c r="AA32" s="82">
        <f>IFERROR(AVERAGEIFS(统调负荷!$I:$I,统调负荷!$B:$B,AA$3,统调负荷!$C:$C,$A32)/10,"")</f>
        <v/>
      </c>
      <c r="AB32" s="82">
        <f>IFERROR(AVERAGEIFS(统调负荷!$I:$I,统调负荷!$B:$B,AB$3,统调负荷!$C:$C,$A32)/10,"")</f>
        <v/>
      </c>
      <c r="AC32" s="82">
        <f>IFERROR(AVERAGEIFS(统调负荷!$I:$I,统调负荷!$B:$B,AC$3,统调负荷!$C:$C,$A32)/10,"")</f>
        <v/>
      </c>
      <c r="AD32" s="82" t="n"/>
      <c r="AE32" s="23">
        <f>检修、备用和必开!$A30</f>
        <v/>
      </c>
      <c r="AF32" s="108">
        <f>IFERROR(OFFSET($A$3,ROW(AE29)*2,COLUMN(E31))-OFFSET($A$3,ROW(AE29)*2-1,COLUMN(E31)),"")</f>
        <v/>
      </c>
      <c r="AG32" s="108">
        <f>IFERROR(OFFSET($A$3,ROW(AF29)*2,COLUMN(F31))-OFFSET($A$3,ROW(AF29)*2-1,COLUMN(F31)),"")</f>
        <v/>
      </c>
      <c r="AH32" s="108">
        <f>IFERROR(OFFSET($A$3,ROW(AG29)*2,COLUMN(G31))-OFFSET($A$3,ROW(AG29)*2-1,COLUMN(G31)),"")</f>
        <v/>
      </c>
      <c r="AI32" s="108">
        <f>IFERROR(OFFSET($A$3,ROW(AH29)*2,COLUMN(H31))-OFFSET($A$3,ROW(AH29)*2-1,COLUMN(H31)),"")</f>
        <v/>
      </c>
      <c r="AJ32" s="108">
        <f>IFERROR(OFFSET($A$3,ROW(AI29)*2,COLUMN(I31))-OFFSET($A$3,ROW(AI29)*2-1,COLUMN(I31)),"")</f>
        <v/>
      </c>
      <c r="AK32" s="108">
        <f>IFERROR(OFFSET($A$3,ROW(AJ29)*2,COLUMN(J31))-OFFSET($A$3,ROW(AJ29)*2-1,COLUMN(J31)),"")</f>
        <v/>
      </c>
      <c r="AL32" s="108">
        <f>IFERROR(OFFSET($A$3,ROW(AK29)*2,COLUMN(K31))-OFFSET($A$3,ROW(AK29)*2-1,COLUMN(K31)),"")</f>
        <v/>
      </c>
      <c r="AM32" s="108">
        <f>IFERROR(OFFSET($A$3,ROW(AL29)*2,COLUMN(L31))-OFFSET($A$3,ROW(AL29)*2-1,COLUMN(L31)),"")</f>
        <v/>
      </c>
      <c r="AN32" s="108">
        <f>IFERROR(OFFSET($A$3,ROW(AM29)*2,COLUMN(M31))-OFFSET($A$3,ROW(AM29)*2-1,COLUMN(M31)),"")</f>
        <v/>
      </c>
      <c r="AO32" s="108">
        <f>IFERROR(OFFSET($A$3,ROW(AN29)*2,COLUMN(N31))-OFFSET($A$3,ROW(AN29)*2-1,COLUMN(N31)),"")</f>
        <v/>
      </c>
      <c r="AP32" s="108">
        <f>IFERROR(OFFSET($A$3,ROW(AO29)*2,COLUMN(O31))-OFFSET($A$3,ROW(AO29)*2-1,COLUMN(O31)),"")</f>
        <v/>
      </c>
      <c r="AQ32" s="108">
        <f>IFERROR(OFFSET($A$3,ROW(AP29)*2,COLUMN(P31))-OFFSET($A$3,ROW(AP29)*2-1,COLUMN(P31)),"")</f>
        <v/>
      </c>
      <c r="AR32" s="108">
        <f>IFERROR(OFFSET($A$3,ROW(AQ29)*2,COLUMN(Q31))-OFFSET($A$3,ROW(AQ29)*2-1,COLUMN(Q31)),"")</f>
        <v/>
      </c>
      <c r="AS32" s="108">
        <f>IFERROR(OFFSET($A$3,ROW(AR29)*2,COLUMN(R31))-OFFSET($A$3,ROW(AR29)*2-1,COLUMN(R31)),"")</f>
        <v/>
      </c>
      <c r="AT32" s="108">
        <f>IFERROR(OFFSET($A$3,ROW(AS29)*2,COLUMN(S31))-OFFSET($A$3,ROW(AS29)*2-1,COLUMN(S31)),"")</f>
        <v/>
      </c>
      <c r="AU32" s="108">
        <f>IFERROR(OFFSET($A$3,ROW(AT29)*2,COLUMN(T31))-OFFSET($A$3,ROW(AT29)*2-1,COLUMN(T31)),"")</f>
        <v/>
      </c>
      <c r="AV32" s="108">
        <f>IFERROR(OFFSET($A$3,ROW(AU29)*2,COLUMN(U31))-OFFSET($A$3,ROW(AU29)*2-1,COLUMN(U31)),"")</f>
        <v/>
      </c>
      <c r="AW32" s="108">
        <f>IFERROR(OFFSET($A$3,ROW(AV29)*2,COLUMN(V31))-OFFSET($A$3,ROW(AV29)*2-1,COLUMN(V31)),"")</f>
        <v/>
      </c>
      <c r="AX32" s="108">
        <f>IFERROR(OFFSET($A$3,ROW(AW29)*2,COLUMN(W31))-OFFSET($A$3,ROW(AW29)*2-1,COLUMN(W31)),"")</f>
        <v/>
      </c>
      <c r="AY32" s="108">
        <f>IFERROR(OFFSET($A$3,ROW(AX29)*2,COLUMN(X31))-OFFSET($A$3,ROW(AX29)*2-1,COLUMN(X31)),"")</f>
        <v/>
      </c>
      <c r="AZ32" s="108">
        <f>IFERROR(OFFSET($A$3,ROW(AY29)*2,COLUMN(Y31))-OFFSET($A$3,ROW(AY29)*2-1,COLUMN(Y31)),"")</f>
        <v/>
      </c>
      <c r="BA32" s="108">
        <f>IFERROR(OFFSET($A$3,ROW(AZ29)*2,COLUMN(Z31))-OFFSET($A$3,ROW(AZ29)*2-1,COLUMN(Z31)),"")</f>
        <v/>
      </c>
      <c r="BB32" s="108">
        <f>IFERROR(OFFSET($A$3,ROW(BA29)*2,COLUMN(AA31))-OFFSET($A$3,ROW(BA29)*2-1,COLUMN(AA31)),"")</f>
        <v/>
      </c>
      <c r="BC32" s="108">
        <f>IFERROR(OFFSET($A$3,ROW(BB29)*2,COLUMN(AB31))-OFFSET($A$3,ROW(BB29)*2-1,COLUMN(AB31)),"")</f>
        <v/>
      </c>
    </row>
    <row r="33" customFormat="1" s="80">
      <c r="A33" s="97">
        <f>统调负荷24小时!A33</f>
        <v/>
      </c>
      <c r="B33" s="110" t="inlineStr">
        <is>
          <t>实际</t>
        </is>
      </c>
      <c r="C33" s="84">
        <f>IFERROR(AVERAGE(F33:AC33),"")</f>
        <v/>
      </c>
      <c r="D33" s="91">
        <f>IFERROR(MAX(F33:AC33),"")</f>
        <v/>
      </c>
      <c r="E33" s="91">
        <f>IFERROR(MIN(F33:AC33),"")</f>
        <v/>
      </c>
      <c r="F33" s="82">
        <f>IFERROR(AVERAGEIFS(统调负荷!$R:$R,统调负荷!$B:$B,F$3,统调负荷!$C:$C,$A33)/10,"")</f>
        <v/>
      </c>
      <c r="G33" s="82">
        <f>IFERROR(AVERAGEIFS(统调负荷!$R:$R,统调负荷!$B:$B,G$3,统调负荷!$C:$C,$A33)/10,"")</f>
        <v/>
      </c>
      <c r="H33" s="82">
        <f>IFERROR(AVERAGEIFS(统调负荷!$R:$R,统调负荷!$B:$B,H$3,统调负荷!$C:$C,$A33)/10,"")</f>
        <v/>
      </c>
      <c r="I33" s="82">
        <f>IFERROR(AVERAGEIFS(统调负荷!$R:$R,统调负荷!$B:$B,I$3,统调负荷!$C:$C,$A33)/10,"")</f>
        <v/>
      </c>
      <c r="J33" s="82">
        <f>IFERROR(AVERAGEIFS(统调负荷!$R:$R,统调负荷!$B:$B,J$3,统调负荷!$C:$C,$A33)/10,"")</f>
        <v/>
      </c>
      <c r="K33" s="82">
        <f>IFERROR(AVERAGEIFS(统调负荷!$R:$R,统调负荷!$B:$B,K$3,统调负荷!$C:$C,$A33)/10,"")</f>
        <v/>
      </c>
      <c r="L33" s="82">
        <f>IFERROR(AVERAGEIFS(统调负荷!$R:$R,统调负荷!$B:$B,L$3,统调负荷!$C:$C,$A33)/10,"")</f>
        <v/>
      </c>
      <c r="M33" s="82">
        <f>IFERROR(AVERAGEIFS(统调负荷!$R:$R,统调负荷!$B:$B,M$3,统调负荷!$C:$C,$A33)/10,"")</f>
        <v/>
      </c>
      <c r="N33" s="82">
        <f>IFERROR(AVERAGEIFS(统调负荷!$R:$R,统调负荷!$B:$B,N$3,统调负荷!$C:$C,$A33)/10,"")</f>
        <v/>
      </c>
      <c r="O33" s="82">
        <f>IFERROR(AVERAGEIFS(统调负荷!$R:$R,统调负荷!$B:$B,O$3,统调负荷!$C:$C,$A33)/10,"")</f>
        <v/>
      </c>
      <c r="P33" s="82">
        <f>IFERROR(AVERAGEIFS(统调负荷!$R:$R,统调负荷!$B:$B,P$3,统调负荷!$C:$C,$A33)/10,"")</f>
        <v/>
      </c>
      <c r="Q33" s="82">
        <f>IFERROR(AVERAGEIFS(统调负荷!$R:$R,统调负荷!$B:$B,Q$3,统调负荷!$C:$C,$A33)/10,"")</f>
        <v/>
      </c>
      <c r="R33" s="82">
        <f>IFERROR(AVERAGEIFS(统调负荷!$R:$R,统调负荷!$B:$B,R$3,统调负荷!$C:$C,$A33)/10,"")</f>
        <v/>
      </c>
      <c r="S33" s="82">
        <f>IFERROR(AVERAGEIFS(统调负荷!$R:$R,统调负荷!$B:$B,S$3,统调负荷!$C:$C,$A33)/10,"")</f>
        <v/>
      </c>
      <c r="T33" s="82">
        <f>IFERROR(AVERAGEIFS(统调负荷!$R:$R,统调负荷!$B:$B,T$3,统调负荷!$C:$C,$A33)/10,"")</f>
        <v/>
      </c>
      <c r="U33" s="82">
        <f>IFERROR(AVERAGEIFS(统调负荷!$R:$R,统调负荷!$B:$B,U$3,统调负荷!$C:$C,$A33)/10,"")</f>
        <v/>
      </c>
      <c r="V33" s="82">
        <f>IFERROR(AVERAGEIFS(统调负荷!$R:$R,统调负荷!$B:$B,V$3,统调负荷!$C:$C,$A33)/10,"")</f>
        <v/>
      </c>
      <c r="W33" s="82">
        <f>IFERROR(AVERAGEIFS(统调负荷!$R:$R,统调负荷!$B:$B,W$3,统调负荷!$C:$C,$A33)/10,"")</f>
        <v/>
      </c>
      <c r="X33" s="82">
        <f>IFERROR(AVERAGEIFS(统调负荷!$R:$R,统调负荷!$B:$B,X$3,统调负荷!$C:$C,$A33)/10,"")</f>
        <v/>
      </c>
      <c r="Y33" s="82">
        <f>IFERROR(AVERAGEIFS(统调负荷!$R:$R,统调负荷!$B:$B,Y$3,统调负荷!$C:$C,$A33)/10,"")</f>
        <v/>
      </c>
      <c r="Z33" s="82">
        <f>IFERROR(AVERAGEIFS(统调负荷!$R:$R,统调负荷!$B:$B,Z$3,统调负荷!$C:$C,$A33)/10,"")</f>
        <v/>
      </c>
      <c r="AA33" s="82">
        <f>IFERROR(AVERAGEIFS(统调负荷!$R:$R,统调负荷!$B:$B,AA$3,统调负荷!$C:$C,$A33)/10,"")</f>
        <v/>
      </c>
      <c r="AB33" s="82">
        <f>IFERROR(AVERAGEIFS(统调负荷!$R:$R,统调负荷!$B:$B,AB$3,统调负荷!$C:$C,$A33)/10,"")</f>
        <v/>
      </c>
      <c r="AC33" s="82">
        <f>IFERROR(AVERAGEIFS(统调负荷!$R:$R,统调负荷!$B:$B,AC$3,统调负荷!$C:$C,$A33)/10,"")</f>
        <v/>
      </c>
      <c r="AD33" s="82" t="n"/>
      <c r="AE33" s="23">
        <f>检修、备用和必开!$A31</f>
        <v/>
      </c>
      <c r="AF33" s="108">
        <f>IFERROR(OFFSET($A$3,ROW(AE30)*2,COLUMN(E32))-OFFSET($A$3,ROW(AE30)*2-1,COLUMN(E32)),"")</f>
        <v/>
      </c>
      <c r="AG33" s="108">
        <f>IFERROR(OFFSET($A$3,ROW(AF30)*2,COLUMN(F32))-OFFSET($A$3,ROW(AF30)*2-1,COLUMN(F32)),"")</f>
        <v/>
      </c>
      <c r="AH33" s="108">
        <f>IFERROR(OFFSET($A$3,ROW(AG30)*2,COLUMN(G32))-OFFSET($A$3,ROW(AG30)*2-1,COLUMN(G32)),"")</f>
        <v/>
      </c>
      <c r="AI33" s="108">
        <f>IFERROR(OFFSET($A$3,ROW(AH30)*2,COLUMN(H32))-OFFSET($A$3,ROW(AH30)*2-1,COLUMN(H32)),"")</f>
        <v/>
      </c>
      <c r="AJ33" s="108">
        <f>IFERROR(OFFSET($A$3,ROW(AI30)*2,COLUMN(I32))-OFFSET($A$3,ROW(AI30)*2-1,COLUMN(I32)),"")</f>
        <v/>
      </c>
      <c r="AK33" s="108">
        <f>IFERROR(OFFSET($A$3,ROW(AJ30)*2,COLUMN(J32))-OFFSET($A$3,ROW(AJ30)*2-1,COLUMN(J32)),"")</f>
        <v/>
      </c>
      <c r="AL33" s="108">
        <f>IFERROR(OFFSET($A$3,ROW(AK30)*2,COLUMN(K32))-OFFSET($A$3,ROW(AK30)*2-1,COLUMN(K32)),"")</f>
        <v/>
      </c>
      <c r="AM33" s="108">
        <f>IFERROR(OFFSET($A$3,ROW(AL30)*2,COLUMN(L32))-OFFSET($A$3,ROW(AL30)*2-1,COLUMN(L32)),"")</f>
        <v/>
      </c>
      <c r="AN33" s="108">
        <f>IFERROR(OFFSET($A$3,ROW(AM30)*2,COLUMN(M32))-OFFSET($A$3,ROW(AM30)*2-1,COLUMN(M32)),"")</f>
        <v/>
      </c>
      <c r="AO33" s="108">
        <f>IFERROR(OFFSET($A$3,ROW(AN30)*2,COLUMN(N32))-OFFSET($A$3,ROW(AN30)*2-1,COLUMN(N32)),"")</f>
        <v/>
      </c>
      <c r="AP33" s="108">
        <f>IFERROR(OFFSET($A$3,ROW(AO30)*2,COLUMN(O32))-OFFSET($A$3,ROW(AO30)*2-1,COLUMN(O32)),"")</f>
        <v/>
      </c>
      <c r="AQ33" s="108">
        <f>IFERROR(OFFSET($A$3,ROW(AP30)*2,COLUMN(P32))-OFFSET($A$3,ROW(AP30)*2-1,COLUMN(P32)),"")</f>
        <v/>
      </c>
      <c r="AR33" s="108">
        <f>IFERROR(OFFSET($A$3,ROW(AQ30)*2,COLUMN(Q32))-OFFSET($A$3,ROW(AQ30)*2-1,COLUMN(Q32)),"")</f>
        <v/>
      </c>
      <c r="AS33" s="108">
        <f>IFERROR(OFFSET($A$3,ROW(AR30)*2,COLUMN(R32))-OFFSET($A$3,ROW(AR30)*2-1,COLUMN(R32)),"")</f>
        <v/>
      </c>
      <c r="AT33" s="108">
        <f>IFERROR(OFFSET($A$3,ROW(AS30)*2,COLUMN(S32))-OFFSET($A$3,ROW(AS30)*2-1,COLUMN(S32)),"")</f>
        <v/>
      </c>
      <c r="AU33" s="108">
        <f>IFERROR(OFFSET($A$3,ROW(AT30)*2,COLUMN(T32))-OFFSET($A$3,ROW(AT30)*2-1,COLUMN(T32)),"")</f>
        <v/>
      </c>
      <c r="AV33" s="108">
        <f>IFERROR(OFFSET($A$3,ROW(AU30)*2,COLUMN(U32))-OFFSET($A$3,ROW(AU30)*2-1,COLUMN(U32)),"")</f>
        <v/>
      </c>
      <c r="AW33" s="108">
        <f>IFERROR(OFFSET($A$3,ROW(AV30)*2,COLUMN(V32))-OFFSET($A$3,ROW(AV30)*2-1,COLUMN(V32)),"")</f>
        <v/>
      </c>
      <c r="AX33" s="108">
        <f>IFERROR(OFFSET($A$3,ROW(AW30)*2,COLUMN(W32))-OFFSET($A$3,ROW(AW30)*2-1,COLUMN(W32)),"")</f>
        <v/>
      </c>
      <c r="AY33" s="108">
        <f>IFERROR(OFFSET($A$3,ROW(AX30)*2,COLUMN(X32))-OFFSET($A$3,ROW(AX30)*2-1,COLUMN(X32)),"")</f>
        <v/>
      </c>
      <c r="AZ33" s="108">
        <f>IFERROR(OFFSET($A$3,ROW(AY30)*2,COLUMN(Y32))-OFFSET($A$3,ROW(AY30)*2-1,COLUMN(Y32)),"")</f>
        <v/>
      </c>
      <c r="BA33" s="108">
        <f>IFERROR(OFFSET($A$3,ROW(AZ30)*2,COLUMN(Z32))-OFFSET($A$3,ROW(AZ30)*2-1,COLUMN(Z32)),"")</f>
        <v/>
      </c>
      <c r="BB33" s="108">
        <f>IFERROR(OFFSET($A$3,ROW(BA30)*2,COLUMN(AA32))-OFFSET($A$3,ROW(BA30)*2-1,COLUMN(AA32)),"")</f>
        <v/>
      </c>
      <c r="BC33" s="108">
        <f>IFERROR(OFFSET($A$3,ROW(BB30)*2,COLUMN(AB32))-OFFSET($A$3,ROW(BB30)*2-1,COLUMN(AB32)),"")</f>
        <v/>
      </c>
    </row>
    <row r="34" customFormat="1" s="80">
      <c r="A34" s="97">
        <f>统调负荷24小时!A34</f>
        <v/>
      </c>
      <c r="B34" s="110" t="inlineStr">
        <is>
          <t>预测</t>
        </is>
      </c>
      <c r="C34" s="84">
        <f>IFERROR(AVERAGE(F34:AC34),"")</f>
        <v/>
      </c>
      <c r="D34" s="91">
        <f>IFERROR(MAX(F34:AC34),"")</f>
        <v/>
      </c>
      <c r="E34" s="91">
        <f>IFERROR(MIN(F34:AC34),"")</f>
        <v/>
      </c>
      <c r="F34" s="82">
        <f>IFERROR(AVERAGEIFS(统调负荷!$I:$I,统调负荷!$B:$B,F$3,统调负荷!$C:$C,$A34)/10,"")</f>
        <v/>
      </c>
      <c r="G34" s="82">
        <f>IFERROR(AVERAGEIFS(统调负荷!$I:$I,统调负荷!$B:$B,G$3,统调负荷!$C:$C,$A34)/10,"")</f>
        <v/>
      </c>
      <c r="H34" s="82">
        <f>IFERROR(AVERAGEIFS(统调负荷!$I:$I,统调负荷!$B:$B,H$3,统调负荷!$C:$C,$A34)/10,"")</f>
        <v/>
      </c>
      <c r="I34" s="82">
        <f>IFERROR(AVERAGEIFS(统调负荷!$I:$I,统调负荷!$B:$B,I$3,统调负荷!$C:$C,$A34)/10,"")</f>
        <v/>
      </c>
      <c r="J34" s="82">
        <f>IFERROR(AVERAGEIFS(统调负荷!$I:$I,统调负荷!$B:$B,J$3,统调负荷!$C:$C,$A34)/10,"")</f>
        <v/>
      </c>
      <c r="K34" s="82">
        <f>IFERROR(AVERAGEIFS(统调负荷!$I:$I,统调负荷!$B:$B,K$3,统调负荷!$C:$C,$A34)/10,"")</f>
        <v/>
      </c>
      <c r="L34" s="82">
        <f>IFERROR(AVERAGEIFS(统调负荷!$I:$I,统调负荷!$B:$B,L$3,统调负荷!$C:$C,$A34)/10,"")</f>
        <v/>
      </c>
      <c r="M34" s="82">
        <f>IFERROR(AVERAGEIFS(统调负荷!$I:$I,统调负荷!$B:$B,M$3,统调负荷!$C:$C,$A34)/10,"")</f>
        <v/>
      </c>
      <c r="N34" s="82">
        <f>IFERROR(AVERAGEIFS(统调负荷!$I:$I,统调负荷!$B:$B,N$3,统调负荷!$C:$C,$A34)/10,"")</f>
        <v/>
      </c>
      <c r="O34" s="82">
        <f>IFERROR(AVERAGEIFS(统调负荷!$I:$I,统调负荷!$B:$B,O$3,统调负荷!$C:$C,$A34)/10,"")</f>
        <v/>
      </c>
      <c r="P34" s="82">
        <f>IFERROR(AVERAGEIFS(统调负荷!$I:$I,统调负荷!$B:$B,P$3,统调负荷!$C:$C,$A34)/10,"")</f>
        <v/>
      </c>
      <c r="Q34" s="82">
        <f>IFERROR(AVERAGEIFS(统调负荷!$I:$I,统调负荷!$B:$B,Q$3,统调负荷!$C:$C,$A34)/10,"")</f>
        <v/>
      </c>
      <c r="R34" s="82">
        <f>IFERROR(AVERAGEIFS(统调负荷!$I:$I,统调负荷!$B:$B,R$3,统调负荷!$C:$C,$A34)/10,"")</f>
        <v/>
      </c>
      <c r="S34" s="82">
        <f>IFERROR(AVERAGEIFS(统调负荷!$I:$I,统调负荷!$B:$B,S$3,统调负荷!$C:$C,$A34)/10,"")</f>
        <v/>
      </c>
      <c r="T34" s="82">
        <f>IFERROR(AVERAGEIFS(统调负荷!$I:$I,统调负荷!$B:$B,T$3,统调负荷!$C:$C,$A34)/10,"")</f>
        <v/>
      </c>
      <c r="U34" s="82">
        <f>IFERROR(AVERAGEIFS(统调负荷!$I:$I,统调负荷!$B:$B,U$3,统调负荷!$C:$C,$A34)/10,"")</f>
        <v/>
      </c>
      <c r="V34" s="82">
        <f>IFERROR(AVERAGEIFS(统调负荷!$I:$I,统调负荷!$B:$B,V$3,统调负荷!$C:$C,$A34)/10,"")</f>
        <v/>
      </c>
      <c r="W34" s="82">
        <f>IFERROR(AVERAGEIFS(统调负荷!$I:$I,统调负荷!$B:$B,W$3,统调负荷!$C:$C,$A34)/10,"")</f>
        <v/>
      </c>
      <c r="X34" s="82">
        <f>IFERROR(AVERAGEIFS(统调负荷!$I:$I,统调负荷!$B:$B,X$3,统调负荷!$C:$C,$A34)/10,"")</f>
        <v/>
      </c>
      <c r="Y34" s="82">
        <f>IFERROR(AVERAGEIFS(统调负荷!$I:$I,统调负荷!$B:$B,Y$3,统调负荷!$C:$C,$A34)/10,"")</f>
        <v/>
      </c>
      <c r="Z34" s="82">
        <f>IFERROR(AVERAGEIFS(统调负荷!$I:$I,统调负荷!$B:$B,Z$3,统调负荷!$C:$C,$A34)/10,"")</f>
        <v/>
      </c>
      <c r="AA34" s="82">
        <f>IFERROR(AVERAGEIFS(统调负荷!$I:$I,统调负荷!$B:$B,AA$3,统调负荷!$C:$C,$A34)/10,"")</f>
        <v/>
      </c>
      <c r="AB34" s="82">
        <f>IFERROR(AVERAGEIFS(统调负荷!$I:$I,统调负荷!$B:$B,AB$3,统调负荷!$C:$C,$A34)/10,"")</f>
        <v/>
      </c>
      <c r="AC34" s="82">
        <f>IFERROR(AVERAGEIFS(统调负荷!$I:$I,统调负荷!$B:$B,AC$3,统调负荷!$C:$C,$A34)/10,"")</f>
        <v/>
      </c>
      <c r="AD34" s="82" t="n"/>
      <c r="AE34" s="23">
        <f>检修、备用和必开!$A32</f>
        <v/>
      </c>
      <c r="AF34" s="108">
        <f>IFERROR(OFFSET($A$3,ROW(AE31)*2,COLUMN(E33))-OFFSET($A$3,ROW(AE31)*2-1,COLUMN(E33)),"")</f>
        <v/>
      </c>
      <c r="AG34" s="108">
        <f>IFERROR(OFFSET($A$3,ROW(AF31)*2,COLUMN(F33))-OFFSET($A$3,ROW(AF31)*2-1,COLUMN(F33)),"")</f>
        <v/>
      </c>
      <c r="AH34" s="108">
        <f>IFERROR(OFFSET($A$3,ROW(AG31)*2,COLUMN(G33))-OFFSET($A$3,ROW(AG31)*2-1,COLUMN(G33)),"")</f>
        <v/>
      </c>
      <c r="AI34" s="108">
        <f>IFERROR(OFFSET($A$3,ROW(AH31)*2,COLUMN(H33))-OFFSET($A$3,ROW(AH31)*2-1,COLUMN(H33)),"")</f>
        <v/>
      </c>
      <c r="AJ34" s="108">
        <f>IFERROR(OFFSET($A$3,ROW(AI31)*2,COLUMN(I33))-OFFSET($A$3,ROW(AI31)*2-1,COLUMN(I33)),"")</f>
        <v/>
      </c>
      <c r="AK34" s="108">
        <f>IFERROR(OFFSET($A$3,ROW(AJ31)*2,COLUMN(J33))-OFFSET($A$3,ROW(AJ31)*2-1,COLUMN(J33)),"")</f>
        <v/>
      </c>
      <c r="AL34" s="108">
        <f>IFERROR(OFFSET($A$3,ROW(AK31)*2,COLUMN(K33))-OFFSET($A$3,ROW(AK31)*2-1,COLUMN(K33)),"")</f>
        <v/>
      </c>
      <c r="AM34" s="108">
        <f>IFERROR(OFFSET($A$3,ROW(AL31)*2,COLUMN(L33))-OFFSET($A$3,ROW(AL31)*2-1,COLUMN(L33)),"")</f>
        <v/>
      </c>
      <c r="AN34" s="108">
        <f>IFERROR(OFFSET($A$3,ROW(AM31)*2,COLUMN(M33))-OFFSET($A$3,ROW(AM31)*2-1,COLUMN(M33)),"")</f>
        <v/>
      </c>
      <c r="AO34" s="108">
        <f>IFERROR(OFFSET($A$3,ROW(AN31)*2,COLUMN(N33))-OFFSET($A$3,ROW(AN31)*2-1,COLUMN(N33)),"")</f>
        <v/>
      </c>
      <c r="AP34" s="108">
        <f>IFERROR(OFFSET($A$3,ROW(AO31)*2,COLUMN(O33))-OFFSET($A$3,ROW(AO31)*2-1,COLUMN(O33)),"")</f>
        <v/>
      </c>
      <c r="AQ34" s="108">
        <f>IFERROR(OFFSET($A$3,ROW(AP31)*2,COLUMN(P33))-OFFSET($A$3,ROW(AP31)*2-1,COLUMN(P33)),"")</f>
        <v/>
      </c>
      <c r="AR34" s="108">
        <f>IFERROR(OFFSET($A$3,ROW(AQ31)*2,COLUMN(Q33))-OFFSET($A$3,ROW(AQ31)*2-1,COLUMN(Q33)),"")</f>
        <v/>
      </c>
      <c r="AS34" s="108">
        <f>IFERROR(OFFSET($A$3,ROW(AR31)*2,COLUMN(R33))-OFFSET($A$3,ROW(AR31)*2-1,COLUMN(R33)),"")</f>
        <v/>
      </c>
      <c r="AT34" s="108">
        <f>IFERROR(OFFSET($A$3,ROW(AS31)*2,COLUMN(S33))-OFFSET($A$3,ROW(AS31)*2-1,COLUMN(S33)),"")</f>
        <v/>
      </c>
      <c r="AU34" s="108">
        <f>IFERROR(OFFSET($A$3,ROW(AT31)*2,COLUMN(T33))-OFFSET($A$3,ROW(AT31)*2-1,COLUMN(T33)),"")</f>
        <v/>
      </c>
      <c r="AV34" s="108">
        <f>IFERROR(OFFSET($A$3,ROW(AU31)*2,COLUMN(U33))-OFFSET($A$3,ROW(AU31)*2-1,COLUMN(U33)),"")</f>
        <v/>
      </c>
      <c r="AW34" s="108">
        <f>IFERROR(OFFSET($A$3,ROW(AV31)*2,COLUMN(V33))-OFFSET($A$3,ROW(AV31)*2-1,COLUMN(V33)),"")</f>
        <v/>
      </c>
      <c r="AX34" s="108">
        <f>IFERROR(OFFSET($A$3,ROW(AW31)*2,COLUMN(W33))-OFFSET($A$3,ROW(AW31)*2-1,COLUMN(W33)),"")</f>
        <v/>
      </c>
      <c r="AY34" s="108">
        <f>IFERROR(OFFSET($A$3,ROW(AX31)*2,COLUMN(X33))-OFFSET($A$3,ROW(AX31)*2-1,COLUMN(X33)),"")</f>
        <v/>
      </c>
      <c r="AZ34" s="108">
        <f>IFERROR(OFFSET($A$3,ROW(AY31)*2,COLUMN(Y33))-OFFSET($A$3,ROW(AY31)*2-1,COLUMN(Y33)),"")</f>
        <v/>
      </c>
      <c r="BA34" s="108">
        <f>IFERROR(OFFSET($A$3,ROW(AZ31)*2,COLUMN(Z33))-OFFSET($A$3,ROW(AZ31)*2-1,COLUMN(Z33)),"")</f>
        <v/>
      </c>
      <c r="BB34" s="108">
        <f>IFERROR(OFFSET($A$3,ROW(BA31)*2,COLUMN(AA33))-OFFSET($A$3,ROW(BA31)*2-1,COLUMN(AA33)),"")</f>
        <v/>
      </c>
      <c r="BC34" s="108">
        <f>IFERROR(OFFSET($A$3,ROW(BB31)*2,COLUMN(AB33))-OFFSET($A$3,ROW(BB31)*2-1,COLUMN(AB33)),"")</f>
        <v/>
      </c>
    </row>
    <row r="35" customFormat="1" s="80">
      <c r="A35" s="97">
        <f>统调负荷24小时!A35</f>
        <v/>
      </c>
      <c r="B35" s="110" t="inlineStr">
        <is>
          <t>实际</t>
        </is>
      </c>
      <c r="C35" s="84">
        <f>IFERROR(AVERAGE(F35:AC35),"")</f>
        <v/>
      </c>
      <c r="D35" s="91">
        <f>IFERROR(MAX(F35:AC35),"")</f>
        <v/>
      </c>
      <c r="E35" s="91">
        <f>IFERROR(MIN(F35:AC35),"")</f>
        <v/>
      </c>
      <c r="F35" s="82">
        <f>IFERROR(AVERAGEIFS(统调负荷!$R:$R,统调负荷!$B:$B,F$3,统调负荷!$C:$C,$A35)/10,"")</f>
        <v/>
      </c>
      <c r="G35" s="82">
        <f>IFERROR(AVERAGEIFS(统调负荷!$R:$R,统调负荷!$B:$B,G$3,统调负荷!$C:$C,$A35)/10,"")</f>
        <v/>
      </c>
      <c r="H35" s="82">
        <f>IFERROR(AVERAGEIFS(统调负荷!$R:$R,统调负荷!$B:$B,H$3,统调负荷!$C:$C,$A35)/10,"")</f>
        <v/>
      </c>
      <c r="I35" s="82">
        <f>IFERROR(AVERAGEIFS(统调负荷!$R:$R,统调负荷!$B:$B,I$3,统调负荷!$C:$C,$A35)/10,"")</f>
        <v/>
      </c>
      <c r="J35" s="82">
        <f>IFERROR(AVERAGEIFS(统调负荷!$R:$R,统调负荷!$B:$B,J$3,统调负荷!$C:$C,$A35)/10,"")</f>
        <v/>
      </c>
      <c r="K35" s="82">
        <f>IFERROR(AVERAGEIFS(统调负荷!$R:$R,统调负荷!$B:$B,K$3,统调负荷!$C:$C,$A35)/10,"")</f>
        <v/>
      </c>
      <c r="L35" s="82">
        <f>IFERROR(AVERAGEIFS(统调负荷!$R:$R,统调负荷!$B:$B,L$3,统调负荷!$C:$C,$A35)/10,"")</f>
        <v/>
      </c>
      <c r="M35" s="82">
        <f>IFERROR(AVERAGEIFS(统调负荷!$R:$R,统调负荷!$B:$B,M$3,统调负荷!$C:$C,$A35)/10,"")</f>
        <v/>
      </c>
      <c r="N35" s="82">
        <f>IFERROR(AVERAGEIFS(统调负荷!$R:$R,统调负荷!$B:$B,N$3,统调负荷!$C:$C,$A35)/10,"")</f>
        <v/>
      </c>
      <c r="O35" s="82">
        <f>IFERROR(AVERAGEIFS(统调负荷!$R:$R,统调负荷!$B:$B,O$3,统调负荷!$C:$C,$A35)/10,"")</f>
        <v/>
      </c>
      <c r="P35" s="82">
        <f>IFERROR(AVERAGEIFS(统调负荷!$R:$R,统调负荷!$B:$B,P$3,统调负荷!$C:$C,$A35)/10,"")</f>
        <v/>
      </c>
      <c r="Q35" s="82">
        <f>IFERROR(AVERAGEIFS(统调负荷!$R:$R,统调负荷!$B:$B,Q$3,统调负荷!$C:$C,$A35)/10,"")</f>
        <v/>
      </c>
      <c r="R35" s="82">
        <f>IFERROR(AVERAGEIFS(统调负荷!$R:$R,统调负荷!$B:$B,R$3,统调负荷!$C:$C,$A35)/10,"")</f>
        <v/>
      </c>
      <c r="S35" s="82">
        <f>IFERROR(AVERAGEIFS(统调负荷!$R:$R,统调负荷!$B:$B,S$3,统调负荷!$C:$C,$A35)/10,"")</f>
        <v/>
      </c>
      <c r="T35" s="82">
        <f>IFERROR(AVERAGEIFS(统调负荷!$R:$R,统调负荷!$B:$B,T$3,统调负荷!$C:$C,$A35)/10,"")</f>
        <v/>
      </c>
      <c r="U35" s="82">
        <f>IFERROR(AVERAGEIFS(统调负荷!$R:$R,统调负荷!$B:$B,U$3,统调负荷!$C:$C,$A35)/10,"")</f>
        <v/>
      </c>
      <c r="V35" s="82">
        <f>IFERROR(AVERAGEIFS(统调负荷!$R:$R,统调负荷!$B:$B,V$3,统调负荷!$C:$C,$A35)/10,"")</f>
        <v/>
      </c>
      <c r="W35" s="82">
        <f>IFERROR(AVERAGEIFS(统调负荷!$R:$R,统调负荷!$B:$B,W$3,统调负荷!$C:$C,$A35)/10,"")</f>
        <v/>
      </c>
      <c r="X35" s="82">
        <f>IFERROR(AVERAGEIFS(统调负荷!$R:$R,统调负荷!$B:$B,X$3,统调负荷!$C:$C,$A35)/10,"")</f>
        <v/>
      </c>
      <c r="Y35" s="82">
        <f>IFERROR(AVERAGEIFS(统调负荷!$R:$R,统调负荷!$B:$B,Y$3,统调负荷!$C:$C,$A35)/10,"")</f>
        <v/>
      </c>
      <c r="Z35" s="82">
        <f>IFERROR(AVERAGEIFS(统调负荷!$R:$R,统调负荷!$B:$B,Z$3,统调负荷!$C:$C,$A35)/10,"")</f>
        <v/>
      </c>
      <c r="AA35" s="82">
        <f>IFERROR(AVERAGEIFS(统调负荷!$R:$R,统调负荷!$B:$B,AA$3,统调负荷!$C:$C,$A35)/10,"")</f>
        <v/>
      </c>
      <c r="AB35" s="82">
        <f>IFERROR(AVERAGEIFS(统调负荷!$R:$R,统调负荷!$B:$B,AB$3,统调负荷!$C:$C,$A35)/10,"")</f>
        <v/>
      </c>
      <c r="AC35" s="82">
        <f>IFERROR(AVERAGEIFS(统调负荷!$R:$R,统调负荷!$B:$B,AC$3,统调负荷!$C:$C,$A35)/10,"")</f>
        <v/>
      </c>
      <c r="AD35" s="82" t="n"/>
      <c r="AE35" s="30" t="n"/>
      <c r="AF35" s="107" t="n"/>
      <c r="AG35" s="107" t="n"/>
      <c r="AH35" s="107" t="n"/>
      <c r="AI35" s="107" t="n"/>
      <c r="AJ35" s="107" t="n"/>
      <c r="AK35" s="107" t="n"/>
      <c r="AL35" s="107" t="n"/>
      <c r="AM35" s="107" t="n"/>
      <c r="AN35" s="107" t="n"/>
      <c r="AO35" s="107" t="n"/>
      <c r="AP35" s="107" t="n"/>
      <c r="AQ35" s="107" t="n"/>
      <c r="AR35" s="107" t="n"/>
      <c r="AS35" s="107" t="n"/>
      <c r="AT35" s="107" t="n"/>
      <c r="AU35" s="107" t="n"/>
      <c r="AV35" s="107" t="n"/>
      <c r="AW35" s="107" t="n"/>
      <c r="AX35" s="107" t="n"/>
      <c r="AY35" s="107" t="n"/>
      <c r="AZ35" s="107" t="n"/>
      <c r="BA35" s="107" t="n"/>
      <c r="BB35" s="107" t="n"/>
      <c r="BC35" s="107" t="n"/>
    </row>
    <row r="36" customFormat="1" s="80">
      <c r="A36" s="97">
        <f>统调负荷24小时!A36</f>
        <v/>
      </c>
      <c r="B36" s="110" t="inlineStr">
        <is>
          <t>预测</t>
        </is>
      </c>
      <c r="C36" s="84">
        <f>IFERROR(AVERAGE(F36:AC36),"")</f>
        <v/>
      </c>
      <c r="D36" s="91">
        <f>IFERROR(MAX(F36:AC36),"")</f>
        <v/>
      </c>
      <c r="E36" s="91">
        <f>IFERROR(MIN(F36:AC36),"")</f>
        <v/>
      </c>
      <c r="F36" s="82">
        <f>IFERROR(AVERAGEIFS(统调负荷!$I:$I,统调负荷!$B:$B,F$3,统调负荷!$C:$C,$A36)/10,"")</f>
        <v/>
      </c>
      <c r="G36" s="82">
        <f>IFERROR(AVERAGEIFS(统调负荷!$I:$I,统调负荷!$B:$B,G$3,统调负荷!$C:$C,$A36)/10,"")</f>
        <v/>
      </c>
      <c r="H36" s="82">
        <f>IFERROR(AVERAGEIFS(统调负荷!$I:$I,统调负荷!$B:$B,H$3,统调负荷!$C:$C,$A36)/10,"")</f>
        <v/>
      </c>
      <c r="I36" s="82">
        <f>IFERROR(AVERAGEIFS(统调负荷!$I:$I,统调负荷!$B:$B,I$3,统调负荷!$C:$C,$A36)/10,"")</f>
        <v/>
      </c>
      <c r="J36" s="82">
        <f>IFERROR(AVERAGEIFS(统调负荷!$I:$I,统调负荷!$B:$B,J$3,统调负荷!$C:$C,$A36)/10,"")</f>
        <v/>
      </c>
      <c r="K36" s="82">
        <f>IFERROR(AVERAGEIFS(统调负荷!$I:$I,统调负荷!$B:$B,K$3,统调负荷!$C:$C,$A36)/10,"")</f>
        <v/>
      </c>
      <c r="L36" s="82">
        <f>IFERROR(AVERAGEIFS(统调负荷!$I:$I,统调负荷!$B:$B,L$3,统调负荷!$C:$C,$A36)/10,"")</f>
        <v/>
      </c>
      <c r="M36" s="82">
        <f>IFERROR(AVERAGEIFS(统调负荷!$I:$I,统调负荷!$B:$B,M$3,统调负荷!$C:$C,$A36)/10,"")</f>
        <v/>
      </c>
      <c r="N36" s="82">
        <f>IFERROR(AVERAGEIFS(统调负荷!$I:$I,统调负荷!$B:$B,N$3,统调负荷!$C:$C,$A36)/10,"")</f>
        <v/>
      </c>
      <c r="O36" s="82">
        <f>IFERROR(AVERAGEIFS(统调负荷!$I:$I,统调负荷!$B:$B,O$3,统调负荷!$C:$C,$A36)/10,"")</f>
        <v/>
      </c>
      <c r="P36" s="82">
        <f>IFERROR(AVERAGEIFS(统调负荷!$I:$I,统调负荷!$B:$B,P$3,统调负荷!$C:$C,$A36)/10,"")</f>
        <v/>
      </c>
      <c r="Q36" s="82">
        <f>IFERROR(AVERAGEIFS(统调负荷!$I:$I,统调负荷!$B:$B,Q$3,统调负荷!$C:$C,$A36)/10,"")</f>
        <v/>
      </c>
      <c r="R36" s="82">
        <f>IFERROR(AVERAGEIFS(统调负荷!$I:$I,统调负荷!$B:$B,R$3,统调负荷!$C:$C,$A36)/10,"")</f>
        <v/>
      </c>
      <c r="S36" s="82">
        <f>IFERROR(AVERAGEIFS(统调负荷!$I:$I,统调负荷!$B:$B,S$3,统调负荷!$C:$C,$A36)/10,"")</f>
        <v/>
      </c>
      <c r="T36" s="82">
        <f>IFERROR(AVERAGEIFS(统调负荷!$I:$I,统调负荷!$B:$B,T$3,统调负荷!$C:$C,$A36)/10,"")</f>
        <v/>
      </c>
      <c r="U36" s="82">
        <f>IFERROR(AVERAGEIFS(统调负荷!$I:$I,统调负荷!$B:$B,U$3,统调负荷!$C:$C,$A36)/10,"")</f>
        <v/>
      </c>
      <c r="V36" s="82">
        <f>IFERROR(AVERAGEIFS(统调负荷!$I:$I,统调负荷!$B:$B,V$3,统调负荷!$C:$C,$A36)/10,"")</f>
        <v/>
      </c>
      <c r="W36" s="82">
        <f>IFERROR(AVERAGEIFS(统调负荷!$I:$I,统调负荷!$B:$B,W$3,统调负荷!$C:$C,$A36)/10,"")</f>
        <v/>
      </c>
      <c r="X36" s="82">
        <f>IFERROR(AVERAGEIFS(统调负荷!$I:$I,统调负荷!$B:$B,X$3,统调负荷!$C:$C,$A36)/10,"")</f>
        <v/>
      </c>
      <c r="Y36" s="82">
        <f>IFERROR(AVERAGEIFS(统调负荷!$I:$I,统调负荷!$B:$B,Y$3,统调负荷!$C:$C,$A36)/10,"")</f>
        <v/>
      </c>
      <c r="Z36" s="82">
        <f>IFERROR(AVERAGEIFS(统调负荷!$I:$I,统调负荷!$B:$B,Z$3,统调负荷!$C:$C,$A36)/10,"")</f>
        <v/>
      </c>
      <c r="AA36" s="82">
        <f>IFERROR(AVERAGEIFS(统调负荷!$I:$I,统调负荷!$B:$B,AA$3,统调负荷!$C:$C,$A36)/10,"")</f>
        <v/>
      </c>
      <c r="AB36" s="82">
        <f>IFERROR(AVERAGEIFS(统调负荷!$I:$I,统调负荷!$B:$B,AB$3,统调负荷!$C:$C,$A36)/10,"")</f>
        <v/>
      </c>
      <c r="AC36" s="82">
        <f>IFERROR(AVERAGEIFS(统调负荷!$I:$I,统调负荷!$B:$B,AC$3,统调负荷!$C:$C,$A36)/10,"")</f>
        <v/>
      </c>
      <c r="AD36" s="82" t="n"/>
      <c r="AE36" s="30" t="n"/>
      <c r="AF36" s="107" t="n"/>
      <c r="AG36" s="107" t="n"/>
      <c r="AH36" s="107" t="n"/>
      <c r="AI36" s="107" t="n"/>
      <c r="AJ36" s="107" t="n"/>
      <c r="AK36" s="107" t="n"/>
      <c r="AL36" s="107" t="n"/>
      <c r="AM36" s="107" t="n"/>
      <c r="AN36" s="107" t="n"/>
      <c r="AO36" s="107" t="n"/>
      <c r="AP36" s="107" t="n"/>
      <c r="AQ36" s="107" t="n"/>
      <c r="AR36" s="107" t="n"/>
      <c r="AS36" s="107" t="n"/>
      <c r="AT36" s="107" t="n"/>
      <c r="AU36" s="107" t="n"/>
      <c r="AV36" s="107" t="n"/>
      <c r="AW36" s="107" t="n"/>
      <c r="AX36" s="107" t="n"/>
      <c r="AY36" s="107" t="n"/>
      <c r="AZ36" s="107" t="n"/>
      <c r="BA36" s="107" t="n"/>
      <c r="BB36" s="107" t="n"/>
      <c r="BC36" s="107" t="n"/>
    </row>
    <row r="37" customFormat="1" s="80">
      <c r="A37" s="97">
        <f>统调负荷24小时!A37</f>
        <v/>
      </c>
      <c r="B37" s="110" t="inlineStr">
        <is>
          <t>实际</t>
        </is>
      </c>
      <c r="C37" s="84">
        <f>IFERROR(AVERAGE(F37:AC37),"")</f>
        <v/>
      </c>
      <c r="D37" s="91">
        <f>IFERROR(MAX(F37:AC37),"")</f>
        <v/>
      </c>
      <c r="E37" s="91">
        <f>IFERROR(MIN(F37:AC37),"")</f>
        <v/>
      </c>
      <c r="F37" s="82">
        <f>IFERROR(AVERAGEIFS(统调负荷!$R:$R,统调负荷!$B:$B,F$3,统调负荷!$C:$C,$A37)/10,"")</f>
        <v/>
      </c>
      <c r="G37" s="82">
        <f>IFERROR(AVERAGEIFS(统调负荷!$R:$R,统调负荷!$B:$B,G$3,统调负荷!$C:$C,$A37)/10,"")</f>
        <v/>
      </c>
      <c r="H37" s="82">
        <f>IFERROR(AVERAGEIFS(统调负荷!$R:$R,统调负荷!$B:$B,H$3,统调负荷!$C:$C,$A37)/10,"")</f>
        <v/>
      </c>
      <c r="I37" s="82">
        <f>IFERROR(AVERAGEIFS(统调负荷!$R:$R,统调负荷!$B:$B,I$3,统调负荷!$C:$C,$A37)/10,"")</f>
        <v/>
      </c>
      <c r="J37" s="82">
        <f>IFERROR(AVERAGEIFS(统调负荷!$R:$R,统调负荷!$B:$B,J$3,统调负荷!$C:$C,$A37)/10,"")</f>
        <v/>
      </c>
      <c r="K37" s="82">
        <f>IFERROR(AVERAGEIFS(统调负荷!$R:$R,统调负荷!$B:$B,K$3,统调负荷!$C:$C,$A37)/10,"")</f>
        <v/>
      </c>
      <c r="L37" s="82">
        <f>IFERROR(AVERAGEIFS(统调负荷!$R:$R,统调负荷!$B:$B,L$3,统调负荷!$C:$C,$A37)/10,"")</f>
        <v/>
      </c>
      <c r="M37" s="82">
        <f>IFERROR(AVERAGEIFS(统调负荷!$R:$R,统调负荷!$B:$B,M$3,统调负荷!$C:$C,$A37)/10,"")</f>
        <v/>
      </c>
      <c r="N37" s="82">
        <f>IFERROR(AVERAGEIFS(统调负荷!$R:$R,统调负荷!$B:$B,N$3,统调负荷!$C:$C,$A37)/10,"")</f>
        <v/>
      </c>
      <c r="O37" s="82">
        <f>IFERROR(AVERAGEIFS(统调负荷!$R:$R,统调负荷!$B:$B,O$3,统调负荷!$C:$C,$A37)/10,"")</f>
        <v/>
      </c>
      <c r="P37" s="82">
        <f>IFERROR(AVERAGEIFS(统调负荷!$R:$R,统调负荷!$B:$B,P$3,统调负荷!$C:$C,$A37)/10,"")</f>
        <v/>
      </c>
      <c r="Q37" s="82">
        <f>IFERROR(AVERAGEIFS(统调负荷!$R:$R,统调负荷!$B:$B,Q$3,统调负荷!$C:$C,$A37)/10,"")</f>
        <v/>
      </c>
      <c r="R37" s="82">
        <f>IFERROR(AVERAGEIFS(统调负荷!$R:$R,统调负荷!$B:$B,R$3,统调负荷!$C:$C,$A37)/10,"")</f>
        <v/>
      </c>
      <c r="S37" s="82">
        <f>IFERROR(AVERAGEIFS(统调负荷!$R:$R,统调负荷!$B:$B,S$3,统调负荷!$C:$C,$A37)/10,"")</f>
        <v/>
      </c>
      <c r="T37" s="82">
        <f>IFERROR(AVERAGEIFS(统调负荷!$R:$R,统调负荷!$B:$B,T$3,统调负荷!$C:$C,$A37)/10,"")</f>
        <v/>
      </c>
      <c r="U37" s="82">
        <f>IFERROR(AVERAGEIFS(统调负荷!$R:$R,统调负荷!$B:$B,U$3,统调负荷!$C:$C,$A37)/10,"")</f>
        <v/>
      </c>
      <c r="V37" s="82">
        <f>IFERROR(AVERAGEIFS(统调负荷!$R:$R,统调负荷!$B:$B,V$3,统调负荷!$C:$C,$A37)/10,"")</f>
        <v/>
      </c>
      <c r="W37" s="82">
        <f>IFERROR(AVERAGEIFS(统调负荷!$R:$R,统调负荷!$B:$B,W$3,统调负荷!$C:$C,$A37)/10,"")</f>
        <v/>
      </c>
      <c r="X37" s="82">
        <f>IFERROR(AVERAGEIFS(统调负荷!$R:$R,统调负荷!$B:$B,X$3,统调负荷!$C:$C,$A37)/10,"")</f>
        <v/>
      </c>
      <c r="Y37" s="82">
        <f>IFERROR(AVERAGEIFS(统调负荷!$R:$R,统调负荷!$B:$B,Y$3,统调负荷!$C:$C,$A37)/10,"")</f>
        <v/>
      </c>
      <c r="Z37" s="82">
        <f>IFERROR(AVERAGEIFS(统调负荷!$R:$R,统调负荷!$B:$B,Z$3,统调负荷!$C:$C,$A37)/10,"")</f>
        <v/>
      </c>
      <c r="AA37" s="82">
        <f>IFERROR(AVERAGEIFS(统调负荷!$R:$R,统调负荷!$B:$B,AA$3,统调负荷!$C:$C,$A37)/10,"")</f>
        <v/>
      </c>
      <c r="AB37" s="82">
        <f>IFERROR(AVERAGEIFS(统调负荷!$R:$R,统调负荷!$B:$B,AB$3,统调负荷!$C:$C,$A37)/10,"")</f>
        <v/>
      </c>
      <c r="AC37" s="82">
        <f>IFERROR(AVERAGEIFS(统调负荷!$R:$R,统调负荷!$B:$B,AC$3,统调负荷!$C:$C,$A37)/10,"")</f>
        <v/>
      </c>
      <c r="AD37" s="82" t="n"/>
      <c r="AE37" s="30" t="n"/>
      <c r="AF37" s="107" t="n"/>
      <c r="AG37" s="107" t="n"/>
      <c r="AH37" s="107" t="n"/>
      <c r="AI37" s="107" t="n"/>
      <c r="AJ37" s="107" t="n"/>
      <c r="AK37" s="107" t="n"/>
      <c r="AL37" s="107" t="n"/>
      <c r="AM37" s="107" t="n"/>
      <c r="AN37" s="107" t="n"/>
      <c r="AO37" s="107" t="n"/>
      <c r="AP37" s="107" t="n"/>
      <c r="AQ37" s="107" t="n"/>
      <c r="AR37" s="107" t="n"/>
      <c r="AS37" s="107" t="n"/>
      <c r="AT37" s="107" t="n"/>
      <c r="AU37" s="107" t="n"/>
      <c r="AV37" s="107" t="n"/>
      <c r="AW37" s="107" t="n"/>
      <c r="AX37" s="107" t="n"/>
      <c r="AY37" s="107" t="n"/>
      <c r="AZ37" s="107" t="n"/>
      <c r="BA37" s="107" t="n"/>
      <c r="BB37" s="107" t="n"/>
      <c r="BC37" s="107" t="n"/>
    </row>
    <row r="38" customFormat="1" s="80">
      <c r="A38" s="97">
        <f>统调负荷24小时!A38</f>
        <v/>
      </c>
      <c r="B38" s="110" t="inlineStr">
        <is>
          <t>预测</t>
        </is>
      </c>
      <c r="C38" s="84">
        <f>IFERROR(AVERAGE(F38:AC38),"")</f>
        <v/>
      </c>
      <c r="D38" s="91">
        <f>IFERROR(MAX(F38:AC38),"")</f>
        <v/>
      </c>
      <c r="E38" s="91">
        <f>IFERROR(MIN(F38:AC38),"")</f>
        <v/>
      </c>
      <c r="F38" s="82">
        <f>IFERROR(AVERAGEIFS(统调负荷!$I:$I,统调负荷!$B:$B,F$3,统调负荷!$C:$C,$A38)/10,"")</f>
        <v/>
      </c>
      <c r="G38" s="82">
        <f>IFERROR(AVERAGEIFS(统调负荷!$I:$I,统调负荷!$B:$B,G$3,统调负荷!$C:$C,$A38)/10,"")</f>
        <v/>
      </c>
      <c r="H38" s="82">
        <f>IFERROR(AVERAGEIFS(统调负荷!$I:$I,统调负荷!$B:$B,H$3,统调负荷!$C:$C,$A38)/10,"")</f>
        <v/>
      </c>
      <c r="I38" s="82">
        <f>IFERROR(AVERAGEIFS(统调负荷!$I:$I,统调负荷!$B:$B,I$3,统调负荷!$C:$C,$A38)/10,"")</f>
        <v/>
      </c>
      <c r="J38" s="82">
        <f>IFERROR(AVERAGEIFS(统调负荷!$I:$I,统调负荷!$B:$B,J$3,统调负荷!$C:$C,$A38)/10,"")</f>
        <v/>
      </c>
      <c r="K38" s="82">
        <f>IFERROR(AVERAGEIFS(统调负荷!$I:$I,统调负荷!$B:$B,K$3,统调负荷!$C:$C,$A38)/10,"")</f>
        <v/>
      </c>
      <c r="L38" s="82">
        <f>IFERROR(AVERAGEIFS(统调负荷!$I:$I,统调负荷!$B:$B,L$3,统调负荷!$C:$C,$A38)/10,"")</f>
        <v/>
      </c>
      <c r="M38" s="82">
        <f>IFERROR(AVERAGEIFS(统调负荷!$I:$I,统调负荷!$B:$B,M$3,统调负荷!$C:$C,$A38)/10,"")</f>
        <v/>
      </c>
      <c r="N38" s="82">
        <f>IFERROR(AVERAGEIFS(统调负荷!$I:$I,统调负荷!$B:$B,N$3,统调负荷!$C:$C,$A38)/10,"")</f>
        <v/>
      </c>
      <c r="O38" s="82">
        <f>IFERROR(AVERAGEIFS(统调负荷!$I:$I,统调负荷!$B:$B,O$3,统调负荷!$C:$C,$A38)/10,"")</f>
        <v/>
      </c>
      <c r="P38" s="82">
        <f>IFERROR(AVERAGEIFS(统调负荷!$I:$I,统调负荷!$B:$B,P$3,统调负荷!$C:$C,$A38)/10,"")</f>
        <v/>
      </c>
      <c r="Q38" s="82">
        <f>IFERROR(AVERAGEIFS(统调负荷!$I:$I,统调负荷!$B:$B,Q$3,统调负荷!$C:$C,$A38)/10,"")</f>
        <v/>
      </c>
      <c r="R38" s="82">
        <f>IFERROR(AVERAGEIFS(统调负荷!$I:$I,统调负荷!$B:$B,R$3,统调负荷!$C:$C,$A38)/10,"")</f>
        <v/>
      </c>
      <c r="S38" s="82">
        <f>IFERROR(AVERAGEIFS(统调负荷!$I:$I,统调负荷!$B:$B,S$3,统调负荷!$C:$C,$A38)/10,"")</f>
        <v/>
      </c>
      <c r="T38" s="82">
        <f>IFERROR(AVERAGEIFS(统调负荷!$I:$I,统调负荷!$B:$B,T$3,统调负荷!$C:$C,$A38)/10,"")</f>
        <v/>
      </c>
      <c r="U38" s="82">
        <f>IFERROR(AVERAGEIFS(统调负荷!$I:$I,统调负荷!$B:$B,U$3,统调负荷!$C:$C,$A38)/10,"")</f>
        <v/>
      </c>
      <c r="V38" s="82">
        <f>IFERROR(AVERAGEIFS(统调负荷!$I:$I,统调负荷!$B:$B,V$3,统调负荷!$C:$C,$A38)/10,"")</f>
        <v/>
      </c>
      <c r="W38" s="82">
        <f>IFERROR(AVERAGEIFS(统调负荷!$I:$I,统调负荷!$B:$B,W$3,统调负荷!$C:$C,$A38)/10,"")</f>
        <v/>
      </c>
      <c r="X38" s="82">
        <f>IFERROR(AVERAGEIFS(统调负荷!$I:$I,统调负荷!$B:$B,X$3,统调负荷!$C:$C,$A38)/10,"")</f>
        <v/>
      </c>
      <c r="Y38" s="82">
        <f>IFERROR(AVERAGEIFS(统调负荷!$I:$I,统调负荷!$B:$B,Y$3,统调负荷!$C:$C,$A38)/10,"")</f>
        <v/>
      </c>
      <c r="Z38" s="82">
        <f>IFERROR(AVERAGEIFS(统调负荷!$I:$I,统调负荷!$B:$B,Z$3,统调负荷!$C:$C,$A38)/10,"")</f>
        <v/>
      </c>
      <c r="AA38" s="82">
        <f>IFERROR(AVERAGEIFS(统调负荷!$I:$I,统调负荷!$B:$B,AA$3,统调负荷!$C:$C,$A38)/10,"")</f>
        <v/>
      </c>
      <c r="AB38" s="82">
        <f>IFERROR(AVERAGEIFS(统调负荷!$I:$I,统调负荷!$B:$B,AB$3,统调负荷!$C:$C,$A38)/10,"")</f>
        <v/>
      </c>
      <c r="AC38" s="82">
        <f>IFERROR(AVERAGEIFS(统调负荷!$I:$I,统调负荷!$B:$B,AC$3,统调负荷!$C:$C,$A38)/10,"")</f>
        <v/>
      </c>
      <c r="AD38" s="82" t="n"/>
      <c r="AE38" s="30" t="n"/>
      <c r="AF38" s="107" t="n"/>
      <c r="AG38" s="107" t="n"/>
      <c r="AH38" s="107" t="n"/>
      <c r="AI38" s="107" t="n"/>
      <c r="AJ38" s="107" t="n"/>
      <c r="AK38" s="107" t="n"/>
      <c r="AL38" s="107" t="n"/>
      <c r="AM38" s="107" t="n"/>
      <c r="AN38" s="107" t="n"/>
      <c r="AO38" s="107" t="n"/>
      <c r="AP38" s="107" t="n"/>
      <c r="AQ38" s="107" t="n"/>
      <c r="AR38" s="107" t="n"/>
      <c r="AS38" s="107" t="n"/>
      <c r="AT38" s="107" t="n"/>
      <c r="AU38" s="107" t="n"/>
      <c r="AV38" s="107" t="n"/>
      <c r="AW38" s="107" t="n"/>
      <c r="AX38" s="107" t="n"/>
      <c r="AY38" s="107" t="n"/>
      <c r="AZ38" s="107" t="n"/>
      <c r="BA38" s="107" t="n"/>
      <c r="BB38" s="107" t="n"/>
      <c r="BC38" s="107" t="n"/>
    </row>
    <row r="39" customFormat="1" s="80">
      <c r="A39" s="97">
        <f>统调负荷24小时!A39</f>
        <v/>
      </c>
      <c r="B39" s="110" t="inlineStr">
        <is>
          <t>实际</t>
        </is>
      </c>
      <c r="C39" s="84">
        <f>IFERROR(AVERAGE(F39:AC39),"")</f>
        <v/>
      </c>
      <c r="D39" s="91">
        <f>IFERROR(MAX(F39:AC39),"")</f>
        <v/>
      </c>
      <c r="E39" s="91">
        <f>IFERROR(MIN(F39:AC39),"")</f>
        <v/>
      </c>
      <c r="F39" s="82">
        <f>IFERROR(AVERAGEIFS(统调负荷!$R:$R,统调负荷!$B:$B,F$3,统调负荷!$C:$C,$A39)/10,"")</f>
        <v/>
      </c>
      <c r="G39" s="82">
        <f>IFERROR(AVERAGEIFS(统调负荷!$R:$R,统调负荷!$B:$B,G$3,统调负荷!$C:$C,$A39)/10,"")</f>
        <v/>
      </c>
      <c r="H39" s="82">
        <f>IFERROR(AVERAGEIFS(统调负荷!$R:$R,统调负荷!$B:$B,H$3,统调负荷!$C:$C,$A39)/10,"")</f>
        <v/>
      </c>
      <c r="I39" s="82">
        <f>IFERROR(AVERAGEIFS(统调负荷!$R:$R,统调负荷!$B:$B,I$3,统调负荷!$C:$C,$A39)/10,"")</f>
        <v/>
      </c>
      <c r="J39" s="82">
        <f>IFERROR(AVERAGEIFS(统调负荷!$R:$R,统调负荷!$B:$B,J$3,统调负荷!$C:$C,$A39)/10,"")</f>
        <v/>
      </c>
      <c r="K39" s="82">
        <f>IFERROR(AVERAGEIFS(统调负荷!$R:$R,统调负荷!$B:$B,K$3,统调负荷!$C:$C,$A39)/10,"")</f>
        <v/>
      </c>
      <c r="L39" s="82">
        <f>IFERROR(AVERAGEIFS(统调负荷!$R:$R,统调负荷!$B:$B,L$3,统调负荷!$C:$C,$A39)/10,"")</f>
        <v/>
      </c>
      <c r="M39" s="82">
        <f>IFERROR(AVERAGEIFS(统调负荷!$R:$R,统调负荷!$B:$B,M$3,统调负荷!$C:$C,$A39)/10,"")</f>
        <v/>
      </c>
      <c r="N39" s="82">
        <f>IFERROR(AVERAGEIFS(统调负荷!$R:$R,统调负荷!$B:$B,N$3,统调负荷!$C:$C,$A39)/10,"")</f>
        <v/>
      </c>
      <c r="O39" s="82">
        <f>IFERROR(AVERAGEIFS(统调负荷!$R:$R,统调负荷!$B:$B,O$3,统调负荷!$C:$C,$A39)/10,"")</f>
        <v/>
      </c>
      <c r="P39" s="82">
        <f>IFERROR(AVERAGEIFS(统调负荷!$R:$R,统调负荷!$B:$B,P$3,统调负荷!$C:$C,$A39)/10,"")</f>
        <v/>
      </c>
      <c r="Q39" s="82">
        <f>IFERROR(AVERAGEIFS(统调负荷!$R:$R,统调负荷!$B:$B,Q$3,统调负荷!$C:$C,$A39)/10,"")</f>
        <v/>
      </c>
      <c r="R39" s="82">
        <f>IFERROR(AVERAGEIFS(统调负荷!$R:$R,统调负荷!$B:$B,R$3,统调负荷!$C:$C,$A39)/10,"")</f>
        <v/>
      </c>
      <c r="S39" s="82">
        <f>IFERROR(AVERAGEIFS(统调负荷!$R:$R,统调负荷!$B:$B,S$3,统调负荷!$C:$C,$A39)/10,"")</f>
        <v/>
      </c>
      <c r="T39" s="82">
        <f>IFERROR(AVERAGEIFS(统调负荷!$R:$R,统调负荷!$B:$B,T$3,统调负荷!$C:$C,$A39)/10,"")</f>
        <v/>
      </c>
      <c r="U39" s="82">
        <f>IFERROR(AVERAGEIFS(统调负荷!$R:$R,统调负荷!$B:$B,U$3,统调负荷!$C:$C,$A39)/10,"")</f>
        <v/>
      </c>
      <c r="V39" s="82">
        <f>IFERROR(AVERAGEIFS(统调负荷!$R:$R,统调负荷!$B:$B,V$3,统调负荷!$C:$C,$A39)/10,"")</f>
        <v/>
      </c>
      <c r="W39" s="82">
        <f>IFERROR(AVERAGEIFS(统调负荷!$R:$R,统调负荷!$B:$B,W$3,统调负荷!$C:$C,$A39)/10,"")</f>
        <v/>
      </c>
      <c r="X39" s="82">
        <f>IFERROR(AVERAGEIFS(统调负荷!$R:$R,统调负荷!$B:$B,X$3,统调负荷!$C:$C,$A39)/10,"")</f>
        <v/>
      </c>
      <c r="Y39" s="82">
        <f>IFERROR(AVERAGEIFS(统调负荷!$R:$R,统调负荷!$B:$B,Y$3,统调负荷!$C:$C,$A39)/10,"")</f>
        <v/>
      </c>
      <c r="Z39" s="82">
        <f>IFERROR(AVERAGEIFS(统调负荷!$R:$R,统调负荷!$B:$B,Z$3,统调负荷!$C:$C,$A39)/10,"")</f>
        <v/>
      </c>
      <c r="AA39" s="82">
        <f>IFERROR(AVERAGEIFS(统调负荷!$R:$R,统调负荷!$B:$B,AA$3,统调负荷!$C:$C,$A39)/10,"")</f>
        <v/>
      </c>
      <c r="AB39" s="82">
        <f>IFERROR(AVERAGEIFS(统调负荷!$R:$R,统调负荷!$B:$B,AB$3,统调负荷!$C:$C,$A39)/10,"")</f>
        <v/>
      </c>
      <c r="AC39" s="82">
        <f>IFERROR(AVERAGEIFS(统调负荷!$R:$R,统调负荷!$B:$B,AC$3,统调负荷!$C:$C,$A39)/10,"")</f>
        <v/>
      </c>
      <c r="AD39" s="82" t="n"/>
      <c r="AE39" s="30" t="n"/>
      <c r="AF39" s="107" t="n"/>
      <c r="AG39" s="107" t="n"/>
      <c r="AH39" s="107" t="n"/>
      <c r="AI39" s="107" t="n"/>
      <c r="AJ39" s="107" t="n"/>
      <c r="AK39" s="107" t="n"/>
      <c r="AL39" s="107" t="n"/>
      <c r="AM39" s="107" t="n"/>
      <c r="AN39" s="107" t="n"/>
      <c r="AO39" s="107" t="n"/>
      <c r="AP39" s="107" t="n"/>
      <c r="AQ39" s="107" t="n"/>
      <c r="AR39" s="107" t="n"/>
      <c r="AS39" s="107" t="n"/>
      <c r="AT39" s="107" t="n"/>
      <c r="AU39" s="107" t="n"/>
      <c r="AV39" s="107" t="n"/>
      <c r="AW39" s="107" t="n"/>
      <c r="AX39" s="107" t="n"/>
      <c r="AY39" s="107" t="n"/>
      <c r="AZ39" s="107" t="n"/>
      <c r="BA39" s="107" t="n"/>
      <c r="BB39" s="107" t="n"/>
      <c r="BC39" s="107" t="n"/>
    </row>
    <row r="40" customFormat="1" s="80">
      <c r="A40" s="97">
        <f>统调负荷24小时!A40</f>
        <v/>
      </c>
      <c r="B40" s="110" t="inlineStr">
        <is>
          <t>预测</t>
        </is>
      </c>
      <c r="C40" s="84">
        <f>IFERROR(AVERAGE(F40:AC40),"")</f>
        <v/>
      </c>
      <c r="D40" s="91">
        <f>IFERROR(MAX(F40:AC40),"")</f>
        <v/>
      </c>
      <c r="E40" s="91">
        <f>IFERROR(MIN(F40:AC40),"")</f>
        <v/>
      </c>
      <c r="F40" s="82">
        <f>IFERROR(AVERAGEIFS(统调负荷!$I:$I,统调负荷!$B:$B,F$3,统调负荷!$C:$C,$A40)/10,"")</f>
        <v/>
      </c>
      <c r="G40" s="82">
        <f>IFERROR(AVERAGEIFS(统调负荷!$I:$I,统调负荷!$B:$B,G$3,统调负荷!$C:$C,$A40)/10,"")</f>
        <v/>
      </c>
      <c r="H40" s="82">
        <f>IFERROR(AVERAGEIFS(统调负荷!$I:$I,统调负荷!$B:$B,H$3,统调负荷!$C:$C,$A40)/10,"")</f>
        <v/>
      </c>
      <c r="I40" s="82">
        <f>IFERROR(AVERAGEIFS(统调负荷!$I:$I,统调负荷!$B:$B,I$3,统调负荷!$C:$C,$A40)/10,"")</f>
        <v/>
      </c>
      <c r="J40" s="82">
        <f>IFERROR(AVERAGEIFS(统调负荷!$I:$I,统调负荷!$B:$B,J$3,统调负荷!$C:$C,$A40)/10,"")</f>
        <v/>
      </c>
      <c r="K40" s="82">
        <f>IFERROR(AVERAGEIFS(统调负荷!$I:$I,统调负荷!$B:$B,K$3,统调负荷!$C:$C,$A40)/10,"")</f>
        <v/>
      </c>
      <c r="L40" s="82">
        <f>IFERROR(AVERAGEIFS(统调负荷!$I:$I,统调负荷!$B:$B,L$3,统调负荷!$C:$C,$A40)/10,"")</f>
        <v/>
      </c>
      <c r="M40" s="82">
        <f>IFERROR(AVERAGEIFS(统调负荷!$I:$I,统调负荷!$B:$B,M$3,统调负荷!$C:$C,$A40)/10,"")</f>
        <v/>
      </c>
      <c r="N40" s="82">
        <f>IFERROR(AVERAGEIFS(统调负荷!$I:$I,统调负荷!$B:$B,N$3,统调负荷!$C:$C,$A40)/10,"")</f>
        <v/>
      </c>
      <c r="O40" s="82">
        <f>IFERROR(AVERAGEIFS(统调负荷!$I:$I,统调负荷!$B:$B,O$3,统调负荷!$C:$C,$A40)/10,"")</f>
        <v/>
      </c>
      <c r="P40" s="82">
        <f>IFERROR(AVERAGEIFS(统调负荷!$I:$I,统调负荷!$B:$B,P$3,统调负荷!$C:$C,$A40)/10,"")</f>
        <v/>
      </c>
      <c r="Q40" s="82">
        <f>IFERROR(AVERAGEIFS(统调负荷!$I:$I,统调负荷!$B:$B,Q$3,统调负荷!$C:$C,$A40)/10,"")</f>
        <v/>
      </c>
      <c r="R40" s="82">
        <f>IFERROR(AVERAGEIFS(统调负荷!$I:$I,统调负荷!$B:$B,R$3,统调负荷!$C:$C,$A40)/10,"")</f>
        <v/>
      </c>
      <c r="S40" s="82">
        <f>IFERROR(AVERAGEIFS(统调负荷!$I:$I,统调负荷!$B:$B,S$3,统调负荷!$C:$C,$A40)/10,"")</f>
        <v/>
      </c>
      <c r="T40" s="82">
        <f>IFERROR(AVERAGEIFS(统调负荷!$I:$I,统调负荷!$B:$B,T$3,统调负荷!$C:$C,$A40)/10,"")</f>
        <v/>
      </c>
      <c r="U40" s="82">
        <f>IFERROR(AVERAGEIFS(统调负荷!$I:$I,统调负荷!$B:$B,U$3,统调负荷!$C:$C,$A40)/10,"")</f>
        <v/>
      </c>
      <c r="V40" s="82">
        <f>IFERROR(AVERAGEIFS(统调负荷!$I:$I,统调负荷!$B:$B,V$3,统调负荷!$C:$C,$A40)/10,"")</f>
        <v/>
      </c>
      <c r="W40" s="82">
        <f>IFERROR(AVERAGEIFS(统调负荷!$I:$I,统调负荷!$B:$B,W$3,统调负荷!$C:$C,$A40)/10,"")</f>
        <v/>
      </c>
      <c r="X40" s="82">
        <f>IFERROR(AVERAGEIFS(统调负荷!$I:$I,统调负荷!$B:$B,X$3,统调负荷!$C:$C,$A40)/10,"")</f>
        <v/>
      </c>
      <c r="Y40" s="82">
        <f>IFERROR(AVERAGEIFS(统调负荷!$I:$I,统调负荷!$B:$B,Y$3,统调负荷!$C:$C,$A40)/10,"")</f>
        <v/>
      </c>
      <c r="Z40" s="82">
        <f>IFERROR(AVERAGEIFS(统调负荷!$I:$I,统调负荷!$B:$B,Z$3,统调负荷!$C:$C,$A40)/10,"")</f>
        <v/>
      </c>
      <c r="AA40" s="82">
        <f>IFERROR(AVERAGEIFS(统调负荷!$I:$I,统调负荷!$B:$B,AA$3,统调负荷!$C:$C,$A40)/10,"")</f>
        <v/>
      </c>
      <c r="AB40" s="82">
        <f>IFERROR(AVERAGEIFS(统调负荷!$I:$I,统调负荷!$B:$B,AB$3,统调负荷!$C:$C,$A40)/10,"")</f>
        <v/>
      </c>
      <c r="AC40" s="82">
        <f>IFERROR(AVERAGEIFS(统调负荷!$I:$I,统调负荷!$B:$B,AC$3,统调负荷!$C:$C,$A40)/10,"")</f>
        <v/>
      </c>
      <c r="AD40" s="82" t="n"/>
      <c r="AE40" s="30" t="n"/>
      <c r="AF40" s="107" t="n"/>
      <c r="AG40" s="107" t="n"/>
      <c r="AH40" s="107" t="n"/>
      <c r="AI40" s="107" t="n"/>
      <c r="AJ40" s="107" t="n"/>
      <c r="AK40" s="107" t="n"/>
      <c r="AL40" s="107" t="n"/>
      <c r="AM40" s="107" t="n"/>
      <c r="AN40" s="107" t="n"/>
      <c r="AO40" s="107" t="n"/>
      <c r="AP40" s="107" t="n"/>
      <c r="AQ40" s="107" t="n"/>
      <c r="AR40" s="107" t="n"/>
      <c r="AS40" s="107" t="n"/>
      <c r="AT40" s="107" t="n"/>
      <c r="AU40" s="107" t="n"/>
      <c r="AV40" s="107" t="n"/>
      <c r="AW40" s="107" t="n"/>
      <c r="AX40" s="107" t="n"/>
      <c r="AY40" s="107" t="n"/>
      <c r="AZ40" s="107" t="n"/>
      <c r="BA40" s="107" t="n"/>
      <c r="BB40" s="107" t="n"/>
      <c r="BC40" s="107" t="n"/>
    </row>
    <row r="41" customFormat="1" s="80">
      <c r="A41" s="97">
        <f>统调负荷24小时!A41</f>
        <v/>
      </c>
      <c r="B41" s="110" t="inlineStr">
        <is>
          <t>实际</t>
        </is>
      </c>
      <c r="C41" s="84">
        <f>IFERROR(AVERAGE(F41:AC41),"")</f>
        <v/>
      </c>
      <c r="D41" s="91">
        <f>IFERROR(MAX(F41:AC41),"")</f>
        <v/>
      </c>
      <c r="E41" s="91">
        <f>IFERROR(MIN(F41:AC41),"")</f>
        <v/>
      </c>
      <c r="F41" s="82">
        <f>IFERROR(AVERAGEIFS(统调负荷!$R:$R,统调负荷!$B:$B,F$3,统调负荷!$C:$C,$A41)/10,"")</f>
        <v/>
      </c>
      <c r="G41" s="82">
        <f>IFERROR(AVERAGEIFS(统调负荷!$R:$R,统调负荷!$B:$B,G$3,统调负荷!$C:$C,$A41)/10,"")</f>
        <v/>
      </c>
      <c r="H41" s="82">
        <f>IFERROR(AVERAGEIFS(统调负荷!$R:$R,统调负荷!$B:$B,H$3,统调负荷!$C:$C,$A41)/10,"")</f>
        <v/>
      </c>
      <c r="I41" s="82">
        <f>IFERROR(AVERAGEIFS(统调负荷!$R:$R,统调负荷!$B:$B,I$3,统调负荷!$C:$C,$A41)/10,"")</f>
        <v/>
      </c>
      <c r="J41" s="82">
        <f>IFERROR(AVERAGEIFS(统调负荷!$R:$R,统调负荷!$B:$B,J$3,统调负荷!$C:$C,$A41)/10,"")</f>
        <v/>
      </c>
      <c r="K41" s="82">
        <f>IFERROR(AVERAGEIFS(统调负荷!$R:$R,统调负荷!$B:$B,K$3,统调负荷!$C:$C,$A41)/10,"")</f>
        <v/>
      </c>
      <c r="L41" s="82">
        <f>IFERROR(AVERAGEIFS(统调负荷!$R:$R,统调负荷!$B:$B,L$3,统调负荷!$C:$C,$A41)/10,"")</f>
        <v/>
      </c>
      <c r="M41" s="82">
        <f>IFERROR(AVERAGEIFS(统调负荷!$R:$R,统调负荷!$B:$B,M$3,统调负荷!$C:$C,$A41)/10,"")</f>
        <v/>
      </c>
      <c r="N41" s="82">
        <f>IFERROR(AVERAGEIFS(统调负荷!$R:$R,统调负荷!$B:$B,N$3,统调负荷!$C:$C,$A41)/10,"")</f>
        <v/>
      </c>
      <c r="O41" s="82">
        <f>IFERROR(AVERAGEIFS(统调负荷!$R:$R,统调负荷!$B:$B,O$3,统调负荷!$C:$C,$A41)/10,"")</f>
        <v/>
      </c>
      <c r="P41" s="82">
        <f>IFERROR(AVERAGEIFS(统调负荷!$R:$R,统调负荷!$B:$B,P$3,统调负荷!$C:$C,$A41)/10,"")</f>
        <v/>
      </c>
      <c r="Q41" s="82">
        <f>IFERROR(AVERAGEIFS(统调负荷!$R:$R,统调负荷!$B:$B,Q$3,统调负荷!$C:$C,$A41)/10,"")</f>
        <v/>
      </c>
      <c r="R41" s="82">
        <f>IFERROR(AVERAGEIFS(统调负荷!$R:$R,统调负荷!$B:$B,R$3,统调负荷!$C:$C,$A41)/10,"")</f>
        <v/>
      </c>
      <c r="S41" s="82">
        <f>IFERROR(AVERAGEIFS(统调负荷!$R:$R,统调负荷!$B:$B,S$3,统调负荷!$C:$C,$A41)/10,"")</f>
        <v/>
      </c>
      <c r="T41" s="82">
        <f>IFERROR(AVERAGEIFS(统调负荷!$R:$R,统调负荷!$B:$B,T$3,统调负荷!$C:$C,$A41)/10,"")</f>
        <v/>
      </c>
      <c r="U41" s="82">
        <f>IFERROR(AVERAGEIFS(统调负荷!$R:$R,统调负荷!$B:$B,U$3,统调负荷!$C:$C,$A41)/10,"")</f>
        <v/>
      </c>
      <c r="V41" s="82">
        <f>IFERROR(AVERAGEIFS(统调负荷!$R:$R,统调负荷!$B:$B,V$3,统调负荷!$C:$C,$A41)/10,"")</f>
        <v/>
      </c>
      <c r="W41" s="82">
        <f>IFERROR(AVERAGEIFS(统调负荷!$R:$R,统调负荷!$B:$B,W$3,统调负荷!$C:$C,$A41)/10,"")</f>
        <v/>
      </c>
      <c r="X41" s="82">
        <f>IFERROR(AVERAGEIFS(统调负荷!$R:$R,统调负荷!$B:$B,X$3,统调负荷!$C:$C,$A41)/10,"")</f>
        <v/>
      </c>
      <c r="Y41" s="82">
        <f>IFERROR(AVERAGEIFS(统调负荷!$R:$R,统调负荷!$B:$B,Y$3,统调负荷!$C:$C,$A41)/10,"")</f>
        <v/>
      </c>
      <c r="Z41" s="82">
        <f>IFERROR(AVERAGEIFS(统调负荷!$R:$R,统调负荷!$B:$B,Z$3,统调负荷!$C:$C,$A41)/10,"")</f>
        <v/>
      </c>
      <c r="AA41" s="82">
        <f>IFERROR(AVERAGEIFS(统调负荷!$R:$R,统调负荷!$B:$B,AA$3,统调负荷!$C:$C,$A41)/10,"")</f>
        <v/>
      </c>
      <c r="AB41" s="82">
        <f>IFERROR(AVERAGEIFS(统调负荷!$R:$R,统调负荷!$B:$B,AB$3,统调负荷!$C:$C,$A41)/10,"")</f>
        <v/>
      </c>
      <c r="AC41" s="82">
        <f>IFERROR(AVERAGEIFS(统调负荷!$R:$R,统调负荷!$B:$B,AC$3,统调负荷!$C:$C,$A41)/10,"")</f>
        <v/>
      </c>
      <c r="AD41" s="82" t="n"/>
      <c r="AE41" s="30" t="n"/>
      <c r="AF41" s="107" t="n"/>
      <c r="AG41" s="107" t="n"/>
      <c r="AH41" s="107" t="n"/>
      <c r="AI41" s="107" t="n"/>
      <c r="AJ41" s="107" t="n"/>
      <c r="AK41" s="107" t="n"/>
      <c r="AL41" s="107" t="n"/>
      <c r="AM41" s="107" t="n"/>
      <c r="AN41" s="107" t="n"/>
      <c r="AO41" s="107" t="n"/>
      <c r="AP41" s="107" t="n"/>
      <c r="AQ41" s="107" t="n"/>
      <c r="AR41" s="107" t="n"/>
      <c r="AS41" s="107" t="n"/>
      <c r="AT41" s="107" t="n"/>
      <c r="AU41" s="107" t="n"/>
      <c r="AV41" s="107" t="n"/>
      <c r="AW41" s="107" t="n"/>
      <c r="AX41" s="107" t="n"/>
      <c r="AY41" s="107" t="n"/>
      <c r="AZ41" s="107" t="n"/>
      <c r="BA41" s="107" t="n"/>
      <c r="BB41" s="107" t="n"/>
      <c r="BC41" s="107" t="n"/>
    </row>
    <row r="42" customFormat="1" s="80">
      <c r="A42" s="97">
        <f>统调负荷24小时!A42</f>
        <v/>
      </c>
      <c r="B42" s="110" t="inlineStr">
        <is>
          <t>预测</t>
        </is>
      </c>
      <c r="C42" s="84">
        <f>IFERROR(AVERAGE(F42:AC42),"")</f>
        <v/>
      </c>
      <c r="D42" s="91">
        <f>IFERROR(MAX(F42:AC42),"")</f>
        <v/>
      </c>
      <c r="E42" s="91">
        <f>IFERROR(MIN(F42:AC42),"")</f>
        <v/>
      </c>
      <c r="F42" s="82">
        <f>IFERROR(AVERAGEIFS(统调负荷!$I:$I,统调负荷!$B:$B,F$3,统调负荷!$C:$C,$A42)/10,"")</f>
        <v/>
      </c>
      <c r="G42" s="82">
        <f>IFERROR(AVERAGEIFS(统调负荷!$I:$I,统调负荷!$B:$B,G$3,统调负荷!$C:$C,$A42)/10,"")</f>
        <v/>
      </c>
      <c r="H42" s="82">
        <f>IFERROR(AVERAGEIFS(统调负荷!$I:$I,统调负荷!$B:$B,H$3,统调负荷!$C:$C,$A42)/10,"")</f>
        <v/>
      </c>
      <c r="I42" s="82">
        <f>IFERROR(AVERAGEIFS(统调负荷!$I:$I,统调负荷!$B:$B,I$3,统调负荷!$C:$C,$A42)/10,"")</f>
        <v/>
      </c>
      <c r="J42" s="82">
        <f>IFERROR(AVERAGEIFS(统调负荷!$I:$I,统调负荷!$B:$B,J$3,统调负荷!$C:$C,$A42)/10,"")</f>
        <v/>
      </c>
      <c r="K42" s="82">
        <f>IFERROR(AVERAGEIFS(统调负荷!$I:$I,统调负荷!$B:$B,K$3,统调负荷!$C:$C,$A42)/10,"")</f>
        <v/>
      </c>
      <c r="L42" s="82">
        <f>IFERROR(AVERAGEIFS(统调负荷!$I:$I,统调负荷!$B:$B,L$3,统调负荷!$C:$C,$A42)/10,"")</f>
        <v/>
      </c>
      <c r="M42" s="82">
        <f>IFERROR(AVERAGEIFS(统调负荷!$I:$I,统调负荷!$B:$B,M$3,统调负荷!$C:$C,$A42)/10,"")</f>
        <v/>
      </c>
      <c r="N42" s="82">
        <f>IFERROR(AVERAGEIFS(统调负荷!$I:$I,统调负荷!$B:$B,N$3,统调负荷!$C:$C,$A42)/10,"")</f>
        <v/>
      </c>
      <c r="O42" s="82">
        <f>IFERROR(AVERAGEIFS(统调负荷!$I:$I,统调负荷!$B:$B,O$3,统调负荷!$C:$C,$A42)/10,"")</f>
        <v/>
      </c>
      <c r="P42" s="82">
        <f>IFERROR(AVERAGEIFS(统调负荷!$I:$I,统调负荷!$B:$B,P$3,统调负荷!$C:$C,$A42)/10,"")</f>
        <v/>
      </c>
      <c r="Q42" s="82">
        <f>IFERROR(AVERAGEIFS(统调负荷!$I:$I,统调负荷!$B:$B,Q$3,统调负荷!$C:$C,$A42)/10,"")</f>
        <v/>
      </c>
      <c r="R42" s="82">
        <f>IFERROR(AVERAGEIFS(统调负荷!$I:$I,统调负荷!$B:$B,R$3,统调负荷!$C:$C,$A42)/10,"")</f>
        <v/>
      </c>
      <c r="S42" s="82">
        <f>IFERROR(AVERAGEIFS(统调负荷!$I:$I,统调负荷!$B:$B,S$3,统调负荷!$C:$C,$A42)/10,"")</f>
        <v/>
      </c>
      <c r="T42" s="82">
        <f>IFERROR(AVERAGEIFS(统调负荷!$I:$I,统调负荷!$B:$B,T$3,统调负荷!$C:$C,$A42)/10,"")</f>
        <v/>
      </c>
      <c r="U42" s="82">
        <f>IFERROR(AVERAGEIFS(统调负荷!$I:$I,统调负荷!$B:$B,U$3,统调负荷!$C:$C,$A42)/10,"")</f>
        <v/>
      </c>
      <c r="V42" s="82">
        <f>IFERROR(AVERAGEIFS(统调负荷!$I:$I,统调负荷!$B:$B,V$3,统调负荷!$C:$C,$A42)/10,"")</f>
        <v/>
      </c>
      <c r="W42" s="82">
        <f>IFERROR(AVERAGEIFS(统调负荷!$I:$I,统调负荷!$B:$B,W$3,统调负荷!$C:$C,$A42)/10,"")</f>
        <v/>
      </c>
      <c r="X42" s="82">
        <f>IFERROR(AVERAGEIFS(统调负荷!$I:$I,统调负荷!$B:$B,X$3,统调负荷!$C:$C,$A42)/10,"")</f>
        <v/>
      </c>
      <c r="Y42" s="82">
        <f>IFERROR(AVERAGEIFS(统调负荷!$I:$I,统调负荷!$B:$B,Y$3,统调负荷!$C:$C,$A42)/10,"")</f>
        <v/>
      </c>
      <c r="Z42" s="82">
        <f>IFERROR(AVERAGEIFS(统调负荷!$I:$I,统调负荷!$B:$B,Z$3,统调负荷!$C:$C,$A42)/10,"")</f>
        <v/>
      </c>
      <c r="AA42" s="82">
        <f>IFERROR(AVERAGEIFS(统调负荷!$I:$I,统调负荷!$B:$B,AA$3,统调负荷!$C:$C,$A42)/10,"")</f>
        <v/>
      </c>
      <c r="AB42" s="82">
        <f>IFERROR(AVERAGEIFS(统调负荷!$I:$I,统调负荷!$B:$B,AB$3,统调负荷!$C:$C,$A42)/10,"")</f>
        <v/>
      </c>
      <c r="AC42" s="82">
        <f>IFERROR(AVERAGEIFS(统调负荷!$I:$I,统调负荷!$B:$B,AC$3,统调负荷!$C:$C,$A42)/10,"")</f>
        <v/>
      </c>
      <c r="AD42" s="82" t="n"/>
      <c r="AE42" s="30" t="n"/>
      <c r="AF42" s="107" t="n"/>
      <c r="AG42" s="107" t="n"/>
      <c r="AH42" s="107" t="n"/>
      <c r="AI42" s="107" t="n"/>
      <c r="AJ42" s="107" t="n"/>
      <c r="AK42" s="107" t="n"/>
      <c r="AL42" s="107" t="n"/>
      <c r="AM42" s="107" t="n"/>
      <c r="AN42" s="107" t="n"/>
      <c r="AO42" s="107" t="n"/>
      <c r="AP42" s="107" t="n"/>
      <c r="AQ42" s="107" t="n"/>
      <c r="AR42" s="107" t="n"/>
      <c r="AS42" s="107" t="n"/>
      <c r="AT42" s="107" t="n"/>
      <c r="AU42" s="107" t="n"/>
      <c r="AV42" s="107" t="n"/>
      <c r="AW42" s="107" t="n"/>
      <c r="AX42" s="107" t="n"/>
      <c r="AY42" s="107" t="n"/>
      <c r="AZ42" s="107" t="n"/>
      <c r="BA42" s="107" t="n"/>
      <c r="BB42" s="107" t="n"/>
      <c r="BC42" s="107" t="n"/>
    </row>
    <row r="43" customFormat="1" s="80">
      <c r="A43" s="97">
        <f>统调负荷24小时!A43</f>
        <v/>
      </c>
      <c r="B43" s="110" t="inlineStr">
        <is>
          <t>实际</t>
        </is>
      </c>
      <c r="C43" s="84">
        <f>IFERROR(AVERAGE(F43:AC43),"")</f>
        <v/>
      </c>
      <c r="D43" s="91">
        <f>IFERROR(MAX(F43:AC43),"")</f>
        <v/>
      </c>
      <c r="E43" s="91">
        <f>IFERROR(MIN(F43:AC43),"")</f>
        <v/>
      </c>
      <c r="F43" s="82">
        <f>IFERROR(AVERAGEIFS(统调负荷!$R:$R,统调负荷!$B:$B,F$3,统调负荷!$C:$C,$A43)/10,"")</f>
        <v/>
      </c>
      <c r="G43" s="82">
        <f>IFERROR(AVERAGEIFS(统调负荷!$R:$R,统调负荷!$B:$B,G$3,统调负荷!$C:$C,$A43)/10,"")</f>
        <v/>
      </c>
      <c r="H43" s="82">
        <f>IFERROR(AVERAGEIFS(统调负荷!$R:$R,统调负荷!$B:$B,H$3,统调负荷!$C:$C,$A43)/10,"")</f>
        <v/>
      </c>
      <c r="I43" s="82">
        <f>IFERROR(AVERAGEIFS(统调负荷!$R:$R,统调负荷!$B:$B,I$3,统调负荷!$C:$C,$A43)/10,"")</f>
        <v/>
      </c>
      <c r="J43" s="82">
        <f>IFERROR(AVERAGEIFS(统调负荷!$R:$R,统调负荷!$B:$B,J$3,统调负荷!$C:$C,$A43)/10,"")</f>
        <v/>
      </c>
      <c r="K43" s="82">
        <f>IFERROR(AVERAGEIFS(统调负荷!$R:$R,统调负荷!$B:$B,K$3,统调负荷!$C:$C,$A43)/10,"")</f>
        <v/>
      </c>
      <c r="L43" s="82">
        <f>IFERROR(AVERAGEIFS(统调负荷!$R:$R,统调负荷!$B:$B,L$3,统调负荷!$C:$C,$A43)/10,"")</f>
        <v/>
      </c>
      <c r="M43" s="82">
        <f>IFERROR(AVERAGEIFS(统调负荷!$R:$R,统调负荷!$B:$B,M$3,统调负荷!$C:$C,$A43)/10,"")</f>
        <v/>
      </c>
      <c r="N43" s="82">
        <f>IFERROR(AVERAGEIFS(统调负荷!$R:$R,统调负荷!$B:$B,N$3,统调负荷!$C:$C,$A43)/10,"")</f>
        <v/>
      </c>
      <c r="O43" s="82">
        <f>IFERROR(AVERAGEIFS(统调负荷!$R:$R,统调负荷!$B:$B,O$3,统调负荷!$C:$C,$A43)/10,"")</f>
        <v/>
      </c>
      <c r="P43" s="82">
        <f>IFERROR(AVERAGEIFS(统调负荷!$R:$R,统调负荷!$B:$B,P$3,统调负荷!$C:$C,$A43)/10,"")</f>
        <v/>
      </c>
      <c r="Q43" s="82">
        <f>IFERROR(AVERAGEIFS(统调负荷!$R:$R,统调负荷!$B:$B,Q$3,统调负荷!$C:$C,$A43)/10,"")</f>
        <v/>
      </c>
      <c r="R43" s="82">
        <f>IFERROR(AVERAGEIFS(统调负荷!$R:$R,统调负荷!$B:$B,R$3,统调负荷!$C:$C,$A43)/10,"")</f>
        <v/>
      </c>
      <c r="S43" s="82">
        <f>IFERROR(AVERAGEIFS(统调负荷!$R:$R,统调负荷!$B:$B,S$3,统调负荷!$C:$C,$A43)/10,"")</f>
        <v/>
      </c>
      <c r="T43" s="82">
        <f>IFERROR(AVERAGEIFS(统调负荷!$R:$R,统调负荷!$B:$B,T$3,统调负荷!$C:$C,$A43)/10,"")</f>
        <v/>
      </c>
      <c r="U43" s="82">
        <f>IFERROR(AVERAGEIFS(统调负荷!$R:$R,统调负荷!$B:$B,U$3,统调负荷!$C:$C,$A43)/10,"")</f>
        <v/>
      </c>
      <c r="V43" s="82">
        <f>IFERROR(AVERAGEIFS(统调负荷!$R:$R,统调负荷!$B:$B,V$3,统调负荷!$C:$C,$A43)/10,"")</f>
        <v/>
      </c>
      <c r="W43" s="82">
        <f>IFERROR(AVERAGEIFS(统调负荷!$R:$R,统调负荷!$B:$B,W$3,统调负荷!$C:$C,$A43)/10,"")</f>
        <v/>
      </c>
      <c r="X43" s="82">
        <f>IFERROR(AVERAGEIFS(统调负荷!$R:$R,统调负荷!$B:$B,X$3,统调负荷!$C:$C,$A43)/10,"")</f>
        <v/>
      </c>
      <c r="Y43" s="82">
        <f>IFERROR(AVERAGEIFS(统调负荷!$R:$R,统调负荷!$B:$B,Y$3,统调负荷!$C:$C,$A43)/10,"")</f>
        <v/>
      </c>
      <c r="Z43" s="82">
        <f>IFERROR(AVERAGEIFS(统调负荷!$R:$R,统调负荷!$B:$B,Z$3,统调负荷!$C:$C,$A43)/10,"")</f>
        <v/>
      </c>
      <c r="AA43" s="82">
        <f>IFERROR(AVERAGEIFS(统调负荷!$R:$R,统调负荷!$B:$B,AA$3,统调负荷!$C:$C,$A43)/10,"")</f>
        <v/>
      </c>
      <c r="AB43" s="82">
        <f>IFERROR(AVERAGEIFS(统调负荷!$R:$R,统调负荷!$B:$B,AB$3,统调负荷!$C:$C,$A43)/10,"")</f>
        <v/>
      </c>
      <c r="AC43" s="82">
        <f>IFERROR(AVERAGEIFS(统调负荷!$R:$R,统调负荷!$B:$B,AC$3,统调负荷!$C:$C,$A43)/10,"")</f>
        <v/>
      </c>
      <c r="AD43" s="82" t="n"/>
      <c r="AE43" s="30" t="n"/>
      <c r="AF43" s="107" t="n"/>
      <c r="AG43" s="107" t="n"/>
      <c r="AH43" s="107" t="n"/>
      <c r="AI43" s="107" t="n"/>
      <c r="AJ43" s="107" t="n"/>
      <c r="AK43" s="107" t="n"/>
      <c r="AL43" s="107" t="n"/>
      <c r="AM43" s="107" t="n"/>
      <c r="AN43" s="107" t="n"/>
      <c r="AO43" s="107" t="n"/>
      <c r="AP43" s="107" t="n"/>
      <c r="AQ43" s="107" t="n"/>
      <c r="AR43" s="107" t="n"/>
      <c r="AS43" s="107" t="n"/>
      <c r="AT43" s="107" t="n"/>
      <c r="AU43" s="107" t="n"/>
      <c r="AV43" s="107" t="n"/>
      <c r="AW43" s="107" t="n"/>
      <c r="AX43" s="107" t="n"/>
      <c r="AY43" s="107" t="n"/>
      <c r="AZ43" s="107" t="n"/>
      <c r="BA43" s="107" t="n"/>
      <c r="BB43" s="107" t="n"/>
      <c r="BC43" s="107" t="n"/>
    </row>
    <row r="44" customFormat="1" s="80">
      <c r="A44" s="97">
        <f>统调负荷24小时!A44</f>
        <v/>
      </c>
      <c r="B44" s="110" t="inlineStr">
        <is>
          <t>预测</t>
        </is>
      </c>
      <c r="C44" s="84">
        <f>IFERROR(AVERAGE(F44:AC44),"")</f>
        <v/>
      </c>
      <c r="D44" s="91">
        <f>IFERROR(MAX(F44:AC44),"")</f>
        <v/>
      </c>
      <c r="E44" s="91">
        <f>IFERROR(MIN(F44:AC44),"")</f>
        <v/>
      </c>
      <c r="F44" s="82">
        <f>IFERROR(AVERAGEIFS(统调负荷!$I:$I,统调负荷!$B:$B,F$3,统调负荷!$C:$C,$A44)/10,"")</f>
        <v/>
      </c>
      <c r="G44" s="82">
        <f>IFERROR(AVERAGEIFS(统调负荷!$I:$I,统调负荷!$B:$B,G$3,统调负荷!$C:$C,$A44)/10,"")</f>
        <v/>
      </c>
      <c r="H44" s="82">
        <f>IFERROR(AVERAGEIFS(统调负荷!$I:$I,统调负荷!$B:$B,H$3,统调负荷!$C:$C,$A44)/10,"")</f>
        <v/>
      </c>
      <c r="I44" s="82">
        <f>IFERROR(AVERAGEIFS(统调负荷!$I:$I,统调负荷!$B:$B,I$3,统调负荷!$C:$C,$A44)/10,"")</f>
        <v/>
      </c>
      <c r="J44" s="82">
        <f>IFERROR(AVERAGEIFS(统调负荷!$I:$I,统调负荷!$B:$B,J$3,统调负荷!$C:$C,$A44)/10,"")</f>
        <v/>
      </c>
      <c r="K44" s="82">
        <f>IFERROR(AVERAGEIFS(统调负荷!$I:$I,统调负荷!$B:$B,K$3,统调负荷!$C:$C,$A44)/10,"")</f>
        <v/>
      </c>
      <c r="L44" s="82">
        <f>IFERROR(AVERAGEIFS(统调负荷!$I:$I,统调负荷!$B:$B,L$3,统调负荷!$C:$C,$A44)/10,"")</f>
        <v/>
      </c>
      <c r="M44" s="82">
        <f>IFERROR(AVERAGEIFS(统调负荷!$I:$I,统调负荷!$B:$B,M$3,统调负荷!$C:$C,$A44)/10,"")</f>
        <v/>
      </c>
      <c r="N44" s="82">
        <f>IFERROR(AVERAGEIFS(统调负荷!$I:$I,统调负荷!$B:$B,N$3,统调负荷!$C:$C,$A44)/10,"")</f>
        <v/>
      </c>
      <c r="O44" s="82">
        <f>IFERROR(AVERAGEIFS(统调负荷!$I:$I,统调负荷!$B:$B,O$3,统调负荷!$C:$C,$A44)/10,"")</f>
        <v/>
      </c>
      <c r="P44" s="82">
        <f>IFERROR(AVERAGEIFS(统调负荷!$I:$I,统调负荷!$B:$B,P$3,统调负荷!$C:$C,$A44)/10,"")</f>
        <v/>
      </c>
      <c r="Q44" s="82">
        <f>IFERROR(AVERAGEIFS(统调负荷!$I:$I,统调负荷!$B:$B,Q$3,统调负荷!$C:$C,$A44)/10,"")</f>
        <v/>
      </c>
      <c r="R44" s="82">
        <f>IFERROR(AVERAGEIFS(统调负荷!$I:$I,统调负荷!$B:$B,R$3,统调负荷!$C:$C,$A44)/10,"")</f>
        <v/>
      </c>
      <c r="S44" s="82">
        <f>IFERROR(AVERAGEIFS(统调负荷!$I:$I,统调负荷!$B:$B,S$3,统调负荷!$C:$C,$A44)/10,"")</f>
        <v/>
      </c>
      <c r="T44" s="82">
        <f>IFERROR(AVERAGEIFS(统调负荷!$I:$I,统调负荷!$B:$B,T$3,统调负荷!$C:$C,$A44)/10,"")</f>
        <v/>
      </c>
      <c r="U44" s="82">
        <f>IFERROR(AVERAGEIFS(统调负荷!$I:$I,统调负荷!$B:$B,U$3,统调负荷!$C:$C,$A44)/10,"")</f>
        <v/>
      </c>
      <c r="V44" s="82">
        <f>IFERROR(AVERAGEIFS(统调负荷!$I:$I,统调负荷!$B:$B,V$3,统调负荷!$C:$C,$A44)/10,"")</f>
        <v/>
      </c>
      <c r="W44" s="82">
        <f>IFERROR(AVERAGEIFS(统调负荷!$I:$I,统调负荷!$B:$B,W$3,统调负荷!$C:$C,$A44)/10,"")</f>
        <v/>
      </c>
      <c r="X44" s="82">
        <f>IFERROR(AVERAGEIFS(统调负荷!$I:$I,统调负荷!$B:$B,X$3,统调负荷!$C:$C,$A44)/10,"")</f>
        <v/>
      </c>
      <c r="Y44" s="82">
        <f>IFERROR(AVERAGEIFS(统调负荷!$I:$I,统调负荷!$B:$B,Y$3,统调负荷!$C:$C,$A44)/10,"")</f>
        <v/>
      </c>
      <c r="Z44" s="82">
        <f>IFERROR(AVERAGEIFS(统调负荷!$I:$I,统调负荷!$B:$B,Z$3,统调负荷!$C:$C,$A44)/10,"")</f>
        <v/>
      </c>
      <c r="AA44" s="82">
        <f>IFERROR(AVERAGEIFS(统调负荷!$I:$I,统调负荷!$B:$B,AA$3,统调负荷!$C:$C,$A44)/10,"")</f>
        <v/>
      </c>
      <c r="AB44" s="82">
        <f>IFERROR(AVERAGEIFS(统调负荷!$I:$I,统调负荷!$B:$B,AB$3,统调负荷!$C:$C,$A44)/10,"")</f>
        <v/>
      </c>
      <c r="AC44" s="82">
        <f>IFERROR(AVERAGEIFS(统调负荷!$I:$I,统调负荷!$B:$B,AC$3,统调负荷!$C:$C,$A44)/10,"")</f>
        <v/>
      </c>
      <c r="AD44" s="82" t="n"/>
      <c r="AE44" s="30" t="n"/>
      <c r="AF44" s="107" t="n"/>
      <c r="AG44" s="107" t="n"/>
      <c r="AH44" s="107" t="n"/>
      <c r="AI44" s="107" t="n"/>
      <c r="AJ44" s="107" t="n"/>
      <c r="AK44" s="107" t="n"/>
      <c r="AL44" s="107" t="n"/>
      <c r="AM44" s="107" t="n"/>
      <c r="AN44" s="107" t="n"/>
      <c r="AO44" s="107" t="n"/>
      <c r="AP44" s="107" t="n"/>
      <c r="AQ44" s="107" t="n"/>
      <c r="AR44" s="107" t="n"/>
      <c r="AS44" s="107" t="n"/>
      <c r="AT44" s="107" t="n"/>
      <c r="AU44" s="107" t="n"/>
      <c r="AV44" s="107" t="n"/>
      <c r="AW44" s="107" t="n"/>
      <c r="AX44" s="107" t="n"/>
      <c r="AY44" s="107" t="n"/>
      <c r="AZ44" s="107" t="n"/>
      <c r="BA44" s="107" t="n"/>
      <c r="BB44" s="107" t="n"/>
      <c r="BC44" s="107" t="n"/>
    </row>
    <row r="45" customFormat="1" s="80">
      <c r="A45" s="97">
        <f>统调负荷24小时!A45</f>
        <v/>
      </c>
      <c r="B45" s="110" t="inlineStr">
        <is>
          <t>实际</t>
        </is>
      </c>
      <c r="C45" s="84">
        <f>IFERROR(AVERAGE(F45:AC45),"")</f>
        <v/>
      </c>
      <c r="D45" s="91">
        <f>IFERROR(MAX(F45:AC45),"")</f>
        <v/>
      </c>
      <c r="E45" s="91">
        <f>IFERROR(MIN(F45:AC45),"")</f>
        <v/>
      </c>
      <c r="F45" s="82">
        <f>IFERROR(AVERAGEIFS(统调负荷!$R:$R,统调负荷!$B:$B,F$3,统调负荷!$C:$C,$A45)/10,"")</f>
        <v/>
      </c>
      <c r="G45" s="82">
        <f>IFERROR(AVERAGEIFS(统调负荷!$R:$R,统调负荷!$B:$B,G$3,统调负荷!$C:$C,$A45)/10,"")</f>
        <v/>
      </c>
      <c r="H45" s="82">
        <f>IFERROR(AVERAGEIFS(统调负荷!$R:$R,统调负荷!$B:$B,H$3,统调负荷!$C:$C,$A45)/10,"")</f>
        <v/>
      </c>
      <c r="I45" s="82">
        <f>IFERROR(AVERAGEIFS(统调负荷!$R:$R,统调负荷!$B:$B,I$3,统调负荷!$C:$C,$A45)/10,"")</f>
        <v/>
      </c>
      <c r="J45" s="82">
        <f>IFERROR(AVERAGEIFS(统调负荷!$R:$R,统调负荷!$B:$B,J$3,统调负荷!$C:$C,$A45)/10,"")</f>
        <v/>
      </c>
      <c r="K45" s="82">
        <f>IFERROR(AVERAGEIFS(统调负荷!$R:$R,统调负荷!$B:$B,K$3,统调负荷!$C:$C,$A45)/10,"")</f>
        <v/>
      </c>
      <c r="L45" s="82">
        <f>IFERROR(AVERAGEIFS(统调负荷!$R:$R,统调负荷!$B:$B,L$3,统调负荷!$C:$C,$A45)/10,"")</f>
        <v/>
      </c>
      <c r="M45" s="82">
        <f>IFERROR(AVERAGEIFS(统调负荷!$R:$R,统调负荷!$B:$B,M$3,统调负荷!$C:$C,$A45)/10,"")</f>
        <v/>
      </c>
      <c r="N45" s="82">
        <f>IFERROR(AVERAGEIFS(统调负荷!$R:$R,统调负荷!$B:$B,N$3,统调负荷!$C:$C,$A45)/10,"")</f>
        <v/>
      </c>
      <c r="O45" s="82">
        <f>IFERROR(AVERAGEIFS(统调负荷!$R:$R,统调负荷!$B:$B,O$3,统调负荷!$C:$C,$A45)/10,"")</f>
        <v/>
      </c>
      <c r="P45" s="82">
        <f>IFERROR(AVERAGEIFS(统调负荷!$R:$R,统调负荷!$B:$B,P$3,统调负荷!$C:$C,$A45)/10,"")</f>
        <v/>
      </c>
      <c r="Q45" s="82">
        <f>IFERROR(AVERAGEIFS(统调负荷!$R:$R,统调负荷!$B:$B,Q$3,统调负荷!$C:$C,$A45)/10,"")</f>
        <v/>
      </c>
      <c r="R45" s="82">
        <f>IFERROR(AVERAGEIFS(统调负荷!$R:$R,统调负荷!$B:$B,R$3,统调负荷!$C:$C,$A45)/10,"")</f>
        <v/>
      </c>
      <c r="S45" s="82">
        <f>IFERROR(AVERAGEIFS(统调负荷!$R:$R,统调负荷!$B:$B,S$3,统调负荷!$C:$C,$A45)/10,"")</f>
        <v/>
      </c>
      <c r="T45" s="82">
        <f>IFERROR(AVERAGEIFS(统调负荷!$R:$R,统调负荷!$B:$B,T$3,统调负荷!$C:$C,$A45)/10,"")</f>
        <v/>
      </c>
      <c r="U45" s="82">
        <f>IFERROR(AVERAGEIFS(统调负荷!$R:$R,统调负荷!$B:$B,U$3,统调负荷!$C:$C,$A45)/10,"")</f>
        <v/>
      </c>
      <c r="V45" s="82">
        <f>IFERROR(AVERAGEIFS(统调负荷!$R:$R,统调负荷!$B:$B,V$3,统调负荷!$C:$C,$A45)/10,"")</f>
        <v/>
      </c>
      <c r="W45" s="82">
        <f>IFERROR(AVERAGEIFS(统调负荷!$R:$R,统调负荷!$B:$B,W$3,统调负荷!$C:$C,$A45)/10,"")</f>
        <v/>
      </c>
      <c r="X45" s="82">
        <f>IFERROR(AVERAGEIFS(统调负荷!$R:$R,统调负荷!$B:$B,X$3,统调负荷!$C:$C,$A45)/10,"")</f>
        <v/>
      </c>
      <c r="Y45" s="82">
        <f>IFERROR(AVERAGEIFS(统调负荷!$R:$R,统调负荷!$B:$B,Y$3,统调负荷!$C:$C,$A45)/10,"")</f>
        <v/>
      </c>
      <c r="Z45" s="82">
        <f>IFERROR(AVERAGEIFS(统调负荷!$R:$R,统调负荷!$B:$B,Z$3,统调负荷!$C:$C,$A45)/10,"")</f>
        <v/>
      </c>
      <c r="AA45" s="82">
        <f>IFERROR(AVERAGEIFS(统调负荷!$R:$R,统调负荷!$B:$B,AA$3,统调负荷!$C:$C,$A45)/10,"")</f>
        <v/>
      </c>
      <c r="AB45" s="82">
        <f>IFERROR(AVERAGEIFS(统调负荷!$R:$R,统调负荷!$B:$B,AB$3,统调负荷!$C:$C,$A45)/10,"")</f>
        <v/>
      </c>
      <c r="AC45" s="82">
        <f>IFERROR(AVERAGEIFS(统调负荷!$R:$R,统调负荷!$B:$B,AC$3,统调负荷!$C:$C,$A45)/10,"")</f>
        <v/>
      </c>
      <c r="AD45" s="82" t="n"/>
      <c r="AE45" s="30" t="n"/>
      <c r="AF45" s="107" t="n"/>
      <c r="AG45" s="107" t="n"/>
      <c r="AH45" s="107" t="n"/>
      <c r="AI45" s="107" t="n"/>
      <c r="AJ45" s="107" t="n"/>
      <c r="AK45" s="107" t="n"/>
      <c r="AL45" s="107" t="n"/>
      <c r="AM45" s="107" t="n"/>
      <c r="AN45" s="107" t="n"/>
      <c r="AO45" s="107" t="n"/>
      <c r="AP45" s="107" t="n"/>
      <c r="AQ45" s="107" t="n"/>
      <c r="AR45" s="107" t="n"/>
      <c r="AS45" s="107" t="n"/>
      <c r="AT45" s="107" t="n"/>
      <c r="AU45" s="107" t="n"/>
      <c r="AV45" s="107" t="n"/>
      <c r="AW45" s="107" t="n"/>
      <c r="AX45" s="107" t="n"/>
      <c r="AY45" s="107" t="n"/>
      <c r="AZ45" s="107" t="n"/>
      <c r="BA45" s="107" t="n"/>
      <c r="BB45" s="107" t="n"/>
      <c r="BC45" s="107" t="n"/>
    </row>
    <row r="46" customFormat="1" s="80">
      <c r="A46" s="97">
        <f>统调负荷24小时!A46</f>
        <v/>
      </c>
      <c r="B46" s="110" t="inlineStr">
        <is>
          <t>预测</t>
        </is>
      </c>
      <c r="C46" s="84">
        <f>IFERROR(AVERAGE(F46:AC46),"")</f>
        <v/>
      </c>
      <c r="D46" s="91">
        <f>IFERROR(MAX(F46:AC46),"")</f>
        <v/>
      </c>
      <c r="E46" s="91">
        <f>IFERROR(MIN(F46:AC46),"")</f>
        <v/>
      </c>
      <c r="F46" s="82">
        <f>IFERROR(AVERAGEIFS(统调负荷!$I:$I,统调负荷!$B:$B,F$3,统调负荷!$C:$C,$A46)/10,"")</f>
        <v/>
      </c>
      <c r="G46" s="82">
        <f>IFERROR(AVERAGEIFS(统调负荷!$I:$I,统调负荷!$B:$B,G$3,统调负荷!$C:$C,$A46)/10,"")</f>
        <v/>
      </c>
      <c r="H46" s="82">
        <f>IFERROR(AVERAGEIFS(统调负荷!$I:$I,统调负荷!$B:$B,H$3,统调负荷!$C:$C,$A46)/10,"")</f>
        <v/>
      </c>
      <c r="I46" s="82">
        <f>IFERROR(AVERAGEIFS(统调负荷!$I:$I,统调负荷!$B:$B,I$3,统调负荷!$C:$C,$A46)/10,"")</f>
        <v/>
      </c>
      <c r="J46" s="82">
        <f>IFERROR(AVERAGEIFS(统调负荷!$I:$I,统调负荷!$B:$B,J$3,统调负荷!$C:$C,$A46)/10,"")</f>
        <v/>
      </c>
      <c r="K46" s="82">
        <f>IFERROR(AVERAGEIFS(统调负荷!$I:$I,统调负荷!$B:$B,K$3,统调负荷!$C:$C,$A46)/10,"")</f>
        <v/>
      </c>
      <c r="L46" s="82">
        <f>IFERROR(AVERAGEIFS(统调负荷!$I:$I,统调负荷!$B:$B,L$3,统调负荷!$C:$C,$A46)/10,"")</f>
        <v/>
      </c>
      <c r="M46" s="82">
        <f>IFERROR(AVERAGEIFS(统调负荷!$I:$I,统调负荷!$B:$B,M$3,统调负荷!$C:$C,$A46)/10,"")</f>
        <v/>
      </c>
      <c r="N46" s="82">
        <f>IFERROR(AVERAGEIFS(统调负荷!$I:$I,统调负荷!$B:$B,N$3,统调负荷!$C:$C,$A46)/10,"")</f>
        <v/>
      </c>
      <c r="O46" s="82">
        <f>IFERROR(AVERAGEIFS(统调负荷!$I:$I,统调负荷!$B:$B,O$3,统调负荷!$C:$C,$A46)/10,"")</f>
        <v/>
      </c>
      <c r="P46" s="82">
        <f>IFERROR(AVERAGEIFS(统调负荷!$I:$I,统调负荷!$B:$B,P$3,统调负荷!$C:$C,$A46)/10,"")</f>
        <v/>
      </c>
      <c r="Q46" s="82">
        <f>IFERROR(AVERAGEIFS(统调负荷!$I:$I,统调负荷!$B:$B,Q$3,统调负荷!$C:$C,$A46)/10,"")</f>
        <v/>
      </c>
      <c r="R46" s="82">
        <f>IFERROR(AVERAGEIFS(统调负荷!$I:$I,统调负荷!$B:$B,R$3,统调负荷!$C:$C,$A46)/10,"")</f>
        <v/>
      </c>
      <c r="S46" s="82">
        <f>IFERROR(AVERAGEIFS(统调负荷!$I:$I,统调负荷!$B:$B,S$3,统调负荷!$C:$C,$A46)/10,"")</f>
        <v/>
      </c>
      <c r="T46" s="82">
        <f>IFERROR(AVERAGEIFS(统调负荷!$I:$I,统调负荷!$B:$B,T$3,统调负荷!$C:$C,$A46)/10,"")</f>
        <v/>
      </c>
      <c r="U46" s="82">
        <f>IFERROR(AVERAGEIFS(统调负荷!$I:$I,统调负荷!$B:$B,U$3,统调负荷!$C:$C,$A46)/10,"")</f>
        <v/>
      </c>
      <c r="V46" s="82">
        <f>IFERROR(AVERAGEIFS(统调负荷!$I:$I,统调负荷!$B:$B,V$3,统调负荷!$C:$C,$A46)/10,"")</f>
        <v/>
      </c>
      <c r="W46" s="82">
        <f>IFERROR(AVERAGEIFS(统调负荷!$I:$I,统调负荷!$B:$B,W$3,统调负荷!$C:$C,$A46)/10,"")</f>
        <v/>
      </c>
      <c r="X46" s="82">
        <f>IFERROR(AVERAGEIFS(统调负荷!$I:$I,统调负荷!$B:$B,X$3,统调负荷!$C:$C,$A46)/10,"")</f>
        <v/>
      </c>
      <c r="Y46" s="82">
        <f>IFERROR(AVERAGEIFS(统调负荷!$I:$I,统调负荷!$B:$B,Y$3,统调负荷!$C:$C,$A46)/10,"")</f>
        <v/>
      </c>
      <c r="Z46" s="82">
        <f>IFERROR(AVERAGEIFS(统调负荷!$I:$I,统调负荷!$B:$B,Z$3,统调负荷!$C:$C,$A46)/10,"")</f>
        <v/>
      </c>
      <c r="AA46" s="82">
        <f>IFERROR(AVERAGEIFS(统调负荷!$I:$I,统调负荷!$B:$B,AA$3,统调负荷!$C:$C,$A46)/10,"")</f>
        <v/>
      </c>
      <c r="AB46" s="82">
        <f>IFERROR(AVERAGEIFS(统调负荷!$I:$I,统调负荷!$B:$B,AB$3,统调负荷!$C:$C,$A46)/10,"")</f>
        <v/>
      </c>
      <c r="AC46" s="82">
        <f>IFERROR(AVERAGEIFS(统调负荷!$I:$I,统调负荷!$B:$B,AC$3,统调负荷!$C:$C,$A46)/10,"")</f>
        <v/>
      </c>
      <c r="AD46" s="82" t="n"/>
      <c r="AE46" s="30" t="n"/>
      <c r="AF46" s="107" t="n"/>
      <c r="AG46" s="107" t="n"/>
      <c r="AH46" s="107" t="n"/>
      <c r="AI46" s="107" t="n"/>
      <c r="AJ46" s="107" t="n"/>
      <c r="AK46" s="107" t="n"/>
      <c r="AL46" s="107" t="n"/>
      <c r="AM46" s="107" t="n"/>
      <c r="AN46" s="107" t="n"/>
      <c r="AO46" s="107" t="n"/>
      <c r="AP46" s="107" t="n"/>
      <c r="AQ46" s="107" t="n"/>
      <c r="AR46" s="107" t="n"/>
      <c r="AS46" s="107" t="n"/>
      <c r="AT46" s="107" t="n"/>
      <c r="AU46" s="107" t="n"/>
      <c r="AV46" s="107" t="n"/>
      <c r="AW46" s="107" t="n"/>
      <c r="AX46" s="107" t="n"/>
      <c r="AY46" s="107" t="n"/>
      <c r="AZ46" s="107" t="n"/>
      <c r="BA46" s="107" t="n"/>
      <c r="BB46" s="107" t="n"/>
      <c r="BC46" s="107" t="n"/>
    </row>
    <row r="47" customFormat="1" s="80">
      <c r="A47" s="97">
        <f>统调负荷24小时!A47</f>
        <v/>
      </c>
      <c r="B47" s="110" t="inlineStr">
        <is>
          <t>实际</t>
        </is>
      </c>
      <c r="C47" s="84">
        <f>IFERROR(AVERAGE(F47:AC47),"")</f>
        <v/>
      </c>
      <c r="D47" s="91">
        <f>IFERROR(MAX(F47:AC47),"")</f>
        <v/>
      </c>
      <c r="E47" s="91">
        <f>IFERROR(MIN(F47:AC47),"")</f>
        <v/>
      </c>
      <c r="F47" s="82">
        <f>IFERROR(AVERAGEIFS(统调负荷!$R:$R,统调负荷!$B:$B,F$3,统调负荷!$C:$C,$A47)/10,"")</f>
        <v/>
      </c>
      <c r="G47" s="82">
        <f>IFERROR(AVERAGEIFS(统调负荷!$R:$R,统调负荷!$B:$B,G$3,统调负荷!$C:$C,$A47)/10,"")</f>
        <v/>
      </c>
      <c r="H47" s="82">
        <f>IFERROR(AVERAGEIFS(统调负荷!$R:$R,统调负荷!$B:$B,H$3,统调负荷!$C:$C,$A47)/10,"")</f>
        <v/>
      </c>
      <c r="I47" s="82">
        <f>IFERROR(AVERAGEIFS(统调负荷!$R:$R,统调负荷!$B:$B,I$3,统调负荷!$C:$C,$A47)/10,"")</f>
        <v/>
      </c>
      <c r="J47" s="82">
        <f>IFERROR(AVERAGEIFS(统调负荷!$R:$R,统调负荷!$B:$B,J$3,统调负荷!$C:$C,$A47)/10,"")</f>
        <v/>
      </c>
      <c r="K47" s="82">
        <f>IFERROR(AVERAGEIFS(统调负荷!$R:$R,统调负荷!$B:$B,K$3,统调负荷!$C:$C,$A47)/10,"")</f>
        <v/>
      </c>
      <c r="L47" s="82">
        <f>IFERROR(AVERAGEIFS(统调负荷!$R:$R,统调负荷!$B:$B,L$3,统调负荷!$C:$C,$A47)/10,"")</f>
        <v/>
      </c>
      <c r="M47" s="82">
        <f>IFERROR(AVERAGEIFS(统调负荷!$R:$R,统调负荷!$B:$B,M$3,统调负荷!$C:$C,$A47)/10,"")</f>
        <v/>
      </c>
      <c r="N47" s="82">
        <f>IFERROR(AVERAGEIFS(统调负荷!$R:$R,统调负荷!$B:$B,N$3,统调负荷!$C:$C,$A47)/10,"")</f>
        <v/>
      </c>
      <c r="O47" s="82">
        <f>IFERROR(AVERAGEIFS(统调负荷!$R:$R,统调负荷!$B:$B,O$3,统调负荷!$C:$C,$A47)/10,"")</f>
        <v/>
      </c>
      <c r="P47" s="82">
        <f>IFERROR(AVERAGEIFS(统调负荷!$R:$R,统调负荷!$B:$B,P$3,统调负荷!$C:$C,$A47)/10,"")</f>
        <v/>
      </c>
      <c r="Q47" s="82">
        <f>IFERROR(AVERAGEIFS(统调负荷!$R:$R,统调负荷!$B:$B,Q$3,统调负荷!$C:$C,$A47)/10,"")</f>
        <v/>
      </c>
      <c r="R47" s="82">
        <f>IFERROR(AVERAGEIFS(统调负荷!$R:$R,统调负荷!$B:$B,R$3,统调负荷!$C:$C,$A47)/10,"")</f>
        <v/>
      </c>
      <c r="S47" s="82">
        <f>IFERROR(AVERAGEIFS(统调负荷!$R:$R,统调负荷!$B:$B,S$3,统调负荷!$C:$C,$A47)/10,"")</f>
        <v/>
      </c>
      <c r="T47" s="82">
        <f>IFERROR(AVERAGEIFS(统调负荷!$R:$R,统调负荷!$B:$B,T$3,统调负荷!$C:$C,$A47)/10,"")</f>
        <v/>
      </c>
      <c r="U47" s="82">
        <f>IFERROR(AVERAGEIFS(统调负荷!$R:$R,统调负荷!$B:$B,U$3,统调负荷!$C:$C,$A47)/10,"")</f>
        <v/>
      </c>
      <c r="V47" s="82">
        <f>IFERROR(AVERAGEIFS(统调负荷!$R:$R,统调负荷!$B:$B,V$3,统调负荷!$C:$C,$A47)/10,"")</f>
        <v/>
      </c>
      <c r="W47" s="82">
        <f>IFERROR(AVERAGEIFS(统调负荷!$R:$R,统调负荷!$B:$B,W$3,统调负荷!$C:$C,$A47)/10,"")</f>
        <v/>
      </c>
      <c r="X47" s="82">
        <f>IFERROR(AVERAGEIFS(统调负荷!$R:$R,统调负荷!$B:$B,X$3,统调负荷!$C:$C,$A47)/10,"")</f>
        <v/>
      </c>
      <c r="Y47" s="82">
        <f>IFERROR(AVERAGEIFS(统调负荷!$R:$R,统调负荷!$B:$B,Y$3,统调负荷!$C:$C,$A47)/10,"")</f>
        <v/>
      </c>
      <c r="Z47" s="82">
        <f>IFERROR(AVERAGEIFS(统调负荷!$R:$R,统调负荷!$B:$B,Z$3,统调负荷!$C:$C,$A47)/10,"")</f>
        <v/>
      </c>
      <c r="AA47" s="82">
        <f>IFERROR(AVERAGEIFS(统调负荷!$R:$R,统调负荷!$B:$B,AA$3,统调负荷!$C:$C,$A47)/10,"")</f>
        <v/>
      </c>
      <c r="AB47" s="82">
        <f>IFERROR(AVERAGEIFS(统调负荷!$R:$R,统调负荷!$B:$B,AB$3,统调负荷!$C:$C,$A47)/10,"")</f>
        <v/>
      </c>
      <c r="AC47" s="82">
        <f>IFERROR(AVERAGEIFS(统调负荷!$R:$R,统调负荷!$B:$B,AC$3,统调负荷!$C:$C,$A47)/10,"")</f>
        <v/>
      </c>
      <c r="AD47" s="82" t="n"/>
      <c r="AE47" s="30" t="n"/>
      <c r="AF47" s="107" t="n"/>
      <c r="AG47" s="107" t="n"/>
      <c r="AH47" s="107" t="n"/>
      <c r="AI47" s="107" t="n"/>
      <c r="AJ47" s="107" t="n"/>
      <c r="AK47" s="107" t="n"/>
      <c r="AL47" s="107" t="n"/>
      <c r="AM47" s="107" t="n"/>
      <c r="AN47" s="107" t="n"/>
      <c r="AO47" s="107" t="n"/>
      <c r="AP47" s="107" t="n"/>
      <c r="AQ47" s="107" t="n"/>
      <c r="AR47" s="107" t="n"/>
      <c r="AS47" s="107" t="n"/>
      <c r="AT47" s="107" t="n"/>
      <c r="AU47" s="107" t="n"/>
      <c r="AV47" s="107" t="n"/>
      <c r="AW47" s="107" t="n"/>
      <c r="AX47" s="107" t="n"/>
      <c r="AY47" s="107" t="n"/>
      <c r="AZ47" s="107" t="n"/>
      <c r="BA47" s="107" t="n"/>
      <c r="BB47" s="107" t="n"/>
      <c r="BC47" s="107" t="n"/>
    </row>
    <row r="48" customFormat="1" s="80">
      <c r="A48" s="97">
        <f>统调负荷24小时!A48</f>
        <v/>
      </c>
      <c r="B48" s="110" t="inlineStr">
        <is>
          <t>预测</t>
        </is>
      </c>
      <c r="C48" s="84">
        <f>IFERROR(AVERAGE(F48:AC48),"")</f>
        <v/>
      </c>
      <c r="D48" s="91">
        <f>IFERROR(MAX(F48:AC48),"")</f>
        <v/>
      </c>
      <c r="E48" s="91">
        <f>IFERROR(MIN(F48:AC48),"")</f>
        <v/>
      </c>
      <c r="F48" s="82">
        <f>IFERROR(AVERAGEIFS(统调负荷!$I:$I,统调负荷!$B:$B,F$3,统调负荷!$C:$C,$A48)/10,"")</f>
        <v/>
      </c>
      <c r="G48" s="82">
        <f>IFERROR(AVERAGEIFS(统调负荷!$I:$I,统调负荷!$B:$B,G$3,统调负荷!$C:$C,$A48)/10,"")</f>
        <v/>
      </c>
      <c r="H48" s="82">
        <f>IFERROR(AVERAGEIFS(统调负荷!$I:$I,统调负荷!$B:$B,H$3,统调负荷!$C:$C,$A48)/10,"")</f>
        <v/>
      </c>
      <c r="I48" s="82">
        <f>IFERROR(AVERAGEIFS(统调负荷!$I:$I,统调负荷!$B:$B,I$3,统调负荷!$C:$C,$A48)/10,"")</f>
        <v/>
      </c>
      <c r="J48" s="82">
        <f>IFERROR(AVERAGEIFS(统调负荷!$I:$I,统调负荷!$B:$B,J$3,统调负荷!$C:$C,$A48)/10,"")</f>
        <v/>
      </c>
      <c r="K48" s="82">
        <f>IFERROR(AVERAGEIFS(统调负荷!$I:$I,统调负荷!$B:$B,K$3,统调负荷!$C:$C,$A48)/10,"")</f>
        <v/>
      </c>
      <c r="L48" s="82">
        <f>IFERROR(AVERAGEIFS(统调负荷!$I:$I,统调负荷!$B:$B,L$3,统调负荷!$C:$C,$A48)/10,"")</f>
        <v/>
      </c>
      <c r="M48" s="82">
        <f>IFERROR(AVERAGEIFS(统调负荷!$I:$I,统调负荷!$B:$B,M$3,统调负荷!$C:$C,$A48)/10,"")</f>
        <v/>
      </c>
      <c r="N48" s="82">
        <f>IFERROR(AVERAGEIFS(统调负荷!$I:$I,统调负荷!$B:$B,N$3,统调负荷!$C:$C,$A48)/10,"")</f>
        <v/>
      </c>
      <c r="O48" s="82">
        <f>IFERROR(AVERAGEIFS(统调负荷!$I:$I,统调负荷!$B:$B,O$3,统调负荷!$C:$C,$A48)/10,"")</f>
        <v/>
      </c>
      <c r="P48" s="82">
        <f>IFERROR(AVERAGEIFS(统调负荷!$I:$I,统调负荷!$B:$B,P$3,统调负荷!$C:$C,$A48)/10,"")</f>
        <v/>
      </c>
      <c r="Q48" s="82">
        <f>IFERROR(AVERAGEIFS(统调负荷!$I:$I,统调负荷!$B:$B,Q$3,统调负荷!$C:$C,$A48)/10,"")</f>
        <v/>
      </c>
      <c r="R48" s="82">
        <f>IFERROR(AVERAGEIFS(统调负荷!$I:$I,统调负荷!$B:$B,R$3,统调负荷!$C:$C,$A48)/10,"")</f>
        <v/>
      </c>
      <c r="S48" s="82">
        <f>IFERROR(AVERAGEIFS(统调负荷!$I:$I,统调负荷!$B:$B,S$3,统调负荷!$C:$C,$A48)/10,"")</f>
        <v/>
      </c>
      <c r="T48" s="82">
        <f>IFERROR(AVERAGEIFS(统调负荷!$I:$I,统调负荷!$B:$B,T$3,统调负荷!$C:$C,$A48)/10,"")</f>
        <v/>
      </c>
      <c r="U48" s="82">
        <f>IFERROR(AVERAGEIFS(统调负荷!$I:$I,统调负荷!$B:$B,U$3,统调负荷!$C:$C,$A48)/10,"")</f>
        <v/>
      </c>
      <c r="V48" s="82">
        <f>IFERROR(AVERAGEIFS(统调负荷!$I:$I,统调负荷!$B:$B,V$3,统调负荷!$C:$C,$A48)/10,"")</f>
        <v/>
      </c>
      <c r="W48" s="82">
        <f>IFERROR(AVERAGEIFS(统调负荷!$I:$I,统调负荷!$B:$B,W$3,统调负荷!$C:$C,$A48)/10,"")</f>
        <v/>
      </c>
      <c r="X48" s="82">
        <f>IFERROR(AVERAGEIFS(统调负荷!$I:$I,统调负荷!$B:$B,X$3,统调负荷!$C:$C,$A48)/10,"")</f>
        <v/>
      </c>
      <c r="Y48" s="82">
        <f>IFERROR(AVERAGEIFS(统调负荷!$I:$I,统调负荷!$B:$B,Y$3,统调负荷!$C:$C,$A48)/10,"")</f>
        <v/>
      </c>
      <c r="Z48" s="82">
        <f>IFERROR(AVERAGEIFS(统调负荷!$I:$I,统调负荷!$B:$B,Z$3,统调负荷!$C:$C,$A48)/10,"")</f>
        <v/>
      </c>
      <c r="AA48" s="82">
        <f>IFERROR(AVERAGEIFS(统调负荷!$I:$I,统调负荷!$B:$B,AA$3,统调负荷!$C:$C,$A48)/10,"")</f>
        <v/>
      </c>
      <c r="AB48" s="82">
        <f>IFERROR(AVERAGEIFS(统调负荷!$I:$I,统调负荷!$B:$B,AB$3,统调负荷!$C:$C,$A48)/10,"")</f>
        <v/>
      </c>
      <c r="AC48" s="82">
        <f>IFERROR(AVERAGEIFS(统调负荷!$I:$I,统调负荷!$B:$B,AC$3,统调负荷!$C:$C,$A48)/10,"")</f>
        <v/>
      </c>
      <c r="AD48" s="82" t="n"/>
      <c r="AE48" s="30" t="n"/>
      <c r="AF48" s="107" t="n"/>
      <c r="AG48" s="107" t="n"/>
      <c r="AH48" s="107" t="n"/>
      <c r="AI48" s="107" t="n"/>
      <c r="AJ48" s="107" t="n"/>
      <c r="AK48" s="107" t="n"/>
      <c r="AL48" s="107" t="n"/>
      <c r="AM48" s="107" t="n"/>
      <c r="AN48" s="107" t="n"/>
      <c r="AO48" s="107" t="n"/>
      <c r="AP48" s="107" t="n"/>
      <c r="AQ48" s="107" t="n"/>
      <c r="AR48" s="107" t="n"/>
      <c r="AS48" s="107" t="n"/>
      <c r="AT48" s="107" t="n"/>
      <c r="AU48" s="107" t="n"/>
      <c r="AV48" s="107" t="n"/>
      <c r="AW48" s="107" t="n"/>
      <c r="AX48" s="107" t="n"/>
      <c r="AY48" s="107" t="n"/>
      <c r="AZ48" s="107" t="n"/>
      <c r="BA48" s="107" t="n"/>
      <c r="BB48" s="107" t="n"/>
      <c r="BC48" s="107" t="n"/>
    </row>
    <row r="49" customFormat="1" s="80">
      <c r="A49" s="97">
        <f>统调负荷24小时!A49</f>
        <v/>
      </c>
      <c r="B49" s="110" t="inlineStr">
        <is>
          <t>实际</t>
        </is>
      </c>
      <c r="C49" s="84">
        <f>IFERROR(AVERAGE(F49:AC49),"")</f>
        <v/>
      </c>
      <c r="D49" s="91">
        <f>IFERROR(MAX(F49:AC49),"")</f>
        <v/>
      </c>
      <c r="E49" s="91">
        <f>IFERROR(MIN(F49:AC49),"")</f>
        <v/>
      </c>
      <c r="F49" s="82">
        <f>IFERROR(AVERAGEIFS(统调负荷!$R:$R,统调负荷!$B:$B,F$3,统调负荷!$C:$C,$A49)/10,"")</f>
        <v/>
      </c>
      <c r="G49" s="82">
        <f>IFERROR(AVERAGEIFS(统调负荷!$R:$R,统调负荷!$B:$B,G$3,统调负荷!$C:$C,$A49)/10,"")</f>
        <v/>
      </c>
      <c r="H49" s="82">
        <f>IFERROR(AVERAGEIFS(统调负荷!$R:$R,统调负荷!$B:$B,H$3,统调负荷!$C:$C,$A49)/10,"")</f>
        <v/>
      </c>
      <c r="I49" s="82">
        <f>IFERROR(AVERAGEIFS(统调负荷!$R:$R,统调负荷!$B:$B,I$3,统调负荷!$C:$C,$A49)/10,"")</f>
        <v/>
      </c>
      <c r="J49" s="82">
        <f>IFERROR(AVERAGEIFS(统调负荷!$R:$R,统调负荷!$B:$B,J$3,统调负荷!$C:$C,$A49)/10,"")</f>
        <v/>
      </c>
      <c r="K49" s="82">
        <f>IFERROR(AVERAGEIFS(统调负荷!$R:$R,统调负荷!$B:$B,K$3,统调负荷!$C:$C,$A49)/10,"")</f>
        <v/>
      </c>
      <c r="L49" s="82">
        <f>IFERROR(AVERAGEIFS(统调负荷!$R:$R,统调负荷!$B:$B,L$3,统调负荷!$C:$C,$A49)/10,"")</f>
        <v/>
      </c>
      <c r="M49" s="82">
        <f>IFERROR(AVERAGEIFS(统调负荷!$R:$R,统调负荷!$B:$B,M$3,统调负荷!$C:$C,$A49)/10,"")</f>
        <v/>
      </c>
      <c r="N49" s="82">
        <f>IFERROR(AVERAGEIFS(统调负荷!$R:$R,统调负荷!$B:$B,N$3,统调负荷!$C:$C,$A49)/10,"")</f>
        <v/>
      </c>
      <c r="O49" s="82">
        <f>IFERROR(AVERAGEIFS(统调负荷!$R:$R,统调负荷!$B:$B,O$3,统调负荷!$C:$C,$A49)/10,"")</f>
        <v/>
      </c>
      <c r="P49" s="82">
        <f>IFERROR(AVERAGEIFS(统调负荷!$R:$R,统调负荷!$B:$B,P$3,统调负荷!$C:$C,$A49)/10,"")</f>
        <v/>
      </c>
      <c r="Q49" s="82">
        <f>IFERROR(AVERAGEIFS(统调负荷!$R:$R,统调负荷!$B:$B,Q$3,统调负荷!$C:$C,$A49)/10,"")</f>
        <v/>
      </c>
      <c r="R49" s="82">
        <f>IFERROR(AVERAGEIFS(统调负荷!$R:$R,统调负荷!$B:$B,R$3,统调负荷!$C:$C,$A49)/10,"")</f>
        <v/>
      </c>
      <c r="S49" s="82">
        <f>IFERROR(AVERAGEIFS(统调负荷!$R:$R,统调负荷!$B:$B,S$3,统调负荷!$C:$C,$A49)/10,"")</f>
        <v/>
      </c>
      <c r="T49" s="82">
        <f>IFERROR(AVERAGEIFS(统调负荷!$R:$R,统调负荷!$B:$B,T$3,统调负荷!$C:$C,$A49)/10,"")</f>
        <v/>
      </c>
      <c r="U49" s="82">
        <f>IFERROR(AVERAGEIFS(统调负荷!$R:$R,统调负荷!$B:$B,U$3,统调负荷!$C:$C,$A49)/10,"")</f>
        <v/>
      </c>
      <c r="V49" s="82">
        <f>IFERROR(AVERAGEIFS(统调负荷!$R:$R,统调负荷!$B:$B,V$3,统调负荷!$C:$C,$A49)/10,"")</f>
        <v/>
      </c>
      <c r="W49" s="82">
        <f>IFERROR(AVERAGEIFS(统调负荷!$R:$R,统调负荷!$B:$B,W$3,统调负荷!$C:$C,$A49)/10,"")</f>
        <v/>
      </c>
      <c r="X49" s="82">
        <f>IFERROR(AVERAGEIFS(统调负荷!$R:$R,统调负荷!$B:$B,X$3,统调负荷!$C:$C,$A49)/10,"")</f>
        <v/>
      </c>
      <c r="Y49" s="82">
        <f>IFERROR(AVERAGEIFS(统调负荷!$R:$R,统调负荷!$B:$B,Y$3,统调负荷!$C:$C,$A49)/10,"")</f>
        <v/>
      </c>
      <c r="Z49" s="82">
        <f>IFERROR(AVERAGEIFS(统调负荷!$R:$R,统调负荷!$B:$B,Z$3,统调负荷!$C:$C,$A49)/10,"")</f>
        <v/>
      </c>
      <c r="AA49" s="82">
        <f>IFERROR(AVERAGEIFS(统调负荷!$R:$R,统调负荷!$B:$B,AA$3,统调负荷!$C:$C,$A49)/10,"")</f>
        <v/>
      </c>
      <c r="AB49" s="82">
        <f>IFERROR(AVERAGEIFS(统调负荷!$R:$R,统调负荷!$B:$B,AB$3,统调负荷!$C:$C,$A49)/10,"")</f>
        <v/>
      </c>
      <c r="AC49" s="82">
        <f>IFERROR(AVERAGEIFS(统调负荷!$R:$R,统调负荷!$B:$B,AC$3,统调负荷!$C:$C,$A49)/10,"")</f>
        <v/>
      </c>
      <c r="AD49" s="82" t="n"/>
      <c r="AE49" s="30" t="n"/>
      <c r="AF49" s="107" t="n"/>
      <c r="AG49" s="107" t="n"/>
      <c r="AH49" s="107" t="n"/>
      <c r="AI49" s="107" t="n"/>
      <c r="AJ49" s="107" t="n"/>
      <c r="AK49" s="107" t="n"/>
      <c r="AL49" s="107" t="n"/>
      <c r="AM49" s="107" t="n"/>
      <c r="AN49" s="107" t="n"/>
      <c r="AO49" s="107" t="n"/>
      <c r="AP49" s="107" t="n"/>
      <c r="AQ49" s="107" t="n"/>
      <c r="AR49" s="107" t="n"/>
      <c r="AS49" s="107" t="n"/>
      <c r="AT49" s="107" t="n"/>
      <c r="AU49" s="107" t="n"/>
      <c r="AV49" s="107" t="n"/>
      <c r="AW49" s="107" t="n"/>
      <c r="AX49" s="107" t="n"/>
      <c r="AY49" s="107" t="n"/>
      <c r="AZ49" s="107" t="n"/>
      <c r="BA49" s="107" t="n"/>
      <c r="BB49" s="107" t="n"/>
      <c r="BC49" s="107" t="n"/>
    </row>
    <row r="50" customFormat="1" s="80">
      <c r="A50" s="97">
        <f>统调负荷24小时!A50</f>
        <v/>
      </c>
      <c r="B50" s="110" t="inlineStr">
        <is>
          <t>预测</t>
        </is>
      </c>
      <c r="C50" s="84">
        <f>IFERROR(AVERAGE(F50:AC50),"")</f>
        <v/>
      </c>
      <c r="D50" s="91">
        <f>IFERROR(MAX(F50:AC50),"")</f>
        <v/>
      </c>
      <c r="E50" s="91">
        <f>IFERROR(MIN(F50:AC50),"")</f>
        <v/>
      </c>
      <c r="F50" s="82">
        <f>IFERROR(AVERAGEIFS(统调负荷!$I:$I,统调负荷!$B:$B,F$3,统调负荷!$C:$C,$A50)/10,"")</f>
        <v/>
      </c>
      <c r="G50" s="82">
        <f>IFERROR(AVERAGEIFS(统调负荷!$I:$I,统调负荷!$B:$B,G$3,统调负荷!$C:$C,$A50)/10,"")</f>
        <v/>
      </c>
      <c r="H50" s="82">
        <f>IFERROR(AVERAGEIFS(统调负荷!$I:$I,统调负荷!$B:$B,H$3,统调负荷!$C:$C,$A50)/10,"")</f>
        <v/>
      </c>
      <c r="I50" s="82">
        <f>IFERROR(AVERAGEIFS(统调负荷!$I:$I,统调负荷!$B:$B,I$3,统调负荷!$C:$C,$A50)/10,"")</f>
        <v/>
      </c>
      <c r="J50" s="82">
        <f>IFERROR(AVERAGEIFS(统调负荷!$I:$I,统调负荷!$B:$B,J$3,统调负荷!$C:$C,$A50)/10,"")</f>
        <v/>
      </c>
      <c r="K50" s="82">
        <f>IFERROR(AVERAGEIFS(统调负荷!$I:$I,统调负荷!$B:$B,K$3,统调负荷!$C:$C,$A50)/10,"")</f>
        <v/>
      </c>
      <c r="L50" s="82">
        <f>IFERROR(AVERAGEIFS(统调负荷!$I:$I,统调负荷!$B:$B,L$3,统调负荷!$C:$C,$A50)/10,"")</f>
        <v/>
      </c>
      <c r="M50" s="82">
        <f>IFERROR(AVERAGEIFS(统调负荷!$I:$I,统调负荷!$B:$B,M$3,统调负荷!$C:$C,$A50)/10,"")</f>
        <v/>
      </c>
      <c r="N50" s="82">
        <f>IFERROR(AVERAGEIFS(统调负荷!$I:$I,统调负荷!$B:$B,N$3,统调负荷!$C:$C,$A50)/10,"")</f>
        <v/>
      </c>
      <c r="O50" s="82">
        <f>IFERROR(AVERAGEIFS(统调负荷!$I:$I,统调负荷!$B:$B,O$3,统调负荷!$C:$C,$A50)/10,"")</f>
        <v/>
      </c>
      <c r="P50" s="82">
        <f>IFERROR(AVERAGEIFS(统调负荷!$I:$I,统调负荷!$B:$B,P$3,统调负荷!$C:$C,$A50)/10,"")</f>
        <v/>
      </c>
      <c r="Q50" s="82">
        <f>IFERROR(AVERAGEIFS(统调负荷!$I:$I,统调负荷!$B:$B,Q$3,统调负荷!$C:$C,$A50)/10,"")</f>
        <v/>
      </c>
      <c r="R50" s="82">
        <f>IFERROR(AVERAGEIFS(统调负荷!$I:$I,统调负荷!$B:$B,R$3,统调负荷!$C:$C,$A50)/10,"")</f>
        <v/>
      </c>
      <c r="S50" s="82">
        <f>IFERROR(AVERAGEIFS(统调负荷!$I:$I,统调负荷!$B:$B,S$3,统调负荷!$C:$C,$A50)/10,"")</f>
        <v/>
      </c>
      <c r="T50" s="82">
        <f>IFERROR(AVERAGEIFS(统调负荷!$I:$I,统调负荷!$B:$B,T$3,统调负荷!$C:$C,$A50)/10,"")</f>
        <v/>
      </c>
      <c r="U50" s="82">
        <f>IFERROR(AVERAGEIFS(统调负荷!$I:$I,统调负荷!$B:$B,U$3,统调负荷!$C:$C,$A50)/10,"")</f>
        <v/>
      </c>
      <c r="V50" s="82">
        <f>IFERROR(AVERAGEIFS(统调负荷!$I:$I,统调负荷!$B:$B,V$3,统调负荷!$C:$C,$A50)/10,"")</f>
        <v/>
      </c>
      <c r="W50" s="82">
        <f>IFERROR(AVERAGEIFS(统调负荷!$I:$I,统调负荷!$B:$B,W$3,统调负荷!$C:$C,$A50)/10,"")</f>
        <v/>
      </c>
      <c r="X50" s="82">
        <f>IFERROR(AVERAGEIFS(统调负荷!$I:$I,统调负荷!$B:$B,X$3,统调负荷!$C:$C,$A50)/10,"")</f>
        <v/>
      </c>
      <c r="Y50" s="82">
        <f>IFERROR(AVERAGEIFS(统调负荷!$I:$I,统调负荷!$B:$B,Y$3,统调负荷!$C:$C,$A50)/10,"")</f>
        <v/>
      </c>
      <c r="Z50" s="82">
        <f>IFERROR(AVERAGEIFS(统调负荷!$I:$I,统调负荷!$B:$B,Z$3,统调负荷!$C:$C,$A50)/10,"")</f>
        <v/>
      </c>
      <c r="AA50" s="82">
        <f>IFERROR(AVERAGEIFS(统调负荷!$I:$I,统调负荷!$B:$B,AA$3,统调负荷!$C:$C,$A50)/10,"")</f>
        <v/>
      </c>
      <c r="AB50" s="82">
        <f>IFERROR(AVERAGEIFS(统调负荷!$I:$I,统调负荷!$B:$B,AB$3,统调负荷!$C:$C,$A50)/10,"")</f>
        <v/>
      </c>
      <c r="AC50" s="82">
        <f>IFERROR(AVERAGEIFS(统调负荷!$I:$I,统调负荷!$B:$B,AC$3,统调负荷!$C:$C,$A50)/10,"")</f>
        <v/>
      </c>
      <c r="AD50" s="82" t="n"/>
      <c r="AE50" s="30" t="n"/>
      <c r="AF50" s="107" t="n"/>
      <c r="AG50" s="107" t="n"/>
      <c r="AH50" s="107" t="n"/>
      <c r="AI50" s="107" t="n"/>
      <c r="AJ50" s="107" t="n"/>
      <c r="AK50" s="107" t="n"/>
      <c r="AL50" s="107" t="n"/>
      <c r="AM50" s="107" t="n"/>
      <c r="AN50" s="107" t="n"/>
      <c r="AO50" s="107" t="n"/>
      <c r="AP50" s="107" t="n"/>
      <c r="AQ50" s="107" t="n"/>
      <c r="AR50" s="107" t="n"/>
      <c r="AS50" s="107" t="n"/>
      <c r="AT50" s="107" t="n"/>
      <c r="AU50" s="107" t="n"/>
      <c r="AV50" s="107" t="n"/>
      <c r="AW50" s="107" t="n"/>
      <c r="AX50" s="107" t="n"/>
      <c r="AY50" s="107" t="n"/>
      <c r="AZ50" s="107" t="n"/>
      <c r="BA50" s="107" t="n"/>
      <c r="BB50" s="107" t="n"/>
      <c r="BC50" s="107" t="n"/>
    </row>
    <row r="51" customFormat="1" s="80">
      <c r="A51" s="97">
        <f>统调负荷24小时!A51</f>
        <v/>
      </c>
      <c r="B51" s="110" t="inlineStr">
        <is>
          <t>实际</t>
        </is>
      </c>
      <c r="C51" s="84">
        <f>IFERROR(AVERAGE(F51:AC51),"")</f>
        <v/>
      </c>
      <c r="D51" s="91">
        <f>IFERROR(MAX(F51:AC51),"")</f>
        <v/>
      </c>
      <c r="E51" s="91">
        <f>IFERROR(MIN(F51:AC51),"")</f>
        <v/>
      </c>
      <c r="F51" s="82">
        <f>IFERROR(AVERAGEIFS(统调负荷!$R:$R,统调负荷!$B:$B,F$3,统调负荷!$C:$C,$A51)/10,"")</f>
        <v/>
      </c>
      <c r="G51" s="82">
        <f>IFERROR(AVERAGEIFS(统调负荷!$R:$R,统调负荷!$B:$B,G$3,统调负荷!$C:$C,$A51)/10,"")</f>
        <v/>
      </c>
      <c r="H51" s="82">
        <f>IFERROR(AVERAGEIFS(统调负荷!$R:$R,统调负荷!$B:$B,H$3,统调负荷!$C:$C,$A51)/10,"")</f>
        <v/>
      </c>
      <c r="I51" s="82">
        <f>IFERROR(AVERAGEIFS(统调负荷!$R:$R,统调负荷!$B:$B,I$3,统调负荷!$C:$C,$A51)/10,"")</f>
        <v/>
      </c>
      <c r="J51" s="82">
        <f>IFERROR(AVERAGEIFS(统调负荷!$R:$R,统调负荷!$B:$B,J$3,统调负荷!$C:$C,$A51)/10,"")</f>
        <v/>
      </c>
      <c r="K51" s="82">
        <f>IFERROR(AVERAGEIFS(统调负荷!$R:$R,统调负荷!$B:$B,K$3,统调负荷!$C:$C,$A51)/10,"")</f>
        <v/>
      </c>
      <c r="L51" s="82">
        <f>IFERROR(AVERAGEIFS(统调负荷!$R:$R,统调负荷!$B:$B,L$3,统调负荷!$C:$C,$A51)/10,"")</f>
        <v/>
      </c>
      <c r="M51" s="82">
        <f>IFERROR(AVERAGEIFS(统调负荷!$R:$R,统调负荷!$B:$B,M$3,统调负荷!$C:$C,$A51)/10,"")</f>
        <v/>
      </c>
      <c r="N51" s="82">
        <f>IFERROR(AVERAGEIFS(统调负荷!$R:$R,统调负荷!$B:$B,N$3,统调负荷!$C:$C,$A51)/10,"")</f>
        <v/>
      </c>
      <c r="O51" s="82">
        <f>IFERROR(AVERAGEIFS(统调负荷!$R:$R,统调负荷!$B:$B,O$3,统调负荷!$C:$C,$A51)/10,"")</f>
        <v/>
      </c>
      <c r="P51" s="82">
        <f>IFERROR(AVERAGEIFS(统调负荷!$R:$R,统调负荷!$B:$B,P$3,统调负荷!$C:$C,$A51)/10,"")</f>
        <v/>
      </c>
      <c r="Q51" s="82">
        <f>IFERROR(AVERAGEIFS(统调负荷!$R:$R,统调负荷!$B:$B,Q$3,统调负荷!$C:$C,$A51)/10,"")</f>
        <v/>
      </c>
      <c r="R51" s="82">
        <f>IFERROR(AVERAGEIFS(统调负荷!$R:$R,统调负荷!$B:$B,R$3,统调负荷!$C:$C,$A51)/10,"")</f>
        <v/>
      </c>
      <c r="S51" s="82">
        <f>IFERROR(AVERAGEIFS(统调负荷!$R:$R,统调负荷!$B:$B,S$3,统调负荷!$C:$C,$A51)/10,"")</f>
        <v/>
      </c>
      <c r="T51" s="82">
        <f>IFERROR(AVERAGEIFS(统调负荷!$R:$R,统调负荷!$B:$B,T$3,统调负荷!$C:$C,$A51)/10,"")</f>
        <v/>
      </c>
      <c r="U51" s="82">
        <f>IFERROR(AVERAGEIFS(统调负荷!$R:$R,统调负荷!$B:$B,U$3,统调负荷!$C:$C,$A51)/10,"")</f>
        <v/>
      </c>
      <c r="V51" s="82">
        <f>IFERROR(AVERAGEIFS(统调负荷!$R:$R,统调负荷!$B:$B,V$3,统调负荷!$C:$C,$A51)/10,"")</f>
        <v/>
      </c>
      <c r="W51" s="82">
        <f>IFERROR(AVERAGEIFS(统调负荷!$R:$R,统调负荷!$B:$B,W$3,统调负荷!$C:$C,$A51)/10,"")</f>
        <v/>
      </c>
      <c r="X51" s="82">
        <f>IFERROR(AVERAGEIFS(统调负荷!$R:$R,统调负荷!$B:$B,X$3,统调负荷!$C:$C,$A51)/10,"")</f>
        <v/>
      </c>
      <c r="Y51" s="82">
        <f>IFERROR(AVERAGEIFS(统调负荷!$R:$R,统调负荷!$B:$B,Y$3,统调负荷!$C:$C,$A51)/10,"")</f>
        <v/>
      </c>
      <c r="Z51" s="82">
        <f>IFERROR(AVERAGEIFS(统调负荷!$R:$R,统调负荷!$B:$B,Z$3,统调负荷!$C:$C,$A51)/10,"")</f>
        <v/>
      </c>
      <c r="AA51" s="82">
        <f>IFERROR(AVERAGEIFS(统调负荷!$R:$R,统调负荷!$B:$B,AA$3,统调负荷!$C:$C,$A51)/10,"")</f>
        <v/>
      </c>
      <c r="AB51" s="82">
        <f>IFERROR(AVERAGEIFS(统调负荷!$R:$R,统调负荷!$B:$B,AB$3,统调负荷!$C:$C,$A51)/10,"")</f>
        <v/>
      </c>
      <c r="AC51" s="82">
        <f>IFERROR(AVERAGEIFS(统调负荷!$R:$R,统调负荷!$B:$B,AC$3,统调负荷!$C:$C,$A51)/10,"")</f>
        <v/>
      </c>
      <c r="AD51" s="82" t="n"/>
      <c r="AE51" s="30" t="n"/>
      <c r="AF51" s="107" t="n"/>
      <c r="AG51" s="107" t="n"/>
      <c r="AH51" s="107" t="n"/>
      <c r="AI51" s="107" t="n"/>
      <c r="AJ51" s="107" t="n"/>
      <c r="AK51" s="107" t="n"/>
      <c r="AL51" s="107" t="n"/>
      <c r="AM51" s="107" t="n"/>
      <c r="AN51" s="107" t="n"/>
      <c r="AO51" s="107" t="n"/>
      <c r="AP51" s="107" t="n"/>
      <c r="AQ51" s="107" t="n"/>
      <c r="AR51" s="107" t="n"/>
      <c r="AS51" s="107" t="n"/>
      <c r="AT51" s="107" t="n"/>
      <c r="AU51" s="107" t="n"/>
      <c r="AV51" s="107" t="n"/>
      <c r="AW51" s="107" t="n"/>
      <c r="AX51" s="107" t="n"/>
      <c r="AY51" s="107" t="n"/>
      <c r="AZ51" s="107" t="n"/>
      <c r="BA51" s="107" t="n"/>
      <c r="BB51" s="107" t="n"/>
      <c r="BC51" s="107" t="n"/>
    </row>
    <row r="52" customFormat="1" s="80">
      <c r="A52" s="97">
        <f>统调负荷24小时!A52</f>
        <v/>
      </c>
      <c r="B52" s="110" t="inlineStr">
        <is>
          <t>预测</t>
        </is>
      </c>
      <c r="C52" s="84">
        <f>IFERROR(AVERAGE(F52:AC52),"")</f>
        <v/>
      </c>
      <c r="D52" s="91">
        <f>IFERROR(MAX(F52:AC52),"")</f>
        <v/>
      </c>
      <c r="E52" s="91">
        <f>IFERROR(MIN(F52:AC52),"")</f>
        <v/>
      </c>
      <c r="F52" s="82">
        <f>IFERROR(AVERAGEIFS(统调负荷!$I:$I,统调负荷!$B:$B,F$3,统调负荷!$C:$C,$A52)/10,"")</f>
        <v/>
      </c>
      <c r="G52" s="82">
        <f>IFERROR(AVERAGEIFS(统调负荷!$I:$I,统调负荷!$B:$B,G$3,统调负荷!$C:$C,$A52)/10,"")</f>
        <v/>
      </c>
      <c r="H52" s="82">
        <f>IFERROR(AVERAGEIFS(统调负荷!$I:$I,统调负荷!$B:$B,H$3,统调负荷!$C:$C,$A52)/10,"")</f>
        <v/>
      </c>
      <c r="I52" s="82">
        <f>IFERROR(AVERAGEIFS(统调负荷!$I:$I,统调负荷!$B:$B,I$3,统调负荷!$C:$C,$A52)/10,"")</f>
        <v/>
      </c>
      <c r="J52" s="82">
        <f>IFERROR(AVERAGEIFS(统调负荷!$I:$I,统调负荷!$B:$B,J$3,统调负荷!$C:$C,$A52)/10,"")</f>
        <v/>
      </c>
      <c r="K52" s="82">
        <f>IFERROR(AVERAGEIFS(统调负荷!$I:$I,统调负荷!$B:$B,K$3,统调负荷!$C:$C,$A52)/10,"")</f>
        <v/>
      </c>
      <c r="L52" s="82">
        <f>IFERROR(AVERAGEIFS(统调负荷!$I:$I,统调负荷!$B:$B,L$3,统调负荷!$C:$C,$A52)/10,"")</f>
        <v/>
      </c>
      <c r="M52" s="82">
        <f>IFERROR(AVERAGEIFS(统调负荷!$I:$I,统调负荷!$B:$B,M$3,统调负荷!$C:$C,$A52)/10,"")</f>
        <v/>
      </c>
      <c r="N52" s="82">
        <f>IFERROR(AVERAGEIFS(统调负荷!$I:$I,统调负荷!$B:$B,N$3,统调负荷!$C:$C,$A52)/10,"")</f>
        <v/>
      </c>
      <c r="O52" s="82">
        <f>IFERROR(AVERAGEIFS(统调负荷!$I:$I,统调负荷!$B:$B,O$3,统调负荷!$C:$C,$A52)/10,"")</f>
        <v/>
      </c>
      <c r="P52" s="82">
        <f>IFERROR(AVERAGEIFS(统调负荷!$I:$I,统调负荷!$B:$B,P$3,统调负荷!$C:$C,$A52)/10,"")</f>
        <v/>
      </c>
      <c r="Q52" s="82">
        <f>IFERROR(AVERAGEIFS(统调负荷!$I:$I,统调负荷!$B:$B,Q$3,统调负荷!$C:$C,$A52)/10,"")</f>
        <v/>
      </c>
      <c r="R52" s="82">
        <f>IFERROR(AVERAGEIFS(统调负荷!$I:$I,统调负荷!$B:$B,R$3,统调负荷!$C:$C,$A52)/10,"")</f>
        <v/>
      </c>
      <c r="S52" s="82">
        <f>IFERROR(AVERAGEIFS(统调负荷!$I:$I,统调负荷!$B:$B,S$3,统调负荷!$C:$C,$A52)/10,"")</f>
        <v/>
      </c>
      <c r="T52" s="82">
        <f>IFERROR(AVERAGEIFS(统调负荷!$I:$I,统调负荷!$B:$B,T$3,统调负荷!$C:$C,$A52)/10,"")</f>
        <v/>
      </c>
      <c r="U52" s="82">
        <f>IFERROR(AVERAGEIFS(统调负荷!$I:$I,统调负荷!$B:$B,U$3,统调负荷!$C:$C,$A52)/10,"")</f>
        <v/>
      </c>
      <c r="V52" s="82">
        <f>IFERROR(AVERAGEIFS(统调负荷!$I:$I,统调负荷!$B:$B,V$3,统调负荷!$C:$C,$A52)/10,"")</f>
        <v/>
      </c>
      <c r="W52" s="82">
        <f>IFERROR(AVERAGEIFS(统调负荷!$I:$I,统调负荷!$B:$B,W$3,统调负荷!$C:$C,$A52)/10,"")</f>
        <v/>
      </c>
      <c r="X52" s="82">
        <f>IFERROR(AVERAGEIFS(统调负荷!$I:$I,统调负荷!$B:$B,X$3,统调负荷!$C:$C,$A52)/10,"")</f>
        <v/>
      </c>
      <c r="Y52" s="82">
        <f>IFERROR(AVERAGEIFS(统调负荷!$I:$I,统调负荷!$B:$B,Y$3,统调负荷!$C:$C,$A52)/10,"")</f>
        <v/>
      </c>
      <c r="Z52" s="82">
        <f>IFERROR(AVERAGEIFS(统调负荷!$I:$I,统调负荷!$B:$B,Z$3,统调负荷!$C:$C,$A52)/10,"")</f>
        <v/>
      </c>
      <c r="AA52" s="82">
        <f>IFERROR(AVERAGEIFS(统调负荷!$I:$I,统调负荷!$B:$B,AA$3,统调负荷!$C:$C,$A52)/10,"")</f>
        <v/>
      </c>
      <c r="AB52" s="82">
        <f>IFERROR(AVERAGEIFS(统调负荷!$I:$I,统调负荷!$B:$B,AB$3,统调负荷!$C:$C,$A52)/10,"")</f>
        <v/>
      </c>
      <c r="AC52" s="82">
        <f>IFERROR(AVERAGEIFS(统调负荷!$I:$I,统调负荷!$B:$B,AC$3,统调负荷!$C:$C,$A52)/10,"")</f>
        <v/>
      </c>
      <c r="AD52" s="82" t="n"/>
      <c r="AE52" s="30" t="n"/>
      <c r="AF52" s="107" t="n"/>
      <c r="AG52" s="107" t="n"/>
      <c r="AH52" s="107" t="n"/>
      <c r="AI52" s="107" t="n"/>
      <c r="AJ52" s="107" t="n"/>
      <c r="AK52" s="107" t="n"/>
      <c r="AL52" s="107" t="n"/>
      <c r="AM52" s="107" t="n"/>
      <c r="AN52" s="107" t="n"/>
      <c r="AO52" s="107" t="n"/>
      <c r="AP52" s="107" t="n"/>
      <c r="AQ52" s="107" t="n"/>
      <c r="AR52" s="107" t="n"/>
      <c r="AS52" s="107" t="n"/>
      <c r="AT52" s="107" t="n"/>
      <c r="AU52" s="107" t="n"/>
      <c r="AV52" s="107" t="n"/>
      <c r="AW52" s="107" t="n"/>
      <c r="AX52" s="107" t="n"/>
      <c r="AY52" s="107" t="n"/>
      <c r="AZ52" s="107" t="n"/>
      <c r="BA52" s="107" t="n"/>
      <c r="BB52" s="107" t="n"/>
      <c r="BC52" s="107" t="n"/>
    </row>
    <row r="53" customFormat="1" s="80">
      <c r="A53" s="97">
        <f>统调负荷24小时!A53</f>
        <v/>
      </c>
      <c r="B53" s="110" t="inlineStr">
        <is>
          <t>实际</t>
        </is>
      </c>
      <c r="C53" s="84">
        <f>IFERROR(AVERAGE(F53:AC53),"")</f>
        <v/>
      </c>
      <c r="D53" s="91">
        <f>IFERROR(MAX(F53:AC53),"")</f>
        <v/>
      </c>
      <c r="E53" s="91">
        <f>IFERROR(MIN(F53:AC53),"")</f>
        <v/>
      </c>
      <c r="F53" s="82">
        <f>IFERROR(AVERAGEIFS(统调负荷!$R:$R,统调负荷!$B:$B,F$3,统调负荷!$C:$C,$A53)/10,"")</f>
        <v/>
      </c>
      <c r="G53" s="82">
        <f>IFERROR(AVERAGEIFS(统调负荷!$R:$R,统调负荷!$B:$B,G$3,统调负荷!$C:$C,$A53)/10,"")</f>
        <v/>
      </c>
      <c r="H53" s="82">
        <f>IFERROR(AVERAGEIFS(统调负荷!$R:$R,统调负荷!$B:$B,H$3,统调负荷!$C:$C,$A53)/10,"")</f>
        <v/>
      </c>
      <c r="I53" s="82">
        <f>IFERROR(AVERAGEIFS(统调负荷!$R:$R,统调负荷!$B:$B,I$3,统调负荷!$C:$C,$A53)/10,"")</f>
        <v/>
      </c>
      <c r="J53" s="82">
        <f>IFERROR(AVERAGEIFS(统调负荷!$R:$R,统调负荷!$B:$B,J$3,统调负荷!$C:$C,$A53)/10,"")</f>
        <v/>
      </c>
      <c r="K53" s="82">
        <f>IFERROR(AVERAGEIFS(统调负荷!$R:$R,统调负荷!$B:$B,K$3,统调负荷!$C:$C,$A53)/10,"")</f>
        <v/>
      </c>
      <c r="L53" s="82">
        <f>IFERROR(AVERAGEIFS(统调负荷!$R:$R,统调负荷!$B:$B,L$3,统调负荷!$C:$C,$A53)/10,"")</f>
        <v/>
      </c>
      <c r="M53" s="82">
        <f>IFERROR(AVERAGEIFS(统调负荷!$R:$R,统调负荷!$B:$B,M$3,统调负荷!$C:$C,$A53)/10,"")</f>
        <v/>
      </c>
      <c r="N53" s="82">
        <f>IFERROR(AVERAGEIFS(统调负荷!$R:$R,统调负荷!$B:$B,N$3,统调负荷!$C:$C,$A53)/10,"")</f>
        <v/>
      </c>
      <c r="O53" s="82">
        <f>IFERROR(AVERAGEIFS(统调负荷!$R:$R,统调负荷!$B:$B,O$3,统调负荷!$C:$C,$A53)/10,"")</f>
        <v/>
      </c>
      <c r="P53" s="82">
        <f>IFERROR(AVERAGEIFS(统调负荷!$R:$R,统调负荷!$B:$B,P$3,统调负荷!$C:$C,$A53)/10,"")</f>
        <v/>
      </c>
      <c r="Q53" s="82">
        <f>IFERROR(AVERAGEIFS(统调负荷!$R:$R,统调负荷!$B:$B,Q$3,统调负荷!$C:$C,$A53)/10,"")</f>
        <v/>
      </c>
      <c r="R53" s="82">
        <f>IFERROR(AVERAGEIFS(统调负荷!$R:$R,统调负荷!$B:$B,R$3,统调负荷!$C:$C,$A53)/10,"")</f>
        <v/>
      </c>
      <c r="S53" s="82">
        <f>IFERROR(AVERAGEIFS(统调负荷!$R:$R,统调负荷!$B:$B,S$3,统调负荷!$C:$C,$A53)/10,"")</f>
        <v/>
      </c>
      <c r="T53" s="82">
        <f>IFERROR(AVERAGEIFS(统调负荷!$R:$R,统调负荷!$B:$B,T$3,统调负荷!$C:$C,$A53)/10,"")</f>
        <v/>
      </c>
      <c r="U53" s="82">
        <f>IFERROR(AVERAGEIFS(统调负荷!$R:$R,统调负荷!$B:$B,U$3,统调负荷!$C:$C,$A53)/10,"")</f>
        <v/>
      </c>
      <c r="V53" s="82">
        <f>IFERROR(AVERAGEIFS(统调负荷!$R:$R,统调负荷!$B:$B,V$3,统调负荷!$C:$C,$A53)/10,"")</f>
        <v/>
      </c>
      <c r="W53" s="82">
        <f>IFERROR(AVERAGEIFS(统调负荷!$R:$R,统调负荷!$B:$B,W$3,统调负荷!$C:$C,$A53)/10,"")</f>
        <v/>
      </c>
      <c r="X53" s="82">
        <f>IFERROR(AVERAGEIFS(统调负荷!$R:$R,统调负荷!$B:$B,X$3,统调负荷!$C:$C,$A53)/10,"")</f>
        <v/>
      </c>
      <c r="Y53" s="82">
        <f>IFERROR(AVERAGEIFS(统调负荷!$R:$R,统调负荷!$B:$B,Y$3,统调负荷!$C:$C,$A53)/10,"")</f>
        <v/>
      </c>
      <c r="Z53" s="82">
        <f>IFERROR(AVERAGEIFS(统调负荷!$R:$R,统调负荷!$B:$B,Z$3,统调负荷!$C:$C,$A53)/10,"")</f>
        <v/>
      </c>
      <c r="AA53" s="82">
        <f>IFERROR(AVERAGEIFS(统调负荷!$R:$R,统调负荷!$B:$B,AA$3,统调负荷!$C:$C,$A53)/10,"")</f>
        <v/>
      </c>
      <c r="AB53" s="82">
        <f>IFERROR(AVERAGEIFS(统调负荷!$R:$R,统调负荷!$B:$B,AB$3,统调负荷!$C:$C,$A53)/10,"")</f>
        <v/>
      </c>
      <c r="AC53" s="82">
        <f>IFERROR(AVERAGEIFS(统调负荷!$R:$R,统调负荷!$B:$B,AC$3,统调负荷!$C:$C,$A53)/10,"")</f>
        <v/>
      </c>
      <c r="AD53" s="82" t="n"/>
      <c r="AE53" s="30" t="n"/>
      <c r="AF53" s="107" t="n"/>
      <c r="AG53" s="107" t="n"/>
      <c r="AH53" s="107" t="n"/>
      <c r="AI53" s="107" t="n"/>
      <c r="AJ53" s="107" t="n"/>
      <c r="AK53" s="107" t="n"/>
      <c r="AL53" s="107" t="n"/>
      <c r="AM53" s="107" t="n"/>
      <c r="AN53" s="107" t="n"/>
      <c r="AO53" s="107" t="n"/>
      <c r="AP53" s="107" t="n"/>
      <c r="AQ53" s="107" t="n"/>
      <c r="AR53" s="107" t="n"/>
      <c r="AS53" s="107" t="n"/>
      <c r="AT53" s="107" t="n"/>
      <c r="AU53" s="107" t="n"/>
      <c r="AV53" s="107" t="n"/>
      <c r="AW53" s="107" t="n"/>
      <c r="AX53" s="107" t="n"/>
      <c r="AY53" s="107" t="n"/>
      <c r="AZ53" s="107" t="n"/>
      <c r="BA53" s="107" t="n"/>
      <c r="BB53" s="107" t="n"/>
      <c r="BC53" s="107" t="n"/>
    </row>
    <row r="54" customFormat="1" s="80">
      <c r="A54" s="97">
        <f>统调负荷24小时!A54</f>
        <v/>
      </c>
      <c r="B54" s="110" t="inlineStr">
        <is>
          <t>预测</t>
        </is>
      </c>
      <c r="C54" s="84">
        <f>IFERROR(AVERAGE(F54:AC54),"")</f>
        <v/>
      </c>
      <c r="D54" s="91">
        <f>IFERROR(MAX(F54:AC54),"")</f>
        <v/>
      </c>
      <c r="E54" s="91">
        <f>IFERROR(MIN(F54:AC54),"")</f>
        <v/>
      </c>
      <c r="F54" s="82">
        <f>IFERROR(AVERAGEIFS(统调负荷!$I:$I,统调负荷!$B:$B,F$3,统调负荷!$C:$C,$A54)/10,"")</f>
        <v/>
      </c>
      <c r="G54" s="82">
        <f>IFERROR(AVERAGEIFS(统调负荷!$I:$I,统调负荷!$B:$B,G$3,统调负荷!$C:$C,$A54)/10,"")</f>
        <v/>
      </c>
      <c r="H54" s="82">
        <f>IFERROR(AVERAGEIFS(统调负荷!$I:$I,统调负荷!$B:$B,H$3,统调负荷!$C:$C,$A54)/10,"")</f>
        <v/>
      </c>
      <c r="I54" s="82">
        <f>IFERROR(AVERAGEIFS(统调负荷!$I:$I,统调负荷!$B:$B,I$3,统调负荷!$C:$C,$A54)/10,"")</f>
        <v/>
      </c>
      <c r="J54" s="82">
        <f>IFERROR(AVERAGEIFS(统调负荷!$I:$I,统调负荷!$B:$B,J$3,统调负荷!$C:$C,$A54)/10,"")</f>
        <v/>
      </c>
      <c r="K54" s="82">
        <f>IFERROR(AVERAGEIFS(统调负荷!$I:$I,统调负荷!$B:$B,K$3,统调负荷!$C:$C,$A54)/10,"")</f>
        <v/>
      </c>
      <c r="L54" s="82">
        <f>IFERROR(AVERAGEIFS(统调负荷!$I:$I,统调负荷!$B:$B,L$3,统调负荷!$C:$C,$A54)/10,"")</f>
        <v/>
      </c>
      <c r="M54" s="82">
        <f>IFERROR(AVERAGEIFS(统调负荷!$I:$I,统调负荷!$B:$B,M$3,统调负荷!$C:$C,$A54)/10,"")</f>
        <v/>
      </c>
      <c r="N54" s="82">
        <f>IFERROR(AVERAGEIFS(统调负荷!$I:$I,统调负荷!$B:$B,N$3,统调负荷!$C:$C,$A54)/10,"")</f>
        <v/>
      </c>
      <c r="O54" s="82">
        <f>IFERROR(AVERAGEIFS(统调负荷!$I:$I,统调负荷!$B:$B,O$3,统调负荷!$C:$C,$A54)/10,"")</f>
        <v/>
      </c>
      <c r="P54" s="82">
        <f>IFERROR(AVERAGEIFS(统调负荷!$I:$I,统调负荷!$B:$B,P$3,统调负荷!$C:$C,$A54)/10,"")</f>
        <v/>
      </c>
      <c r="Q54" s="82">
        <f>IFERROR(AVERAGEIFS(统调负荷!$I:$I,统调负荷!$B:$B,Q$3,统调负荷!$C:$C,$A54)/10,"")</f>
        <v/>
      </c>
      <c r="R54" s="82">
        <f>IFERROR(AVERAGEIFS(统调负荷!$I:$I,统调负荷!$B:$B,R$3,统调负荷!$C:$C,$A54)/10,"")</f>
        <v/>
      </c>
      <c r="S54" s="82">
        <f>IFERROR(AVERAGEIFS(统调负荷!$I:$I,统调负荷!$B:$B,S$3,统调负荷!$C:$C,$A54)/10,"")</f>
        <v/>
      </c>
      <c r="T54" s="82">
        <f>IFERROR(AVERAGEIFS(统调负荷!$I:$I,统调负荷!$B:$B,T$3,统调负荷!$C:$C,$A54)/10,"")</f>
        <v/>
      </c>
      <c r="U54" s="82">
        <f>IFERROR(AVERAGEIFS(统调负荷!$I:$I,统调负荷!$B:$B,U$3,统调负荷!$C:$C,$A54)/10,"")</f>
        <v/>
      </c>
      <c r="V54" s="82">
        <f>IFERROR(AVERAGEIFS(统调负荷!$I:$I,统调负荷!$B:$B,V$3,统调负荷!$C:$C,$A54)/10,"")</f>
        <v/>
      </c>
      <c r="W54" s="82">
        <f>IFERROR(AVERAGEIFS(统调负荷!$I:$I,统调负荷!$B:$B,W$3,统调负荷!$C:$C,$A54)/10,"")</f>
        <v/>
      </c>
      <c r="X54" s="82">
        <f>IFERROR(AVERAGEIFS(统调负荷!$I:$I,统调负荷!$B:$B,X$3,统调负荷!$C:$C,$A54)/10,"")</f>
        <v/>
      </c>
      <c r="Y54" s="82">
        <f>IFERROR(AVERAGEIFS(统调负荷!$I:$I,统调负荷!$B:$B,Y$3,统调负荷!$C:$C,$A54)/10,"")</f>
        <v/>
      </c>
      <c r="Z54" s="82">
        <f>IFERROR(AVERAGEIFS(统调负荷!$I:$I,统调负荷!$B:$B,Z$3,统调负荷!$C:$C,$A54)/10,"")</f>
        <v/>
      </c>
      <c r="AA54" s="82">
        <f>IFERROR(AVERAGEIFS(统调负荷!$I:$I,统调负荷!$B:$B,AA$3,统调负荷!$C:$C,$A54)/10,"")</f>
        <v/>
      </c>
      <c r="AB54" s="82">
        <f>IFERROR(AVERAGEIFS(统调负荷!$I:$I,统调负荷!$B:$B,AB$3,统调负荷!$C:$C,$A54)/10,"")</f>
        <v/>
      </c>
      <c r="AC54" s="82">
        <f>IFERROR(AVERAGEIFS(统调负荷!$I:$I,统调负荷!$B:$B,AC$3,统调负荷!$C:$C,$A54)/10,"")</f>
        <v/>
      </c>
      <c r="AD54" s="82" t="n"/>
      <c r="AE54" s="30" t="n"/>
      <c r="AF54" s="107" t="n"/>
      <c r="AG54" s="107" t="n"/>
      <c r="AH54" s="107" t="n"/>
      <c r="AI54" s="107" t="n"/>
      <c r="AJ54" s="107" t="n"/>
      <c r="AK54" s="107" t="n"/>
      <c r="AL54" s="107" t="n"/>
      <c r="AM54" s="107" t="n"/>
      <c r="AN54" s="107" t="n"/>
      <c r="AO54" s="107" t="n"/>
      <c r="AP54" s="107" t="n"/>
      <c r="AQ54" s="107" t="n"/>
      <c r="AR54" s="107" t="n"/>
      <c r="AS54" s="107" t="n"/>
      <c r="AT54" s="107" t="n"/>
      <c r="AU54" s="107" t="n"/>
      <c r="AV54" s="107" t="n"/>
      <c r="AW54" s="107" t="n"/>
      <c r="AX54" s="107" t="n"/>
      <c r="AY54" s="107" t="n"/>
      <c r="AZ54" s="107" t="n"/>
      <c r="BA54" s="107" t="n"/>
      <c r="BB54" s="107" t="n"/>
      <c r="BC54" s="107" t="n"/>
    </row>
    <row r="55" customFormat="1" s="80">
      <c r="A55" s="97">
        <f>统调负荷24小时!A55</f>
        <v/>
      </c>
      <c r="B55" s="110" t="inlineStr">
        <is>
          <t>实际</t>
        </is>
      </c>
      <c r="C55" s="84">
        <f>IFERROR(AVERAGE(F55:AC55),"")</f>
        <v/>
      </c>
      <c r="D55" s="91">
        <f>IFERROR(MAX(F55:AC55),"")</f>
        <v/>
      </c>
      <c r="E55" s="91">
        <f>IFERROR(MIN(F55:AC55),"")</f>
        <v/>
      </c>
      <c r="F55" s="82">
        <f>IFERROR(AVERAGEIFS(统调负荷!$R:$R,统调负荷!$B:$B,F$3,统调负荷!$C:$C,$A55)/10,"")</f>
        <v/>
      </c>
      <c r="G55" s="82">
        <f>IFERROR(AVERAGEIFS(统调负荷!$R:$R,统调负荷!$B:$B,G$3,统调负荷!$C:$C,$A55)/10,"")</f>
        <v/>
      </c>
      <c r="H55" s="82">
        <f>IFERROR(AVERAGEIFS(统调负荷!$R:$R,统调负荷!$B:$B,H$3,统调负荷!$C:$C,$A55)/10,"")</f>
        <v/>
      </c>
      <c r="I55" s="82">
        <f>IFERROR(AVERAGEIFS(统调负荷!$R:$R,统调负荷!$B:$B,I$3,统调负荷!$C:$C,$A55)/10,"")</f>
        <v/>
      </c>
      <c r="J55" s="82">
        <f>IFERROR(AVERAGEIFS(统调负荷!$R:$R,统调负荷!$B:$B,J$3,统调负荷!$C:$C,$A55)/10,"")</f>
        <v/>
      </c>
      <c r="K55" s="82">
        <f>IFERROR(AVERAGEIFS(统调负荷!$R:$R,统调负荷!$B:$B,K$3,统调负荷!$C:$C,$A55)/10,"")</f>
        <v/>
      </c>
      <c r="L55" s="82">
        <f>IFERROR(AVERAGEIFS(统调负荷!$R:$R,统调负荷!$B:$B,L$3,统调负荷!$C:$C,$A55)/10,"")</f>
        <v/>
      </c>
      <c r="M55" s="82">
        <f>IFERROR(AVERAGEIFS(统调负荷!$R:$R,统调负荷!$B:$B,M$3,统调负荷!$C:$C,$A55)/10,"")</f>
        <v/>
      </c>
      <c r="N55" s="82">
        <f>IFERROR(AVERAGEIFS(统调负荷!$R:$R,统调负荷!$B:$B,N$3,统调负荷!$C:$C,$A55)/10,"")</f>
        <v/>
      </c>
      <c r="O55" s="82">
        <f>IFERROR(AVERAGEIFS(统调负荷!$R:$R,统调负荷!$B:$B,O$3,统调负荷!$C:$C,$A55)/10,"")</f>
        <v/>
      </c>
      <c r="P55" s="82">
        <f>IFERROR(AVERAGEIFS(统调负荷!$R:$R,统调负荷!$B:$B,P$3,统调负荷!$C:$C,$A55)/10,"")</f>
        <v/>
      </c>
      <c r="Q55" s="82">
        <f>IFERROR(AVERAGEIFS(统调负荷!$R:$R,统调负荷!$B:$B,Q$3,统调负荷!$C:$C,$A55)/10,"")</f>
        <v/>
      </c>
      <c r="R55" s="82">
        <f>IFERROR(AVERAGEIFS(统调负荷!$R:$R,统调负荷!$B:$B,R$3,统调负荷!$C:$C,$A55)/10,"")</f>
        <v/>
      </c>
      <c r="S55" s="82">
        <f>IFERROR(AVERAGEIFS(统调负荷!$R:$R,统调负荷!$B:$B,S$3,统调负荷!$C:$C,$A55)/10,"")</f>
        <v/>
      </c>
      <c r="T55" s="82">
        <f>IFERROR(AVERAGEIFS(统调负荷!$R:$R,统调负荷!$B:$B,T$3,统调负荷!$C:$C,$A55)/10,"")</f>
        <v/>
      </c>
      <c r="U55" s="82">
        <f>IFERROR(AVERAGEIFS(统调负荷!$R:$R,统调负荷!$B:$B,U$3,统调负荷!$C:$C,$A55)/10,"")</f>
        <v/>
      </c>
      <c r="V55" s="82">
        <f>IFERROR(AVERAGEIFS(统调负荷!$R:$R,统调负荷!$B:$B,V$3,统调负荷!$C:$C,$A55)/10,"")</f>
        <v/>
      </c>
      <c r="W55" s="82">
        <f>IFERROR(AVERAGEIFS(统调负荷!$R:$R,统调负荷!$B:$B,W$3,统调负荷!$C:$C,$A55)/10,"")</f>
        <v/>
      </c>
      <c r="X55" s="82">
        <f>IFERROR(AVERAGEIFS(统调负荷!$R:$R,统调负荷!$B:$B,X$3,统调负荷!$C:$C,$A55)/10,"")</f>
        <v/>
      </c>
      <c r="Y55" s="82">
        <f>IFERROR(AVERAGEIFS(统调负荷!$R:$R,统调负荷!$B:$B,Y$3,统调负荷!$C:$C,$A55)/10,"")</f>
        <v/>
      </c>
      <c r="Z55" s="82">
        <f>IFERROR(AVERAGEIFS(统调负荷!$R:$R,统调负荷!$B:$B,Z$3,统调负荷!$C:$C,$A55)/10,"")</f>
        <v/>
      </c>
      <c r="AA55" s="82">
        <f>IFERROR(AVERAGEIFS(统调负荷!$R:$R,统调负荷!$B:$B,AA$3,统调负荷!$C:$C,$A55)/10,"")</f>
        <v/>
      </c>
      <c r="AB55" s="82">
        <f>IFERROR(AVERAGEIFS(统调负荷!$R:$R,统调负荷!$B:$B,AB$3,统调负荷!$C:$C,$A55)/10,"")</f>
        <v/>
      </c>
      <c r="AC55" s="82">
        <f>IFERROR(AVERAGEIFS(统调负荷!$R:$R,统调负荷!$B:$B,AC$3,统调负荷!$C:$C,$A55)/10,"")</f>
        <v/>
      </c>
      <c r="AD55" s="82" t="n"/>
      <c r="AE55" s="30" t="n"/>
      <c r="AF55" s="107" t="n"/>
      <c r="AG55" s="107" t="n"/>
      <c r="AH55" s="107" t="n"/>
      <c r="AI55" s="107" t="n"/>
      <c r="AJ55" s="107" t="n"/>
      <c r="AK55" s="107" t="n"/>
      <c r="AL55" s="107" t="n"/>
      <c r="AM55" s="107" t="n"/>
      <c r="AN55" s="107" t="n"/>
      <c r="AO55" s="107" t="n"/>
      <c r="AP55" s="107" t="n"/>
      <c r="AQ55" s="107" t="n"/>
      <c r="AR55" s="107" t="n"/>
      <c r="AS55" s="107" t="n"/>
      <c r="AT55" s="107" t="n"/>
      <c r="AU55" s="107" t="n"/>
      <c r="AV55" s="107" t="n"/>
      <c r="AW55" s="107" t="n"/>
      <c r="AX55" s="107" t="n"/>
      <c r="AY55" s="107" t="n"/>
      <c r="AZ55" s="107" t="n"/>
      <c r="BA55" s="107" t="n"/>
      <c r="BB55" s="107" t="n"/>
      <c r="BC55" s="107" t="n"/>
    </row>
    <row r="56" customFormat="1" s="80">
      <c r="A56" s="97">
        <f>统调负荷24小时!A56</f>
        <v/>
      </c>
      <c r="B56" s="110" t="inlineStr">
        <is>
          <t>预测</t>
        </is>
      </c>
      <c r="C56" s="84">
        <f>IFERROR(AVERAGE(F56:AC56),"")</f>
        <v/>
      </c>
      <c r="D56" s="91">
        <f>IFERROR(MAX(F56:AC56),"")</f>
        <v/>
      </c>
      <c r="E56" s="91">
        <f>IFERROR(MIN(F56:AC56),"")</f>
        <v/>
      </c>
      <c r="F56" s="82">
        <f>IFERROR(AVERAGEIFS(统调负荷!$I:$I,统调负荷!$B:$B,F$3,统调负荷!$C:$C,$A56)/10,"")</f>
        <v/>
      </c>
      <c r="G56" s="82">
        <f>IFERROR(AVERAGEIFS(统调负荷!$I:$I,统调负荷!$B:$B,G$3,统调负荷!$C:$C,$A56)/10,"")</f>
        <v/>
      </c>
      <c r="H56" s="82">
        <f>IFERROR(AVERAGEIFS(统调负荷!$I:$I,统调负荷!$B:$B,H$3,统调负荷!$C:$C,$A56)/10,"")</f>
        <v/>
      </c>
      <c r="I56" s="82">
        <f>IFERROR(AVERAGEIFS(统调负荷!$I:$I,统调负荷!$B:$B,I$3,统调负荷!$C:$C,$A56)/10,"")</f>
        <v/>
      </c>
      <c r="J56" s="82">
        <f>IFERROR(AVERAGEIFS(统调负荷!$I:$I,统调负荷!$B:$B,J$3,统调负荷!$C:$C,$A56)/10,"")</f>
        <v/>
      </c>
      <c r="K56" s="82">
        <f>IFERROR(AVERAGEIFS(统调负荷!$I:$I,统调负荷!$B:$B,K$3,统调负荷!$C:$C,$A56)/10,"")</f>
        <v/>
      </c>
      <c r="L56" s="82">
        <f>IFERROR(AVERAGEIFS(统调负荷!$I:$I,统调负荷!$B:$B,L$3,统调负荷!$C:$C,$A56)/10,"")</f>
        <v/>
      </c>
      <c r="M56" s="82">
        <f>IFERROR(AVERAGEIFS(统调负荷!$I:$I,统调负荷!$B:$B,M$3,统调负荷!$C:$C,$A56)/10,"")</f>
        <v/>
      </c>
      <c r="N56" s="82">
        <f>IFERROR(AVERAGEIFS(统调负荷!$I:$I,统调负荷!$B:$B,N$3,统调负荷!$C:$C,$A56)/10,"")</f>
        <v/>
      </c>
      <c r="O56" s="82">
        <f>IFERROR(AVERAGEIFS(统调负荷!$I:$I,统调负荷!$B:$B,O$3,统调负荷!$C:$C,$A56)/10,"")</f>
        <v/>
      </c>
      <c r="P56" s="82">
        <f>IFERROR(AVERAGEIFS(统调负荷!$I:$I,统调负荷!$B:$B,P$3,统调负荷!$C:$C,$A56)/10,"")</f>
        <v/>
      </c>
      <c r="Q56" s="82">
        <f>IFERROR(AVERAGEIFS(统调负荷!$I:$I,统调负荷!$B:$B,Q$3,统调负荷!$C:$C,$A56)/10,"")</f>
        <v/>
      </c>
      <c r="R56" s="82">
        <f>IFERROR(AVERAGEIFS(统调负荷!$I:$I,统调负荷!$B:$B,R$3,统调负荷!$C:$C,$A56)/10,"")</f>
        <v/>
      </c>
      <c r="S56" s="82">
        <f>IFERROR(AVERAGEIFS(统调负荷!$I:$I,统调负荷!$B:$B,S$3,统调负荷!$C:$C,$A56)/10,"")</f>
        <v/>
      </c>
      <c r="T56" s="82">
        <f>IFERROR(AVERAGEIFS(统调负荷!$I:$I,统调负荷!$B:$B,T$3,统调负荷!$C:$C,$A56)/10,"")</f>
        <v/>
      </c>
      <c r="U56" s="82">
        <f>IFERROR(AVERAGEIFS(统调负荷!$I:$I,统调负荷!$B:$B,U$3,统调负荷!$C:$C,$A56)/10,"")</f>
        <v/>
      </c>
      <c r="V56" s="82">
        <f>IFERROR(AVERAGEIFS(统调负荷!$I:$I,统调负荷!$B:$B,V$3,统调负荷!$C:$C,$A56)/10,"")</f>
        <v/>
      </c>
      <c r="W56" s="82">
        <f>IFERROR(AVERAGEIFS(统调负荷!$I:$I,统调负荷!$B:$B,W$3,统调负荷!$C:$C,$A56)/10,"")</f>
        <v/>
      </c>
      <c r="X56" s="82">
        <f>IFERROR(AVERAGEIFS(统调负荷!$I:$I,统调负荷!$B:$B,X$3,统调负荷!$C:$C,$A56)/10,"")</f>
        <v/>
      </c>
      <c r="Y56" s="82">
        <f>IFERROR(AVERAGEIFS(统调负荷!$I:$I,统调负荷!$B:$B,Y$3,统调负荷!$C:$C,$A56)/10,"")</f>
        <v/>
      </c>
      <c r="Z56" s="82">
        <f>IFERROR(AVERAGEIFS(统调负荷!$I:$I,统调负荷!$B:$B,Z$3,统调负荷!$C:$C,$A56)/10,"")</f>
        <v/>
      </c>
      <c r="AA56" s="82">
        <f>IFERROR(AVERAGEIFS(统调负荷!$I:$I,统调负荷!$B:$B,AA$3,统调负荷!$C:$C,$A56)/10,"")</f>
        <v/>
      </c>
      <c r="AB56" s="82">
        <f>IFERROR(AVERAGEIFS(统调负荷!$I:$I,统调负荷!$B:$B,AB$3,统调负荷!$C:$C,$A56)/10,"")</f>
        <v/>
      </c>
      <c r="AC56" s="82">
        <f>IFERROR(AVERAGEIFS(统调负荷!$I:$I,统调负荷!$B:$B,AC$3,统调负荷!$C:$C,$A56)/10,"")</f>
        <v/>
      </c>
      <c r="AD56" s="82" t="n"/>
      <c r="AE56" s="30" t="n"/>
      <c r="AF56" s="107" t="n"/>
      <c r="AG56" s="107" t="n"/>
      <c r="AH56" s="107" t="n"/>
      <c r="AI56" s="107" t="n"/>
      <c r="AJ56" s="107" t="n"/>
      <c r="AK56" s="107" t="n"/>
      <c r="AL56" s="107" t="n"/>
      <c r="AM56" s="107" t="n"/>
      <c r="AN56" s="107" t="n"/>
      <c r="AO56" s="107" t="n"/>
      <c r="AP56" s="107" t="n"/>
      <c r="AQ56" s="107" t="n"/>
      <c r="AR56" s="107" t="n"/>
      <c r="AS56" s="107" t="n"/>
      <c r="AT56" s="107" t="n"/>
      <c r="AU56" s="107" t="n"/>
      <c r="AV56" s="107" t="n"/>
      <c r="AW56" s="107" t="n"/>
      <c r="AX56" s="107" t="n"/>
      <c r="AY56" s="107" t="n"/>
      <c r="AZ56" s="107" t="n"/>
      <c r="BA56" s="107" t="n"/>
      <c r="BB56" s="107" t="n"/>
      <c r="BC56" s="107" t="n"/>
    </row>
    <row r="57" customFormat="1" s="80">
      <c r="A57" s="97">
        <f>统调负荷24小时!A57</f>
        <v/>
      </c>
      <c r="B57" s="110" t="inlineStr">
        <is>
          <t>实际</t>
        </is>
      </c>
      <c r="C57" s="84">
        <f>IFERROR(AVERAGE(F57:AC57),"")</f>
        <v/>
      </c>
      <c r="D57" s="91">
        <f>IFERROR(MAX(F57:AC57),"")</f>
        <v/>
      </c>
      <c r="E57" s="91">
        <f>IFERROR(MIN(F57:AC57),"")</f>
        <v/>
      </c>
      <c r="F57" s="82">
        <f>IFERROR(AVERAGEIFS(统调负荷!$R:$R,统调负荷!$B:$B,F$3,统调负荷!$C:$C,$A57)/10,"")</f>
        <v/>
      </c>
      <c r="G57" s="82">
        <f>IFERROR(AVERAGEIFS(统调负荷!$R:$R,统调负荷!$B:$B,G$3,统调负荷!$C:$C,$A57)/10,"")</f>
        <v/>
      </c>
      <c r="H57" s="82">
        <f>IFERROR(AVERAGEIFS(统调负荷!$R:$R,统调负荷!$B:$B,H$3,统调负荷!$C:$C,$A57)/10,"")</f>
        <v/>
      </c>
      <c r="I57" s="82">
        <f>IFERROR(AVERAGEIFS(统调负荷!$R:$R,统调负荷!$B:$B,I$3,统调负荷!$C:$C,$A57)/10,"")</f>
        <v/>
      </c>
      <c r="J57" s="82">
        <f>IFERROR(AVERAGEIFS(统调负荷!$R:$R,统调负荷!$B:$B,J$3,统调负荷!$C:$C,$A57)/10,"")</f>
        <v/>
      </c>
      <c r="K57" s="82">
        <f>IFERROR(AVERAGEIFS(统调负荷!$R:$R,统调负荷!$B:$B,K$3,统调负荷!$C:$C,$A57)/10,"")</f>
        <v/>
      </c>
      <c r="L57" s="82">
        <f>IFERROR(AVERAGEIFS(统调负荷!$R:$R,统调负荷!$B:$B,L$3,统调负荷!$C:$C,$A57)/10,"")</f>
        <v/>
      </c>
      <c r="M57" s="82">
        <f>IFERROR(AVERAGEIFS(统调负荷!$R:$R,统调负荷!$B:$B,M$3,统调负荷!$C:$C,$A57)/10,"")</f>
        <v/>
      </c>
      <c r="N57" s="82">
        <f>IFERROR(AVERAGEIFS(统调负荷!$R:$R,统调负荷!$B:$B,N$3,统调负荷!$C:$C,$A57)/10,"")</f>
        <v/>
      </c>
      <c r="O57" s="82">
        <f>IFERROR(AVERAGEIFS(统调负荷!$R:$R,统调负荷!$B:$B,O$3,统调负荷!$C:$C,$A57)/10,"")</f>
        <v/>
      </c>
      <c r="P57" s="82">
        <f>IFERROR(AVERAGEIFS(统调负荷!$R:$R,统调负荷!$B:$B,P$3,统调负荷!$C:$C,$A57)/10,"")</f>
        <v/>
      </c>
      <c r="Q57" s="82">
        <f>IFERROR(AVERAGEIFS(统调负荷!$R:$R,统调负荷!$B:$B,Q$3,统调负荷!$C:$C,$A57)/10,"")</f>
        <v/>
      </c>
      <c r="R57" s="82">
        <f>IFERROR(AVERAGEIFS(统调负荷!$R:$R,统调负荷!$B:$B,R$3,统调负荷!$C:$C,$A57)/10,"")</f>
        <v/>
      </c>
      <c r="S57" s="82">
        <f>IFERROR(AVERAGEIFS(统调负荷!$R:$R,统调负荷!$B:$B,S$3,统调负荷!$C:$C,$A57)/10,"")</f>
        <v/>
      </c>
      <c r="T57" s="82">
        <f>IFERROR(AVERAGEIFS(统调负荷!$R:$R,统调负荷!$B:$B,T$3,统调负荷!$C:$C,$A57)/10,"")</f>
        <v/>
      </c>
      <c r="U57" s="82">
        <f>IFERROR(AVERAGEIFS(统调负荷!$R:$R,统调负荷!$B:$B,U$3,统调负荷!$C:$C,$A57)/10,"")</f>
        <v/>
      </c>
      <c r="V57" s="82">
        <f>IFERROR(AVERAGEIFS(统调负荷!$R:$R,统调负荷!$B:$B,V$3,统调负荷!$C:$C,$A57)/10,"")</f>
        <v/>
      </c>
      <c r="W57" s="82">
        <f>IFERROR(AVERAGEIFS(统调负荷!$R:$R,统调负荷!$B:$B,W$3,统调负荷!$C:$C,$A57)/10,"")</f>
        <v/>
      </c>
      <c r="X57" s="82">
        <f>IFERROR(AVERAGEIFS(统调负荷!$R:$R,统调负荷!$B:$B,X$3,统调负荷!$C:$C,$A57)/10,"")</f>
        <v/>
      </c>
      <c r="Y57" s="82">
        <f>IFERROR(AVERAGEIFS(统调负荷!$R:$R,统调负荷!$B:$B,Y$3,统调负荷!$C:$C,$A57)/10,"")</f>
        <v/>
      </c>
      <c r="Z57" s="82">
        <f>IFERROR(AVERAGEIFS(统调负荷!$R:$R,统调负荷!$B:$B,Z$3,统调负荷!$C:$C,$A57)/10,"")</f>
        <v/>
      </c>
      <c r="AA57" s="82">
        <f>IFERROR(AVERAGEIFS(统调负荷!$R:$R,统调负荷!$B:$B,AA$3,统调负荷!$C:$C,$A57)/10,"")</f>
        <v/>
      </c>
      <c r="AB57" s="82">
        <f>IFERROR(AVERAGEIFS(统调负荷!$R:$R,统调负荷!$B:$B,AB$3,统调负荷!$C:$C,$A57)/10,"")</f>
        <v/>
      </c>
      <c r="AC57" s="82">
        <f>IFERROR(AVERAGEIFS(统调负荷!$R:$R,统调负荷!$B:$B,AC$3,统调负荷!$C:$C,$A57)/10,"")</f>
        <v/>
      </c>
      <c r="AD57" s="82" t="n"/>
      <c r="AE57" s="30" t="n"/>
      <c r="AF57" s="107" t="n"/>
      <c r="AG57" s="107" t="n"/>
      <c r="AH57" s="107" t="n"/>
      <c r="AI57" s="107" t="n"/>
      <c r="AJ57" s="107" t="n"/>
      <c r="AK57" s="107" t="n"/>
      <c r="AL57" s="107" t="n"/>
      <c r="AM57" s="107" t="n"/>
      <c r="AN57" s="107" t="n"/>
      <c r="AO57" s="107" t="n"/>
      <c r="AP57" s="107" t="n"/>
      <c r="AQ57" s="107" t="n"/>
      <c r="AR57" s="107" t="n"/>
      <c r="AS57" s="107" t="n"/>
      <c r="AT57" s="107" t="n"/>
      <c r="AU57" s="107" t="n"/>
      <c r="AV57" s="107" t="n"/>
      <c r="AW57" s="107" t="n"/>
      <c r="AX57" s="107" t="n"/>
      <c r="AY57" s="107" t="n"/>
      <c r="AZ57" s="107" t="n"/>
      <c r="BA57" s="107" t="n"/>
      <c r="BB57" s="107" t="n"/>
      <c r="BC57" s="107" t="n"/>
    </row>
    <row r="58" customFormat="1" s="80">
      <c r="A58" s="97">
        <f>统调负荷24小时!A58</f>
        <v/>
      </c>
      <c r="B58" s="110" t="inlineStr">
        <is>
          <t>预测</t>
        </is>
      </c>
      <c r="C58" s="84">
        <f>IFERROR(AVERAGE(F58:AC58),"")</f>
        <v/>
      </c>
      <c r="D58" s="91">
        <f>IFERROR(MAX(F58:AC58),"")</f>
        <v/>
      </c>
      <c r="E58" s="91">
        <f>IFERROR(MIN(F58:AC58),"")</f>
        <v/>
      </c>
      <c r="F58" s="82">
        <f>IFERROR(AVERAGEIFS(统调负荷!$I:$I,统调负荷!$B:$B,F$3,统调负荷!$C:$C,$A58)/10,"")</f>
        <v/>
      </c>
      <c r="G58" s="82">
        <f>IFERROR(AVERAGEIFS(统调负荷!$I:$I,统调负荷!$B:$B,G$3,统调负荷!$C:$C,$A58)/10,"")</f>
        <v/>
      </c>
      <c r="H58" s="82">
        <f>IFERROR(AVERAGEIFS(统调负荷!$I:$I,统调负荷!$B:$B,H$3,统调负荷!$C:$C,$A58)/10,"")</f>
        <v/>
      </c>
      <c r="I58" s="82">
        <f>IFERROR(AVERAGEIFS(统调负荷!$I:$I,统调负荷!$B:$B,I$3,统调负荷!$C:$C,$A58)/10,"")</f>
        <v/>
      </c>
      <c r="J58" s="82">
        <f>IFERROR(AVERAGEIFS(统调负荷!$I:$I,统调负荷!$B:$B,J$3,统调负荷!$C:$C,$A58)/10,"")</f>
        <v/>
      </c>
      <c r="K58" s="82">
        <f>IFERROR(AVERAGEIFS(统调负荷!$I:$I,统调负荷!$B:$B,K$3,统调负荷!$C:$C,$A58)/10,"")</f>
        <v/>
      </c>
      <c r="L58" s="82">
        <f>IFERROR(AVERAGEIFS(统调负荷!$I:$I,统调负荷!$B:$B,L$3,统调负荷!$C:$C,$A58)/10,"")</f>
        <v/>
      </c>
      <c r="M58" s="82">
        <f>IFERROR(AVERAGEIFS(统调负荷!$I:$I,统调负荷!$B:$B,M$3,统调负荷!$C:$C,$A58)/10,"")</f>
        <v/>
      </c>
      <c r="N58" s="82">
        <f>IFERROR(AVERAGEIFS(统调负荷!$I:$I,统调负荷!$B:$B,N$3,统调负荷!$C:$C,$A58)/10,"")</f>
        <v/>
      </c>
      <c r="O58" s="82">
        <f>IFERROR(AVERAGEIFS(统调负荷!$I:$I,统调负荷!$B:$B,O$3,统调负荷!$C:$C,$A58)/10,"")</f>
        <v/>
      </c>
      <c r="P58" s="82">
        <f>IFERROR(AVERAGEIFS(统调负荷!$I:$I,统调负荷!$B:$B,P$3,统调负荷!$C:$C,$A58)/10,"")</f>
        <v/>
      </c>
      <c r="Q58" s="82">
        <f>IFERROR(AVERAGEIFS(统调负荷!$I:$I,统调负荷!$B:$B,Q$3,统调负荷!$C:$C,$A58)/10,"")</f>
        <v/>
      </c>
      <c r="R58" s="82">
        <f>IFERROR(AVERAGEIFS(统调负荷!$I:$I,统调负荷!$B:$B,R$3,统调负荷!$C:$C,$A58)/10,"")</f>
        <v/>
      </c>
      <c r="S58" s="82">
        <f>IFERROR(AVERAGEIFS(统调负荷!$I:$I,统调负荷!$B:$B,S$3,统调负荷!$C:$C,$A58)/10,"")</f>
        <v/>
      </c>
      <c r="T58" s="82">
        <f>IFERROR(AVERAGEIFS(统调负荷!$I:$I,统调负荷!$B:$B,T$3,统调负荷!$C:$C,$A58)/10,"")</f>
        <v/>
      </c>
      <c r="U58" s="82">
        <f>IFERROR(AVERAGEIFS(统调负荷!$I:$I,统调负荷!$B:$B,U$3,统调负荷!$C:$C,$A58)/10,"")</f>
        <v/>
      </c>
      <c r="V58" s="82">
        <f>IFERROR(AVERAGEIFS(统调负荷!$I:$I,统调负荷!$B:$B,V$3,统调负荷!$C:$C,$A58)/10,"")</f>
        <v/>
      </c>
      <c r="W58" s="82">
        <f>IFERROR(AVERAGEIFS(统调负荷!$I:$I,统调负荷!$B:$B,W$3,统调负荷!$C:$C,$A58)/10,"")</f>
        <v/>
      </c>
      <c r="X58" s="82">
        <f>IFERROR(AVERAGEIFS(统调负荷!$I:$I,统调负荷!$B:$B,X$3,统调负荷!$C:$C,$A58)/10,"")</f>
        <v/>
      </c>
      <c r="Y58" s="82">
        <f>IFERROR(AVERAGEIFS(统调负荷!$I:$I,统调负荷!$B:$B,Y$3,统调负荷!$C:$C,$A58)/10,"")</f>
        <v/>
      </c>
      <c r="Z58" s="82">
        <f>IFERROR(AVERAGEIFS(统调负荷!$I:$I,统调负荷!$B:$B,Z$3,统调负荷!$C:$C,$A58)/10,"")</f>
        <v/>
      </c>
      <c r="AA58" s="82">
        <f>IFERROR(AVERAGEIFS(统调负荷!$I:$I,统调负荷!$B:$B,AA$3,统调负荷!$C:$C,$A58)/10,"")</f>
        <v/>
      </c>
      <c r="AB58" s="82">
        <f>IFERROR(AVERAGEIFS(统调负荷!$I:$I,统调负荷!$B:$B,AB$3,统调负荷!$C:$C,$A58)/10,"")</f>
        <v/>
      </c>
      <c r="AC58" s="82">
        <f>IFERROR(AVERAGEIFS(统调负荷!$I:$I,统调负荷!$B:$B,AC$3,统调负荷!$C:$C,$A58)/10,"")</f>
        <v/>
      </c>
      <c r="AD58" s="82" t="n"/>
      <c r="AE58" s="30" t="n"/>
      <c r="AF58" s="107" t="n"/>
      <c r="AG58" s="107" t="n"/>
      <c r="AH58" s="107" t="n"/>
      <c r="AI58" s="107" t="n"/>
      <c r="AJ58" s="107" t="n"/>
      <c r="AK58" s="107" t="n"/>
      <c r="AL58" s="107" t="n"/>
      <c r="AM58" s="107" t="n"/>
      <c r="AN58" s="107" t="n"/>
      <c r="AO58" s="107" t="n"/>
      <c r="AP58" s="107" t="n"/>
      <c r="AQ58" s="107" t="n"/>
      <c r="AR58" s="107" t="n"/>
      <c r="AS58" s="107" t="n"/>
      <c r="AT58" s="107" t="n"/>
      <c r="AU58" s="107" t="n"/>
      <c r="AV58" s="107" t="n"/>
      <c r="AW58" s="107" t="n"/>
      <c r="AX58" s="107" t="n"/>
      <c r="AY58" s="107" t="n"/>
      <c r="AZ58" s="107" t="n"/>
      <c r="BA58" s="107" t="n"/>
      <c r="BB58" s="107" t="n"/>
      <c r="BC58" s="107" t="n"/>
    </row>
    <row r="59" customFormat="1" s="80">
      <c r="A59" s="97">
        <f>统调负荷24小时!A59</f>
        <v/>
      </c>
      <c r="B59" s="110" t="inlineStr">
        <is>
          <t>实际</t>
        </is>
      </c>
      <c r="C59" s="84">
        <f>IFERROR(AVERAGE(F59:AC59),"")</f>
        <v/>
      </c>
      <c r="D59" s="91">
        <f>IFERROR(MAX(F59:AC59),"")</f>
        <v/>
      </c>
      <c r="E59" s="91">
        <f>IFERROR(MIN(F59:AC59),"")</f>
        <v/>
      </c>
      <c r="F59" s="82">
        <f>IFERROR(AVERAGEIFS(统调负荷!$R:$R,统调负荷!$B:$B,F$3,统调负荷!$C:$C,$A59)/10,"")</f>
        <v/>
      </c>
      <c r="G59" s="82">
        <f>IFERROR(AVERAGEIFS(统调负荷!$R:$R,统调负荷!$B:$B,G$3,统调负荷!$C:$C,$A59)/10,"")</f>
        <v/>
      </c>
      <c r="H59" s="82">
        <f>IFERROR(AVERAGEIFS(统调负荷!$R:$R,统调负荷!$B:$B,H$3,统调负荷!$C:$C,$A59)/10,"")</f>
        <v/>
      </c>
      <c r="I59" s="82">
        <f>IFERROR(AVERAGEIFS(统调负荷!$R:$R,统调负荷!$B:$B,I$3,统调负荷!$C:$C,$A59)/10,"")</f>
        <v/>
      </c>
      <c r="J59" s="82">
        <f>IFERROR(AVERAGEIFS(统调负荷!$R:$R,统调负荷!$B:$B,J$3,统调负荷!$C:$C,$A59)/10,"")</f>
        <v/>
      </c>
      <c r="K59" s="82">
        <f>IFERROR(AVERAGEIFS(统调负荷!$R:$R,统调负荷!$B:$B,K$3,统调负荷!$C:$C,$A59)/10,"")</f>
        <v/>
      </c>
      <c r="L59" s="82">
        <f>IFERROR(AVERAGEIFS(统调负荷!$R:$R,统调负荷!$B:$B,L$3,统调负荷!$C:$C,$A59)/10,"")</f>
        <v/>
      </c>
      <c r="M59" s="82">
        <f>IFERROR(AVERAGEIFS(统调负荷!$R:$R,统调负荷!$B:$B,M$3,统调负荷!$C:$C,$A59)/10,"")</f>
        <v/>
      </c>
      <c r="N59" s="82">
        <f>IFERROR(AVERAGEIFS(统调负荷!$R:$R,统调负荷!$B:$B,N$3,统调负荷!$C:$C,$A59)/10,"")</f>
        <v/>
      </c>
      <c r="O59" s="82">
        <f>IFERROR(AVERAGEIFS(统调负荷!$R:$R,统调负荷!$B:$B,O$3,统调负荷!$C:$C,$A59)/10,"")</f>
        <v/>
      </c>
      <c r="P59" s="82">
        <f>IFERROR(AVERAGEIFS(统调负荷!$R:$R,统调负荷!$B:$B,P$3,统调负荷!$C:$C,$A59)/10,"")</f>
        <v/>
      </c>
      <c r="Q59" s="82">
        <f>IFERROR(AVERAGEIFS(统调负荷!$R:$R,统调负荷!$B:$B,Q$3,统调负荷!$C:$C,$A59)/10,"")</f>
        <v/>
      </c>
      <c r="R59" s="82">
        <f>IFERROR(AVERAGEIFS(统调负荷!$R:$R,统调负荷!$B:$B,R$3,统调负荷!$C:$C,$A59)/10,"")</f>
        <v/>
      </c>
      <c r="S59" s="82">
        <f>IFERROR(AVERAGEIFS(统调负荷!$R:$R,统调负荷!$B:$B,S$3,统调负荷!$C:$C,$A59)/10,"")</f>
        <v/>
      </c>
      <c r="T59" s="82">
        <f>IFERROR(AVERAGEIFS(统调负荷!$R:$R,统调负荷!$B:$B,T$3,统调负荷!$C:$C,$A59)/10,"")</f>
        <v/>
      </c>
      <c r="U59" s="82">
        <f>IFERROR(AVERAGEIFS(统调负荷!$R:$R,统调负荷!$B:$B,U$3,统调负荷!$C:$C,$A59)/10,"")</f>
        <v/>
      </c>
      <c r="V59" s="82">
        <f>IFERROR(AVERAGEIFS(统调负荷!$R:$R,统调负荷!$B:$B,V$3,统调负荷!$C:$C,$A59)/10,"")</f>
        <v/>
      </c>
      <c r="W59" s="82">
        <f>IFERROR(AVERAGEIFS(统调负荷!$R:$R,统调负荷!$B:$B,W$3,统调负荷!$C:$C,$A59)/10,"")</f>
        <v/>
      </c>
      <c r="X59" s="82">
        <f>IFERROR(AVERAGEIFS(统调负荷!$R:$R,统调负荷!$B:$B,X$3,统调负荷!$C:$C,$A59)/10,"")</f>
        <v/>
      </c>
      <c r="Y59" s="82">
        <f>IFERROR(AVERAGEIFS(统调负荷!$R:$R,统调负荷!$B:$B,Y$3,统调负荷!$C:$C,$A59)/10,"")</f>
        <v/>
      </c>
      <c r="Z59" s="82">
        <f>IFERROR(AVERAGEIFS(统调负荷!$R:$R,统调负荷!$B:$B,Z$3,统调负荷!$C:$C,$A59)/10,"")</f>
        <v/>
      </c>
      <c r="AA59" s="82">
        <f>IFERROR(AVERAGEIFS(统调负荷!$R:$R,统调负荷!$B:$B,AA$3,统调负荷!$C:$C,$A59)/10,"")</f>
        <v/>
      </c>
      <c r="AB59" s="82">
        <f>IFERROR(AVERAGEIFS(统调负荷!$R:$R,统调负荷!$B:$B,AB$3,统调负荷!$C:$C,$A59)/10,"")</f>
        <v/>
      </c>
      <c r="AC59" s="82">
        <f>IFERROR(AVERAGEIFS(统调负荷!$R:$R,统调负荷!$B:$B,AC$3,统调负荷!$C:$C,$A59)/10,"")</f>
        <v/>
      </c>
      <c r="AD59" s="82" t="n"/>
      <c r="AE59" s="30" t="n"/>
      <c r="AF59" s="107" t="n"/>
      <c r="AG59" s="107" t="n"/>
      <c r="AH59" s="107" t="n"/>
      <c r="AI59" s="107" t="n"/>
      <c r="AJ59" s="107" t="n"/>
      <c r="AK59" s="107" t="n"/>
      <c r="AL59" s="107" t="n"/>
      <c r="AM59" s="107" t="n"/>
      <c r="AN59" s="107" t="n"/>
      <c r="AO59" s="107" t="n"/>
      <c r="AP59" s="107" t="n"/>
      <c r="AQ59" s="107" t="n"/>
      <c r="AR59" s="107" t="n"/>
      <c r="AS59" s="107" t="n"/>
      <c r="AT59" s="107" t="n"/>
      <c r="AU59" s="107" t="n"/>
      <c r="AV59" s="107" t="n"/>
      <c r="AW59" s="107" t="n"/>
      <c r="AX59" s="107" t="n"/>
      <c r="AY59" s="107" t="n"/>
      <c r="AZ59" s="107" t="n"/>
      <c r="BA59" s="107" t="n"/>
      <c r="BB59" s="107" t="n"/>
      <c r="BC59" s="107" t="n"/>
    </row>
    <row r="60" customFormat="1" s="80">
      <c r="A60" s="97">
        <f>统调负荷24小时!A60</f>
        <v/>
      </c>
      <c r="B60" s="110" t="inlineStr">
        <is>
          <t>预测</t>
        </is>
      </c>
      <c r="C60" s="84">
        <f>IFERROR(AVERAGE(F60:AC60),"")</f>
        <v/>
      </c>
      <c r="D60" s="91">
        <f>IFERROR(MAX(F60:AC60),"")</f>
        <v/>
      </c>
      <c r="E60" s="91">
        <f>IFERROR(MIN(F60:AC60),"")</f>
        <v/>
      </c>
      <c r="F60" s="82">
        <f>IFERROR(AVERAGEIFS(统调负荷!$I:$I,统调负荷!$B:$B,F$3,统调负荷!$C:$C,$A60)/10,"")</f>
        <v/>
      </c>
      <c r="G60" s="82">
        <f>IFERROR(AVERAGEIFS(统调负荷!$I:$I,统调负荷!$B:$B,G$3,统调负荷!$C:$C,$A60)/10,"")</f>
        <v/>
      </c>
      <c r="H60" s="82">
        <f>IFERROR(AVERAGEIFS(统调负荷!$I:$I,统调负荷!$B:$B,H$3,统调负荷!$C:$C,$A60)/10,"")</f>
        <v/>
      </c>
      <c r="I60" s="82">
        <f>IFERROR(AVERAGEIFS(统调负荷!$I:$I,统调负荷!$B:$B,I$3,统调负荷!$C:$C,$A60)/10,"")</f>
        <v/>
      </c>
      <c r="J60" s="82">
        <f>IFERROR(AVERAGEIFS(统调负荷!$I:$I,统调负荷!$B:$B,J$3,统调负荷!$C:$C,$A60)/10,"")</f>
        <v/>
      </c>
      <c r="K60" s="82">
        <f>IFERROR(AVERAGEIFS(统调负荷!$I:$I,统调负荷!$B:$B,K$3,统调负荷!$C:$C,$A60)/10,"")</f>
        <v/>
      </c>
      <c r="L60" s="82">
        <f>IFERROR(AVERAGEIFS(统调负荷!$I:$I,统调负荷!$B:$B,L$3,统调负荷!$C:$C,$A60)/10,"")</f>
        <v/>
      </c>
      <c r="M60" s="82">
        <f>IFERROR(AVERAGEIFS(统调负荷!$I:$I,统调负荷!$B:$B,M$3,统调负荷!$C:$C,$A60)/10,"")</f>
        <v/>
      </c>
      <c r="N60" s="82">
        <f>IFERROR(AVERAGEIFS(统调负荷!$I:$I,统调负荷!$B:$B,N$3,统调负荷!$C:$C,$A60)/10,"")</f>
        <v/>
      </c>
      <c r="O60" s="82">
        <f>IFERROR(AVERAGEIFS(统调负荷!$I:$I,统调负荷!$B:$B,O$3,统调负荷!$C:$C,$A60)/10,"")</f>
        <v/>
      </c>
      <c r="P60" s="82">
        <f>IFERROR(AVERAGEIFS(统调负荷!$I:$I,统调负荷!$B:$B,P$3,统调负荷!$C:$C,$A60)/10,"")</f>
        <v/>
      </c>
      <c r="Q60" s="82">
        <f>IFERROR(AVERAGEIFS(统调负荷!$I:$I,统调负荷!$B:$B,Q$3,统调负荷!$C:$C,$A60)/10,"")</f>
        <v/>
      </c>
      <c r="R60" s="82">
        <f>IFERROR(AVERAGEIFS(统调负荷!$I:$I,统调负荷!$B:$B,R$3,统调负荷!$C:$C,$A60)/10,"")</f>
        <v/>
      </c>
      <c r="S60" s="82">
        <f>IFERROR(AVERAGEIFS(统调负荷!$I:$I,统调负荷!$B:$B,S$3,统调负荷!$C:$C,$A60)/10,"")</f>
        <v/>
      </c>
      <c r="T60" s="82">
        <f>IFERROR(AVERAGEIFS(统调负荷!$I:$I,统调负荷!$B:$B,T$3,统调负荷!$C:$C,$A60)/10,"")</f>
        <v/>
      </c>
      <c r="U60" s="82">
        <f>IFERROR(AVERAGEIFS(统调负荷!$I:$I,统调负荷!$B:$B,U$3,统调负荷!$C:$C,$A60)/10,"")</f>
        <v/>
      </c>
      <c r="V60" s="82">
        <f>IFERROR(AVERAGEIFS(统调负荷!$I:$I,统调负荷!$B:$B,V$3,统调负荷!$C:$C,$A60)/10,"")</f>
        <v/>
      </c>
      <c r="W60" s="82">
        <f>IFERROR(AVERAGEIFS(统调负荷!$I:$I,统调负荷!$B:$B,W$3,统调负荷!$C:$C,$A60)/10,"")</f>
        <v/>
      </c>
      <c r="X60" s="82">
        <f>IFERROR(AVERAGEIFS(统调负荷!$I:$I,统调负荷!$B:$B,X$3,统调负荷!$C:$C,$A60)/10,"")</f>
        <v/>
      </c>
      <c r="Y60" s="82">
        <f>IFERROR(AVERAGEIFS(统调负荷!$I:$I,统调负荷!$B:$B,Y$3,统调负荷!$C:$C,$A60)/10,"")</f>
        <v/>
      </c>
      <c r="Z60" s="82">
        <f>IFERROR(AVERAGEIFS(统调负荷!$I:$I,统调负荷!$B:$B,Z$3,统调负荷!$C:$C,$A60)/10,"")</f>
        <v/>
      </c>
      <c r="AA60" s="82">
        <f>IFERROR(AVERAGEIFS(统调负荷!$I:$I,统调负荷!$B:$B,AA$3,统调负荷!$C:$C,$A60)/10,"")</f>
        <v/>
      </c>
      <c r="AB60" s="82">
        <f>IFERROR(AVERAGEIFS(统调负荷!$I:$I,统调负荷!$B:$B,AB$3,统调负荷!$C:$C,$A60)/10,"")</f>
        <v/>
      </c>
      <c r="AC60" s="82">
        <f>IFERROR(AVERAGEIFS(统调负荷!$I:$I,统调负荷!$B:$B,AC$3,统调负荷!$C:$C,$A60)/10,"")</f>
        <v/>
      </c>
      <c r="AD60" s="82" t="n"/>
      <c r="AE60" s="30" t="n"/>
      <c r="AF60" s="107" t="n"/>
      <c r="AG60" s="107" t="n"/>
      <c r="AH60" s="107" t="n"/>
      <c r="AI60" s="107" t="n"/>
      <c r="AJ60" s="107" t="n"/>
      <c r="AK60" s="107" t="n"/>
      <c r="AL60" s="107" t="n"/>
      <c r="AM60" s="107" t="n"/>
      <c r="AN60" s="107" t="n"/>
      <c r="AO60" s="107" t="n"/>
      <c r="AP60" s="107" t="n"/>
      <c r="AQ60" s="107" t="n"/>
      <c r="AR60" s="107" t="n"/>
      <c r="AS60" s="107" t="n"/>
      <c r="AT60" s="107" t="n"/>
      <c r="AU60" s="107" t="n"/>
      <c r="AV60" s="107" t="n"/>
      <c r="AW60" s="107" t="n"/>
      <c r="AX60" s="107" t="n"/>
      <c r="AY60" s="107" t="n"/>
      <c r="AZ60" s="107" t="n"/>
      <c r="BA60" s="107" t="n"/>
      <c r="BB60" s="107" t="n"/>
      <c r="BC60" s="107" t="n"/>
    </row>
    <row r="61" customFormat="1" s="80">
      <c r="A61" s="97">
        <f>统调负荷24小时!A61</f>
        <v/>
      </c>
      <c r="B61" s="110" t="inlineStr">
        <is>
          <t>实际</t>
        </is>
      </c>
      <c r="C61" s="84">
        <f>IFERROR(AVERAGE(F61:AC61),"")</f>
        <v/>
      </c>
      <c r="D61" s="91">
        <f>IFERROR(MAX(F61:AC61),"")</f>
        <v/>
      </c>
      <c r="E61" s="91">
        <f>IFERROR(MIN(F61:AC61),"")</f>
        <v/>
      </c>
      <c r="F61" s="82">
        <f>IFERROR(AVERAGEIFS(统调负荷!$R:$R,统调负荷!$B:$B,F$3,统调负荷!$C:$C,$A61)/10,"")</f>
        <v/>
      </c>
      <c r="G61" s="82">
        <f>IFERROR(AVERAGEIFS(统调负荷!$R:$R,统调负荷!$B:$B,G$3,统调负荷!$C:$C,$A61)/10,"")</f>
        <v/>
      </c>
      <c r="H61" s="82">
        <f>IFERROR(AVERAGEIFS(统调负荷!$R:$R,统调负荷!$B:$B,H$3,统调负荷!$C:$C,$A61)/10,"")</f>
        <v/>
      </c>
      <c r="I61" s="82">
        <f>IFERROR(AVERAGEIFS(统调负荷!$R:$R,统调负荷!$B:$B,I$3,统调负荷!$C:$C,$A61)/10,"")</f>
        <v/>
      </c>
      <c r="J61" s="82">
        <f>IFERROR(AVERAGEIFS(统调负荷!$R:$R,统调负荷!$B:$B,J$3,统调负荷!$C:$C,$A61)/10,"")</f>
        <v/>
      </c>
      <c r="K61" s="82">
        <f>IFERROR(AVERAGEIFS(统调负荷!$R:$R,统调负荷!$B:$B,K$3,统调负荷!$C:$C,$A61)/10,"")</f>
        <v/>
      </c>
      <c r="L61" s="82">
        <f>IFERROR(AVERAGEIFS(统调负荷!$R:$R,统调负荷!$B:$B,L$3,统调负荷!$C:$C,$A61)/10,"")</f>
        <v/>
      </c>
      <c r="M61" s="82">
        <f>IFERROR(AVERAGEIFS(统调负荷!$R:$R,统调负荷!$B:$B,M$3,统调负荷!$C:$C,$A61)/10,"")</f>
        <v/>
      </c>
      <c r="N61" s="82">
        <f>IFERROR(AVERAGEIFS(统调负荷!$R:$R,统调负荷!$B:$B,N$3,统调负荷!$C:$C,$A61)/10,"")</f>
        <v/>
      </c>
      <c r="O61" s="82">
        <f>IFERROR(AVERAGEIFS(统调负荷!$R:$R,统调负荷!$B:$B,O$3,统调负荷!$C:$C,$A61)/10,"")</f>
        <v/>
      </c>
      <c r="P61" s="82">
        <f>IFERROR(AVERAGEIFS(统调负荷!$R:$R,统调负荷!$B:$B,P$3,统调负荷!$C:$C,$A61)/10,"")</f>
        <v/>
      </c>
      <c r="Q61" s="82">
        <f>IFERROR(AVERAGEIFS(统调负荷!$R:$R,统调负荷!$B:$B,Q$3,统调负荷!$C:$C,$A61)/10,"")</f>
        <v/>
      </c>
      <c r="R61" s="82">
        <f>IFERROR(AVERAGEIFS(统调负荷!$R:$R,统调负荷!$B:$B,R$3,统调负荷!$C:$C,$A61)/10,"")</f>
        <v/>
      </c>
      <c r="S61" s="82">
        <f>IFERROR(AVERAGEIFS(统调负荷!$R:$R,统调负荷!$B:$B,S$3,统调负荷!$C:$C,$A61)/10,"")</f>
        <v/>
      </c>
      <c r="T61" s="82">
        <f>IFERROR(AVERAGEIFS(统调负荷!$R:$R,统调负荷!$B:$B,T$3,统调负荷!$C:$C,$A61)/10,"")</f>
        <v/>
      </c>
      <c r="U61" s="82">
        <f>IFERROR(AVERAGEIFS(统调负荷!$R:$R,统调负荷!$B:$B,U$3,统调负荷!$C:$C,$A61)/10,"")</f>
        <v/>
      </c>
      <c r="V61" s="82">
        <f>IFERROR(AVERAGEIFS(统调负荷!$R:$R,统调负荷!$B:$B,V$3,统调负荷!$C:$C,$A61)/10,"")</f>
        <v/>
      </c>
      <c r="W61" s="82">
        <f>IFERROR(AVERAGEIFS(统调负荷!$R:$R,统调负荷!$B:$B,W$3,统调负荷!$C:$C,$A61)/10,"")</f>
        <v/>
      </c>
      <c r="X61" s="82">
        <f>IFERROR(AVERAGEIFS(统调负荷!$R:$R,统调负荷!$B:$B,X$3,统调负荷!$C:$C,$A61)/10,"")</f>
        <v/>
      </c>
      <c r="Y61" s="82">
        <f>IFERROR(AVERAGEIFS(统调负荷!$R:$R,统调负荷!$B:$B,Y$3,统调负荷!$C:$C,$A61)/10,"")</f>
        <v/>
      </c>
      <c r="Z61" s="82">
        <f>IFERROR(AVERAGEIFS(统调负荷!$R:$R,统调负荷!$B:$B,Z$3,统调负荷!$C:$C,$A61)/10,"")</f>
        <v/>
      </c>
      <c r="AA61" s="82">
        <f>IFERROR(AVERAGEIFS(统调负荷!$R:$R,统调负荷!$B:$B,AA$3,统调负荷!$C:$C,$A61)/10,"")</f>
        <v/>
      </c>
      <c r="AB61" s="82">
        <f>IFERROR(AVERAGEIFS(统调负荷!$R:$R,统调负荷!$B:$B,AB$3,统调负荷!$C:$C,$A61)/10,"")</f>
        <v/>
      </c>
      <c r="AC61" s="82">
        <f>IFERROR(AVERAGEIFS(统调负荷!$R:$R,统调负荷!$B:$B,AC$3,统调负荷!$C:$C,$A61)/10,"")</f>
        <v/>
      </c>
      <c r="AD61" s="82" t="n"/>
      <c r="AE61" s="30" t="n"/>
      <c r="AF61" s="107" t="n"/>
      <c r="AG61" s="107" t="n"/>
      <c r="AH61" s="107" t="n"/>
      <c r="AI61" s="107" t="n"/>
      <c r="AJ61" s="107" t="n"/>
      <c r="AK61" s="107" t="n"/>
      <c r="AL61" s="107" t="n"/>
      <c r="AM61" s="107" t="n"/>
      <c r="AN61" s="107" t="n"/>
      <c r="AO61" s="107" t="n"/>
      <c r="AP61" s="107" t="n"/>
      <c r="AQ61" s="107" t="n"/>
      <c r="AR61" s="107" t="n"/>
      <c r="AS61" s="107" t="n"/>
      <c r="AT61" s="107" t="n"/>
      <c r="AU61" s="107" t="n"/>
      <c r="AV61" s="107" t="n"/>
      <c r="AW61" s="107" t="n"/>
      <c r="AX61" s="107" t="n"/>
      <c r="AY61" s="107" t="n"/>
      <c r="AZ61" s="107" t="n"/>
      <c r="BA61" s="107" t="n"/>
      <c r="BB61" s="107" t="n"/>
      <c r="BC61" s="107" t="n"/>
    </row>
    <row r="62" customFormat="1" s="80">
      <c r="A62" s="97">
        <f>统调负荷24小时!A62</f>
        <v/>
      </c>
      <c r="B62" s="110" t="inlineStr">
        <is>
          <t>预测</t>
        </is>
      </c>
      <c r="C62" s="84">
        <f>IFERROR(AVERAGE(F62:AC62),"")</f>
        <v/>
      </c>
      <c r="D62" s="91">
        <f>IFERROR(MAX(F62:AC62),"")</f>
        <v/>
      </c>
      <c r="E62" s="91">
        <f>IFERROR(MIN(F62:AC62),"")</f>
        <v/>
      </c>
      <c r="F62" s="82">
        <f>IFERROR(AVERAGEIFS(统调负荷!$I:$I,统调负荷!$B:$B,F$3,统调负荷!$C:$C,$A62)/10,"")</f>
        <v/>
      </c>
      <c r="G62" s="82">
        <f>IFERROR(AVERAGEIFS(统调负荷!$I:$I,统调负荷!$B:$B,G$3,统调负荷!$C:$C,$A62)/10,"")</f>
        <v/>
      </c>
      <c r="H62" s="82">
        <f>IFERROR(AVERAGEIFS(统调负荷!$I:$I,统调负荷!$B:$B,H$3,统调负荷!$C:$C,$A62)/10,"")</f>
        <v/>
      </c>
      <c r="I62" s="82">
        <f>IFERROR(AVERAGEIFS(统调负荷!$I:$I,统调负荷!$B:$B,I$3,统调负荷!$C:$C,$A62)/10,"")</f>
        <v/>
      </c>
      <c r="J62" s="82">
        <f>IFERROR(AVERAGEIFS(统调负荷!$I:$I,统调负荷!$B:$B,J$3,统调负荷!$C:$C,$A62)/10,"")</f>
        <v/>
      </c>
      <c r="K62" s="82">
        <f>IFERROR(AVERAGEIFS(统调负荷!$I:$I,统调负荷!$B:$B,K$3,统调负荷!$C:$C,$A62)/10,"")</f>
        <v/>
      </c>
      <c r="L62" s="82">
        <f>IFERROR(AVERAGEIFS(统调负荷!$I:$I,统调负荷!$B:$B,L$3,统调负荷!$C:$C,$A62)/10,"")</f>
        <v/>
      </c>
      <c r="M62" s="82">
        <f>IFERROR(AVERAGEIFS(统调负荷!$I:$I,统调负荷!$B:$B,M$3,统调负荷!$C:$C,$A62)/10,"")</f>
        <v/>
      </c>
      <c r="N62" s="82">
        <f>IFERROR(AVERAGEIFS(统调负荷!$I:$I,统调负荷!$B:$B,N$3,统调负荷!$C:$C,$A62)/10,"")</f>
        <v/>
      </c>
      <c r="O62" s="82">
        <f>IFERROR(AVERAGEIFS(统调负荷!$I:$I,统调负荷!$B:$B,O$3,统调负荷!$C:$C,$A62)/10,"")</f>
        <v/>
      </c>
      <c r="P62" s="82">
        <f>IFERROR(AVERAGEIFS(统调负荷!$I:$I,统调负荷!$B:$B,P$3,统调负荷!$C:$C,$A62)/10,"")</f>
        <v/>
      </c>
      <c r="Q62" s="82">
        <f>IFERROR(AVERAGEIFS(统调负荷!$I:$I,统调负荷!$B:$B,Q$3,统调负荷!$C:$C,$A62)/10,"")</f>
        <v/>
      </c>
      <c r="R62" s="82">
        <f>IFERROR(AVERAGEIFS(统调负荷!$I:$I,统调负荷!$B:$B,R$3,统调负荷!$C:$C,$A62)/10,"")</f>
        <v/>
      </c>
      <c r="S62" s="82">
        <f>IFERROR(AVERAGEIFS(统调负荷!$I:$I,统调负荷!$B:$B,S$3,统调负荷!$C:$C,$A62)/10,"")</f>
        <v/>
      </c>
      <c r="T62" s="82">
        <f>IFERROR(AVERAGEIFS(统调负荷!$I:$I,统调负荷!$B:$B,T$3,统调负荷!$C:$C,$A62)/10,"")</f>
        <v/>
      </c>
      <c r="U62" s="82">
        <f>IFERROR(AVERAGEIFS(统调负荷!$I:$I,统调负荷!$B:$B,U$3,统调负荷!$C:$C,$A62)/10,"")</f>
        <v/>
      </c>
      <c r="V62" s="82">
        <f>IFERROR(AVERAGEIFS(统调负荷!$I:$I,统调负荷!$B:$B,V$3,统调负荷!$C:$C,$A62)/10,"")</f>
        <v/>
      </c>
      <c r="W62" s="82">
        <f>IFERROR(AVERAGEIFS(统调负荷!$I:$I,统调负荷!$B:$B,W$3,统调负荷!$C:$C,$A62)/10,"")</f>
        <v/>
      </c>
      <c r="X62" s="82">
        <f>IFERROR(AVERAGEIFS(统调负荷!$I:$I,统调负荷!$B:$B,X$3,统调负荷!$C:$C,$A62)/10,"")</f>
        <v/>
      </c>
      <c r="Y62" s="82">
        <f>IFERROR(AVERAGEIFS(统调负荷!$I:$I,统调负荷!$B:$B,Y$3,统调负荷!$C:$C,$A62)/10,"")</f>
        <v/>
      </c>
      <c r="Z62" s="82">
        <f>IFERROR(AVERAGEIFS(统调负荷!$I:$I,统调负荷!$B:$B,Z$3,统调负荷!$C:$C,$A62)/10,"")</f>
        <v/>
      </c>
      <c r="AA62" s="82">
        <f>IFERROR(AVERAGEIFS(统调负荷!$I:$I,统调负荷!$B:$B,AA$3,统调负荷!$C:$C,$A62)/10,"")</f>
        <v/>
      </c>
      <c r="AB62" s="82">
        <f>IFERROR(AVERAGEIFS(统调负荷!$I:$I,统调负荷!$B:$B,AB$3,统调负荷!$C:$C,$A62)/10,"")</f>
        <v/>
      </c>
      <c r="AC62" s="82">
        <f>IFERROR(AVERAGEIFS(统调负荷!$I:$I,统调负荷!$B:$B,AC$3,统调负荷!$C:$C,$A62)/10,"")</f>
        <v/>
      </c>
      <c r="AD62" s="82" t="n"/>
      <c r="AE62" s="30" t="n"/>
      <c r="AF62" s="107" t="n"/>
      <c r="AG62" s="107" t="n"/>
      <c r="AH62" s="107" t="n"/>
      <c r="AI62" s="107" t="n"/>
      <c r="AJ62" s="107" t="n"/>
      <c r="AK62" s="107" t="n"/>
      <c r="AL62" s="107" t="n"/>
      <c r="AM62" s="107" t="n"/>
      <c r="AN62" s="107" t="n"/>
      <c r="AO62" s="107" t="n"/>
      <c r="AP62" s="107" t="n"/>
      <c r="AQ62" s="107" t="n"/>
      <c r="AR62" s="107" t="n"/>
      <c r="AS62" s="107" t="n"/>
      <c r="AT62" s="107" t="n"/>
      <c r="AU62" s="107" t="n"/>
      <c r="AV62" s="107" t="n"/>
      <c r="AW62" s="107" t="n"/>
      <c r="AX62" s="107" t="n"/>
      <c r="AY62" s="107" t="n"/>
      <c r="AZ62" s="107" t="n"/>
      <c r="BA62" s="107" t="n"/>
      <c r="BB62" s="107" t="n"/>
      <c r="BC62" s="107" t="n"/>
    </row>
    <row r="63" customFormat="1" s="80">
      <c r="A63" s="97">
        <f>统调负荷24小时!A63</f>
        <v/>
      </c>
      <c r="B63" s="110" t="inlineStr">
        <is>
          <t>实际</t>
        </is>
      </c>
      <c r="C63" s="84">
        <f>IFERROR(AVERAGE(F63:AC63),"")</f>
        <v/>
      </c>
      <c r="D63" s="91">
        <f>IFERROR(MAX(F63:AC63),"")</f>
        <v/>
      </c>
      <c r="E63" s="91">
        <f>IFERROR(MIN(F63:AC63),"")</f>
        <v/>
      </c>
      <c r="F63" s="82">
        <f>IFERROR(AVERAGEIFS(统调负荷!$R:$R,统调负荷!$B:$B,F$3,统调负荷!$C:$C,$A63)/10,"")</f>
        <v/>
      </c>
      <c r="G63" s="82">
        <f>IFERROR(AVERAGEIFS(统调负荷!$R:$R,统调负荷!$B:$B,G$3,统调负荷!$C:$C,$A63)/10,"")</f>
        <v/>
      </c>
      <c r="H63" s="82">
        <f>IFERROR(AVERAGEIFS(统调负荷!$R:$R,统调负荷!$B:$B,H$3,统调负荷!$C:$C,$A63)/10,"")</f>
        <v/>
      </c>
      <c r="I63" s="82">
        <f>IFERROR(AVERAGEIFS(统调负荷!$R:$R,统调负荷!$B:$B,I$3,统调负荷!$C:$C,$A63)/10,"")</f>
        <v/>
      </c>
      <c r="J63" s="82">
        <f>IFERROR(AVERAGEIFS(统调负荷!$R:$R,统调负荷!$B:$B,J$3,统调负荷!$C:$C,$A63)/10,"")</f>
        <v/>
      </c>
      <c r="K63" s="82">
        <f>IFERROR(AVERAGEIFS(统调负荷!$R:$R,统调负荷!$B:$B,K$3,统调负荷!$C:$C,$A63)/10,"")</f>
        <v/>
      </c>
      <c r="L63" s="82">
        <f>IFERROR(AVERAGEIFS(统调负荷!$R:$R,统调负荷!$B:$B,L$3,统调负荷!$C:$C,$A63)/10,"")</f>
        <v/>
      </c>
      <c r="M63" s="82">
        <f>IFERROR(AVERAGEIFS(统调负荷!$R:$R,统调负荷!$B:$B,M$3,统调负荷!$C:$C,$A63)/10,"")</f>
        <v/>
      </c>
      <c r="N63" s="82">
        <f>IFERROR(AVERAGEIFS(统调负荷!$R:$R,统调负荷!$B:$B,N$3,统调负荷!$C:$C,$A63)/10,"")</f>
        <v/>
      </c>
      <c r="O63" s="82">
        <f>IFERROR(AVERAGEIFS(统调负荷!$R:$R,统调负荷!$B:$B,O$3,统调负荷!$C:$C,$A63)/10,"")</f>
        <v/>
      </c>
      <c r="P63" s="82">
        <f>IFERROR(AVERAGEIFS(统调负荷!$R:$R,统调负荷!$B:$B,P$3,统调负荷!$C:$C,$A63)/10,"")</f>
        <v/>
      </c>
      <c r="Q63" s="82">
        <f>IFERROR(AVERAGEIFS(统调负荷!$R:$R,统调负荷!$B:$B,Q$3,统调负荷!$C:$C,$A63)/10,"")</f>
        <v/>
      </c>
      <c r="R63" s="82">
        <f>IFERROR(AVERAGEIFS(统调负荷!$R:$R,统调负荷!$B:$B,R$3,统调负荷!$C:$C,$A63)/10,"")</f>
        <v/>
      </c>
      <c r="S63" s="82">
        <f>IFERROR(AVERAGEIFS(统调负荷!$R:$R,统调负荷!$B:$B,S$3,统调负荷!$C:$C,$A63)/10,"")</f>
        <v/>
      </c>
      <c r="T63" s="82">
        <f>IFERROR(AVERAGEIFS(统调负荷!$R:$R,统调负荷!$B:$B,T$3,统调负荷!$C:$C,$A63)/10,"")</f>
        <v/>
      </c>
      <c r="U63" s="82">
        <f>IFERROR(AVERAGEIFS(统调负荷!$R:$R,统调负荷!$B:$B,U$3,统调负荷!$C:$C,$A63)/10,"")</f>
        <v/>
      </c>
      <c r="V63" s="82">
        <f>IFERROR(AVERAGEIFS(统调负荷!$R:$R,统调负荷!$B:$B,V$3,统调负荷!$C:$C,$A63)/10,"")</f>
        <v/>
      </c>
      <c r="W63" s="82">
        <f>IFERROR(AVERAGEIFS(统调负荷!$R:$R,统调负荷!$B:$B,W$3,统调负荷!$C:$C,$A63)/10,"")</f>
        <v/>
      </c>
      <c r="X63" s="82">
        <f>IFERROR(AVERAGEIFS(统调负荷!$R:$R,统调负荷!$B:$B,X$3,统调负荷!$C:$C,$A63)/10,"")</f>
        <v/>
      </c>
      <c r="Y63" s="82">
        <f>IFERROR(AVERAGEIFS(统调负荷!$R:$R,统调负荷!$B:$B,Y$3,统调负荷!$C:$C,$A63)/10,"")</f>
        <v/>
      </c>
      <c r="Z63" s="82">
        <f>IFERROR(AVERAGEIFS(统调负荷!$R:$R,统调负荷!$B:$B,Z$3,统调负荷!$C:$C,$A63)/10,"")</f>
        <v/>
      </c>
      <c r="AA63" s="82">
        <f>IFERROR(AVERAGEIFS(统调负荷!$R:$R,统调负荷!$B:$B,AA$3,统调负荷!$C:$C,$A63)/10,"")</f>
        <v/>
      </c>
      <c r="AB63" s="82">
        <f>IFERROR(AVERAGEIFS(统调负荷!$R:$R,统调负荷!$B:$B,AB$3,统调负荷!$C:$C,$A63)/10,"")</f>
        <v/>
      </c>
      <c r="AC63" s="82">
        <f>IFERROR(AVERAGEIFS(统调负荷!$R:$R,统调负荷!$B:$B,AC$3,统调负荷!$C:$C,$A63)/10,"")</f>
        <v/>
      </c>
      <c r="AD63" s="82" t="n"/>
      <c r="AE63" s="30" t="n"/>
      <c r="AF63" s="107" t="n"/>
      <c r="AG63" s="107" t="n"/>
      <c r="AH63" s="107" t="n"/>
      <c r="AI63" s="107" t="n"/>
      <c r="AJ63" s="107" t="n"/>
      <c r="AK63" s="107" t="n"/>
      <c r="AL63" s="107" t="n"/>
      <c r="AM63" s="107" t="n"/>
      <c r="AN63" s="107" t="n"/>
      <c r="AO63" s="107" t="n"/>
      <c r="AP63" s="107" t="n"/>
      <c r="AQ63" s="107" t="n"/>
      <c r="AR63" s="107" t="n"/>
      <c r="AS63" s="107" t="n"/>
      <c r="AT63" s="107" t="n"/>
      <c r="AU63" s="107" t="n"/>
      <c r="AV63" s="107" t="n"/>
      <c r="AW63" s="107" t="n"/>
      <c r="AX63" s="107" t="n"/>
      <c r="AY63" s="107" t="n"/>
      <c r="AZ63" s="107" t="n"/>
      <c r="BA63" s="107" t="n"/>
      <c r="BB63" s="107" t="n"/>
      <c r="BC63" s="107" t="n"/>
    </row>
    <row r="64" customFormat="1" s="80">
      <c r="A64" s="97">
        <f>统调负荷24小时!A64</f>
        <v/>
      </c>
      <c r="B64" s="110" t="inlineStr">
        <is>
          <t>预测</t>
        </is>
      </c>
      <c r="C64" s="84">
        <f>IFERROR(AVERAGE(F64:AC64),"")</f>
        <v/>
      </c>
      <c r="D64" s="91">
        <f>IFERROR(MAX(F64:AC64),"")</f>
        <v/>
      </c>
      <c r="E64" s="91">
        <f>IFERROR(MIN(F64:AC64),"")</f>
        <v/>
      </c>
      <c r="F64" s="82">
        <f>IFERROR(AVERAGEIFS(统调负荷!$I:$I,统调负荷!$B:$B,F$3,统调负荷!$C:$C,$A64)/10,"")</f>
        <v/>
      </c>
      <c r="G64" s="82">
        <f>IFERROR(AVERAGEIFS(统调负荷!$I:$I,统调负荷!$B:$B,G$3,统调负荷!$C:$C,$A64)/10,"")</f>
        <v/>
      </c>
      <c r="H64" s="82">
        <f>IFERROR(AVERAGEIFS(统调负荷!$I:$I,统调负荷!$B:$B,H$3,统调负荷!$C:$C,$A64)/10,"")</f>
        <v/>
      </c>
      <c r="I64" s="82">
        <f>IFERROR(AVERAGEIFS(统调负荷!$I:$I,统调负荷!$B:$B,I$3,统调负荷!$C:$C,$A64)/10,"")</f>
        <v/>
      </c>
      <c r="J64" s="82">
        <f>IFERROR(AVERAGEIFS(统调负荷!$I:$I,统调负荷!$B:$B,J$3,统调负荷!$C:$C,$A64)/10,"")</f>
        <v/>
      </c>
      <c r="K64" s="82">
        <f>IFERROR(AVERAGEIFS(统调负荷!$I:$I,统调负荷!$B:$B,K$3,统调负荷!$C:$C,$A64)/10,"")</f>
        <v/>
      </c>
      <c r="L64" s="82">
        <f>IFERROR(AVERAGEIFS(统调负荷!$I:$I,统调负荷!$B:$B,L$3,统调负荷!$C:$C,$A64)/10,"")</f>
        <v/>
      </c>
      <c r="M64" s="82">
        <f>IFERROR(AVERAGEIFS(统调负荷!$I:$I,统调负荷!$B:$B,M$3,统调负荷!$C:$C,$A64)/10,"")</f>
        <v/>
      </c>
      <c r="N64" s="82">
        <f>IFERROR(AVERAGEIFS(统调负荷!$I:$I,统调负荷!$B:$B,N$3,统调负荷!$C:$C,$A64)/10,"")</f>
        <v/>
      </c>
      <c r="O64" s="82">
        <f>IFERROR(AVERAGEIFS(统调负荷!$I:$I,统调负荷!$B:$B,O$3,统调负荷!$C:$C,$A64)/10,"")</f>
        <v/>
      </c>
      <c r="P64" s="82">
        <f>IFERROR(AVERAGEIFS(统调负荷!$I:$I,统调负荷!$B:$B,P$3,统调负荷!$C:$C,$A64)/10,"")</f>
        <v/>
      </c>
      <c r="Q64" s="82">
        <f>IFERROR(AVERAGEIFS(统调负荷!$I:$I,统调负荷!$B:$B,Q$3,统调负荷!$C:$C,$A64)/10,"")</f>
        <v/>
      </c>
      <c r="R64" s="82">
        <f>IFERROR(AVERAGEIFS(统调负荷!$I:$I,统调负荷!$B:$B,R$3,统调负荷!$C:$C,$A64)/10,"")</f>
        <v/>
      </c>
      <c r="S64" s="82">
        <f>IFERROR(AVERAGEIFS(统调负荷!$I:$I,统调负荷!$B:$B,S$3,统调负荷!$C:$C,$A64)/10,"")</f>
        <v/>
      </c>
      <c r="T64" s="82">
        <f>IFERROR(AVERAGEIFS(统调负荷!$I:$I,统调负荷!$B:$B,T$3,统调负荷!$C:$C,$A64)/10,"")</f>
        <v/>
      </c>
      <c r="U64" s="82">
        <f>IFERROR(AVERAGEIFS(统调负荷!$I:$I,统调负荷!$B:$B,U$3,统调负荷!$C:$C,$A64)/10,"")</f>
        <v/>
      </c>
      <c r="V64" s="82">
        <f>IFERROR(AVERAGEIFS(统调负荷!$I:$I,统调负荷!$B:$B,V$3,统调负荷!$C:$C,$A64)/10,"")</f>
        <v/>
      </c>
      <c r="W64" s="82">
        <f>IFERROR(AVERAGEIFS(统调负荷!$I:$I,统调负荷!$B:$B,W$3,统调负荷!$C:$C,$A64)/10,"")</f>
        <v/>
      </c>
      <c r="X64" s="82">
        <f>IFERROR(AVERAGEIFS(统调负荷!$I:$I,统调负荷!$B:$B,X$3,统调负荷!$C:$C,$A64)/10,"")</f>
        <v/>
      </c>
      <c r="Y64" s="82">
        <f>IFERROR(AVERAGEIFS(统调负荷!$I:$I,统调负荷!$B:$B,Y$3,统调负荷!$C:$C,$A64)/10,"")</f>
        <v/>
      </c>
      <c r="Z64" s="82">
        <f>IFERROR(AVERAGEIFS(统调负荷!$I:$I,统调负荷!$B:$B,Z$3,统调负荷!$C:$C,$A64)/10,"")</f>
        <v/>
      </c>
      <c r="AA64" s="82">
        <f>IFERROR(AVERAGEIFS(统调负荷!$I:$I,统调负荷!$B:$B,AA$3,统调负荷!$C:$C,$A64)/10,"")</f>
        <v/>
      </c>
      <c r="AB64" s="82">
        <f>IFERROR(AVERAGEIFS(统调负荷!$I:$I,统调负荷!$B:$B,AB$3,统调负荷!$C:$C,$A64)/10,"")</f>
        <v/>
      </c>
      <c r="AC64" s="82">
        <f>IFERROR(AVERAGEIFS(统调负荷!$I:$I,统调负荷!$B:$B,AC$3,统调负荷!$C:$C,$A64)/10,"")</f>
        <v/>
      </c>
      <c r="AD64" s="82" t="n"/>
      <c r="AE64" s="30" t="n"/>
      <c r="AF64" s="107" t="n"/>
      <c r="AG64" s="107" t="n"/>
      <c r="AH64" s="107" t="n"/>
      <c r="AI64" s="107" t="n"/>
      <c r="AJ64" s="107" t="n"/>
      <c r="AK64" s="107" t="n"/>
      <c r="AL64" s="107" t="n"/>
      <c r="AM64" s="107" t="n"/>
      <c r="AN64" s="107" t="n"/>
      <c r="AO64" s="107" t="n"/>
      <c r="AP64" s="107" t="n"/>
      <c r="AQ64" s="107" t="n"/>
      <c r="AR64" s="107" t="n"/>
      <c r="AS64" s="107" t="n"/>
      <c r="AT64" s="107" t="n"/>
      <c r="AU64" s="107" t="n"/>
      <c r="AV64" s="107" t="n"/>
      <c r="AW64" s="107" t="n"/>
      <c r="AX64" s="107" t="n"/>
      <c r="AY64" s="107" t="n"/>
      <c r="AZ64" s="107" t="n"/>
      <c r="BA64" s="107" t="n"/>
      <c r="BB64" s="107" t="n"/>
      <c r="BC64" s="107" t="n"/>
    </row>
    <row r="65" customFormat="1" s="80">
      <c r="A65" s="97">
        <f>统调负荷24小时!A65</f>
        <v/>
      </c>
      <c r="B65" s="110" t="inlineStr">
        <is>
          <t>实际</t>
        </is>
      </c>
      <c r="C65" s="84">
        <f>IFERROR(AVERAGE(F65:AC65),"")</f>
        <v/>
      </c>
      <c r="D65" s="91">
        <f>IFERROR(MAX(F65:AC65),"")</f>
        <v/>
      </c>
      <c r="E65" s="91">
        <f>IFERROR(MIN(F65:AC65),"")</f>
        <v/>
      </c>
      <c r="F65" s="82">
        <f>IFERROR(AVERAGEIFS(统调负荷!$R:$R,统调负荷!$B:$B,F$3,统调负荷!$C:$C,$A65)/10,"")</f>
        <v/>
      </c>
      <c r="G65" s="82">
        <f>IFERROR(AVERAGEIFS(统调负荷!$R:$R,统调负荷!$B:$B,G$3,统调负荷!$C:$C,$A65)/10,"")</f>
        <v/>
      </c>
      <c r="H65" s="82">
        <f>IFERROR(AVERAGEIFS(统调负荷!$R:$R,统调负荷!$B:$B,H$3,统调负荷!$C:$C,$A65)/10,"")</f>
        <v/>
      </c>
      <c r="I65" s="82">
        <f>IFERROR(AVERAGEIFS(统调负荷!$R:$R,统调负荷!$B:$B,I$3,统调负荷!$C:$C,$A65)/10,"")</f>
        <v/>
      </c>
      <c r="J65" s="82">
        <f>IFERROR(AVERAGEIFS(统调负荷!$R:$R,统调负荷!$B:$B,J$3,统调负荷!$C:$C,$A65)/10,"")</f>
        <v/>
      </c>
      <c r="K65" s="82">
        <f>IFERROR(AVERAGEIFS(统调负荷!$R:$R,统调负荷!$B:$B,K$3,统调负荷!$C:$C,$A65)/10,"")</f>
        <v/>
      </c>
      <c r="L65" s="82">
        <f>IFERROR(AVERAGEIFS(统调负荷!$R:$R,统调负荷!$B:$B,L$3,统调负荷!$C:$C,$A65)/10,"")</f>
        <v/>
      </c>
      <c r="M65" s="82">
        <f>IFERROR(AVERAGEIFS(统调负荷!$R:$R,统调负荷!$B:$B,M$3,统调负荷!$C:$C,$A65)/10,"")</f>
        <v/>
      </c>
      <c r="N65" s="82">
        <f>IFERROR(AVERAGEIFS(统调负荷!$R:$R,统调负荷!$B:$B,N$3,统调负荷!$C:$C,$A65)/10,"")</f>
        <v/>
      </c>
      <c r="O65" s="82">
        <f>IFERROR(AVERAGEIFS(统调负荷!$R:$R,统调负荷!$B:$B,O$3,统调负荷!$C:$C,$A65)/10,"")</f>
        <v/>
      </c>
      <c r="P65" s="82">
        <f>IFERROR(AVERAGEIFS(统调负荷!$R:$R,统调负荷!$B:$B,P$3,统调负荷!$C:$C,$A65)/10,"")</f>
        <v/>
      </c>
      <c r="Q65" s="82">
        <f>IFERROR(AVERAGEIFS(统调负荷!$R:$R,统调负荷!$B:$B,Q$3,统调负荷!$C:$C,$A65)/10,"")</f>
        <v/>
      </c>
      <c r="R65" s="82">
        <f>IFERROR(AVERAGEIFS(统调负荷!$R:$R,统调负荷!$B:$B,R$3,统调负荷!$C:$C,$A65)/10,"")</f>
        <v/>
      </c>
      <c r="S65" s="82">
        <f>IFERROR(AVERAGEIFS(统调负荷!$R:$R,统调负荷!$B:$B,S$3,统调负荷!$C:$C,$A65)/10,"")</f>
        <v/>
      </c>
      <c r="T65" s="82">
        <f>IFERROR(AVERAGEIFS(统调负荷!$R:$R,统调负荷!$B:$B,T$3,统调负荷!$C:$C,$A65)/10,"")</f>
        <v/>
      </c>
      <c r="U65" s="82">
        <f>IFERROR(AVERAGEIFS(统调负荷!$R:$R,统调负荷!$B:$B,U$3,统调负荷!$C:$C,$A65)/10,"")</f>
        <v/>
      </c>
      <c r="V65" s="82">
        <f>IFERROR(AVERAGEIFS(统调负荷!$R:$R,统调负荷!$B:$B,V$3,统调负荷!$C:$C,$A65)/10,"")</f>
        <v/>
      </c>
      <c r="W65" s="82">
        <f>IFERROR(AVERAGEIFS(统调负荷!$R:$R,统调负荷!$B:$B,W$3,统调负荷!$C:$C,$A65)/10,"")</f>
        <v/>
      </c>
      <c r="X65" s="82">
        <f>IFERROR(AVERAGEIFS(统调负荷!$R:$R,统调负荷!$B:$B,X$3,统调负荷!$C:$C,$A65)/10,"")</f>
        <v/>
      </c>
      <c r="Y65" s="82">
        <f>IFERROR(AVERAGEIFS(统调负荷!$R:$R,统调负荷!$B:$B,Y$3,统调负荷!$C:$C,$A65)/10,"")</f>
        <v/>
      </c>
      <c r="Z65" s="82">
        <f>IFERROR(AVERAGEIFS(统调负荷!$R:$R,统调负荷!$B:$B,Z$3,统调负荷!$C:$C,$A65)/10,"")</f>
        <v/>
      </c>
      <c r="AA65" s="82">
        <f>IFERROR(AVERAGEIFS(统调负荷!$R:$R,统调负荷!$B:$B,AA$3,统调负荷!$C:$C,$A65)/10,"")</f>
        <v/>
      </c>
      <c r="AB65" s="82">
        <f>IFERROR(AVERAGEIFS(统调负荷!$R:$R,统调负荷!$B:$B,AB$3,统调负荷!$C:$C,$A65)/10,"")</f>
        <v/>
      </c>
      <c r="AC65" s="82">
        <f>IFERROR(AVERAGEIFS(统调负荷!$R:$R,统调负荷!$B:$B,AC$3,统调负荷!$C:$C,$A65)/10,"")</f>
        <v/>
      </c>
      <c r="AD65" s="82" t="n"/>
      <c r="AE65" s="30" t="n"/>
      <c r="AF65" s="107" t="n"/>
      <c r="AG65" s="107" t="n"/>
      <c r="AH65" s="107" t="n"/>
      <c r="AI65" s="107" t="n"/>
      <c r="AJ65" s="107" t="n"/>
      <c r="AK65" s="107" t="n"/>
      <c r="AL65" s="107" t="n"/>
      <c r="AM65" s="107" t="n"/>
      <c r="AN65" s="107" t="n"/>
      <c r="AO65" s="107" t="n"/>
      <c r="AP65" s="107" t="n"/>
      <c r="AQ65" s="107" t="n"/>
      <c r="AR65" s="107" t="n"/>
      <c r="AS65" s="107" t="n"/>
      <c r="AT65" s="107" t="n"/>
      <c r="AU65" s="107" t="n"/>
      <c r="AV65" s="107" t="n"/>
      <c r="AW65" s="107" t="n"/>
      <c r="AX65" s="107" t="n"/>
      <c r="AY65" s="107" t="n"/>
      <c r="AZ65" s="107" t="n"/>
      <c r="BA65" s="107" t="n"/>
      <c r="BB65" s="107" t="n"/>
      <c r="BC65" s="107" t="n"/>
    </row>
    <row r="70">
      <c r="A70" s="45">
        <f>AE4</f>
        <v/>
      </c>
      <c r="B70" s="111" t="n"/>
      <c r="C70" s="111">
        <f>C5/C4</f>
        <v/>
      </c>
      <c r="D70" s="111">
        <f>D5/D4</f>
        <v/>
      </c>
      <c r="E70" s="111">
        <f>E5/E4</f>
        <v/>
      </c>
      <c r="F70" s="111">
        <f>F5/F4</f>
        <v/>
      </c>
      <c r="G70" s="111">
        <f>G5/G4</f>
        <v/>
      </c>
      <c r="H70" s="111">
        <f>H5/H4</f>
        <v/>
      </c>
      <c r="I70" s="111">
        <f>I5/I4</f>
        <v/>
      </c>
      <c r="J70" s="111">
        <f>J5/J4</f>
        <v/>
      </c>
      <c r="K70" s="111">
        <f>K5/K4</f>
        <v/>
      </c>
      <c r="L70" s="111">
        <f>L5/L4</f>
        <v/>
      </c>
      <c r="M70" s="111">
        <f>M5/M4</f>
        <v/>
      </c>
      <c r="N70" s="111">
        <f>N5/N4</f>
        <v/>
      </c>
      <c r="O70" s="111">
        <f>O5/O4</f>
        <v/>
      </c>
      <c r="P70" s="111">
        <f>P5/P4</f>
        <v/>
      </c>
      <c r="Q70" s="111">
        <f>Q5/Q4</f>
        <v/>
      </c>
      <c r="R70" s="111">
        <f>R5/R4</f>
        <v/>
      </c>
      <c r="S70" s="111">
        <f>S5/S4</f>
        <v/>
      </c>
      <c r="T70" s="111">
        <f>T5/T4</f>
        <v/>
      </c>
      <c r="U70" s="111">
        <f>U5/U4</f>
        <v/>
      </c>
      <c r="V70" s="111">
        <f>V5/V4</f>
        <v/>
      </c>
      <c r="W70" s="111">
        <f>W5/W4</f>
        <v/>
      </c>
      <c r="X70" s="111">
        <f>X5/X4</f>
        <v/>
      </c>
      <c r="Y70" s="111">
        <f>Y5/Y4</f>
        <v/>
      </c>
      <c r="Z70" s="111">
        <f>Z5/Z4</f>
        <v/>
      </c>
      <c r="AA70" s="111">
        <f>AA5/AA4</f>
        <v/>
      </c>
      <c r="AB70" s="111">
        <f>AB5/AB4</f>
        <v/>
      </c>
      <c r="AC70" s="111">
        <f>AC5/AC4</f>
        <v/>
      </c>
    </row>
    <row r="71">
      <c r="A71" s="45">
        <f>AE5</f>
        <v/>
      </c>
      <c r="B71" s="111" t="n"/>
      <c r="C71" s="111">
        <f>C7/C6</f>
        <v/>
      </c>
      <c r="D71" s="111">
        <f>D7/D6</f>
        <v/>
      </c>
      <c r="E71" s="111">
        <f>E7/E6</f>
        <v/>
      </c>
      <c r="F71" s="111">
        <f>F7/F6</f>
        <v/>
      </c>
      <c r="G71" s="111">
        <f>G7/G6</f>
        <v/>
      </c>
      <c r="H71" s="111">
        <f>H7/H6</f>
        <v/>
      </c>
      <c r="I71" s="111">
        <f>I7/I6</f>
        <v/>
      </c>
      <c r="J71" s="111">
        <f>J7/J6</f>
        <v/>
      </c>
      <c r="K71" s="111">
        <f>K7/K6</f>
        <v/>
      </c>
      <c r="L71" s="111">
        <f>L7/L6</f>
        <v/>
      </c>
      <c r="M71" s="111">
        <f>M7/M6</f>
        <v/>
      </c>
      <c r="N71" s="111">
        <f>N7/N6</f>
        <v/>
      </c>
      <c r="O71" s="111">
        <f>O7/O6</f>
        <v/>
      </c>
      <c r="P71" s="111">
        <f>P7/P6</f>
        <v/>
      </c>
      <c r="Q71" s="111">
        <f>Q7/Q6</f>
        <v/>
      </c>
      <c r="R71" s="111">
        <f>R7/R6</f>
        <v/>
      </c>
      <c r="S71" s="111">
        <f>S7/S6</f>
        <v/>
      </c>
      <c r="T71" s="111">
        <f>T7/T6</f>
        <v/>
      </c>
      <c r="U71" s="111">
        <f>U7/U6</f>
        <v/>
      </c>
      <c r="V71" s="111">
        <f>V7/V6</f>
        <v/>
      </c>
      <c r="W71" s="111">
        <f>W7/W6</f>
        <v/>
      </c>
      <c r="X71" s="111">
        <f>X7/X6</f>
        <v/>
      </c>
      <c r="Y71" s="111">
        <f>Y7/Y6</f>
        <v/>
      </c>
      <c r="Z71" s="111">
        <f>Z7/Z6</f>
        <v/>
      </c>
      <c r="AA71" s="111">
        <f>AA7/AA6</f>
        <v/>
      </c>
      <c r="AB71" s="111">
        <f>AB7/AB6</f>
        <v/>
      </c>
      <c r="AC71" s="111">
        <f>AC7/AC6</f>
        <v/>
      </c>
    </row>
    <row r="72">
      <c r="A72" s="45">
        <f>AE6</f>
        <v/>
      </c>
      <c r="B72" s="111" t="n"/>
      <c r="C72" s="111">
        <f>C9/C8</f>
        <v/>
      </c>
      <c r="D72" s="111">
        <f>D9/D8</f>
        <v/>
      </c>
      <c r="E72" s="111">
        <f>E9/E8</f>
        <v/>
      </c>
      <c r="F72" s="111">
        <f>F9/F8</f>
        <v/>
      </c>
      <c r="G72" s="111">
        <f>G9/G8</f>
        <v/>
      </c>
      <c r="H72" s="111">
        <f>H9/H8</f>
        <v/>
      </c>
      <c r="I72" s="111">
        <f>I9/I8</f>
        <v/>
      </c>
      <c r="J72" s="111">
        <f>J9/J8</f>
        <v/>
      </c>
      <c r="K72" s="111">
        <f>K9/K8</f>
        <v/>
      </c>
      <c r="L72" s="111">
        <f>L9/L8</f>
        <v/>
      </c>
      <c r="M72" s="111">
        <f>M9/M8</f>
        <v/>
      </c>
      <c r="N72" s="111">
        <f>N9/N8</f>
        <v/>
      </c>
      <c r="O72" s="111">
        <f>O9/O8</f>
        <v/>
      </c>
      <c r="P72" s="111">
        <f>P9/P8</f>
        <v/>
      </c>
      <c r="Q72" s="111">
        <f>Q9/Q8</f>
        <v/>
      </c>
      <c r="R72" s="111">
        <f>R9/R8</f>
        <v/>
      </c>
      <c r="S72" s="111">
        <f>S9/S8</f>
        <v/>
      </c>
      <c r="T72" s="111">
        <f>T9/T8</f>
        <v/>
      </c>
      <c r="U72" s="111">
        <f>U9/U8</f>
        <v/>
      </c>
      <c r="V72" s="111">
        <f>V9/V8</f>
        <v/>
      </c>
      <c r="W72" s="111">
        <f>W9/W8</f>
        <v/>
      </c>
      <c r="X72" s="111">
        <f>X9/X8</f>
        <v/>
      </c>
      <c r="Y72" s="111">
        <f>Y9/Y8</f>
        <v/>
      </c>
      <c r="Z72" s="111">
        <f>Z9/Z8</f>
        <v/>
      </c>
      <c r="AA72" s="111">
        <f>AA9/AA8</f>
        <v/>
      </c>
      <c r="AB72" s="111">
        <f>AB9/AB8</f>
        <v/>
      </c>
      <c r="AC72" s="111">
        <f>AC9/AC8</f>
        <v/>
      </c>
    </row>
    <row r="73">
      <c r="A73" s="45">
        <f>AE7</f>
        <v/>
      </c>
      <c r="B73" s="111" t="n"/>
      <c r="C73" s="111">
        <f>C11/C10</f>
        <v/>
      </c>
      <c r="D73" s="111">
        <f>D11/D10</f>
        <v/>
      </c>
      <c r="E73" s="111">
        <f>E11/E10</f>
        <v/>
      </c>
      <c r="F73" s="111">
        <f>F11/F10</f>
        <v/>
      </c>
      <c r="G73" s="111">
        <f>G11/G10</f>
        <v/>
      </c>
      <c r="H73" s="111">
        <f>H11/H10</f>
        <v/>
      </c>
      <c r="I73" s="111">
        <f>I11/I10</f>
        <v/>
      </c>
      <c r="J73" s="111">
        <f>J11/J10</f>
        <v/>
      </c>
      <c r="K73" s="111">
        <f>K11/K10</f>
        <v/>
      </c>
      <c r="L73" s="111">
        <f>L11/L10</f>
        <v/>
      </c>
      <c r="M73" s="111">
        <f>M11/M10</f>
        <v/>
      </c>
      <c r="N73" s="111">
        <f>N11/N10</f>
        <v/>
      </c>
      <c r="O73" s="111">
        <f>O11/O10</f>
        <v/>
      </c>
      <c r="P73" s="111">
        <f>P11/P10</f>
        <v/>
      </c>
      <c r="Q73" s="111">
        <f>Q11/Q10</f>
        <v/>
      </c>
      <c r="R73" s="111">
        <f>R11/R10</f>
        <v/>
      </c>
      <c r="S73" s="111">
        <f>S11/S10</f>
        <v/>
      </c>
      <c r="T73" s="111">
        <f>T11/T10</f>
        <v/>
      </c>
      <c r="U73" s="111">
        <f>U11/U10</f>
        <v/>
      </c>
      <c r="V73" s="111">
        <f>V11/V10</f>
        <v/>
      </c>
      <c r="W73" s="111">
        <f>W11/W10</f>
        <v/>
      </c>
      <c r="X73" s="111">
        <f>X11/X10</f>
        <v/>
      </c>
      <c r="Y73" s="111">
        <f>Y11/Y10</f>
        <v/>
      </c>
      <c r="Z73" s="111">
        <f>Z11/Z10</f>
        <v/>
      </c>
      <c r="AA73" s="111">
        <f>AA11/AA10</f>
        <v/>
      </c>
      <c r="AB73" s="111">
        <f>AB11/AB10</f>
        <v/>
      </c>
      <c r="AC73" s="111">
        <f>AC11/AC10</f>
        <v/>
      </c>
    </row>
    <row r="74">
      <c r="A74" s="45">
        <f>AE8</f>
        <v/>
      </c>
      <c r="B74" s="111" t="n"/>
      <c r="C74" s="111">
        <f>C13/C12</f>
        <v/>
      </c>
      <c r="D74" s="111">
        <f>D13/D12</f>
        <v/>
      </c>
      <c r="E74" s="111">
        <f>E13/E12</f>
        <v/>
      </c>
      <c r="F74" s="111">
        <f>F13/F12</f>
        <v/>
      </c>
      <c r="G74" s="111">
        <f>G13/G12</f>
        <v/>
      </c>
      <c r="H74" s="111">
        <f>H13/H12</f>
        <v/>
      </c>
      <c r="I74" s="111">
        <f>I13/I12</f>
        <v/>
      </c>
      <c r="J74" s="111">
        <f>J13/J12</f>
        <v/>
      </c>
      <c r="K74" s="111">
        <f>K13/K12</f>
        <v/>
      </c>
      <c r="L74" s="111">
        <f>L13/L12</f>
        <v/>
      </c>
      <c r="M74" s="111">
        <f>M13/M12</f>
        <v/>
      </c>
      <c r="N74" s="111">
        <f>N13/N12</f>
        <v/>
      </c>
      <c r="O74" s="111">
        <f>O13/O12</f>
        <v/>
      </c>
      <c r="P74" s="111">
        <f>P13/P12</f>
        <v/>
      </c>
      <c r="Q74" s="111">
        <f>Q13/Q12</f>
        <v/>
      </c>
      <c r="R74" s="111">
        <f>R13/R12</f>
        <v/>
      </c>
      <c r="S74" s="111">
        <f>S13/S12</f>
        <v/>
      </c>
      <c r="T74" s="111">
        <f>T13/T12</f>
        <v/>
      </c>
      <c r="U74" s="111">
        <f>U13/U12</f>
        <v/>
      </c>
      <c r="V74" s="111">
        <f>V13/V12</f>
        <v/>
      </c>
      <c r="W74" s="111">
        <f>W13/W12</f>
        <v/>
      </c>
      <c r="X74" s="111">
        <f>X13/X12</f>
        <v/>
      </c>
      <c r="Y74" s="111">
        <f>Y13/Y12</f>
        <v/>
      </c>
      <c r="Z74" s="111">
        <f>Z13/Z12</f>
        <v/>
      </c>
      <c r="AA74" s="111">
        <f>AA13/AA12</f>
        <v/>
      </c>
      <c r="AB74" s="111">
        <f>AB13/AB12</f>
        <v/>
      </c>
      <c r="AC74" s="111">
        <f>AC13/AC12</f>
        <v/>
      </c>
    </row>
    <row r="75">
      <c r="A75" s="45">
        <f>AE9</f>
        <v/>
      </c>
      <c r="B75" s="111" t="n"/>
      <c r="C75" s="111">
        <f>C15/C14</f>
        <v/>
      </c>
      <c r="D75" s="111">
        <f>D15/D14</f>
        <v/>
      </c>
      <c r="E75" s="111">
        <f>E15/E14</f>
        <v/>
      </c>
      <c r="F75" s="111">
        <f>F15/F14</f>
        <v/>
      </c>
      <c r="G75" s="111">
        <f>G15/G14</f>
        <v/>
      </c>
      <c r="H75" s="111">
        <f>H15/H14</f>
        <v/>
      </c>
      <c r="I75" s="111">
        <f>I15/I14</f>
        <v/>
      </c>
      <c r="J75" s="111">
        <f>J15/J14</f>
        <v/>
      </c>
      <c r="K75" s="111">
        <f>K15/K14</f>
        <v/>
      </c>
      <c r="L75" s="111">
        <f>L15/L14</f>
        <v/>
      </c>
      <c r="M75" s="111">
        <f>M15/M14</f>
        <v/>
      </c>
      <c r="N75" s="111">
        <f>N15/N14</f>
        <v/>
      </c>
      <c r="O75" s="111">
        <f>O15/O14</f>
        <v/>
      </c>
      <c r="P75" s="111">
        <f>P15/P14</f>
        <v/>
      </c>
      <c r="Q75" s="111">
        <f>Q15/Q14</f>
        <v/>
      </c>
      <c r="R75" s="111">
        <f>R15/R14</f>
        <v/>
      </c>
      <c r="S75" s="111">
        <f>S15/S14</f>
        <v/>
      </c>
      <c r="T75" s="111">
        <f>T15/T14</f>
        <v/>
      </c>
      <c r="U75" s="111">
        <f>U15/U14</f>
        <v/>
      </c>
      <c r="V75" s="111">
        <f>V15/V14</f>
        <v/>
      </c>
      <c r="W75" s="111">
        <f>W15/W14</f>
        <v/>
      </c>
      <c r="X75" s="111">
        <f>X15/X14</f>
        <v/>
      </c>
      <c r="Y75" s="111">
        <f>Y15/Y14</f>
        <v/>
      </c>
      <c r="Z75" s="111">
        <f>Z15/Z14</f>
        <v/>
      </c>
      <c r="AA75" s="111">
        <f>AA15/AA14</f>
        <v/>
      </c>
      <c r="AB75" s="111">
        <f>AB15/AB14</f>
        <v/>
      </c>
      <c r="AC75" s="111">
        <f>AC15/AC14</f>
        <v/>
      </c>
    </row>
    <row r="76">
      <c r="A76" s="45">
        <f>AE10</f>
        <v/>
      </c>
      <c r="B76" s="111" t="n"/>
      <c r="C76" s="111">
        <f>C17/C16</f>
        <v/>
      </c>
      <c r="D76" s="111">
        <f>D17/D16</f>
        <v/>
      </c>
      <c r="E76" s="111">
        <f>E17/E16</f>
        <v/>
      </c>
      <c r="F76" s="111">
        <f>F17/F16</f>
        <v/>
      </c>
      <c r="G76" s="111">
        <f>G17/G16</f>
        <v/>
      </c>
      <c r="H76" s="111">
        <f>H17/H16</f>
        <v/>
      </c>
      <c r="I76" s="111">
        <f>I17/I16</f>
        <v/>
      </c>
      <c r="J76" s="111">
        <f>J17/J16</f>
        <v/>
      </c>
      <c r="K76" s="111">
        <f>K17/K16</f>
        <v/>
      </c>
      <c r="L76" s="111">
        <f>L17/L16</f>
        <v/>
      </c>
      <c r="M76" s="111">
        <f>M17/M16</f>
        <v/>
      </c>
      <c r="N76" s="111">
        <f>N17/N16</f>
        <v/>
      </c>
      <c r="O76" s="111">
        <f>O17/O16</f>
        <v/>
      </c>
      <c r="P76" s="111">
        <f>P17/P16</f>
        <v/>
      </c>
      <c r="Q76" s="111">
        <f>Q17/Q16</f>
        <v/>
      </c>
      <c r="R76" s="111">
        <f>R17/R16</f>
        <v/>
      </c>
      <c r="S76" s="111">
        <f>S17/S16</f>
        <v/>
      </c>
      <c r="T76" s="111">
        <f>T17/T16</f>
        <v/>
      </c>
      <c r="U76" s="111">
        <f>U17/U16</f>
        <v/>
      </c>
      <c r="V76" s="111">
        <f>V17/V16</f>
        <v/>
      </c>
      <c r="W76" s="111">
        <f>W17/W16</f>
        <v/>
      </c>
      <c r="X76" s="111">
        <f>X17/X16</f>
        <v/>
      </c>
      <c r="Y76" s="111">
        <f>Y17/Y16</f>
        <v/>
      </c>
      <c r="Z76" s="111">
        <f>Z17/Z16</f>
        <v/>
      </c>
      <c r="AA76" s="111">
        <f>AA17/AA16</f>
        <v/>
      </c>
      <c r="AB76" s="111">
        <f>AB17/AB16</f>
        <v/>
      </c>
      <c r="AC76" s="111">
        <f>AC17/AC16</f>
        <v/>
      </c>
    </row>
    <row r="77">
      <c r="A77" s="45">
        <f>AE11</f>
        <v/>
      </c>
      <c r="B77" s="111" t="n"/>
      <c r="C77" s="111">
        <f>C19/C18</f>
        <v/>
      </c>
      <c r="D77" s="111">
        <f>D19/D18</f>
        <v/>
      </c>
      <c r="E77" s="111">
        <f>E19/E18</f>
        <v/>
      </c>
      <c r="F77" s="111">
        <f>F19/F18</f>
        <v/>
      </c>
      <c r="G77" s="111">
        <f>G19/G18</f>
        <v/>
      </c>
      <c r="H77" s="111">
        <f>H19/H18</f>
        <v/>
      </c>
      <c r="I77" s="111">
        <f>I19/I18</f>
        <v/>
      </c>
      <c r="J77" s="111">
        <f>J19/J18</f>
        <v/>
      </c>
      <c r="K77" s="111">
        <f>K19/K18</f>
        <v/>
      </c>
      <c r="L77" s="111">
        <f>L19/L18</f>
        <v/>
      </c>
      <c r="M77" s="111">
        <f>M19/M18</f>
        <v/>
      </c>
      <c r="N77" s="111">
        <f>N19/N18</f>
        <v/>
      </c>
      <c r="O77" s="111">
        <f>O19/O18</f>
        <v/>
      </c>
      <c r="P77" s="111">
        <f>P19/P18</f>
        <v/>
      </c>
      <c r="Q77" s="111">
        <f>Q19/Q18</f>
        <v/>
      </c>
      <c r="R77" s="111">
        <f>R19/R18</f>
        <v/>
      </c>
      <c r="S77" s="111">
        <f>S19/S18</f>
        <v/>
      </c>
      <c r="T77" s="111">
        <f>T19/T18</f>
        <v/>
      </c>
      <c r="U77" s="111">
        <f>U19/U18</f>
        <v/>
      </c>
      <c r="V77" s="111">
        <f>V19/V18</f>
        <v/>
      </c>
      <c r="W77" s="111">
        <f>W19/W18</f>
        <v/>
      </c>
      <c r="X77" s="111">
        <f>X19/X18</f>
        <v/>
      </c>
      <c r="Y77" s="111">
        <f>Y19/Y18</f>
        <v/>
      </c>
      <c r="Z77" s="111">
        <f>Z19/Z18</f>
        <v/>
      </c>
      <c r="AA77" s="111">
        <f>AA19/AA18</f>
        <v/>
      </c>
      <c r="AB77" s="111">
        <f>AB19/AB18</f>
        <v/>
      </c>
      <c r="AC77" s="111">
        <f>AC19/AC18</f>
        <v/>
      </c>
    </row>
    <row r="78">
      <c r="A78" s="45">
        <f>AE12</f>
        <v/>
      </c>
      <c r="B78" s="111" t="n"/>
      <c r="C78" s="111">
        <f>C21/C20</f>
        <v/>
      </c>
      <c r="D78" s="111">
        <f>D21/D20</f>
        <v/>
      </c>
      <c r="E78" s="111">
        <f>E21/E20</f>
        <v/>
      </c>
      <c r="F78" s="111">
        <f>F21/F20</f>
        <v/>
      </c>
      <c r="G78" s="111">
        <f>G21/G20</f>
        <v/>
      </c>
      <c r="H78" s="111">
        <f>H21/H20</f>
        <v/>
      </c>
      <c r="I78" s="111">
        <f>I21/I20</f>
        <v/>
      </c>
      <c r="J78" s="111">
        <f>J21/J20</f>
        <v/>
      </c>
      <c r="K78" s="111">
        <f>K21/K20</f>
        <v/>
      </c>
      <c r="L78" s="111">
        <f>L21/L20</f>
        <v/>
      </c>
      <c r="M78" s="111">
        <f>M21/M20</f>
        <v/>
      </c>
      <c r="N78" s="111">
        <f>N21/N20</f>
        <v/>
      </c>
      <c r="O78" s="111">
        <f>O21/O20</f>
        <v/>
      </c>
      <c r="P78" s="111">
        <f>P21/P20</f>
        <v/>
      </c>
      <c r="Q78" s="111">
        <f>Q21/Q20</f>
        <v/>
      </c>
      <c r="R78" s="111">
        <f>R21/R20</f>
        <v/>
      </c>
      <c r="S78" s="111">
        <f>S21/S20</f>
        <v/>
      </c>
      <c r="T78" s="111">
        <f>T21/T20</f>
        <v/>
      </c>
      <c r="U78" s="111">
        <f>U21/U20</f>
        <v/>
      </c>
      <c r="V78" s="111">
        <f>V21/V20</f>
        <v/>
      </c>
      <c r="W78" s="111">
        <f>W21/W20</f>
        <v/>
      </c>
      <c r="X78" s="111">
        <f>X21/X20</f>
        <v/>
      </c>
      <c r="Y78" s="111">
        <f>Y21/Y20</f>
        <v/>
      </c>
      <c r="Z78" s="111">
        <f>Z21/Z20</f>
        <v/>
      </c>
      <c r="AA78" s="111">
        <f>AA21/AA20</f>
        <v/>
      </c>
      <c r="AB78" s="111">
        <f>AB21/AB20</f>
        <v/>
      </c>
      <c r="AC78" s="111">
        <f>AC21/AC20</f>
        <v/>
      </c>
    </row>
    <row r="79">
      <c r="A79" s="45">
        <f>AE13</f>
        <v/>
      </c>
      <c r="B79" s="111" t="n"/>
      <c r="C79" s="111">
        <f>C23/C22</f>
        <v/>
      </c>
      <c r="D79" s="111">
        <f>D23/D22</f>
        <v/>
      </c>
      <c r="E79" s="111">
        <f>E23/E22</f>
        <v/>
      </c>
      <c r="F79" s="111">
        <f>F23/F22</f>
        <v/>
      </c>
      <c r="G79" s="111">
        <f>G23/G22</f>
        <v/>
      </c>
      <c r="H79" s="111">
        <f>H23/H22</f>
        <v/>
      </c>
      <c r="I79" s="111">
        <f>I23/I22</f>
        <v/>
      </c>
      <c r="J79" s="111">
        <f>J23/J22</f>
        <v/>
      </c>
      <c r="K79" s="111">
        <f>K23/K22</f>
        <v/>
      </c>
      <c r="L79" s="111">
        <f>L23/L22</f>
        <v/>
      </c>
      <c r="M79" s="111">
        <f>M23/M22</f>
        <v/>
      </c>
      <c r="N79" s="111">
        <f>N23/N22</f>
        <v/>
      </c>
      <c r="O79" s="111">
        <f>O23/O22</f>
        <v/>
      </c>
      <c r="P79" s="111">
        <f>P23/P22</f>
        <v/>
      </c>
      <c r="Q79" s="111">
        <f>Q23/Q22</f>
        <v/>
      </c>
      <c r="R79" s="111">
        <f>R23/R22</f>
        <v/>
      </c>
      <c r="S79" s="111">
        <f>S23/S22</f>
        <v/>
      </c>
      <c r="T79" s="111">
        <f>T23/T22</f>
        <v/>
      </c>
      <c r="U79" s="111">
        <f>U23/U22</f>
        <v/>
      </c>
      <c r="V79" s="111">
        <f>V23/V22</f>
        <v/>
      </c>
      <c r="W79" s="111">
        <f>W23/W22</f>
        <v/>
      </c>
      <c r="X79" s="111">
        <f>X23/X22</f>
        <v/>
      </c>
      <c r="Y79" s="111">
        <f>Y23/Y22</f>
        <v/>
      </c>
      <c r="Z79" s="111">
        <f>Z23/Z22</f>
        <v/>
      </c>
      <c r="AA79" s="111">
        <f>AA23/AA22</f>
        <v/>
      </c>
      <c r="AB79" s="111">
        <f>AB23/AB22</f>
        <v/>
      </c>
      <c r="AC79" s="111">
        <f>AC23/AC22</f>
        <v/>
      </c>
    </row>
    <row r="80">
      <c r="A80" s="45">
        <f>AE14</f>
        <v/>
      </c>
      <c r="B80" s="45" t="n"/>
      <c r="C80" s="111" t="n"/>
      <c r="D80" s="112" t="n"/>
      <c r="E80" s="112" t="n"/>
      <c r="F80" s="111" t="n"/>
      <c r="G80" s="111" t="n"/>
      <c r="H80" s="111" t="n"/>
      <c r="I80" s="111" t="n"/>
      <c r="J80" s="111" t="n"/>
      <c r="K80" s="111" t="n"/>
      <c r="L80" s="111" t="n"/>
      <c r="M80" s="111" t="n"/>
      <c r="N80" s="111" t="n"/>
      <c r="O80" s="111" t="n"/>
      <c r="P80" s="111" t="n"/>
      <c r="Q80" s="111" t="n"/>
      <c r="R80" s="111" t="n"/>
      <c r="S80" s="111" t="n"/>
      <c r="T80" s="111" t="n"/>
      <c r="U80" s="111" t="n"/>
      <c r="V80" s="111" t="n"/>
      <c r="W80" s="111" t="n"/>
      <c r="X80" s="111" t="n"/>
      <c r="Y80" s="111" t="n"/>
      <c r="Z80" s="111" t="n"/>
      <c r="AA80" s="111" t="n"/>
      <c r="AB80" s="111" t="n"/>
      <c r="AC80" s="111" t="n"/>
    </row>
    <row r="81">
      <c r="A81" s="45">
        <f>AE15</f>
        <v/>
      </c>
      <c r="B81" s="45" t="n"/>
      <c r="C81" s="111" t="n"/>
      <c r="D81" s="112" t="n"/>
      <c r="E81" s="112" t="n"/>
      <c r="F81" s="111" t="n"/>
      <c r="G81" s="111" t="n"/>
      <c r="H81" s="111" t="n"/>
      <c r="I81" s="111" t="n"/>
      <c r="J81" s="111" t="n"/>
      <c r="K81" s="111" t="n"/>
      <c r="L81" s="111" t="n"/>
      <c r="M81" s="111" t="n"/>
      <c r="N81" s="111" t="n"/>
      <c r="O81" s="111" t="n"/>
      <c r="P81" s="111" t="n"/>
      <c r="Q81" s="111" t="n"/>
      <c r="R81" s="111" t="n"/>
      <c r="S81" s="111" t="n"/>
      <c r="T81" s="111" t="n"/>
      <c r="U81" s="111" t="n"/>
      <c r="V81" s="111" t="n"/>
      <c r="W81" s="111" t="n"/>
      <c r="X81" s="111" t="n"/>
      <c r="Y81" s="111" t="n"/>
      <c r="Z81" s="111" t="n"/>
      <c r="AA81" s="111" t="n"/>
      <c r="AB81" s="111" t="n"/>
      <c r="AC81" s="111" t="n"/>
    </row>
    <row r="82">
      <c r="A82" s="45">
        <f>AE16</f>
        <v/>
      </c>
      <c r="B82" s="45" t="n"/>
      <c r="C82" s="111" t="n"/>
      <c r="D82" s="112" t="n"/>
      <c r="E82" s="112" t="n"/>
      <c r="F82" s="111" t="n"/>
      <c r="G82" s="111" t="n"/>
      <c r="H82" s="111" t="n"/>
      <c r="I82" s="111" t="n"/>
      <c r="J82" s="111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</row>
    <row r="83">
      <c r="A83" s="45">
        <f>AE17</f>
        <v/>
      </c>
      <c r="B83" s="45" t="n"/>
      <c r="C83" s="111" t="n"/>
      <c r="D83" s="112" t="n"/>
      <c r="E83" s="112" t="n"/>
      <c r="F83" s="111" t="n"/>
      <c r="G83" s="111" t="n"/>
      <c r="H83" s="111" t="n"/>
      <c r="I83" s="111" t="n"/>
      <c r="J83" s="111" t="n"/>
      <c r="K83" s="111" t="n"/>
      <c r="L83" s="111" t="n"/>
      <c r="M83" s="111" t="n"/>
      <c r="N83" s="111" t="n"/>
      <c r="O83" s="111" t="n"/>
      <c r="P83" s="111" t="n"/>
      <c r="Q83" s="111" t="n"/>
      <c r="R83" s="111" t="n"/>
      <c r="S83" s="111" t="n"/>
      <c r="T83" s="111" t="n"/>
      <c r="U83" s="111" t="n"/>
      <c r="V83" s="111" t="n"/>
      <c r="W83" s="111" t="n"/>
      <c r="X83" s="111" t="n"/>
      <c r="Y83" s="111" t="n"/>
      <c r="Z83" s="111" t="n"/>
      <c r="AA83" s="111" t="n"/>
      <c r="AB83" s="111" t="n"/>
      <c r="AC83" s="111" t="n"/>
    </row>
    <row r="84">
      <c r="A84" s="45">
        <f>AE18</f>
        <v/>
      </c>
      <c r="B84" s="45" t="n"/>
      <c r="C84" s="111" t="n"/>
      <c r="D84" s="112" t="n"/>
      <c r="E84" s="112" t="n"/>
      <c r="F84" s="111" t="n"/>
      <c r="G84" s="111" t="n"/>
      <c r="H84" s="111" t="n"/>
      <c r="I84" s="111" t="n"/>
      <c r="J84" s="111" t="n"/>
      <c r="K84" s="111" t="n"/>
      <c r="L84" s="111" t="n"/>
      <c r="M84" s="111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</row>
    <row r="85">
      <c r="A85" s="45">
        <f>AE19</f>
        <v/>
      </c>
      <c r="B85" s="45" t="n"/>
      <c r="C85" s="111" t="n"/>
      <c r="D85" s="112" t="n"/>
      <c r="E85" s="112" t="n"/>
      <c r="F85" s="111" t="n"/>
      <c r="G85" s="111" t="n"/>
      <c r="H85" s="111" t="n"/>
      <c r="I85" s="111" t="n"/>
      <c r="J85" s="111" t="n"/>
      <c r="K85" s="111" t="n"/>
      <c r="L85" s="111" t="n"/>
      <c r="M85" s="111" t="n"/>
      <c r="N85" s="111" t="n"/>
      <c r="O85" s="111" t="n"/>
      <c r="P85" s="111" t="n"/>
      <c r="Q85" s="111" t="n"/>
      <c r="R85" s="111" t="n"/>
      <c r="S85" s="111" t="n"/>
      <c r="T85" s="111" t="n"/>
      <c r="U85" s="111" t="n"/>
      <c r="V85" s="111" t="n"/>
      <c r="W85" s="111" t="n"/>
      <c r="X85" s="111" t="n"/>
      <c r="Y85" s="111" t="n"/>
      <c r="Z85" s="111" t="n"/>
      <c r="AA85" s="111" t="n"/>
      <c r="AB85" s="111" t="n"/>
      <c r="AC85" s="111" t="n"/>
    </row>
    <row r="86">
      <c r="A86" s="45">
        <f>AE20</f>
        <v/>
      </c>
      <c r="B86" s="45" t="n"/>
      <c r="C86" s="111" t="n"/>
      <c r="D86" s="112" t="n"/>
      <c r="E86" s="112" t="n"/>
      <c r="F86" s="111" t="n"/>
      <c r="G86" s="111" t="n"/>
      <c r="H86" s="111" t="n"/>
      <c r="I86" s="111" t="n"/>
      <c r="J86" s="111" t="n"/>
      <c r="K86" s="111" t="n"/>
      <c r="L86" s="111" t="n"/>
      <c r="M86" s="111" t="n"/>
      <c r="N86" s="111" t="n"/>
      <c r="O86" s="111" t="n"/>
      <c r="P86" s="111" t="n"/>
      <c r="Q86" s="111" t="n"/>
      <c r="R86" s="111" t="n"/>
      <c r="S86" s="111" t="n"/>
      <c r="T86" s="111" t="n"/>
      <c r="U86" s="111" t="n"/>
      <c r="V86" s="111" t="n"/>
      <c r="W86" s="111" t="n"/>
      <c r="X86" s="111" t="n"/>
      <c r="Y86" s="111" t="n"/>
      <c r="Z86" s="111" t="n"/>
      <c r="AA86" s="111" t="n"/>
      <c r="AB86" s="111" t="n"/>
      <c r="AC86" s="111" t="n"/>
    </row>
    <row r="87">
      <c r="A87" s="45">
        <f>AE21</f>
        <v/>
      </c>
      <c r="B87" s="45" t="n"/>
      <c r="C87" s="111" t="n"/>
      <c r="D87" s="112" t="n"/>
      <c r="E87" s="112" t="n"/>
      <c r="F87" s="111" t="n"/>
      <c r="G87" s="111" t="n"/>
      <c r="H87" s="111" t="n"/>
      <c r="I87" s="111" t="n"/>
      <c r="J87" s="111" t="n"/>
      <c r="K87" s="111" t="n"/>
      <c r="L87" s="111" t="n"/>
      <c r="M87" s="111" t="n"/>
      <c r="N87" s="111" t="n"/>
      <c r="O87" s="111" t="n"/>
      <c r="P87" s="111" t="n"/>
      <c r="Q87" s="111" t="n"/>
      <c r="R87" s="111" t="n"/>
      <c r="S87" s="111" t="n"/>
      <c r="T87" s="111" t="n"/>
      <c r="U87" s="111" t="n"/>
      <c r="V87" s="111" t="n"/>
      <c r="W87" s="111" t="n"/>
      <c r="X87" s="111" t="n"/>
      <c r="Y87" s="111" t="n"/>
      <c r="Z87" s="111" t="n"/>
      <c r="AA87" s="111" t="n"/>
      <c r="AB87" s="111" t="n"/>
      <c r="AC87" s="111" t="n"/>
    </row>
    <row r="88">
      <c r="A88" s="45">
        <f>AE22</f>
        <v/>
      </c>
      <c r="B88" s="45" t="n"/>
      <c r="C88" s="111" t="n"/>
      <c r="D88" s="112" t="n"/>
      <c r="E88" s="112" t="n"/>
      <c r="F88" s="111" t="n"/>
      <c r="G88" s="111" t="n"/>
      <c r="H88" s="111" t="n"/>
      <c r="I88" s="111" t="n"/>
      <c r="J88" s="111" t="n"/>
      <c r="K88" s="111" t="n"/>
      <c r="L88" s="111" t="n"/>
      <c r="M88" s="111" t="n"/>
      <c r="N88" s="111" t="n"/>
      <c r="O88" s="111" t="n"/>
      <c r="P88" s="111" t="n"/>
      <c r="Q88" s="111" t="n"/>
      <c r="R88" s="111" t="n"/>
      <c r="S88" s="111" t="n"/>
      <c r="T88" s="111" t="n"/>
      <c r="U88" s="111" t="n"/>
      <c r="V88" s="111" t="n"/>
      <c r="W88" s="111" t="n"/>
      <c r="X88" s="111" t="n"/>
      <c r="Y88" s="111" t="n"/>
      <c r="Z88" s="111" t="n"/>
      <c r="AA88" s="111" t="n"/>
      <c r="AB88" s="111" t="n"/>
      <c r="AC88" s="111" t="n"/>
    </row>
    <row r="89">
      <c r="A89" s="45">
        <f>AE23</f>
        <v/>
      </c>
      <c r="B89" s="45" t="n"/>
      <c r="C89" s="111" t="n"/>
      <c r="D89" s="112" t="n"/>
      <c r="E89" s="112" t="n"/>
      <c r="F89" s="111" t="n"/>
      <c r="G89" s="111" t="n"/>
      <c r="H89" s="111" t="n"/>
      <c r="I89" s="111" t="n"/>
      <c r="J89" s="111" t="n"/>
      <c r="K89" s="111" t="n"/>
      <c r="L89" s="111" t="n"/>
      <c r="M89" s="111" t="n"/>
      <c r="N89" s="111" t="n"/>
      <c r="O89" s="111" t="n"/>
      <c r="P89" s="111" t="n"/>
      <c r="Q89" s="111" t="n"/>
      <c r="R89" s="111" t="n"/>
      <c r="S89" s="111" t="n"/>
      <c r="T89" s="111" t="n"/>
      <c r="U89" s="111" t="n"/>
      <c r="V89" s="111" t="n"/>
      <c r="W89" s="111" t="n"/>
      <c r="X89" s="111" t="n"/>
      <c r="Y89" s="111" t="n"/>
      <c r="Z89" s="111" t="n"/>
      <c r="AA89" s="111" t="n"/>
      <c r="AB89" s="111" t="n"/>
      <c r="AC89" s="111" t="n"/>
    </row>
    <row r="90">
      <c r="A90" s="45">
        <f>AE24</f>
        <v/>
      </c>
      <c r="B90" s="45" t="n"/>
      <c r="C90" s="111" t="n"/>
      <c r="D90" s="112" t="n"/>
      <c r="E90" s="112" t="n"/>
      <c r="F90" s="111" t="n"/>
      <c r="G90" s="111" t="n"/>
      <c r="H90" s="111" t="n"/>
      <c r="I90" s="111" t="n"/>
      <c r="J90" s="111" t="n"/>
      <c r="K90" s="111" t="n"/>
      <c r="L90" s="111" t="n"/>
      <c r="M90" s="111" t="n"/>
      <c r="N90" s="111" t="n"/>
      <c r="O90" s="111" t="n"/>
      <c r="P90" s="111" t="n"/>
      <c r="Q90" s="111" t="n"/>
      <c r="R90" s="111" t="n"/>
      <c r="S90" s="111" t="n"/>
      <c r="T90" s="111" t="n"/>
      <c r="U90" s="111" t="n"/>
      <c r="V90" s="111" t="n"/>
      <c r="W90" s="111" t="n"/>
      <c r="X90" s="111" t="n"/>
      <c r="Y90" s="111" t="n"/>
      <c r="Z90" s="111" t="n"/>
      <c r="AA90" s="111" t="n"/>
      <c r="AB90" s="111" t="n"/>
      <c r="AC90" s="111" t="n"/>
    </row>
    <row r="91">
      <c r="A91" s="45">
        <f>AE25</f>
        <v/>
      </c>
      <c r="B91" s="45" t="n"/>
      <c r="C91" s="111" t="n"/>
      <c r="D91" s="112" t="n"/>
      <c r="E91" s="112" t="n"/>
      <c r="F91" s="111" t="n"/>
      <c r="G91" s="111" t="n"/>
      <c r="H91" s="111" t="n"/>
      <c r="I91" s="111" t="n"/>
      <c r="J91" s="111" t="n"/>
      <c r="K91" s="111" t="n"/>
      <c r="L91" s="111" t="n"/>
      <c r="M91" s="111" t="n"/>
      <c r="N91" s="111" t="n"/>
      <c r="O91" s="111" t="n"/>
      <c r="P91" s="111" t="n"/>
      <c r="Q91" s="111" t="n"/>
      <c r="R91" s="111" t="n"/>
      <c r="S91" s="111" t="n"/>
      <c r="T91" s="111" t="n"/>
      <c r="U91" s="111" t="n"/>
      <c r="V91" s="111" t="n"/>
      <c r="W91" s="111" t="n"/>
      <c r="X91" s="111" t="n"/>
      <c r="Y91" s="111" t="n"/>
      <c r="Z91" s="111" t="n"/>
      <c r="AA91" s="111" t="n"/>
      <c r="AB91" s="111" t="n"/>
      <c r="AC91" s="111" t="n"/>
    </row>
    <row r="92">
      <c r="A92" s="45">
        <f>AE26</f>
        <v/>
      </c>
      <c r="B92" s="45" t="n"/>
      <c r="C92" s="111" t="n"/>
      <c r="D92" s="112" t="n"/>
      <c r="E92" s="112" t="n"/>
      <c r="F92" s="111" t="n"/>
      <c r="G92" s="111" t="n"/>
      <c r="H92" s="111" t="n"/>
      <c r="I92" s="111" t="n"/>
      <c r="J92" s="111" t="n"/>
      <c r="K92" s="111" t="n"/>
      <c r="L92" s="111" t="n"/>
      <c r="M92" s="111" t="n"/>
      <c r="N92" s="111" t="n"/>
      <c r="O92" s="111" t="n"/>
      <c r="P92" s="111" t="n"/>
      <c r="Q92" s="111" t="n"/>
      <c r="R92" s="111" t="n"/>
      <c r="S92" s="111" t="n"/>
      <c r="T92" s="111" t="n"/>
      <c r="U92" s="111" t="n"/>
      <c r="V92" s="111" t="n"/>
      <c r="W92" s="111" t="n"/>
      <c r="X92" s="111" t="n"/>
      <c r="Y92" s="111" t="n"/>
      <c r="Z92" s="111" t="n"/>
      <c r="AA92" s="111" t="n"/>
      <c r="AB92" s="111" t="n"/>
      <c r="AC92" s="111" t="n"/>
    </row>
    <row r="93">
      <c r="A93" s="45">
        <f>AE27</f>
        <v/>
      </c>
      <c r="B93" s="45" t="n"/>
      <c r="C93" s="111" t="n"/>
      <c r="D93" s="112" t="n"/>
      <c r="E93" s="112" t="n"/>
      <c r="F93" s="111" t="n"/>
      <c r="G93" s="111" t="n"/>
      <c r="H93" s="111" t="n"/>
      <c r="I93" s="111" t="n"/>
      <c r="J93" s="111" t="n"/>
      <c r="K93" s="111" t="n"/>
      <c r="L93" s="111" t="n"/>
      <c r="M93" s="111" t="n"/>
      <c r="N93" s="111" t="n"/>
      <c r="O93" s="111" t="n"/>
      <c r="P93" s="111" t="n"/>
      <c r="Q93" s="111" t="n"/>
      <c r="R93" s="111" t="n"/>
      <c r="S93" s="111" t="n"/>
      <c r="T93" s="111" t="n"/>
      <c r="U93" s="111" t="n"/>
      <c r="V93" s="111" t="n"/>
      <c r="W93" s="111" t="n"/>
      <c r="X93" s="111" t="n"/>
      <c r="Y93" s="111" t="n"/>
      <c r="Z93" s="111" t="n"/>
      <c r="AA93" s="111" t="n"/>
      <c r="AB93" s="111" t="n"/>
      <c r="AC93" s="111" t="n"/>
    </row>
    <row r="94">
      <c r="A94" s="45">
        <f>AE28</f>
        <v/>
      </c>
      <c r="B94" s="45" t="n"/>
      <c r="C94" s="111" t="n"/>
      <c r="D94" s="112" t="n"/>
      <c r="E94" s="112" t="n"/>
      <c r="F94" s="111" t="n"/>
      <c r="G94" s="111" t="n"/>
      <c r="H94" s="111" t="n"/>
      <c r="I94" s="111" t="n"/>
      <c r="J94" s="111" t="n"/>
      <c r="K94" s="111" t="n"/>
      <c r="L94" s="111" t="n"/>
      <c r="M94" s="111" t="n"/>
      <c r="N94" s="111" t="n"/>
      <c r="O94" s="111" t="n"/>
      <c r="P94" s="111" t="n"/>
      <c r="Q94" s="111" t="n"/>
      <c r="R94" s="111" t="n"/>
      <c r="S94" s="111" t="n"/>
      <c r="T94" s="111" t="n"/>
      <c r="U94" s="111" t="n"/>
      <c r="V94" s="111" t="n"/>
      <c r="W94" s="111" t="n"/>
      <c r="X94" s="111" t="n"/>
      <c r="Y94" s="111" t="n"/>
      <c r="Z94" s="111" t="n"/>
      <c r="AA94" s="111" t="n"/>
      <c r="AB94" s="111" t="n"/>
      <c r="AC94" s="111" t="n"/>
    </row>
    <row r="95">
      <c r="A95" s="45">
        <f>AE29</f>
        <v/>
      </c>
      <c r="B95" s="45" t="n"/>
      <c r="C95" s="111" t="n"/>
      <c r="D95" s="112" t="n"/>
      <c r="E95" s="112" t="n"/>
      <c r="F95" s="111" t="n"/>
      <c r="G95" s="111" t="n"/>
      <c r="H95" s="111" t="n"/>
      <c r="I95" s="111" t="n"/>
      <c r="J95" s="111" t="n"/>
      <c r="K95" s="111" t="n"/>
      <c r="L95" s="111" t="n"/>
      <c r="M95" s="111" t="n"/>
      <c r="N95" s="111" t="n"/>
      <c r="O95" s="111" t="n"/>
      <c r="P95" s="111" t="n"/>
      <c r="Q95" s="111" t="n"/>
      <c r="R95" s="111" t="n"/>
      <c r="S95" s="111" t="n"/>
      <c r="T95" s="111" t="n"/>
      <c r="U95" s="111" t="n"/>
      <c r="V95" s="111" t="n"/>
      <c r="W95" s="111" t="n"/>
      <c r="X95" s="111" t="n"/>
      <c r="Y95" s="111" t="n"/>
      <c r="Z95" s="111" t="n"/>
      <c r="AA95" s="111" t="n"/>
      <c r="AB95" s="111" t="n"/>
      <c r="AC95" s="111" t="n"/>
    </row>
    <row r="96">
      <c r="A96" s="45">
        <f>AE30</f>
        <v/>
      </c>
      <c r="B96" s="45" t="n"/>
      <c r="C96" s="111" t="n"/>
      <c r="D96" s="112" t="n"/>
      <c r="E96" s="112" t="n"/>
      <c r="F96" s="111" t="n"/>
      <c r="G96" s="111" t="n"/>
      <c r="H96" s="111" t="n"/>
      <c r="I96" s="111" t="n"/>
      <c r="J96" s="111" t="n"/>
      <c r="K96" s="111" t="n"/>
      <c r="L96" s="111" t="n"/>
      <c r="M96" s="111" t="n"/>
      <c r="N96" s="111" t="n"/>
      <c r="O96" s="111" t="n"/>
      <c r="P96" s="111" t="n"/>
      <c r="Q96" s="111" t="n"/>
      <c r="R96" s="111" t="n"/>
      <c r="S96" s="111" t="n"/>
      <c r="T96" s="111" t="n"/>
      <c r="U96" s="111" t="n"/>
      <c r="V96" s="111" t="n"/>
      <c r="W96" s="111" t="n"/>
      <c r="X96" s="111" t="n"/>
      <c r="Y96" s="111" t="n"/>
      <c r="Z96" s="111" t="n"/>
      <c r="AA96" s="111" t="n"/>
      <c r="AB96" s="111" t="n"/>
      <c r="AC96" s="111" t="n"/>
    </row>
    <row r="97">
      <c r="A97" s="45">
        <f>AE31</f>
        <v/>
      </c>
      <c r="B97" s="45" t="n"/>
      <c r="C97" s="111" t="n"/>
      <c r="D97" s="112" t="n"/>
      <c r="E97" s="112" t="n"/>
      <c r="F97" s="111" t="n"/>
      <c r="G97" s="111" t="n"/>
      <c r="H97" s="111" t="n"/>
      <c r="I97" s="111" t="n"/>
      <c r="J97" s="111" t="n"/>
      <c r="K97" s="111" t="n"/>
      <c r="L97" s="111" t="n"/>
      <c r="M97" s="111" t="n"/>
      <c r="N97" s="111" t="n"/>
      <c r="O97" s="111" t="n"/>
      <c r="P97" s="111" t="n"/>
      <c r="Q97" s="111" t="n"/>
      <c r="R97" s="111" t="n"/>
      <c r="S97" s="111" t="n"/>
      <c r="T97" s="111" t="n"/>
      <c r="U97" s="111" t="n"/>
      <c r="V97" s="111" t="n"/>
      <c r="W97" s="111" t="n"/>
      <c r="X97" s="111" t="n"/>
      <c r="Y97" s="111" t="n"/>
      <c r="Z97" s="111" t="n"/>
      <c r="AA97" s="111" t="n"/>
      <c r="AB97" s="111" t="n"/>
      <c r="AC97" s="111" t="n"/>
    </row>
    <row r="98">
      <c r="A98" s="45">
        <f>AE32</f>
        <v/>
      </c>
      <c r="B98" s="45" t="n"/>
      <c r="C98" s="111" t="n"/>
      <c r="D98" s="112" t="n"/>
      <c r="E98" s="112" t="n"/>
      <c r="F98" s="111" t="n"/>
      <c r="G98" s="111" t="n"/>
      <c r="H98" s="111" t="n"/>
      <c r="I98" s="111" t="n"/>
      <c r="J98" s="111" t="n"/>
      <c r="K98" s="111" t="n"/>
      <c r="L98" s="111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</row>
    <row r="99">
      <c r="A99" s="45">
        <f>AE33</f>
        <v/>
      </c>
      <c r="B99" s="45" t="n"/>
      <c r="C99" s="111" t="n"/>
      <c r="D99" s="112" t="n"/>
      <c r="E99" s="112" t="n"/>
      <c r="F99" s="111" t="n"/>
      <c r="G99" s="111" t="n"/>
      <c r="H99" s="111" t="n"/>
      <c r="I99" s="111" t="n"/>
      <c r="J99" s="111" t="n"/>
      <c r="K99" s="111" t="n"/>
      <c r="L99" s="111" t="n"/>
      <c r="M99" s="111" t="n"/>
      <c r="N99" s="111" t="n"/>
      <c r="O99" s="111" t="n"/>
      <c r="P99" s="111" t="n"/>
      <c r="Q99" s="111" t="n"/>
      <c r="R99" s="111" t="n"/>
      <c r="S99" s="111" t="n"/>
      <c r="T99" s="111" t="n"/>
      <c r="U99" s="111" t="n"/>
      <c r="V99" s="111" t="n"/>
      <c r="W99" s="111" t="n"/>
      <c r="X99" s="111" t="n"/>
      <c r="Y99" s="111" t="n"/>
      <c r="Z99" s="111" t="n"/>
      <c r="AA99" s="111" t="n"/>
      <c r="AB99" s="111" t="n"/>
      <c r="AC99" s="111" t="n"/>
    </row>
    <row r="100">
      <c r="A100" s="45">
        <f>AE34</f>
        <v/>
      </c>
      <c r="B100" s="45" t="n"/>
      <c r="C100" s="111" t="n"/>
      <c r="D100" s="112" t="n"/>
      <c r="E100" s="112" t="n"/>
      <c r="F100" s="111" t="n"/>
      <c r="G100" s="111" t="n"/>
      <c r="H100" s="111" t="n"/>
      <c r="I100" s="111" t="n"/>
      <c r="J100" s="111" t="n"/>
      <c r="K100" s="111" t="n"/>
      <c r="L100" s="111" t="n"/>
      <c r="M100" s="111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</row>
    <row r="101">
      <c r="A101" s="80">
        <f>AE35</f>
        <v/>
      </c>
    </row>
  </sheetData>
  <conditionalFormatting sqref="D1">
    <cfRule type="dataBar" priority="13">
      <dataBar>
        <cfvo type="min"/>
        <cfvo type="max"/>
        <color rgb="FFFFB628"/>
      </dataBar>
    </cfRule>
  </conditionalFormatting>
  <conditionalFormatting sqref="E1">
    <cfRule type="dataBar" priority="16">
      <dataBar>
        <cfvo type="min"/>
        <cfvo type="max"/>
        <color rgb="FFFFB628"/>
      </dataBar>
    </cfRule>
  </conditionalFormatting>
  <conditionalFormatting sqref="F1:AC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0">
      <dataBar>
        <cfvo type="min"/>
        <cfvo type="max"/>
        <color rgb="FFFFB628"/>
      </dataBar>
    </cfRule>
  </conditionalFormatting>
  <conditionalFormatting sqref="E2">
    <cfRule type="dataBar" priority="12">
      <dataBar>
        <cfvo type="min"/>
        <cfvo type="max"/>
        <color rgb="FFFFB628"/>
      </dataBar>
    </cfRule>
  </conditionalFormatting>
  <conditionalFormatting sqref="F2:AC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22">
      <dataBar>
        <cfvo type="min"/>
        <cfvo type="max"/>
        <color rgb="FFFFB628"/>
      </dataBar>
    </cfRule>
  </conditionalFormatting>
  <conditionalFormatting sqref="D3">
    <cfRule type="dataBar" priority="14">
      <dataBar>
        <cfvo type="min"/>
        <cfvo type="max"/>
        <color rgb="FFFFB628"/>
      </dataBar>
    </cfRule>
  </conditionalFormatting>
  <conditionalFormatting sqref="E3">
    <cfRule type="dataBar" priority="17">
      <dataBar>
        <cfvo type="min"/>
        <cfvo type="max"/>
        <color rgb="FFFFB628"/>
      </dataBar>
    </cfRule>
  </conditionalFormatting>
  <conditionalFormatting sqref="C1:C2">
    <cfRule type="dataBar" priority="21">
      <dataBar>
        <cfvo type="min"/>
        <cfvo type="max"/>
        <color rgb="FFFFB628"/>
      </dataBar>
    </cfRule>
  </conditionalFormatting>
  <conditionalFormatting sqref="C64:C65">
    <cfRule type="dataBar" priority="3">
      <dataBar>
        <cfvo type="min"/>
        <cfvo type="max"/>
        <color rgb="FFFFB628"/>
      </dataBar>
    </cfRule>
  </conditionalFormatting>
  <conditionalFormatting sqref="D4:D63">
    <cfRule type="dataBar" priority="9">
      <dataBar>
        <cfvo type="min"/>
        <cfvo type="max"/>
        <color rgb="FFFFB628"/>
      </dataBar>
    </cfRule>
  </conditionalFormatting>
  <conditionalFormatting sqref="D64:D65">
    <cfRule type="dataBar" priority="1">
      <dataBar>
        <cfvo type="min"/>
        <cfvo type="max"/>
        <color rgb="FFFFB628"/>
      </dataBar>
    </cfRule>
  </conditionalFormatting>
  <conditionalFormatting sqref="E4:E63">
    <cfRule type="dataBar" priority="11">
      <dataBar>
        <cfvo type="min"/>
        <cfvo type="max"/>
        <color rgb="FFFFB628"/>
      </dataBar>
    </cfRule>
  </conditionalFormatting>
  <conditionalFormatting sqref="E64:E65">
    <cfRule type="dataBar" priority="2">
      <dataBar>
        <cfvo type="min"/>
        <cfvo type="max"/>
        <color rgb="FFFFB628"/>
      </dataBar>
    </cfRule>
  </conditionalFormatting>
  <conditionalFormatting sqref="AD46:AD47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4:AD6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:AC63 F66:AD69 F101:AD1048576 AD3:AD45 AD58:AD63 AD70:AD10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9 C80:C1048576">
    <cfRule type="dataBar" priority="31">
      <dataBar>
        <cfvo type="min"/>
        <cfvo type="max"/>
        <color rgb="FFFFB628"/>
      </dataBar>
    </cfRule>
  </conditionalFormatting>
  <conditionalFormatting sqref="AF4:BC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C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69 D80:D1048576">
    <cfRule type="dataBar" priority="15">
      <dataBar>
        <cfvo type="min"/>
        <cfvo type="max"/>
        <color rgb="FFFFB628"/>
      </dataBar>
    </cfRule>
  </conditionalFormatting>
  <conditionalFormatting sqref="E66:E69 E80:E1048576">
    <cfRule type="dataBar" priority="18">
      <dataBar>
        <cfvo type="min"/>
        <cfvo type="max"/>
        <color rgb="FFFFB628"/>
      </dataBar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>
  <sheetPr codeName="Sheet8">
    <outlinePr summaryBelow="1" summaryRight="1"/>
    <pageSetUpPr/>
  </sheetPr>
  <dimension ref="A1:BF128"/>
  <sheetViews>
    <sheetView zoomScale="70" zoomScaleNormal="70" workbookViewId="0">
      <pane xSplit="5" ySplit="3" topLeftCell="W4" activePane="bottomRight" state="frozen"/>
      <selection activeCell="A1" sqref="A1"/>
      <selection pane="topRight" activeCell="A1" sqref="A1"/>
      <selection pane="bottomLeft" activeCell="A1" sqref="A1"/>
      <selection pane="bottomRight" activeCell="AG4" sqref="AG4:BD34"/>
    </sheetView>
  </sheetViews>
  <sheetFormatPr baseColWidth="8" defaultColWidth="9.703703703703701" defaultRowHeight="22" customHeight="1"/>
  <cols>
    <col width="11.4722222222222" customWidth="1" style="113" min="1" max="1"/>
    <col width="9.703703703703701" customWidth="1" style="113" min="2" max="2"/>
    <col width="8.25" customWidth="1" style="89" min="3" max="5"/>
    <col width="9.703703703703701" customWidth="1" style="22" min="6" max="29"/>
    <col width="9.703703703703701" customWidth="1" style="22" min="30" max="30"/>
    <col width="9.703703703703701" customWidth="1" style="104" min="31" max="31"/>
    <col width="9.703703703703701" customWidth="1" style="22" min="32" max="32"/>
    <col width="9.703703703703701" customWidth="1" style="105" min="33" max="56"/>
    <col width="9.703703703703701" customWidth="1" style="22" min="57" max="16384"/>
  </cols>
  <sheetData>
    <row r="1">
      <c r="B1" s="113" t="inlineStr">
        <is>
          <t>日前</t>
        </is>
      </c>
      <c r="C1" s="91">
        <f>IFERROR(AVERAGE(F1:AC1),"")</f>
        <v/>
      </c>
      <c r="D1" s="91">
        <f>IFERROR(MAX(F1:AC1),"")</f>
        <v/>
      </c>
      <c r="E1" s="91">
        <f>IFERROR(MIN(F1:AC1),"")</f>
        <v/>
      </c>
      <c r="F1" s="104">
        <f>AVERAGEIFS(F$3:F$63,$B$3:$B$63,"日前")</f>
        <v/>
      </c>
      <c r="G1" s="104">
        <f>AVERAGEIFS(G$3:G$63,$B$3:$B$63,"日前")</f>
        <v/>
      </c>
      <c r="H1" s="104">
        <f>AVERAGEIFS(H$3:H$63,$B$3:$B$63,"日前")</f>
        <v/>
      </c>
      <c r="I1" s="104">
        <f>AVERAGEIFS(I$4:I$63,$B$4:$B$63,"日前")</f>
        <v/>
      </c>
      <c r="J1" s="104">
        <f>AVERAGEIFS(J$4:J$63,$B$4:$B$63,"日前")</f>
        <v/>
      </c>
      <c r="K1" s="104">
        <f>AVERAGEIFS(K$4:K$63,$B$4:$B$63,"日前")</f>
        <v/>
      </c>
      <c r="L1" s="104">
        <f>AVERAGEIFS(L$4:L$63,$B$4:$B$63,"日前")</f>
        <v/>
      </c>
      <c r="M1" s="104">
        <f>AVERAGEIFS(M$4:M$63,$B$4:$B$63,"日前")</f>
        <v/>
      </c>
      <c r="N1" s="104">
        <f>AVERAGEIFS(N$4:N$63,$B$4:$B$63,"日前")</f>
        <v/>
      </c>
      <c r="O1" s="104">
        <f>AVERAGEIFS(O$4:O$63,$B$4:$B$63,"日前")</f>
        <v/>
      </c>
      <c r="P1" s="104">
        <f>AVERAGEIFS(P$4:P$63,$B$4:$B$63,"日前")</f>
        <v/>
      </c>
      <c r="Q1" s="104">
        <f>AVERAGEIFS(Q$4:Q$63,$B$4:$B$63,"日前")</f>
        <v/>
      </c>
      <c r="R1" s="104">
        <f>AVERAGEIFS(R$4:R$63,$B$4:$B$63,"日前")</f>
        <v/>
      </c>
      <c r="S1" s="104">
        <f>AVERAGEIFS(S$4:S$63,$B$4:$B$63,"日前")</f>
        <v/>
      </c>
      <c r="T1" s="104">
        <f>AVERAGEIFS(T$4:T$63,$B$4:$B$63,"日前")</f>
        <v/>
      </c>
      <c r="U1" s="104">
        <f>AVERAGEIFS(U$4:U$63,$B$4:$B$63,"日前")</f>
        <v/>
      </c>
      <c r="V1" s="104">
        <f>AVERAGEIFS(V$4:V$63,$B$4:$B$63,"日前")</f>
        <v/>
      </c>
      <c r="W1" s="104">
        <f>AVERAGEIFS(W$4:W$63,$B$4:$B$63,"日前")</f>
        <v/>
      </c>
      <c r="X1" s="104">
        <f>AVERAGEIFS(X$4:X$63,$B$4:$B$63,"日前")</f>
        <v/>
      </c>
      <c r="Y1" s="104">
        <f>AVERAGEIFS(Y$4:Y$63,$B$4:$B$63,"日前")</f>
        <v/>
      </c>
      <c r="Z1" s="104">
        <f>AVERAGEIFS(Z$4:Z$63,$B$4:$B$63,"日前")</f>
        <v/>
      </c>
      <c r="AA1" s="104">
        <f>AVERAGEIFS(AA$4:AA$63,$B$4:$B$63,"日前")</f>
        <v/>
      </c>
      <c r="AB1" s="104">
        <f>AVERAGEIFS(AB$4:AB$63,$B$4:$B$63,"日前")</f>
        <v/>
      </c>
      <c r="AC1" s="104">
        <f>AVERAGEIFS(AC$4:AC$63,$B$4:$B$63,"日前")</f>
        <v/>
      </c>
      <c r="AD1" s="104" t="n"/>
      <c r="AG1" s="105">
        <f>COUNTIF(AG4:AG33,"&gt;0")/COUNT(AG4:AG33)</f>
        <v/>
      </c>
      <c r="AH1" s="105">
        <f>COUNTIF(AH4:AH33,"&gt;0")/COUNT(AH4:AH33)</f>
        <v/>
      </c>
      <c r="AI1" s="105">
        <f>COUNTIF(AI4:AI33,"&gt;0")/COUNT(AI4:AI33)</f>
        <v/>
      </c>
      <c r="AJ1" s="105">
        <f>COUNTIF(AJ4:AJ33,"&gt;0")/COUNT(AJ4:AJ33)</f>
        <v/>
      </c>
      <c r="AK1" s="105">
        <f>COUNTIF(AK4:AK33,"&gt;0")/COUNT(AK4:AK33)</f>
        <v/>
      </c>
      <c r="AL1" s="105">
        <f>COUNTIF(AL4:AL33,"&gt;0")/COUNT(AL4:AL33)</f>
        <v/>
      </c>
      <c r="AM1" s="105">
        <f>COUNTIF(AM4:AM33,"&gt;0")/COUNT(AM4:AM33)</f>
        <v/>
      </c>
      <c r="AN1" s="105">
        <f>COUNTIF(AN4:AN33,"&gt;0")/COUNT(AN4:AN33)</f>
        <v/>
      </c>
      <c r="AO1" s="105">
        <f>COUNTIF(AO4:AO33,"&gt;0")/COUNT(AO4:AO33)</f>
        <v/>
      </c>
      <c r="AP1" s="105">
        <f>COUNTIF(AP4:AP33,"&gt;0")/COUNT(AP4:AP33)</f>
        <v/>
      </c>
      <c r="AQ1" s="105">
        <f>COUNTIF(AQ4:AQ33,"&gt;0")/COUNT(AQ4:AQ33)</f>
        <v/>
      </c>
      <c r="AR1" s="105">
        <f>COUNTIF(AR4:AR33,"&gt;0")/COUNT(AR4:AR33)</f>
        <v/>
      </c>
      <c r="AS1" s="105">
        <f>COUNTIF(AS4:AS33,"&gt;0")/COUNT(AS4:AS33)</f>
        <v/>
      </c>
      <c r="AT1" s="105">
        <f>COUNTIF(AT4:AT33,"&gt;0")/COUNT(AT4:AT33)</f>
        <v/>
      </c>
      <c r="AU1" s="105">
        <f>COUNTIF(AU4:AU33,"&gt;0")/COUNT(AU4:AU33)</f>
        <v/>
      </c>
      <c r="AV1" s="105">
        <f>COUNTIF(AV4:AV33,"&gt;0")/COUNT(AV4:AV33)</f>
        <v/>
      </c>
      <c r="AW1" s="105">
        <f>COUNTIF(AW4:AW33,"&gt;0")/COUNT(AW4:AW33)</f>
        <v/>
      </c>
      <c r="AX1" s="105">
        <f>COUNTIF(AX4:AX33,"&gt;0")/COUNT(AX4:AX33)</f>
        <v/>
      </c>
      <c r="AY1" s="105">
        <f>COUNTIF(AY4:AY33,"&gt;0")/COUNT(AY4:AY33)</f>
        <v/>
      </c>
      <c r="AZ1" s="105">
        <f>COUNTIF(AZ4:AZ33,"&gt;0")/COUNT(AZ4:AZ33)</f>
        <v/>
      </c>
      <c r="BA1" s="105">
        <f>COUNTIF(BA4:BA33,"&gt;0")/COUNT(BA4:BA33)</f>
        <v/>
      </c>
      <c r="BB1" s="105">
        <f>COUNTIF(BB4:BB33,"&gt;0")/COUNT(BB4:BB33)</f>
        <v/>
      </c>
      <c r="BC1" s="105">
        <f>COUNTIF(BC4:BC33,"&gt;0")/COUNT(BC4:BC33)</f>
        <v/>
      </c>
      <c r="BD1" s="105">
        <f>COUNTIF(BD4:BD33,"&gt;0")/COUNT(BD4:BD33)</f>
        <v/>
      </c>
    </row>
    <row r="2">
      <c r="B2" s="113" t="inlineStr">
        <is>
          <t>实时</t>
        </is>
      </c>
      <c r="C2" s="91">
        <f>IFERROR(AVERAGE(F2:AC2),"")</f>
        <v/>
      </c>
      <c r="D2" s="91">
        <f>IFERROR(MAX(F2:AC2),"")</f>
        <v/>
      </c>
      <c r="E2" s="91">
        <f>IFERROR(MIN(F2:AC2),"")</f>
        <v/>
      </c>
      <c r="F2" s="104">
        <f>AVERAGEIFS(F$3:F$63,$B$3:$B$63,"实时")</f>
        <v/>
      </c>
      <c r="G2" s="104">
        <f>AVERAGEIFS(G$3:G$63,$B$3:$B$63,"实时")</f>
        <v/>
      </c>
      <c r="H2" s="104">
        <f>AVERAGEIFS(H$3:H$63,$B$3:$B$63,"实时")</f>
        <v/>
      </c>
      <c r="I2" s="104">
        <f>AVERAGEIFS(I$4:I$63,$B$4:$B$63,"实时")</f>
        <v/>
      </c>
      <c r="J2" s="104">
        <f>AVERAGEIFS(J$4:J$63,$B$4:$B$63,"实时")</f>
        <v/>
      </c>
      <c r="K2" s="104">
        <f>AVERAGEIFS(K$4:K$63,$B$4:$B$63,"实时")</f>
        <v/>
      </c>
      <c r="L2" s="104">
        <f>AVERAGEIFS(L$4:L$63,$B$4:$B$63,"实时")</f>
        <v/>
      </c>
      <c r="M2" s="104">
        <f>AVERAGEIFS(M$4:M$63,$B$4:$B$63,"实时")</f>
        <v/>
      </c>
      <c r="N2" s="104">
        <f>AVERAGEIFS(N$4:N$63,$B$4:$B$63,"实时")</f>
        <v/>
      </c>
      <c r="O2" s="104">
        <f>AVERAGEIFS(O$4:O$63,$B$4:$B$63,"实时")</f>
        <v/>
      </c>
      <c r="P2" s="104">
        <f>AVERAGEIFS(P$4:P$63,$B$4:$B$63,"实时")</f>
        <v/>
      </c>
      <c r="Q2" s="104">
        <f>AVERAGEIFS(Q$4:Q$63,$B$4:$B$63,"实时")</f>
        <v/>
      </c>
      <c r="R2" s="104">
        <f>AVERAGEIFS(R$4:R$63,$B$4:$B$63,"实时")</f>
        <v/>
      </c>
      <c r="S2" s="104">
        <f>AVERAGEIFS(S$4:S$63,$B$4:$B$63,"实时")</f>
        <v/>
      </c>
      <c r="T2" s="104">
        <f>AVERAGEIFS(T$4:T$63,$B$4:$B$63,"实时")</f>
        <v/>
      </c>
      <c r="U2" s="104">
        <f>AVERAGEIFS(U$4:U$63,$B$4:$B$63,"实时")</f>
        <v/>
      </c>
      <c r="V2" s="104">
        <f>AVERAGEIFS(V$4:V$63,$B$4:$B$63,"实时")</f>
        <v/>
      </c>
      <c r="W2" s="104">
        <f>AVERAGEIFS(W$4:W$63,$B$4:$B$63,"实时")</f>
        <v/>
      </c>
      <c r="X2" s="104">
        <f>AVERAGEIFS(X$4:X$63,$B$4:$B$63,"实时")</f>
        <v/>
      </c>
      <c r="Y2" s="104">
        <f>AVERAGEIFS(Y$4:Y$63,$B$4:$B$63,"实时")</f>
        <v/>
      </c>
      <c r="Z2" s="104">
        <f>AVERAGEIFS(Z$4:Z$63,$B$4:$B$63,"实时")</f>
        <v/>
      </c>
      <c r="AA2" s="104">
        <f>AVERAGEIFS(AA$4:AA$63,$B$4:$B$63,"实时")</f>
        <v/>
      </c>
      <c r="AB2" s="104">
        <f>AVERAGEIFS(AB$4:AB$63,$B$4:$B$63,"实时")</f>
        <v/>
      </c>
      <c r="AC2" s="104">
        <f>AVERAGEIFS(AC$4:AC$63,$B$4:$B$63,"实时")</f>
        <v/>
      </c>
      <c r="AD2" s="22" t="n"/>
      <c r="AE2" s="104">
        <f>AVERAGE(P2:Q2,T2:X2)-AVERAGE(F2:N2)</f>
        <v/>
      </c>
      <c r="AG2" s="105">
        <f>SUM(AG4:AG34)</f>
        <v/>
      </c>
      <c r="AH2" s="105">
        <f>SUM(AH4:AH34)</f>
        <v/>
      </c>
      <c r="AI2" s="105">
        <f>SUM(AI4:AI34)</f>
        <v/>
      </c>
      <c r="AJ2" s="105">
        <f>SUM(AJ4:AJ34)</f>
        <v/>
      </c>
      <c r="AK2" s="105">
        <f>SUM(AK4:AK34)</f>
        <v/>
      </c>
      <c r="AL2" s="105">
        <f>SUM(AL4:AL34)</f>
        <v/>
      </c>
      <c r="AM2" s="105">
        <f>SUM(AM4:AM34)</f>
        <v/>
      </c>
      <c r="AN2" s="105">
        <f>SUM(AN4:AN34)</f>
        <v/>
      </c>
      <c r="AO2" s="105">
        <f>SUM(AO4:AO34)</f>
        <v/>
      </c>
      <c r="AP2" s="105">
        <f>SUM(AP4:AP34)</f>
        <v/>
      </c>
      <c r="AQ2" s="105">
        <f>SUM(AQ4:AQ34)</f>
        <v/>
      </c>
      <c r="AR2" s="105">
        <f>SUM(AR4:AR34)</f>
        <v/>
      </c>
      <c r="AS2" s="105">
        <f>SUM(AS4:AS34)</f>
        <v/>
      </c>
      <c r="AT2" s="105">
        <f>SUM(AT4:AT34)</f>
        <v/>
      </c>
      <c r="AU2" s="105">
        <f>SUM(AU4:AU34)</f>
        <v/>
      </c>
      <c r="AV2" s="105">
        <f>SUM(AV4:AV34)</f>
        <v/>
      </c>
      <c r="AW2" s="105">
        <f>SUM(AW4:AW34)</f>
        <v/>
      </c>
      <c r="AX2" s="105">
        <f>SUM(AX4:AX34)</f>
        <v/>
      </c>
      <c r="AY2" s="105">
        <f>SUM(AY4:AY34)</f>
        <v/>
      </c>
      <c r="AZ2" s="105">
        <f>SUM(AZ4:AZ34)</f>
        <v/>
      </c>
      <c r="BA2" s="105">
        <f>SUM(BA4:BA34)</f>
        <v/>
      </c>
      <c r="BB2" s="105">
        <f>SUM(BB4:BB34)</f>
        <v/>
      </c>
      <c r="BC2" s="105">
        <f>SUM(BC4:BC34)</f>
        <v/>
      </c>
      <c r="BD2" s="105">
        <f>SUM(BD4:BD34)</f>
        <v/>
      </c>
    </row>
    <row r="3" customFormat="1" s="21">
      <c r="A3" s="114" t="inlineStr">
        <is>
          <t>日期</t>
        </is>
      </c>
      <c r="B3" s="114" t="inlineStr">
        <is>
          <t>类别</t>
        </is>
      </c>
      <c r="C3" s="95" t="inlineStr">
        <is>
          <t>合计</t>
        </is>
      </c>
      <c r="D3" s="95" t="inlineStr">
        <is>
          <t>最大</t>
        </is>
      </c>
      <c r="E3" s="95" t="inlineStr">
        <is>
          <t>最小</t>
        </is>
      </c>
      <c r="F3" s="15" t="n">
        <v>0</v>
      </c>
      <c r="G3" s="15" t="n">
        <v>1</v>
      </c>
      <c r="H3" s="15" t="n">
        <v>2</v>
      </c>
      <c r="I3" s="15" t="n">
        <v>3</v>
      </c>
      <c r="J3" s="15" t="n">
        <v>4</v>
      </c>
      <c r="K3" s="15" t="n">
        <v>5</v>
      </c>
      <c r="L3" s="15" t="n">
        <v>6</v>
      </c>
      <c r="M3" s="15" t="n">
        <v>7</v>
      </c>
      <c r="N3" s="15" t="n">
        <v>8</v>
      </c>
      <c r="O3" s="15" t="n">
        <v>9</v>
      </c>
      <c r="P3" s="15" t="n">
        <v>10</v>
      </c>
      <c r="Q3" s="15" t="n">
        <v>11</v>
      </c>
      <c r="R3" s="15" t="n">
        <v>12</v>
      </c>
      <c r="S3" s="15" t="n">
        <v>13</v>
      </c>
      <c r="T3" s="15" t="n">
        <v>14</v>
      </c>
      <c r="U3" s="15" t="n">
        <v>15</v>
      </c>
      <c r="V3" s="15" t="n">
        <v>16</v>
      </c>
      <c r="W3" s="15" t="n">
        <v>17</v>
      </c>
      <c r="X3" s="15" t="n">
        <v>18</v>
      </c>
      <c r="Y3" s="15" t="n">
        <v>19</v>
      </c>
      <c r="Z3" s="15" t="n">
        <v>20</v>
      </c>
      <c r="AA3" s="15" t="n">
        <v>21</v>
      </c>
      <c r="AB3" s="15" t="n">
        <v>22</v>
      </c>
      <c r="AC3" s="15" t="n">
        <v>23</v>
      </c>
      <c r="AD3" s="21" t="n"/>
      <c r="AE3" s="115" t="inlineStr">
        <is>
          <t>峰谷价差</t>
        </is>
      </c>
      <c r="AF3" s="21" t="n"/>
      <c r="AG3" s="116" t="inlineStr">
        <is>
          <t>0时</t>
        </is>
      </c>
      <c r="AH3" s="116" t="inlineStr">
        <is>
          <t>1时</t>
        </is>
      </c>
      <c r="AI3" s="116" t="inlineStr">
        <is>
          <t>2时</t>
        </is>
      </c>
      <c r="AJ3" s="116" t="inlineStr">
        <is>
          <t>3时</t>
        </is>
      </c>
      <c r="AK3" s="116" t="inlineStr">
        <is>
          <t>4时</t>
        </is>
      </c>
      <c r="AL3" s="116" t="inlineStr">
        <is>
          <t>5时</t>
        </is>
      </c>
      <c r="AM3" s="116" t="inlineStr">
        <is>
          <t>6时</t>
        </is>
      </c>
      <c r="AN3" s="116" t="inlineStr">
        <is>
          <t>7时</t>
        </is>
      </c>
      <c r="AO3" s="116" t="inlineStr">
        <is>
          <t>8时</t>
        </is>
      </c>
      <c r="AP3" s="116" t="inlineStr">
        <is>
          <t>9时</t>
        </is>
      </c>
      <c r="AQ3" s="116" t="inlineStr">
        <is>
          <t>10时</t>
        </is>
      </c>
      <c r="AR3" s="116" t="inlineStr">
        <is>
          <t>11时</t>
        </is>
      </c>
      <c r="AS3" s="116" t="inlineStr">
        <is>
          <t>12时</t>
        </is>
      </c>
      <c r="AT3" s="116" t="inlineStr">
        <is>
          <t>13时</t>
        </is>
      </c>
      <c r="AU3" s="116" t="inlineStr">
        <is>
          <t>14时</t>
        </is>
      </c>
      <c r="AV3" s="116" t="inlineStr">
        <is>
          <t>15时</t>
        </is>
      </c>
      <c r="AW3" s="116" t="inlineStr">
        <is>
          <t>16时</t>
        </is>
      </c>
      <c r="AX3" s="116" t="inlineStr">
        <is>
          <t>17时</t>
        </is>
      </c>
      <c r="AY3" s="116" t="inlineStr">
        <is>
          <t>18时</t>
        </is>
      </c>
      <c r="AZ3" s="116" t="inlineStr">
        <is>
          <t>19时</t>
        </is>
      </c>
      <c r="BA3" s="116" t="inlineStr">
        <is>
          <t>20时</t>
        </is>
      </c>
      <c r="BB3" s="116" t="inlineStr">
        <is>
          <t>21时</t>
        </is>
      </c>
      <c r="BC3" s="116" t="inlineStr">
        <is>
          <t>22时</t>
        </is>
      </c>
      <c r="BD3" s="116" t="inlineStr">
        <is>
          <t>23时</t>
        </is>
      </c>
    </row>
    <row r="4">
      <c r="A4" s="97">
        <f>统调负荷24小时!A4</f>
        <v/>
      </c>
      <c r="B4" s="117" t="inlineStr">
        <is>
          <t>日前</t>
        </is>
      </c>
      <c r="C4" s="91">
        <f>IFERROR(AVERAGE(F4:AC4),"")</f>
        <v/>
      </c>
      <c r="D4" s="91">
        <f>IFERROR(MAX(F4:AC4),"")</f>
        <v/>
      </c>
      <c r="E4" s="91">
        <f>IFERROR(MIN(F4:AC4),"")</f>
        <v/>
      </c>
      <c r="F4" s="104">
        <f>IFERROR(AVERAGEIFS(统调负荷!$AB:$AB,统调负荷!$B:$B,F$3,统调负荷!$C:$C,$A4),"")</f>
        <v/>
      </c>
      <c r="G4" s="104">
        <f>IFERROR(AVERAGEIFS(统调负荷!$AB:$AB,统调负荷!$B:$B,G$3,统调负荷!$C:$C,$A4),"")</f>
        <v/>
      </c>
      <c r="H4" s="104">
        <f>IFERROR(AVERAGEIFS(统调负荷!$AB:$AB,统调负荷!$B:$B,H$3,统调负荷!$C:$C,$A4),"")</f>
        <v/>
      </c>
      <c r="I4" s="104">
        <f>IFERROR(AVERAGEIFS(统调负荷!$AB:$AB,统调负荷!$B:$B,I$3,统调负荷!$C:$C,$A4),"")</f>
        <v/>
      </c>
      <c r="J4" s="104">
        <f>IFERROR(AVERAGEIFS(统调负荷!$AB:$AB,统调负荷!$B:$B,J$3,统调负荷!$C:$C,$A4),"")</f>
        <v/>
      </c>
      <c r="K4" s="104">
        <f>IFERROR(AVERAGEIFS(统调负荷!$AB:$AB,统调负荷!$B:$B,K$3,统调负荷!$C:$C,$A4),"")</f>
        <v/>
      </c>
      <c r="L4" s="104">
        <f>IFERROR(AVERAGEIFS(统调负荷!$AB:$AB,统调负荷!$B:$B,L$3,统调负荷!$C:$C,$A4),"")</f>
        <v/>
      </c>
      <c r="M4" s="104">
        <f>IFERROR(AVERAGEIFS(统调负荷!$AB:$AB,统调负荷!$B:$B,M$3,统调负荷!$C:$C,$A4),"")</f>
        <v/>
      </c>
      <c r="N4" s="104">
        <f>IFERROR(AVERAGEIFS(统调负荷!$AB:$AB,统调负荷!$B:$B,N$3,统调负荷!$C:$C,$A4),"")</f>
        <v/>
      </c>
      <c r="O4" s="104">
        <f>IFERROR(AVERAGEIFS(统调负荷!$AB:$AB,统调负荷!$B:$B,O$3,统调负荷!$C:$C,$A4),"")</f>
        <v/>
      </c>
      <c r="P4" s="104">
        <f>IFERROR(AVERAGEIFS(统调负荷!$AB:$AB,统调负荷!$B:$B,P$3,统调负荷!$C:$C,$A4),"")</f>
        <v/>
      </c>
      <c r="Q4" s="104">
        <f>IFERROR(AVERAGEIFS(统调负荷!$AB:$AB,统调负荷!$B:$B,Q$3,统调负荷!$C:$C,$A4),"")</f>
        <v/>
      </c>
      <c r="R4" s="104">
        <f>IFERROR(AVERAGEIFS(统调负荷!$AB:$AB,统调负荷!$B:$B,R$3,统调负荷!$C:$C,$A4),"")</f>
        <v/>
      </c>
      <c r="S4" s="104">
        <f>IFERROR(AVERAGEIFS(统调负荷!$AB:$AB,统调负荷!$B:$B,S$3,统调负荷!$C:$C,$A4),"")</f>
        <v/>
      </c>
      <c r="T4" s="104">
        <f>IFERROR(AVERAGEIFS(统调负荷!$AB:$AB,统调负荷!$B:$B,T$3,统调负荷!$C:$C,$A4),"")</f>
        <v/>
      </c>
      <c r="U4" s="104">
        <f>IFERROR(AVERAGEIFS(统调负荷!$AB:$AB,统调负荷!$B:$B,U$3,统调负荷!$C:$C,$A4),"")</f>
        <v/>
      </c>
      <c r="V4" s="104">
        <f>IFERROR(AVERAGEIFS(统调负荷!$AB:$AB,统调负荷!$B:$B,V$3,统调负荷!$C:$C,$A4),"")</f>
        <v/>
      </c>
      <c r="W4" s="104">
        <f>IFERROR(AVERAGEIFS(统调负荷!$AB:$AB,统调负荷!$B:$B,W$3,统调负荷!$C:$C,$A4),"")</f>
        <v/>
      </c>
      <c r="X4" s="104">
        <f>IFERROR(AVERAGEIFS(统调负荷!$AB:$AB,统调负荷!$B:$B,X$3,统调负荷!$C:$C,$A4),"")</f>
        <v/>
      </c>
      <c r="Y4" s="104">
        <f>IFERROR(AVERAGEIFS(统调负荷!$AB:$AB,统调负荷!$B:$B,Y$3,统调负荷!$C:$C,$A4),"")</f>
        <v/>
      </c>
      <c r="Z4" s="104">
        <f>IFERROR(AVERAGEIFS(统调负荷!$AB:$AB,统调负荷!$B:$B,Z$3,统调负荷!$C:$C,$A4),"")</f>
        <v/>
      </c>
      <c r="AA4" s="104">
        <f>IFERROR(AVERAGEIFS(统调负荷!$AB:$AB,统调负荷!$B:$B,AA$3,统调负荷!$C:$C,$A4),"")</f>
        <v/>
      </c>
      <c r="AB4" s="104">
        <f>IFERROR(AVERAGEIFS(统调负荷!$AB:$AB,统调负荷!$B:$B,AB$3,统调负荷!$C:$C,$A4),"")</f>
        <v/>
      </c>
      <c r="AC4" s="104">
        <f>IFERROR(AVERAGEIFS(统调负荷!$AB:$AB,统调负荷!$B:$B,AC$3,统调负荷!$C:$C,$A4),"")</f>
        <v/>
      </c>
      <c r="AD4" s="22" t="n"/>
      <c r="AE4" s="104">
        <f>IFERROR(AVERAGE(P4:Q4,T4:X4)-AVERAGE(F4:N4),"")</f>
        <v/>
      </c>
      <c r="AF4" s="23">
        <f>检修、备用和必开!$A2</f>
        <v/>
      </c>
      <c r="AG4" s="105">
        <f>IFERROR(OFFSET($A$3,ROW(AF1)*2,COLUMN(E3))-OFFSET($A$3,ROW(AF1)*2-1,COLUMN(E3)),"")</f>
        <v/>
      </c>
      <c r="AH4" s="105">
        <f>IFERROR(OFFSET($A$3,ROW(AG1)*2,COLUMN(F3))-OFFSET($A$3,ROW(AG1)*2-1,COLUMN(F3)),"")</f>
        <v/>
      </c>
      <c r="AI4" s="105">
        <f>IFERROR(OFFSET($A$3,ROW(AH1)*2,COLUMN(G3))-OFFSET($A$3,ROW(AH1)*2-1,COLUMN(G3)),"")</f>
        <v/>
      </c>
      <c r="AJ4" s="105">
        <f>IFERROR(OFFSET($A$3,ROW(AI1)*2,COLUMN(H3))-OFFSET($A$3,ROW(AI1)*2-1,COLUMN(H3)),"")</f>
        <v/>
      </c>
      <c r="AK4" s="105">
        <f>IFERROR(OFFSET($A$3,ROW(AJ1)*2,COLUMN(I3))-OFFSET($A$3,ROW(AJ1)*2-1,COLUMN(I3)),"")</f>
        <v/>
      </c>
      <c r="AL4" s="105">
        <f>IFERROR(OFFSET($A$3,ROW(AK1)*2,COLUMN(J3))-OFFSET($A$3,ROW(AK1)*2-1,COLUMN(J3)),"")</f>
        <v/>
      </c>
      <c r="AM4" s="105">
        <f>IFERROR(OFFSET($A$3,ROW(AL1)*2,COLUMN(K3))-OFFSET($A$3,ROW(AL1)*2-1,COLUMN(K3)),"")</f>
        <v/>
      </c>
      <c r="AN4" s="105">
        <f>IFERROR(OFFSET($A$3,ROW(AM1)*2,COLUMN(L3))-OFFSET($A$3,ROW(AM1)*2-1,COLUMN(L3)),"")</f>
        <v/>
      </c>
      <c r="AO4" s="105">
        <f>IFERROR(OFFSET($A$3,ROW(AN1)*2,COLUMN(M3))-OFFSET($A$3,ROW(AN1)*2-1,COLUMN(M3)),"")</f>
        <v/>
      </c>
      <c r="AP4" s="105">
        <f>IFERROR(OFFSET($A$3,ROW(AO1)*2,COLUMN(N3))-OFFSET($A$3,ROW(AO1)*2-1,COLUMN(N3)),"")</f>
        <v/>
      </c>
      <c r="AQ4" s="105">
        <f>IFERROR(OFFSET($A$3,ROW(AP1)*2,COLUMN(O3))-OFFSET($A$3,ROW(AP1)*2-1,COLUMN(O3)),"")</f>
        <v/>
      </c>
      <c r="AR4" s="105">
        <f>IFERROR(OFFSET($A$3,ROW(AQ1)*2,COLUMN(P3))-OFFSET($A$3,ROW(AQ1)*2-1,COLUMN(P3)),"")</f>
        <v/>
      </c>
      <c r="AS4" s="105">
        <f>IFERROR(OFFSET($A$3,ROW(AR1)*2,COLUMN(Q3))-OFFSET($A$3,ROW(AR1)*2-1,COLUMN(Q3)),"")</f>
        <v/>
      </c>
      <c r="AT4" s="105">
        <f>IFERROR(OFFSET($A$3,ROW(AS1)*2,COLUMN(R3))-OFFSET($A$3,ROW(AS1)*2-1,COLUMN(R3)),"")</f>
        <v/>
      </c>
      <c r="AU4" s="105">
        <f>IFERROR(OFFSET($A$3,ROW(AT1)*2,COLUMN(S3))-OFFSET($A$3,ROW(AT1)*2-1,COLUMN(S3)),"")</f>
        <v/>
      </c>
      <c r="AV4" s="105">
        <f>IFERROR(OFFSET($A$3,ROW(AU1)*2,COLUMN(T3))-OFFSET($A$3,ROW(AU1)*2-1,COLUMN(T3)),"")</f>
        <v/>
      </c>
      <c r="AW4" s="105">
        <f>IFERROR(OFFSET($A$3,ROW(AV1)*2,COLUMN(U3))-OFFSET($A$3,ROW(AV1)*2-1,COLUMN(U3)),"")</f>
        <v/>
      </c>
      <c r="AX4" s="105">
        <f>IFERROR(OFFSET($A$3,ROW(AW1)*2,COLUMN(V3))-OFFSET($A$3,ROW(AW1)*2-1,COLUMN(V3)),"")</f>
        <v/>
      </c>
      <c r="AY4" s="105">
        <f>IFERROR(OFFSET($A$3,ROW(AX1)*2,COLUMN(W3))-OFFSET($A$3,ROW(AX1)*2-1,COLUMN(W3)),"")</f>
        <v/>
      </c>
      <c r="AZ4" s="105">
        <f>IFERROR(OFFSET($A$3,ROW(AY1)*2,COLUMN(X3))-OFFSET($A$3,ROW(AY1)*2-1,COLUMN(X3)),"")</f>
        <v/>
      </c>
      <c r="BA4" s="105">
        <f>IFERROR(OFFSET($A$3,ROW(AZ1)*2,COLUMN(Y3))-OFFSET($A$3,ROW(AZ1)*2-1,COLUMN(Y3)),"")</f>
        <v/>
      </c>
      <c r="BB4" s="105">
        <f>IFERROR(OFFSET($A$3,ROW(BA1)*2,COLUMN(Z3))-OFFSET($A$3,ROW(BA1)*2-1,COLUMN(Z3)),"")</f>
        <v/>
      </c>
      <c r="BC4" s="105">
        <f>IFERROR(OFFSET($A$3,ROW(BB1)*2,COLUMN(AA3))-OFFSET($A$3,ROW(BB1)*2-1,COLUMN(AA3)),"")</f>
        <v/>
      </c>
      <c r="BD4" s="105">
        <f>IFERROR(OFFSET($A$3,ROW(BC1)*2,COLUMN(AB3))-OFFSET($A$3,ROW(BC1)*2-1,COLUMN(AB3)),"")</f>
        <v/>
      </c>
    </row>
    <row r="5">
      <c r="A5" s="97">
        <f>统调负荷24小时!A5</f>
        <v/>
      </c>
      <c r="B5" s="117" t="inlineStr">
        <is>
          <t>实时</t>
        </is>
      </c>
      <c r="C5" s="91">
        <f>IFERROR(AVERAGE(F5:AC5),"")</f>
        <v/>
      </c>
      <c r="D5" s="91">
        <f>IFERROR(MAX(F5:AC5),"")</f>
        <v/>
      </c>
      <c r="E5" s="91">
        <f>IFERROR(MIN(F5:AC5),"")</f>
        <v/>
      </c>
      <c r="F5" s="104">
        <f>IFERROR(AVERAGEIFS(统调负荷!$AC:$AC,统调负荷!$B:$B,F$3,统调负荷!$C:$C,$A5),"")</f>
        <v/>
      </c>
      <c r="G5" s="104">
        <f>IFERROR(AVERAGEIFS(统调负荷!$AC:$AC,统调负荷!$B:$B,G$3,统调负荷!$C:$C,$A5),"")</f>
        <v/>
      </c>
      <c r="H5" s="104">
        <f>IFERROR(AVERAGEIFS(统调负荷!$AC:$AC,统调负荷!$B:$B,H$3,统调负荷!$C:$C,$A5),"")</f>
        <v/>
      </c>
      <c r="I5" s="104">
        <f>IFERROR(AVERAGEIFS(统调负荷!$AC:$AC,统调负荷!$B:$B,I$3,统调负荷!$C:$C,$A5),"")</f>
        <v/>
      </c>
      <c r="J5" s="104">
        <f>IFERROR(AVERAGEIFS(统调负荷!$AC:$AC,统调负荷!$B:$B,J$3,统调负荷!$C:$C,$A5),"")</f>
        <v/>
      </c>
      <c r="K5" s="104">
        <f>IFERROR(AVERAGEIFS(统调负荷!$AC:$AC,统调负荷!$B:$B,K$3,统调负荷!$C:$C,$A5),"")</f>
        <v/>
      </c>
      <c r="L5" s="104">
        <f>IFERROR(AVERAGEIFS(统调负荷!$AC:$AC,统调负荷!$B:$B,L$3,统调负荷!$C:$C,$A5),"")</f>
        <v/>
      </c>
      <c r="M5" s="104">
        <f>IFERROR(AVERAGEIFS(统调负荷!$AC:$AC,统调负荷!$B:$B,M$3,统调负荷!$C:$C,$A5),"")</f>
        <v/>
      </c>
      <c r="N5" s="104">
        <f>IFERROR(AVERAGEIFS(统调负荷!$AC:$AC,统调负荷!$B:$B,N$3,统调负荷!$C:$C,$A5),"")</f>
        <v/>
      </c>
      <c r="O5" s="104">
        <f>IFERROR(AVERAGEIFS(统调负荷!$AC:$AC,统调负荷!$B:$B,O$3,统调负荷!$C:$C,$A5),"")</f>
        <v/>
      </c>
      <c r="P5" s="104">
        <f>IFERROR(AVERAGEIFS(统调负荷!$AC:$AC,统调负荷!$B:$B,P$3,统调负荷!$C:$C,$A5),"")</f>
        <v/>
      </c>
      <c r="Q5" s="104">
        <f>IFERROR(AVERAGEIFS(统调负荷!$AC:$AC,统调负荷!$B:$B,Q$3,统调负荷!$C:$C,$A5),"")</f>
        <v/>
      </c>
      <c r="R5" s="104">
        <f>IFERROR(AVERAGEIFS(统调负荷!$AC:$AC,统调负荷!$B:$B,R$3,统调负荷!$C:$C,$A5),"")</f>
        <v/>
      </c>
      <c r="S5" s="104">
        <f>IFERROR(AVERAGEIFS(统调负荷!$AC:$AC,统调负荷!$B:$B,S$3,统调负荷!$C:$C,$A5),"")</f>
        <v/>
      </c>
      <c r="T5" s="104">
        <f>IFERROR(AVERAGEIFS(统调负荷!$AC:$AC,统调负荷!$B:$B,T$3,统调负荷!$C:$C,$A5),"")</f>
        <v/>
      </c>
      <c r="U5" s="104">
        <f>IFERROR(AVERAGEIFS(统调负荷!$AC:$AC,统调负荷!$B:$B,U$3,统调负荷!$C:$C,$A5),"")</f>
        <v/>
      </c>
      <c r="V5" s="104">
        <f>IFERROR(AVERAGEIFS(统调负荷!$AC:$AC,统调负荷!$B:$B,V$3,统调负荷!$C:$C,$A5),"")</f>
        <v/>
      </c>
      <c r="W5" s="104">
        <f>IFERROR(AVERAGEIFS(统调负荷!$AC:$AC,统调负荷!$B:$B,W$3,统调负荷!$C:$C,$A5),"")</f>
        <v/>
      </c>
      <c r="X5" s="104">
        <f>IFERROR(AVERAGEIFS(统调负荷!$AC:$AC,统调负荷!$B:$B,X$3,统调负荷!$C:$C,$A5),"")</f>
        <v/>
      </c>
      <c r="Y5" s="104">
        <f>IFERROR(AVERAGEIFS(统调负荷!$AC:$AC,统调负荷!$B:$B,Y$3,统调负荷!$C:$C,$A5),"")</f>
        <v/>
      </c>
      <c r="Z5" s="104">
        <f>IFERROR(AVERAGEIFS(统调负荷!$AC:$AC,统调负荷!$B:$B,Z$3,统调负荷!$C:$C,$A5),"")</f>
        <v/>
      </c>
      <c r="AA5" s="104">
        <f>IFERROR(AVERAGEIFS(统调负荷!$AC:$AC,统调负荷!$B:$B,AA$3,统调负荷!$C:$C,$A5),"")</f>
        <v/>
      </c>
      <c r="AB5" s="104">
        <f>IFERROR(AVERAGEIFS(统调负荷!$AC:$AC,统调负荷!$B:$B,AB$3,统调负荷!$C:$C,$A5),"")</f>
        <v/>
      </c>
      <c r="AC5" s="104">
        <f>IFERROR(AVERAGEIFS(统调负荷!$AC:$AC,统调负荷!$B:$B,AC$3,统调负荷!$C:$C,$A5),"")</f>
        <v/>
      </c>
      <c r="AD5" s="22" t="n"/>
      <c r="AE5" s="104">
        <f>IFERROR(AVERAGE(P5:Q5,T5:X5)-AVERAGE(F5:N5),"")</f>
        <v/>
      </c>
      <c r="AF5" s="23">
        <f>检修、备用和必开!$A3</f>
        <v/>
      </c>
      <c r="AG5" s="105">
        <f>IFERROR(OFFSET($A$3,ROW(AF2)*2,COLUMN(E4))-OFFSET($A$3,ROW(AF2)*2-1,COLUMN(E4)),"")</f>
        <v/>
      </c>
      <c r="AH5" s="105">
        <f>IFERROR(OFFSET($A$3,ROW(AG2)*2,COLUMN(F4))-OFFSET($A$3,ROW(AG2)*2-1,COLUMN(F4)),"")</f>
        <v/>
      </c>
      <c r="AI5" s="105">
        <f>IFERROR(OFFSET($A$3,ROW(AH2)*2,COLUMN(G4))-OFFSET($A$3,ROW(AH2)*2-1,COLUMN(G4)),"")</f>
        <v/>
      </c>
      <c r="AJ5" s="105">
        <f>IFERROR(OFFSET($A$3,ROW(AI2)*2,COLUMN(H4))-OFFSET($A$3,ROW(AI2)*2-1,COLUMN(H4)),"")</f>
        <v/>
      </c>
      <c r="AK5" s="105">
        <f>IFERROR(OFFSET($A$3,ROW(AJ2)*2,COLUMN(I4))-OFFSET($A$3,ROW(AJ2)*2-1,COLUMN(I4)),"")</f>
        <v/>
      </c>
      <c r="AL5" s="105">
        <f>IFERROR(OFFSET($A$3,ROW(AK2)*2,COLUMN(J4))-OFFSET($A$3,ROW(AK2)*2-1,COLUMN(J4)),"")</f>
        <v/>
      </c>
      <c r="AM5" s="105">
        <f>IFERROR(OFFSET($A$3,ROW(AL2)*2,COLUMN(K4))-OFFSET($A$3,ROW(AL2)*2-1,COLUMN(K4)),"")</f>
        <v/>
      </c>
      <c r="AN5" s="105">
        <f>IFERROR(OFFSET($A$3,ROW(AM2)*2,COLUMN(L4))-OFFSET($A$3,ROW(AM2)*2-1,COLUMN(L4)),"")</f>
        <v/>
      </c>
      <c r="AO5" s="105">
        <f>IFERROR(OFFSET($A$3,ROW(AN2)*2,COLUMN(M4))-OFFSET($A$3,ROW(AN2)*2-1,COLUMN(M4)),"")</f>
        <v/>
      </c>
      <c r="AP5" s="105">
        <f>IFERROR(OFFSET($A$3,ROW(AO2)*2,COLUMN(N4))-OFFSET($A$3,ROW(AO2)*2-1,COLUMN(N4)),"")</f>
        <v/>
      </c>
      <c r="AQ5" s="105">
        <f>IFERROR(OFFSET($A$3,ROW(AP2)*2,COLUMN(O4))-OFFSET($A$3,ROW(AP2)*2-1,COLUMN(O4)),"")</f>
        <v/>
      </c>
      <c r="AR5" s="105">
        <f>IFERROR(OFFSET($A$3,ROW(AQ2)*2,COLUMN(P4))-OFFSET($A$3,ROW(AQ2)*2-1,COLUMN(P4)),"")</f>
        <v/>
      </c>
      <c r="AS5" s="105">
        <f>IFERROR(OFFSET($A$3,ROW(AR2)*2,COLUMN(Q4))-OFFSET($A$3,ROW(AR2)*2-1,COLUMN(Q4)),"")</f>
        <v/>
      </c>
      <c r="AT5" s="105">
        <f>IFERROR(OFFSET($A$3,ROW(AS2)*2,COLUMN(R4))-OFFSET($A$3,ROW(AS2)*2-1,COLUMN(R4)),"")</f>
        <v/>
      </c>
      <c r="AU5" s="105">
        <f>IFERROR(OFFSET($A$3,ROW(AT2)*2,COLUMN(S4))-OFFSET($A$3,ROW(AT2)*2-1,COLUMN(S4)),"")</f>
        <v/>
      </c>
      <c r="AV5" s="105">
        <f>IFERROR(OFFSET($A$3,ROW(AU2)*2,COLUMN(T4))-OFFSET($A$3,ROW(AU2)*2-1,COLUMN(T4)),"")</f>
        <v/>
      </c>
      <c r="AW5" s="105">
        <f>IFERROR(OFFSET($A$3,ROW(AV2)*2,COLUMN(U4))-OFFSET($A$3,ROW(AV2)*2-1,COLUMN(U4)),"")</f>
        <v/>
      </c>
      <c r="AX5" s="105">
        <f>IFERROR(OFFSET($A$3,ROW(AW2)*2,COLUMN(V4))-OFFSET($A$3,ROW(AW2)*2-1,COLUMN(V4)),"")</f>
        <v/>
      </c>
      <c r="AY5" s="105">
        <f>IFERROR(OFFSET($A$3,ROW(AX2)*2,COLUMN(W4))-OFFSET($A$3,ROW(AX2)*2-1,COLUMN(W4)),"")</f>
        <v/>
      </c>
      <c r="AZ5" s="105">
        <f>IFERROR(OFFSET($A$3,ROW(AY2)*2,COLUMN(X4))-OFFSET($A$3,ROW(AY2)*2-1,COLUMN(X4)),"")</f>
        <v/>
      </c>
      <c r="BA5" s="105">
        <f>IFERROR(OFFSET($A$3,ROW(AZ2)*2,COLUMN(Y4))-OFFSET($A$3,ROW(AZ2)*2-1,COLUMN(Y4)),"")</f>
        <v/>
      </c>
      <c r="BB5" s="105">
        <f>IFERROR(OFFSET($A$3,ROW(BA2)*2,COLUMN(Z4))-OFFSET($A$3,ROW(BA2)*2-1,COLUMN(Z4)),"")</f>
        <v/>
      </c>
      <c r="BC5" s="105">
        <f>IFERROR(OFFSET($A$3,ROW(BB2)*2,COLUMN(AA4))-OFFSET($A$3,ROW(BB2)*2-1,COLUMN(AA4)),"")</f>
        <v/>
      </c>
      <c r="BD5" s="105">
        <f>IFERROR(OFFSET($A$3,ROW(BC2)*2,COLUMN(AB4))-OFFSET($A$3,ROW(BC2)*2-1,COLUMN(AB4)),"")</f>
        <v/>
      </c>
    </row>
    <row r="6">
      <c r="A6" s="97">
        <f>统调负荷24小时!A6</f>
        <v/>
      </c>
      <c r="B6" s="117" t="inlineStr">
        <is>
          <t>日前</t>
        </is>
      </c>
      <c r="C6" s="91">
        <f>IFERROR(AVERAGE(F6:AC6),"")</f>
        <v/>
      </c>
      <c r="D6" s="91">
        <f>IFERROR(MAX(F6:AC6),"")</f>
        <v/>
      </c>
      <c r="E6" s="91">
        <f>IFERROR(MIN(F6:AC6),"")</f>
        <v/>
      </c>
      <c r="F6" s="104">
        <f>IFERROR(AVERAGEIFS(统调负荷!$AB:$AB,统调负荷!$B:$B,F$3,统调负荷!$C:$C,$A6),"")</f>
        <v/>
      </c>
      <c r="G6" s="104">
        <f>IFERROR(AVERAGEIFS(统调负荷!$AB:$AB,统调负荷!$B:$B,G$3,统调负荷!$C:$C,$A6),"")</f>
        <v/>
      </c>
      <c r="H6" s="104">
        <f>IFERROR(AVERAGEIFS(统调负荷!$AB:$AB,统调负荷!$B:$B,H$3,统调负荷!$C:$C,$A6),"")</f>
        <v/>
      </c>
      <c r="I6" s="104">
        <f>IFERROR(AVERAGEIFS(统调负荷!$AB:$AB,统调负荷!$B:$B,I$3,统调负荷!$C:$C,$A6),"")</f>
        <v/>
      </c>
      <c r="J6" s="104">
        <f>IFERROR(AVERAGEIFS(统调负荷!$AB:$AB,统调负荷!$B:$B,J$3,统调负荷!$C:$C,$A6),"")</f>
        <v/>
      </c>
      <c r="K6" s="104">
        <f>IFERROR(AVERAGEIFS(统调负荷!$AB:$AB,统调负荷!$B:$B,K$3,统调负荷!$C:$C,$A6),"")</f>
        <v/>
      </c>
      <c r="L6" s="104">
        <f>IFERROR(AVERAGEIFS(统调负荷!$AB:$AB,统调负荷!$B:$B,L$3,统调负荷!$C:$C,$A6),"")</f>
        <v/>
      </c>
      <c r="M6" s="104">
        <f>IFERROR(AVERAGEIFS(统调负荷!$AB:$AB,统调负荷!$B:$B,M$3,统调负荷!$C:$C,$A6),"")</f>
        <v/>
      </c>
      <c r="N6" s="104">
        <f>IFERROR(AVERAGEIFS(统调负荷!$AB:$AB,统调负荷!$B:$B,N$3,统调负荷!$C:$C,$A6),"")</f>
        <v/>
      </c>
      <c r="O6" s="104">
        <f>IFERROR(AVERAGEIFS(统调负荷!$AB:$AB,统调负荷!$B:$B,O$3,统调负荷!$C:$C,$A6),"")</f>
        <v/>
      </c>
      <c r="P6" s="104">
        <f>IFERROR(AVERAGEIFS(统调负荷!$AB:$AB,统调负荷!$B:$B,P$3,统调负荷!$C:$C,$A6),"")</f>
        <v/>
      </c>
      <c r="Q6" s="104">
        <f>IFERROR(AVERAGEIFS(统调负荷!$AB:$AB,统调负荷!$B:$B,Q$3,统调负荷!$C:$C,$A6),"")</f>
        <v/>
      </c>
      <c r="R6" s="104">
        <f>IFERROR(AVERAGEIFS(统调负荷!$AB:$AB,统调负荷!$B:$B,R$3,统调负荷!$C:$C,$A6),"")</f>
        <v/>
      </c>
      <c r="S6" s="104">
        <f>IFERROR(AVERAGEIFS(统调负荷!$AB:$AB,统调负荷!$B:$B,S$3,统调负荷!$C:$C,$A6),"")</f>
        <v/>
      </c>
      <c r="T6" s="104">
        <f>IFERROR(AVERAGEIFS(统调负荷!$AB:$AB,统调负荷!$B:$B,T$3,统调负荷!$C:$C,$A6),"")</f>
        <v/>
      </c>
      <c r="U6" s="104">
        <f>IFERROR(AVERAGEIFS(统调负荷!$AB:$AB,统调负荷!$B:$B,U$3,统调负荷!$C:$C,$A6),"")</f>
        <v/>
      </c>
      <c r="V6" s="104">
        <f>IFERROR(AVERAGEIFS(统调负荷!$AB:$AB,统调负荷!$B:$B,V$3,统调负荷!$C:$C,$A6),"")</f>
        <v/>
      </c>
      <c r="W6" s="104">
        <f>IFERROR(AVERAGEIFS(统调负荷!$AB:$AB,统调负荷!$B:$B,W$3,统调负荷!$C:$C,$A6),"")</f>
        <v/>
      </c>
      <c r="X6" s="104">
        <f>IFERROR(AVERAGEIFS(统调负荷!$AB:$AB,统调负荷!$B:$B,X$3,统调负荷!$C:$C,$A6),"")</f>
        <v/>
      </c>
      <c r="Y6" s="104">
        <f>IFERROR(AVERAGEIFS(统调负荷!$AB:$AB,统调负荷!$B:$B,Y$3,统调负荷!$C:$C,$A6),"")</f>
        <v/>
      </c>
      <c r="Z6" s="104">
        <f>IFERROR(AVERAGEIFS(统调负荷!$AB:$AB,统调负荷!$B:$B,Z$3,统调负荷!$C:$C,$A6),"")</f>
        <v/>
      </c>
      <c r="AA6" s="104">
        <f>IFERROR(AVERAGEIFS(统调负荷!$AB:$AB,统调负荷!$B:$B,AA$3,统调负荷!$C:$C,$A6),"")</f>
        <v/>
      </c>
      <c r="AB6" s="104">
        <f>IFERROR(AVERAGEIFS(统调负荷!$AB:$AB,统调负荷!$B:$B,AB$3,统调负荷!$C:$C,$A6),"")</f>
        <v/>
      </c>
      <c r="AC6" s="104">
        <f>IFERROR(AVERAGEIFS(统调负荷!$AB:$AB,统调负荷!$B:$B,AC$3,统调负荷!$C:$C,$A6),"")</f>
        <v/>
      </c>
      <c r="AD6" s="22" t="n"/>
      <c r="AE6" s="104">
        <f>IFERROR(AVERAGE(P6:Q6,T6:X6)-AVERAGE(F6:N6),"")</f>
        <v/>
      </c>
      <c r="AF6" s="23">
        <f>检修、备用和必开!$A4</f>
        <v/>
      </c>
      <c r="AG6" s="105">
        <f>IFERROR(OFFSET($A$3,ROW(AF3)*2,COLUMN(E5))-OFFSET($A$3,ROW(AF3)*2-1,COLUMN(E5)),"")</f>
        <v/>
      </c>
      <c r="AH6" s="105">
        <f>IFERROR(OFFSET($A$3,ROW(AG3)*2,COLUMN(F5))-OFFSET($A$3,ROW(AG3)*2-1,COLUMN(F5)),"")</f>
        <v/>
      </c>
      <c r="AI6" s="105">
        <f>IFERROR(OFFSET($A$3,ROW(AH3)*2,COLUMN(G5))-OFFSET($A$3,ROW(AH3)*2-1,COLUMN(G5)),"")</f>
        <v/>
      </c>
      <c r="AJ6" s="105">
        <f>IFERROR(OFFSET($A$3,ROW(AI3)*2,COLUMN(H5))-OFFSET($A$3,ROW(AI3)*2-1,COLUMN(H5)),"")</f>
        <v/>
      </c>
      <c r="AK6" s="105">
        <f>IFERROR(OFFSET($A$3,ROW(AJ3)*2,COLUMN(I5))-OFFSET($A$3,ROW(AJ3)*2-1,COLUMN(I5)),"")</f>
        <v/>
      </c>
      <c r="AL6" s="105">
        <f>IFERROR(OFFSET($A$3,ROW(AK3)*2,COLUMN(J5))-OFFSET($A$3,ROW(AK3)*2-1,COLUMN(J5)),"")</f>
        <v/>
      </c>
      <c r="AM6" s="105">
        <f>IFERROR(OFFSET($A$3,ROW(AL3)*2,COLUMN(K5))-OFFSET($A$3,ROW(AL3)*2-1,COLUMN(K5)),"")</f>
        <v/>
      </c>
      <c r="AN6" s="105">
        <f>IFERROR(OFFSET($A$3,ROW(AM3)*2,COLUMN(L5))-OFFSET($A$3,ROW(AM3)*2-1,COLUMN(L5)),"")</f>
        <v/>
      </c>
      <c r="AO6" s="105">
        <f>IFERROR(OFFSET($A$3,ROW(AN3)*2,COLUMN(M5))-OFFSET($A$3,ROW(AN3)*2-1,COLUMN(M5)),"")</f>
        <v/>
      </c>
      <c r="AP6" s="105">
        <f>IFERROR(OFFSET($A$3,ROW(AO3)*2,COLUMN(N5))-OFFSET($A$3,ROW(AO3)*2-1,COLUMN(N5)),"")</f>
        <v/>
      </c>
      <c r="AQ6" s="105">
        <f>IFERROR(OFFSET($A$3,ROW(AP3)*2,COLUMN(O5))-OFFSET($A$3,ROW(AP3)*2-1,COLUMN(O5)),"")</f>
        <v/>
      </c>
      <c r="AR6" s="105">
        <f>IFERROR(OFFSET($A$3,ROW(AQ3)*2,COLUMN(P5))-OFFSET($A$3,ROW(AQ3)*2-1,COLUMN(P5)),"")</f>
        <v/>
      </c>
      <c r="AS6" s="105">
        <f>IFERROR(OFFSET($A$3,ROW(AR3)*2,COLUMN(Q5))-OFFSET($A$3,ROW(AR3)*2-1,COLUMN(Q5)),"")</f>
        <v/>
      </c>
      <c r="AT6" s="105">
        <f>IFERROR(OFFSET($A$3,ROW(AS3)*2,COLUMN(R5))-OFFSET($A$3,ROW(AS3)*2-1,COLUMN(R5)),"")</f>
        <v/>
      </c>
      <c r="AU6" s="105">
        <f>IFERROR(OFFSET($A$3,ROW(AT3)*2,COLUMN(S5))-OFFSET($A$3,ROW(AT3)*2-1,COLUMN(S5)),"")</f>
        <v/>
      </c>
      <c r="AV6" s="105">
        <f>IFERROR(OFFSET($A$3,ROW(AU3)*2,COLUMN(T5))-OFFSET($A$3,ROW(AU3)*2-1,COLUMN(T5)),"")</f>
        <v/>
      </c>
      <c r="AW6" s="105">
        <f>IFERROR(OFFSET($A$3,ROW(AV3)*2,COLUMN(U5))-OFFSET($A$3,ROW(AV3)*2-1,COLUMN(U5)),"")</f>
        <v/>
      </c>
      <c r="AX6" s="105">
        <f>IFERROR(OFFSET($A$3,ROW(AW3)*2,COLUMN(V5))-OFFSET($A$3,ROW(AW3)*2-1,COLUMN(V5)),"")</f>
        <v/>
      </c>
      <c r="AY6" s="105">
        <f>IFERROR(OFFSET($A$3,ROW(AX3)*2,COLUMN(W5))-OFFSET($A$3,ROW(AX3)*2-1,COLUMN(W5)),"")</f>
        <v/>
      </c>
      <c r="AZ6" s="105">
        <f>IFERROR(OFFSET($A$3,ROW(AY3)*2,COLUMN(X5))-OFFSET($A$3,ROW(AY3)*2-1,COLUMN(X5)),"")</f>
        <v/>
      </c>
      <c r="BA6" s="105">
        <f>IFERROR(OFFSET($A$3,ROW(AZ3)*2,COLUMN(Y5))-OFFSET($A$3,ROW(AZ3)*2-1,COLUMN(Y5)),"")</f>
        <v/>
      </c>
      <c r="BB6" s="105">
        <f>IFERROR(OFFSET($A$3,ROW(BA3)*2,COLUMN(Z5))-OFFSET($A$3,ROW(BA3)*2-1,COLUMN(Z5)),"")</f>
        <v/>
      </c>
      <c r="BC6" s="105">
        <f>IFERROR(OFFSET($A$3,ROW(BB3)*2,COLUMN(AA5))-OFFSET($A$3,ROW(BB3)*2-1,COLUMN(AA5)),"")</f>
        <v/>
      </c>
      <c r="BD6" s="105">
        <f>IFERROR(OFFSET($A$3,ROW(BC3)*2,COLUMN(AB5))-OFFSET($A$3,ROW(BC3)*2-1,COLUMN(AB5)),"")</f>
        <v/>
      </c>
    </row>
    <row r="7">
      <c r="A7" s="97">
        <f>统调负荷24小时!A7</f>
        <v/>
      </c>
      <c r="B7" s="117" t="inlineStr">
        <is>
          <t>实时</t>
        </is>
      </c>
      <c r="C7" s="91">
        <f>IFERROR(AVERAGE(F7:AC7),"")</f>
        <v/>
      </c>
      <c r="D7" s="91">
        <f>IFERROR(MAX(F7:AC7),"")</f>
        <v/>
      </c>
      <c r="E7" s="91">
        <f>IFERROR(MIN(F7:AC7),"")</f>
        <v/>
      </c>
      <c r="F7" s="104">
        <f>IFERROR(AVERAGEIFS(统调负荷!$AC:$AC,统调负荷!$B:$B,F$3,统调负荷!$C:$C,$A7),"")</f>
        <v/>
      </c>
      <c r="G7" s="104">
        <f>IFERROR(AVERAGEIFS(统调负荷!$AC:$AC,统调负荷!$B:$B,G$3,统调负荷!$C:$C,$A7),"")</f>
        <v/>
      </c>
      <c r="H7" s="104">
        <f>IFERROR(AVERAGEIFS(统调负荷!$AC:$AC,统调负荷!$B:$B,H$3,统调负荷!$C:$C,$A7),"")</f>
        <v/>
      </c>
      <c r="I7" s="104">
        <f>IFERROR(AVERAGEIFS(统调负荷!$AC:$AC,统调负荷!$B:$B,I$3,统调负荷!$C:$C,$A7),"")</f>
        <v/>
      </c>
      <c r="J7" s="104">
        <f>IFERROR(AVERAGEIFS(统调负荷!$AC:$AC,统调负荷!$B:$B,J$3,统调负荷!$C:$C,$A7),"")</f>
        <v/>
      </c>
      <c r="K7" s="104">
        <f>IFERROR(AVERAGEIFS(统调负荷!$AC:$AC,统调负荷!$B:$B,K$3,统调负荷!$C:$C,$A7),"")</f>
        <v/>
      </c>
      <c r="L7" s="104">
        <f>IFERROR(AVERAGEIFS(统调负荷!$AC:$AC,统调负荷!$B:$B,L$3,统调负荷!$C:$C,$A7),"")</f>
        <v/>
      </c>
      <c r="M7" s="104">
        <f>IFERROR(AVERAGEIFS(统调负荷!$AC:$AC,统调负荷!$B:$B,M$3,统调负荷!$C:$C,$A7),"")</f>
        <v/>
      </c>
      <c r="N7" s="104">
        <f>IFERROR(AVERAGEIFS(统调负荷!$AC:$AC,统调负荷!$B:$B,N$3,统调负荷!$C:$C,$A7),"")</f>
        <v/>
      </c>
      <c r="O7" s="104">
        <f>IFERROR(AVERAGEIFS(统调负荷!$AC:$AC,统调负荷!$B:$B,O$3,统调负荷!$C:$C,$A7),"")</f>
        <v/>
      </c>
      <c r="P7" s="104">
        <f>IFERROR(AVERAGEIFS(统调负荷!$AC:$AC,统调负荷!$B:$B,P$3,统调负荷!$C:$C,$A7),"")</f>
        <v/>
      </c>
      <c r="Q7" s="104">
        <f>IFERROR(AVERAGEIFS(统调负荷!$AC:$AC,统调负荷!$B:$B,Q$3,统调负荷!$C:$C,$A7),"")</f>
        <v/>
      </c>
      <c r="R7" s="104">
        <f>IFERROR(AVERAGEIFS(统调负荷!$AC:$AC,统调负荷!$B:$B,R$3,统调负荷!$C:$C,$A7),"")</f>
        <v/>
      </c>
      <c r="S7" s="104">
        <f>IFERROR(AVERAGEIFS(统调负荷!$AC:$AC,统调负荷!$B:$B,S$3,统调负荷!$C:$C,$A7),"")</f>
        <v/>
      </c>
      <c r="T7" s="104">
        <f>IFERROR(AVERAGEIFS(统调负荷!$AC:$AC,统调负荷!$B:$B,T$3,统调负荷!$C:$C,$A7),"")</f>
        <v/>
      </c>
      <c r="U7" s="104">
        <f>IFERROR(AVERAGEIFS(统调负荷!$AC:$AC,统调负荷!$B:$B,U$3,统调负荷!$C:$C,$A7),"")</f>
        <v/>
      </c>
      <c r="V7" s="104">
        <f>IFERROR(AVERAGEIFS(统调负荷!$AC:$AC,统调负荷!$B:$B,V$3,统调负荷!$C:$C,$A7),"")</f>
        <v/>
      </c>
      <c r="W7" s="104">
        <f>IFERROR(AVERAGEIFS(统调负荷!$AC:$AC,统调负荷!$B:$B,W$3,统调负荷!$C:$C,$A7),"")</f>
        <v/>
      </c>
      <c r="X7" s="104">
        <f>IFERROR(AVERAGEIFS(统调负荷!$AC:$AC,统调负荷!$B:$B,X$3,统调负荷!$C:$C,$A7),"")</f>
        <v/>
      </c>
      <c r="Y7" s="104">
        <f>IFERROR(AVERAGEIFS(统调负荷!$AC:$AC,统调负荷!$B:$B,Y$3,统调负荷!$C:$C,$A7),"")</f>
        <v/>
      </c>
      <c r="Z7" s="104">
        <f>IFERROR(AVERAGEIFS(统调负荷!$AC:$AC,统调负荷!$B:$B,Z$3,统调负荷!$C:$C,$A7),"")</f>
        <v/>
      </c>
      <c r="AA7" s="104">
        <f>IFERROR(AVERAGEIFS(统调负荷!$AC:$AC,统调负荷!$B:$B,AA$3,统调负荷!$C:$C,$A7),"")</f>
        <v/>
      </c>
      <c r="AB7" s="104">
        <f>IFERROR(AVERAGEIFS(统调负荷!$AC:$AC,统调负荷!$B:$B,AB$3,统调负荷!$C:$C,$A7),"")</f>
        <v/>
      </c>
      <c r="AC7" s="104">
        <f>IFERROR(AVERAGEIFS(统调负荷!$AC:$AC,统调负荷!$B:$B,AC$3,统调负荷!$C:$C,$A7),"")</f>
        <v/>
      </c>
      <c r="AD7" s="22" t="n"/>
      <c r="AE7" s="104">
        <f>IFERROR(AVERAGE(P7:Q7,T7:X7)-AVERAGE(F7:N7),"")</f>
        <v/>
      </c>
      <c r="AF7" s="23">
        <f>检修、备用和必开!$A5</f>
        <v/>
      </c>
      <c r="AG7" s="105">
        <f>IFERROR(OFFSET($A$3,ROW(AF4)*2,COLUMN(E6))-OFFSET($A$3,ROW(AF4)*2-1,COLUMN(E6)),"")</f>
        <v/>
      </c>
      <c r="AH7" s="105">
        <f>IFERROR(OFFSET($A$3,ROW(AG4)*2,COLUMN(F6))-OFFSET($A$3,ROW(AG4)*2-1,COLUMN(F6)),"")</f>
        <v/>
      </c>
      <c r="AI7" s="105">
        <f>IFERROR(OFFSET($A$3,ROW(AH4)*2,COLUMN(G6))-OFFSET($A$3,ROW(AH4)*2-1,COLUMN(G6)),"")</f>
        <v/>
      </c>
      <c r="AJ7" s="105">
        <f>IFERROR(OFFSET($A$3,ROW(AI4)*2,COLUMN(H6))-OFFSET($A$3,ROW(AI4)*2-1,COLUMN(H6)),"")</f>
        <v/>
      </c>
      <c r="AK7" s="105">
        <f>IFERROR(OFFSET($A$3,ROW(AJ4)*2,COLUMN(I6))-OFFSET($A$3,ROW(AJ4)*2-1,COLUMN(I6)),"")</f>
        <v/>
      </c>
      <c r="AL7" s="105">
        <f>IFERROR(OFFSET($A$3,ROW(AK4)*2,COLUMN(J6))-OFFSET($A$3,ROW(AK4)*2-1,COLUMN(J6)),"")</f>
        <v/>
      </c>
      <c r="AM7" s="105">
        <f>IFERROR(OFFSET($A$3,ROW(AL4)*2,COLUMN(K6))-OFFSET($A$3,ROW(AL4)*2-1,COLUMN(K6)),"")</f>
        <v/>
      </c>
      <c r="AN7" s="105">
        <f>IFERROR(OFFSET($A$3,ROW(AM4)*2,COLUMN(L6))-OFFSET($A$3,ROW(AM4)*2-1,COLUMN(L6)),"")</f>
        <v/>
      </c>
      <c r="AO7" s="105">
        <f>IFERROR(OFFSET($A$3,ROW(AN4)*2,COLUMN(M6))-OFFSET($A$3,ROW(AN4)*2-1,COLUMN(M6)),"")</f>
        <v/>
      </c>
      <c r="AP7" s="105">
        <f>IFERROR(OFFSET($A$3,ROW(AO4)*2,COLUMN(N6))-OFFSET($A$3,ROW(AO4)*2-1,COLUMN(N6)),"")</f>
        <v/>
      </c>
      <c r="AQ7" s="105">
        <f>IFERROR(OFFSET($A$3,ROW(AP4)*2,COLUMN(O6))-OFFSET($A$3,ROW(AP4)*2-1,COLUMN(O6)),"")</f>
        <v/>
      </c>
      <c r="AR7" s="105">
        <f>IFERROR(OFFSET($A$3,ROW(AQ4)*2,COLUMN(P6))-OFFSET($A$3,ROW(AQ4)*2-1,COLUMN(P6)),"")</f>
        <v/>
      </c>
      <c r="AS7" s="105">
        <f>IFERROR(OFFSET($A$3,ROW(AR4)*2,COLUMN(Q6))-OFFSET($A$3,ROW(AR4)*2-1,COLUMN(Q6)),"")</f>
        <v/>
      </c>
      <c r="AT7" s="105">
        <f>IFERROR(OFFSET($A$3,ROW(AS4)*2,COLUMN(R6))-OFFSET($A$3,ROW(AS4)*2-1,COLUMN(R6)),"")</f>
        <v/>
      </c>
      <c r="AU7" s="105">
        <f>IFERROR(OFFSET($A$3,ROW(AT4)*2,COLUMN(S6))-OFFSET($A$3,ROW(AT4)*2-1,COLUMN(S6)),"")</f>
        <v/>
      </c>
      <c r="AV7" s="105">
        <f>IFERROR(OFFSET($A$3,ROW(AU4)*2,COLUMN(T6))-OFFSET($A$3,ROW(AU4)*2-1,COLUMN(T6)),"")</f>
        <v/>
      </c>
      <c r="AW7" s="105">
        <f>IFERROR(OFFSET($A$3,ROW(AV4)*2,COLUMN(U6))-OFFSET($A$3,ROW(AV4)*2-1,COLUMN(U6)),"")</f>
        <v/>
      </c>
      <c r="AX7" s="105">
        <f>IFERROR(OFFSET($A$3,ROW(AW4)*2,COLUMN(V6))-OFFSET($A$3,ROW(AW4)*2-1,COLUMN(V6)),"")</f>
        <v/>
      </c>
      <c r="AY7" s="105">
        <f>IFERROR(OFFSET($A$3,ROW(AX4)*2,COLUMN(W6))-OFFSET($A$3,ROW(AX4)*2-1,COLUMN(W6)),"")</f>
        <v/>
      </c>
      <c r="AZ7" s="105">
        <f>IFERROR(OFFSET($A$3,ROW(AY4)*2,COLUMN(X6))-OFFSET($A$3,ROW(AY4)*2-1,COLUMN(X6)),"")</f>
        <v/>
      </c>
      <c r="BA7" s="105">
        <f>IFERROR(OFFSET($A$3,ROW(AZ4)*2,COLUMN(Y6))-OFFSET($A$3,ROW(AZ4)*2-1,COLUMN(Y6)),"")</f>
        <v/>
      </c>
      <c r="BB7" s="105">
        <f>IFERROR(OFFSET($A$3,ROW(BA4)*2,COLUMN(Z6))-OFFSET($A$3,ROW(BA4)*2-1,COLUMN(Z6)),"")</f>
        <v/>
      </c>
      <c r="BC7" s="105">
        <f>IFERROR(OFFSET($A$3,ROW(BB4)*2,COLUMN(AA6))-OFFSET($A$3,ROW(BB4)*2-1,COLUMN(AA6)),"")</f>
        <v/>
      </c>
      <c r="BD7" s="105">
        <f>IFERROR(OFFSET($A$3,ROW(BC4)*2,COLUMN(AB6))-OFFSET($A$3,ROW(BC4)*2-1,COLUMN(AB6)),"")</f>
        <v/>
      </c>
    </row>
    <row r="8">
      <c r="A8" s="97">
        <f>统调负荷24小时!A8</f>
        <v/>
      </c>
      <c r="B8" s="117" t="inlineStr">
        <is>
          <t>日前</t>
        </is>
      </c>
      <c r="C8" s="91">
        <f>IFERROR(AVERAGE(F8:AC8),"")</f>
        <v/>
      </c>
      <c r="D8" s="91">
        <f>IFERROR(MAX(F8:AC8),"")</f>
        <v/>
      </c>
      <c r="E8" s="91">
        <f>IFERROR(MIN(F8:AC8),"")</f>
        <v/>
      </c>
      <c r="F8" s="104">
        <f>IFERROR(AVERAGEIFS(统调负荷!$AB:$AB,统调负荷!$B:$B,F$3,统调负荷!$C:$C,$A8),"")</f>
        <v/>
      </c>
      <c r="G8" s="104">
        <f>IFERROR(AVERAGEIFS(统调负荷!$AB:$AB,统调负荷!$B:$B,G$3,统调负荷!$C:$C,$A8),"")</f>
        <v/>
      </c>
      <c r="H8" s="104">
        <f>IFERROR(AVERAGEIFS(统调负荷!$AB:$AB,统调负荷!$B:$B,H$3,统调负荷!$C:$C,$A8),"")</f>
        <v/>
      </c>
      <c r="I8" s="104">
        <f>IFERROR(AVERAGEIFS(统调负荷!$AB:$AB,统调负荷!$B:$B,I$3,统调负荷!$C:$C,$A8),"")</f>
        <v/>
      </c>
      <c r="J8" s="104">
        <f>IFERROR(AVERAGEIFS(统调负荷!$AB:$AB,统调负荷!$B:$B,J$3,统调负荷!$C:$C,$A8),"")</f>
        <v/>
      </c>
      <c r="K8" s="104">
        <f>IFERROR(AVERAGEIFS(统调负荷!$AB:$AB,统调负荷!$B:$B,K$3,统调负荷!$C:$C,$A8),"")</f>
        <v/>
      </c>
      <c r="L8" s="104">
        <f>IFERROR(AVERAGEIFS(统调负荷!$AB:$AB,统调负荷!$B:$B,L$3,统调负荷!$C:$C,$A8),"")</f>
        <v/>
      </c>
      <c r="M8" s="104">
        <f>IFERROR(AVERAGEIFS(统调负荷!$AB:$AB,统调负荷!$B:$B,M$3,统调负荷!$C:$C,$A8),"")</f>
        <v/>
      </c>
      <c r="N8" s="104">
        <f>IFERROR(AVERAGEIFS(统调负荷!$AB:$AB,统调负荷!$B:$B,N$3,统调负荷!$C:$C,$A8),"")</f>
        <v/>
      </c>
      <c r="O8" s="104">
        <f>IFERROR(AVERAGEIFS(统调负荷!$AB:$AB,统调负荷!$B:$B,O$3,统调负荷!$C:$C,$A8),"")</f>
        <v/>
      </c>
      <c r="P8" s="104">
        <f>IFERROR(AVERAGEIFS(统调负荷!$AB:$AB,统调负荷!$B:$B,P$3,统调负荷!$C:$C,$A8),"")</f>
        <v/>
      </c>
      <c r="Q8" s="104">
        <f>IFERROR(AVERAGEIFS(统调负荷!$AB:$AB,统调负荷!$B:$B,Q$3,统调负荷!$C:$C,$A8),"")</f>
        <v/>
      </c>
      <c r="R8" s="104">
        <f>IFERROR(AVERAGEIFS(统调负荷!$AB:$AB,统调负荷!$B:$B,R$3,统调负荷!$C:$C,$A8),"")</f>
        <v/>
      </c>
      <c r="S8" s="104">
        <f>IFERROR(AVERAGEIFS(统调负荷!$AB:$AB,统调负荷!$B:$B,S$3,统调负荷!$C:$C,$A8),"")</f>
        <v/>
      </c>
      <c r="T8" s="104">
        <f>IFERROR(AVERAGEIFS(统调负荷!$AB:$AB,统调负荷!$B:$B,T$3,统调负荷!$C:$C,$A8),"")</f>
        <v/>
      </c>
      <c r="U8" s="104">
        <f>IFERROR(AVERAGEIFS(统调负荷!$AB:$AB,统调负荷!$B:$B,U$3,统调负荷!$C:$C,$A8),"")</f>
        <v/>
      </c>
      <c r="V8" s="104">
        <f>IFERROR(AVERAGEIFS(统调负荷!$AB:$AB,统调负荷!$B:$B,V$3,统调负荷!$C:$C,$A8),"")</f>
        <v/>
      </c>
      <c r="W8" s="104">
        <f>IFERROR(AVERAGEIFS(统调负荷!$AB:$AB,统调负荷!$B:$B,W$3,统调负荷!$C:$C,$A8),"")</f>
        <v/>
      </c>
      <c r="X8" s="104">
        <f>IFERROR(AVERAGEIFS(统调负荷!$AB:$AB,统调负荷!$B:$B,X$3,统调负荷!$C:$C,$A8),"")</f>
        <v/>
      </c>
      <c r="Y8" s="104">
        <f>IFERROR(AVERAGEIFS(统调负荷!$AB:$AB,统调负荷!$B:$B,Y$3,统调负荷!$C:$C,$A8),"")</f>
        <v/>
      </c>
      <c r="Z8" s="104">
        <f>IFERROR(AVERAGEIFS(统调负荷!$AB:$AB,统调负荷!$B:$B,Z$3,统调负荷!$C:$C,$A8),"")</f>
        <v/>
      </c>
      <c r="AA8" s="104">
        <f>IFERROR(AVERAGEIFS(统调负荷!$AB:$AB,统调负荷!$B:$B,AA$3,统调负荷!$C:$C,$A8),"")</f>
        <v/>
      </c>
      <c r="AB8" s="104">
        <f>IFERROR(AVERAGEIFS(统调负荷!$AB:$AB,统调负荷!$B:$B,AB$3,统调负荷!$C:$C,$A8),"")</f>
        <v/>
      </c>
      <c r="AC8" s="104">
        <f>IFERROR(AVERAGEIFS(统调负荷!$AB:$AB,统调负荷!$B:$B,AC$3,统调负荷!$C:$C,$A8),"")</f>
        <v/>
      </c>
      <c r="AD8" s="22" t="n"/>
      <c r="AE8" s="104">
        <f>IFERROR(AVERAGE(P8:Q8,T8:X8)-AVERAGE(F8:N8),"")</f>
        <v/>
      </c>
      <c r="AF8" s="23">
        <f>检修、备用和必开!$A6</f>
        <v/>
      </c>
      <c r="AG8" s="105">
        <f>IFERROR(OFFSET($A$3,ROW(AF5)*2,COLUMN(E7))-OFFSET($A$3,ROW(AF5)*2-1,COLUMN(E7)),"")</f>
        <v/>
      </c>
      <c r="AH8" s="105">
        <f>IFERROR(OFFSET($A$3,ROW(AG5)*2,COLUMN(F7))-OFFSET($A$3,ROW(AG5)*2-1,COLUMN(F7)),"")</f>
        <v/>
      </c>
      <c r="AI8" s="105">
        <f>IFERROR(OFFSET($A$3,ROW(AH5)*2,COLUMN(G7))-OFFSET($A$3,ROW(AH5)*2-1,COLUMN(G7)),"")</f>
        <v/>
      </c>
      <c r="AJ8" s="105">
        <f>IFERROR(OFFSET($A$3,ROW(AI5)*2,COLUMN(H7))-OFFSET($A$3,ROW(AI5)*2-1,COLUMN(H7)),"")</f>
        <v/>
      </c>
      <c r="AK8" s="105">
        <f>IFERROR(OFFSET($A$3,ROW(AJ5)*2,COLUMN(I7))-OFFSET($A$3,ROW(AJ5)*2-1,COLUMN(I7)),"")</f>
        <v/>
      </c>
      <c r="AL8" s="105">
        <f>IFERROR(OFFSET($A$3,ROW(AK5)*2,COLUMN(J7))-OFFSET($A$3,ROW(AK5)*2-1,COLUMN(J7)),"")</f>
        <v/>
      </c>
      <c r="AM8" s="105">
        <f>IFERROR(OFFSET($A$3,ROW(AL5)*2,COLUMN(K7))-OFFSET($A$3,ROW(AL5)*2-1,COLUMN(K7)),"")</f>
        <v/>
      </c>
      <c r="AN8" s="105">
        <f>IFERROR(OFFSET($A$3,ROW(AM5)*2,COLUMN(L7))-OFFSET($A$3,ROW(AM5)*2-1,COLUMN(L7)),"")</f>
        <v/>
      </c>
      <c r="AO8" s="105">
        <f>IFERROR(OFFSET($A$3,ROW(AN5)*2,COLUMN(M7))-OFFSET($A$3,ROW(AN5)*2-1,COLUMN(M7)),"")</f>
        <v/>
      </c>
      <c r="AP8" s="105">
        <f>IFERROR(OFFSET($A$3,ROW(AO5)*2,COLUMN(N7))-OFFSET($A$3,ROW(AO5)*2-1,COLUMN(N7)),"")</f>
        <v/>
      </c>
      <c r="AQ8" s="105">
        <f>IFERROR(OFFSET($A$3,ROW(AP5)*2,COLUMN(O7))-OFFSET($A$3,ROW(AP5)*2-1,COLUMN(O7)),"")</f>
        <v/>
      </c>
      <c r="AR8" s="105">
        <f>IFERROR(OFFSET($A$3,ROW(AQ5)*2,COLUMN(P7))-OFFSET($A$3,ROW(AQ5)*2-1,COLUMN(P7)),"")</f>
        <v/>
      </c>
      <c r="AS8" s="105">
        <f>IFERROR(OFFSET($A$3,ROW(AR5)*2,COLUMN(Q7))-OFFSET($A$3,ROW(AR5)*2-1,COLUMN(Q7)),"")</f>
        <v/>
      </c>
      <c r="AT8" s="105">
        <f>IFERROR(OFFSET($A$3,ROW(AS5)*2,COLUMN(R7))-OFFSET($A$3,ROW(AS5)*2-1,COLUMN(R7)),"")</f>
        <v/>
      </c>
      <c r="AU8" s="105">
        <f>IFERROR(OFFSET($A$3,ROW(AT5)*2,COLUMN(S7))-OFFSET($A$3,ROW(AT5)*2-1,COLUMN(S7)),"")</f>
        <v/>
      </c>
      <c r="AV8" s="105">
        <f>IFERROR(OFFSET($A$3,ROW(AU5)*2,COLUMN(T7))-OFFSET($A$3,ROW(AU5)*2-1,COLUMN(T7)),"")</f>
        <v/>
      </c>
      <c r="AW8" s="105">
        <f>IFERROR(OFFSET($A$3,ROW(AV5)*2,COLUMN(U7))-OFFSET($A$3,ROW(AV5)*2-1,COLUMN(U7)),"")</f>
        <v/>
      </c>
      <c r="AX8" s="105">
        <f>IFERROR(OFFSET($A$3,ROW(AW5)*2,COLUMN(V7))-OFFSET($A$3,ROW(AW5)*2-1,COLUMN(V7)),"")</f>
        <v/>
      </c>
      <c r="AY8" s="105">
        <f>IFERROR(OFFSET($A$3,ROW(AX5)*2,COLUMN(W7))-OFFSET($A$3,ROW(AX5)*2-1,COLUMN(W7)),"")</f>
        <v/>
      </c>
      <c r="AZ8" s="105">
        <f>IFERROR(OFFSET($A$3,ROW(AY5)*2,COLUMN(X7))-OFFSET($A$3,ROW(AY5)*2-1,COLUMN(X7)),"")</f>
        <v/>
      </c>
      <c r="BA8" s="105">
        <f>IFERROR(OFFSET($A$3,ROW(AZ5)*2,COLUMN(Y7))-OFFSET($A$3,ROW(AZ5)*2-1,COLUMN(Y7)),"")</f>
        <v/>
      </c>
      <c r="BB8" s="105">
        <f>IFERROR(OFFSET($A$3,ROW(BA5)*2,COLUMN(Z7))-OFFSET($A$3,ROW(BA5)*2-1,COLUMN(Z7)),"")</f>
        <v/>
      </c>
      <c r="BC8" s="105">
        <f>IFERROR(OFFSET($A$3,ROW(BB5)*2,COLUMN(AA7))-OFFSET($A$3,ROW(BB5)*2-1,COLUMN(AA7)),"")</f>
        <v/>
      </c>
      <c r="BD8" s="105">
        <f>IFERROR(OFFSET($A$3,ROW(BC5)*2,COLUMN(AB7))-OFFSET($A$3,ROW(BC5)*2-1,COLUMN(AB7)),"")</f>
        <v/>
      </c>
    </row>
    <row r="9">
      <c r="A9" s="97">
        <f>统调负荷24小时!A9</f>
        <v/>
      </c>
      <c r="B9" s="117" t="inlineStr">
        <is>
          <t>实时</t>
        </is>
      </c>
      <c r="C9" s="91">
        <f>IFERROR(AVERAGE(F9:AC9),"")</f>
        <v/>
      </c>
      <c r="D9" s="91">
        <f>IFERROR(MAX(F9:AC9),"")</f>
        <v/>
      </c>
      <c r="E9" s="91">
        <f>IFERROR(MIN(F9:AC9),"")</f>
        <v/>
      </c>
      <c r="F9" s="104">
        <f>IFERROR(AVERAGEIFS(统调负荷!$AC:$AC,统调负荷!$B:$B,F$3,统调负荷!$C:$C,$A9),"")</f>
        <v/>
      </c>
      <c r="G9" s="104">
        <f>IFERROR(AVERAGEIFS(统调负荷!$AC:$AC,统调负荷!$B:$B,G$3,统调负荷!$C:$C,$A9),"")</f>
        <v/>
      </c>
      <c r="H9" s="104">
        <f>IFERROR(AVERAGEIFS(统调负荷!$AC:$AC,统调负荷!$B:$B,H$3,统调负荷!$C:$C,$A9),"")</f>
        <v/>
      </c>
      <c r="I9" s="104">
        <f>IFERROR(AVERAGEIFS(统调负荷!$AC:$AC,统调负荷!$B:$B,I$3,统调负荷!$C:$C,$A9),"")</f>
        <v/>
      </c>
      <c r="J9" s="104">
        <f>IFERROR(AVERAGEIFS(统调负荷!$AC:$AC,统调负荷!$B:$B,J$3,统调负荷!$C:$C,$A9),"")</f>
        <v/>
      </c>
      <c r="K9" s="104">
        <f>IFERROR(AVERAGEIFS(统调负荷!$AC:$AC,统调负荷!$B:$B,K$3,统调负荷!$C:$C,$A9),"")</f>
        <v/>
      </c>
      <c r="L9" s="104">
        <f>IFERROR(AVERAGEIFS(统调负荷!$AC:$AC,统调负荷!$B:$B,L$3,统调负荷!$C:$C,$A9),"")</f>
        <v/>
      </c>
      <c r="M9" s="104">
        <f>IFERROR(AVERAGEIFS(统调负荷!$AC:$AC,统调负荷!$B:$B,M$3,统调负荷!$C:$C,$A9),"")</f>
        <v/>
      </c>
      <c r="N9" s="104">
        <f>IFERROR(AVERAGEIFS(统调负荷!$AC:$AC,统调负荷!$B:$B,N$3,统调负荷!$C:$C,$A9),"")</f>
        <v/>
      </c>
      <c r="O9" s="104">
        <f>IFERROR(AVERAGEIFS(统调负荷!$AC:$AC,统调负荷!$B:$B,O$3,统调负荷!$C:$C,$A9),"")</f>
        <v/>
      </c>
      <c r="P9" s="104">
        <f>IFERROR(AVERAGEIFS(统调负荷!$AC:$AC,统调负荷!$B:$B,P$3,统调负荷!$C:$C,$A9),"")</f>
        <v/>
      </c>
      <c r="Q9" s="104">
        <f>IFERROR(AVERAGEIFS(统调负荷!$AC:$AC,统调负荷!$B:$B,Q$3,统调负荷!$C:$C,$A9),"")</f>
        <v/>
      </c>
      <c r="R9" s="104">
        <f>IFERROR(AVERAGEIFS(统调负荷!$AC:$AC,统调负荷!$B:$B,R$3,统调负荷!$C:$C,$A9),"")</f>
        <v/>
      </c>
      <c r="S9" s="104">
        <f>IFERROR(AVERAGEIFS(统调负荷!$AC:$AC,统调负荷!$B:$B,S$3,统调负荷!$C:$C,$A9),"")</f>
        <v/>
      </c>
      <c r="T9" s="104">
        <f>IFERROR(AVERAGEIFS(统调负荷!$AC:$AC,统调负荷!$B:$B,T$3,统调负荷!$C:$C,$A9),"")</f>
        <v/>
      </c>
      <c r="U9" s="104">
        <f>IFERROR(AVERAGEIFS(统调负荷!$AC:$AC,统调负荷!$B:$B,U$3,统调负荷!$C:$C,$A9),"")</f>
        <v/>
      </c>
      <c r="V9" s="104">
        <f>IFERROR(AVERAGEIFS(统调负荷!$AC:$AC,统调负荷!$B:$B,V$3,统调负荷!$C:$C,$A9),"")</f>
        <v/>
      </c>
      <c r="W9" s="104">
        <f>IFERROR(AVERAGEIFS(统调负荷!$AC:$AC,统调负荷!$B:$B,W$3,统调负荷!$C:$C,$A9),"")</f>
        <v/>
      </c>
      <c r="X9" s="104">
        <f>IFERROR(AVERAGEIFS(统调负荷!$AC:$AC,统调负荷!$B:$B,X$3,统调负荷!$C:$C,$A9),"")</f>
        <v/>
      </c>
      <c r="Y9" s="104">
        <f>IFERROR(AVERAGEIFS(统调负荷!$AC:$AC,统调负荷!$B:$B,Y$3,统调负荷!$C:$C,$A9),"")</f>
        <v/>
      </c>
      <c r="Z9" s="104">
        <f>IFERROR(AVERAGEIFS(统调负荷!$AC:$AC,统调负荷!$B:$B,Z$3,统调负荷!$C:$C,$A9),"")</f>
        <v/>
      </c>
      <c r="AA9" s="104">
        <f>IFERROR(AVERAGEIFS(统调负荷!$AC:$AC,统调负荷!$B:$B,AA$3,统调负荷!$C:$C,$A9),"")</f>
        <v/>
      </c>
      <c r="AB9" s="104">
        <f>IFERROR(AVERAGEIFS(统调负荷!$AC:$AC,统调负荷!$B:$B,AB$3,统调负荷!$C:$C,$A9),"")</f>
        <v/>
      </c>
      <c r="AC9" s="104">
        <f>IFERROR(AVERAGEIFS(统调负荷!$AC:$AC,统调负荷!$B:$B,AC$3,统调负荷!$C:$C,$A9),"")</f>
        <v/>
      </c>
      <c r="AD9" s="22" t="n"/>
      <c r="AE9" s="104">
        <f>IFERROR(AVERAGE(P9:Q9,T9:X9)-AVERAGE(F9:N9),"")</f>
        <v/>
      </c>
      <c r="AF9" s="23">
        <f>检修、备用和必开!$A7</f>
        <v/>
      </c>
      <c r="AG9" s="105">
        <f>IFERROR(OFFSET($A$3,ROW(AF6)*2,COLUMN(E8))-OFFSET($A$3,ROW(AF6)*2-1,COLUMN(E8)),"")</f>
        <v/>
      </c>
      <c r="AH9" s="105">
        <f>IFERROR(OFFSET($A$3,ROW(AG6)*2,COLUMN(F8))-OFFSET($A$3,ROW(AG6)*2-1,COLUMN(F8)),"")</f>
        <v/>
      </c>
      <c r="AI9" s="105">
        <f>IFERROR(OFFSET($A$3,ROW(AH6)*2,COLUMN(G8))-OFFSET($A$3,ROW(AH6)*2-1,COLUMN(G8)),"")</f>
        <v/>
      </c>
      <c r="AJ9" s="105">
        <f>IFERROR(OFFSET($A$3,ROW(AI6)*2,COLUMN(H8))-OFFSET($A$3,ROW(AI6)*2-1,COLUMN(H8)),"")</f>
        <v/>
      </c>
      <c r="AK9" s="105">
        <f>IFERROR(OFFSET($A$3,ROW(AJ6)*2,COLUMN(I8))-OFFSET($A$3,ROW(AJ6)*2-1,COLUMN(I8)),"")</f>
        <v/>
      </c>
      <c r="AL9" s="105">
        <f>IFERROR(OFFSET($A$3,ROW(AK6)*2,COLUMN(J8))-OFFSET($A$3,ROW(AK6)*2-1,COLUMN(J8)),"")</f>
        <v/>
      </c>
      <c r="AM9" s="105">
        <f>IFERROR(OFFSET($A$3,ROW(AL6)*2,COLUMN(K8))-OFFSET($A$3,ROW(AL6)*2-1,COLUMN(K8)),"")</f>
        <v/>
      </c>
      <c r="AN9" s="105">
        <f>IFERROR(OFFSET($A$3,ROW(AM6)*2,COLUMN(L8))-OFFSET($A$3,ROW(AM6)*2-1,COLUMN(L8)),"")</f>
        <v/>
      </c>
      <c r="AO9" s="105">
        <f>IFERROR(OFFSET($A$3,ROW(AN6)*2,COLUMN(M8))-OFFSET($A$3,ROW(AN6)*2-1,COLUMN(M8)),"")</f>
        <v/>
      </c>
      <c r="AP9" s="105">
        <f>IFERROR(OFFSET($A$3,ROW(AO6)*2,COLUMN(N8))-OFFSET($A$3,ROW(AO6)*2-1,COLUMN(N8)),"")</f>
        <v/>
      </c>
      <c r="AQ9" s="105">
        <f>IFERROR(OFFSET($A$3,ROW(AP6)*2,COLUMN(O8))-OFFSET($A$3,ROW(AP6)*2-1,COLUMN(O8)),"")</f>
        <v/>
      </c>
      <c r="AR9" s="105">
        <f>IFERROR(OFFSET($A$3,ROW(AQ6)*2,COLUMN(P8))-OFFSET($A$3,ROW(AQ6)*2-1,COLUMN(P8)),"")</f>
        <v/>
      </c>
      <c r="AS9" s="105">
        <f>IFERROR(OFFSET($A$3,ROW(AR6)*2,COLUMN(Q8))-OFFSET($A$3,ROW(AR6)*2-1,COLUMN(Q8)),"")</f>
        <v/>
      </c>
      <c r="AT9" s="105">
        <f>IFERROR(OFFSET($A$3,ROW(AS6)*2,COLUMN(R8))-OFFSET($A$3,ROW(AS6)*2-1,COLUMN(R8)),"")</f>
        <v/>
      </c>
      <c r="AU9" s="105">
        <f>IFERROR(OFFSET($A$3,ROW(AT6)*2,COLUMN(S8))-OFFSET($A$3,ROW(AT6)*2-1,COLUMN(S8)),"")</f>
        <v/>
      </c>
      <c r="AV9" s="105">
        <f>IFERROR(OFFSET($A$3,ROW(AU6)*2,COLUMN(T8))-OFFSET($A$3,ROW(AU6)*2-1,COLUMN(T8)),"")</f>
        <v/>
      </c>
      <c r="AW9" s="105">
        <f>IFERROR(OFFSET($A$3,ROW(AV6)*2,COLUMN(U8))-OFFSET($A$3,ROW(AV6)*2-1,COLUMN(U8)),"")</f>
        <v/>
      </c>
      <c r="AX9" s="105">
        <f>IFERROR(OFFSET($A$3,ROW(AW6)*2,COLUMN(V8))-OFFSET($A$3,ROW(AW6)*2-1,COLUMN(V8)),"")</f>
        <v/>
      </c>
      <c r="AY9" s="105">
        <f>IFERROR(OFFSET($A$3,ROW(AX6)*2,COLUMN(W8))-OFFSET($A$3,ROW(AX6)*2-1,COLUMN(W8)),"")</f>
        <v/>
      </c>
      <c r="AZ9" s="105">
        <f>IFERROR(OFFSET($A$3,ROW(AY6)*2,COLUMN(X8))-OFFSET($A$3,ROW(AY6)*2-1,COLUMN(X8)),"")</f>
        <v/>
      </c>
      <c r="BA9" s="105">
        <f>IFERROR(OFFSET($A$3,ROW(AZ6)*2,COLUMN(Y8))-OFFSET($A$3,ROW(AZ6)*2-1,COLUMN(Y8)),"")</f>
        <v/>
      </c>
      <c r="BB9" s="105">
        <f>IFERROR(OFFSET($A$3,ROW(BA6)*2,COLUMN(Z8))-OFFSET($A$3,ROW(BA6)*2-1,COLUMN(Z8)),"")</f>
        <v/>
      </c>
      <c r="BC9" s="105">
        <f>IFERROR(OFFSET($A$3,ROW(BB6)*2,COLUMN(AA8))-OFFSET($A$3,ROW(BB6)*2-1,COLUMN(AA8)),"")</f>
        <v/>
      </c>
      <c r="BD9" s="105">
        <f>IFERROR(OFFSET($A$3,ROW(BC6)*2,COLUMN(AB8))-OFFSET($A$3,ROW(BC6)*2-1,COLUMN(AB8)),"")</f>
        <v/>
      </c>
    </row>
    <row r="10">
      <c r="A10" s="97">
        <f>统调负荷24小时!A10</f>
        <v/>
      </c>
      <c r="B10" s="117" t="inlineStr">
        <is>
          <t>日前</t>
        </is>
      </c>
      <c r="C10" s="91">
        <f>IFERROR(AVERAGE(F10:AC10),"")</f>
        <v/>
      </c>
      <c r="D10" s="91">
        <f>IFERROR(MAX(F10:AC10),"")</f>
        <v/>
      </c>
      <c r="E10" s="91">
        <f>IFERROR(MIN(F10:AC10),"")</f>
        <v/>
      </c>
      <c r="F10" s="104">
        <f>IFERROR(AVERAGEIFS(统调负荷!$AB:$AB,统调负荷!$B:$B,F$3,统调负荷!$C:$C,$A10),"")</f>
        <v/>
      </c>
      <c r="G10" s="104">
        <f>IFERROR(AVERAGEIFS(统调负荷!$AB:$AB,统调负荷!$B:$B,G$3,统调负荷!$C:$C,$A10),"")</f>
        <v/>
      </c>
      <c r="H10" s="104">
        <f>IFERROR(AVERAGEIFS(统调负荷!$AB:$AB,统调负荷!$B:$B,H$3,统调负荷!$C:$C,$A10),"")</f>
        <v/>
      </c>
      <c r="I10" s="104">
        <f>IFERROR(AVERAGEIFS(统调负荷!$AB:$AB,统调负荷!$B:$B,I$3,统调负荷!$C:$C,$A10),"")</f>
        <v/>
      </c>
      <c r="J10" s="104">
        <f>IFERROR(AVERAGEIFS(统调负荷!$AB:$AB,统调负荷!$B:$B,J$3,统调负荷!$C:$C,$A10),"")</f>
        <v/>
      </c>
      <c r="K10" s="104">
        <f>IFERROR(AVERAGEIFS(统调负荷!$AB:$AB,统调负荷!$B:$B,K$3,统调负荷!$C:$C,$A10),"")</f>
        <v/>
      </c>
      <c r="L10" s="104">
        <f>IFERROR(AVERAGEIFS(统调负荷!$AB:$AB,统调负荷!$B:$B,L$3,统调负荷!$C:$C,$A10),"")</f>
        <v/>
      </c>
      <c r="M10" s="104">
        <f>IFERROR(AVERAGEIFS(统调负荷!$AB:$AB,统调负荷!$B:$B,M$3,统调负荷!$C:$C,$A10),"")</f>
        <v/>
      </c>
      <c r="N10" s="104">
        <f>IFERROR(AVERAGEIFS(统调负荷!$AB:$AB,统调负荷!$B:$B,N$3,统调负荷!$C:$C,$A10),"")</f>
        <v/>
      </c>
      <c r="O10" s="104">
        <f>IFERROR(AVERAGEIFS(统调负荷!$AB:$AB,统调负荷!$B:$B,O$3,统调负荷!$C:$C,$A10),"")</f>
        <v/>
      </c>
      <c r="P10" s="104">
        <f>IFERROR(AVERAGEIFS(统调负荷!$AB:$AB,统调负荷!$B:$B,P$3,统调负荷!$C:$C,$A10),"")</f>
        <v/>
      </c>
      <c r="Q10" s="104">
        <f>IFERROR(AVERAGEIFS(统调负荷!$AB:$AB,统调负荷!$B:$B,Q$3,统调负荷!$C:$C,$A10),"")</f>
        <v/>
      </c>
      <c r="R10" s="104">
        <f>IFERROR(AVERAGEIFS(统调负荷!$AB:$AB,统调负荷!$B:$B,R$3,统调负荷!$C:$C,$A10),"")</f>
        <v/>
      </c>
      <c r="S10" s="104">
        <f>IFERROR(AVERAGEIFS(统调负荷!$AB:$AB,统调负荷!$B:$B,S$3,统调负荷!$C:$C,$A10),"")</f>
        <v/>
      </c>
      <c r="T10" s="104">
        <f>IFERROR(AVERAGEIFS(统调负荷!$AB:$AB,统调负荷!$B:$B,T$3,统调负荷!$C:$C,$A10),"")</f>
        <v/>
      </c>
      <c r="U10" s="104">
        <f>IFERROR(AVERAGEIFS(统调负荷!$AB:$AB,统调负荷!$B:$B,U$3,统调负荷!$C:$C,$A10),"")</f>
        <v/>
      </c>
      <c r="V10" s="104">
        <f>IFERROR(AVERAGEIFS(统调负荷!$AB:$AB,统调负荷!$B:$B,V$3,统调负荷!$C:$C,$A10),"")</f>
        <v/>
      </c>
      <c r="W10" s="104">
        <f>IFERROR(AVERAGEIFS(统调负荷!$AB:$AB,统调负荷!$B:$B,W$3,统调负荷!$C:$C,$A10),"")</f>
        <v/>
      </c>
      <c r="X10" s="104">
        <f>IFERROR(AVERAGEIFS(统调负荷!$AB:$AB,统调负荷!$B:$B,X$3,统调负荷!$C:$C,$A10),"")</f>
        <v/>
      </c>
      <c r="Y10" s="104">
        <f>IFERROR(AVERAGEIFS(统调负荷!$AB:$AB,统调负荷!$B:$B,Y$3,统调负荷!$C:$C,$A10),"")</f>
        <v/>
      </c>
      <c r="Z10" s="104">
        <f>IFERROR(AVERAGEIFS(统调负荷!$AB:$AB,统调负荷!$B:$B,Z$3,统调负荷!$C:$C,$A10),"")</f>
        <v/>
      </c>
      <c r="AA10" s="104">
        <f>IFERROR(AVERAGEIFS(统调负荷!$AB:$AB,统调负荷!$B:$B,AA$3,统调负荷!$C:$C,$A10),"")</f>
        <v/>
      </c>
      <c r="AB10" s="104">
        <f>IFERROR(AVERAGEIFS(统调负荷!$AB:$AB,统调负荷!$B:$B,AB$3,统调负荷!$C:$C,$A10),"")</f>
        <v/>
      </c>
      <c r="AC10" s="104">
        <f>IFERROR(AVERAGEIFS(统调负荷!$AB:$AB,统调负荷!$B:$B,AC$3,统调负荷!$C:$C,$A10),"")</f>
        <v/>
      </c>
      <c r="AD10" s="22" t="n"/>
      <c r="AE10" s="104">
        <f>IFERROR(AVERAGE(P10:Q10,T10:X10)-AVERAGE(F10:N10),"")</f>
        <v/>
      </c>
      <c r="AF10" s="23">
        <f>检修、备用和必开!$A8</f>
        <v/>
      </c>
      <c r="AG10" s="105">
        <f>IFERROR(OFFSET($A$3,ROW(AF7)*2,COLUMN(E9))-OFFSET($A$3,ROW(AF7)*2-1,COLUMN(E9)),"")</f>
        <v/>
      </c>
      <c r="AH10" s="105">
        <f>IFERROR(OFFSET($A$3,ROW(AG7)*2,COLUMN(F9))-OFFSET($A$3,ROW(AG7)*2-1,COLUMN(F9)),"")</f>
        <v/>
      </c>
      <c r="AI10" s="105">
        <f>IFERROR(OFFSET($A$3,ROW(AH7)*2,COLUMN(G9))-OFFSET($A$3,ROW(AH7)*2-1,COLUMN(G9)),"")</f>
        <v/>
      </c>
      <c r="AJ10" s="105">
        <f>IFERROR(OFFSET($A$3,ROW(AI7)*2,COLUMN(H9))-OFFSET($A$3,ROW(AI7)*2-1,COLUMN(H9)),"")</f>
        <v/>
      </c>
      <c r="AK10" s="105">
        <f>IFERROR(OFFSET($A$3,ROW(AJ7)*2,COLUMN(I9))-OFFSET($A$3,ROW(AJ7)*2-1,COLUMN(I9)),"")</f>
        <v/>
      </c>
      <c r="AL10" s="105">
        <f>IFERROR(OFFSET($A$3,ROW(AK7)*2,COLUMN(J9))-OFFSET($A$3,ROW(AK7)*2-1,COLUMN(J9)),"")</f>
        <v/>
      </c>
      <c r="AM10" s="105">
        <f>IFERROR(OFFSET($A$3,ROW(AL7)*2,COLUMN(K9))-OFFSET($A$3,ROW(AL7)*2-1,COLUMN(K9)),"")</f>
        <v/>
      </c>
      <c r="AN10" s="105">
        <f>IFERROR(OFFSET($A$3,ROW(AM7)*2,COLUMN(L9))-OFFSET($A$3,ROW(AM7)*2-1,COLUMN(L9)),"")</f>
        <v/>
      </c>
      <c r="AO10" s="105">
        <f>IFERROR(OFFSET($A$3,ROW(AN7)*2,COLUMN(M9))-OFFSET($A$3,ROW(AN7)*2-1,COLUMN(M9)),"")</f>
        <v/>
      </c>
      <c r="AP10" s="105">
        <f>IFERROR(OFFSET($A$3,ROW(AO7)*2,COLUMN(N9))-OFFSET($A$3,ROW(AO7)*2-1,COLUMN(N9)),"")</f>
        <v/>
      </c>
      <c r="AQ10" s="105">
        <f>IFERROR(OFFSET($A$3,ROW(AP7)*2,COLUMN(O9))-OFFSET($A$3,ROW(AP7)*2-1,COLUMN(O9)),"")</f>
        <v/>
      </c>
      <c r="AR10" s="105">
        <f>IFERROR(OFFSET($A$3,ROW(AQ7)*2,COLUMN(P9))-OFFSET($A$3,ROW(AQ7)*2-1,COLUMN(P9)),"")</f>
        <v/>
      </c>
      <c r="AS10" s="105">
        <f>IFERROR(OFFSET($A$3,ROW(AR7)*2,COLUMN(Q9))-OFFSET($A$3,ROW(AR7)*2-1,COLUMN(Q9)),"")</f>
        <v/>
      </c>
      <c r="AT10" s="105">
        <f>IFERROR(OFFSET($A$3,ROW(AS7)*2,COLUMN(R9))-OFFSET($A$3,ROW(AS7)*2-1,COLUMN(R9)),"")</f>
        <v/>
      </c>
      <c r="AU10" s="105">
        <f>IFERROR(OFFSET($A$3,ROW(AT7)*2,COLUMN(S9))-OFFSET($A$3,ROW(AT7)*2-1,COLUMN(S9)),"")</f>
        <v/>
      </c>
      <c r="AV10" s="105">
        <f>IFERROR(OFFSET($A$3,ROW(AU7)*2,COLUMN(T9))-OFFSET($A$3,ROW(AU7)*2-1,COLUMN(T9)),"")</f>
        <v/>
      </c>
      <c r="AW10" s="105">
        <f>IFERROR(OFFSET($A$3,ROW(AV7)*2,COLUMN(U9))-OFFSET($A$3,ROW(AV7)*2-1,COLUMN(U9)),"")</f>
        <v/>
      </c>
      <c r="AX10" s="105">
        <f>IFERROR(OFFSET($A$3,ROW(AW7)*2,COLUMN(V9))-OFFSET($A$3,ROW(AW7)*2-1,COLUMN(V9)),"")</f>
        <v/>
      </c>
      <c r="AY10" s="105">
        <f>IFERROR(OFFSET($A$3,ROW(AX7)*2,COLUMN(W9))-OFFSET($A$3,ROW(AX7)*2-1,COLUMN(W9)),"")</f>
        <v/>
      </c>
      <c r="AZ10" s="105">
        <f>IFERROR(OFFSET($A$3,ROW(AY7)*2,COLUMN(X9))-OFFSET($A$3,ROW(AY7)*2-1,COLUMN(X9)),"")</f>
        <v/>
      </c>
      <c r="BA10" s="105">
        <f>IFERROR(OFFSET($A$3,ROW(AZ7)*2,COLUMN(Y9))-OFFSET($A$3,ROW(AZ7)*2-1,COLUMN(Y9)),"")</f>
        <v/>
      </c>
      <c r="BB10" s="105">
        <f>IFERROR(OFFSET($A$3,ROW(BA7)*2,COLUMN(Z9))-OFFSET($A$3,ROW(BA7)*2-1,COLUMN(Z9)),"")</f>
        <v/>
      </c>
      <c r="BC10" s="105">
        <f>IFERROR(OFFSET($A$3,ROW(BB7)*2,COLUMN(AA9))-OFFSET($A$3,ROW(BB7)*2-1,COLUMN(AA9)),"")</f>
        <v/>
      </c>
      <c r="BD10" s="105">
        <f>IFERROR(OFFSET($A$3,ROW(BC7)*2,COLUMN(AB9))-OFFSET($A$3,ROW(BC7)*2-1,COLUMN(AB9)),"")</f>
        <v/>
      </c>
    </row>
    <row r="11">
      <c r="A11" s="97">
        <f>统调负荷24小时!A11</f>
        <v/>
      </c>
      <c r="B11" s="117" t="inlineStr">
        <is>
          <t>实时</t>
        </is>
      </c>
      <c r="C11" s="91">
        <f>IFERROR(AVERAGE(F11:AC11),"")</f>
        <v/>
      </c>
      <c r="D11" s="91">
        <f>IFERROR(MAX(F11:AC11),"")</f>
        <v/>
      </c>
      <c r="E11" s="91">
        <f>IFERROR(MIN(F11:AC11),"")</f>
        <v/>
      </c>
      <c r="F11" s="104">
        <f>IFERROR(AVERAGEIFS(统调负荷!$AC:$AC,统调负荷!$B:$B,F$3,统调负荷!$C:$C,$A11),"")</f>
        <v/>
      </c>
      <c r="G11" s="104">
        <f>IFERROR(AVERAGEIFS(统调负荷!$AC:$AC,统调负荷!$B:$B,G$3,统调负荷!$C:$C,$A11),"")</f>
        <v/>
      </c>
      <c r="H11" s="104">
        <f>IFERROR(AVERAGEIFS(统调负荷!$AC:$AC,统调负荷!$B:$B,H$3,统调负荷!$C:$C,$A11),"")</f>
        <v/>
      </c>
      <c r="I11" s="104">
        <f>IFERROR(AVERAGEIFS(统调负荷!$AC:$AC,统调负荷!$B:$B,I$3,统调负荷!$C:$C,$A11),"")</f>
        <v/>
      </c>
      <c r="J11" s="104">
        <f>IFERROR(AVERAGEIFS(统调负荷!$AC:$AC,统调负荷!$B:$B,J$3,统调负荷!$C:$C,$A11),"")</f>
        <v/>
      </c>
      <c r="K11" s="104">
        <f>IFERROR(AVERAGEIFS(统调负荷!$AC:$AC,统调负荷!$B:$B,K$3,统调负荷!$C:$C,$A11),"")</f>
        <v/>
      </c>
      <c r="L11" s="104">
        <f>IFERROR(AVERAGEIFS(统调负荷!$AC:$AC,统调负荷!$B:$B,L$3,统调负荷!$C:$C,$A11),"")</f>
        <v/>
      </c>
      <c r="M11" s="104">
        <f>IFERROR(AVERAGEIFS(统调负荷!$AC:$AC,统调负荷!$B:$B,M$3,统调负荷!$C:$C,$A11),"")</f>
        <v/>
      </c>
      <c r="N11" s="104">
        <f>IFERROR(AVERAGEIFS(统调负荷!$AC:$AC,统调负荷!$B:$B,N$3,统调负荷!$C:$C,$A11),"")</f>
        <v/>
      </c>
      <c r="O11" s="104">
        <f>IFERROR(AVERAGEIFS(统调负荷!$AC:$AC,统调负荷!$B:$B,O$3,统调负荷!$C:$C,$A11),"")</f>
        <v/>
      </c>
      <c r="P11" s="104">
        <f>IFERROR(AVERAGEIFS(统调负荷!$AC:$AC,统调负荷!$B:$B,P$3,统调负荷!$C:$C,$A11),"")</f>
        <v/>
      </c>
      <c r="Q11" s="104">
        <f>IFERROR(AVERAGEIFS(统调负荷!$AC:$AC,统调负荷!$B:$B,Q$3,统调负荷!$C:$C,$A11),"")</f>
        <v/>
      </c>
      <c r="R11" s="104">
        <f>IFERROR(AVERAGEIFS(统调负荷!$AC:$AC,统调负荷!$B:$B,R$3,统调负荷!$C:$C,$A11),"")</f>
        <v/>
      </c>
      <c r="S11" s="104">
        <f>IFERROR(AVERAGEIFS(统调负荷!$AC:$AC,统调负荷!$B:$B,S$3,统调负荷!$C:$C,$A11),"")</f>
        <v/>
      </c>
      <c r="T11" s="104">
        <f>IFERROR(AVERAGEIFS(统调负荷!$AC:$AC,统调负荷!$B:$B,T$3,统调负荷!$C:$C,$A11),"")</f>
        <v/>
      </c>
      <c r="U11" s="104">
        <f>IFERROR(AVERAGEIFS(统调负荷!$AC:$AC,统调负荷!$B:$B,U$3,统调负荷!$C:$C,$A11),"")</f>
        <v/>
      </c>
      <c r="V11" s="104">
        <f>IFERROR(AVERAGEIFS(统调负荷!$AC:$AC,统调负荷!$B:$B,V$3,统调负荷!$C:$C,$A11),"")</f>
        <v/>
      </c>
      <c r="W11" s="104">
        <f>IFERROR(AVERAGEIFS(统调负荷!$AC:$AC,统调负荷!$B:$B,W$3,统调负荷!$C:$C,$A11),"")</f>
        <v/>
      </c>
      <c r="X11" s="104">
        <f>IFERROR(AVERAGEIFS(统调负荷!$AC:$AC,统调负荷!$B:$B,X$3,统调负荷!$C:$C,$A11),"")</f>
        <v/>
      </c>
      <c r="Y11" s="104">
        <f>IFERROR(AVERAGEIFS(统调负荷!$AC:$AC,统调负荷!$B:$B,Y$3,统调负荷!$C:$C,$A11),"")</f>
        <v/>
      </c>
      <c r="Z11" s="104">
        <f>IFERROR(AVERAGEIFS(统调负荷!$AC:$AC,统调负荷!$B:$B,Z$3,统调负荷!$C:$C,$A11),"")</f>
        <v/>
      </c>
      <c r="AA11" s="104">
        <f>IFERROR(AVERAGEIFS(统调负荷!$AC:$AC,统调负荷!$B:$B,AA$3,统调负荷!$C:$C,$A11),"")</f>
        <v/>
      </c>
      <c r="AB11" s="104">
        <f>IFERROR(AVERAGEIFS(统调负荷!$AC:$AC,统调负荷!$B:$B,AB$3,统调负荷!$C:$C,$A11),"")</f>
        <v/>
      </c>
      <c r="AC11" s="104">
        <f>IFERROR(AVERAGEIFS(统调负荷!$AC:$AC,统调负荷!$B:$B,AC$3,统调负荷!$C:$C,$A11),"")</f>
        <v/>
      </c>
      <c r="AD11" s="22" t="n"/>
      <c r="AE11" s="104">
        <f>IFERROR(AVERAGE(P11:Q11,T11:X11)-AVERAGE(F11:N11),"")</f>
        <v/>
      </c>
      <c r="AF11" s="23">
        <f>检修、备用和必开!$A9</f>
        <v/>
      </c>
      <c r="AG11" s="105">
        <f>IFERROR(OFFSET($A$3,ROW(AF8)*2,COLUMN(E10))-OFFSET($A$3,ROW(AF8)*2-1,COLUMN(E10)),"")</f>
        <v/>
      </c>
      <c r="AH11" s="105">
        <f>IFERROR(OFFSET($A$3,ROW(AG8)*2,COLUMN(F10))-OFFSET($A$3,ROW(AG8)*2-1,COLUMN(F10)),"")</f>
        <v/>
      </c>
      <c r="AI11" s="105">
        <f>IFERROR(OFFSET($A$3,ROW(AH8)*2,COLUMN(G10))-OFFSET($A$3,ROW(AH8)*2-1,COLUMN(G10)),"")</f>
        <v/>
      </c>
      <c r="AJ11" s="105">
        <f>IFERROR(OFFSET($A$3,ROW(AI8)*2,COLUMN(H10))-OFFSET($A$3,ROW(AI8)*2-1,COLUMN(H10)),"")</f>
        <v/>
      </c>
      <c r="AK11" s="105">
        <f>IFERROR(OFFSET($A$3,ROW(AJ8)*2,COLUMN(I10))-OFFSET($A$3,ROW(AJ8)*2-1,COLUMN(I10)),"")</f>
        <v/>
      </c>
      <c r="AL11" s="105">
        <f>IFERROR(OFFSET($A$3,ROW(AK8)*2,COLUMN(J10))-OFFSET($A$3,ROW(AK8)*2-1,COLUMN(J10)),"")</f>
        <v/>
      </c>
      <c r="AM11" s="105">
        <f>IFERROR(OFFSET($A$3,ROW(AL8)*2,COLUMN(K10))-OFFSET($A$3,ROW(AL8)*2-1,COLUMN(K10)),"")</f>
        <v/>
      </c>
      <c r="AN11" s="105">
        <f>IFERROR(OFFSET($A$3,ROW(AM8)*2,COLUMN(L10))-OFFSET($A$3,ROW(AM8)*2-1,COLUMN(L10)),"")</f>
        <v/>
      </c>
      <c r="AO11" s="105">
        <f>IFERROR(OFFSET($A$3,ROW(AN8)*2,COLUMN(M10))-OFFSET($A$3,ROW(AN8)*2-1,COLUMN(M10)),"")</f>
        <v/>
      </c>
      <c r="AP11" s="105">
        <f>IFERROR(OFFSET($A$3,ROW(AO8)*2,COLUMN(N10))-OFFSET($A$3,ROW(AO8)*2-1,COLUMN(N10)),"")</f>
        <v/>
      </c>
      <c r="AQ11" s="105">
        <f>IFERROR(OFFSET($A$3,ROW(AP8)*2,COLUMN(O10))-OFFSET($A$3,ROW(AP8)*2-1,COLUMN(O10)),"")</f>
        <v/>
      </c>
      <c r="AR11" s="105">
        <f>IFERROR(OFFSET($A$3,ROW(AQ8)*2,COLUMN(P10))-OFFSET($A$3,ROW(AQ8)*2-1,COLUMN(P10)),"")</f>
        <v/>
      </c>
      <c r="AS11" s="105">
        <f>IFERROR(OFFSET($A$3,ROW(AR8)*2,COLUMN(Q10))-OFFSET($A$3,ROW(AR8)*2-1,COLUMN(Q10)),"")</f>
        <v/>
      </c>
      <c r="AT11" s="105">
        <f>IFERROR(OFFSET($A$3,ROW(AS8)*2,COLUMN(R10))-OFFSET($A$3,ROW(AS8)*2-1,COLUMN(R10)),"")</f>
        <v/>
      </c>
      <c r="AU11" s="105">
        <f>IFERROR(OFFSET($A$3,ROW(AT8)*2,COLUMN(S10))-OFFSET($A$3,ROW(AT8)*2-1,COLUMN(S10)),"")</f>
        <v/>
      </c>
      <c r="AV11" s="105">
        <f>IFERROR(OFFSET($A$3,ROW(AU8)*2,COLUMN(T10))-OFFSET($A$3,ROW(AU8)*2-1,COLUMN(T10)),"")</f>
        <v/>
      </c>
      <c r="AW11" s="105">
        <f>IFERROR(OFFSET($A$3,ROW(AV8)*2,COLUMN(U10))-OFFSET($A$3,ROW(AV8)*2-1,COLUMN(U10)),"")</f>
        <v/>
      </c>
      <c r="AX11" s="105">
        <f>IFERROR(OFFSET($A$3,ROW(AW8)*2,COLUMN(V10))-OFFSET($A$3,ROW(AW8)*2-1,COLUMN(V10)),"")</f>
        <v/>
      </c>
      <c r="AY11" s="105">
        <f>IFERROR(OFFSET($A$3,ROW(AX8)*2,COLUMN(W10))-OFFSET($A$3,ROW(AX8)*2-1,COLUMN(W10)),"")</f>
        <v/>
      </c>
      <c r="AZ11" s="105">
        <f>IFERROR(OFFSET($A$3,ROW(AY8)*2,COLUMN(X10))-OFFSET($A$3,ROW(AY8)*2-1,COLUMN(X10)),"")</f>
        <v/>
      </c>
      <c r="BA11" s="105">
        <f>IFERROR(OFFSET($A$3,ROW(AZ8)*2,COLUMN(Y10))-OFFSET($A$3,ROW(AZ8)*2-1,COLUMN(Y10)),"")</f>
        <v/>
      </c>
      <c r="BB11" s="105">
        <f>IFERROR(OFFSET($A$3,ROW(BA8)*2,COLUMN(Z10))-OFFSET($A$3,ROW(BA8)*2-1,COLUMN(Z10)),"")</f>
        <v/>
      </c>
      <c r="BC11" s="105">
        <f>IFERROR(OFFSET($A$3,ROW(BB8)*2,COLUMN(AA10))-OFFSET($A$3,ROW(BB8)*2-1,COLUMN(AA10)),"")</f>
        <v/>
      </c>
      <c r="BD11" s="105">
        <f>IFERROR(OFFSET($A$3,ROW(BC8)*2,COLUMN(AB10))-OFFSET($A$3,ROW(BC8)*2-1,COLUMN(AB10)),"")</f>
        <v/>
      </c>
    </row>
    <row r="12">
      <c r="A12" s="97">
        <f>统调负荷24小时!A12</f>
        <v/>
      </c>
      <c r="B12" s="117" t="inlineStr">
        <is>
          <t>日前</t>
        </is>
      </c>
      <c r="C12" s="91">
        <f>IFERROR(AVERAGE(F12:AC12),"")</f>
        <v/>
      </c>
      <c r="D12" s="91">
        <f>IFERROR(MAX(F12:AC12),"")</f>
        <v/>
      </c>
      <c r="E12" s="91">
        <f>IFERROR(MIN(F12:AC12),"")</f>
        <v/>
      </c>
      <c r="F12" s="104">
        <f>IFERROR(AVERAGEIFS(统调负荷!$AB:$AB,统调负荷!$B:$B,F$3,统调负荷!$C:$C,$A12),"")</f>
        <v/>
      </c>
      <c r="G12" s="104">
        <f>IFERROR(AVERAGEIFS(统调负荷!$AB:$AB,统调负荷!$B:$B,G$3,统调负荷!$C:$C,$A12),"")</f>
        <v/>
      </c>
      <c r="H12" s="104">
        <f>IFERROR(AVERAGEIFS(统调负荷!$AB:$AB,统调负荷!$B:$B,H$3,统调负荷!$C:$C,$A12),"")</f>
        <v/>
      </c>
      <c r="I12" s="104">
        <f>IFERROR(AVERAGEIFS(统调负荷!$AB:$AB,统调负荷!$B:$B,I$3,统调负荷!$C:$C,$A12),"")</f>
        <v/>
      </c>
      <c r="J12" s="104">
        <f>IFERROR(AVERAGEIFS(统调负荷!$AB:$AB,统调负荷!$B:$B,J$3,统调负荷!$C:$C,$A12),"")</f>
        <v/>
      </c>
      <c r="K12" s="104">
        <f>IFERROR(AVERAGEIFS(统调负荷!$AB:$AB,统调负荷!$B:$B,K$3,统调负荷!$C:$C,$A12),"")</f>
        <v/>
      </c>
      <c r="L12" s="104">
        <f>IFERROR(AVERAGEIFS(统调负荷!$AB:$AB,统调负荷!$B:$B,L$3,统调负荷!$C:$C,$A12),"")</f>
        <v/>
      </c>
      <c r="M12" s="104">
        <f>IFERROR(AVERAGEIFS(统调负荷!$AB:$AB,统调负荷!$B:$B,M$3,统调负荷!$C:$C,$A12),"")</f>
        <v/>
      </c>
      <c r="N12" s="104">
        <f>IFERROR(AVERAGEIFS(统调负荷!$AB:$AB,统调负荷!$B:$B,N$3,统调负荷!$C:$C,$A12),"")</f>
        <v/>
      </c>
      <c r="O12" s="104">
        <f>IFERROR(AVERAGEIFS(统调负荷!$AB:$AB,统调负荷!$B:$B,O$3,统调负荷!$C:$C,$A12),"")</f>
        <v/>
      </c>
      <c r="P12" s="104">
        <f>IFERROR(AVERAGEIFS(统调负荷!$AB:$AB,统调负荷!$B:$B,P$3,统调负荷!$C:$C,$A12),"")</f>
        <v/>
      </c>
      <c r="Q12" s="104">
        <f>IFERROR(AVERAGEIFS(统调负荷!$AB:$AB,统调负荷!$B:$B,Q$3,统调负荷!$C:$C,$A12),"")</f>
        <v/>
      </c>
      <c r="R12" s="104">
        <f>IFERROR(AVERAGEIFS(统调负荷!$AB:$AB,统调负荷!$B:$B,R$3,统调负荷!$C:$C,$A12),"")</f>
        <v/>
      </c>
      <c r="S12" s="104">
        <f>IFERROR(AVERAGEIFS(统调负荷!$AB:$AB,统调负荷!$B:$B,S$3,统调负荷!$C:$C,$A12),"")</f>
        <v/>
      </c>
      <c r="T12" s="104">
        <f>IFERROR(AVERAGEIFS(统调负荷!$AB:$AB,统调负荷!$B:$B,T$3,统调负荷!$C:$C,$A12),"")</f>
        <v/>
      </c>
      <c r="U12" s="104">
        <f>IFERROR(AVERAGEIFS(统调负荷!$AB:$AB,统调负荷!$B:$B,U$3,统调负荷!$C:$C,$A12),"")</f>
        <v/>
      </c>
      <c r="V12" s="104">
        <f>IFERROR(AVERAGEIFS(统调负荷!$AB:$AB,统调负荷!$B:$B,V$3,统调负荷!$C:$C,$A12),"")</f>
        <v/>
      </c>
      <c r="W12" s="104">
        <f>IFERROR(AVERAGEIFS(统调负荷!$AB:$AB,统调负荷!$B:$B,W$3,统调负荷!$C:$C,$A12),"")</f>
        <v/>
      </c>
      <c r="X12" s="104">
        <f>IFERROR(AVERAGEIFS(统调负荷!$AB:$AB,统调负荷!$B:$B,X$3,统调负荷!$C:$C,$A12),"")</f>
        <v/>
      </c>
      <c r="Y12" s="104">
        <f>IFERROR(AVERAGEIFS(统调负荷!$AB:$AB,统调负荷!$B:$B,Y$3,统调负荷!$C:$C,$A12),"")</f>
        <v/>
      </c>
      <c r="Z12" s="104">
        <f>IFERROR(AVERAGEIFS(统调负荷!$AB:$AB,统调负荷!$B:$B,Z$3,统调负荷!$C:$C,$A12),"")</f>
        <v/>
      </c>
      <c r="AA12" s="104">
        <f>IFERROR(AVERAGEIFS(统调负荷!$AB:$AB,统调负荷!$B:$B,AA$3,统调负荷!$C:$C,$A12),"")</f>
        <v/>
      </c>
      <c r="AB12" s="104">
        <f>IFERROR(AVERAGEIFS(统调负荷!$AB:$AB,统调负荷!$B:$B,AB$3,统调负荷!$C:$C,$A12),"")</f>
        <v/>
      </c>
      <c r="AC12" s="104">
        <f>IFERROR(AVERAGEIFS(统调负荷!$AB:$AB,统调负荷!$B:$B,AC$3,统调负荷!$C:$C,$A12),"")</f>
        <v/>
      </c>
      <c r="AD12" s="22" t="n"/>
      <c r="AE12" s="104">
        <f>IFERROR(AVERAGE(P12:Q12,T12:X12)-AVERAGE(F12:N12),"")</f>
        <v/>
      </c>
      <c r="AF12" s="23">
        <f>检修、备用和必开!$A10</f>
        <v/>
      </c>
      <c r="AG12" s="105">
        <f>IFERROR(OFFSET($A$3,ROW(AF9)*2,COLUMN(E11))-OFFSET($A$3,ROW(AF9)*2-1,COLUMN(E11)),"")</f>
        <v/>
      </c>
      <c r="AH12" s="105">
        <f>IFERROR(OFFSET($A$3,ROW(AG9)*2,COLUMN(F11))-OFFSET($A$3,ROW(AG9)*2-1,COLUMN(F11)),"")</f>
        <v/>
      </c>
      <c r="AI12" s="105">
        <f>IFERROR(OFFSET($A$3,ROW(AH9)*2,COLUMN(G11))-OFFSET($A$3,ROW(AH9)*2-1,COLUMN(G11)),"")</f>
        <v/>
      </c>
      <c r="AJ12" s="105">
        <f>IFERROR(OFFSET($A$3,ROW(AI9)*2,COLUMN(H11))-OFFSET($A$3,ROW(AI9)*2-1,COLUMN(H11)),"")</f>
        <v/>
      </c>
      <c r="AK12" s="105">
        <f>IFERROR(OFFSET($A$3,ROW(AJ9)*2,COLUMN(I11))-OFFSET($A$3,ROW(AJ9)*2-1,COLUMN(I11)),"")</f>
        <v/>
      </c>
      <c r="AL12" s="105">
        <f>IFERROR(OFFSET($A$3,ROW(AK9)*2,COLUMN(J11))-OFFSET($A$3,ROW(AK9)*2-1,COLUMN(J11)),"")</f>
        <v/>
      </c>
      <c r="AM12" s="105">
        <f>IFERROR(OFFSET($A$3,ROW(AL9)*2,COLUMN(K11))-OFFSET($A$3,ROW(AL9)*2-1,COLUMN(K11)),"")</f>
        <v/>
      </c>
      <c r="AN12" s="105">
        <f>IFERROR(OFFSET($A$3,ROW(AM9)*2,COLUMN(L11))-OFFSET($A$3,ROW(AM9)*2-1,COLUMN(L11)),"")</f>
        <v/>
      </c>
      <c r="AO12" s="105">
        <f>IFERROR(OFFSET($A$3,ROW(AN9)*2,COLUMN(M11))-OFFSET($A$3,ROW(AN9)*2-1,COLUMN(M11)),"")</f>
        <v/>
      </c>
      <c r="AP12" s="105">
        <f>IFERROR(OFFSET($A$3,ROW(AO9)*2,COLUMN(N11))-OFFSET($A$3,ROW(AO9)*2-1,COLUMN(N11)),"")</f>
        <v/>
      </c>
      <c r="AQ12" s="105">
        <f>IFERROR(OFFSET($A$3,ROW(AP9)*2,COLUMN(O11))-OFFSET($A$3,ROW(AP9)*2-1,COLUMN(O11)),"")</f>
        <v/>
      </c>
      <c r="AR12" s="105">
        <f>IFERROR(OFFSET($A$3,ROW(AQ9)*2,COLUMN(P11))-OFFSET($A$3,ROW(AQ9)*2-1,COLUMN(P11)),"")</f>
        <v/>
      </c>
      <c r="AS12" s="105">
        <f>IFERROR(OFFSET($A$3,ROW(AR9)*2,COLUMN(Q11))-OFFSET($A$3,ROW(AR9)*2-1,COLUMN(Q11)),"")</f>
        <v/>
      </c>
      <c r="AT12" s="105">
        <f>IFERROR(OFFSET($A$3,ROW(AS9)*2,COLUMN(R11))-OFFSET($A$3,ROW(AS9)*2-1,COLUMN(R11)),"")</f>
        <v/>
      </c>
      <c r="AU12" s="105">
        <f>IFERROR(OFFSET($A$3,ROW(AT9)*2,COLUMN(S11))-OFFSET($A$3,ROW(AT9)*2-1,COLUMN(S11)),"")</f>
        <v/>
      </c>
      <c r="AV12" s="105">
        <f>IFERROR(OFFSET($A$3,ROW(AU9)*2,COLUMN(T11))-OFFSET($A$3,ROW(AU9)*2-1,COLUMN(T11)),"")</f>
        <v/>
      </c>
      <c r="AW12" s="105">
        <f>IFERROR(OFFSET($A$3,ROW(AV9)*2,COLUMN(U11))-OFFSET($A$3,ROW(AV9)*2-1,COLUMN(U11)),"")</f>
        <v/>
      </c>
      <c r="AX12" s="105">
        <f>IFERROR(OFFSET($A$3,ROW(AW9)*2,COLUMN(V11))-OFFSET($A$3,ROW(AW9)*2-1,COLUMN(V11)),"")</f>
        <v/>
      </c>
      <c r="AY12" s="105">
        <f>IFERROR(OFFSET($A$3,ROW(AX9)*2,COLUMN(W11))-OFFSET($A$3,ROW(AX9)*2-1,COLUMN(W11)),"")</f>
        <v/>
      </c>
      <c r="AZ12" s="105">
        <f>IFERROR(OFFSET($A$3,ROW(AY9)*2,COLUMN(X11))-OFFSET($A$3,ROW(AY9)*2-1,COLUMN(X11)),"")</f>
        <v/>
      </c>
      <c r="BA12" s="105">
        <f>IFERROR(OFFSET($A$3,ROW(AZ9)*2,COLUMN(Y11))-OFFSET($A$3,ROW(AZ9)*2-1,COLUMN(Y11)),"")</f>
        <v/>
      </c>
      <c r="BB12" s="105">
        <f>IFERROR(OFFSET($A$3,ROW(BA9)*2,COLUMN(Z11))-OFFSET($A$3,ROW(BA9)*2-1,COLUMN(Z11)),"")</f>
        <v/>
      </c>
      <c r="BC12" s="105">
        <f>IFERROR(OFFSET($A$3,ROW(BB9)*2,COLUMN(AA11))-OFFSET($A$3,ROW(BB9)*2-1,COLUMN(AA11)),"")</f>
        <v/>
      </c>
      <c r="BD12" s="105">
        <f>IFERROR(OFFSET($A$3,ROW(BC9)*2,COLUMN(AB11))-OFFSET($A$3,ROW(BC9)*2-1,COLUMN(AB11)),"")</f>
        <v/>
      </c>
    </row>
    <row r="13">
      <c r="A13" s="97">
        <f>统调负荷24小时!A13</f>
        <v/>
      </c>
      <c r="B13" s="117" t="inlineStr">
        <is>
          <t>实时</t>
        </is>
      </c>
      <c r="C13" s="91">
        <f>IFERROR(AVERAGE(F13:AC13),"")</f>
        <v/>
      </c>
      <c r="D13" s="91">
        <f>IFERROR(MAX(F13:AC13),"")</f>
        <v/>
      </c>
      <c r="E13" s="91">
        <f>IFERROR(MIN(F13:AC13),"")</f>
        <v/>
      </c>
      <c r="F13" s="104">
        <f>IFERROR(AVERAGEIFS(统调负荷!$AC:$AC,统调负荷!$B:$B,F$3,统调负荷!$C:$C,$A13),"")</f>
        <v/>
      </c>
      <c r="G13" s="104">
        <f>IFERROR(AVERAGEIFS(统调负荷!$AC:$AC,统调负荷!$B:$B,G$3,统调负荷!$C:$C,$A13),"")</f>
        <v/>
      </c>
      <c r="H13" s="104">
        <f>IFERROR(AVERAGEIFS(统调负荷!$AC:$AC,统调负荷!$B:$B,H$3,统调负荷!$C:$C,$A13),"")</f>
        <v/>
      </c>
      <c r="I13" s="104">
        <f>IFERROR(AVERAGEIFS(统调负荷!$AC:$AC,统调负荷!$B:$B,I$3,统调负荷!$C:$C,$A13),"")</f>
        <v/>
      </c>
      <c r="J13" s="104">
        <f>IFERROR(AVERAGEIFS(统调负荷!$AC:$AC,统调负荷!$B:$B,J$3,统调负荷!$C:$C,$A13),"")</f>
        <v/>
      </c>
      <c r="K13" s="104">
        <f>IFERROR(AVERAGEIFS(统调负荷!$AC:$AC,统调负荷!$B:$B,K$3,统调负荷!$C:$C,$A13),"")</f>
        <v/>
      </c>
      <c r="L13" s="104">
        <f>IFERROR(AVERAGEIFS(统调负荷!$AC:$AC,统调负荷!$B:$B,L$3,统调负荷!$C:$C,$A13),"")</f>
        <v/>
      </c>
      <c r="M13" s="104">
        <f>IFERROR(AVERAGEIFS(统调负荷!$AC:$AC,统调负荷!$B:$B,M$3,统调负荷!$C:$C,$A13),"")</f>
        <v/>
      </c>
      <c r="N13" s="104">
        <f>IFERROR(AVERAGEIFS(统调负荷!$AC:$AC,统调负荷!$B:$B,N$3,统调负荷!$C:$C,$A13),"")</f>
        <v/>
      </c>
      <c r="O13" s="104">
        <f>IFERROR(AVERAGEIFS(统调负荷!$AC:$AC,统调负荷!$B:$B,O$3,统调负荷!$C:$C,$A13),"")</f>
        <v/>
      </c>
      <c r="P13" s="104">
        <f>IFERROR(AVERAGEIFS(统调负荷!$AC:$AC,统调负荷!$B:$B,P$3,统调负荷!$C:$C,$A13),"")</f>
        <v/>
      </c>
      <c r="Q13" s="104">
        <f>IFERROR(AVERAGEIFS(统调负荷!$AC:$AC,统调负荷!$B:$B,Q$3,统调负荷!$C:$C,$A13),"")</f>
        <v/>
      </c>
      <c r="R13" s="104">
        <f>IFERROR(AVERAGEIFS(统调负荷!$AC:$AC,统调负荷!$B:$B,R$3,统调负荷!$C:$C,$A13),"")</f>
        <v/>
      </c>
      <c r="S13" s="104">
        <f>IFERROR(AVERAGEIFS(统调负荷!$AC:$AC,统调负荷!$B:$B,S$3,统调负荷!$C:$C,$A13),"")</f>
        <v/>
      </c>
      <c r="T13" s="104">
        <f>IFERROR(AVERAGEIFS(统调负荷!$AC:$AC,统调负荷!$B:$B,T$3,统调负荷!$C:$C,$A13),"")</f>
        <v/>
      </c>
      <c r="U13" s="104">
        <f>IFERROR(AVERAGEIFS(统调负荷!$AC:$AC,统调负荷!$B:$B,U$3,统调负荷!$C:$C,$A13),"")</f>
        <v/>
      </c>
      <c r="V13" s="104">
        <f>IFERROR(AVERAGEIFS(统调负荷!$AC:$AC,统调负荷!$B:$B,V$3,统调负荷!$C:$C,$A13),"")</f>
        <v/>
      </c>
      <c r="W13" s="104">
        <f>IFERROR(AVERAGEIFS(统调负荷!$AC:$AC,统调负荷!$B:$B,W$3,统调负荷!$C:$C,$A13),"")</f>
        <v/>
      </c>
      <c r="X13" s="104">
        <f>IFERROR(AVERAGEIFS(统调负荷!$AC:$AC,统调负荷!$B:$B,X$3,统调负荷!$C:$C,$A13),"")</f>
        <v/>
      </c>
      <c r="Y13" s="104">
        <f>IFERROR(AVERAGEIFS(统调负荷!$AC:$AC,统调负荷!$B:$B,Y$3,统调负荷!$C:$C,$A13),"")</f>
        <v/>
      </c>
      <c r="Z13" s="104">
        <f>IFERROR(AVERAGEIFS(统调负荷!$AC:$AC,统调负荷!$B:$B,Z$3,统调负荷!$C:$C,$A13),"")</f>
        <v/>
      </c>
      <c r="AA13" s="104">
        <f>IFERROR(AVERAGEIFS(统调负荷!$AC:$AC,统调负荷!$B:$B,AA$3,统调负荷!$C:$C,$A13),"")</f>
        <v/>
      </c>
      <c r="AB13" s="104">
        <f>IFERROR(AVERAGEIFS(统调负荷!$AC:$AC,统调负荷!$B:$B,AB$3,统调负荷!$C:$C,$A13),"")</f>
        <v/>
      </c>
      <c r="AC13" s="104">
        <f>IFERROR(AVERAGEIFS(统调负荷!$AC:$AC,统调负荷!$B:$B,AC$3,统调负荷!$C:$C,$A13),"")</f>
        <v/>
      </c>
      <c r="AD13" s="22" t="n"/>
      <c r="AE13" s="104">
        <f>IFERROR(AVERAGE(P13:Q13,T13:X13)-AVERAGE(F13:N13),"")</f>
        <v/>
      </c>
      <c r="AF13" s="23">
        <f>检修、备用和必开!$A11</f>
        <v/>
      </c>
      <c r="AG13" s="105">
        <f>IFERROR(OFFSET($A$3,ROW(AF10)*2,COLUMN(E12))-OFFSET($A$3,ROW(AF10)*2-1,COLUMN(E12)),"")</f>
        <v/>
      </c>
      <c r="AH13" s="105">
        <f>IFERROR(OFFSET($A$3,ROW(AG10)*2,COLUMN(F12))-OFFSET($A$3,ROW(AG10)*2-1,COLUMN(F12)),"")</f>
        <v/>
      </c>
      <c r="AI13" s="105">
        <f>IFERROR(OFFSET($A$3,ROW(AH10)*2,COLUMN(G12))-OFFSET($A$3,ROW(AH10)*2-1,COLUMN(G12)),"")</f>
        <v/>
      </c>
      <c r="AJ13" s="105">
        <f>IFERROR(OFFSET($A$3,ROW(AI10)*2,COLUMN(H12))-OFFSET($A$3,ROW(AI10)*2-1,COLUMN(H12)),"")</f>
        <v/>
      </c>
      <c r="AK13" s="105">
        <f>IFERROR(OFFSET($A$3,ROW(AJ10)*2,COLUMN(I12))-OFFSET($A$3,ROW(AJ10)*2-1,COLUMN(I12)),"")</f>
        <v/>
      </c>
      <c r="AL13" s="105">
        <f>IFERROR(OFFSET($A$3,ROW(AK10)*2,COLUMN(J12))-OFFSET($A$3,ROW(AK10)*2-1,COLUMN(J12)),"")</f>
        <v/>
      </c>
      <c r="AM13" s="105">
        <f>IFERROR(OFFSET($A$3,ROW(AL10)*2,COLUMN(K12))-OFFSET($A$3,ROW(AL10)*2-1,COLUMN(K12)),"")</f>
        <v/>
      </c>
      <c r="AN13" s="105">
        <f>IFERROR(OFFSET($A$3,ROW(AM10)*2,COLUMN(L12))-OFFSET($A$3,ROW(AM10)*2-1,COLUMN(L12)),"")</f>
        <v/>
      </c>
      <c r="AO13" s="105">
        <f>IFERROR(OFFSET($A$3,ROW(AN10)*2,COLUMN(M12))-OFFSET($A$3,ROW(AN10)*2-1,COLUMN(M12)),"")</f>
        <v/>
      </c>
      <c r="AP13" s="105">
        <f>IFERROR(OFFSET($A$3,ROW(AO10)*2,COLUMN(N12))-OFFSET($A$3,ROW(AO10)*2-1,COLUMN(N12)),"")</f>
        <v/>
      </c>
      <c r="AQ13" s="105">
        <f>IFERROR(OFFSET($A$3,ROW(AP10)*2,COLUMN(O12))-OFFSET($A$3,ROW(AP10)*2-1,COLUMN(O12)),"")</f>
        <v/>
      </c>
      <c r="AR13" s="105">
        <f>IFERROR(OFFSET($A$3,ROW(AQ10)*2,COLUMN(P12))-OFFSET($A$3,ROW(AQ10)*2-1,COLUMN(P12)),"")</f>
        <v/>
      </c>
      <c r="AS13" s="105">
        <f>IFERROR(OFFSET($A$3,ROW(AR10)*2,COLUMN(Q12))-OFFSET($A$3,ROW(AR10)*2-1,COLUMN(Q12)),"")</f>
        <v/>
      </c>
      <c r="AT13" s="105">
        <f>IFERROR(OFFSET($A$3,ROW(AS10)*2,COLUMN(R12))-OFFSET($A$3,ROW(AS10)*2-1,COLUMN(R12)),"")</f>
        <v/>
      </c>
      <c r="AU13" s="105">
        <f>IFERROR(OFFSET($A$3,ROW(AT10)*2,COLUMN(S12))-OFFSET($A$3,ROW(AT10)*2-1,COLUMN(S12)),"")</f>
        <v/>
      </c>
      <c r="AV13" s="105">
        <f>IFERROR(OFFSET($A$3,ROW(AU10)*2,COLUMN(T12))-OFFSET($A$3,ROW(AU10)*2-1,COLUMN(T12)),"")</f>
        <v/>
      </c>
      <c r="AW13" s="105">
        <f>IFERROR(OFFSET($A$3,ROW(AV10)*2,COLUMN(U12))-OFFSET($A$3,ROW(AV10)*2-1,COLUMN(U12)),"")</f>
        <v/>
      </c>
      <c r="AX13" s="105">
        <f>IFERROR(OFFSET($A$3,ROW(AW10)*2,COLUMN(V12))-OFFSET($A$3,ROW(AW10)*2-1,COLUMN(V12)),"")</f>
        <v/>
      </c>
      <c r="AY13" s="105">
        <f>IFERROR(OFFSET($A$3,ROW(AX10)*2,COLUMN(W12))-OFFSET($A$3,ROW(AX10)*2-1,COLUMN(W12)),"")</f>
        <v/>
      </c>
      <c r="AZ13" s="105">
        <f>IFERROR(OFFSET($A$3,ROW(AY10)*2,COLUMN(X12))-OFFSET($A$3,ROW(AY10)*2-1,COLUMN(X12)),"")</f>
        <v/>
      </c>
      <c r="BA13" s="105">
        <f>IFERROR(OFFSET($A$3,ROW(AZ10)*2,COLUMN(Y12))-OFFSET($A$3,ROW(AZ10)*2-1,COLUMN(Y12)),"")</f>
        <v/>
      </c>
      <c r="BB13" s="105">
        <f>IFERROR(OFFSET($A$3,ROW(BA10)*2,COLUMN(Z12))-OFFSET($A$3,ROW(BA10)*2-1,COLUMN(Z12)),"")</f>
        <v/>
      </c>
      <c r="BC13" s="105">
        <f>IFERROR(OFFSET($A$3,ROW(BB10)*2,COLUMN(AA12))-OFFSET($A$3,ROW(BB10)*2-1,COLUMN(AA12)),"")</f>
        <v/>
      </c>
      <c r="BD13" s="105">
        <f>IFERROR(OFFSET($A$3,ROW(BC10)*2,COLUMN(AB12))-OFFSET($A$3,ROW(BC10)*2-1,COLUMN(AB12)),"")</f>
        <v/>
      </c>
    </row>
    <row r="14">
      <c r="A14" s="97">
        <f>统调负荷24小时!A14</f>
        <v/>
      </c>
      <c r="B14" s="117" t="inlineStr">
        <is>
          <t>日前</t>
        </is>
      </c>
      <c r="C14" s="91">
        <f>IFERROR(AVERAGE(F14:AC14),"")</f>
        <v/>
      </c>
      <c r="D14" s="91">
        <f>IFERROR(MAX(F14:AC14),"")</f>
        <v/>
      </c>
      <c r="E14" s="91">
        <f>IFERROR(MIN(F14:AC14),"")</f>
        <v/>
      </c>
      <c r="F14" s="104">
        <f>IFERROR(AVERAGEIFS(统调负荷!$AB:$AB,统调负荷!$B:$B,F$3,统调负荷!$C:$C,$A14),"")</f>
        <v/>
      </c>
      <c r="G14" s="104">
        <f>IFERROR(AVERAGEIFS(统调负荷!$AB:$AB,统调负荷!$B:$B,G$3,统调负荷!$C:$C,$A14),"")</f>
        <v/>
      </c>
      <c r="H14" s="104">
        <f>IFERROR(AVERAGEIFS(统调负荷!$AB:$AB,统调负荷!$B:$B,H$3,统调负荷!$C:$C,$A14),"")</f>
        <v/>
      </c>
      <c r="I14" s="104">
        <f>IFERROR(AVERAGEIFS(统调负荷!$AB:$AB,统调负荷!$B:$B,I$3,统调负荷!$C:$C,$A14),"")</f>
        <v/>
      </c>
      <c r="J14" s="104">
        <f>IFERROR(AVERAGEIFS(统调负荷!$AB:$AB,统调负荷!$B:$B,J$3,统调负荷!$C:$C,$A14),"")</f>
        <v/>
      </c>
      <c r="K14" s="104">
        <f>IFERROR(AVERAGEIFS(统调负荷!$AB:$AB,统调负荷!$B:$B,K$3,统调负荷!$C:$C,$A14),"")</f>
        <v/>
      </c>
      <c r="L14" s="104">
        <f>IFERROR(AVERAGEIFS(统调负荷!$AB:$AB,统调负荷!$B:$B,L$3,统调负荷!$C:$C,$A14),"")</f>
        <v/>
      </c>
      <c r="M14" s="104">
        <f>IFERROR(AVERAGEIFS(统调负荷!$AB:$AB,统调负荷!$B:$B,M$3,统调负荷!$C:$C,$A14),"")</f>
        <v/>
      </c>
      <c r="N14" s="104">
        <f>IFERROR(AVERAGEIFS(统调负荷!$AB:$AB,统调负荷!$B:$B,N$3,统调负荷!$C:$C,$A14),"")</f>
        <v/>
      </c>
      <c r="O14" s="104">
        <f>IFERROR(AVERAGEIFS(统调负荷!$AB:$AB,统调负荷!$B:$B,O$3,统调负荷!$C:$C,$A14),"")</f>
        <v/>
      </c>
      <c r="P14" s="104">
        <f>IFERROR(AVERAGEIFS(统调负荷!$AB:$AB,统调负荷!$B:$B,P$3,统调负荷!$C:$C,$A14),"")</f>
        <v/>
      </c>
      <c r="Q14" s="104">
        <f>IFERROR(AVERAGEIFS(统调负荷!$AB:$AB,统调负荷!$B:$B,Q$3,统调负荷!$C:$C,$A14),"")</f>
        <v/>
      </c>
      <c r="R14" s="104">
        <f>IFERROR(AVERAGEIFS(统调负荷!$AB:$AB,统调负荷!$B:$B,R$3,统调负荷!$C:$C,$A14),"")</f>
        <v/>
      </c>
      <c r="S14" s="104">
        <f>IFERROR(AVERAGEIFS(统调负荷!$AB:$AB,统调负荷!$B:$B,S$3,统调负荷!$C:$C,$A14),"")</f>
        <v/>
      </c>
      <c r="T14" s="104">
        <f>IFERROR(AVERAGEIFS(统调负荷!$AB:$AB,统调负荷!$B:$B,T$3,统调负荷!$C:$C,$A14),"")</f>
        <v/>
      </c>
      <c r="U14" s="104">
        <f>IFERROR(AVERAGEIFS(统调负荷!$AB:$AB,统调负荷!$B:$B,U$3,统调负荷!$C:$C,$A14),"")</f>
        <v/>
      </c>
      <c r="V14" s="104">
        <f>IFERROR(AVERAGEIFS(统调负荷!$AB:$AB,统调负荷!$B:$B,V$3,统调负荷!$C:$C,$A14),"")</f>
        <v/>
      </c>
      <c r="W14" s="104">
        <f>IFERROR(AVERAGEIFS(统调负荷!$AB:$AB,统调负荷!$B:$B,W$3,统调负荷!$C:$C,$A14),"")</f>
        <v/>
      </c>
      <c r="X14" s="104">
        <f>IFERROR(AVERAGEIFS(统调负荷!$AB:$AB,统调负荷!$B:$B,X$3,统调负荷!$C:$C,$A14),"")</f>
        <v/>
      </c>
      <c r="Y14" s="104">
        <f>IFERROR(AVERAGEIFS(统调负荷!$AB:$AB,统调负荷!$B:$B,Y$3,统调负荷!$C:$C,$A14),"")</f>
        <v/>
      </c>
      <c r="Z14" s="104">
        <f>IFERROR(AVERAGEIFS(统调负荷!$AB:$AB,统调负荷!$B:$B,Z$3,统调负荷!$C:$C,$A14),"")</f>
        <v/>
      </c>
      <c r="AA14" s="104">
        <f>IFERROR(AVERAGEIFS(统调负荷!$AB:$AB,统调负荷!$B:$B,AA$3,统调负荷!$C:$C,$A14),"")</f>
        <v/>
      </c>
      <c r="AB14" s="104">
        <f>IFERROR(AVERAGEIFS(统调负荷!$AB:$AB,统调负荷!$B:$B,AB$3,统调负荷!$C:$C,$A14),"")</f>
        <v/>
      </c>
      <c r="AC14" s="104">
        <f>IFERROR(AVERAGEIFS(统调负荷!$AB:$AB,统调负荷!$B:$B,AC$3,统调负荷!$C:$C,$A14),"")</f>
        <v/>
      </c>
      <c r="AD14" s="22" t="n"/>
      <c r="AE14" s="104">
        <f>IFERROR(AVERAGE(P14:Q14,T14:X14)-AVERAGE(F14:N14),"")</f>
        <v/>
      </c>
      <c r="AF14" s="23">
        <f>检修、备用和必开!$A12</f>
        <v/>
      </c>
      <c r="AG14" s="105">
        <f>IFERROR(OFFSET($A$3,ROW(AF11)*2,COLUMN(E13))-OFFSET($A$3,ROW(AF11)*2-1,COLUMN(E13)),"")</f>
        <v/>
      </c>
      <c r="AH14" s="105">
        <f>IFERROR(OFFSET($A$3,ROW(AG11)*2,COLUMN(F13))-OFFSET($A$3,ROW(AG11)*2-1,COLUMN(F13)),"")</f>
        <v/>
      </c>
      <c r="AI14" s="105">
        <f>IFERROR(OFFSET($A$3,ROW(AH11)*2,COLUMN(G13))-OFFSET($A$3,ROW(AH11)*2-1,COLUMN(G13)),"")</f>
        <v/>
      </c>
      <c r="AJ14" s="105">
        <f>IFERROR(OFFSET($A$3,ROW(AI11)*2,COLUMN(H13))-OFFSET($A$3,ROW(AI11)*2-1,COLUMN(H13)),"")</f>
        <v/>
      </c>
      <c r="AK14" s="105">
        <f>IFERROR(OFFSET($A$3,ROW(AJ11)*2,COLUMN(I13))-OFFSET($A$3,ROW(AJ11)*2-1,COLUMN(I13)),"")</f>
        <v/>
      </c>
      <c r="AL14" s="105">
        <f>IFERROR(OFFSET($A$3,ROW(AK11)*2,COLUMN(J13))-OFFSET($A$3,ROW(AK11)*2-1,COLUMN(J13)),"")</f>
        <v/>
      </c>
      <c r="AM14" s="105">
        <f>IFERROR(OFFSET($A$3,ROW(AL11)*2,COLUMN(K13))-OFFSET($A$3,ROW(AL11)*2-1,COLUMN(K13)),"")</f>
        <v/>
      </c>
      <c r="AN14" s="105">
        <f>IFERROR(OFFSET($A$3,ROW(AM11)*2,COLUMN(L13))-OFFSET($A$3,ROW(AM11)*2-1,COLUMN(L13)),"")</f>
        <v/>
      </c>
      <c r="AO14" s="105">
        <f>IFERROR(OFFSET($A$3,ROW(AN11)*2,COLUMN(M13))-OFFSET($A$3,ROW(AN11)*2-1,COLUMN(M13)),"")</f>
        <v/>
      </c>
      <c r="AP14" s="105">
        <f>IFERROR(OFFSET($A$3,ROW(AO11)*2,COLUMN(N13))-OFFSET($A$3,ROW(AO11)*2-1,COLUMN(N13)),"")</f>
        <v/>
      </c>
      <c r="AQ14" s="105">
        <f>IFERROR(OFFSET($A$3,ROW(AP11)*2,COLUMN(O13))-OFFSET($A$3,ROW(AP11)*2-1,COLUMN(O13)),"")</f>
        <v/>
      </c>
      <c r="AR14" s="105">
        <f>IFERROR(OFFSET($A$3,ROW(AQ11)*2,COLUMN(P13))-OFFSET($A$3,ROW(AQ11)*2-1,COLUMN(P13)),"")</f>
        <v/>
      </c>
      <c r="AS14" s="105">
        <f>IFERROR(OFFSET($A$3,ROW(AR11)*2,COLUMN(Q13))-OFFSET($A$3,ROW(AR11)*2-1,COLUMN(Q13)),"")</f>
        <v/>
      </c>
      <c r="AT14" s="105">
        <f>IFERROR(OFFSET($A$3,ROW(AS11)*2,COLUMN(R13))-OFFSET($A$3,ROW(AS11)*2-1,COLUMN(R13)),"")</f>
        <v/>
      </c>
      <c r="AU14" s="105">
        <f>IFERROR(OFFSET($A$3,ROW(AT11)*2,COLUMN(S13))-OFFSET($A$3,ROW(AT11)*2-1,COLUMN(S13)),"")</f>
        <v/>
      </c>
      <c r="AV14" s="105">
        <f>IFERROR(OFFSET($A$3,ROW(AU11)*2,COLUMN(T13))-OFFSET($A$3,ROW(AU11)*2-1,COLUMN(T13)),"")</f>
        <v/>
      </c>
      <c r="AW14" s="105">
        <f>IFERROR(OFFSET($A$3,ROW(AV11)*2,COLUMN(U13))-OFFSET($A$3,ROW(AV11)*2-1,COLUMN(U13)),"")</f>
        <v/>
      </c>
      <c r="AX14" s="105">
        <f>IFERROR(OFFSET($A$3,ROW(AW11)*2,COLUMN(V13))-OFFSET($A$3,ROW(AW11)*2-1,COLUMN(V13)),"")</f>
        <v/>
      </c>
      <c r="AY14" s="105">
        <f>IFERROR(OFFSET($A$3,ROW(AX11)*2,COLUMN(W13))-OFFSET($A$3,ROW(AX11)*2-1,COLUMN(W13)),"")</f>
        <v/>
      </c>
      <c r="AZ14" s="105">
        <f>IFERROR(OFFSET($A$3,ROW(AY11)*2,COLUMN(X13))-OFFSET($A$3,ROW(AY11)*2-1,COLUMN(X13)),"")</f>
        <v/>
      </c>
      <c r="BA14" s="105">
        <f>IFERROR(OFFSET($A$3,ROW(AZ11)*2,COLUMN(Y13))-OFFSET($A$3,ROW(AZ11)*2-1,COLUMN(Y13)),"")</f>
        <v/>
      </c>
      <c r="BB14" s="105">
        <f>IFERROR(OFFSET($A$3,ROW(BA11)*2,COLUMN(Z13))-OFFSET($A$3,ROW(BA11)*2-1,COLUMN(Z13)),"")</f>
        <v/>
      </c>
      <c r="BC14" s="105">
        <f>IFERROR(OFFSET($A$3,ROW(BB11)*2,COLUMN(AA13))-OFFSET($A$3,ROW(BB11)*2-1,COLUMN(AA13)),"")</f>
        <v/>
      </c>
      <c r="BD14" s="105">
        <f>IFERROR(OFFSET($A$3,ROW(BC11)*2,COLUMN(AB13))-OFFSET($A$3,ROW(BC11)*2-1,COLUMN(AB13)),"")</f>
        <v/>
      </c>
    </row>
    <row r="15">
      <c r="A15" s="97">
        <f>统调负荷24小时!A15</f>
        <v/>
      </c>
      <c r="B15" s="117" t="inlineStr">
        <is>
          <t>实时</t>
        </is>
      </c>
      <c r="C15" s="91">
        <f>IFERROR(AVERAGE(F15:AC15),"")</f>
        <v/>
      </c>
      <c r="D15" s="91">
        <f>IFERROR(MAX(F15:AC15),"")</f>
        <v/>
      </c>
      <c r="E15" s="91">
        <f>IFERROR(MIN(F15:AC15),"")</f>
        <v/>
      </c>
      <c r="F15" s="104">
        <f>IFERROR(AVERAGEIFS(统调负荷!$AC:$AC,统调负荷!$B:$B,F$3,统调负荷!$C:$C,$A15),"")</f>
        <v/>
      </c>
      <c r="G15" s="104">
        <f>IFERROR(AVERAGEIFS(统调负荷!$AC:$AC,统调负荷!$B:$B,G$3,统调负荷!$C:$C,$A15),"")</f>
        <v/>
      </c>
      <c r="H15" s="104">
        <f>IFERROR(AVERAGEIFS(统调负荷!$AC:$AC,统调负荷!$B:$B,H$3,统调负荷!$C:$C,$A15),"")</f>
        <v/>
      </c>
      <c r="I15" s="104">
        <f>IFERROR(AVERAGEIFS(统调负荷!$AC:$AC,统调负荷!$B:$B,I$3,统调负荷!$C:$C,$A15),"")</f>
        <v/>
      </c>
      <c r="J15" s="104">
        <f>IFERROR(AVERAGEIFS(统调负荷!$AC:$AC,统调负荷!$B:$B,J$3,统调负荷!$C:$C,$A15),"")</f>
        <v/>
      </c>
      <c r="K15" s="104">
        <f>IFERROR(AVERAGEIFS(统调负荷!$AC:$AC,统调负荷!$B:$B,K$3,统调负荷!$C:$C,$A15),"")</f>
        <v/>
      </c>
      <c r="L15" s="104">
        <f>IFERROR(AVERAGEIFS(统调负荷!$AC:$AC,统调负荷!$B:$B,L$3,统调负荷!$C:$C,$A15),"")</f>
        <v/>
      </c>
      <c r="M15" s="104">
        <f>IFERROR(AVERAGEIFS(统调负荷!$AC:$AC,统调负荷!$B:$B,M$3,统调负荷!$C:$C,$A15),"")</f>
        <v/>
      </c>
      <c r="N15" s="104">
        <f>IFERROR(AVERAGEIFS(统调负荷!$AC:$AC,统调负荷!$B:$B,N$3,统调负荷!$C:$C,$A15),"")</f>
        <v/>
      </c>
      <c r="O15" s="104">
        <f>IFERROR(AVERAGEIFS(统调负荷!$AC:$AC,统调负荷!$B:$B,O$3,统调负荷!$C:$C,$A15),"")</f>
        <v/>
      </c>
      <c r="P15" s="104">
        <f>IFERROR(AVERAGEIFS(统调负荷!$AC:$AC,统调负荷!$B:$B,P$3,统调负荷!$C:$C,$A15),"")</f>
        <v/>
      </c>
      <c r="Q15" s="104">
        <f>IFERROR(AVERAGEIFS(统调负荷!$AC:$AC,统调负荷!$B:$B,Q$3,统调负荷!$C:$C,$A15),"")</f>
        <v/>
      </c>
      <c r="R15" s="104">
        <f>IFERROR(AVERAGEIFS(统调负荷!$AC:$AC,统调负荷!$B:$B,R$3,统调负荷!$C:$C,$A15),"")</f>
        <v/>
      </c>
      <c r="S15" s="104">
        <f>IFERROR(AVERAGEIFS(统调负荷!$AC:$AC,统调负荷!$B:$B,S$3,统调负荷!$C:$C,$A15),"")</f>
        <v/>
      </c>
      <c r="T15" s="104">
        <f>IFERROR(AVERAGEIFS(统调负荷!$AC:$AC,统调负荷!$B:$B,T$3,统调负荷!$C:$C,$A15),"")</f>
        <v/>
      </c>
      <c r="U15" s="104">
        <f>IFERROR(AVERAGEIFS(统调负荷!$AC:$AC,统调负荷!$B:$B,U$3,统调负荷!$C:$C,$A15),"")</f>
        <v/>
      </c>
      <c r="V15" s="104">
        <f>IFERROR(AVERAGEIFS(统调负荷!$AC:$AC,统调负荷!$B:$B,V$3,统调负荷!$C:$C,$A15),"")</f>
        <v/>
      </c>
      <c r="W15" s="104">
        <f>IFERROR(AVERAGEIFS(统调负荷!$AC:$AC,统调负荷!$B:$B,W$3,统调负荷!$C:$C,$A15),"")</f>
        <v/>
      </c>
      <c r="X15" s="104">
        <f>IFERROR(AVERAGEIFS(统调负荷!$AC:$AC,统调负荷!$B:$B,X$3,统调负荷!$C:$C,$A15),"")</f>
        <v/>
      </c>
      <c r="Y15" s="104">
        <f>IFERROR(AVERAGEIFS(统调负荷!$AC:$AC,统调负荷!$B:$B,Y$3,统调负荷!$C:$C,$A15),"")</f>
        <v/>
      </c>
      <c r="Z15" s="104">
        <f>IFERROR(AVERAGEIFS(统调负荷!$AC:$AC,统调负荷!$B:$B,Z$3,统调负荷!$C:$C,$A15),"")</f>
        <v/>
      </c>
      <c r="AA15" s="104">
        <f>IFERROR(AVERAGEIFS(统调负荷!$AC:$AC,统调负荷!$B:$B,AA$3,统调负荷!$C:$C,$A15),"")</f>
        <v/>
      </c>
      <c r="AB15" s="104">
        <f>IFERROR(AVERAGEIFS(统调负荷!$AC:$AC,统调负荷!$B:$B,AB$3,统调负荷!$C:$C,$A15),"")</f>
        <v/>
      </c>
      <c r="AC15" s="104">
        <f>IFERROR(AVERAGEIFS(统调负荷!$AC:$AC,统调负荷!$B:$B,AC$3,统调负荷!$C:$C,$A15),"")</f>
        <v/>
      </c>
      <c r="AD15" s="22" t="n"/>
      <c r="AE15" s="104">
        <f>IFERROR(AVERAGE(P15:Q15,T15:X15)-AVERAGE(F15:N15),"")</f>
        <v/>
      </c>
      <c r="AF15" s="23">
        <f>检修、备用和必开!$A13</f>
        <v/>
      </c>
      <c r="AG15" s="105">
        <f>IFERROR(OFFSET($A$3,ROW(AF12)*2,COLUMN(E14))-OFFSET($A$3,ROW(AF12)*2-1,COLUMN(E14)),"")</f>
        <v/>
      </c>
      <c r="AH15" s="105">
        <f>IFERROR(OFFSET($A$3,ROW(AG12)*2,COLUMN(F14))-OFFSET($A$3,ROW(AG12)*2-1,COLUMN(F14)),"")</f>
        <v/>
      </c>
      <c r="AI15" s="105">
        <f>IFERROR(OFFSET($A$3,ROW(AH12)*2,COLUMN(G14))-OFFSET($A$3,ROW(AH12)*2-1,COLUMN(G14)),"")</f>
        <v/>
      </c>
      <c r="AJ15" s="105">
        <f>IFERROR(OFFSET($A$3,ROW(AI12)*2,COLUMN(H14))-OFFSET($A$3,ROW(AI12)*2-1,COLUMN(H14)),"")</f>
        <v/>
      </c>
      <c r="AK15" s="105">
        <f>IFERROR(OFFSET($A$3,ROW(AJ12)*2,COLUMN(I14))-OFFSET($A$3,ROW(AJ12)*2-1,COLUMN(I14)),"")</f>
        <v/>
      </c>
      <c r="AL15" s="105">
        <f>IFERROR(OFFSET($A$3,ROW(AK12)*2,COLUMN(J14))-OFFSET($A$3,ROW(AK12)*2-1,COLUMN(J14)),"")</f>
        <v/>
      </c>
      <c r="AM15" s="105">
        <f>IFERROR(OFFSET($A$3,ROW(AL12)*2,COLUMN(K14))-OFFSET($A$3,ROW(AL12)*2-1,COLUMN(K14)),"")</f>
        <v/>
      </c>
      <c r="AN15" s="105">
        <f>IFERROR(OFFSET($A$3,ROW(AM12)*2,COLUMN(L14))-OFFSET($A$3,ROW(AM12)*2-1,COLUMN(L14)),"")</f>
        <v/>
      </c>
      <c r="AO15" s="105">
        <f>IFERROR(OFFSET($A$3,ROW(AN12)*2,COLUMN(M14))-OFFSET($A$3,ROW(AN12)*2-1,COLUMN(M14)),"")</f>
        <v/>
      </c>
      <c r="AP15" s="105">
        <f>IFERROR(OFFSET($A$3,ROW(AO12)*2,COLUMN(N14))-OFFSET($A$3,ROW(AO12)*2-1,COLUMN(N14)),"")</f>
        <v/>
      </c>
      <c r="AQ15" s="105">
        <f>IFERROR(OFFSET($A$3,ROW(AP12)*2,COLUMN(O14))-OFFSET($A$3,ROW(AP12)*2-1,COLUMN(O14)),"")</f>
        <v/>
      </c>
      <c r="AR15" s="105">
        <f>IFERROR(OFFSET($A$3,ROW(AQ12)*2,COLUMN(P14))-OFFSET($A$3,ROW(AQ12)*2-1,COLUMN(P14)),"")</f>
        <v/>
      </c>
      <c r="AS15" s="105">
        <f>IFERROR(OFFSET($A$3,ROW(AR12)*2,COLUMN(Q14))-OFFSET($A$3,ROW(AR12)*2-1,COLUMN(Q14)),"")</f>
        <v/>
      </c>
      <c r="AT15" s="105">
        <f>IFERROR(OFFSET($A$3,ROW(AS12)*2,COLUMN(R14))-OFFSET($A$3,ROW(AS12)*2-1,COLUMN(R14)),"")</f>
        <v/>
      </c>
      <c r="AU15" s="105">
        <f>IFERROR(OFFSET($A$3,ROW(AT12)*2,COLUMN(S14))-OFFSET($A$3,ROW(AT12)*2-1,COLUMN(S14)),"")</f>
        <v/>
      </c>
      <c r="AV15" s="105">
        <f>IFERROR(OFFSET($A$3,ROW(AU12)*2,COLUMN(T14))-OFFSET($A$3,ROW(AU12)*2-1,COLUMN(T14)),"")</f>
        <v/>
      </c>
      <c r="AW15" s="105">
        <f>IFERROR(OFFSET($A$3,ROW(AV12)*2,COLUMN(U14))-OFFSET($A$3,ROW(AV12)*2-1,COLUMN(U14)),"")</f>
        <v/>
      </c>
      <c r="AX15" s="105">
        <f>IFERROR(OFFSET($A$3,ROW(AW12)*2,COLUMN(V14))-OFFSET($A$3,ROW(AW12)*2-1,COLUMN(V14)),"")</f>
        <v/>
      </c>
      <c r="AY15" s="105">
        <f>IFERROR(OFFSET($A$3,ROW(AX12)*2,COLUMN(W14))-OFFSET($A$3,ROW(AX12)*2-1,COLUMN(W14)),"")</f>
        <v/>
      </c>
      <c r="AZ15" s="105">
        <f>IFERROR(OFFSET($A$3,ROW(AY12)*2,COLUMN(X14))-OFFSET($A$3,ROW(AY12)*2-1,COLUMN(X14)),"")</f>
        <v/>
      </c>
      <c r="BA15" s="105">
        <f>IFERROR(OFFSET($A$3,ROW(AZ12)*2,COLUMN(Y14))-OFFSET($A$3,ROW(AZ12)*2-1,COLUMN(Y14)),"")</f>
        <v/>
      </c>
      <c r="BB15" s="105">
        <f>IFERROR(OFFSET($A$3,ROW(BA12)*2,COLUMN(Z14))-OFFSET($A$3,ROW(BA12)*2-1,COLUMN(Z14)),"")</f>
        <v/>
      </c>
      <c r="BC15" s="105">
        <f>IFERROR(OFFSET($A$3,ROW(BB12)*2,COLUMN(AA14))-OFFSET($A$3,ROW(BB12)*2-1,COLUMN(AA14)),"")</f>
        <v/>
      </c>
      <c r="BD15" s="105">
        <f>IFERROR(OFFSET($A$3,ROW(BC12)*2,COLUMN(AB14))-OFFSET($A$3,ROW(BC12)*2-1,COLUMN(AB14)),"")</f>
        <v/>
      </c>
    </row>
    <row r="16">
      <c r="A16" s="97">
        <f>统调负荷24小时!A16</f>
        <v/>
      </c>
      <c r="B16" s="117" t="inlineStr">
        <is>
          <t>日前</t>
        </is>
      </c>
      <c r="C16" s="91">
        <f>IFERROR(AVERAGE(F16:AC16),"")</f>
        <v/>
      </c>
      <c r="D16" s="91">
        <f>IFERROR(MAX(F16:AC16),"")</f>
        <v/>
      </c>
      <c r="E16" s="91">
        <f>IFERROR(MIN(F16:AC16),"")</f>
        <v/>
      </c>
      <c r="F16" s="104">
        <f>IFERROR(AVERAGEIFS(统调负荷!$AB:$AB,统调负荷!$B:$B,F$3,统调负荷!$C:$C,$A16),"")</f>
        <v/>
      </c>
      <c r="G16" s="104">
        <f>IFERROR(AVERAGEIFS(统调负荷!$AB:$AB,统调负荷!$B:$B,G$3,统调负荷!$C:$C,$A16),"")</f>
        <v/>
      </c>
      <c r="H16" s="104">
        <f>IFERROR(AVERAGEIFS(统调负荷!$AB:$AB,统调负荷!$B:$B,H$3,统调负荷!$C:$C,$A16),"")</f>
        <v/>
      </c>
      <c r="I16" s="104">
        <f>IFERROR(AVERAGEIFS(统调负荷!$AB:$AB,统调负荷!$B:$B,I$3,统调负荷!$C:$C,$A16),"")</f>
        <v/>
      </c>
      <c r="J16" s="104">
        <f>IFERROR(AVERAGEIFS(统调负荷!$AB:$AB,统调负荷!$B:$B,J$3,统调负荷!$C:$C,$A16),"")</f>
        <v/>
      </c>
      <c r="K16" s="104">
        <f>IFERROR(AVERAGEIFS(统调负荷!$AB:$AB,统调负荷!$B:$B,K$3,统调负荷!$C:$C,$A16),"")</f>
        <v/>
      </c>
      <c r="L16" s="104">
        <f>IFERROR(AVERAGEIFS(统调负荷!$AB:$AB,统调负荷!$B:$B,L$3,统调负荷!$C:$C,$A16),"")</f>
        <v/>
      </c>
      <c r="M16" s="104">
        <f>IFERROR(AVERAGEIFS(统调负荷!$AB:$AB,统调负荷!$B:$B,M$3,统调负荷!$C:$C,$A16),"")</f>
        <v/>
      </c>
      <c r="N16" s="104">
        <f>IFERROR(AVERAGEIFS(统调负荷!$AB:$AB,统调负荷!$B:$B,N$3,统调负荷!$C:$C,$A16),"")</f>
        <v/>
      </c>
      <c r="O16" s="104">
        <f>IFERROR(AVERAGEIFS(统调负荷!$AB:$AB,统调负荷!$B:$B,O$3,统调负荷!$C:$C,$A16),"")</f>
        <v/>
      </c>
      <c r="P16" s="104">
        <f>IFERROR(AVERAGEIFS(统调负荷!$AB:$AB,统调负荷!$B:$B,P$3,统调负荷!$C:$C,$A16),"")</f>
        <v/>
      </c>
      <c r="Q16" s="104">
        <f>IFERROR(AVERAGEIFS(统调负荷!$AB:$AB,统调负荷!$B:$B,Q$3,统调负荷!$C:$C,$A16),"")</f>
        <v/>
      </c>
      <c r="R16" s="104">
        <f>IFERROR(AVERAGEIFS(统调负荷!$AB:$AB,统调负荷!$B:$B,R$3,统调负荷!$C:$C,$A16),"")</f>
        <v/>
      </c>
      <c r="S16" s="104">
        <f>IFERROR(AVERAGEIFS(统调负荷!$AB:$AB,统调负荷!$B:$B,S$3,统调负荷!$C:$C,$A16),"")</f>
        <v/>
      </c>
      <c r="T16" s="104">
        <f>IFERROR(AVERAGEIFS(统调负荷!$AB:$AB,统调负荷!$B:$B,T$3,统调负荷!$C:$C,$A16),"")</f>
        <v/>
      </c>
      <c r="U16" s="104">
        <f>IFERROR(AVERAGEIFS(统调负荷!$AB:$AB,统调负荷!$B:$B,U$3,统调负荷!$C:$C,$A16),"")</f>
        <v/>
      </c>
      <c r="V16" s="104">
        <f>IFERROR(AVERAGEIFS(统调负荷!$AB:$AB,统调负荷!$B:$B,V$3,统调负荷!$C:$C,$A16),"")</f>
        <v/>
      </c>
      <c r="W16" s="104">
        <f>IFERROR(AVERAGEIFS(统调负荷!$AB:$AB,统调负荷!$B:$B,W$3,统调负荷!$C:$C,$A16),"")</f>
        <v/>
      </c>
      <c r="X16" s="104">
        <f>IFERROR(AVERAGEIFS(统调负荷!$AB:$AB,统调负荷!$B:$B,X$3,统调负荷!$C:$C,$A16),"")</f>
        <v/>
      </c>
      <c r="Y16" s="104">
        <f>IFERROR(AVERAGEIFS(统调负荷!$AB:$AB,统调负荷!$B:$B,Y$3,统调负荷!$C:$C,$A16),"")</f>
        <v/>
      </c>
      <c r="Z16" s="104">
        <f>IFERROR(AVERAGEIFS(统调负荷!$AB:$AB,统调负荷!$B:$B,Z$3,统调负荷!$C:$C,$A16),"")</f>
        <v/>
      </c>
      <c r="AA16" s="104">
        <f>IFERROR(AVERAGEIFS(统调负荷!$AB:$AB,统调负荷!$B:$B,AA$3,统调负荷!$C:$C,$A16),"")</f>
        <v/>
      </c>
      <c r="AB16" s="104">
        <f>IFERROR(AVERAGEIFS(统调负荷!$AB:$AB,统调负荷!$B:$B,AB$3,统调负荷!$C:$C,$A16),"")</f>
        <v/>
      </c>
      <c r="AC16" s="104">
        <f>IFERROR(AVERAGEIFS(统调负荷!$AB:$AB,统调负荷!$B:$B,AC$3,统调负荷!$C:$C,$A16),"")</f>
        <v/>
      </c>
      <c r="AD16" s="22" t="n"/>
      <c r="AE16" s="104">
        <f>IFERROR(AVERAGE(P16:Q16,T16:X16)-AVERAGE(F16:N16),"")</f>
        <v/>
      </c>
      <c r="AF16" s="23">
        <f>检修、备用和必开!$A14</f>
        <v/>
      </c>
      <c r="AG16" s="105">
        <f>IFERROR(OFFSET($A$3,ROW(AF13)*2,COLUMN(E15))-OFFSET($A$3,ROW(AF13)*2-1,COLUMN(E15)),"")</f>
        <v/>
      </c>
      <c r="AH16" s="105">
        <f>IFERROR(OFFSET($A$3,ROW(AG13)*2,COLUMN(F15))-OFFSET($A$3,ROW(AG13)*2-1,COLUMN(F15)),"")</f>
        <v/>
      </c>
      <c r="AI16" s="105">
        <f>IFERROR(OFFSET($A$3,ROW(AH13)*2,COLUMN(G15))-OFFSET($A$3,ROW(AH13)*2-1,COLUMN(G15)),"")</f>
        <v/>
      </c>
      <c r="AJ16" s="105">
        <f>IFERROR(OFFSET($A$3,ROW(AI13)*2,COLUMN(H15))-OFFSET($A$3,ROW(AI13)*2-1,COLUMN(H15)),"")</f>
        <v/>
      </c>
      <c r="AK16" s="105">
        <f>IFERROR(OFFSET($A$3,ROW(AJ13)*2,COLUMN(I15))-OFFSET($A$3,ROW(AJ13)*2-1,COLUMN(I15)),"")</f>
        <v/>
      </c>
      <c r="AL16" s="105">
        <f>IFERROR(OFFSET($A$3,ROW(AK13)*2,COLUMN(J15))-OFFSET($A$3,ROW(AK13)*2-1,COLUMN(J15)),"")</f>
        <v/>
      </c>
      <c r="AM16" s="105">
        <f>IFERROR(OFFSET($A$3,ROW(AL13)*2,COLUMN(K15))-OFFSET($A$3,ROW(AL13)*2-1,COLUMN(K15)),"")</f>
        <v/>
      </c>
      <c r="AN16" s="105">
        <f>IFERROR(OFFSET($A$3,ROW(AM13)*2,COLUMN(L15))-OFFSET($A$3,ROW(AM13)*2-1,COLUMN(L15)),"")</f>
        <v/>
      </c>
      <c r="AO16" s="105">
        <f>IFERROR(OFFSET($A$3,ROW(AN13)*2,COLUMN(M15))-OFFSET($A$3,ROW(AN13)*2-1,COLUMN(M15)),"")</f>
        <v/>
      </c>
      <c r="AP16" s="105">
        <f>IFERROR(OFFSET($A$3,ROW(AO13)*2,COLUMN(N15))-OFFSET($A$3,ROW(AO13)*2-1,COLUMN(N15)),"")</f>
        <v/>
      </c>
      <c r="AQ16" s="105">
        <f>IFERROR(OFFSET($A$3,ROW(AP13)*2,COLUMN(O15))-OFFSET($A$3,ROW(AP13)*2-1,COLUMN(O15)),"")</f>
        <v/>
      </c>
      <c r="AR16" s="105">
        <f>IFERROR(OFFSET($A$3,ROW(AQ13)*2,COLUMN(P15))-OFFSET($A$3,ROW(AQ13)*2-1,COLUMN(P15)),"")</f>
        <v/>
      </c>
      <c r="AS16" s="105">
        <f>IFERROR(OFFSET($A$3,ROW(AR13)*2,COLUMN(Q15))-OFFSET($A$3,ROW(AR13)*2-1,COLUMN(Q15)),"")</f>
        <v/>
      </c>
      <c r="AT16" s="105">
        <f>IFERROR(OFFSET($A$3,ROW(AS13)*2,COLUMN(R15))-OFFSET($A$3,ROW(AS13)*2-1,COLUMN(R15)),"")</f>
        <v/>
      </c>
      <c r="AU16" s="105">
        <f>IFERROR(OFFSET($A$3,ROW(AT13)*2,COLUMN(S15))-OFFSET($A$3,ROW(AT13)*2-1,COLUMN(S15)),"")</f>
        <v/>
      </c>
      <c r="AV16" s="105">
        <f>IFERROR(OFFSET($A$3,ROW(AU13)*2,COLUMN(T15))-OFFSET($A$3,ROW(AU13)*2-1,COLUMN(T15)),"")</f>
        <v/>
      </c>
      <c r="AW16" s="105">
        <f>IFERROR(OFFSET($A$3,ROW(AV13)*2,COLUMN(U15))-OFFSET($A$3,ROW(AV13)*2-1,COLUMN(U15)),"")</f>
        <v/>
      </c>
      <c r="AX16" s="105">
        <f>IFERROR(OFFSET($A$3,ROW(AW13)*2,COLUMN(V15))-OFFSET($A$3,ROW(AW13)*2-1,COLUMN(V15)),"")</f>
        <v/>
      </c>
      <c r="AY16" s="105">
        <f>IFERROR(OFFSET($A$3,ROW(AX13)*2,COLUMN(W15))-OFFSET($A$3,ROW(AX13)*2-1,COLUMN(W15)),"")</f>
        <v/>
      </c>
      <c r="AZ16" s="105">
        <f>IFERROR(OFFSET($A$3,ROW(AY13)*2,COLUMN(X15))-OFFSET($A$3,ROW(AY13)*2-1,COLUMN(X15)),"")</f>
        <v/>
      </c>
      <c r="BA16" s="105">
        <f>IFERROR(OFFSET($A$3,ROW(AZ13)*2,COLUMN(Y15))-OFFSET($A$3,ROW(AZ13)*2-1,COLUMN(Y15)),"")</f>
        <v/>
      </c>
      <c r="BB16" s="105">
        <f>IFERROR(OFFSET($A$3,ROW(BA13)*2,COLUMN(Z15))-OFFSET($A$3,ROW(BA13)*2-1,COLUMN(Z15)),"")</f>
        <v/>
      </c>
      <c r="BC16" s="105">
        <f>IFERROR(OFFSET($A$3,ROW(BB13)*2,COLUMN(AA15))-OFFSET($A$3,ROW(BB13)*2-1,COLUMN(AA15)),"")</f>
        <v/>
      </c>
      <c r="BD16" s="105">
        <f>IFERROR(OFFSET($A$3,ROW(BC13)*2,COLUMN(AB15))-OFFSET($A$3,ROW(BC13)*2-1,COLUMN(AB15)),"")</f>
        <v/>
      </c>
    </row>
    <row r="17">
      <c r="A17" s="97">
        <f>统调负荷24小时!A17</f>
        <v/>
      </c>
      <c r="B17" s="117" t="inlineStr">
        <is>
          <t>实时</t>
        </is>
      </c>
      <c r="C17" s="91">
        <f>IFERROR(AVERAGE(F17:AC17),"")</f>
        <v/>
      </c>
      <c r="D17" s="91">
        <f>IFERROR(MAX(F17:AC17),"")</f>
        <v/>
      </c>
      <c r="E17" s="91">
        <f>IFERROR(MIN(F17:AC17),"")</f>
        <v/>
      </c>
      <c r="F17" s="104">
        <f>IFERROR(AVERAGEIFS(统调负荷!$AC:$AC,统调负荷!$B:$B,F$3,统调负荷!$C:$C,$A17),"")</f>
        <v/>
      </c>
      <c r="G17" s="104">
        <f>IFERROR(AVERAGEIFS(统调负荷!$AC:$AC,统调负荷!$B:$B,G$3,统调负荷!$C:$C,$A17),"")</f>
        <v/>
      </c>
      <c r="H17" s="104">
        <f>IFERROR(AVERAGEIFS(统调负荷!$AC:$AC,统调负荷!$B:$B,H$3,统调负荷!$C:$C,$A17),"")</f>
        <v/>
      </c>
      <c r="I17" s="104">
        <f>IFERROR(AVERAGEIFS(统调负荷!$AC:$AC,统调负荷!$B:$B,I$3,统调负荷!$C:$C,$A17),"")</f>
        <v/>
      </c>
      <c r="J17" s="104">
        <f>IFERROR(AVERAGEIFS(统调负荷!$AC:$AC,统调负荷!$B:$B,J$3,统调负荷!$C:$C,$A17),"")</f>
        <v/>
      </c>
      <c r="K17" s="104">
        <f>IFERROR(AVERAGEIFS(统调负荷!$AC:$AC,统调负荷!$B:$B,K$3,统调负荷!$C:$C,$A17),"")</f>
        <v/>
      </c>
      <c r="L17" s="104">
        <f>IFERROR(AVERAGEIFS(统调负荷!$AC:$AC,统调负荷!$B:$B,L$3,统调负荷!$C:$C,$A17),"")</f>
        <v/>
      </c>
      <c r="M17" s="104">
        <f>IFERROR(AVERAGEIFS(统调负荷!$AC:$AC,统调负荷!$B:$B,M$3,统调负荷!$C:$C,$A17),"")</f>
        <v/>
      </c>
      <c r="N17" s="104">
        <f>IFERROR(AVERAGEIFS(统调负荷!$AC:$AC,统调负荷!$B:$B,N$3,统调负荷!$C:$C,$A17),"")</f>
        <v/>
      </c>
      <c r="O17" s="104">
        <f>IFERROR(AVERAGEIFS(统调负荷!$AC:$AC,统调负荷!$B:$B,O$3,统调负荷!$C:$C,$A17),"")</f>
        <v/>
      </c>
      <c r="P17" s="104">
        <f>IFERROR(AVERAGEIFS(统调负荷!$AC:$AC,统调负荷!$B:$B,P$3,统调负荷!$C:$C,$A17),"")</f>
        <v/>
      </c>
      <c r="Q17" s="104">
        <f>IFERROR(AVERAGEIFS(统调负荷!$AC:$AC,统调负荷!$B:$B,Q$3,统调负荷!$C:$C,$A17),"")</f>
        <v/>
      </c>
      <c r="R17" s="104">
        <f>IFERROR(AVERAGEIFS(统调负荷!$AC:$AC,统调负荷!$B:$B,R$3,统调负荷!$C:$C,$A17),"")</f>
        <v/>
      </c>
      <c r="S17" s="104">
        <f>IFERROR(AVERAGEIFS(统调负荷!$AC:$AC,统调负荷!$B:$B,S$3,统调负荷!$C:$C,$A17),"")</f>
        <v/>
      </c>
      <c r="T17" s="104">
        <f>IFERROR(AVERAGEIFS(统调负荷!$AC:$AC,统调负荷!$B:$B,T$3,统调负荷!$C:$C,$A17),"")</f>
        <v/>
      </c>
      <c r="U17" s="104">
        <f>IFERROR(AVERAGEIFS(统调负荷!$AC:$AC,统调负荷!$B:$B,U$3,统调负荷!$C:$C,$A17),"")</f>
        <v/>
      </c>
      <c r="V17" s="104">
        <f>IFERROR(AVERAGEIFS(统调负荷!$AC:$AC,统调负荷!$B:$B,V$3,统调负荷!$C:$C,$A17),"")</f>
        <v/>
      </c>
      <c r="W17" s="104">
        <f>IFERROR(AVERAGEIFS(统调负荷!$AC:$AC,统调负荷!$B:$B,W$3,统调负荷!$C:$C,$A17),"")</f>
        <v/>
      </c>
      <c r="X17" s="104">
        <f>IFERROR(AVERAGEIFS(统调负荷!$AC:$AC,统调负荷!$B:$B,X$3,统调负荷!$C:$C,$A17),"")</f>
        <v/>
      </c>
      <c r="Y17" s="104">
        <f>IFERROR(AVERAGEIFS(统调负荷!$AC:$AC,统调负荷!$B:$B,Y$3,统调负荷!$C:$C,$A17),"")</f>
        <v/>
      </c>
      <c r="Z17" s="104">
        <f>IFERROR(AVERAGEIFS(统调负荷!$AC:$AC,统调负荷!$B:$B,Z$3,统调负荷!$C:$C,$A17),"")</f>
        <v/>
      </c>
      <c r="AA17" s="104">
        <f>IFERROR(AVERAGEIFS(统调负荷!$AC:$AC,统调负荷!$B:$B,AA$3,统调负荷!$C:$C,$A17),"")</f>
        <v/>
      </c>
      <c r="AB17" s="104">
        <f>IFERROR(AVERAGEIFS(统调负荷!$AC:$AC,统调负荷!$B:$B,AB$3,统调负荷!$C:$C,$A17),"")</f>
        <v/>
      </c>
      <c r="AC17" s="104">
        <f>IFERROR(AVERAGEIFS(统调负荷!$AC:$AC,统调负荷!$B:$B,AC$3,统调负荷!$C:$C,$A17),"")</f>
        <v/>
      </c>
      <c r="AD17" s="22" t="n"/>
      <c r="AE17" s="104">
        <f>IFERROR(AVERAGE(P17:Q17,T17:X17)-AVERAGE(F17:N17),"")</f>
        <v/>
      </c>
      <c r="AF17" s="23">
        <f>检修、备用和必开!$A15</f>
        <v/>
      </c>
      <c r="AG17" s="105">
        <f>IFERROR(OFFSET($A$3,ROW(AF14)*2,COLUMN(E16))-OFFSET($A$3,ROW(AF14)*2-1,COLUMN(E16)),"")</f>
        <v/>
      </c>
      <c r="AH17" s="105">
        <f>IFERROR(OFFSET($A$3,ROW(AG14)*2,COLUMN(F16))-OFFSET($A$3,ROW(AG14)*2-1,COLUMN(F16)),"")</f>
        <v/>
      </c>
      <c r="AI17" s="105">
        <f>IFERROR(OFFSET($A$3,ROW(AH14)*2,COLUMN(G16))-OFFSET($A$3,ROW(AH14)*2-1,COLUMN(G16)),"")</f>
        <v/>
      </c>
      <c r="AJ17" s="105">
        <f>IFERROR(OFFSET($A$3,ROW(AI14)*2,COLUMN(H16))-OFFSET($A$3,ROW(AI14)*2-1,COLUMN(H16)),"")</f>
        <v/>
      </c>
      <c r="AK17" s="105">
        <f>IFERROR(OFFSET($A$3,ROW(AJ14)*2,COLUMN(I16))-OFFSET($A$3,ROW(AJ14)*2-1,COLUMN(I16)),"")</f>
        <v/>
      </c>
      <c r="AL17" s="105">
        <f>IFERROR(OFFSET($A$3,ROW(AK14)*2,COLUMN(J16))-OFFSET($A$3,ROW(AK14)*2-1,COLUMN(J16)),"")</f>
        <v/>
      </c>
      <c r="AM17" s="105">
        <f>IFERROR(OFFSET($A$3,ROW(AL14)*2,COLUMN(K16))-OFFSET($A$3,ROW(AL14)*2-1,COLUMN(K16)),"")</f>
        <v/>
      </c>
      <c r="AN17" s="105">
        <f>IFERROR(OFFSET($A$3,ROW(AM14)*2,COLUMN(L16))-OFFSET($A$3,ROW(AM14)*2-1,COLUMN(L16)),"")</f>
        <v/>
      </c>
      <c r="AO17" s="105">
        <f>IFERROR(OFFSET($A$3,ROW(AN14)*2,COLUMN(M16))-OFFSET($A$3,ROW(AN14)*2-1,COLUMN(M16)),"")</f>
        <v/>
      </c>
      <c r="AP17" s="105">
        <f>IFERROR(OFFSET($A$3,ROW(AO14)*2,COLUMN(N16))-OFFSET($A$3,ROW(AO14)*2-1,COLUMN(N16)),"")</f>
        <v/>
      </c>
      <c r="AQ17" s="105">
        <f>IFERROR(OFFSET($A$3,ROW(AP14)*2,COLUMN(O16))-OFFSET($A$3,ROW(AP14)*2-1,COLUMN(O16)),"")</f>
        <v/>
      </c>
      <c r="AR17" s="105">
        <f>IFERROR(OFFSET($A$3,ROW(AQ14)*2,COLUMN(P16))-OFFSET($A$3,ROW(AQ14)*2-1,COLUMN(P16)),"")</f>
        <v/>
      </c>
      <c r="AS17" s="105">
        <f>IFERROR(OFFSET($A$3,ROW(AR14)*2,COLUMN(Q16))-OFFSET($A$3,ROW(AR14)*2-1,COLUMN(Q16)),"")</f>
        <v/>
      </c>
      <c r="AT17" s="105">
        <f>IFERROR(OFFSET($A$3,ROW(AS14)*2,COLUMN(R16))-OFFSET($A$3,ROW(AS14)*2-1,COLUMN(R16)),"")</f>
        <v/>
      </c>
      <c r="AU17" s="105">
        <f>IFERROR(OFFSET($A$3,ROW(AT14)*2,COLUMN(S16))-OFFSET($A$3,ROW(AT14)*2-1,COLUMN(S16)),"")</f>
        <v/>
      </c>
      <c r="AV17" s="105">
        <f>IFERROR(OFFSET($A$3,ROW(AU14)*2,COLUMN(T16))-OFFSET($A$3,ROW(AU14)*2-1,COLUMN(T16)),"")</f>
        <v/>
      </c>
      <c r="AW17" s="105">
        <f>IFERROR(OFFSET($A$3,ROW(AV14)*2,COLUMN(U16))-OFFSET($A$3,ROW(AV14)*2-1,COLUMN(U16)),"")</f>
        <v/>
      </c>
      <c r="AX17" s="105">
        <f>IFERROR(OFFSET($A$3,ROW(AW14)*2,COLUMN(V16))-OFFSET($A$3,ROW(AW14)*2-1,COLUMN(V16)),"")</f>
        <v/>
      </c>
      <c r="AY17" s="105">
        <f>IFERROR(OFFSET($A$3,ROW(AX14)*2,COLUMN(W16))-OFFSET($A$3,ROW(AX14)*2-1,COLUMN(W16)),"")</f>
        <v/>
      </c>
      <c r="AZ17" s="105">
        <f>IFERROR(OFFSET($A$3,ROW(AY14)*2,COLUMN(X16))-OFFSET($A$3,ROW(AY14)*2-1,COLUMN(X16)),"")</f>
        <v/>
      </c>
      <c r="BA17" s="105">
        <f>IFERROR(OFFSET($A$3,ROW(AZ14)*2,COLUMN(Y16))-OFFSET($A$3,ROW(AZ14)*2-1,COLUMN(Y16)),"")</f>
        <v/>
      </c>
      <c r="BB17" s="105">
        <f>IFERROR(OFFSET($A$3,ROW(BA14)*2,COLUMN(Z16))-OFFSET($A$3,ROW(BA14)*2-1,COLUMN(Z16)),"")</f>
        <v/>
      </c>
      <c r="BC17" s="105">
        <f>IFERROR(OFFSET($A$3,ROW(BB14)*2,COLUMN(AA16))-OFFSET($A$3,ROW(BB14)*2-1,COLUMN(AA16)),"")</f>
        <v/>
      </c>
      <c r="BD17" s="105">
        <f>IFERROR(OFFSET($A$3,ROW(BC14)*2,COLUMN(AB16))-OFFSET($A$3,ROW(BC14)*2-1,COLUMN(AB16)),"")</f>
        <v/>
      </c>
    </row>
    <row r="18">
      <c r="A18" s="97">
        <f>统调负荷24小时!A18</f>
        <v/>
      </c>
      <c r="B18" s="117" t="inlineStr">
        <is>
          <t>日前</t>
        </is>
      </c>
      <c r="C18" s="91">
        <f>IFERROR(AVERAGE(F18:AC18),"")</f>
        <v/>
      </c>
      <c r="D18" s="91">
        <f>IFERROR(MAX(F18:AC18),"")</f>
        <v/>
      </c>
      <c r="E18" s="91">
        <f>IFERROR(MIN(F18:AC18),"")</f>
        <v/>
      </c>
      <c r="F18" s="104">
        <f>IFERROR(AVERAGEIFS(统调负荷!$AB:$AB,统调负荷!$B:$B,F$3,统调负荷!$C:$C,$A18),"")</f>
        <v/>
      </c>
      <c r="G18" s="104">
        <f>IFERROR(AVERAGEIFS(统调负荷!$AB:$AB,统调负荷!$B:$B,G$3,统调负荷!$C:$C,$A18),"")</f>
        <v/>
      </c>
      <c r="H18" s="104">
        <f>IFERROR(AVERAGEIFS(统调负荷!$AB:$AB,统调负荷!$B:$B,H$3,统调负荷!$C:$C,$A18),"")</f>
        <v/>
      </c>
      <c r="I18" s="104">
        <f>IFERROR(AVERAGEIFS(统调负荷!$AB:$AB,统调负荷!$B:$B,I$3,统调负荷!$C:$C,$A18),"")</f>
        <v/>
      </c>
      <c r="J18" s="104">
        <f>IFERROR(AVERAGEIFS(统调负荷!$AB:$AB,统调负荷!$B:$B,J$3,统调负荷!$C:$C,$A18),"")</f>
        <v/>
      </c>
      <c r="K18" s="104">
        <f>IFERROR(AVERAGEIFS(统调负荷!$AB:$AB,统调负荷!$B:$B,K$3,统调负荷!$C:$C,$A18),"")</f>
        <v/>
      </c>
      <c r="L18" s="104">
        <f>IFERROR(AVERAGEIFS(统调负荷!$AB:$AB,统调负荷!$B:$B,L$3,统调负荷!$C:$C,$A18),"")</f>
        <v/>
      </c>
      <c r="M18" s="104">
        <f>IFERROR(AVERAGEIFS(统调负荷!$AB:$AB,统调负荷!$B:$B,M$3,统调负荷!$C:$C,$A18),"")</f>
        <v/>
      </c>
      <c r="N18" s="104">
        <f>IFERROR(AVERAGEIFS(统调负荷!$AB:$AB,统调负荷!$B:$B,N$3,统调负荷!$C:$C,$A18),"")</f>
        <v/>
      </c>
      <c r="O18" s="104">
        <f>IFERROR(AVERAGEIFS(统调负荷!$AB:$AB,统调负荷!$B:$B,O$3,统调负荷!$C:$C,$A18),"")</f>
        <v/>
      </c>
      <c r="P18" s="104">
        <f>IFERROR(AVERAGEIFS(统调负荷!$AB:$AB,统调负荷!$B:$B,P$3,统调负荷!$C:$C,$A18),"")</f>
        <v/>
      </c>
      <c r="Q18" s="104">
        <f>IFERROR(AVERAGEIFS(统调负荷!$AB:$AB,统调负荷!$B:$B,Q$3,统调负荷!$C:$C,$A18),"")</f>
        <v/>
      </c>
      <c r="R18" s="104">
        <f>IFERROR(AVERAGEIFS(统调负荷!$AB:$AB,统调负荷!$B:$B,R$3,统调负荷!$C:$C,$A18),"")</f>
        <v/>
      </c>
      <c r="S18" s="104">
        <f>IFERROR(AVERAGEIFS(统调负荷!$AB:$AB,统调负荷!$B:$B,S$3,统调负荷!$C:$C,$A18),"")</f>
        <v/>
      </c>
      <c r="T18" s="104">
        <f>IFERROR(AVERAGEIFS(统调负荷!$AB:$AB,统调负荷!$B:$B,T$3,统调负荷!$C:$C,$A18),"")</f>
        <v/>
      </c>
      <c r="U18" s="104">
        <f>IFERROR(AVERAGEIFS(统调负荷!$AB:$AB,统调负荷!$B:$B,U$3,统调负荷!$C:$C,$A18),"")</f>
        <v/>
      </c>
      <c r="V18" s="104">
        <f>IFERROR(AVERAGEIFS(统调负荷!$AB:$AB,统调负荷!$B:$B,V$3,统调负荷!$C:$C,$A18),"")</f>
        <v/>
      </c>
      <c r="W18" s="104">
        <f>IFERROR(AVERAGEIFS(统调负荷!$AB:$AB,统调负荷!$B:$B,W$3,统调负荷!$C:$C,$A18),"")</f>
        <v/>
      </c>
      <c r="X18" s="104">
        <f>IFERROR(AVERAGEIFS(统调负荷!$AB:$AB,统调负荷!$B:$B,X$3,统调负荷!$C:$C,$A18),"")</f>
        <v/>
      </c>
      <c r="Y18" s="104">
        <f>IFERROR(AVERAGEIFS(统调负荷!$AB:$AB,统调负荷!$B:$B,Y$3,统调负荷!$C:$C,$A18),"")</f>
        <v/>
      </c>
      <c r="Z18" s="104">
        <f>IFERROR(AVERAGEIFS(统调负荷!$AB:$AB,统调负荷!$B:$B,Z$3,统调负荷!$C:$C,$A18),"")</f>
        <v/>
      </c>
      <c r="AA18" s="104">
        <f>IFERROR(AVERAGEIFS(统调负荷!$AB:$AB,统调负荷!$B:$B,AA$3,统调负荷!$C:$C,$A18),"")</f>
        <v/>
      </c>
      <c r="AB18" s="104">
        <f>IFERROR(AVERAGEIFS(统调负荷!$AB:$AB,统调负荷!$B:$B,AB$3,统调负荷!$C:$C,$A18),"")</f>
        <v/>
      </c>
      <c r="AC18" s="104">
        <f>IFERROR(AVERAGEIFS(统调负荷!$AB:$AB,统调负荷!$B:$B,AC$3,统调负荷!$C:$C,$A18),"")</f>
        <v/>
      </c>
      <c r="AD18" s="22" t="n"/>
      <c r="AE18" s="104">
        <f>IFERROR(AVERAGE(P18:Q18,T18:X18)-AVERAGE(F18:N18),"")</f>
        <v/>
      </c>
      <c r="AF18" s="23">
        <f>检修、备用和必开!$A16</f>
        <v/>
      </c>
      <c r="AG18" s="105">
        <f>IFERROR(OFFSET($A$3,ROW(AF15)*2,COLUMN(E17))-OFFSET($A$3,ROW(AF15)*2-1,COLUMN(E17)),"")</f>
        <v/>
      </c>
      <c r="AH18" s="105">
        <f>IFERROR(OFFSET($A$3,ROW(AG15)*2,COLUMN(F17))-OFFSET($A$3,ROW(AG15)*2-1,COLUMN(F17)),"")</f>
        <v/>
      </c>
      <c r="AI18" s="105">
        <f>IFERROR(OFFSET($A$3,ROW(AH15)*2,COLUMN(G17))-OFFSET($A$3,ROW(AH15)*2-1,COLUMN(G17)),"")</f>
        <v/>
      </c>
      <c r="AJ18" s="105">
        <f>IFERROR(OFFSET($A$3,ROW(AI15)*2,COLUMN(H17))-OFFSET($A$3,ROW(AI15)*2-1,COLUMN(H17)),"")</f>
        <v/>
      </c>
      <c r="AK18" s="105">
        <f>IFERROR(OFFSET($A$3,ROW(AJ15)*2,COLUMN(I17))-OFFSET($A$3,ROW(AJ15)*2-1,COLUMN(I17)),"")</f>
        <v/>
      </c>
      <c r="AL18" s="105">
        <f>IFERROR(OFFSET($A$3,ROW(AK15)*2,COLUMN(J17))-OFFSET($A$3,ROW(AK15)*2-1,COLUMN(J17)),"")</f>
        <v/>
      </c>
      <c r="AM18" s="105">
        <f>IFERROR(OFFSET($A$3,ROW(AL15)*2,COLUMN(K17))-OFFSET($A$3,ROW(AL15)*2-1,COLUMN(K17)),"")</f>
        <v/>
      </c>
      <c r="AN18" s="105">
        <f>IFERROR(OFFSET($A$3,ROW(AM15)*2,COLUMN(L17))-OFFSET($A$3,ROW(AM15)*2-1,COLUMN(L17)),"")</f>
        <v/>
      </c>
      <c r="AO18" s="105">
        <f>IFERROR(OFFSET($A$3,ROW(AN15)*2,COLUMN(M17))-OFFSET($A$3,ROW(AN15)*2-1,COLUMN(M17)),"")</f>
        <v/>
      </c>
      <c r="AP18" s="105">
        <f>IFERROR(OFFSET($A$3,ROW(AO15)*2,COLUMN(N17))-OFFSET($A$3,ROW(AO15)*2-1,COLUMN(N17)),"")</f>
        <v/>
      </c>
      <c r="AQ18" s="105">
        <f>IFERROR(OFFSET($A$3,ROW(AP15)*2,COLUMN(O17))-OFFSET($A$3,ROW(AP15)*2-1,COLUMN(O17)),"")</f>
        <v/>
      </c>
      <c r="AR18" s="105">
        <f>IFERROR(OFFSET($A$3,ROW(AQ15)*2,COLUMN(P17))-OFFSET($A$3,ROW(AQ15)*2-1,COLUMN(P17)),"")</f>
        <v/>
      </c>
      <c r="AS18" s="105">
        <f>IFERROR(OFFSET($A$3,ROW(AR15)*2,COLUMN(Q17))-OFFSET($A$3,ROW(AR15)*2-1,COLUMN(Q17)),"")</f>
        <v/>
      </c>
      <c r="AT18" s="105">
        <f>IFERROR(OFFSET($A$3,ROW(AS15)*2,COLUMN(R17))-OFFSET($A$3,ROW(AS15)*2-1,COLUMN(R17)),"")</f>
        <v/>
      </c>
      <c r="AU18" s="105">
        <f>IFERROR(OFFSET($A$3,ROW(AT15)*2,COLUMN(S17))-OFFSET($A$3,ROW(AT15)*2-1,COLUMN(S17)),"")</f>
        <v/>
      </c>
      <c r="AV18" s="105">
        <f>IFERROR(OFFSET($A$3,ROW(AU15)*2,COLUMN(T17))-OFFSET($A$3,ROW(AU15)*2-1,COLUMN(T17)),"")</f>
        <v/>
      </c>
      <c r="AW18" s="105">
        <f>IFERROR(OFFSET($A$3,ROW(AV15)*2,COLUMN(U17))-OFFSET($A$3,ROW(AV15)*2-1,COLUMN(U17)),"")</f>
        <v/>
      </c>
      <c r="AX18" s="105">
        <f>IFERROR(OFFSET($A$3,ROW(AW15)*2,COLUMN(V17))-OFFSET($A$3,ROW(AW15)*2-1,COLUMN(V17)),"")</f>
        <v/>
      </c>
      <c r="AY18" s="105">
        <f>IFERROR(OFFSET($A$3,ROW(AX15)*2,COLUMN(W17))-OFFSET($A$3,ROW(AX15)*2-1,COLUMN(W17)),"")</f>
        <v/>
      </c>
      <c r="AZ18" s="105">
        <f>IFERROR(OFFSET($A$3,ROW(AY15)*2,COLUMN(X17))-OFFSET($A$3,ROW(AY15)*2-1,COLUMN(X17)),"")</f>
        <v/>
      </c>
      <c r="BA18" s="105">
        <f>IFERROR(OFFSET($A$3,ROW(AZ15)*2,COLUMN(Y17))-OFFSET($A$3,ROW(AZ15)*2-1,COLUMN(Y17)),"")</f>
        <v/>
      </c>
      <c r="BB18" s="105">
        <f>IFERROR(OFFSET($A$3,ROW(BA15)*2,COLUMN(Z17))-OFFSET($A$3,ROW(BA15)*2-1,COLUMN(Z17)),"")</f>
        <v/>
      </c>
      <c r="BC18" s="105">
        <f>IFERROR(OFFSET($A$3,ROW(BB15)*2,COLUMN(AA17))-OFFSET($A$3,ROW(BB15)*2-1,COLUMN(AA17)),"")</f>
        <v/>
      </c>
      <c r="BD18" s="105">
        <f>IFERROR(OFFSET($A$3,ROW(BC15)*2,COLUMN(AB17))-OFFSET($A$3,ROW(BC15)*2-1,COLUMN(AB17)),"")</f>
        <v/>
      </c>
    </row>
    <row r="19">
      <c r="A19" s="97">
        <f>统调负荷24小时!A19</f>
        <v/>
      </c>
      <c r="B19" s="117" t="inlineStr">
        <is>
          <t>实时</t>
        </is>
      </c>
      <c r="C19" s="91">
        <f>IFERROR(AVERAGE(F19:AC19),"")</f>
        <v/>
      </c>
      <c r="D19" s="91">
        <f>IFERROR(MAX(F19:AC19),"")</f>
        <v/>
      </c>
      <c r="E19" s="91">
        <f>IFERROR(MIN(F19:AC19),"")</f>
        <v/>
      </c>
      <c r="F19" s="104">
        <f>IFERROR(AVERAGEIFS(统调负荷!$AC:$AC,统调负荷!$B:$B,F$3,统调负荷!$C:$C,$A19),"")</f>
        <v/>
      </c>
      <c r="G19" s="104">
        <f>IFERROR(AVERAGEIFS(统调负荷!$AC:$AC,统调负荷!$B:$B,G$3,统调负荷!$C:$C,$A19),"")</f>
        <v/>
      </c>
      <c r="H19" s="104">
        <f>IFERROR(AVERAGEIFS(统调负荷!$AC:$AC,统调负荷!$B:$B,H$3,统调负荷!$C:$C,$A19),"")</f>
        <v/>
      </c>
      <c r="I19" s="104">
        <f>IFERROR(AVERAGEIFS(统调负荷!$AC:$AC,统调负荷!$B:$B,I$3,统调负荷!$C:$C,$A19),"")</f>
        <v/>
      </c>
      <c r="J19" s="104">
        <f>IFERROR(AVERAGEIFS(统调负荷!$AC:$AC,统调负荷!$B:$B,J$3,统调负荷!$C:$C,$A19),"")</f>
        <v/>
      </c>
      <c r="K19" s="104">
        <f>IFERROR(AVERAGEIFS(统调负荷!$AC:$AC,统调负荷!$B:$B,K$3,统调负荷!$C:$C,$A19),"")</f>
        <v/>
      </c>
      <c r="L19" s="104">
        <f>IFERROR(AVERAGEIFS(统调负荷!$AC:$AC,统调负荷!$B:$B,L$3,统调负荷!$C:$C,$A19),"")</f>
        <v/>
      </c>
      <c r="M19" s="104">
        <f>IFERROR(AVERAGEIFS(统调负荷!$AC:$AC,统调负荷!$B:$B,M$3,统调负荷!$C:$C,$A19),"")</f>
        <v/>
      </c>
      <c r="N19" s="104">
        <f>IFERROR(AVERAGEIFS(统调负荷!$AC:$AC,统调负荷!$B:$B,N$3,统调负荷!$C:$C,$A19),"")</f>
        <v/>
      </c>
      <c r="O19" s="104">
        <f>IFERROR(AVERAGEIFS(统调负荷!$AC:$AC,统调负荷!$B:$B,O$3,统调负荷!$C:$C,$A19),"")</f>
        <v/>
      </c>
      <c r="P19" s="104">
        <f>IFERROR(AVERAGEIFS(统调负荷!$AC:$AC,统调负荷!$B:$B,P$3,统调负荷!$C:$C,$A19),"")</f>
        <v/>
      </c>
      <c r="Q19" s="104">
        <f>IFERROR(AVERAGEIFS(统调负荷!$AC:$AC,统调负荷!$B:$B,Q$3,统调负荷!$C:$C,$A19),"")</f>
        <v/>
      </c>
      <c r="R19" s="104">
        <f>IFERROR(AVERAGEIFS(统调负荷!$AC:$AC,统调负荷!$B:$B,R$3,统调负荷!$C:$C,$A19),"")</f>
        <v/>
      </c>
      <c r="S19" s="104">
        <f>IFERROR(AVERAGEIFS(统调负荷!$AC:$AC,统调负荷!$B:$B,S$3,统调负荷!$C:$C,$A19),"")</f>
        <v/>
      </c>
      <c r="T19" s="104">
        <f>IFERROR(AVERAGEIFS(统调负荷!$AC:$AC,统调负荷!$B:$B,T$3,统调负荷!$C:$C,$A19),"")</f>
        <v/>
      </c>
      <c r="U19" s="104">
        <f>IFERROR(AVERAGEIFS(统调负荷!$AC:$AC,统调负荷!$B:$B,U$3,统调负荷!$C:$C,$A19),"")</f>
        <v/>
      </c>
      <c r="V19" s="104">
        <f>IFERROR(AVERAGEIFS(统调负荷!$AC:$AC,统调负荷!$B:$B,V$3,统调负荷!$C:$C,$A19),"")</f>
        <v/>
      </c>
      <c r="W19" s="104">
        <f>IFERROR(AVERAGEIFS(统调负荷!$AC:$AC,统调负荷!$B:$B,W$3,统调负荷!$C:$C,$A19),"")</f>
        <v/>
      </c>
      <c r="X19" s="104">
        <f>IFERROR(AVERAGEIFS(统调负荷!$AC:$AC,统调负荷!$B:$B,X$3,统调负荷!$C:$C,$A19),"")</f>
        <v/>
      </c>
      <c r="Y19" s="104">
        <f>IFERROR(AVERAGEIFS(统调负荷!$AC:$AC,统调负荷!$B:$B,Y$3,统调负荷!$C:$C,$A19),"")</f>
        <v/>
      </c>
      <c r="Z19" s="104">
        <f>IFERROR(AVERAGEIFS(统调负荷!$AC:$AC,统调负荷!$B:$B,Z$3,统调负荷!$C:$C,$A19),"")</f>
        <v/>
      </c>
      <c r="AA19" s="104">
        <f>IFERROR(AVERAGEIFS(统调负荷!$AC:$AC,统调负荷!$B:$B,AA$3,统调负荷!$C:$C,$A19),"")</f>
        <v/>
      </c>
      <c r="AB19" s="104">
        <f>IFERROR(AVERAGEIFS(统调负荷!$AC:$AC,统调负荷!$B:$B,AB$3,统调负荷!$C:$C,$A19),"")</f>
        <v/>
      </c>
      <c r="AC19" s="104">
        <f>IFERROR(AVERAGEIFS(统调负荷!$AC:$AC,统调负荷!$B:$B,AC$3,统调负荷!$C:$C,$A19),"")</f>
        <v/>
      </c>
      <c r="AD19" s="22" t="n"/>
      <c r="AE19" s="104">
        <f>IFERROR(AVERAGE(P19:Q19,T19:X19)-AVERAGE(F19:N19),"")</f>
        <v/>
      </c>
      <c r="AF19" s="23">
        <f>检修、备用和必开!$A17</f>
        <v/>
      </c>
      <c r="AG19" s="105">
        <f>IFERROR(OFFSET($A$3,ROW(AF16)*2,COLUMN(E18))-OFFSET($A$3,ROW(AF16)*2-1,COLUMN(E18)),"")</f>
        <v/>
      </c>
      <c r="AH19" s="105">
        <f>IFERROR(OFFSET($A$3,ROW(AG16)*2,COLUMN(F18))-OFFSET($A$3,ROW(AG16)*2-1,COLUMN(F18)),"")</f>
        <v/>
      </c>
      <c r="AI19" s="105">
        <f>IFERROR(OFFSET($A$3,ROW(AH16)*2,COLUMN(G18))-OFFSET($A$3,ROW(AH16)*2-1,COLUMN(G18)),"")</f>
        <v/>
      </c>
      <c r="AJ19" s="105">
        <f>IFERROR(OFFSET($A$3,ROW(AI16)*2,COLUMN(H18))-OFFSET($A$3,ROW(AI16)*2-1,COLUMN(H18)),"")</f>
        <v/>
      </c>
      <c r="AK19" s="105">
        <f>IFERROR(OFFSET($A$3,ROW(AJ16)*2,COLUMN(I18))-OFFSET($A$3,ROW(AJ16)*2-1,COLUMN(I18)),"")</f>
        <v/>
      </c>
      <c r="AL19" s="105">
        <f>IFERROR(OFFSET($A$3,ROW(AK16)*2,COLUMN(J18))-OFFSET($A$3,ROW(AK16)*2-1,COLUMN(J18)),"")</f>
        <v/>
      </c>
      <c r="AM19" s="105">
        <f>IFERROR(OFFSET($A$3,ROW(AL16)*2,COLUMN(K18))-OFFSET($A$3,ROW(AL16)*2-1,COLUMN(K18)),"")</f>
        <v/>
      </c>
      <c r="AN19" s="105">
        <f>IFERROR(OFFSET($A$3,ROW(AM16)*2,COLUMN(L18))-OFFSET($A$3,ROW(AM16)*2-1,COLUMN(L18)),"")</f>
        <v/>
      </c>
      <c r="AO19" s="105">
        <f>IFERROR(OFFSET($A$3,ROW(AN16)*2,COLUMN(M18))-OFFSET($A$3,ROW(AN16)*2-1,COLUMN(M18)),"")</f>
        <v/>
      </c>
      <c r="AP19" s="105">
        <f>IFERROR(OFFSET($A$3,ROW(AO16)*2,COLUMN(N18))-OFFSET($A$3,ROW(AO16)*2-1,COLUMN(N18)),"")</f>
        <v/>
      </c>
      <c r="AQ19" s="105">
        <f>IFERROR(OFFSET($A$3,ROW(AP16)*2,COLUMN(O18))-OFFSET($A$3,ROW(AP16)*2-1,COLUMN(O18)),"")</f>
        <v/>
      </c>
      <c r="AR19" s="105">
        <f>IFERROR(OFFSET($A$3,ROW(AQ16)*2,COLUMN(P18))-OFFSET($A$3,ROW(AQ16)*2-1,COLUMN(P18)),"")</f>
        <v/>
      </c>
      <c r="AS19" s="105">
        <f>IFERROR(OFFSET($A$3,ROW(AR16)*2,COLUMN(Q18))-OFFSET($A$3,ROW(AR16)*2-1,COLUMN(Q18)),"")</f>
        <v/>
      </c>
      <c r="AT19" s="105">
        <f>IFERROR(OFFSET($A$3,ROW(AS16)*2,COLUMN(R18))-OFFSET($A$3,ROW(AS16)*2-1,COLUMN(R18)),"")</f>
        <v/>
      </c>
      <c r="AU19" s="105">
        <f>IFERROR(OFFSET($A$3,ROW(AT16)*2,COLUMN(S18))-OFFSET($A$3,ROW(AT16)*2-1,COLUMN(S18)),"")</f>
        <v/>
      </c>
      <c r="AV19" s="105">
        <f>IFERROR(OFFSET($A$3,ROW(AU16)*2,COLUMN(T18))-OFFSET($A$3,ROW(AU16)*2-1,COLUMN(T18)),"")</f>
        <v/>
      </c>
      <c r="AW19" s="105">
        <f>IFERROR(OFFSET($A$3,ROW(AV16)*2,COLUMN(U18))-OFFSET($A$3,ROW(AV16)*2-1,COLUMN(U18)),"")</f>
        <v/>
      </c>
      <c r="AX19" s="105">
        <f>IFERROR(OFFSET($A$3,ROW(AW16)*2,COLUMN(V18))-OFFSET($A$3,ROW(AW16)*2-1,COLUMN(V18)),"")</f>
        <v/>
      </c>
      <c r="AY19" s="105">
        <f>IFERROR(OFFSET($A$3,ROW(AX16)*2,COLUMN(W18))-OFFSET($A$3,ROW(AX16)*2-1,COLUMN(W18)),"")</f>
        <v/>
      </c>
      <c r="AZ19" s="105">
        <f>IFERROR(OFFSET($A$3,ROW(AY16)*2,COLUMN(X18))-OFFSET($A$3,ROW(AY16)*2-1,COLUMN(X18)),"")</f>
        <v/>
      </c>
      <c r="BA19" s="105">
        <f>IFERROR(OFFSET($A$3,ROW(AZ16)*2,COLUMN(Y18))-OFFSET($A$3,ROW(AZ16)*2-1,COLUMN(Y18)),"")</f>
        <v/>
      </c>
      <c r="BB19" s="105">
        <f>IFERROR(OFFSET($A$3,ROW(BA16)*2,COLUMN(Z18))-OFFSET($A$3,ROW(BA16)*2-1,COLUMN(Z18)),"")</f>
        <v/>
      </c>
      <c r="BC19" s="105">
        <f>IFERROR(OFFSET($A$3,ROW(BB16)*2,COLUMN(AA18))-OFFSET($A$3,ROW(BB16)*2-1,COLUMN(AA18)),"")</f>
        <v/>
      </c>
      <c r="BD19" s="105">
        <f>IFERROR(OFFSET($A$3,ROW(BC16)*2,COLUMN(AB18))-OFFSET($A$3,ROW(BC16)*2-1,COLUMN(AB18)),"")</f>
        <v/>
      </c>
    </row>
    <row r="20">
      <c r="A20" s="97">
        <f>统调负荷24小时!A20</f>
        <v/>
      </c>
      <c r="B20" s="117" t="inlineStr">
        <is>
          <t>日前</t>
        </is>
      </c>
      <c r="C20" s="91">
        <f>IFERROR(AVERAGE(F20:AC20),"")</f>
        <v/>
      </c>
      <c r="D20" s="91">
        <f>IFERROR(MAX(F20:AC20),"")</f>
        <v/>
      </c>
      <c r="E20" s="91">
        <f>IFERROR(MIN(F20:AC20),"")</f>
        <v/>
      </c>
      <c r="F20" s="104">
        <f>IFERROR(AVERAGEIFS(统调负荷!$AB:$AB,统调负荷!$B:$B,F$3,统调负荷!$C:$C,$A20),"")</f>
        <v/>
      </c>
      <c r="G20" s="104">
        <f>IFERROR(AVERAGEIFS(统调负荷!$AB:$AB,统调负荷!$B:$B,G$3,统调负荷!$C:$C,$A20),"")</f>
        <v/>
      </c>
      <c r="H20" s="104">
        <f>IFERROR(AVERAGEIFS(统调负荷!$AB:$AB,统调负荷!$B:$B,H$3,统调负荷!$C:$C,$A20),"")</f>
        <v/>
      </c>
      <c r="I20" s="104">
        <f>IFERROR(AVERAGEIFS(统调负荷!$AB:$AB,统调负荷!$B:$B,I$3,统调负荷!$C:$C,$A20),"")</f>
        <v/>
      </c>
      <c r="J20" s="104">
        <f>IFERROR(AVERAGEIFS(统调负荷!$AB:$AB,统调负荷!$B:$B,J$3,统调负荷!$C:$C,$A20),"")</f>
        <v/>
      </c>
      <c r="K20" s="104">
        <f>IFERROR(AVERAGEIFS(统调负荷!$AB:$AB,统调负荷!$B:$B,K$3,统调负荷!$C:$C,$A20),"")</f>
        <v/>
      </c>
      <c r="L20" s="104">
        <f>IFERROR(AVERAGEIFS(统调负荷!$AB:$AB,统调负荷!$B:$B,L$3,统调负荷!$C:$C,$A20),"")</f>
        <v/>
      </c>
      <c r="M20" s="104">
        <f>IFERROR(AVERAGEIFS(统调负荷!$AB:$AB,统调负荷!$B:$B,M$3,统调负荷!$C:$C,$A20),"")</f>
        <v/>
      </c>
      <c r="N20" s="104">
        <f>IFERROR(AVERAGEIFS(统调负荷!$AB:$AB,统调负荷!$B:$B,N$3,统调负荷!$C:$C,$A20),"")</f>
        <v/>
      </c>
      <c r="O20" s="104">
        <f>IFERROR(AVERAGEIFS(统调负荷!$AB:$AB,统调负荷!$B:$B,O$3,统调负荷!$C:$C,$A20),"")</f>
        <v/>
      </c>
      <c r="P20" s="104">
        <f>IFERROR(AVERAGEIFS(统调负荷!$AB:$AB,统调负荷!$B:$B,P$3,统调负荷!$C:$C,$A20),"")</f>
        <v/>
      </c>
      <c r="Q20" s="104">
        <f>IFERROR(AVERAGEIFS(统调负荷!$AB:$AB,统调负荷!$B:$B,Q$3,统调负荷!$C:$C,$A20),"")</f>
        <v/>
      </c>
      <c r="R20" s="104">
        <f>IFERROR(AVERAGEIFS(统调负荷!$AB:$AB,统调负荷!$B:$B,R$3,统调负荷!$C:$C,$A20),"")</f>
        <v/>
      </c>
      <c r="S20" s="104">
        <f>IFERROR(AVERAGEIFS(统调负荷!$AB:$AB,统调负荷!$B:$B,S$3,统调负荷!$C:$C,$A20),"")</f>
        <v/>
      </c>
      <c r="T20" s="104">
        <f>IFERROR(AVERAGEIFS(统调负荷!$AB:$AB,统调负荷!$B:$B,T$3,统调负荷!$C:$C,$A20),"")</f>
        <v/>
      </c>
      <c r="U20" s="104">
        <f>IFERROR(AVERAGEIFS(统调负荷!$AB:$AB,统调负荷!$B:$B,U$3,统调负荷!$C:$C,$A20),"")</f>
        <v/>
      </c>
      <c r="V20" s="104">
        <f>IFERROR(AVERAGEIFS(统调负荷!$AB:$AB,统调负荷!$B:$B,V$3,统调负荷!$C:$C,$A20),"")</f>
        <v/>
      </c>
      <c r="W20" s="104">
        <f>IFERROR(AVERAGEIFS(统调负荷!$AB:$AB,统调负荷!$B:$B,W$3,统调负荷!$C:$C,$A20),"")</f>
        <v/>
      </c>
      <c r="X20" s="104">
        <f>IFERROR(AVERAGEIFS(统调负荷!$AB:$AB,统调负荷!$B:$B,X$3,统调负荷!$C:$C,$A20),"")</f>
        <v/>
      </c>
      <c r="Y20" s="104">
        <f>IFERROR(AVERAGEIFS(统调负荷!$AB:$AB,统调负荷!$B:$B,Y$3,统调负荷!$C:$C,$A20),"")</f>
        <v/>
      </c>
      <c r="Z20" s="104">
        <f>IFERROR(AVERAGEIFS(统调负荷!$AB:$AB,统调负荷!$B:$B,Z$3,统调负荷!$C:$C,$A20),"")</f>
        <v/>
      </c>
      <c r="AA20" s="104">
        <f>IFERROR(AVERAGEIFS(统调负荷!$AB:$AB,统调负荷!$B:$B,AA$3,统调负荷!$C:$C,$A20),"")</f>
        <v/>
      </c>
      <c r="AB20" s="104">
        <f>IFERROR(AVERAGEIFS(统调负荷!$AB:$AB,统调负荷!$B:$B,AB$3,统调负荷!$C:$C,$A20),"")</f>
        <v/>
      </c>
      <c r="AC20" s="104">
        <f>IFERROR(AVERAGEIFS(统调负荷!$AB:$AB,统调负荷!$B:$B,AC$3,统调负荷!$C:$C,$A20),"")</f>
        <v/>
      </c>
      <c r="AD20" s="22" t="n"/>
      <c r="AE20" s="104">
        <f>IFERROR(AVERAGE(P20:Q20,T20:X20)-AVERAGE(F20:N20),"")</f>
        <v/>
      </c>
      <c r="AF20" s="23">
        <f>检修、备用和必开!$A18</f>
        <v/>
      </c>
      <c r="AG20" s="105">
        <f>IFERROR(OFFSET($A$3,ROW(AF17)*2,COLUMN(E19))-OFFSET($A$3,ROW(AF17)*2-1,COLUMN(E19)),"")</f>
        <v/>
      </c>
      <c r="AH20" s="105">
        <f>IFERROR(OFFSET($A$3,ROW(AG17)*2,COLUMN(F19))-OFFSET($A$3,ROW(AG17)*2-1,COLUMN(F19)),"")</f>
        <v/>
      </c>
      <c r="AI20" s="105">
        <f>IFERROR(OFFSET($A$3,ROW(AH17)*2,COLUMN(G19))-OFFSET($A$3,ROW(AH17)*2-1,COLUMN(G19)),"")</f>
        <v/>
      </c>
      <c r="AJ20" s="105">
        <f>IFERROR(OFFSET($A$3,ROW(AI17)*2,COLUMN(H19))-OFFSET($A$3,ROW(AI17)*2-1,COLUMN(H19)),"")</f>
        <v/>
      </c>
      <c r="AK20" s="105">
        <f>IFERROR(OFFSET($A$3,ROW(AJ17)*2,COLUMN(I19))-OFFSET($A$3,ROW(AJ17)*2-1,COLUMN(I19)),"")</f>
        <v/>
      </c>
      <c r="AL20" s="105">
        <f>IFERROR(OFFSET($A$3,ROW(AK17)*2,COLUMN(J19))-OFFSET($A$3,ROW(AK17)*2-1,COLUMN(J19)),"")</f>
        <v/>
      </c>
      <c r="AM20" s="105">
        <f>IFERROR(OFFSET($A$3,ROW(AL17)*2,COLUMN(K19))-OFFSET($A$3,ROW(AL17)*2-1,COLUMN(K19)),"")</f>
        <v/>
      </c>
      <c r="AN20" s="105">
        <f>IFERROR(OFFSET($A$3,ROW(AM17)*2,COLUMN(L19))-OFFSET($A$3,ROW(AM17)*2-1,COLUMN(L19)),"")</f>
        <v/>
      </c>
      <c r="AO20" s="105">
        <f>IFERROR(OFFSET($A$3,ROW(AN17)*2,COLUMN(M19))-OFFSET($A$3,ROW(AN17)*2-1,COLUMN(M19)),"")</f>
        <v/>
      </c>
      <c r="AP20" s="105">
        <f>IFERROR(OFFSET($A$3,ROW(AO17)*2,COLUMN(N19))-OFFSET($A$3,ROW(AO17)*2-1,COLUMN(N19)),"")</f>
        <v/>
      </c>
      <c r="AQ20" s="105">
        <f>IFERROR(OFFSET($A$3,ROW(AP17)*2,COLUMN(O19))-OFFSET($A$3,ROW(AP17)*2-1,COLUMN(O19)),"")</f>
        <v/>
      </c>
      <c r="AR20" s="105">
        <f>IFERROR(OFFSET($A$3,ROW(AQ17)*2,COLUMN(P19))-OFFSET($A$3,ROW(AQ17)*2-1,COLUMN(P19)),"")</f>
        <v/>
      </c>
      <c r="AS20" s="105">
        <f>IFERROR(OFFSET($A$3,ROW(AR17)*2,COLUMN(Q19))-OFFSET($A$3,ROW(AR17)*2-1,COLUMN(Q19)),"")</f>
        <v/>
      </c>
      <c r="AT20" s="105">
        <f>IFERROR(OFFSET($A$3,ROW(AS17)*2,COLUMN(R19))-OFFSET($A$3,ROW(AS17)*2-1,COLUMN(R19)),"")</f>
        <v/>
      </c>
      <c r="AU20" s="105">
        <f>IFERROR(OFFSET($A$3,ROW(AT17)*2,COLUMN(S19))-OFFSET($A$3,ROW(AT17)*2-1,COLUMN(S19)),"")</f>
        <v/>
      </c>
      <c r="AV20" s="105">
        <f>IFERROR(OFFSET($A$3,ROW(AU17)*2,COLUMN(T19))-OFFSET($A$3,ROW(AU17)*2-1,COLUMN(T19)),"")</f>
        <v/>
      </c>
      <c r="AW20" s="105">
        <f>IFERROR(OFFSET($A$3,ROW(AV17)*2,COLUMN(U19))-OFFSET($A$3,ROW(AV17)*2-1,COLUMN(U19)),"")</f>
        <v/>
      </c>
      <c r="AX20" s="105">
        <f>IFERROR(OFFSET($A$3,ROW(AW17)*2,COLUMN(V19))-OFFSET($A$3,ROW(AW17)*2-1,COLUMN(V19)),"")</f>
        <v/>
      </c>
      <c r="AY20" s="105">
        <f>IFERROR(OFFSET($A$3,ROW(AX17)*2,COLUMN(W19))-OFFSET($A$3,ROW(AX17)*2-1,COLUMN(W19)),"")</f>
        <v/>
      </c>
      <c r="AZ20" s="105">
        <f>IFERROR(OFFSET($A$3,ROW(AY17)*2,COLUMN(X19))-OFFSET($A$3,ROW(AY17)*2-1,COLUMN(X19)),"")</f>
        <v/>
      </c>
      <c r="BA20" s="105">
        <f>IFERROR(OFFSET($A$3,ROW(AZ17)*2,COLUMN(Y19))-OFFSET($A$3,ROW(AZ17)*2-1,COLUMN(Y19)),"")</f>
        <v/>
      </c>
      <c r="BB20" s="105">
        <f>IFERROR(OFFSET($A$3,ROW(BA17)*2,COLUMN(Z19))-OFFSET($A$3,ROW(BA17)*2-1,COLUMN(Z19)),"")</f>
        <v/>
      </c>
      <c r="BC20" s="105">
        <f>IFERROR(OFFSET($A$3,ROW(BB17)*2,COLUMN(AA19))-OFFSET($A$3,ROW(BB17)*2-1,COLUMN(AA19)),"")</f>
        <v/>
      </c>
      <c r="BD20" s="105">
        <f>IFERROR(OFFSET($A$3,ROW(BC17)*2,COLUMN(AB19))-OFFSET($A$3,ROW(BC17)*2-1,COLUMN(AB19)),"")</f>
        <v/>
      </c>
    </row>
    <row r="21">
      <c r="A21" s="97">
        <f>统调负荷24小时!A21</f>
        <v/>
      </c>
      <c r="B21" s="117" t="inlineStr">
        <is>
          <t>实时</t>
        </is>
      </c>
      <c r="C21" s="91">
        <f>IFERROR(AVERAGE(F21:AC21),"")</f>
        <v/>
      </c>
      <c r="D21" s="91">
        <f>IFERROR(MAX(F21:AC21),"")</f>
        <v/>
      </c>
      <c r="E21" s="91">
        <f>IFERROR(MIN(F21:AC21),"")</f>
        <v/>
      </c>
      <c r="F21" s="104">
        <f>IFERROR(AVERAGEIFS(统调负荷!$AC:$AC,统调负荷!$B:$B,F$3,统调负荷!$C:$C,$A21),"")</f>
        <v/>
      </c>
      <c r="G21" s="104">
        <f>IFERROR(AVERAGEIFS(统调负荷!$AC:$AC,统调负荷!$B:$B,G$3,统调负荷!$C:$C,$A21),"")</f>
        <v/>
      </c>
      <c r="H21" s="104">
        <f>IFERROR(AVERAGEIFS(统调负荷!$AC:$AC,统调负荷!$B:$B,H$3,统调负荷!$C:$C,$A21),"")</f>
        <v/>
      </c>
      <c r="I21" s="104">
        <f>IFERROR(AVERAGEIFS(统调负荷!$AC:$AC,统调负荷!$B:$B,I$3,统调负荷!$C:$C,$A21),"")</f>
        <v/>
      </c>
      <c r="J21" s="104">
        <f>IFERROR(AVERAGEIFS(统调负荷!$AC:$AC,统调负荷!$B:$B,J$3,统调负荷!$C:$C,$A21),"")</f>
        <v/>
      </c>
      <c r="K21" s="104">
        <f>IFERROR(AVERAGEIFS(统调负荷!$AC:$AC,统调负荷!$B:$B,K$3,统调负荷!$C:$C,$A21),"")</f>
        <v/>
      </c>
      <c r="L21" s="104">
        <f>IFERROR(AVERAGEIFS(统调负荷!$AC:$AC,统调负荷!$B:$B,L$3,统调负荷!$C:$C,$A21),"")</f>
        <v/>
      </c>
      <c r="M21" s="104">
        <f>IFERROR(AVERAGEIFS(统调负荷!$AC:$AC,统调负荷!$B:$B,M$3,统调负荷!$C:$C,$A21),"")</f>
        <v/>
      </c>
      <c r="N21" s="104">
        <f>IFERROR(AVERAGEIFS(统调负荷!$AC:$AC,统调负荷!$B:$B,N$3,统调负荷!$C:$C,$A21),"")</f>
        <v/>
      </c>
      <c r="O21" s="104">
        <f>IFERROR(AVERAGEIFS(统调负荷!$AC:$AC,统调负荷!$B:$B,O$3,统调负荷!$C:$C,$A21),"")</f>
        <v/>
      </c>
      <c r="P21" s="104">
        <f>IFERROR(AVERAGEIFS(统调负荷!$AC:$AC,统调负荷!$B:$B,P$3,统调负荷!$C:$C,$A21),"")</f>
        <v/>
      </c>
      <c r="Q21" s="104">
        <f>IFERROR(AVERAGEIFS(统调负荷!$AC:$AC,统调负荷!$B:$B,Q$3,统调负荷!$C:$C,$A21),"")</f>
        <v/>
      </c>
      <c r="R21" s="104">
        <f>IFERROR(AVERAGEIFS(统调负荷!$AC:$AC,统调负荷!$B:$B,R$3,统调负荷!$C:$C,$A21),"")</f>
        <v/>
      </c>
      <c r="S21" s="104">
        <f>IFERROR(AVERAGEIFS(统调负荷!$AC:$AC,统调负荷!$B:$B,S$3,统调负荷!$C:$C,$A21),"")</f>
        <v/>
      </c>
      <c r="T21" s="104">
        <f>IFERROR(AVERAGEIFS(统调负荷!$AC:$AC,统调负荷!$B:$B,T$3,统调负荷!$C:$C,$A21),"")</f>
        <v/>
      </c>
      <c r="U21" s="104">
        <f>IFERROR(AVERAGEIFS(统调负荷!$AC:$AC,统调负荷!$B:$B,U$3,统调负荷!$C:$C,$A21),"")</f>
        <v/>
      </c>
      <c r="V21" s="104">
        <f>IFERROR(AVERAGEIFS(统调负荷!$AC:$AC,统调负荷!$B:$B,V$3,统调负荷!$C:$C,$A21),"")</f>
        <v/>
      </c>
      <c r="W21" s="104">
        <f>IFERROR(AVERAGEIFS(统调负荷!$AC:$AC,统调负荷!$B:$B,W$3,统调负荷!$C:$C,$A21),"")</f>
        <v/>
      </c>
      <c r="X21" s="104">
        <f>IFERROR(AVERAGEIFS(统调负荷!$AC:$AC,统调负荷!$B:$B,X$3,统调负荷!$C:$C,$A21),"")</f>
        <v/>
      </c>
      <c r="Y21" s="104">
        <f>IFERROR(AVERAGEIFS(统调负荷!$AC:$AC,统调负荷!$B:$B,Y$3,统调负荷!$C:$C,$A21),"")</f>
        <v/>
      </c>
      <c r="Z21" s="104">
        <f>IFERROR(AVERAGEIFS(统调负荷!$AC:$AC,统调负荷!$B:$B,Z$3,统调负荷!$C:$C,$A21),"")</f>
        <v/>
      </c>
      <c r="AA21" s="104">
        <f>IFERROR(AVERAGEIFS(统调负荷!$AC:$AC,统调负荷!$B:$B,AA$3,统调负荷!$C:$C,$A21),"")</f>
        <v/>
      </c>
      <c r="AB21" s="104">
        <f>IFERROR(AVERAGEIFS(统调负荷!$AC:$AC,统调负荷!$B:$B,AB$3,统调负荷!$C:$C,$A21),"")</f>
        <v/>
      </c>
      <c r="AC21" s="104">
        <f>IFERROR(AVERAGEIFS(统调负荷!$AC:$AC,统调负荷!$B:$B,AC$3,统调负荷!$C:$C,$A21),"")</f>
        <v/>
      </c>
      <c r="AD21" s="22" t="n"/>
      <c r="AE21" s="104">
        <f>IFERROR(AVERAGE(P21:Q21,T21:X21)-AVERAGE(F21:N21),"")</f>
        <v/>
      </c>
      <c r="AF21" s="23">
        <f>检修、备用和必开!$A19</f>
        <v/>
      </c>
      <c r="AG21" s="105">
        <f>IFERROR(OFFSET($A$3,ROW(AF18)*2,COLUMN(E20))-OFFSET($A$3,ROW(AF18)*2-1,COLUMN(E20)),"")</f>
        <v/>
      </c>
      <c r="AH21" s="105">
        <f>IFERROR(OFFSET($A$3,ROW(AG18)*2,COLUMN(F20))-OFFSET($A$3,ROW(AG18)*2-1,COLUMN(F20)),"")</f>
        <v/>
      </c>
      <c r="AI21" s="105">
        <f>IFERROR(OFFSET($A$3,ROW(AH18)*2,COLUMN(G20))-OFFSET($A$3,ROW(AH18)*2-1,COLUMN(G20)),"")</f>
        <v/>
      </c>
      <c r="AJ21" s="105">
        <f>IFERROR(OFFSET($A$3,ROW(AI18)*2,COLUMN(H20))-OFFSET($A$3,ROW(AI18)*2-1,COLUMN(H20)),"")</f>
        <v/>
      </c>
      <c r="AK21" s="105">
        <f>IFERROR(OFFSET($A$3,ROW(AJ18)*2,COLUMN(I20))-OFFSET($A$3,ROW(AJ18)*2-1,COLUMN(I20)),"")</f>
        <v/>
      </c>
      <c r="AL21" s="105">
        <f>IFERROR(OFFSET($A$3,ROW(AK18)*2,COLUMN(J20))-OFFSET($A$3,ROW(AK18)*2-1,COLUMN(J20)),"")</f>
        <v/>
      </c>
      <c r="AM21" s="105">
        <f>IFERROR(OFFSET($A$3,ROW(AL18)*2,COLUMN(K20))-OFFSET($A$3,ROW(AL18)*2-1,COLUMN(K20)),"")</f>
        <v/>
      </c>
      <c r="AN21" s="105">
        <f>IFERROR(OFFSET($A$3,ROW(AM18)*2,COLUMN(L20))-OFFSET($A$3,ROW(AM18)*2-1,COLUMN(L20)),"")</f>
        <v/>
      </c>
      <c r="AO21" s="105">
        <f>IFERROR(OFFSET($A$3,ROW(AN18)*2,COLUMN(M20))-OFFSET($A$3,ROW(AN18)*2-1,COLUMN(M20)),"")</f>
        <v/>
      </c>
      <c r="AP21" s="105">
        <f>IFERROR(OFFSET($A$3,ROW(AO18)*2,COLUMN(N20))-OFFSET($A$3,ROW(AO18)*2-1,COLUMN(N20)),"")</f>
        <v/>
      </c>
      <c r="AQ21" s="105">
        <f>IFERROR(OFFSET($A$3,ROW(AP18)*2,COLUMN(O20))-OFFSET($A$3,ROW(AP18)*2-1,COLUMN(O20)),"")</f>
        <v/>
      </c>
      <c r="AR21" s="105">
        <f>IFERROR(OFFSET($A$3,ROW(AQ18)*2,COLUMN(P20))-OFFSET($A$3,ROW(AQ18)*2-1,COLUMN(P20)),"")</f>
        <v/>
      </c>
      <c r="AS21" s="105">
        <f>IFERROR(OFFSET($A$3,ROW(AR18)*2,COLUMN(Q20))-OFFSET($A$3,ROW(AR18)*2-1,COLUMN(Q20)),"")</f>
        <v/>
      </c>
      <c r="AT21" s="105">
        <f>IFERROR(OFFSET($A$3,ROW(AS18)*2,COLUMN(R20))-OFFSET($A$3,ROW(AS18)*2-1,COLUMN(R20)),"")</f>
        <v/>
      </c>
      <c r="AU21" s="105">
        <f>IFERROR(OFFSET($A$3,ROW(AT18)*2,COLUMN(S20))-OFFSET($A$3,ROW(AT18)*2-1,COLUMN(S20)),"")</f>
        <v/>
      </c>
      <c r="AV21" s="105">
        <f>IFERROR(OFFSET($A$3,ROW(AU18)*2,COLUMN(T20))-OFFSET($A$3,ROW(AU18)*2-1,COLUMN(T20)),"")</f>
        <v/>
      </c>
      <c r="AW21" s="105">
        <f>IFERROR(OFFSET($A$3,ROW(AV18)*2,COLUMN(U20))-OFFSET($A$3,ROW(AV18)*2-1,COLUMN(U20)),"")</f>
        <v/>
      </c>
      <c r="AX21" s="105">
        <f>IFERROR(OFFSET($A$3,ROW(AW18)*2,COLUMN(V20))-OFFSET($A$3,ROW(AW18)*2-1,COLUMN(V20)),"")</f>
        <v/>
      </c>
      <c r="AY21" s="105">
        <f>IFERROR(OFFSET($A$3,ROW(AX18)*2,COLUMN(W20))-OFFSET($A$3,ROW(AX18)*2-1,COLUMN(W20)),"")</f>
        <v/>
      </c>
      <c r="AZ21" s="105">
        <f>IFERROR(OFFSET($A$3,ROW(AY18)*2,COLUMN(X20))-OFFSET($A$3,ROW(AY18)*2-1,COLUMN(X20)),"")</f>
        <v/>
      </c>
      <c r="BA21" s="105">
        <f>IFERROR(OFFSET($A$3,ROW(AZ18)*2,COLUMN(Y20))-OFFSET($A$3,ROW(AZ18)*2-1,COLUMN(Y20)),"")</f>
        <v/>
      </c>
      <c r="BB21" s="105">
        <f>IFERROR(OFFSET($A$3,ROW(BA18)*2,COLUMN(Z20))-OFFSET($A$3,ROW(BA18)*2-1,COLUMN(Z20)),"")</f>
        <v/>
      </c>
      <c r="BC21" s="105">
        <f>IFERROR(OFFSET($A$3,ROW(BB18)*2,COLUMN(AA20))-OFFSET($A$3,ROW(BB18)*2-1,COLUMN(AA20)),"")</f>
        <v/>
      </c>
      <c r="BD21" s="105">
        <f>IFERROR(OFFSET($A$3,ROW(BC18)*2,COLUMN(AB20))-OFFSET($A$3,ROW(BC18)*2-1,COLUMN(AB20)),"")</f>
        <v/>
      </c>
    </row>
    <row r="22">
      <c r="A22" s="97">
        <f>统调负荷24小时!A22</f>
        <v/>
      </c>
      <c r="B22" s="117" t="inlineStr">
        <is>
          <t>日前</t>
        </is>
      </c>
      <c r="C22" s="91">
        <f>IFERROR(AVERAGE(F22:AC22),"")</f>
        <v/>
      </c>
      <c r="D22" s="91">
        <f>IFERROR(MAX(F22:AC22),"")</f>
        <v/>
      </c>
      <c r="E22" s="91">
        <f>IFERROR(MIN(F22:AC22),"")</f>
        <v/>
      </c>
      <c r="F22" s="104">
        <f>IFERROR(AVERAGEIFS(统调负荷!$AB:$AB,统调负荷!$B:$B,F$3,统调负荷!$C:$C,$A22),"")</f>
        <v/>
      </c>
      <c r="G22" s="104">
        <f>IFERROR(AVERAGEIFS(统调负荷!$AB:$AB,统调负荷!$B:$B,G$3,统调负荷!$C:$C,$A22),"")</f>
        <v/>
      </c>
      <c r="H22" s="104">
        <f>IFERROR(AVERAGEIFS(统调负荷!$AB:$AB,统调负荷!$B:$B,H$3,统调负荷!$C:$C,$A22),"")</f>
        <v/>
      </c>
      <c r="I22" s="104">
        <f>IFERROR(AVERAGEIFS(统调负荷!$AB:$AB,统调负荷!$B:$B,I$3,统调负荷!$C:$C,$A22),"")</f>
        <v/>
      </c>
      <c r="J22" s="104">
        <f>IFERROR(AVERAGEIFS(统调负荷!$AB:$AB,统调负荷!$B:$B,J$3,统调负荷!$C:$C,$A22),"")</f>
        <v/>
      </c>
      <c r="K22" s="104">
        <f>IFERROR(AVERAGEIFS(统调负荷!$AB:$AB,统调负荷!$B:$B,K$3,统调负荷!$C:$C,$A22),"")</f>
        <v/>
      </c>
      <c r="L22" s="104">
        <f>IFERROR(AVERAGEIFS(统调负荷!$AB:$AB,统调负荷!$B:$B,L$3,统调负荷!$C:$C,$A22),"")</f>
        <v/>
      </c>
      <c r="M22" s="104">
        <f>IFERROR(AVERAGEIFS(统调负荷!$AB:$AB,统调负荷!$B:$B,M$3,统调负荷!$C:$C,$A22),"")</f>
        <v/>
      </c>
      <c r="N22" s="104">
        <f>IFERROR(AVERAGEIFS(统调负荷!$AB:$AB,统调负荷!$B:$B,N$3,统调负荷!$C:$C,$A22),"")</f>
        <v/>
      </c>
      <c r="O22" s="104">
        <f>IFERROR(AVERAGEIFS(统调负荷!$AB:$AB,统调负荷!$B:$B,O$3,统调负荷!$C:$C,$A22),"")</f>
        <v/>
      </c>
      <c r="P22" s="104">
        <f>IFERROR(AVERAGEIFS(统调负荷!$AB:$AB,统调负荷!$B:$B,P$3,统调负荷!$C:$C,$A22),"")</f>
        <v/>
      </c>
      <c r="Q22" s="104">
        <f>IFERROR(AVERAGEIFS(统调负荷!$AB:$AB,统调负荷!$B:$B,Q$3,统调负荷!$C:$C,$A22),"")</f>
        <v/>
      </c>
      <c r="R22" s="104">
        <f>IFERROR(AVERAGEIFS(统调负荷!$AB:$AB,统调负荷!$B:$B,R$3,统调负荷!$C:$C,$A22),"")</f>
        <v/>
      </c>
      <c r="S22" s="104">
        <f>IFERROR(AVERAGEIFS(统调负荷!$AB:$AB,统调负荷!$B:$B,S$3,统调负荷!$C:$C,$A22),"")</f>
        <v/>
      </c>
      <c r="T22" s="104">
        <f>IFERROR(AVERAGEIFS(统调负荷!$AB:$AB,统调负荷!$B:$B,T$3,统调负荷!$C:$C,$A22),"")</f>
        <v/>
      </c>
      <c r="U22" s="104">
        <f>IFERROR(AVERAGEIFS(统调负荷!$AB:$AB,统调负荷!$B:$B,U$3,统调负荷!$C:$C,$A22),"")</f>
        <v/>
      </c>
      <c r="V22" s="104">
        <f>IFERROR(AVERAGEIFS(统调负荷!$AB:$AB,统调负荷!$B:$B,V$3,统调负荷!$C:$C,$A22),"")</f>
        <v/>
      </c>
      <c r="W22" s="104">
        <f>IFERROR(AVERAGEIFS(统调负荷!$AB:$AB,统调负荷!$B:$B,W$3,统调负荷!$C:$C,$A22),"")</f>
        <v/>
      </c>
      <c r="X22" s="104">
        <f>IFERROR(AVERAGEIFS(统调负荷!$AB:$AB,统调负荷!$B:$B,X$3,统调负荷!$C:$C,$A22),"")</f>
        <v/>
      </c>
      <c r="Y22" s="104">
        <f>IFERROR(AVERAGEIFS(统调负荷!$AB:$AB,统调负荷!$B:$B,Y$3,统调负荷!$C:$C,$A22),"")</f>
        <v/>
      </c>
      <c r="Z22" s="104">
        <f>IFERROR(AVERAGEIFS(统调负荷!$AB:$AB,统调负荷!$B:$B,Z$3,统调负荷!$C:$C,$A22),"")</f>
        <v/>
      </c>
      <c r="AA22" s="104">
        <f>IFERROR(AVERAGEIFS(统调负荷!$AB:$AB,统调负荷!$B:$B,AA$3,统调负荷!$C:$C,$A22),"")</f>
        <v/>
      </c>
      <c r="AB22" s="104">
        <f>IFERROR(AVERAGEIFS(统调负荷!$AB:$AB,统调负荷!$B:$B,AB$3,统调负荷!$C:$C,$A22),"")</f>
        <v/>
      </c>
      <c r="AC22" s="104">
        <f>IFERROR(AVERAGEIFS(统调负荷!$AB:$AB,统调负荷!$B:$B,AC$3,统调负荷!$C:$C,$A22),"")</f>
        <v/>
      </c>
      <c r="AD22" s="22" t="n"/>
      <c r="AE22" s="104">
        <f>IFERROR(AVERAGE(P22:Q22,T22:X22)-AVERAGE(F22:N22),"")</f>
        <v/>
      </c>
      <c r="AF22" s="23">
        <f>检修、备用和必开!$A20</f>
        <v/>
      </c>
      <c r="AG22" s="105">
        <f>IFERROR(OFFSET($A$3,ROW(AF19)*2,COLUMN(E21))-OFFSET($A$3,ROW(AF19)*2-1,COLUMN(E21)),"")</f>
        <v/>
      </c>
      <c r="AH22" s="105">
        <f>IFERROR(OFFSET($A$3,ROW(AG19)*2,COLUMN(F21))-OFFSET($A$3,ROW(AG19)*2-1,COLUMN(F21)),"")</f>
        <v/>
      </c>
      <c r="AI22" s="105">
        <f>IFERROR(OFFSET($A$3,ROW(AH19)*2,COLUMN(G21))-OFFSET($A$3,ROW(AH19)*2-1,COLUMN(G21)),"")</f>
        <v/>
      </c>
      <c r="AJ22" s="105">
        <f>IFERROR(OFFSET($A$3,ROW(AI19)*2,COLUMN(H21))-OFFSET($A$3,ROW(AI19)*2-1,COLUMN(H21)),"")</f>
        <v/>
      </c>
      <c r="AK22" s="105">
        <f>IFERROR(OFFSET($A$3,ROW(AJ19)*2,COLUMN(I21))-OFFSET($A$3,ROW(AJ19)*2-1,COLUMN(I21)),"")</f>
        <v/>
      </c>
      <c r="AL22" s="105">
        <f>IFERROR(OFFSET($A$3,ROW(AK19)*2,COLUMN(J21))-OFFSET($A$3,ROW(AK19)*2-1,COLUMN(J21)),"")</f>
        <v/>
      </c>
      <c r="AM22" s="105">
        <f>IFERROR(OFFSET($A$3,ROW(AL19)*2,COLUMN(K21))-OFFSET($A$3,ROW(AL19)*2-1,COLUMN(K21)),"")</f>
        <v/>
      </c>
      <c r="AN22" s="105">
        <f>IFERROR(OFFSET($A$3,ROW(AM19)*2,COLUMN(L21))-OFFSET($A$3,ROW(AM19)*2-1,COLUMN(L21)),"")</f>
        <v/>
      </c>
      <c r="AO22" s="105">
        <f>IFERROR(OFFSET($A$3,ROW(AN19)*2,COLUMN(M21))-OFFSET($A$3,ROW(AN19)*2-1,COLUMN(M21)),"")</f>
        <v/>
      </c>
      <c r="AP22" s="105">
        <f>IFERROR(OFFSET($A$3,ROW(AO19)*2,COLUMN(N21))-OFFSET($A$3,ROW(AO19)*2-1,COLUMN(N21)),"")</f>
        <v/>
      </c>
      <c r="AQ22" s="105">
        <f>IFERROR(OFFSET($A$3,ROW(AP19)*2,COLUMN(O21))-OFFSET($A$3,ROW(AP19)*2-1,COLUMN(O21)),"")</f>
        <v/>
      </c>
      <c r="AR22" s="105">
        <f>IFERROR(OFFSET($A$3,ROW(AQ19)*2,COLUMN(P21))-OFFSET($A$3,ROW(AQ19)*2-1,COLUMN(P21)),"")</f>
        <v/>
      </c>
      <c r="AS22" s="105">
        <f>IFERROR(OFFSET($A$3,ROW(AR19)*2,COLUMN(Q21))-OFFSET($A$3,ROW(AR19)*2-1,COLUMN(Q21)),"")</f>
        <v/>
      </c>
      <c r="AT22" s="105">
        <f>IFERROR(OFFSET($A$3,ROW(AS19)*2,COLUMN(R21))-OFFSET($A$3,ROW(AS19)*2-1,COLUMN(R21)),"")</f>
        <v/>
      </c>
      <c r="AU22" s="105">
        <f>IFERROR(OFFSET($A$3,ROW(AT19)*2,COLUMN(S21))-OFFSET($A$3,ROW(AT19)*2-1,COLUMN(S21)),"")</f>
        <v/>
      </c>
      <c r="AV22" s="105">
        <f>IFERROR(OFFSET($A$3,ROW(AU19)*2,COLUMN(T21))-OFFSET($A$3,ROW(AU19)*2-1,COLUMN(T21)),"")</f>
        <v/>
      </c>
      <c r="AW22" s="105">
        <f>IFERROR(OFFSET($A$3,ROW(AV19)*2,COLUMN(U21))-OFFSET($A$3,ROW(AV19)*2-1,COLUMN(U21)),"")</f>
        <v/>
      </c>
      <c r="AX22" s="105">
        <f>IFERROR(OFFSET($A$3,ROW(AW19)*2,COLUMN(V21))-OFFSET($A$3,ROW(AW19)*2-1,COLUMN(V21)),"")</f>
        <v/>
      </c>
      <c r="AY22" s="105">
        <f>IFERROR(OFFSET($A$3,ROW(AX19)*2,COLUMN(W21))-OFFSET($A$3,ROW(AX19)*2-1,COLUMN(W21)),"")</f>
        <v/>
      </c>
      <c r="AZ22" s="105">
        <f>IFERROR(OFFSET($A$3,ROW(AY19)*2,COLUMN(X21))-OFFSET($A$3,ROW(AY19)*2-1,COLUMN(X21)),"")</f>
        <v/>
      </c>
      <c r="BA22" s="105">
        <f>IFERROR(OFFSET($A$3,ROW(AZ19)*2,COLUMN(Y21))-OFFSET($A$3,ROW(AZ19)*2-1,COLUMN(Y21)),"")</f>
        <v/>
      </c>
      <c r="BB22" s="105">
        <f>IFERROR(OFFSET($A$3,ROW(BA19)*2,COLUMN(Z21))-OFFSET($A$3,ROW(BA19)*2-1,COLUMN(Z21)),"")</f>
        <v/>
      </c>
      <c r="BC22" s="105">
        <f>IFERROR(OFFSET($A$3,ROW(BB19)*2,COLUMN(AA21))-OFFSET($A$3,ROW(BB19)*2-1,COLUMN(AA21)),"")</f>
        <v/>
      </c>
      <c r="BD22" s="105">
        <f>IFERROR(OFFSET($A$3,ROW(BC19)*2,COLUMN(AB21))-OFFSET($A$3,ROW(BC19)*2-1,COLUMN(AB21)),"")</f>
        <v/>
      </c>
      <c r="BE22" s="105" t="n"/>
      <c r="BF22" s="105" t="n"/>
    </row>
    <row r="23">
      <c r="A23" s="97">
        <f>统调负荷24小时!A23</f>
        <v/>
      </c>
      <c r="B23" s="117" t="inlineStr">
        <is>
          <t>实时</t>
        </is>
      </c>
      <c r="C23" s="91">
        <f>IFERROR(AVERAGE(F23:AC23),"")</f>
        <v/>
      </c>
      <c r="D23" s="91">
        <f>IFERROR(MAX(F23:AC23),"")</f>
        <v/>
      </c>
      <c r="E23" s="91">
        <f>IFERROR(MIN(F23:AC23),"")</f>
        <v/>
      </c>
      <c r="F23" s="104">
        <f>IFERROR(AVERAGEIFS(统调负荷!$AC:$AC,统调负荷!$B:$B,F$3,统调负荷!$C:$C,$A23),"")</f>
        <v/>
      </c>
      <c r="G23" s="104">
        <f>IFERROR(AVERAGEIFS(统调负荷!$AC:$AC,统调负荷!$B:$B,G$3,统调负荷!$C:$C,$A23),"")</f>
        <v/>
      </c>
      <c r="H23" s="104">
        <f>IFERROR(AVERAGEIFS(统调负荷!$AC:$AC,统调负荷!$B:$B,H$3,统调负荷!$C:$C,$A23),"")</f>
        <v/>
      </c>
      <c r="I23" s="104">
        <f>IFERROR(AVERAGEIFS(统调负荷!$AC:$AC,统调负荷!$B:$B,I$3,统调负荷!$C:$C,$A23),"")</f>
        <v/>
      </c>
      <c r="J23" s="104">
        <f>IFERROR(AVERAGEIFS(统调负荷!$AC:$AC,统调负荷!$B:$B,J$3,统调负荷!$C:$C,$A23),"")</f>
        <v/>
      </c>
      <c r="K23" s="104">
        <f>IFERROR(AVERAGEIFS(统调负荷!$AC:$AC,统调负荷!$B:$B,K$3,统调负荷!$C:$C,$A23),"")</f>
        <v/>
      </c>
      <c r="L23" s="104">
        <f>IFERROR(AVERAGEIFS(统调负荷!$AC:$AC,统调负荷!$B:$B,L$3,统调负荷!$C:$C,$A23),"")</f>
        <v/>
      </c>
      <c r="M23" s="104">
        <f>IFERROR(AVERAGEIFS(统调负荷!$AC:$AC,统调负荷!$B:$B,M$3,统调负荷!$C:$C,$A23),"")</f>
        <v/>
      </c>
      <c r="N23" s="104">
        <f>IFERROR(AVERAGEIFS(统调负荷!$AC:$AC,统调负荷!$B:$B,N$3,统调负荷!$C:$C,$A23),"")</f>
        <v/>
      </c>
      <c r="O23" s="104">
        <f>IFERROR(AVERAGEIFS(统调负荷!$AC:$AC,统调负荷!$B:$B,O$3,统调负荷!$C:$C,$A23),"")</f>
        <v/>
      </c>
      <c r="P23" s="104">
        <f>IFERROR(AVERAGEIFS(统调负荷!$AC:$AC,统调负荷!$B:$B,P$3,统调负荷!$C:$C,$A23),"")</f>
        <v/>
      </c>
      <c r="Q23" s="104">
        <f>IFERROR(AVERAGEIFS(统调负荷!$AC:$AC,统调负荷!$B:$B,Q$3,统调负荷!$C:$C,$A23),"")</f>
        <v/>
      </c>
      <c r="R23" s="104">
        <f>IFERROR(AVERAGEIFS(统调负荷!$AC:$AC,统调负荷!$B:$B,R$3,统调负荷!$C:$C,$A23),"")</f>
        <v/>
      </c>
      <c r="S23" s="104">
        <f>IFERROR(AVERAGEIFS(统调负荷!$AC:$AC,统调负荷!$B:$B,S$3,统调负荷!$C:$C,$A23),"")</f>
        <v/>
      </c>
      <c r="T23" s="104">
        <f>IFERROR(AVERAGEIFS(统调负荷!$AC:$AC,统调负荷!$B:$B,T$3,统调负荷!$C:$C,$A23),"")</f>
        <v/>
      </c>
      <c r="U23" s="104">
        <f>IFERROR(AVERAGEIFS(统调负荷!$AC:$AC,统调负荷!$B:$B,U$3,统调负荷!$C:$C,$A23),"")</f>
        <v/>
      </c>
      <c r="V23" s="104">
        <f>IFERROR(AVERAGEIFS(统调负荷!$AC:$AC,统调负荷!$B:$B,V$3,统调负荷!$C:$C,$A23),"")</f>
        <v/>
      </c>
      <c r="W23" s="104">
        <f>IFERROR(AVERAGEIFS(统调负荷!$AC:$AC,统调负荷!$B:$B,W$3,统调负荷!$C:$C,$A23),"")</f>
        <v/>
      </c>
      <c r="X23" s="104">
        <f>IFERROR(AVERAGEIFS(统调负荷!$AC:$AC,统调负荷!$B:$B,X$3,统调负荷!$C:$C,$A23),"")</f>
        <v/>
      </c>
      <c r="Y23" s="104">
        <f>IFERROR(AVERAGEIFS(统调负荷!$AC:$AC,统调负荷!$B:$B,Y$3,统调负荷!$C:$C,$A23),"")</f>
        <v/>
      </c>
      <c r="Z23" s="104">
        <f>IFERROR(AVERAGEIFS(统调负荷!$AC:$AC,统调负荷!$B:$B,Z$3,统调负荷!$C:$C,$A23),"")</f>
        <v/>
      </c>
      <c r="AA23" s="104">
        <f>IFERROR(AVERAGEIFS(统调负荷!$AC:$AC,统调负荷!$B:$B,AA$3,统调负荷!$C:$C,$A23),"")</f>
        <v/>
      </c>
      <c r="AB23" s="104">
        <f>IFERROR(AVERAGEIFS(统调负荷!$AC:$AC,统调负荷!$B:$B,AB$3,统调负荷!$C:$C,$A23),"")</f>
        <v/>
      </c>
      <c r="AC23" s="104">
        <f>IFERROR(AVERAGEIFS(统调负荷!$AC:$AC,统调负荷!$B:$B,AC$3,统调负荷!$C:$C,$A23),"")</f>
        <v/>
      </c>
      <c r="AD23" s="22" t="n"/>
      <c r="AE23" s="104">
        <f>IFERROR(AVERAGE(P23:Q23,T23:X23)-AVERAGE(F23:N23),"")</f>
        <v/>
      </c>
      <c r="AF23" s="23">
        <f>检修、备用和必开!$A21</f>
        <v/>
      </c>
      <c r="AG23" s="105">
        <f>IFERROR(OFFSET($A$3,ROW(AF20)*2,COLUMN(E22))-OFFSET($A$3,ROW(AF20)*2-1,COLUMN(E22)),"")</f>
        <v/>
      </c>
      <c r="AH23" s="105">
        <f>IFERROR(OFFSET($A$3,ROW(AG20)*2,COLUMN(F22))-OFFSET($A$3,ROW(AG20)*2-1,COLUMN(F22)),"")</f>
        <v/>
      </c>
      <c r="AI23" s="105">
        <f>IFERROR(OFFSET($A$3,ROW(AH20)*2,COLUMN(G22))-OFFSET($A$3,ROW(AH20)*2-1,COLUMN(G22)),"")</f>
        <v/>
      </c>
      <c r="AJ23" s="105">
        <f>IFERROR(OFFSET($A$3,ROW(AI20)*2,COLUMN(H22))-OFFSET($A$3,ROW(AI20)*2-1,COLUMN(H22)),"")</f>
        <v/>
      </c>
      <c r="AK23" s="105">
        <f>IFERROR(OFFSET($A$3,ROW(AJ20)*2,COLUMN(I22))-OFFSET($A$3,ROW(AJ20)*2-1,COLUMN(I22)),"")</f>
        <v/>
      </c>
      <c r="AL23" s="105">
        <f>IFERROR(OFFSET($A$3,ROW(AK20)*2,COLUMN(J22))-OFFSET($A$3,ROW(AK20)*2-1,COLUMN(J22)),"")</f>
        <v/>
      </c>
      <c r="AM23" s="105">
        <f>IFERROR(OFFSET($A$3,ROW(AL20)*2,COLUMN(K22))-OFFSET($A$3,ROW(AL20)*2-1,COLUMN(K22)),"")</f>
        <v/>
      </c>
      <c r="AN23" s="105">
        <f>IFERROR(OFFSET($A$3,ROW(AM20)*2,COLUMN(L22))-OFFSET($A$3,ROW(AM20)*2-1,COLUMN(L22)),"")</f>
        <v/>
      </c>
      <c r="AO23" s="105">
        <f>IFERROR(OFFSET($A$3,ROW(AN20)*2,COLUMN(M22))-OFFSET($A$3,ROW(AN20)*2-1,COLUMN(M22)),"")</f>
        <v/>
      </c>
      <c r="AP23" s="105">
        <f>IFERROR(OFFSET($A$3,ROW(AO20)*2,COLUMN(N22))-OFFSET($A$3,ROW(AO20)*2-1,COLUMN(N22)),"")</f>
        <v/>
      </c>
      <c r="AQ23" s="105">
        <f>IFERROR(OFFSET($A$3,ROW(AP20)*2,COLUMN(O22))-OFFSET($A$3,ROW(AP20)*2-1,COLUMN(O22)),"")</f>
        <v/>
      </c>
      <c r="AR23" s="105">
        <f>IFERROR(OFFSET($A$3,ROW(AQ20)*2,COLUMN(P22))-OFFSET($A$3,ROW(AQ20)*2-1,COLUMN(P22)),"")</f>
        <v/>
      </c>
      <c r="AS23" s="105">
        <f>IFERROR(OFFSET($A$3,ROW(AR20)*2,COLUMN(Q22))-OFFSET($A$3,ROW(AR20)*2-1,COLUMN(Q22)),"")</f>
        <v/>
      </c>
      <c r="AT23" s="105">
        <f>IFERROR(OFFSET($A$3,ROW(AS20)*2,COLUMN(R22))-OFFSET($A$3,ROW(AS20)*2-1,COLUMN(R22)),"")</f>
        <v/>
      </c>
      <c r="AU23" s="105">
        <f>IFERROR(OFFSET($A$3,ROW(AT20)*2,COLUMN(S22))-OFFSET($A$3,ROW(AT20)*2-1,COLUMN(S22)),"")</f>
        <v/>
      </c>
      <c r="AV23" s="105">
        <f>IFERROR(OFFSET($A$3,ROW(AU20)*2,COLUMN(T22))-OFFSET($A$3,ROW(AU20)*2-1,COLUMN(T22)),"")</f>
        <v/>
      </c>
      <c r="AW23" s="105">
        <f>IFERROR(OFFSET($A$3,ROW(AV20)*2,COLUMN(U22))-OFFSET($A$3,ROW(AV20)*2-1,COLUMN(U22)),"")</f>
        <v/>
      </c>
      <c r="AX23" s="105">
        <f>IFERROR(OFFSET($A$3,ROW(AW20)*2,COLUMN(V22))-OFFSET($A$3,ROW(AW20)*2-1,COLUMN(V22)),"")</f>
        <v/>
      </c>
      <c r="AY23" s="105">
        <f>IFERROR(OFFSET($A$3,ROW(AX20)*2,COLUMN(W22))-OFFSET($A$3,ROW(AX20)*2-1,COLUMN(W22)),"")</f>
        <v/>
      </c>
      <c r="AZ23" s="105">
        <f>IFERROR(OFFSET($A$3,ROW(AY20)*2,COLUMN(X22))-OFFSET($A$3,ROW(AY20)*2-1,COLUMN(X22)),"")</f>
        <v/>
      </c>
      <c r="BA23" s="105">
        <f>IFERROR(OFFSET($A$3,ROW(AZ20)*2,COLUMN(Y22))-OFFSET($A$3,ROW(AZ20)*2-1,COLUMN(Y22)),"")</f>
        <v/>
      </c>
      <c r="BB23" s="105">
        <f>IFERROR(OFFSET($A$3,ROW(BA20)*2,COLUMN(Z22))-OFFSET($A$3,ROW(BA20)*2-1,COLUMN(Z22)),"")</f>
        <v/>
      </c>
      <c r="BC23" s="105">
        <f>IFERROR(OFFSET($A$3,ROW(BB20)*2,COLUMN(AA22))-OFFSET($A$3,ROW(BB20)*2-1,COLUMN(AA22)),"")</f>
        <v/>
      </c>
      <c r="BD23" s="105">
        <f>IFERROR(OFFSET($A$3,ROW(BC20)*2,COLUMN(AB22))-OFFSET($A$3,ROW(BC20)*2-1,COLUMN(AB22)),"")</f>
        <v/>
      </c>
    </row>
    <row r="24">
      <c r="A24" s="97">
        <f>统调负荷24小时!A24</f>
        <v/>
      </c>
      <c r="B24" s="117" t="inlineStr">
        <is>
          <t>日前</t>
        </is>
      </c>
      <c r="C24" s="91">
        <f>IFERROR(AVERAGE(F24:AC24),"")</f>
        <v/>
      </c>
      <c r="D24" s="91">
        <f>IFERROR(MAX(F24:AC24),"")</f>
        <v/>
      </c>
      <c r="E24" s="91">
        <f>IFERROR(MIN(F24:AC24),"")</f>
        <v/>
      </c>
      <c r="F24" s="104">
        <f>IFERROR(AVERAGEIFS(统调负荷!$AB:$AB,统调负荷!$B:$B,F$3,统调负荷!$C:$C,$A24),"")</f>
        <v/>
      </c>
      <c r="G24" s="104">
        <f>IFERROR(AVERAGEIFS(统调负荷!$AB:$AB,统调负荷!$B:$B,G$3,统调负荷!$C:$C,$A24),"")</f>
        <v/>
      </c>
      <c r="H24" s="104">
        <f>IFERROR(AVERAGEIFS(统调负荷!$AB:$AB,统调负荷!$B:$B,H$3,统调负荷!$C:$C,$A24),"")</f>
        <v/>
      </c>
      <c r="I24" s="104">
        <f>IFERROR(AVERAGEIFS(统调负荷!$AB:$AB,统调负荷!$B:$B,I$3,统调负荷!$C:$C,$A24),"")</f>
        <v/>
      </c>
      <c r="J24" s="104">
        <f>IFERROR(AVERAGEIFS(统调负荷!$AB:$AB,统调负荷!$B:$B,J$3,统调负荷!$C:$C,$A24),"")</f>
        <v/>
      </c>
      <c r="K24" s="104">
        <f>IFERROR(AVERAGEIFS(统调负荷!$AB:$AB,统调负荷!$B:$B,K$3,统调负荷!$C:$C,$A24),"")</f>
        <v/>
      </c>
      <c r="L24" s="104">
        <f>IFERROR(AVERAGEIFS(统调负荷!$AB:$AB,统调负荷!$B:$B,L$3,统调负荷!$C:$C,$A24),"")</f>
        <v/>
      </c>
      <c r="M24" s="104">
        <f>IFERROR(AVERAGEIFS(统调负荷!$AB:$AB,统调负荷!$B:$B,M$3,统调负荷!$C:$C,$A24),"")</f>
        <v/>
      </c>
      <c r="N24" s="104">
        <f>IFERROR(AVERAGEIFS(统调负荷!$AB:$AB,统调负荷!$B:$B,N$3,统调负荷!$C:$C,$A24),"")</f>
        <v/>
      </c>
      <c r="O24" s="104">
        <f>IFERROR(AVERAGEIFS(统调负荷!$AB:$AB,统调负荷!$B:$B,O$3,统调负荷!$C:$C,$A24),"")</f>
        <v/>
      </c>
      <c r="P24" s="104">
        <f>IFERROR(AVERAGEIFS(统调负荷!$AB:$AB,统调负荷!$B:$B,P$3,统调负荷!$C:$C,$A24),"")</f>
        <v/>
      </c>
      <c r="Q24" s="104">
        <f>IFERROR(AVERAGEIFS(统调负荷!$AB:$AB,统调负荷!$B:$B,Q$3,统调负荷!$C:$C,$A24),"")</f>
        <v/>
      </c>
      <c r="R24" s="104">
        <f>IFERROR(AVERAGEIFS(统调负荷!$AB:$AB,统调负荷!$B:$B,R$3,统调负荷!$C:$C,$A24),"")</f>
        <v/>
      </c>
      <c r="S24" s="104">
        <f>IFERROR(AVERAGEIFS(统调负荷!$AB:$AB,统调负荷!$B:$B,S$3,统调负荷!$C:$C,$A24),"")</f>
        <v/>
      </c>
      <c r="T24" s="104">
        <f>IFERROR(AVERAGEIFS(统调负荷!$AB:$AB,统调负荷!$B:$B,T$3,统调负荷!$C:$C,$A24),"")</f>
        <v/>
      </c>
      <c r="U24" s="104">
        <f>IFERROR(AVERAGEIFS(统调负荷!$AB:$AB,统调负荷!$B:$B,U$3,统调负荷!$C:$C,$A24),"")</f>
        <v/>
      </c>
      <c r="V24" s="104">
        <f>IFERROR(AVERAGEIFS(统调负荷!$AB:$AB,统调负荷!$B:$B,V$3,统调负荷!$C:$C,$A24),"")</f>
        <v/>
      </c>
      <c r="W24" s="104">
        <f>IFERROR(AVERAGEIFS(统调负荷!$AB:$AB,统调负荷!$B:$B,W$3,统调负荷!$C:$C,$A24),"")</f>
        <v/>
      </c>
      <c r="X24" s="104">
        <f>IFERROR(AVERAGEIFS(统调负荷!$AB:$AB,统调负荷!$B:$B,X$3,统调负荷!$C:$C,$A24),"")</f>
        <v/>
      </c>
      <c r="Y24" s="104">
        <f>IFERROR(AVERAGEIFS(统调负荷!$AB:$AB,统调负荷!$B:$B,Y$3,统调负荷!$C:$C,$A24),"")</f>
        <v/>
      </c>
      <c r="Z24" s="104">
        <f>IFERROR(AVERAGEIFS(统调负荷!$AB:$AB,统调负荷!$B:$B,Z$3,统调负荷!$C:$C,$A24),"")</f>
        <v/>
      </c>
      <c r="AA24" s="104">
        <f>IFERROR(AVERAGEIFS(统调负荷!$AB:$AB,统调负荷!$B:$B,AA$3,统调负荷!$C:$C,$A24),"")</f>
        <v/>
      </c>
      <c r="AB24" s="104">
        <f>IFERROR(AVERAGEIFS(统调负荷!$AB:$AB,统调负荷!$B:$B,AB$3,统调负荷!$C:$C,$A24),"")</f>
        <v/>
      </c>
      <c r="AC24" s="104">
        <f>IFERROR(AVERAGEIFS(统调负荷!$AB:$AB,统调负荷!$B:$B,AC$3,统调负荷!$C:$C,$A24),"")</f>
        <v/>
      </c>
      <c r="AD24" s="22" t="n"/>
      <c r="AE24" s="104">
        <f>IFERROR(AVERAGE(P24:Q24,T24:X24)-AVERAGE(F24:N24),"")</f>
        <v/>
      </c>
      <c r="AF24" s="23">
        <f>检修、备用和必开!$A22</f>
        <v/>
      </c>
      <c r="AG24" s="105">
        <f>IFERROR(OFFSET($A$3,ROW(AF21)*2,COLUMN(E23))-OFFSET($A$3,ROW(AF21)*2-1,COLUMN(E23)),"")</f>
        <v/>
      </c>
      <c r="AH24" s="105">
        <f>IFERROR(OFFSET($A$3,ROW(AG21)*2,COLUMN(F23))-OFFSET($A$3,ROW(AG21)*2-1,COLUMN(F23)),"")</f>
        <v/>
      </c>
      <c r="AI24" s="105">
        <f>IFERROR(OFFSET($A$3,ROW(AH21)*2,COLUMN(G23))-OFFSET($A$3,ROW(AH21)*2-1,COLUMN(G23)),"")</f>
        <v/>
      </c>
      <c r="AJ24" s="105">
        <f>IFERROR(OFFSET($A$3,ROW(AI21)*2,COLUMN(H23))-OFFSET($A$3,ROW(AI21)*2-1,COLUMN(H23)),"")</f>
        <v/>
      </c>
      <c r="AK24" s="105">
        <f>IFERROR(OFFSET($A$3,ROW(AJ21)*2,COLUMN(I23))-OFFSET($A$3,ROW(AJ21)*2-1,COLUMN(I23)),"")</f>
        <v/>
      </c>
      <c r="AL24" s="105">
        <f>IFERROR(OFFSET($A$3,ROW(AK21)*2,COLUMN(J23))-OFFSET($A$3,ROW(AK21)*2-1,COLUMN(J23)),"")</f>
        <v/>
      </c>
      <c r="AM24" s="105">
        <f>IFERROR(OFFSET($A$3,ROW(AL21)*2,COLUMN(K23))-OFFSET($A$3,ROW(AL21)*2-1,COLUMN(K23)),"")</f>
        <v/>
      </c>
      <c r="AN24" s="105">
        <f>IFERROR(OFFSET($A$3,ROW(AM21)*2,COLUMN(L23))-OFFSET($A$3,ROW(AM21)*2-1,COLUMN(L23)),"")</f>
        <v/>
      </c>
      <c r="AO24" s="105">
        <f>IFERROR(OFFSET($A$3,ROW(AN21)*2,COLUMN(M23))-OFFSET($A$3,ROW(AN21)*2-1,COLUMN(M23)),"")</f>
        <v/>
      </c>
      <c r="AP24" s="105">
        <f>IFERROR(OFFSET($A$3,ROW(AO21)*2,COLUMN(N23))-OFFSET($A$3,ROW(AO21)*2-1,COLUMN(N23)),"")</f>
        <v/>
      </c>
      <c r="AQ24" s="105">
        <f>IFERROR(OFFSET($A$3,ROW(AP21)*2,COLUMN(O23))-OFFSET($A$3,ROW(AP21)*2-1,COLUMN(O23)),"")</f>
        <v/>
      </c>
      <c r="AR24" s="105">
        <f>IFERROR(OFFSET($A$3,ROW(AQ21)*2,COLUMN(P23))-OFFSET($A$3,ROW(AQ21)*2-1,COLUMN(P23)),"")</f>
        <v/>
      </c>
      <c r="AS24" s="105">
        <f>IFERROR(OFFSET($A$3,ROW(AR21)*2,COLUMN(Q23))-OFFSET($A$3,ROW(AR21)*2-1,COLUMN(Q23)),"")</f>
        <v/>
      </c>
      <c r="AT24" s="105">
        <f>IFERROR(OFFSET($A$3,ROW(AS21)*2,COLUMN(R23))-OFFSET($A$3,ROW(AS21)*2-1,COLUMN(R23)),"")</f>
        <v/>
      </c>
      <c r="AU24" s="105">
        <f>IFERROR(OFFSET($A$3,ROW(AT21)*2,COLUMN(S23))-OFFSET($A$3,ROW(AT21)*2-1,COLUMN(S23)),"")</f>
        <v/>
      </c>
      <c r="AV24" s="105">
        <f>IFERROR(OFFSET($A$3,ROW(AU21)*2,COLUMN(T23))-OFFSET($A$3,ROW(AU21)*2-1,COLUMN(T23)),"")</f>
        <v/>
      </c>
      <c r="AW24" s="105">
        <f>IFERROR(OFFSET($A$3,ROW(AV21)*2,COLUMN(U23))-OFFSET($A$3,ROW(AV21)*2-1,COLUMN(U23)),"")</f>
        <v/>
      </c>
      <c r="AX24" s="105">
        <f>IFERROR(OFFSET($A$3,ROW(AW21)*2,COLUMN(V23))-OFFSET($A$3,ROW(AW21)*2-1,COLUMN(V23)),"")</f>
        <v/>
      </c>
      <c r="AY24" s="105">
        <f>IFERROR(OFFSET($A$3,ROW(AX21)*2,COLUMN(W23))-OFFSET($A$3,ROW(AX21)*2-1,COLUMN(W23)),"")</f>
        <v/>
      </c>
      <c r="AZ24" s="105">
        <f>IFERROR(OFFSET($A$3,ROW(AY21)*2,COLUMN(X23))-OFFSET($A$3,ROW(AY21)*2-1,COLUMN(X23)),"")</f>
        <v/>
      </c>
      <c r="BA24" s="105">
        <f>IFERROR(OFFSET($A$3,ROW(AZ21)*2,COLUMN(Y23))-OFFSET($A$3,ROW(AZ21)*2-1,COLUMN(Y23)),"")</f>
        <v/>
      </c>
      <c r="BB24" s="105">
        <f>IFERROR(OFFSET($A$3,ROW(BA21)*2,COLUMN(Z23))-OFFSET($A$3,ROW(BA21)*2-1,COLUMN(Z23)),"")</f>
        <v/>
      </c>
      <c r="BC24" s="105">
        <f>IFERROR(OFFSET($A$3,ROW(BB21)*2,COLUMN(AA23))-OFFSET($A$3,ROW(BB21)*2-1,COLUMN(AA23)),"")</f>
        <v/>
      </c>
      <c r="BD24" s="105">
        <f>IFERROR(OFFSET($A$3,ROW(BC21)*2,COLUMN(AB23))-OFFSET($A$3,ROW(BC21)*2-1,COLUMN(AB23)),"")</f>
        <v/>
      </c>
    </row>
    <row r="25">
      <c r="A25" s="97">
        <f>统调负荷24小时!A25</f>
        <v/>
      </c>
      <c r="B25" s="117" t="inlineStr">
        <is>
          <t>实时</t>
        </is>
      </c>
      <c r="C25" s="91">
        <f>IFERROR(AVERAGE(F25:AC25),"")</f>
        <v/>
      </c>
      <c r="D25" s="91">
        <f>IFERROR(MAX(F25:AC25),"")</f>
        <v/>
      </c>
      <c r="E25" s="91">
        <f>IFERROR(MIN(F25:AC25),"")</f>
        <v/>
      </c>
      <c r="F25" s="104">
        <f>IFERROR(AVERAGEIFS(统调负荷!$AC:$AC,统调负荷!$B:$B,F$3,统调负荷!$C:$C,$A25),"")</f>
        <v/>
      </c>
      <c r="G25" s="104">
        <f>IFERROR(AVERAGEIFS(统调负荷!$AC:$AC,统调负荷!$B:$B,G$3,统调负荷!$C:$C,$A25),"")</f>
        <v/>
      </c>
      <c r="H25" s="104">
        <f>IFERROR(AVERAGEIFS(统调负荷!$AC:$AC,统调负荷!$B:$B,H$3,统调负荷!$C:$C,$A25),"")</f>
        <v/>
      </c>
      <c r="I25" s="104">
        <f>IFERROR(AVERAGEIFS(统调负荷!$AC:$AC,统调负荷!$B:$B,I$3,统调负荷!$C:$C,$A25),"")</f>
        <v/>
      </c>
      <c r="J25" s="104">
        <f>IFERROR(AVERAGEIFS(统调负荷!$AC:$AC,统调负荷!$B:$B,J$3,统调负荷!$C:$C,$A25),"")</f>
        <v/>
      </c>
      <c r="K25" s="104">
        <f>IFERROR(AVERAGEIFS(统调负荷!$AC:$AC,统调负荷!$B:$B,K$3,统调负荷!$C:$C,$A25),"")</f>
        <v/>
      </c>
      <c r="L25" s="104">
        <f>IFERROR(AVERAGEIFS(统调负荷!$AC:$AC,统调负荷!$B:$B,L$3,统调负荷!$C:$C,$A25),"")</f>
        <v/>
      </c>
      <c r="M25" s="104">
        <f>IFERROR(AVERAGEIFS(统调负荷!$AC:$AC,统调负荷!$B:$B,M$3,统调负荷!$C:$C,$A25),"")</f>
        <v/>
      </c>
      <c r="N25" s="104">
        <f>IFERROR(AVERAGEIFS(统调负荷!$AC:$AC,统调负荷!$B:$B,N$3,统调负荷!$C:$C,$A25),"")</f>
        <v/>
      </c>
      <c r="O25" s="104">
        <f>IFERROR(AVERAGEIFS(统调负荷!$AC:$AC,统调负荷!$B:$B,O$3,统调负荷!$C:$C,$A25),"")</f>
        <v/>
      </c>
      <c r="P25" s="104">
        <f>IFERROR(AVERAGEIFS(统调负荷!$AC:$AC,统调负荷!$B:$B,P$3,统调负荷!$C:$C,$A25),"")</f>
        <v/>
      </c>
      <c r="Q25" s="104">
        <f>IFERROR(AVERAGEIFS(统调负荷!$AC:$AC,统调负荷!$B:$B,Q$3,统调负荷!$C:$C,$A25),"")</f>
        <v/>
      </c>
      <c r="R25" s="104">
        <f>IFERROR(AVERAGEIFS(统调负荷!$AC:$AC,统调负荷!$B:$B,R$3,统调负荷!$C:$C,$A25),"")</f>
        <v/>
      </c>
      <c r="S25" s="104">
        <f>IFERROR(AVERAGEIFS(统调负荷!$AC:$AC,统调负荷!$B:$B,S$3,统调负荷!$C:$C,$A25),"")</f>
        <v/>
      </c>
      <c r="T25" s="104">
        <f>IFERROR(AVERAGEIFS(统调负荷!$AC:$AC,统调负荷!$B:$B,T$3,统调负荷!$C:$C,$A25),"")</f>
        <v/>
      </c>
      <c r="U25" s="104">
        <f>IFERROR(AVERAGEIFS(统调负荷!$AC:$AC,统调负荷!$B:$B,U$3,统调负荷!$C:$C,$A25),"")</f>
        <v/>
      </c>
      <c r="V25" s="104">
        <f>IFERROR(AVERAGEIFS(统调负荷!$AC:$AC,统调负荷!$B:$B,V$3,统调负荷!$C:$C,$A25),"")</f>
        <v/>
      </c>
      <c r="W25" s="104">
        <f>IFERROR(AVERAGEIFS(统调负荷!$AC:$AC,统调负荷!$B:$B,W$3,统调负荷!$C:$C,$A25),"")</f>
        <v/>
      </c>
      <c r="X25" s="104">
        <f>IFERROR(AVERAGEIFS(统调负荷!$AC:$AC,统调负荷!$B:$B,X$3,统调负荷!$C:$C,$A25),"")</f>
        <v/>
      </c>
      <c r="Y25" s="104">
        <f>IFERROR(AVERAGEIFS(统调负荷!$AC:$AC,统调负荷!$B:$B,Y$3,统调负荷!$C:$C,$A25),"")</f>
        <v/>
      </c>
      <c r="Z25" s="104">
        <f>IFERROR(AVERAGEIFS(统调负荷!$AC:$AC,统调负荷!$B:$B,Z$3,统调负荷!$C:$C,$A25),"")</f>
        <v/>
      </c>
      <c r="AA25" s="104">
        <f>IFERROR(AVERAGEIFS(统调负荷!$AC:$AC,统调负荷!$B:$B,AA$3,统调负荷!$C:$C,$A25),"")</f>
        <v/>
      </c>
      <c r="AB25" s="104">
        <f>IFERROR(AVERAGEIFS(统调负荷!$AC:$AC,统调负荷!$B:$B,AB$3,统调负荷!$C:$C,$A25),"")</f>
        <v/>
      </c>
      <c r="AC25" s="104">
        <f>IFERROR(AVERAGEIFS(统调负荷!$AC:$AC,统调负荷!$B:$B,AC$3,统调负荷!$C:$C,$A25),"")</f>
        <v/>
      </c>
      <c r="AD25" s="22" t="n"/>
      <c r="AE25" s="104">
        <f>IFERROR(AVERAGE(P25:Q25,T25:X25)-AVERAGE(F25:N25),"")</f>
        <v/>
      </c>
      <c r="AF25" s="23">
        <f>检修、备用和必开!$A23</f>
        <v/>
      </c>
      <c r="AG25" s="105">
        <f>IFERROR(OFFSET($A$3,ROW(AF22)*2,COLUMN(E24))-OFFSET($A$3,ROW(AF22)*2-1,COLUMN(E24)),"")</f>
        <v/>
      </c>
      <c r="AH25" s="105">
        <f>IFERROR(OFFSET($A$3,ROW(AG22)*2,COLUMN(F24))-OFFSET($A$3,ROW(AG22)*2-1,COLUMN(F24)),"")</f>
        <v/>
      </c>
      <c r="AI25" s="105">
        <f>IFERROR(OFFSET($A$3,ROW(AH22)*2,COLUMN(G24))-OFFSET($A$3,ROW(AH22)*2-1,COLUMN(G24)),"")</f>
        <v/>
      </c>
      <c r="AJ25" s="105">
        <f>IFERROR(OFFSET($A$3,ROW(AI22)*2,COLUMN(H24))-OFFSET($A$3,ROW(AI22)*2-1,COLUMN(H24)),"")</f>
        <v/>
      </c>
      <c r="AK25" s="105">
        <f>IFERROR(OFFSET($A$3,ROW(AJ22)*2,COLUMN(I24))-OFFSET($A$3,ROW(AJ22)*2-1,COLUMN(I24)),"")</f>
        <v/>
      </c>
      <c r="AL25" s="105">
        <f>IFERROR(OFFSET($A$3,ROW(AK22)*2,COLUMN(J24))-OFFSET($A$3,ROW(AK22)*2-1,COLUMN(J24)),"")</f>
        <v/>
      </c>
      <c r="AM25" s="105">
        <f>IFERROR(OFFSET($A$3,ROW(AL22)*2,COLUMN(K24))-OFFSET($A$3,ROW(AL22)*2-1,COLUMN(K24)),"")</f>
        <v/>
      </c>
      <c r="AN25" s="105">
        <f>IFERROR(OFFSET($A$3,ROW(AM22)*2,COLUMN(L24))-OFFSET($A$3,ROW(AM22)*2-1,COLUMN(L24)),"")</f>
        <v/>
      </c>
      <c r="AO25" s="105">
        <f>IFERROR(OFFSET($A$3,ROW(AN22)*2,COLUMN(M24))-OFFSET($A$3,ROW(AN22)*2-1,COLUMN(M24)),"")</f>
        <v/>
      </c>
      <c r="AP25" s="105">
        <f>IFERROR(OFFSET($A$3,ROW(AO22)*2,COLUMN(N24))-OFFSET($A$3,ROW(AO22)*2-1,COLUMN(N24)),"")</f>
        <v/>
      </c>
      <c r="AQ25" s="105">
        <f>IFERROR(OFFSET($A$3,ROW(AP22)*2,COLUMN(O24))-OFFSET($A$3,ROW(AP22)*2-1,COLUMN(O24)),"")</f>
        <v/>
      </c>
      <c r="AR25" s="105">
        <f>IFERROR(OFFSET($A$3,ROW(AQ22)*2,COLUMN(P24))-OFFSET($A$3,ROW(AQ22)*2-1,COLUMN(P24)),"")</f>
        <v/>
      </c>
      <c r="AS25" s="105">
        <f>IFERROR(OFFSET($A$3,ROW(AR22)*2,COLUMN(Q24))-OFFSET($A$3,ROW(AR22)*2-1,COLUMN(Q24)),"")</f>
        <v/>
      </c>
      <c r="AT25" s="105">
        <f>IFERROR(OFFSET($A$3,ROW(AS22)*2,COLUMN(R24))-OFFSET($A$3,ROW(AS22)*2-1,COLUMN(R24)),"")</f>
        <v/>
      </c>
      <c r="AU25" s="105">
        <f>IFERROR(OFFSET($A$3,ROW(AT22)*2,COLUMN(S24))-OFFSET($A$3,ROW(AT22)*2-1,COLUMN(S24)),"")</f>
        <v/>
      </c>
      <c r="AV25" s="105">
        <f>IFERROR(OFFSET($A$3,ROW(AU22)*2,COLUMN(T24))-OFFSET($A$3,ROW(AU22)*2-1,COLUMN(T24)),"")</f>
        <v/>
      </c>
      <c r="AW25" s="105">
        <f>IFERROR(OFFSET($A$3,ROW(AV22)*2,COLUMN(U24))-OFFSET($A$3,ROW(AV22)*2-1,COLUMN(U24)),"")</f>
        <v/>
      </c>
      <c r="AX25" s="105">
        <f>IFERROR(OFFSET($A$3,ROW(AW22)*2,COLUMN(V24))-OFFSET($A$3,ROW(AW22)*2-1,COLUMN(V24)),"")</f>
        <v/>
      </c>
      <c r="AY25" s="105">
        <f>IFERROR(OFFSET($A$3,ROW(AX22)*2,COLUMN(W24))-OFFSET($A$3,ROW(AX22)*2-1,COLUMN(W24)),"")</f>
        <v/>
      </c>
      <c r="AZ25" s="105">
        <f>IFERROR(OFFSET($A$3,ROW(AY22)*2,COLUMN(X24))-OFFSET($A$3,ROW(AY22)*2-1,COLUMN(X24)),"")</f>
        <v/>
      </c>
      <c r="BA25" s="105">
        <f>IFERROR(OFFSET($A$3,ROW(AZ22)*2,COLUMN(Y24))-OFFSET($A$3,ROW(AZ22)*2-1,COLUMN(Y24)),"")</f>
        <v/>
      </c>
      <c r="BB25" s="105">
        <f>IFERROR(OFFSET($A$3,ROW(BA22)*2,COLUMN(Z24))-OFFSET($A$3,ROW(BA22)*2-1,COLUMN(Z24)),"")</f>
        <v/>
      </c>
      <c r="BC25" s="105">
        <f>IFERROR(OFFSET($A$3,ROW(BB22)*2,COLUMN(AA24))-OFFSET($A$3,ROW(BB22)*2-1,COLUMN(AA24)),"")</f>
        <v/>
      </c>
      <c r="BD25" s="105">
        <f>IFERROR(OFFSET($A$3,ROW(BC22)*2,COLUMN(AB24))-OFFSET($A$3,ROW(BC22)*2-1,COLUMN(AB24)),"")</f>
        <v/>
      </c>
    </row>
    <row r="26">
      <c r="A26" s="97">
        <f>统调负荷24小时!A26</f>
        <v/>
      </c>
      <c r="B26" s="117" t="inlineStr">
        <is>
          <t>日前</t>
        </is>
      </c>
      <c r="C26" s="91">
        <f>IFERROR(AVERAGE(F26:AC26),"")</f>
        <v/>
      </c>
      <c r="D26" s="91">
        <f>IFERROR(MAX(F26:AC26),"")</f>
        <v/>
      </c>
      <c r="E26" s="91">
        <f>IFERROR(MIN(F26:AC26),"")</f>
        <v/>
      </c>
      <c r="F26" s="104">
        <f>IFERROR(AVERAGEIFS(统调负荷!$AB:$AB,统调负荷!$B:$B,F$3,统调负荷!$C:$C,$A26),"")</f>
        <v/>
      </c>
      <c r="G26" s="104">
        <f>IFERROR(AVERAGEIFS(统调负荷!$AB:$AB,统调负荷!$B:$B,G$3,统调负荷!$C:$C,$A26),"")</f>
        <v/>
      </c>
      <c r="H26" s="104">
        <f>IFERROR(AVERAGEIFS(统调负荷!$AB:$AB,统调负荷!$B:$B,H$3,统调负荷!$C:$C,$A26),"")</f>
        <v/>
      </c>
      <c r="I26" s="104">
        <f>IFERROR(AVERAGEIFS(统调负荷!$AB:$AB,统调负荷!$B:$B,I$3,统调负荷!$C:$C,$A26),"")</f>
        <v/>
      </c>
      <c r="J26" s="104">
        <f>IFERROR(AVERAGEIFS(统调负荷!$AB:$AB,统调负荷!$B:$B,J$3,统调负荷!$C:$C,$A26),"")</f>
        <v/>
      </c>
      <c r="K26" s="104">
        <f>IFERROR(AVERAGEIFS(统调负荷!$AB:$AB,统调负荷!$B:$B,K$3,统调负荷!$C:$C,$A26),"")</f>
        <v/>
      </c>
      <c r="L26" s="104">
        <f>IFERROR(AVERAGEIFS(统调负荷!$AB:$AB,统调负荷!$B:$B,L$3,统调负荷!$C:$C,$A26),"")</f>
        <v/>
      </c>
      <c r="M26" s="104">
        <f>IFERROR(AVERAGEIFS(统调负荷!$AB:$AB,统调负荷!$B:$B,M$3,统调负荷!$C:$C,$A26),"")</f>
        <v/>
      </c>
      <c r="N26" s="104">
        <f>IFERROR(AVERAGEIFS(统调负荷!$AB:$AB,统调负荷!$B:$B,N$3,统调负荷!$C:$C,$A26),"")</f>
        <v/>
      </c>
      <c r="O26" s="104">
        <f>IFERROR(AVERAGEIFS(统调负荷!$AB:$AB,统调负荷!$B:$B,O$3,统调负荷!$C:$C,$A26),"")</f>
        <v/>
      </c>
      <c r="P26" s="104">
        <f>IFERROR(AVERAGEIFS(统调负荷!$AB:$AB,统调负荷!$B:$B,P$3,统调负荷!$C:$C,$A26),"")</f>
        <v/>
      </c>
      <c r="Q26" s="104">
        <f>IFERROR(AVERAGEIFS(统调负荷!$AB:$AB,统调负荷!$B:$B,Q$3,统调负荷!$C:$C,$A26),"")</f>
        <v/>
      </c>
      <c r="R26" s="104">
        <f>IFERROR(AVERAGEIFS(统调负荷!$AB:$AB,统调负荷!$B:$B,R$3,统调负荷!$C:$C,$A26),"")</f>
        <v/>
      </c>
      <c r="S26" s="104">
        <f>IFERROR(AVERAGEIFS(统调负荷!$AB:$AB,统调负荷!$B:$B,S$3,统调负荷!$C:$C,$A26),"")</f>
        <v/>
      </c>
      <c r="T26" s="104">
        <f>IFERROR(AVERAGEIFS(统调负荷!$AB:$AB,统调负荷!$B:$B,T$3,统调负荷!$C:$C,$A26),"")</f>
        <v/>
      </c>
      <c r="U26" s="104">
        <f>IFERROR(AVERAGEIFS(统调负荷!$AB:$AB,统调负荷!$B:$B,U$3,统调负荷!$C:$C,$A26),"")</f>
        <v/>
      </c>
      <c r="V26" s="104">
        <f>IFERROR(AVERAGEIFS(统调负荷!$AB:$AB,统调负荷!$B:$B,V$3,统调负荷!$C:$C,$A26),"")</f>
        <v/>
      </c>
      <c r="W26" s="104">
        <f>IFERROR(AVERAGEIFS(统调负荷!$AB:$AB,统调负荷!$B:$B,W$3,统调负荷!$C:$C,$A26),"")</f>
        <v/>
      </c>
      <c r="X26" s="104">
        <f>IFERROR(AVERAGEIFS(统调负荷!$AB:$AB,统调负荷!$B:$B,X$3,统调负荷!$C:$C,$A26),"")</f>
        <v/>
      </c>
      <c r="Y26" s="104">
        <f>IFERROR(AVERAGEIFS(统调负荷!$AB:$AB,统调负荷!$B:$B,Y$3,统调负荷!$C:$C,$A26),"")</f>
        <v/>
      </c>
      <c r="Z26" s="104">
        <f>IFERROR(AVERAGEIFS(统调负荷!$AB:$AB,统调负荷!$B:$B,Z$3,统调负荷!$C:$C,$A26),"")</f>
        <v/>
      </c>
      <c r="AA26" s="104">
        <f>IFERROR(AVERAGEIFS(统调负荷!$AB:$AB,统调负荷!$B:$B,AA$3,统调负荷!$C:$C,$A26),"")</f>
        <v/>
      </c>
      <c r="AB26" s="104">
        <f>IFERROR(AVERAGEIFS(统调负荷!$AB:$AB,统调负荷!$B:$B,AB$3,统调负荷!$C:$C,$A26),"")</f>
        <v/>
      </c>
      <c r="AC26" s="104">
        <f>IFERROR(AVERAGEIFS(统调负荷!$AB:$AB,统调负荷!$B:$B,AC$3,统调负荷!$C:$C,$A26),"")</f>
        <v/>
      </c>
      <c r="AD26" s="22" t="n"/>
      <c r="AE26" s="104">
        <f>IFERROR(AVERAGE(P26:Q26,T26:X26)-AVERAGE(F26:N26),"")</f>
        <v/>
      </c>
      <c r="AF26" s="23">
        <f>检修、备用和必开!$A24</f>
        <v/>
      </c>
      <c r="AG26" s="105">
        <f>IFERROR(OFFSET($A$3,ROW(AF23)*2,COLUMN(E25))-OFFSET($A$3,ROW(AF23)*2-1,COLUMN(E25)),"")</f>
        <v/>
      </c>
      <c r="AH26" s="105">
        <f>IFERROR(OFFSET($A$3,ROW(AG23)*2,COLUMN(F25))-OFFSET($A$3,ROW(AG23)*2-1,COLUMN(F25)),"")</f>
        <v/>
      </c>
      <c r="AI26" s="105">
        <f>IFERROR(OFFSET($A$3,ROW(AH23)*2,COLUMN(G25))-OFFSET($A$3,ROW(AH23)*2-1,COLUMN(G25)),"")</f>
        <v/>
      </c>
      <c r="AJ26" s="105">
        <f>IFERROR(OFFSET($A$3,ROW(AI23)*2,COLUMN(H25))-OFFSET($A$3,ROW(AI23)*2-1,COLUMN(H25)),"")</f>
        <v/>
      </c>
      <c r="AK26" s="105">
        <f>IFERROR(OFFSET($A$3,ROW(AJ23)*2,COLUMN(I25))-OFFSET($A$3,ROW(AJ23)*2-1,COLUMN(I25)),"")</f>
        <v/>
      </c>
      <c r="AL26" s="105">
        <f>IFERROR(OFFSET($A$3,ROW(AK23)*2,COLUMN(J25))-OFFSET($A$3,ROW(AK23)*2-1,COLUMN(J25)),"")</f>
        <v/>
      </c>
      <c r="AM26" s="105">
        <f>IFERROR(OFFSET($A$3,ROW(AL23)*2,COLUMN(K25))-OFFSET($A$3,ROW(AL23)*2-1,COLUMN(K25)),"")</f>
        <v/>
      </c>
      <c r="AN26" s="105">
        <f>IFERROR(OFFSET($A$3,ROW(AM23)*2,COLUMN(L25))-OFFSET($A$3,ROW(AM23)*2-1,COLUMN(L25)),"")</f>
        <v/>
      </c>
      <c r="AO26" s="105">
        <f>IFERROR(OFFSET($A$3,ROW(AN23)*2,COLUMN(M25))-OFFSET($A$3,ROW(AN23)*2-1,COLUMN(M25)),"")</f>
        <v/>
      </c>
      <c r="AP26" s="105">
        <f>IFERROR(OFFSET($A$3,ROW(AO23)*2,COLUMN(N25))-OFFSET($A$3,ROW(AO23)*2-1,COLUMN(N25)),"")</f>
        <v/>
      </c>
      <c r="AQ26" s="105">
        <f>IFERROR(OFFSET($A$3,ROW(AP23)*2,COLUMN(O25))-OFFSET($A$3,ROW(AP23)*2-1,COLUMN(O25)),"")</f>
        <v/>
      </c>
      <c r="AR26" s="105">
        <f>IFERROR(OFFSET($A$3,ROW(AQ23)*2,COLUMN(P25))-OFFSET($A$3,ROW(AQ23)*2-1,COLUMN(P25)),"")</f>
        <v/>
      </c>
      <c r="AS26" s="105">
        <f>IFERROR(OFFSET($A$3,ROW(AR23)*2,COLUMN(Q25))-OFFSET($A$3,ROW(AR23)*2-1,COLUMN(Q25)),"")</f>
        <v/>
      </c>
      <c r="AT26" s="105">
        <f>IFERROR(OFFSET($A$3,ROW(AS23)*2,COLUMN(R25))-OFFSET($A$3,ROW(AS23)*2-1,COLUMN(R25)),"")</f>
        <v/>
      </c>
      <c r="AU26" s="105">
        <f>IFERROR(OFFSET($A$3,ROW(AT23)*2,COLUMN(S25))-OFFSET($A$3,ROW(AT23)*2-1,COLUMN(S25)),"")</f>
        <v/>
      </c>
      <c r="AV26" s="105">
        <f>IFERROR(OFFSET($A$3,ROW(AU23)*2,COLUMN(T25))-OFFSET($A$3,ROW(AU23)*2-1,COLUMN(T25)),"")</f>
        <v/>
      </c>
      <c r="AW26" s="105">
        <f>IFERROR(OFFSET($A$3,ROW(AV23)*2,COLUMN(U25))-OFFSET($A$3,ROW(AV23)*2-1,COLUMN(U25)),"")</f>
        <v/>
      </c>
      <c r="AX26" s="105">
        <f>IFERROR(OFFSET($A$3,ROW(AW23)*2,COLUMN(V25))-OFFSET($A$3,ROW(AW23)*2-1,COLUMN(V25)),"")</f>
        <v/>
      </c>
      <c r="AY26" s="105">
        <f>IFERROR(OFFSET($A$3,ROW(AX23)*2,COLUMN(W25))-OFFSET($A$3,ROW(AX23)*2-1,COLUMN(W25)),"")</f>
        <v/>
      </c>
      <c r="AZ26" s="105">
        <f>IFERROR(OFFSET($A$3,ROW(AY23)*2,COLUMN(X25))-OFFSET($A$3,ROW(AY23)*2-1,COLUMN(X25)),"")</f>
        <v/>
      </c>
      <c r="BA26" s="105">
        <f>IFERROR(OFFSET($A$3,ROW(AZ23)*2,COLUMN(Y25))-OFFSET($A$3,ROW(AZ23)*2-1,COLUMN(Y25)),"")</f>
        <v/>
      </c>
      <c r="BB26" s="105">
        <f>IFERROR(OFFSET($A$3,ROW(BA23)*2,COLUMN(Z25))-OFFSET($A$3,ROW(BA23)*2-1,COLUMN(Z25)),"")</f>
        <v/>
      </c>
      <c r="BC26" s="105">
        <f>IFERROR(OFFSET($A$3,ROW(BB23)*2,COLUMN(AA25))-OFFSET($A$3,ROW(BB23)*2-1,COLUMN(AA25)),"")</f>
        <v/>
      </c>
      <c r="BD26" s="105">
        <f>IFERROR(OFFSET($A$3,ROW(BC23)*2,COLUMN(AB25))-OFFSET($A$3,ROW(BC23)*2-1,COLUMN(AB25)),"")</f>
        <v/>
      </c>
    </row>
    <row r="27">
      <c r="A27" s="97">
        <f>统调负荷24小时!A27</f>
        <v/>
      </c>
      <c r="B27" s="117" t="inlineStr">
        <is>
          <t>实时</t>
        </is>
      </c>
      <c r="C27" s="91">
        <f>IFERROR(AVERAGE(F27:AC27),"")</f>
        <v/>
      </c>
      <c r="D27" s="91">
        <f>IFERROR(MAX(F27:AC27),"")</f>
        <v/>
      </c>
      <c r="E27" s="91">
        <f>IFERROR(MIN(F27:AC27),"")</f>
        <v/>
      </c>
      <c r="F27" s="104">
        <f>IFERROR(AVERAGEIFS(统调负荷!$AC:$AC,统调负荷!$B:$B,F$3,统调负荷!$C:$C,$A27),"")</f>
        <v/>
      </c>
      <c r="G27" s="104">
        <f>IFERROR(AVERAGEIFS(统调负荷!$AC:$AC,统调负荷!$B:$B,G$3,统调负荷!$C:$C,$A27),"")</f>
        <v/>
      </c>
      <c r="H27" s="104">
        <f>IFERROR(AVERAGEIFS(统调负荷!$AC:$AC,统调负荷!$B:$B,H$3,统调负荷!$C:$C,$A27),"")</f>
        <v/>
      </c>
      <c r="I27" s="104">
        <f>IFERROR(AVERAGEIFS(统调负荷!$AC:$AC,统调负荷!$B:$B,I$3,统调负荷!$C:$C,$A27),"")</f>
        <v/>
      </c>
      <c r="J27" s="104">
        <f>IFERROR(AVERAGEIFS(统调负荷!$AC:$AC,统调负荷!$B:$B,J$3,统调负荷!$C:$C,$A27),"")</f>
        <v/>
      </c>
      <c r="K27" s="104">
        <f>IFERROR(AVERAGEIFS(统调负荷!$AC:$AC,统调负荷!$B:$B,K$3,统调负荷!$C:$C,$A27),"")</f>
        <v/>
      </c>
      <c r="L27" s="104">
        <f>IFERROR(AVERAGEIFS(统调负荷!$AC:$AC,统调负荷!$B:$B,L$3,统调负荷!$C:$C,$A27),"")</f>
        <v/>
      </c>
      <c r="M27" s="104">
        <f>IFERROR(AVERAGEIFS(统调负荷!$AC:$AC,统调负荷!$B:$B,M$3,统调负荷!$C:$C,$A27),"")</f>
        <v/>
      </c>
      <c r="N27" s="104">
        <f>IFERROR(AVERAGEIFS(统调负荷!$AC:$AC,统调负荷!$B:$B,N$3,统调负荷!$C:$C,$A27),"")</f>
        <v/>
      </c>
      <c r="O27" s="104">
        <f>IFERROR(AVERAGEIFS(统调负荷!$AC:$AC,统调负荷!$B:$B,O$3,统调负荷!$C:$C,$A27),"")</f>
        <v/>
      </c>
      <c r="P27" s="104">
        <f>IFERROR(AVERAGEIFS(统调负荷!$AC:$AC,统调负荷!$B:$B,P$3,统调负荷!$C:$C,$A27),"")</f>
        <v/>
      </c>
      <c r="Q27" s="104">
        <f>IFERROR(AVERAGEIFS(统调负荷!$AC:$AC,统调负荷!$B:$B,Q$3,统调负荷!$C:$C,$A27),"")</f>
        <v/>
      </c>
      <c r="R27" s="104">
        <f>IFERROR(AVERAGEIFS(统调负荷!$AC:$AC,统调负荷!$B:$B,R$3,统调负荷!$C:$C,$A27),"")</f>
        <v/>
      </c>
      <c r="S27" s="104">
        <f>IFERROR(AVERAGEIFS(统调负荷!$AC:$AC,统调负荷!$B:$B,S$3,统调负荷!$C:$C,$A27),"")</f>
        <v/>
      </c>
      <c r="T27" s="104">
        <f>IFERROR(AVERAGEIFS(统调负荷!$AC:$AC,统调负荷!$B:$B,T$3,统调负荷!$C:$C,$A27),"")</f>
        <v/>
      </c>
      <c r="U27" s="104">
        <f>IFERROR(AVERAGEIFS(统调负荷!$AC:$AC,统调负荷!$B:$B,U$3,统调负荷!$C:$C,$A27),"")</f>
        <v/>
      </c>
      <c r="V27" s="104">
        <f>IFERROR(AVERAGEIFS(统调负荷!$AC:$AC,统调负荷!$B:$B,V$3,统调负荷!$C:$C,$A27),"")</f>
        <v/>
      </c>
      <c r="W27" s="104">
        <f>IFERROR(AVERAGEIFS(统调负荷!$AC:$AC,统调负荷!$B:$B,W$3,统调负荷!$C:$C,$A27),"")</f>
        <v/>
      </c>
      <c r="X27" s="104">
        <f>IFERROR(AVERAGEIFS(统调负荷!$AC:$AC,统调负荷!$B:$B,X$3,统调负荷!$C:$C,$A27),"")</f>
        <v/>
      </c>
      <c r="Y27" s="104">
        <f>IFERROR(AVERAGEIFS(统调负荷!$AC:$AC,统调负荷!$B:$B,Y$3,统调负荷!$C:$C,$A27),"")</f>
        <v/>
      </c>
      <c r="Z27" s="104">
        <f>IFERROR(AVERAGEIFS(统调负荷!$AC:$AC,统调负荷!$B:$B,Z$3,统调负荷!$C:$C,$A27),"")</f>
        <v/>
      </c>
      <c r="AA27" s="104">
        <f>IFERROR(AVERAGEIFS(统调负荷!$AC:$AC,统调负荷!$B:$B,AA$3,统调负荷!$C:$C,$A27),"")</f>
        <v/>
      </c>
      <c r="AB27" s="104">
        <f>IFERROR(AVERAGEIFS(统调负荷!$AC:$AC,统调负荷!$B:$B,AB$3,统调负荷!$C:$C,$A27),"")</f>
        <v/>
      </c>
      <c r="AC27" s="104">
        <f>IFERROR(AVERAGEIFS(统调负荷!$AC:$AC,统调负荷!$B:$B,AC$3,统调负荷!$C:$C,$A27),"")</f>
        <v/>
      </c>
      <c r="AD27" s="22" t="n"/>
      <c r="AE27" s="104">
        <f>IFERROR(AVERAGE(P27:Q27,T27:X27)-AVERAGE(F27:N27),"")</f>
        <v/>
      </c>
      <c r="AF27" s="23">
        <f>检修、备用和必开!$A25</f>
        <v/>
      </c>
      <c r="AG27" s="105">
        <f>IFERROR(OFFSET($A$3,ROW(AF24)*2,COLUMN(E26))-OFFSET($A$3,ROW(AF24)*2-1,COLUMN(E26)),"")</f>
        <v/>
      </c>
      <c r="AH27" s="105">
        <f>IFERROR(OFFSET($A$3,ROW(AG24)*2,COLUMN(F26))-OFFSET($A$3,ROW(AG24)*2-1,COLUMN(F26)),"")</f>
        <v/>
      </c>
      <c r="AI27" s="105">
        <f>IFERROR(OFFSET($A$3,ROW(AH24)*2,COLUMN(G26))-OFFSET($A$3,ROW(AH24)*2-1,COLUMN(G26)),"")</f>
        <v/>
      </c>
      <c r="AJ27" s="105">
        <f>IFERROR(OFFSET($A$3,ROW(AI24)*2,COLUMN(H26))-OFFSET($A$3,ROW(AI24)*2-1,COLUMN(H26)),"")</f>
        <v/>
      </c>
      <c r="AK27" s="105">
        <f>IFERROR(OFFSET($A$3,ROW(AJ24)*2,COLUMN(I26))-OFFSET($A$3,ROW(AJ24)*2-1,COLUMN(I26)),"")</f>
        <v/>
      </c>
      <c r="AL27" s="105">
        <f>IFERROR(OFFSET($A$3,ROW(AK24)*2,COLUMN(J26))-OFFSET($A$3,ROW(AK24)*2-1,COLUMN(J26)),"")</f>
        <v/>
      </c>
      <c r="AM27" s="105">
        <f>IFERROR(OFFSET($A$3,ROW(AL24)*2,COLUMN(K26))-OFFSET($A$3,ROW(AL24)*2-1,COLUMN(K26)),"")</f>
        <v/>
      </c>
      <c r="AN27" s="105">
        <f>IFERROR(OFFSET($A$3,ROW(AM24)*2,COLUMN(L26))-OFFSET($A$3,ROW(AM24)*2-1,COLUMN(L26)),"")</f>
        <v/>
      </c>
      <c r="AO27" s="105">
        <f>IFERROR(OFFSET($A$3,ROW(AN24)*2,COLUMN(M26))-OFFSET($A$3,ROW(AN24)*2-1,COLUMN(M26)),"")</f>
        <v/>
      </c>
      <c r="AP27" s="105">
        <f>IFERROR(OFFSET($A$3,ROW(AO24)*2,COLUMN(N26))-OFFSET($A$3,ROW(AO24)*2-1,COLUMN(N26)),"")</f>
        <v/>
      </c>
      <c r="AQ27" s="105">
        <f>IFERROR(OFFSET($A$3,ROW(AP24)*2,COLUMN(O26))-OFFSET($A$3,ROW(AP24)*2-1,COLUMN(O26)),"")</f>
        <v/>
      </c>
      <c r="AR27" s="105">
        <f>IFERROR(OFFSET($A$3,ROW(AQ24)*2,COLUMN(P26))-OFFSET($A$3,ROW(AQ24)*2-1,COLUMN(P26)),"")</f>
        <v/>
      </c>
      <c r="AS27" s="105">
        <f>IFERROR(OFFSET($A$3,ROW(AR24)*2,COLUMN(Q26))-OFFSET($A$3,ROW(AR24)*2-1,COLUMN(Q26)),"")</f>
        <v/>
      </c>
      <c r="AT27" s="105">
        <f>IFERROR(OFFSET($A$3,ROW(AS24)*2,COLUMN(R26))-OFFSET($A$3,ROW(AS24)*2-1,COLUMN(R26)),"")</f>
        <v/>
      </c>
      <c r="AU27" s="105">
        <f>IFERROR(OFFSET($A$3,ROW(AT24)*2,COLUMN(S26))-OFFSET($A$3,ROW(AT24)*2-1,COLUMN(S26)),"")</f>
        <v/>
      </c>
      <c r="AV27" s="105">
        <f>IFERROR(OFFSET($A$3,ROW(AU24)*2,COLUMN(T26))-OFFSET($A$3,ROW(AU24)*2-1,COLUMN(T26)),"")</f>
        <v/>
      </c>
      <c r="AW27" s="105">
        <f>IFERROR(OFFSET($A$3,ROW(AV24)*2,COLUMN(U26))-OFFSET($A$3,ROW(AV24)*2-1,COLUMN(U26)),"")</f>
        <v/>
      </c>
      <c r="AX27" s="105">
        <f>IFERROR(OFFSET($A$3,ROW(AW24)*2,COLUMN(V26))-OFFSET($A$3,ROW(AW24)*2-1,COLUMN(V26)),"")</f>
        <v/>
      </c>
      <c r="AY27" s="105">
        <f>IFERROR(OFFSET($A$3,ROW(AX24)*2,COLUMN(W26))-OFFSET($A$3,ROW(AX24)*2-1,COLUMN(W26)),"")</f>
        <v/>
      </c>
      <c r="AZ27" s="105">
        <f>IFERROR(OFFSET($A$3,ROW(AY24)*2,COLUMN(X26))-OFFSET($A$3,ROW(AY24)*2-1,COLUMN(X26)),"")</f>
        <v/>
      </c>
      <c r="BA27" s="105">
        <f>IFERROR(OFFSET($A$3,ROW(AZ24)*2,COLUMN(Y26))-OFFSET($A$3,ROW(AZ24)*2-1,COLUMN(Y26)),"")</f>
        <v/>
      </c>
      <c r="BB27" s="105">
        <f>IFERROR(OFFSET($A$3,ROW(BA24)*2,COLUMN(Z26))-OFFSET($A$3,ROW(BA24)*2-1,COLUMN(Z26)),"")</f>
        <v/>
      </c>
      <c r="BC27" s="105">
        <f>IFERROR(OFFSET($A$3,ROW(BB24)*2,COLUMN(AA26))-OFFSET($A$3,ROW(BB24)*2-1,COLUMN(AA26)),"")</f>
        <v/>
      </c>
      <c r="BD27" s="105">
        <f>IFERROR(OFFSET($A$3,ROW(BC24)*2,COLUMN(AB26))-OFFSET($A$3,ROW(BC24)*2-1,COLUMN(AB26)),"")</f>
        <v/>
      </c>
    </row>
    <row r="28">
      <c r="A28" s="97">
        <f>统调负荷24小时!A28</f>
        <v/>
      </c>
      <c r="B28" s="117" t="inlineStr">
        <is>
          <t>日前</t>
        </is>
      </c>
      <c r="C28" s="91">
        <f>IFERROR(AVERAGE(F28:AC28),"")</f>
        <v/>
      </c>
      <c r="D28" s="91">
        <f>IFERROR(MAX(F28:AC28),"")</f>
        <v/>
      </c>
      <c r="E28" s="91">
        <f>IFERROR(MIN(F28:AC28),"")</f>
        <v/>
      </c>
      <c r="F28" s="104">
        <f>IFERROR(AVERAGEIFS(统调负荷!$AB:$AB,统调负荷!$B:$B,F$3,统调负荷!$C:$C,$A28),"")</f>
        <v/>
      </c>
      <c r="G28" s="104">
        <f>IFERROR(AVERAGEIFS(统调负荷!$AB:$AB,统调负荷!$B:$B,G$3,统调负荷!$C:$C,$A28),"")</f>
        <v/>
      </c>
      <c r="H28" s="104">
        <f>IFERROR(AVERAGEIFS(统调负荷!$AB:$AB,统调负荷!$B:$B,H$3,统调负荷!$C:$C,$A28),"")</f>
        <v/>
      </c>
      <c r="I28" s="104">
        <f>IFERROR(AVERAGEIFS(统调负荷!$AB:$AB,统调负荷!$B:$B,I$3,统调负荷!$C:$C,$A28),"")</f>
        <v/>
      </c>
      <c r="J28" s="104">
        <f>IFERROR(AVERAGEIFS(统调负荷!$AB:$AB,统调负荷!$B:$B,J$3,统调负荷!$C:$C,$A28),"")</f>
        <v/>
      </c>
      <c r="K28" s="104">
        <f>IFERROR(AVERAGEIFS(统调负荷!$AB:$AB,统调负荷!$B:$B,K$3,统调负荷!$C:$C,$A28),"")</f>
        <v/>
      </c>
      <c r="L28" s="104">
        <f>IFERROR(AVERAGEIFS(统调负荷!$AB:$AB,统调负荷!$B:$B,L$3,统调负荷!$C:$C,$A28),"")</f>
        <v/>
      </c>
      <c r="M28" s="104">
        <f>IFERROR(AVERAGEIFS(统调负荷!$AB:$AB,统调负荷!$B:$B,M$3,统调负荷!$C:$C,$A28),"")</f>
        <v/>
      </c>
      <c r="N28" s="104">
        <f>IFERROR(AVERAGEIFS(统调负荷!$AB:$AB,统调负荷!$B:$B,N$3,统调负荷!$C:$C,$A28),"")</f>
        <v/>
      </c>
      <c r="O28" s="104">
        <f>IFERROR(AVERAGEIFS(统调负荷!$AB:$AB,统调负荷!$B:$B,O$3,统调负荷!$C:$C,$A28),"")</f>
        <v/>
      </c>
      <c r="P28" s="104">
        <f>IFERROR(AVERAGEIFS(统调负荷!$AB:$AB,统调负荷!$B:$B,P$3,统调负荷!$C:$C,$A28),"")</f>
        <v/>
      </c>
      <c r="Q28" s="104">
        <f>IFERROR(AVERAGEIFS(统调负荷!$AB:$AB,统调负荷!$B:$B,Q$3,统调负荷!$C:$C,$A28),"")</f>
        <v/>
      </c>
      <c r="R28" s="104">
        <f>IFERROR(AVERAGEIFS(统调负荷!$AB:$AB,统调负荷!$B:$B,R$3,统调负荷!$C:$C,$A28),"")</f>
        <v/>
      </c>
      <c r="S28" s="104">
        <f>IFERROR(AVERAGEIFS(统调负荷!$AB:$AB,统调负荷!$B:$B,S$3,统调负荷!$C:$C,$A28),"")</f>
        <v/>
      </c>
      <c r="T28" s="104">
        <f>IFERROR(AVERAGEIFS(统调负荷!$AB:$AB,统调负荷!$B:$B,T$3,统调负荷!$C:$C,$A28),"")</f>
        <v/>
      </c>
      <c r="U28" s="104">
        <f>IFERROR(AVERAGEIFS(统调负荷!$AB:$AB,统调负荷!$B:$B,U$3,统调负荷!$C:$C,$A28),"")</f>
        <v/>
      </c>
      <c r="V28" s="104">
        <f>IFERROR(AVERAGEIFS(统调负荷!$AB:$AB,统调负荷!$B:$B,V$3,统调负荷!$C:$C,$A28),"")</f>
        <v/>
      </c>
      <c r="W28" s="104">
        <f>IFERROR(AVERAGEIFS(统调负荷!$AB:$AB,统调负荷!$B:$B,W$3,统调负荷!$C:$C,$A28),"")</f>
        <v/>
      </c>
      <c r="X28" s="104">
        <f>IFERROR(AVERAGEIFS(统调负荷!$AB:$AB,统调负荷!$B:$B,X$3,统调负荷!$C:$C,$A28),"")</f>
        <v/>
      </c>
      <c r="Y28" s="104">
        <f>IFERROR(AVERAGEIFS(统调负荷!$AB:$AB,统调负荷!$B:$B,Y$3,统调负荷!$C:$C,$A28),"")</f>
        <v/>
      </c>
      <c r="Z28" s="104">
        <f>IFERROR(AVERAGEIFS(统调负荷!$AB:$AB,统调负荷!$B:$B,Z$3,统调负荷!$C:$C,$A28),"")</f>
        <v/>
      </c>
      <c r="AA28" s="104">
        <f>IFERROR(AVERAGEIFS(统调负荷!$AB:$AB,统调负荷!$B:$B,AA$3,统调负荷!$C:$C,$A28),"")</f>
        <v/>
      </c>
      <c r="AB28" s="104">
        <f>IFERROR(AVERAGEIFS(统调负荷!$AB:$AB,统调负荷!$B:$B,AB$3,统调负荷!$C:$C,$A28),"")</f>
        <v/>
      </c>
      <c r="AC28" s="104">
        <f>IFERROR(AVERAGEIFS(统调负荷!$AB:$AB,统调负荷!$B:$B,AC$3,统调负荷!$C:$C,$A28),"")</f>
        <v/>
      </c>
      <c r="AD28" s="22" t="n"/>
      <c r="AE28" s="104">
        <f>IFERROR(AVERAGE(P28:Q28,T28:X28)-AVERAGE(F28:N28),"")</f>
        <v/>
      </c>
      <c r="AF28" s="23">
        <f>检修、备用和必开!$A26</f>
        <v/>
      </c>
      <c r="AG28" s="105">
        <f>IFERROR(OFFSET($A$3,ROW(AF25)*2,COLUMN(E27))-OFFSET($A$3,ROW(AF25)*2-1,COLUMN(E27)),"")</f>
        <v/>
      </c>
      <c r="AH28" s="105">
        <f>IFERROR(OFFSET($A$3,ROW(AG25)*2,COLUMN(F27))-OFFSET($A$3,ROW(AG25)*2-1,COLUMN(F27)),"")</f>
        <v/>
      </c>
      <c r="AI28" s="105">
        <f>IFERROR(OFFSET($A$3,ROW(AH25)*2,COLUMN(G27))-OFFSET($A$3,ROW(AH25)*2-1,COLUMN(G27)),"")</f>
        <v/>
      </c>
      <c r="AJ28" s="105">
        <f>IFERROR(OFFSET($A$3,ROW(AI25)*2,COLUMN(H27))-OFFSET($A$3,ROW(AI25)*2-1,COLUMN(H27)),"")</f>
        <v/>
      </c>
      <c r="AK28" s="105">
        <f>IFERROR(OFFSET($A$3,ROW(AJ25)*2,COLUMN(I27))-OFFSET($A$3,ROW(AJ25)*2-1,COLUMN(I27)),"")</f>
        <v/>
      </c>
      <c r="AL28" s="105">
        <f>IFERROR(OFFSET($A$3,ROW(AK25)*2,COLUMN(J27))-OFFSET($A$3,ROW(AK25)*2-1,COLUMN(J27)),"")</f>
        <v/>
      </c>
      <c r="AM28" s="105">
        <f>IFERROR(OFFSET($A$3,ROW(AL25)*2,COLUMN(K27))-OFFSET($A$3,ROW(AL25)*2-1,COLUMN(K27)),"")</f>
        <v/>
      </c>
      <c r="AN28" s="105">
        <f>IFERROR(OFFSET($A$3,ROW(AM25)*2,COLUMN(L27))-OFFSET($A$3,ROW(AM25)*2-1,COLUMN(L27)),"")</f>
        <v/>
      </c>
      <c r="AO28" s="105">
        <f>IFERROR(OFFSET($A$3,ROW(AN25)*2,COLUMN(M27))-OFFSET($A$3,ROW(AN25)*2-1,COLUMN(M27)),"")</f>
        <v/>
      </c>
      <c r="AP28" s="105">
        <f>IFERROR(OFFSET($A$3,ROW(AO25)*2,COLUMN(N27))-OFFSET($A$3,ROW(AO25)*2-1,COLUMN(N27)),"")</f>
        <v/>
      </c>
      <c r="AQ28" s="105">
        <f>IFERROR(OFFSET($A$3,ROW(AP25)*2,COLUMN(O27))-OFFSET($A$3,ROW(AP25)*2-1,COLUMN(O27)),"")</f>
        <v/>
      </c>
      <c r="AR28" s="105">
        <f>IFERROR(OFFSET($A$3,ROW(AQ25)*2,COLUMN(P27))-OFFSET($A$3,ROW(AQ25)*2-1,COLUMN(P27)),"")</f>
        <v/>
      </c>
      <c r="AS28" s="105">
        <f>IFERROR(OFFSET($A$3,ROW(AR25)*2,COLUMN(Q27))-OFFSET($A$3,ROW(AR25)*2-1,COLUMN(Q27)),"")</f>
        <v/>
      </c>
      <c r="AT28" s="105">
        <f>IFERROR(OFFSET($A$3,ROW(AS25)*2,COLUMN(R27))-OFFSET($A$3,ROW(AS25)*2-1,COLUMN(R27)),"")</f>
        <v/>
      </c>
      <c r="AU28" s="105">
        <f>IFERROR(OFFSET($A$3,ROW(AT25)*2,COLUMN(S27))-OFFSET($A$3,ROW(AT25)*2-1,COLUMN(S27)),"")</f>
        <v/>
      </c>
      <c r="AV28" s="105">
        <f>IFERROR(OFFSET($A$3,ROW(AU25)*2,COLUMN(T27))-OFFSET($A$3,ROW(AU25)*2-1,COLUMN(T27)),"")</f>
        <v/>
      </c>
      <c r="AW28" s="105">
        <f>IFERROR(OFFSET($A$3,ROW(AV25)*2,COLUMN(U27))-OFFSET($A$3,ROW(AV25)*2-1,COLUMN(U27)),"")</f>
        <v/>
      </c>
      <c r="AX28" s="105">
        <f>IFERROR(OFFSET($A$3,ROW(AW25)*2,COLUMN(V27))-OFFSET($A$3,ROW(AW25)*2-1,COLUMN(V27)),"")</f>
        <v/>
      </c>
      <c r="AY28" s="105">
        <f>IFERROR(OFFSET($A$3,ROW(AX25)*2,COLUMN(W27))-OFFSET($A$3,ROW(AX25)*2-1,COLUMN(W27)),"")</f>
        <v/>
      </c>
      <c r="AZ28" s="105">
        <f>IFERROR(OFFSET($A$3,ROW(AY25)*2,COLUMN(X27))-OFFSET($A$3,ROW(AY25)*2-1,COLUMN(X27)),"")</f>
        <v/>
      </c>
      <c r="BA28" s="105">
        <f>IFERROR(OFFSET($A$3,ROW(AZ25)*2,COLUMN(Y27))-OFFSET($A$3,ROW(AZ25)*2-1,COLUMN(Y27)),"")</f>
        <v/>
      </c>
      <c r="BB28" s="105">
        <f>IFERROR(OFFSET($A$3,ROW(BA25)*2,COLUMN(Z27))-OFFSET($A$3,ROW(BA25)*2-1,COLUMN(Z27)),"")</f>
        <v/>
      </c>
      <c r="BC28" s="105">
        <f>IFERROR(OFFSET($A$3,ROW(BB25)*2,COLUMN(AA27))-OFFSET($A$3,ROW(BB25)*2-1,COLUMN(AA27)),"")</f>
        <v/>
      </c>
      <c r="BD28" s="105">
        <f>IFERROR(OFFSET($A$3,ROW(BC25)*2,COLUMN(AB27))-OFFSET($A$3,ROW(BC25)*2-1,COLUMN(AB27)),"")</f>
        <v/>
      </c>
    </row>
    <row r="29">
      <c r="A29" s="97">
        <f>统调负荷24小时!A29</f>
        <v/>
      </c>
      <c r="B29" s="117" t="inlineStr">
        <is>
          <t>实时</t>
        </is>
      </c>
      <c r="C29" s="91">
        <f>IFERROR(AVERAGE(F29:AC29),"")</f>
        <v/>
      </c>
      <c r="D29" s="91">
        <f>IFERROR(MAX(F29:AC29),"")</f>
        <v/>
      </c>
      <c r="E29" s="91">
        <f>IFERROR(MIN(F29:AC29),"")</f>
        <v/>
      </c>
      <c r="F29" s="104">
        <f>IFERROR(AVERAGEIFS(统调负荷!$AC:$AC,统调负荷!$B:$B,F$3,统调负荷!$C:$C,$A29),"")</f>
        <v/>
      </c>
      <c r="G29" s="104">
        <f>IFERROR(AVERAGEIFS(统调负荷!$AC:$AC,统调负荷!$B:$B,G$3,统调负荷!$C:$C,$A29),"")</f>
        <v/>
      </c>
      <c r="H29" s="104">
        <f>IFERROR(AVERAGEIFS(统调负荷!$AC:$AC,统调负荷!$B:$B,H$3,统调负荷!$C:$C,$A29),"")</f>
        <v/>
      </c>
      <c r="I29" s="104">
        <f>IFERROR(AVERAGEIFS(统调负荷!$AC:$AC,统调负荷!$B:$B,I$3,统调负荷!$C:$C,$A29),"")</f>
        <v/>
      </c>
      <c r="J29" s="104">
        <f>IFERROR(AVERAGEIFS(统调负荷!$AC:$AC,统调负荷!$B:$B,J$3,统调负荷!$C:$C,$A29),"")</f>
        <v/>
      </c>
      <c r="K29" s="104">
        <f>IFERROR(AVERAGEIFS(统调负荷!$AC:$AC,统调负荷!$B:$B,K$3,统调负荷!$C:$C,$A29),"")</f>
        <v/>
      </c>
      <c r="L29" s="104">
        <f>IFERROR(AVERAGEIFS(统调负荷!$AC:$AC,统调负荷!$B:$B,L$3,统调负荷!$C:$C,$A29),"")</f>
        <v/>
      </c>
      <c r="M29" s="104">
        <f>IFERROR(AVERAGEIFS(统调负荷!$AC:$AC,统调负荷!$B:$B,M$3,统调负荷!$C:$C,$A29),"")</f>
        <v/>
      </c>
      <c r="N29" s="104">
        <f>IFERROR(AVERAGEIFS(统调负荷!$AC:$AC,统调负荷!$B:$B,N$3,统调负荷!$C:$C,$A29),"")</f>
        <v/>
      </c>
      <c r="O29" s="104">
        <f>IFERROR(AVERAGEIFS(统调负荷!$AC:$AC,统调负荷!$B:$B,O$3,统调负荷!$C:$C,$A29),"")</f>
        <v/>
      </c>
      <c r="P29" s="104">
        <f>IFERROR(AVERAGEIFS(统调负荷!$AC:$AC,统调负荷!$B:$B,P$3,统调负荷!$C:$C,$A29),"")</f>
        <v/>
      </c>
      <c r="Q29" s="104">
        <f>IFERROR(AVERAGEIFS(统调负荷!$AC:$AC,统调负荷!$B:$B,Q$3,统调负荷!$C:$C,$A29),"")</f>
        <v/>
      </c>
      <c r="R29" s="104">
        <f>IFERROR(AVERAGEIFS(统调负荷!$AC:$AC,统调负荷!$B:$B,R$3,统调负荷!$C:$C,$A29),"")</f>
        <v/>
      </c>
      <c r="S29" s="104">
        <f>IFERROR(AVERAGEIFS(统调负荷!$AC:$AC,统调负荷!$B:$B,S$3,统调负荷!$C:$C,$A29),"")</f>
        <v/>
      </c>
      <c r="T29" s="104">
        <f>IFERROR(AVERAGEIFS(统调负荷!$AC:$AC,统调负荷!$B:$B,T$3,统调负荷!$C:$C,$A29),"")</f>
        <v/>
      </c>
      <c r="U29" s="104">
        <f>IFERROR(AVERAGEIFS(统调负荷!$AC:$AC,统调负荷!$B:$B,U$3,统调负荷!$C:$C,$A29),"")</f>
        <v/>
      </c>
      <c r="V29" s="104">
        <f>IFERROR(AVERAGEIFS(统调负荷!$AC:$AC,统调负荷!$B:$B,V$3,统调负荷!$C:$C,$A29),"")</f>
        <v/>
      </c>
      <c r="W29" s="104">
        <f>IFERROR(AVERAGEIFS(统调负荷!$AC:$AC,统调负荷!$B:$B,W$3,统调负荷!$C:$C,$A29),"")</f>
        <v/>
      </c>
      <c r="X29" s="104">
        <f>IFERROR(AVERAGEIFS(统调负荷!$AC:$AC,统调负荷!$B:$B,X$3,统调负荷!$C:$C,$A29),"")</f>
        <v/>
      </c>
      <c r="Y29" s="104">
        <f>IFERROR(AVERAGEIFS(统调负荷!$AC:$AC,统调负荷!$B:$B,Y$3,统调负荷!$C:$C,$A29),"")</f>
        <v/>
      </c>
      <c r="Z29" s="104">
        <f>IFERROR(AVERAGEIFS(统调负荷!$AC:$AC,统调负荷!$B:$B,Z$3,统调负荷!$C:$C,$A29),"")</f>
        <v/>
      </c>
      <c r="AA29" s="104">
        <f>IFERROR(AVERAGEIFS(统调负荷!$AC:$AC,统调负荷!$B:$B,AA$3,统调负荷!$C:$C,$A29),"")</f>
        <v/>
      </c>
      <c r="AB29" s="104">
        <f>IFERROR(AVERAGEIFS(统调负荷!$AC:$AC,统调负荷!$B:$B,AB$3,统调负荷!$C:$C,$A29),"")</f>
        <v/>
      </c>
      <c r="AC29" s="104">
        <f>IFERROR(AVERAGEIFS(统调负荷!$AC:$AC,统调负荷!$B:$B,AC$3,统调负荷!$C:$C,$A29),"")</f>
        <v/>
      </c>
      <c r="AD29" s="22" t="n"/>
      <c r="AE29" s="104">
        <f>IFERROR(AVERAGE(P29:Q29,T29:X29)-AVERAGE(F29:N29),"")</f>
        <v/>
      </c>
      <c r="AF29" s="23">
        <f>检修、备用和必开!$A27</f>
        <v/>
      </c>
      <c r="AG29" s="105">
        <f>IFERROR(OFFSET($A$3,ROW(AF26)*2,COLUMN(E28))-OFFSET($A$3,ROW(AF26)*2-1,COLUMN(E28)),"")</f>
        <v/>
      </c>
      <c r="AH29" s="105">
        <f>IFERROR(OFFSET($A$3,ROW(AG26)*2,COLUMN(F28))-OFFSET($A$3,ROW(AG26)*2-1,COLUMN(F28)),"")</f>
        <v/>
      </c>
      <c r="AI29" s="105">
        <f>IFERROR(OFFSET($A$3,ROW(AH26)*2,COLUMN(G28))-OFFSET($A$3,ROW(AH26)*2-1,COLUMN(G28)),"")</f>
        <v/>
      </c>
      <c r="AJ29" s="105">
        <f>IFERROR(OFFSET($A$3,ROW(AI26)*2,COLUMN(H28))-OFFSET($A$3,ROW(AI26)*2-1,COLUMN(H28)),"")</f>
        <v/>
      </c>
      <c r="AK29" s="105">
        <f>IFERROR(OFFSET($A$3,ROW(AJ26)*2,COLUMN(I28))-OFFSET($A$3,ROW(AJ26)*2-1,COLUMN(I28)),"")</f>
        <v/>
      </c>
      <c r="AL29" s="105">
        <f>IFERROR(OFFSET($A$3,ROW(AK26)*2,COLUMN(J28))-OFFSET($A$3,ROW(AK26)*2-1,COLUMN(J28)),"")</f>
        <v/>
      </c>
      <c r="AM29" s="105">
        <f>IFERROR(OFFSET($A$3,ROW(AL26)*2,COLUMN(K28))-OFFSET($A$3,ROW(AL26)*2-1,COLUMN(K28)),"")</f>
        <v/>
      </c>
      <c r="AN29" s="105">
        <f>IFERROR(OFFSET($A$3,ROW(AM26)*2,COLUMN(L28))-OFFSET($A$3,ROW(AM26)*2-1,COLUMN(L28)),"")</f>
        <v/>
      </c>
      <c r="AO29" s="105">
        <f>IFERROR(OFFSET($A$3,ROW(AN26)*2,COLUMN(M28))-OFFSET($A$3,ROW(AN26)*2-1,COLUMN(M28)),"")</f>
        <v/>
      </c>
      <c r="AP29" s="105">
        <f>IFERROR(OFFSET($A$3,ROW(AO26)*2,COLUMN(N28))-OFFSET($A$3,ROW(AO26)*2-1,COLUMN(N28)),"")</f>
        <v/>
      </c>
      <c r="AQ29" s="105">
        <f>IFERROR(OFFSET($A$3,ROW(AP26)*2,COLUMN(O28))-OFFSET($A$3,ROW(AP26)*2-1,COLUMN(O28)),"")</f>
        <v/>
      </c>
      <c r="AR29" s="105">
        <f>IFERROR(OFFSET($A$3,ROW(AQ26)*2,COLUMN(P28))-OFFSET($A$3,ROW(AQ26)*2-1,COLUMN(P28)),"")</f>
        <v/>
      </c>
      <c r="AS29" s="105">
        <f>IFERROR(OFFSET($A$3,ROW(AR26)*2,COLUMN(Q28))-OFFSET($A$3,ROW(AR26)*2-1,COLUMN(Q28)),"")</f>
        <v/>
      </c>
      <c r="AT29" s="105">
        <f>IFERROR(OFFSET($A$3,ROW(AS26)*2,COLUMN(R28))-OFFSET($A$3,ROW(AS26)*2-1,COLUMN(R28)),"")</f>
        <v/>
      </c>
      <c r="AU29" s="105">
        <f>IFERROR(OFFSET($A$3,ROW(AT26)*2,COLUMN(S28))-OFFSET($A$3,ROW(AT26)*2-1,COLUMN(S28)),"")</f>
        <v/>
      </c>
      <c r="AV29" s="105">
        <f>IFERROR(OFFSET($A$3,ROW(AU26)*2,COLUMN(T28))-OFFSET($A$3,ROW(AU26)*2-1,COLUMN(T28)),"")</f>
        <v/>
      </c>
      <c r="AW29" s="105">
        <f>IFERROR(OFFSET($A$3,ROW(AV26)*2,COLUMN(U28))-OFFSET($A$3,ROW(AV26)*2-1,COLUMN(U28)),"")</f>
        <v/>
      </c>
      <c r="AX29" s="105">
        <f>IFERROR(OFFSET($A$3,ROW(AW26)*2,COLUMN(V28))-OFFSET($A$3,ROW(AW26)*2-1,COLUMN(V28)),"")</f>
        <v/>
      </c>
      <c r="AY29" s="105">
        <f>IFERROR(OFFSET($A$3,ROW(AX26)*2,COLUMN(W28))-OFFSET($A$3,ROW(AX26)*2-1,COLUMN(W28)),"")</f>
        <v/>
      </c>
      <c r="AZ29" s="105">
        <f>IFERROR(OFFSET($A$3,ROW(AY26)*2,COLUMN(X28))-OFFSET($A$3,ROW(AY26)*2-1,COLUMN(X28)),"")</f>
        <v/>
      </c>
      <c r="BA29" s="105">
        <f>IFERROR(OFFSET($A$3,ROW(AZ26)*2,COLUMN(Y28))-OFFSET($A$3,ROW(AZ26)*2-1,COLUMN(Y28)),"")</f>
        <v/>
      </c>
      <c r="BB29" s="105">
        <f>IFERROR(OFFSET($A$3,ROW(BA26)*2,COLUMN(Z28))-OFFSET($A$3,ROW(BA26)*2-1,COLUMN(Z28)),"")</f>
        <v/>
      </c>
      <c r="BC29" s="105">
        <f>IFERROR(OFFSET($A$3,ROW(BB26)*2,COLUMN(AA28))-OFFSET($A$3,ROW(BB26)*2-1,COLUMN(AA28)),"")</f>
        <v/>
      </c>
      <c r="BD29" s="105">
        <f>IFERROR(OFFSET($A$3,ROW(BC26)*2,COLUMN(AB28))-OFFSET($A$3,ROW(BC26)*2-1,COLUMN(AB28)),"")</f>
        <v/>
      </c>
    </row>
    <row r="30">
      <c r="A30" s="97">
        <f>统调负荷24小时!A30</f>
        <v/>
      </c>
      <c r="B30" s="117" t="inlineStr">
        <is>
          <t>日前</t>
        </is>
      </c>
      <c r="C30" s="91">
        <f>IFERROR(AVERAGE(F30:AC30),"")</f>
        <v/>
      </c>
      <c r="D30" s="91">
        <f>IFERROR(MAX(F30:AC30),"")</f>
        <v/>
      </c>
      <c r="E30" s="91">
        <f>IFERROR(MIN(F30:AC30),"")</f>
        <v/>
      </c>
      <c r="F30" s="104">
        <f>IFERROR(AVERAGEIFS(统调负荷!$AB:$AB,统调负荷!$B:$B,F$3,统调负荷!$C:$C,$A30),"")</f>
        <v/>
      </c>
      <c r="G30" s="104">
        <f>IFERROR(AVERAGEIFS(统调负荷!$AB:$AB,统调负荷!$B:$B,G$3,统调负荷!$C:$C,$A30),"")</f>
        <v/>
      </c>
      <c r="H30" s="104">
        <f>IFERROR(AVERAGEIFS(统调负荷!$AB:$AB,统调负荷!$B:$B,H$3,统调负荷!$C:$C,$A30),"")</f>
        <v/>
      </c>
      <c r="I30" s="104">
        <f>IFERROR(AVERAGEIFS(统调负荷!$AB:$AB,统调负荷!$B:$B,I$3,统调负荷!$C:$C,$A30),"")</f>
        <v/>
      </c>
      <c r="J30" s="104">
        <f>IFERROR(AVERAGEIFS(统调负荷!$AB:$AB,统调负荷!$B:$B,J$3,统调负荷!$C:$C,$A30),"")</f>
        <v/>
      </c>
      <c r="K30" s="104">
        <f>IFERROR(AVERAGEIFS(统调负荷!$AB:$AB,统调负荷!$B:$B,K$3,统调负荷!$C:$C,$A30),"")</f>
        <v/>
      </c>
      <c r="L30" s="104">
        <f>IFERROR(AVERAGEIFS(统调负荷!$AB:$AB,统调负荷!$B:$B,L$3,统调负荷!$C:$C,$A30),"")</f>
        <v/>
      </c>
      <c r="M30" s="104">
        <f>IFERROR(AVERAGEIFS(统调负荷!$AB:$AB,统调负荷!$B:$B,M$3,统调负荷!$C:$C,$A30),"")</f>
        <v/>
      </c>
      <c r="N30" s="104">
        <f>IFERROR(AVERAGEIFS(统调负荷!$AB:$AB,统调负荷!$B:$B,N$3,统调负荷!$C:$C,$A30),"")</f>
        <v/>
      </c>
      <c r="O30" s="104">
        <f>IFERROR(AVERAGEIFS(统调负荷!$AB:$AB,统调负荷!$B:$B,O$3,统调负荷!$C:$C,$A30),"")</f>
        <v/>
      </c>
      <c r="P30" s="104">
        <f>IFERROR(AVERAGEIFS(统调负荷!$AB:$AB,统调负荷!$B:$B,P$3,统调负荷!$C:$C,$A30),"")</f>
        <v/>
      </c>
      <c r="Q30" s="104">
        <f>IFERROR(AVERAGEIFS(统调负荷!$AB:$AB,统调负荷!$B:$B,Q$3,统调负荷!$C:$C,$A30),"")</f>
        <v/>
      </c>
      <c r="R30" s="104">
        <f>IFERROR(AVERAGEIFS(统调负荷!$AB:$AB,统调负荷!$B:$B,R$3,统调负荷!$C:$C,$A30),"")</f>
        <v/>
      </c>
      <c r="S30" s="104">
        <f>IFERROR(AVERAGEIFS(统调负荷!$AB:$AB,统调负荷!$B:$B,S$3,统调负荷!$C:$C,$A30),"")</f>
        <v/>
      </c>
      <c r="T30" s="104">
        <f>IFERROR(AVERAGEIFS(统调负荷!$AB:$AB,统调负荷!$B:$B,T$3,统调负荷!$C:$C,$A30),"")</f>
        <v/>
      </c>
      <c r="U30" s="104">
        <f>IFERROR(AVERAGEIFS(统调负荷!$AB:$AB,统调负荷!$B:$B,U$3,统调负荷!$C:$C,$A30),"")</f>
        <v/>
      </c>
      <c r="V30" s="104">
        <f>IFERROR(AVERAGEIFS(统调负荷!$AB:$AB,统调负荷!$B:$B,V$3,统调负荷!$C:$C,$A30),"")</f>
        <v/>
      </c>
      <c r="W30" s="104">
        <f>IFERROR(AVERAGEIFS(统调负荷!$AB:$AB,统调负荷!$B:$B,W$3,统调负荷!$C:$C,$A30),"")</f>
        <v/>
      </c>
      <c r="X30" s="104">
        <f>IFERROR(AVERAGEIFS(统调负荷!$AB:$AB,统调负荷!$B:$B,X$3,统调负荷!$C:$C,$A30),"")</f>
        <v/>
      </c>
      <c r="Y30" s="104">
        <f>IFERROR(AVERAGEIFS(统调负荷!$AB:$AB,统调负荷!$B:$B,Y$3,统调负荷!$C:$C,$A30),"")</f>
        <v/>
      </c>
      <c r="Z30" s="104">
        <f>IFERROR(AVERAGEIFS(统调负荷!$AB:$AB,统调负荷!$B:$B,Z$3,统调负荷!$C:$C,$A30),"")</f>
        <v/>
      </c>
      <c r="AA30" s="104">
        <f>IFERROR(AVERAGEIFS(统调负荷!$AB:$AB,统调负荷!$B:$B,AA$3,统调负荷!$C:$C,$A30),"")</f>
        <v/>
      </c>
      <c r="AB30" s="104">
        <f>IFERROR(AVERAGEIFS(统调负荷!$AB:$AB,统调负荷!$B:$B,AB$3,统调负荷!$C:$C,$A30),"")</f>
        <v/>
      </c>
      <c r="AC30" s="104">
        <f>IFERROR(AVERAGEIFS(统调负荷!$AB:$AB,统调负荷!$B:$B,AC$3,统调负荷!$C:$C,$A30),"")</f>
        <v/>
      </c>
      <c r="AD30" s="22" t="n"/>
      <c r="AE30" s="104">
        <f>IFERROR(AVERAGE(P30:Q30,T30:X30)-AVERAGE(F30:N30),"")</f>
        <v/>
      </c>
      <c r="AF30" s="23">
        <f>检修、备用和必开!$A28</f>
        <v/>
      </c>
      <c r="AG30" s="105">
        <f>IFERROR(OFFSET($A$3,ROW(AF27)*2,COLUMN(E29))-OFFSET($A$3,ROW(AF27)*2-1,COLUMN(E29)),"")</f>
        <v/>
      </c>
      <c r="AH30" s="105">
        <f>IFERROR(OFFSET($A$3,ROW(AG27)*2,COLUMN(F29))-OFFSET($A$3,ROW(AG27)*2-1,COLUMN(F29)),"")</f>
        <v/>
      </c>
      <c r="AI30" s="105">
        <f>IFERROR(OFFSET($A$3,ROW(AH27)*2,COLUMN(G29))-OFFSET($A$3,ROW(AH27)*2-1,COLUMN(G29)),"")</f>
        <v/>
      </c>
      <c r="AJ30" s="105">
        <f>IFERROR(OFFSET($A$3,ROW(AI27)*2,COLUMN(H29))-OFFSET($A$3,ROW(AI27)*2-1,COLUMN(H29)),"")</f>
        <v/>
      </c>
      <c r="AK30" s="105">
        <f>IFERROR(OFFSET($A$3,ROW(AJ27)*2,COLUMN(I29))-OFFSET($A$3,ROW(AJ27)*2-1,COLUMN(I29)),"")</f>
        <v/>
      </c>
      <c r="AL30" s="105">
        <f>IFERROR(OFFSET($A$3,ROW(AK27)*2,COLUMN(J29))-OFFSET($A$3,ROW(AK27)*2-1,COLUMN(J29)),"")</f>
        <v/>
      </c>
      <c r="AM30" s="105">
        <f>IFERROR(OFFSET($A$3,ROW(AL27)*2,COLUMN(K29))-OFFSET($A$3,ROW(AL27)*2-1,COLUMN(K29)),"")</f>
        <v/>
      </c>
      <c r="AN30" s="105">
        <f>IFERROR(OFFSET($A$3,ROW(AM27)*2,COLUMN(L29))-OFFSET($A$3,ROW(AM27)*2-1,COLUMN(L29)),"")</f>
        <v/>
      </c>
      <c r="AO30" s="105">
        <f>IFERROR(OFFSET($A$3,ROW(AN27)*2,COLUMN(M29))-OFFSET($A$3,ROW(AN27)*2-1,COLUMN(M29)),"")</f>
        <v/>
      </c>
      <c r="AP30" s="105">
        <f>IFERROR(OFFSET($A$3,ROW(AO27)*2,COLUMN(N29))-OFFSET($A$3,ROW(AO27)*2-1,COLUMN(N29)),"")</f>
        <v/>
      </c>
      <c r="AQ30" s="105">
        <f>IFERROR(OFFSET($A$3,ROW(AP27)*2,COLUMN(O29))-OFFSET($A$3,ROW(AP27)*2-1,COLUMN(O29)),"")</f>
        <v/>
      </c>
      <c r="AR30" s="105">
        <f>IFERROR(OFFSET($A$3,ROW(AQ27)*2,COLUMN(P29))-OFFSET($A$3,ROW(AQ27)*2-1,COLUMN(P29)),"")</f>
        <v/>
      </c>
      <c r="AS30" s="105">
        <f>IFERROR(OFFSET($A$3,ROW(AR27)*2,COLUMN(Q29))-OFFSET($A$3,ROW(AR27)*2-1,COLUMN(Q29)),"")</f>
        <v/>
      </c>
      <c r="AT30" s="105">
        <f>IFERROR(OFFSET($A$3,ROW(AS27)*2,COLUMN(R29))-OFFSET($A$3,ROW(AS27)*2-1,COLUMN(R29)),"")</f>
        <v/>
      </c>
      <c r="AU30" s="105">
        <f>IFERROR(OFFSET($A$3,ROW(AT27)*2,COLUMN(S29))-OFFSET($A$3,ROW(AT27)*2-1,COLUMN(S29)),"")</f>
        <v/>
      </c>
      <c r="AV30" s="105">
        <f>IFERROR(OFFSET($A$3,ROW(AU27)*2,COLUMN(T29))-OFFSET($A$3,ROW(AU27)*2-1,COLUMN(T29)),"")</f>
        <v/>
      </c>
      <c r="AW30" s="105">
        <f>IFERROR(OFFSET($A$3,ROW(AV27)*2,COLUMN(U29))-OFFSET($A$3,ROW(AV27)*2-1,COLUMN(U29)),"")</f>
        <v/>
      </c>
      <c r="AX30" s="105">
        <f>IFERROR(OFFSET($A$3,ROW(AW27)*2,COLUMN(V29))-OFFSET($A$3,ROW(AW27)*2-1,COLUMN(V29)),"")</f>
        <v/>
      </c>
      <c r="AY30" s="105">
        <f>IFERROR(OFFSET($A$3,ROW(AX27)*2,COLUMN(W29))-OFFSET($A$3,ROW(AX27)*2-1,COLUMN(W29)),"")</f>
        <v/>
      </c>
      <c r="AZ30" s="105">
        <f>IFERROR(OFFSET($A$3,ROW(AY27)*2,COLUMN(X29))-OFFSET($A$3,ROW(AY27)*2-1,COLUMN(X29)),"")</f>
        <v/>
      </c>
      <c r="BA30" s="105">
        <f>IFERROR(OFFSET($A$3,ROW(AZ27)*2,COLUMN(Y29))-OFFSET($A$3,ROW(AZ27)*2-1,COLUMN(Y29)),"")</f>
        <v/>
      </c>
      <c r="BB30" s="105">
        <f>IFERROR(OFFSET($A$3,ROW(BA27)*2,COLUMN(Z29))-OFFSET($A$3,ROW(BA27)*2-1,COLUMN(Z29)),"")</f>
        <v/>
      </c>
      <c r="BC30" s="105">
        <f>IFERROR(OFFSET($A$3,ROW(BB27)*2,COLUMN(AA29))-OFFSET($A$3,ROW(BB27)*2-1,COLUMN(AA29)),"")</f>
        <v/>
      </c>
      <c r="BD30" s="105">
        <f>IFERROR(OFFSET($A$3,ROW(BC27)*2,COLUMN(AB29))-OFFSET($A$3,ROW(BC27)*2-1,COLUMN(AB29)),"")</f>
        <v/>
      </c>
    </row>
    <row r="31">
      <c r="A31" s="97">
        <f>统调负荷24小时!A31</f>
        <v/>
      </c>
      <c r="B31" s="117" t="inlineStr">
        <is>
          <t>实时</t>
        </is>
      </c>
      <c r="C31" s="91">
        <f>IFERROR(AVERAGE(F31:AC31),"")</f>
        <v/>
      </c>
      <c r="D31" s="91">
        <f>IFERROR(MAX(F31:AC31),"")</f>
        <v/>
      </c>
      <c r="E31" s="91">
        <f>IFERROR(MIN(F31:AC31),"")</f>
        <v/>
      </c>
      <c r="F31" s="104">
        <f>IFERROR(AVERAGEIFS(统调负荷!$AC:$AC,统调负荷!$B:$B,F$3,统调负荷!$C:$C,$A31),"")</f>
        <v/>
      </c>
      <c r="G31" s="104">
        <f>IFERROR(AVERAGEIFS(统调负荷!$AC:$AC,统调负荷!$B:$B,G$3,统调负荷!$C:$C,$A31),"")</f>
        <v/>
      </c>
      <c r="H31" s="104">
        <f>IFERROR(AVERAGEIFS(统调负荷!$AC:$AC,统调负荷!$B:$B,H$3,统调负荷!$C:$C,$A31),"")</f>
        <v/>
      </c>
      <c r="I31" s="104">
        <f>IFERROR(AVERAGEIFS(统调负荷!$AC:$AC,统调负荷!$B:$B,I$3,统调负荷!$C:$C,$A31),"")</f>
        <v/>
      </c>
      <c r="J31" s="104">
        <f>IFERROR(AVERAGEIFS(统调负荷!$AC:$AC,统调负荷!$B:$B,J$3,统调负荷!$C:$C,$A31),"")</f>
        <v/>
      </c>
      <c r="K31" s="104">
        <f>IFERROR(AVERAGEIFS(统调负荷!$AC:$AC,统调负荷!$B:$B,K$3,统调负荷!$C:$C,$A31),"")</f>
        <v/>
      </c>
      <c r="L31" s="104">
        <f>IFERROR(AVERAGEIFS(统调负荷!$AC:$AC,统调负荷!$B:$B,L$3,统调负荷!$C:$C,$A31),"")</f>
        <v/>
      </c>
      <c r="M31" s="104">
        <f>IFERROR(AVERAGEIFS(统调负荷!$AC:$AC,统调负荷!$B:$B,M$3,统调负荷!$C:$C,$A31),"")</f>
        <v/>
      </c>
      <c r="N31" s="104">
        <f>IFERROR(AVERAGEIFS(统调负荷!$AC:$AC,统调负荷!$B:$B,N$3,统调负荷!$C:$C,$A31),"")</f>
        <v/>
      </c>
      <c r="O31" s="104">
        <f>IFERROR(AVERAGEIFS(统调负荷!$AC:$AC,统调负荷!$B:$B,O$3,统调负荷!$C:$C,$A31),"")</f>
        <v/>
      </c>
      <c r="P31" s="104">
        <f>IFERROR(AVERAGEIFS(统调负荷!$AC:$AC,统调负荷!$B:$B,P$3,统调负荷!$C:$C,$A31),"")</f>
        <v/>
      </c>
      <c r="Q31" s="104">
        <f>IFERROR(AVERAGEIFS(统调负荷!$AC:$AC,统调负荷!$B:$B,Q$3,统调负荷!$C:$C,$A31),"")</f>
        <v/>
      </c>
      <c r="R31" s="104">
        <f>IFERROR(AVERAGEIFS(统调负荷!$AC:$AC,统调负荷!$B:$B,R$3,统调负荷!$C:$C,$A31),"")</f>
        <v/>
      </c>
      <c r="S31" s="104">
        <f>IFERROR(AVERAGEIFS(统调负荷!$AC:$AC,统调负荷!$B:$B,S$3,统调负荷!$C:$C,$A31),"")</f>
        <v/>
      </c>
      <c r="T31" s="104">
        <f>IFERROR(AVERAGEIFS(统调负荷!$AC:$AC,统调负荷!$B:$B,T$3,统调负荷!$C:$C,$A31),"")</f>
        <v/>
      </c>
      <c r="U31" s="104">
        <f>IFERROR(AVERAGEIFS(统调负荷!$AC:$AC,统调负荷!$B:$B,U$3,统调负荷!$C:$C,$A31),"")</f>
        <v/>
      </c>
      <c r="V31" s="104">
        <f>IFERROR(AVERAGEIFS(统调负荷!$AC:$AC,统调负荷!$B:$B,V$3,统调负荷!$C:$C,$A31),"")</f>
        <v/>
      </c>
      <c r="W31" s="104">
        <f>IFERROR(AVERAGEIFS(统调负荷!$AC:$AC,统调负荷!$B:$B,W$3,统调负荷!$C:$C,$A31),"")</f>
        <v/>
      </c>
      <c r="X31" s="104">
        <f>IFERROR(AVERAGEIFS(统调负荷!$AC:$AC,统调负荷!$B:$B,X$3,统调负荷!$C:$C,$A31),"")</f>
        <v/>
      </c>
      <c r="Y31" s="104">
        <f>IFERROR(AVERAGEIFS(统调负荷!$AC:$AC,统调负荷!$B:$B,Y$3,统调负荷!$C:$C,$A31),"")</f>
        <v/>
      </c>
      <c r="Z31" s="104">
        <f>IFERROR(AVERAGEIFS(统调负荷!$AC:$AC,统调负荷!$B:$B,Z$3,统调负荷!$C:$C,$A31),"")</f>
        <v/>
      </c>
      <c r="AA31" s="104">
        <f>IFERROR(AVERAGEIFS(统调负荷!$AC:$AC,统调负荷!$B:$B,AA$3,统调负荷!$C:$C,$A31),"")</f>
        <v/>
      </c>
      <c r="AB31" s="104">
        <f>IFERROR(AVERAGEIFS(统调负荷!$AC:$AC,统调负荷!$B:$B,AB$3,统调负荷!$C:$C,$A31),"")</f>
        <v/>
      </c>
      <c r="AC31" s="104">
        <f>IFERROR(AVERAGEIFS(统调负荷!$AC:$AC,统调负荷!$B:$B,AC$3,统调负荷!$C:$C,$A31),"")</f>
        <v/>
      </c>
      <c r="AD31" s="22" t="n"/>
      <c r="AE31" s="104">
        <f>IFERROR(AVERAGE(P31:Q31,T31:X31)-AVERAGE(F31:N31),"")</f>
        <v/>
      </c>
      <c r="AF31" s="23">
        <f>检修、备用和必开!$A29</f>
        <v/>
      </c>
      <c r="AG31" s="105">
        <f>IFERROR(OFFSET($A$3,ROW(AF28)*2,COLUMN(E30))-OFFSET($A$3,ROW(AF28)*2-1,COLUMN(E30)),"")</f>
        <v/>
      </c>
      <c r="AH31" s="105">
        <f>IFERROR(OFFSET($A$3,ROW(AG28)*2,COLUMN(F30))-OFFSET($A$3,ROW(AG28)*2-1,COLUMN(F30)),"")</f>
        <v/>
      </c>
      <c r="AI31" s="105">
        <f>IFERROR(OFFSET($A$3,ROW(AH28)*2,COLUMN(G30))-OFFSET($A$3,ROW(AH28)*2-1,COLUMN(G30)),"")</f>
        <v/>
      </c>
      <c r="AJ31" s="105">
        <f>IFERROR(OFFSET($A$3,ROW(AI28)*2,COLUMN(H30))-OFFSET($A$3,ROW(AI28)*2-1,COLUMN(H30)),"")</f>
        <v/>
      </c>
      <c r="AK31" s="105">
        <f>IFERROR(OFFSET($A$3,ROW(AJ28)*2,COLUMN(I30))-OFFSET($A$3,ROW(AJ28)*2-1,COLUMN(I30)),"")</f>
        <v/>
      </c>
      <c r="AL31" s="105">
        <f>IFERROR(OFFSET($A$3,ROW(AK28)*2,COLUMN(J30))-OFFSET($A$3,ROW(AK28)*2-1,COLUMN(J30)),"")</f>
        <v/>
      </c>
      <c r="AM31" s="105">
        <f>IFERROR(OFFSET($A$3,ROW(AL28)*2,COLUMN(K30))-OFFSET($A$3,ROW(AL28)*2-1,COLUMN(K30)),"")</f>
        <v/>
      </c>
      <c r="AN31" s="105">
        <f>IFERROR(OFFSET($A$3,ROW(AM28)*2,COLUMN(L30))-OFFSET($A$3,ROW(AM28)*2-1,COLUMN(L30)),"")</f>
        <v/>
      </c>
      <c r="AO31" s="105">
        <f>IFERROR(OFFSET($A$3,ROW(AN28)*2,COLUMN(M30))-OFFSET($A$3,ROW(AN28)*2-1,COLUMN(M30)),"")</f>
        <v/>
      </c>
      <c r="AP31" s="105">
        <f>IFERROR(OFFSET($A$3,ROW(AO28)*2,COLUMN(N30))-OFFSET($A$3,ROW(AO28)*2-1,COLUMN(N30)),"")</f>
        <v/>
      </c>
      <c r="AQ31" s="105">
        <f>IFERROR(OFFSET($A$3,ROW(AP28)*2,COLUMN(O30))-OFFSET($A$3,ROW(AP28)*2-1,COLUMN(O30)),"")</f>
        <v/>
      </c>
      <c r="AR31" s="105">
        <f>IFERROR(OFFSET($A$3,ROW(AQ28)*2,COLUMN(P30))-OFFSET($A$3,ROW(AQ28)*2-1,COLUMN(P30)),"")</f>
        <v/>
      </c>
      <c r="AS31" s="105">
        <f>IFERROR(OFFSET($A$3,ROW(AR28)*2,COLUMN(Q30))-OFFSET($A$3,ROW(AR28)*2-1,COLUMN(Q30)),"")</f>
        <v/>
      </c>
      <c r="AT31" s="105">
        <f>IFERROR(OFFSET($A$3,ROW(AS28)*2,COLUMN(R30))-OFFSET($A$3,ROW(AS28)*2-1,COLUMN(R30)),"")</f>
        <v/>
      </c>
      <c r="AU31" s="105">
        <f>IFERROR(OFFSET($A$3,ROW(AT28)*2,COLUMN(S30))-OFFSET($A$3,ROW(AT28)*2-1,COLUMN(S30)),"")</f>
        <v/>
      </c>
      <c r="AV31" s="105">
        <f>IFERROR(OFFSET($A$3,ROW(AU28)*2,COLUMN(T30))-OFFSET($A$3,ROW(AU28)*2-1,COLUMN(T30)),"")</f>
        <v/>
      </c>
      <c r="AW31" s="105">
        <f>IFERROR(OFFSET($A$3,ROW(AV28)*2,COLUMN(U30))-OFFSET($A$3,ROW(AV28)*2-1,COLUMN(U30)),"")</f>
        <v/>
      </c>
      <c r="AX31" s="105">
        <f>IFERROR(OFFSET($A$3,ROW(AW28)*2,COLUMN(V30))-OFFSET($A$3,ROW(AW28)*2-1,COLUMN(V30)),"")</f>
        <v/>
      </c>
      <c r="AY31" s="105">
        <f>IFERROR(OFFSET($A$3,ROW(AX28)*2,COLUMN(W30))-OFFSET($A$3,ROW(AX28)*2-1,COLUMN(W30)),"")</f>
        <v/>
      </c>
      <c r="AZ31" s="105">
        <f>IFERROR(OFFSET($A$3,ROW(AY28)*2,COLUMN(X30))-OFFSET($A$3,ROW(AY28)*2-1,COLUMN(X30)),"")</f>
        <v/>
      </c>
      <c r="BA31" s="105">
        <f>IFERROR(OFFSET($A$3,ROW(AZ28)*2,COLUMN(Y30))-OFFSET($A$3,ROW(AZ28)*2-1,COLUMN(Y30)),"")</f>
        <v/>
      </c>
      <c r="BB31" s="105">
        <f>IFERROR(OFFSET($A$3,ROW(BA28)*2,COLUMN(Z30))-OFFSET($A$3,ROW(BA28)*2-1,COLUMN(Z30)),"")</f>
        <v/>
      </c>
      <c r="BC31" s="105">
        <f>IFERROR(OFFSET($A$3,ROW(BB28)*2,COLUMN(AA30))-OFFSET($A$3,ROW(BB28)*2-1,COLUMN(AA30)),"")</f>
        <v/>
      </c>
      <c r="BD31" s="105">
        <f>IFERROR(OFFSET($A$3,ROW(BC28)*2,COLUMN(AB30))-OFFSET($A$3,ROW(BC28)*2-1,COLUMN(AB30)),"")</f>
        <v/>
      </c>
    </row>
    <row r="32">
      <c r="A32" s="97">
        <f>统调负荷24小时!A32</f>
        <v/>
      </c>
      <c r="B32" s="117" t="inlineStr">
        <is>
          <t>日前</t>
        </is>
      </c>
      <c r="C32" s="91">
        <f>IFERROR(AVERAGE(F32:AC32),"")</f>
        <v/>
      </c>
      <c r="D32" s="91">
        <f>IFERROR(MAX(F32:AC32),"")</f>
        <v/>
      </c>
      <c r="E32" s="91">
        <f>IFERROR(MIN(F32:AC32),"")</f>
        <v/>
      </c>
      <c r="F32" s="104">
        <f>IFERROR(AVERAGEIFS(统调负荷!$AB:$AB,统调负荷!$B:$B,F$3,统调负荷!$C:$C,$A32),"")</f>
        <v/>
      </c>
      <c r="G32" s="104">
        <f>IFERROR(AVERAGEIFS(统调负荷!$AB:$AB,统调负荷!$B:$B,G$3,统调负荷!$C:$C,$A32),"")</f>
        <v/>
      </c>
      <c r="H32" s="104">
        <f>IFERROR(AVERAGEIFS(统调负荷!$AB:$AB,统调负荷!$B:$B,H$3,统调负荷!$C:$C,$A32),"")</f>
        <v/>
      </c>
      <c r="I32" s="104">
        <f>IFERROR(AVERAGEIFS(统调负荷!$AB:$AB,统调负荷!$B:$B,I$3,统调负荷!$C:$C,$A32),"")</f>
        <v/>
      </c>
      <c r="J32" s="104">
        <f>IFERROR(AVERAGEIFS(统调负荷!$AB:$AB,统调负荷!$B:$B,J$3,统调负荷!$C:$C,$A32),"")</f>
        <v/>
      </c>
      <c r="K32" s="104">
        <f>IFERROR(AVERAGEIFS(统调负荷!$AB:$AB,统调负荷!$B:$B,K$3,统调负荷!$C:$C,$A32),"")</f>
        <v/>
      </c>
      <c r="L32" s="104">
        <f>IFERROR(AVERAGEIFS(统调负荷!$AB:$AB,统调负荷!$B:$B,L$3,统调负荷!$C:$C,$A32),"")</f>
        <v/>
      </c>
      <c r="M32" s="104">
        <f>IFERROR(AVERAGEIFS(统调负荷!$AB:$AB,统调负荷!$B:$B,M$3,统调负荷!$C:$C,$A32),"")</f>
        <v/>
      </c>
      <c r="N32" s="104">
        <f>IFERROR(AVERAGEIFS(统调负荷!$AB:$AB,统调负荷!$B:$B,N$3,统调负荷!$C:$C,$A32),"")</f>
        <v/>
      </c>
      <c r="O32" s="104">
        <f>IFERROR(AVERAGEIFS(统调负荷!$AB:$AB,统调负荷!$B:$B,O$3,统调负荷!$C:$C,$A32),"")</f>
        <v/>
      </c>
      <c r="P32" s="104">
        <f>IFERROR(AVERAGEIFS(统调负荷!$AB:$AB,统调负荷!$B:$B,P$3,统调负荷!$C:$C,$A32),"")</f>
        <v/>
      </c>
      <c r="Q32" s="104">
        <f>IFERROR(AVERAGEIFS(统调负荷!$AB:$AB,统调负荷!$B:$B,Q$3,统调负荷!$C:$C,$A32),"")</f>
        <v/>
      </c>
      <c r="R32" s="104">
        <f>IFERROR(AVERAGEIFS(统调负荷!$AB:$AB,统调负荷!$B:$B,R$3,统调负荷!$C:$C,$A32),"")</f>
        <v/>
      </c>
      <c r="S32" s="104">
        <f>IFERROR(AVERAGEIFS(统调负荷!$AB:$AB,统调负荷!$B:$B,S$3,统调负荷!$C:$C,$A32),"")</f>
        <v/>
      </c>
      <c r="T32" s="104">
        <f>IFERROR(AVERAGEIFS(统调负荷!$AB:$AB,统调负荷!$B:$B,T$3,统调负荷!$C:$C,$A32),"")</f>
        <v/>
      </c>
      <c r="U32" s="104">
        <f>IFERROR(AVERAGEIFS(统调负荷!$AB:$AB,统调负荷!$B:$B,U$3,统调负荷!$C:$C,$A32),"")</f>
        <v/>
      </c>
      <c r="V32" s="104">
        <f>IFERROR(AVERAGEIFS(统调负荷!$AB:$AB,统调负荷!$B:$B,V$3,统调负荷!$C:$C,$A32),"")</f>
        <v/>
      </c>
      <c r="W32" s="104">
        <f>IFERROR(AVERAGEIFS(统调负荷!$AB:$AB,统调负荷!$B:$B,W$3,统调负荷!$C:$C,$A32),"")</f>
        <v/>
      </c>
      <c r="X32" s="104">
        <f>IFERROR(AVERAGEIFS(统调负荷!$AB:$AB,统调负荷!$B:$B,X$3,统调负荷!$C:$C,$A32),"")</f>
        <v/>
      </c>
      <c r="Y32" s="104">
        <f>IFERROR(AVERAGEIFS(统调负荷!$AB:$AB,统调负荷!$B:$B,Y$3,统调负荷!$C:$C,$A32),"")</f>
        <v/>
      </c>
      <c r="Z32" s="104">
        <f>IFERROR(AVERAGEIFS(统调负荷!$AB:$AB,统调负荷!$B:$B,Z$3,统调负荷!$C:$C,$A32),"")</f>
        <v/>
      </c>
      <c r="AA32" s="104">
        <f>IFERROR(AVERAGEIFS(统调负荷!$AB:$AB,统调负荷!$B:$B,AA$3,统调负荷!$C:$C,$A32),"")</f>
        <v/>
      </c>
      <c r="AB32" s="104">
        <f>IFERROR(AVERAGEIFS(统调负荷!$AB:$AB,统调负荷!$B:$B,AB$3,统调负荷!$C:$C,$A32),"")</f>
        <v/>
      </c>
      <c r="AC32" s="104">
        <f>IFERROR(AVERAGEIFS(统调负荷!$AB:$AB,统调负荷!$B:$B,AC$3,统调负荷!$C:$C,$A32),"")</f>
        <v/>
      </c>
      <c r="AD32" s="22" t="n"/>
      <c r="AE32" s="104">
        <f>IFERROR(AVERAGE(P32:Q32,T32:X32)-AVERAGE(F32:N32),"")</f>
        <v/>
      </c>
      <c r="AF32" s="23">
        <f>检修、备用和必开!$A30</f>
        <v/>
      </c>
      <c r="AG32" s="105">
        <f>IFERROR(OFFSET($A$3,ROW(AF29)*2,COLUMN(E31))-OFFSET($A$3,ROW(AF29)*2-1,COLUMN(E31)),"")</f>
        <v/>
      </c>
      <c r="AH32" s="105">
        <f>IFERROR(OFFSET($A$3,ROW(AG29)*2,COLUMN(F31))-OFFSET($A$3,ROW(AG29)*2-1,COLUMN(F31)),"")</f>
        <v/>
      </c>
      <c r="AI32" s="105">
        <f>IFERROR(OFFSET($A$3,ROW(AH29)*2,COLUMN(G31))-OFFSET($A$3,ROW(AH29)*2-1,COLUMN(G31)),"")</f>
        <v/>
      </c>
      <c r="AJ32" s="105">
        <f>IFERROR(OFFSET($A$3,ROW(AI29)*2,COLUMN(H31))-OFFSET($A$3,ROW(AI29)*2-1,COLUMN(H31)),"")</f>
        <v/>
      </c>
      <c r="AK32" s="105">
        <f>IFERROR(OFFSET($A$3,ROW(AJ29)*2,COLUMN(I31))-OFFSET($A$3,ROW(AJ29)*2-1,COLUMN(I31)),"")</f>
        <v/>
      </c>
      <c r="AL32" s="105">
        <f>IFERROR(OFFSET($A$3,ROW(AK29)*2,COLUMN(J31))-OFFSET($A$3,ROW(AK29)*2-1,COLUMN(J31)),"")</f>
        <v/>
      </c>
      <c r="AM32" s="105">
        <f>IFERROR(OFFSET($A$3,ROW(AL29)*2,COLUMN(K31))-OFFSET($A$3,ROW(AL29)*2-1,COLUMN(K31)),"")</f>
        <v/>
      </c>
      <c r="AN32" s="105">
        <f>IFERROR(OFFSET($A$3,ROW(AM29)*2,COLUMN(L31))-OFFSET($A$3,ROW(AM29)*2-1,COLUMN(L31)),"")</f>
        <v/>
      </c>
      <c r="AO32" s="105">
        <f>IFERROR(OFFSET($A$3,ROW(AN29)*2,COLUMN(M31))-OFFSET($A$3,ROW(AN29)*2-1,COLUMN(M31)),"")</f>
        <v/>
      </c>
      <c r="AP32" s="105">
        <f>IFERROR(OFFSET($A$3,ROW(AO29)*2,COLUMN(N31))-OFFSET($A$3,ROW(AO29)*2-1,COLUMN(N31)),"")</f>
        <v/>
      </c>
      <c r="AQ32" s="105">
        <f>IFERROR(OFFSET($A$3,ROW(AP29)*2,COLUMN(O31))-OFFSET($A$3,ROW(AP29)*2-1,COLUMN(O31)),"")</f>
        <v/>
      </c>
      <c r="AR32" s="105">
        <f>IFERROR(OFFSET($A$3,ROW(AQ29)*2,COLUMN(P31))-OFFSET($A$3,ROW(AQ29)*2-1,COLUMN(P31)),"")</f>
        <v/>
      </c>
      <c r="AS32" s="105">
        <f>IFERROR(OFFSET($A$3,ROW(AR29)*2,COLUMN(Q31))-OFFSET($A$3,ROW(AR29)*2-1,COLUMN(Q31)),"")</f>
        <v/>
      </c>
      <c r="AT32" s="105">
        <f>IFERROR(OFFSET($A$3,ROW(AS29)*2,COLUMN(R31))-OFFSET($A$3,ROW(AS29)*2-1,COLUMN(R31)),"")</f>
        <v/>
      </c>
      <c r="AU32" s="105">
        <f>IFERROR(OFFSET($A$3,ROW(AT29)*2,COLUMN(S31))-OFFSET($A$3,ROW(AT29)*2-1,COLUMN(S31)),"")</f>
        <v/>
      </c>
      <c r="AV32" s="105">
        <f>IFERROR(OFFSET($A$3,ROW(AU29)*2,COLUMN(T31))-OFFSET($A$3,ROW(AU29)*2-1,COLUMN(T31)),"")</f>
        <v/>
      </c>
      <c r="AW32" s="105">
        <f>IFERROR(OFFSET($A$3,ROW(AV29)*2,COLUMN(U31))-OFFSET($A$3,ROW(AV29)*2-1,COLUMN(U31)),"")</f>
        <v/>
      </c>
      <c r="AX32" s="105">
        <f>IFERROR(OFFSET($A$3,ROW(AW29)*2,COLUMN(V31))-OFFSET($A$3,ROW(AW29)*2-1,COLUMN(V31)),"")</f>
        <v/>
      </c>
      <c r="AY32" s="105">
        <f>IFERROR(OFFSET($A$3,ROW(AX29)*2,COLUMN(W31))-OFFSET($A$3,ROW(AX29)*2-1,COLUMN(W31)),"")</f>
        <v/>
      </c>
      <c r="AZ32" s="105">
        <f>IFERROR(OFFSET($A$3,ROW(AY29)*2,COLUMN(X31))-OFFSET($A$3,ROW(AY29)*2-1,COLUMN(X31)),"")</f>
        <v/>
      </c>
      <c r="BA32" s="105">
        <f>IFERROR(OFFSET($A$3,ROW(AZ29)*2,COLUMN(Y31))-OFFSET($A$3,ROW(AZ29)*2-1,COLUMN(Y31)),"")</f>
        <v/>
      </c>
      <c r="BB32" s="105">
        <f>IFERROR(OFFSET($A$3,ROW(BA29)*2,COLUMN(Z31))-OFFSET($A$3,ROW(BA29)*2-1,COLUMN(Z31)),"")</f>
        <v/>
      </c>
      <c r="BC32" s="105">
        <f>IFERROR(OFFSET($A$3,ROW(BB29)*2,COLUMN(AA31))-OFFSET($A$3,ROW(BB29)*2-1,COLUMN(AA31)),"")</f>
        <v/>
      </c>
      <c r="BD32" s="105">
        <f>IFERROR(OFFSET($A$3,ROW(BC29)*2,COLUMN(AB31))-OFFSET($A$3,ROW(BC29)*2-1,COLUMN(AB31)),"")</f>
        <v/>
      </c>
    </row>
    <row r="33">
      <c r="A33" s="97">
        <f>统调负荷24小时!A33</f>
        <v/>
      </c>
      <c r="B33" s="117" t="inlineStr">
        <is>
          <t>实时</t>
        </is>
      </c>
      <c r="C33" s="91">
        <f>IFERROR(AVERAGE(F33:AC33),"")</f>
        <v/>
      </c>
      <c r="D33" s="91">
        <f>IFERROR(MAX(F33:AC33),"")</f>
        <v/>
      </c>
      <c r="E33" s="91">
        <f>IFERROR(MIN(F33:AC33),"")</f>
        <v/>
      </c>
      <c r="F33" s="104">
        <f>IFERROR(AVERAGEIFS(统调负荷!$AC:$AC,统调负荷!$B:$B,F$3,统调负荷!$C:$C,$A33),"")</f>
        <v/>
      </c>
      <c r="G33" s="104">
        <f>IFERROR(AVERAGEIFS(统调负荷!$AC:$AC,统调负荷!$B:$B,G$3,统调负荷!$C:$C,$A33),"")</f>
        <v/>
      </c>
      <c r="H33" s="104">
        <f>IFERROR(AVERAGEIFS(统调负荷!$AC:$AC,统调负荷!$B:$B,H$3,统调负荷!$C:$C,$A33),"")</f>
        <v/>
      </c>
      <c r="I33" s="104">
        <f>IFERROR(AVERAGEIFS(统调负荷!$AC:$AC,统调负荷!$B:$B,I$3,统调负荷!$C:$C,$A33),"")</f>
        <v/>
      </c>
      <c r="J33" s="104">
        <f>IFERROR(AVERAGEIFS(统调负荷!$AC:$AC,统调负荷!$B:$B,J$3,统调负荷!$C:$C,$A33),"")</f>
        <v/>
      </c>
      <c r="K33" s="104">
        <f>IFERROR(AVERAGEIFS(统调负荷!$AC:$AC,统调负荷!$B:$B,K$3,统调负荷!$C:$C,$A33),"")</f>
        <v/>
      </c>
      <c r="L33" s="104">
        <f>IFERROR(AVERAGEIFS(统调负荷!$AC:$AC,统调负荷!$B:$B,L$3,统调负荷!$C:$C,$A33),"")</f>
        <v/>
      </c>
      <c r="M33" s="104">
        <f>IFERROR(AVERAGEIFS(统调负荷!$AC:$AC,统调负荷!$B:$B,M$3,统调负荷!$C:$C,$A33),"")</f>
        <v/>
      </c>
      <c r="N33" s="104">
        <f>IFERROR(AVERAGEIFS(统调负荷!$AC:$AC,统调负荷!$B:$B,N$3,统调负荷!$C:$C,$A33),"")</f>
        <v/>
      </c>
      <c r="O33" s="104">
        <f>IFERROR(AVERAGEIFS(统调负荷!$AC:$AC,统调负荷!$B:$B,O$3,统调负荷!$C:$C,$A33),"")</f>
        <v/>
      </c>
      <c r="P33" s="104">
        <f>IFERROR(AVERAGEIFS(统调负荷!$AC:$AC,统调负荷!$B:$B,P$3,统调负荷!$C:$C,$A33),"")</f>
        <v/>
      </c>
      <c r="Q33" s="104">
        <f>IFERROR(AVERAGEIFS(统调负荷!$AC:$AC,统调负荷!$B:$B,Q$3,统调负荷!$C:$C,$A33),"")</f>
        <v/>
      </c>
      <c r="R33" s="104">
        <f>IFERROR(AVERAGEIFS(统调负荷!$AC:$AC,统调负荷!$B:$B,R$3,统调负荷!$C:$C,$A33),"")</f>
        <v/>
      </c>
      <c r="S33" s="104">
        <f>IFERROR(AVERAGEIFS(统调负荷!$AC:$AC,统调负荷!$B:$B,S$3,统调负荷!$C:$C,$A33),"")</f>
        <v/>
      </c>
      <c r="T33" s="104">
        <f>IFERROR(AVERAGEIFS(统调负荷!$AC:$AC,统调负荷!$B:$B,T$3,统调负荷!$C:$C,$A33),"")</f>
        <v/>
      </c>
      <c r="U33" s="104">
        <f>IFERROR(AVERAGEIFS(统调负荷!$AC:$AC,统调负荷!$B:$B,U$3,统调负荷!$C:$C,$A33),"")</f>
        <v/>
      </c>
      <c r="V33" s="104">
        <f>IFERROR(AVERAGEIFS(统调负荷!$AC:$AC,统调负荷!$B:$B,V$3,统调负荷!$C:$C,$A33),"")</f>
        <v/>
      </c>
      <c r="W33" s="104">
        <f>IFERROR(AVERAGEIFS(统调负荷!$AC:$AC,统调负荷!$B:$B,W$3,统调负荷!$C:$C,$A33),"")</f>
        <v/>
      </c>
      <c r="X33" s="104">
        <f>IFERROR(AVERAGEIFS(统调负荷!$AC:$AC,统调负荷!$B:$B,X$3,统调负荷!$C:$C,$A33),"")</f>
        <v/>
      </c>
      <c r="Y33" s="104">
        <f>IFERROR(AVERAGEIFS(统调负荷!$AC:$AC,统调负荷!$B:$B,Y$3,统调负荷!$C:$C,$A33),"")</f>
        <v/>
      </c>
      <c r="Z33" s="104">
        <f>IFERROR(AVERAGEIFS(统调负荷!$AC:$AC,统调负荷!$B:$B,Z$3,统调负荷!$C:$C,$A33),"")</f>
        <v/>
      </c>
      <c r="AA33" s="104">
        <f>IFERROR(AVERAGEIFS(统调负荷!$AC:$AC,统调负荷!$B:$B,AA$3,统调负荷!$C:$C,$A33),"")</f>
        <v/>
      </c>
      <c r="AB33" s="104">
        <f>IFERROR(AVERAGEIFS(统调负荷!$AC:$AC,统调负荷!$B:$B,AB$3,统调负荷!$C:$C,$A33),"")</f>
        <v/>
      </c>
      <c r="AC33" s="104">
        <f>IFERROR(AVERAGEIFS(统调负荷!$AC:$AC,统调负荷!$B:$B,AC$3,统调负荷!$C:$C,$A33),"")</f>
        <v/>
      </c>
      <c r="AD33" s="22" t="n"/>
      <c r="AE33" s="104">
        <f>IFERROR(AVERAGE(P33:Q33,T33:X33)-AVERAGE(F33:N33),"")</f>
        <v/>
      </c>
      <c r="AF33" s="23">
        <f>检修、备用和必开!$A31</f>
        <v/>
      </c>
      <c r="AG33" s="105">
        <f>IFERROR(OFFSET($A$3,ROW(AF30)*2,COLUMN(E32))-OFFSET($A$3,ROW(AF30)*2-1,COLUMN(E32)),"")</f>
        <v/>
      </c>
      <c r="AH33" s="105">
        <f>IFERROR(OFFSET($A$3,ROW(AG30)*2,COLUMN(F32))-OFFSET($A$3,ROW(AG30)*2-1,COLUMN(F32)),"")</f>
        <v/>
      </c>
      <c r="AI33" s="105">
        <f>IFERROR(OFFSET($A$3,ROW(AH30)*2,COLUMN(G32))-OFFSET($A$3,ROW(AH30)*2-1,COLUMN(G32)),"")</f>
        <v/>
      </c>
      <c r="AJ33" s="105">
        <f>IFERROR(OFFSET($A$3,ROW(AI30)*2,COLUMN(H32))-OFFSET($A$3,ROW(AI30)*2-1,COLUMN(H32)),"")</f>
        <v/>
      </c>
      <c r="AK33" s="105">
        <f>IFERROR(OFFSET($A$3,ROW(AJ30)*2,COLUMN(I32))-OFFSET($A$3,ROW(AJ30)*2-1,COLUMN(I32)),"")</f>
        <v/>
      </c>
      <c r="AL33" s="105">
        <f>IFERROR(OFFSET($A$3,ROW(AK30)*2,COLUMN(J32))-OFFSET($A$3,ROW(AK30)*2-1,COLUMN(J32)),"")</f>
        <v/>
      </c>
      <c r="AM33" s="105">
        <f>IFERROR(OFFSET($A$3,ROW(AL30)*2,COLUMN(K32))-OFFSET($A$3,ROW(AL30)*2-1,COLUMN(K32)),"")</f>
        <v/>
      </c>
      <c r="AN33" s="105">
        <f>IFERROR(OFFSET($A$3,ROW(AM30)*2,COLUMN(L32))-OFFSET($A$3,ROW(AM30)*2-1,COLUMN(L32)),"")</f>
        <v/>
      </c>
      <c r="AO33" s="105">
        <f>IFERROR(OFFSET($A$3,ROW(AN30)*2,COLUMN(M32))-OFFSET($A$3,ROW(AN30)*2-1,COLUMN(M32)),"")</f>
        <v/>
      </c>
      <c r="AP33" s="105">
        <f>IFERROR(OFFSET($A$3,ROW(AO30)*2,COLUMN(N32))-OFFSET($A$3,ROW(AO30)*2-1,COLUMN(N32)),"")</f>
        <v/>
      </c>
      <c r="AQ33" s="105">
        <f>IFERROR(OFFSET($A$3,ROW(AP30)*2,COLUMN(O32))-OFFSET($A$3,ROW(AP30)*2-1,COLUMN(O32)),"")</f>
        <v/>
      </c>
      <c r="AR33" s="105">
        <f>IFERROR(OFFSET($A$3,ROW(AQ30)*2,COLUMN(P32))-OFFSET($A$3,ROW(AQ30)*2-1,COLUMN(P32)),"")</f>
        <v/>
      </c>
      <c r="AS33" s="105">
        <f>IFERROR(OFFSET($A$3,ROW(AR30)*2,COLUMN(Q32))-OFFSET($A$3,ROW(AR30)*2-1,COLUMN(Q32)),"")</f>
        <v/>
      </c>
      <c r="AT33" s="105">
        <f>IFERROR(OFFSET($A$3,ROW(AS30)*2,COLUMN(R32))-OFFSET($A$3,ROW(AS30)*2-1,COLUMN(R32)),"")</f>
        <v/>
      </c>
      <c r="AU33" s="105">
        <f>IFERROR(OFFSET($A$3,ROW(AT30)*2,COLUMN(S32))-OFFSET($A$3,ROW(AT30)*2-1,COLUMN(S32)),"")</f>
        <v/>
      </c>
      <c r="AV33" s="105">
        <f>IFERROR(OFFSET($A$3,ROW(AU30)*2,COLUMN(T32))-OFFSET($A$3,ROW(AU30)*2-1,COLUMN(T32)),"")</f>
        <v/>
      </c>
      <c r="AW33" s="105">
        <f>IFERROR(OFFSET($A$3,ROW(AV30)*2,COLUMN(U32))-OFFSET($A$3,ROW(AV30)*2-1,COLUMN(U32)),"")</f>
        <v/>
      </c>
      <c r="AX33" s="105">
        <f>IFERROR(OFFSET($A$3,ROW(AW30)*2,COLUMN(V32))-OFFSET($A$3,ROW(AW30)*2-1,COLUMN(V32)),"")</f>
        <v/>
      </c>
      <c r="AY33" s="105">
        <f>IFERROR(OFFSET($A$3,ROW(AX30)*2,COLUMN(W32))-OFFSET($A$3,ROW(AX30)*2-1,COLUMN(W32)),"")</f>
        <v/>
      </c>
      <c r="AZ33" s="105">
        <f>IFERROR(OFFSET($A$3,ROW(AY30)*2,COLUMN(X32))-OFFSET($A$3,ROW(AY30)*2-1,COLUMN(X32)),"")</f>
        <v/>
      </c>
      <c r="BA33" s="105">
        <f>IFERROR(OFFSET($A$3,ROW(AZ30)*2,COLUMN(Y32))-OFFSET($A$3,ROW(AZ30)*2-1,COLUMN(Y32)),"")</f>
        <v/>
      </c>
      <c r="BB33" s="105">
        <f>IFERROR(OFFSET($A$3,ROW(BA30)*2,COLUMN(Z32))-OFFSET($A$3,ROW(BA30)*2-1,COLUMN(Z32)),"")</f>
        <v/>
      </c>
      <c r="BC33" s="105">
        <f>IFERROR(OFFSET($A$3,ROW(BB30)*2,COLUMN(AA32))-OFFSET($A$3,ROW(BB30)*2-1,COLUMN(AA32)),"")</f>
        <v/>
      </c>
      <c r="BD33" s="105">
        <f>IFERROR(OFFSET($A$3,ROW(BC30)*2,COLUMN(AB32))-OFFSET($A$3,ROW(BC30)*2-1,COLUMN(AB32)),"")</f>
        <v/>
      </c>
    </row>
    <row r="34">
      <c r="A34" s="97">
        <f>统调负荷24小时!A34</f>
        <v/>
      </c>
      <c r="B34" s="117" t="inlineStr">
        <is>
          <t>日前</t>
        </is>
      </c>
      <c r="C34" s="91">
        <f>IFERROR(AVERAGE(F34:AC34),"")</f>
        <v/>
      </c>
      <c r="D34" s="91">
        <f>IFERROR(MAX(F34:AC34),"")</f>
        <v/>
      </c>
      <c r="E34" s="91">
        <f>IFERROR(MIN(F34:AC34),"")</f>
        <v/>
      </c>
      <c r="F34" s="104">
        <f>IFERROR(AVERAGEIFS(统调负荷!$AB:$AB,统调负荷!$B:$B,F$3,统调负荷!$C:$C,$A34),"")</f>
        <v/>
      </c>
      <c r="G34" s="104">
        <f>IFERROR(AVERAGEIFS(统调负荷!$AB:$AB,统调负荷!$B:$B,G$3,统调负荷!$C:$C,$A34),"")</f>
        <v/>
      </c>
      <c r="H34" s="104">
        <f>IFERROR(AVERAGEIFS(统调负荷!$AB:$AB,统调负荷!$B:$B,H$3,统调负荷!$C:$C,$A34),"")</f>
        <v/>
      </c>
      <c r="I34" s="104">
        <f>IFERROR(AVERAGEIFS(统调负荷!$AB:$AB,统调负荷!$B:$B,I$3,统调负荷!$C:$C,$A34),"")</f>
        <v/>
      </c>
      <c r="J34" s="104">
        <f>IFERROR(AVERAGEIFS(统调负荷!$AB:$AB,统调负荷!$B:$B,J$3,统调负荷!$C:$C,$A34),"")</f>
        <v/>
      </c>
      <c r="K34" s="104">
        <f>IFERROR(AVERAGEIFS(统调负荷!$AB:$AB,统调负荷!$B:$B,K$3,统调负荷!$C:$C,$A34),"")</f>
        <v/>
      </c>
      <c r="L34" s="104">
        <f>IFERROR(AVERAGEIFS(统调负荷!$AB:$AB,统调负荷!$B:$B,L$3,统调负荷!$C:$C,$A34),"")</f>
        <v/>
      </c>
      <c r="M34" s="104">
        <f>IFERROR(AVERAGEIFS(统调负荷!$AB:$AB,统调负荷!$B:$B,M$3,统调负荷!$C:$C,$A34),"")</f>
        <v/>
      </c>
      <c r="N34" s="104">
        <f>IFERROR(AVERAGEIFS(统调负荷!$AB:$AB,统调负荷!$B:$B,N$3,统调负荷!$C:$C,$A34),"")</f>
        <v/>
      </c>
      <c r="O34" s="104">
        <f>IFERROR(AVERAGEIFS(统调负荷!$AB:$AB,统调负荷!$B:$B,O$3,统调负荷!$C:$C,$A34),"")</f>
        <v/>
      </c>
      <c r="P34" s="104">
        <f>IFERROR(AVERAGEIFS(统调负荷!$AB:$AB,统调负荷!$B:$B,P$3,统调负荷!$C:$C,$A34),"")</f>
        <v/>
      </c>
      <c r="Q34" s="104">
        <f>IFERROR(AVERAGEIFS(统调负荷!$AB:$AB,统调负荷!$B:$B,Q$3,统调负荷!$C:$C,$A34),"")</f>
        <v/>
      </c>
      <c r="R34" s="104">
        <f>IFERROR(AVERAGEIFS(统调负荷!$AB:$AB,统调负荷!$B:$B,R$3,统调负荷!$C:$C,$A34),"")</f>
        <v/>
      </c>
      <c r="S34" s="104">
        <f>IFERROR(AVERAGEIFS(统调负荷!$AB:$AB,统调负荷!$B:$B,S$3,统调负荷!$C:$C,$A34),"")</f>
        <v/>
      </c>
      <c r="T34" s="104">
        <f>IFERROR(AVERAGEIFS(统调负荷!$AB:$AB,统调负荷!$B:$B,T$3,统调负荷!$C:$C,$A34),"")</f>
        <v/>
      </c>
      <c r="U34" s="104">
        <f>IFERROR(AVERAGEIFS(统调负荷!$AB:$AB,统调负荷!$B:$B,U$3,统调负荷!$C:$C,$A34),"")</f>
        <v/>
      </c>
      <c r="V34" s="104">
        <f>IFERROR(AVERAGEIFS(统调负荷!$AB:$AB,统调负荷!$B:$B,V$3,统调负荷!$C:$C,$A34),"")</f>
        <v/>
      </c>
      <c r="W34" s="104">
        <f>IFERROR(AVERAGEIFS(统调负荷!$AB:$AB,统调负荷!$B:$B,W$3,统调负荷!$C:$C,$A34),"")</f>
        <v/>
      </c>
      <c r="X34" s="104">
        <f>IFERROR(AVERAGEIFS(统调负荷!$AB:$AB,统调负荷!$B:$B,X$3,统调负荷!$C:$C,$A34),"")</f>
        <v/>
      </c>
      <c r="Y34" s="104">
        <f>IFERROR(AVERAGEIFS(统调负荷!$AB:$AB,统调负荷!$B:$B,Y$3,统调负荷!$C:$C,$A34),"")</f>
        <v/>
      </c>
      <c r="Z34" s="104">
        <f>IFERROR(AVERAGEIFS(统调负荷!$AB:$AB,统调负荷!$B:$B,Z$3,统调负荷!$C:$C,$A34),"")</f>
        <v/>
      </c>
      <c r="AA34" s="104">
        <f>IFERROR(AVERAGEIFS(统调负荷!$AB:$AB,统调负荷!$B:$B,AA$3,统调负荷!$C:$C,$A34),"")</f>
        <v/>
      </c>
      <c r="AB34" s="104">
        <f>IFERROR(AVERAGEIFS(统调负荷!$AB:$AB,统调负荷!$B:$B,AB$3,统调负荷!$C:$C,$A34),"")</f>
        <v/>
      </c>
      <c r="AC34" s="104">
        <f>IFERROR(AVERAGEIFS(统调负荷!$AB:$AB,统调负荷!$B:$B,AC$3,统调负荷!$C:$C,$A34),"")</f>
        <v/>
      </c>
      <c r="AD34" s="22" t="n"/>
      <c r="AE34" s="104">
        <f>IFERROR(AVERAGE(P34:Q34,T34:X34)-AVERAGE(F34:N34),"")</f>
        <v/>
      </c>
      <c r="AF34" s="23">
        <f>检修、备用和必开!$A32</f>
        <v/>
      </c>
      <c r="AG34" s="105">
        <f>IFERROR(OFFSET($A$3,ROW(AF31)*2,COLUMN(E33))-OFFSET($A$3,ROW(AF31)*2-1,COLUMN(E33)),"")</f>
        <v/>
      </c>
      <c r="AH34" s="105">
        <f>IFERROR(OFFSET($A$3,ROW(AG31)*2,COLUMN(F33))-OFFSET($A$3,ROW(AG31)*2-1,COLUMN(F33)),"")</f>
        <v/>
      </c>
      <c r="AI34" s="105">
        <f>IFERROR(OFFSET($A$3,ROW(AH31)*2,COLUMN(G33))-OFFSET($A$3,ROW(AH31)*2-1,COLUMN(G33)),"")</f>
        <v/>
      </c>
      <c r="AJ34" s="105">
        <f>IFERROR(OFFSET($A$3,ROW(AI31)*2,COLUMN(H33))-OFFSET($A$3,ROW(AI31)*2-1,COLUMN(H33)),"")</f>
        <v/>
      </c>
      <c r="AK34" s="105">
        <f>IFERROR(OFFSET($A$3,ROW(AJ31)*2,COLUMN(I33))-OFFSET($A$3,ROW(AJ31)*2-1,COLUMN(I33)),"")</f>
        <v/>
      </c>
      <c r="AL34" s="105">
        <f>IFERROR(OFFSET($A$3,ROW(AK31)*2,COLUMN(J33))-OFFSET($A$3,ROW(AK31)*2-1,COLUMN(J33)),"")</f>
        <v/>
      </c>
      <c r="AM34" s="105">
        <f>IFERROR(OFFSET($A$3,ROW(AL31)*2,COLUMN(K33))-OFFSET($A$3,ROW(AL31)*2-1,COLUMN(K33)),"")</f>
        <v/>
      </c>
      <c r="AN34" s="105">
        <f>IFERROR(OFFSET($A$3,ROW(AM31)*2,COLUMN(L33))-OFFSET($A$3,ROW(AM31)*2-1,COLUMN(L33)),"")</f>
        <v/>
      </c>
      <c r="AO34" s="105">
        <f>IFERROR(OFFSET($A$3,ROW(AN31)*2,COLUMN(M33))-OFFSET($A$3,ROW(AN31)*2-1,COLUMN(M33)),"")</f>
        <v/>
      </c>
      <c r="AP34" s="105">
        <f>IFERROR(OFFSET($A$3,ROW(AO31)*2,COLUMN(N33))-OFFSET($A$3,ROW(AO31)*2-1,COLUMN(N33)),"")</f>
        <v/>
      </c>
      <c r="AQ34" s="105">
        <f>IFERROR(OFFSET($A$3,ROW(AP31)*2,COLUMN(O33))-OFFSET($A$3,ROW(AP31)*2-1,COLUMN(O33)),"")</f>
        <v/>
      </c>
      <c r="AR34" s="105">
        <f>IFERROR(OFFSET($A$3,ROW(AQ31)*2,COLUMN(P33))-OFFSET($A$3,ROW(AQ31)*2-1,COLUMN(P33)),"")</f>
        <v/>
      </c>
      <c r="AS34" s="105">
        <f>IFERROR(OFFSET($A$3,ROW(AR31)*2,COLUMN(Q33))-OFFSET($A$3,ROW(AR31)*2-1,COLUMN(Q33)),"")</f>
        <v/>
      </c>
      <c r="AT34" s="105">
        <f>IFERROR(OFFSET($A$3,ROW(AS31)*2,COLUMN(R33))-OFFSET($A$3,ROW(AS31)*2-1,COLUMN(R33)),"")</f>
        <v/>
      </c>
      <c r="AU34" s="105">
        <f>IFERROR(OFFSET($A$3,ROW(AT31)*2,COLUMN(S33))-OFFSET($A$3,ROW(AT31)*2-1,COLUMN(S33)),"")</f>
        <v/>
      </c>
      <c r="AV34" s="105">
        <f>IFERROR(OFFSET($A$3,ROW(AU31)*2,COLUMN(T33))-OFFSET($A$3,ROW(AU31)*2-1,COLUMN(T33)),"")</f>
        <v/>
      </c>
      <c r="AW34" s="105">
        <f>IFERROR(OFFSET($A$3,ROW(AV31)*2,COLUMN(U33))-OFFSET($A$3,ROW(AV31)*2-1,COLUMN(U33)),"")</f>
        <v/>
      </c>
      <c r="AX34" s="105">
        <f>IFERROR(OFFSET($A$3,ROW(AW31)*2,COLUMN(V33))-OFFSET($A$3,ROW(AW31)*2-1,COLUMN(V33)),"")</f>
        <v/>
      </c>
      <c r="AY34" s="105">
        <f>IFERROR(OFFSET($A$3,ROW(AX31)*2,COLUMN(W33))-OFFSET($A$3,ROW(AX31)*2-1,COLUMN(W33)),"")</f>
        <v/>
      </c>
      <c r="AZ34" s="105">
        <f>IFERROR(OFFSET($A$3,ROW(AY31)*2,COLUMN(X33))-OFFSET($A$3,ROW(AY31)*2-1,COLUMN(X33)),"")</f>
        <v/>
      </c>
      <c r="BA34" s="105">
        <f>IFERROR(OFFSET($A$3,ROW(AZ31)*2,COLUMN(Y33))-OFFSET($A$3,ROW(AZ31)*2-1,COLUMN(Y33)),"")</f>
        <v/>
      </c>
      <c r="BB34" s="105">
        <f>IFERROR(OFFSET($A$3,ROW(BA31)*2,COLUMN(Z33))-OFFSET($A$3,ROW(BA31)*2-1,COLUMN(Z33)),"")</f>
        <v/>
      </c>
      <c r="BC34" s="105">
        <f>IFERROR(OFFSET($A$3,ROW(BB31)*2,COLUMN(AA33))-OFFSET($A$3,ROW(BB31)*2-1,COLUMN(AA33)),"")</f>
        <v/>
      </c>
      <c r="BD34" s="105">
        <f>IFERROR(OFFSET($A$3,ROW(BC31)*2,COLUMN(AB33))-OFFSET($A$3,ROW(BC31)*2-1,COLUMN(AB33)),"")</f>
        <v/>
      </c>
    </row>
    <row r="35">
      <c r="A35" s="97">
        <f>统调负荷24小时!A35</f>
        <v/>
      </c>
      <c r="B35" s="117" t="inlineStr">
        <is>
          <t>实时</t>
        </is>
      </c>
      <c r="C35" s="91">
        <f>IFERROR(AVERAGE(F35:AC35),"")</f>
        <v/>
      </c>
      <c r="D35" s="91">
        <f>IFERROR(MAX(F35:AC35),"")</f>
        <v/>
      </c>
      <c r="E35" s="91">
        <f>IFERROR(MIN(F35:AC35),"")</f>
        <v/>
      </c>
      <c r="F35" s="104">
        <f>IFERROR(AVERAGEIFS(统调负荷!$AC:$AC,统调负荷!$B:$B,F$3,统调负荷!$C:$C,$A35),"")</f>
        <v/>
      </c>
      <c r="G35" s="104">
        <f>IFERROR(AVERAGEIFS(统调负荷!$AC:$AC,统调负荷!$B:$B,G$3,统调负荷!$C:$C,$A35),"")</f>
        <v/>
      </c>
      <c r="H35" s="104">
        <f>IFERROR(AVERAGEIFS(统调负荷!$AC:$AC,统调负荷!$B:$B,H$3,统调负荷!$C:$C,$A35),"")</f>
        <v/>
      </c>
      <c r="I35" s="104">
        <f>IFERROR(AVERAGEIFS(统调负荷!$AC:$AC,统调负荷!$B:$B,I$3,统调负荷!$C:$C,$A35),"")</f>
        <v/>
      </c>
      <c r="J35" s="104">
        <f>IFERROR(AVERAGEIFS(统调负荷!$AC:$AC,统调负荷!$B:$B,J$3,统调负荷!$C:$C,$A35),"")</f>
        <v/>
      </c>
      <c r="K35" s="104">
        <f>IFERROR(AVERAGEIFS(统调负荷!$AC:$AC,统调负荷!$B:$B,K$3,统调负荷!$C:$C,$A35),"")</f>
        <v/>
      </c>
      <c r="L35" s="104">
        <f>IFERROR(AVERAGEIFS(统调负荷!$AC:$AC,统调负荷!$B:$B,L$3,统调负荷!$C:$C,$A35),"")</f>
        <v/>
      </c>
      <c r="M35" s="104">
        <f>IFERROR(AVERAGEIFS(统调负荷!$AC:$AC,统调负荷!$B:$B,M$3,统调负荷!$C:$C,$A35),"")</f>
        <v/>
      </c>
      <c r="N35" s="104">
        <f>IFERROR(AVERAGEIFS(统调负荷!$AC:$AC,统调负荷!$B:$B,N$3,统调负荷!$C:$C,$A35),"")</f>
        <v/>
      </c>
      <c r="O35" s="104">
        <f>IFERROR(AVERAGEIFS(统调负荷!$AC:$AC,统调负荷!$B:$B,O$3,统调负荷!$C:$C,$A35),"")</f>
        <v/>
      </c>
      <c r="P35" s="104">
        <f>IFERROR(AVERAGEIFS(统调负荷!$AC:$AC,统调负荷!$B:$B,P$3,统调负荷!$C:$C,$A35),"")</f>
        <v/>
      </c>
      <c r="Q35" s="104">
        <f>IFERROR(AVERAGEIFS(统调负荷!$AC:$AC,统调负荷!$B:$B,Q$3,统调负荷!$C:$C,$A35),"")</f>
        <v/>
      </c>
      <c r="R35" s="104">
        <f>IFERROR(AVERAGEIFS(统调负荷!$AC:$AC,统调负荷!$B:$B,R$3,统调负荷!$C:$C,$A35),"")</f>
        <v/>
      </c>
      <c r="S35" s="104">
        <f>IFERROR(AVERAGEIFS(统调负荷!$AC:$AC,统调负荷!$B:$B,S$3,统调负荷!$C:$C,$A35),"")</f>
        <v/>
      </c>
      <c r="T35" s="104">
        <f>IFERROR(AVERAGEIFS(统调负荷!$AC:$AC,统调负荷!$B:$B,T$3,统调负荷!$C:$C,$A35),"")</f>
        <v/>
      </c>
      <c r="U35" s="104">
        <f>IFERROR(AVERAGEIFS(统调负荷!$AC:$AC,统调负荷!$B:$B,U$3,统调负荷!$C:$C,$A35),"")</f>
        <v/>
      </c>
      <c r="V35" s="104">
        <f>IFERROR(AVERAGEIFS(统调负荷!$AC:$AC,统调负荷!$B:$B,V$3,统调负荷!$C:$C,$A35),"")</f>
        <v/>
      </c>
      <c r="W35" s="104">
        <f>IFERROR(AVERAGEIFS(统调负荷!$AC:$AC,统调负荷!$B:$B,W$3,统调负荷!$C:$C,$A35),"")</f>
        <v/>
      </c>
      <c r="X35" s="104">
        <f>IFERROR(AVERAGEIFS(统调负荷!$AC:$AC,统调负荷!$B:$B,X$3,统调负荷!$C:$C,$A35),"")</f>
        <v/>
      </c>
      <c r="Y35" s="104">
        <f>IFERROR(AVERAGEIFS(统调负荷!$AC:$AC,统调负荷!$B:$B,Y$3,统调负荷!$C:$C,$A35),"")</f>
        <v/>
      </c>
      <c r="Z35" s="104">
        <f>IFERROR(AVERAGEIFS(统调负荷!$AC:$AC,统调负荷!$B:$B,Z$3,统调负荷!$C:$C,$A35),"")</f>
        <v/>
      </c>
      <c r="AA35" s="104">
        <f>IFERROR(AVERAGEIFS(统调负荷!$AC:$AC,统调负荷!$B:$B,AA$3,统调负荷!$C:$C,$A35),"")</f>
        <v/>
      </c>
      <c r="AB35" s="104">
        <f>IFERROR(AVERAGEIFS(统调负荷!$AC:$AC,统调负荷!$B:$B,AB$3,统调负荷!$C:$C,$A35),"")</f>
        <v/>
      </c>
      <c r="AC35" s="104">
        <f>IFERROR(AVERAGEIFS(统调负荷!$AC:$AC,统调负荷!$B:$B,AC$3,统调负荷!$C:$C,$A35),"")</f>
        <v/>
      </c>
      <c r="AD35" s="22" t="n"/>
      <c r="AE35" s="104">
        <f>IFERROR(AVERAGE(P35:Q35,T35:X35)-AVERAGE(F35:N35),"")</f>
        <v/>
      </c>
      <c r="AG35" s="105" t="n"/>
      <c r="AH35" s="105" t="n"/>
      <c r="AI35" s="105" t="n"/>
      <c r="AJ35" s="105" t="n"/>
      <c r="AK35" s="105" t="n"/>
      <c r="AL35" s="105" t="n"/>
      <c r="AM35" s="105" t="n"/>
      <c r="AN35" s="105" t="n"/>
      <c r="AO35" s="105" t="n"/>
      <c r="AP35" s="105" t="n"/>
      <c r="AQ35" s="105" t="n"/>
      <c r="AR35" s="105" t="n"/>
      <c r="AS35" s="105" t="n"/>
      <c r="AT35" s="105" t="n"/>
      <c r="AU35" s="105" t="n"/>
      <c r="AV35" s="105" t="n"/>
      <c r="AW35" s="105" t="n"/>
      <c r="AX35" s="105" t="n"/>
      <c r="AY35" s="105" t="n"/>
      <c r="AZ35" s="105" t="n"/>
      <c r="BA35" s="105" t="n"/>
      <c r="BB35" s="105" t="n"/>
      <c r="BC35" s="105" t="n"/>
      <c r="BD35" s="105" t="n"/>
    </row>
    <row r="36">
      <c r="A36" s="97">
        <f>统调负荷24小时!A36</f>
        <v/>
      </c>
      <c r="B36" s="117" t="inlineStr">
        <is>
          <t>日前</t>
        </is>
      </c>
      <c r="C36" s="91">
        <f>IFERROR(AVERAGE(F36:AC36),"")</f>
        <v/>
      </c>
      <c r="D36" s="91">
        <f>IFERROR(MAX(F36:AC36),"")</f>
        <v/>
      </c>
      <c r="E36" s="91">
        <f>IFERROR(MIN(F36:AC36),"")</f>
        <v/>
      </c>
      <c r="F36" s="104">
        <f>IFERROR(AVERAGEIFS(统调负荷!$AB:$AB,统调负荷!$B:$B,F$3,统调负荷!$C:$C,$A36),"")</f>
        <v/>
      </c>
      <c r="G36" s="104">
        <f>IFERROR(AVERAGEIFS(统调负荷!$AB:$AB,统调负荷!$B:$B,G$3,统调负荷!$C:$C,$A36),"")</f>
        <v/>
      </c>
      <c r="H36" s="104">
        <f>IFERROR(AVERAGEIFS(统调负荷!$AB:$AB,统调负荷!$B:$B,H$3,统调负荷!$C:$C,$A36),"")</f>
        <v/>
      </c>
      <c r="I36" s="104">
        <f>IFERROR(AVERAGEIFS(统调负荷!$AB:$AB,统调负荷!$B:$B,I$3,统调负荷!$C:$C,$A36),"")</f>
        <v/>
      </c>
      <c r="J36" s="104">
        <f>IFERROR(AVERAGEIFS(统调负荷!$AB:$AB,统调负荷!$B:$B,J$3,统调负荷!$C:$C,$A36),"")</f>
        <v/>
      </c>
      <c r="K36" s="104">
        <f>IFERROR(AVERAGEIFS(统调负荷!$AB:$AB,统调负荷!$B:$B,K$3,统调负荷!$C:$C,$A36),"")</f>
        <v/>
      </c>
      <c r="L36" s="104">
        <f>IFERROR(AVERAGEIFS(统调负荷!$AB:$AB,统调负荷!$B:$B,L$3,统调负荷!$C:$C,$A36),"")</f>
        <v/>
      </c>
      <c r="M36" s="104">
        <f>IFERROR(AVERAGEIFS(统调负荷!$AB:$AB,统调负荷!$B:$B,M$3,统调负荷!$C:$C,$A36),"")</f>
        <v/>
      </c>
      <c r="N36" s="104">
        <f>IFERROR(AVERAGEIFS(统调负荷!$AB:$AB,统调负荷!$B:$B,N$3,统调负荷!$C:$C,$A36),"")</f>
        <v/>
      </c>
      <c r="O36" s="104">
        <f>IFERROR(AVERAGEIFS(统调负荷!$AB:$AB,统调负荷!$B:$B,O$3,统调负荷!$C:$C,$A36),"")</f>
        <v/>
      </c>
      <c r="P36" s="104">
        <f>IFERROR(AVERAGEIFS(统调负荷!$AB:$AB,统调负荷!$B:$B,P$3,统调负荷!$C:$C,$A36),"")</f>
        <v/>
      </c>
      <c r="Q36" s="104">
        <f>IFERROR(AVERAGEIFS(统调负荷!$AB:$AB,统调负荷!$B:$B,Q$3,统调负荷!$C:$C,$A36),"")</f>
        <v/>
      </c>
      <c r="R36" s="104">
        <f>IFERROR(AVERAGEIFS(统调负荷!$AB:$AB,统调负荷!$B:$B,R$3,统调负荷!$C:$C,$A36),"")</f>
        <v/>
      </c>
      <c r="S36" s="104">
        <f>IFERROR(AVERAGEIFS(统调负荷!$AB:$AB,统调负荷!$B:$B,S$3,统调负荷!$C:$C,$A36),"")</f>
        <v/>
      </c>
      <c r="T36" s="104">
        <f>IFERROR(AVERAGEIFS(统调负荷!$AB:$AB,统调负荷!$B:$B,T$3,统调负荷!$C:$C,$A36),"")</f>
        <v/>
      </c>
      <c r="U36" s="104">
        <f>IFERROR(AVERAGEIFS(统调负荷!$AB:$AB,统调负荷!$B:$B,U$3,统调负荷!$C:$C,$A36),"")</f>
        <v/>
      </c>
      <c r="V36" s="104">
        <f>IFERROR(AVERAGEIFS(统调负荷!$AB:$AB,统调负荷!$B:$B,V$3,统调负荷!$C:$C,$A36),"")</f>
        <v/>
      </c>
      <c r="W36" s="104">
        <f>IFERROR(AVERAGEIFS(统调负荷!$AB:$AB,统调负荷!$B:$B,W$3,统调负荷!$C:$C,$A36),"")</f>
        <v/>
      </c>
      <c r="X36" s="104">
        <f>IFERROR(AVERAGEIFS(统调负荷!$AB:$AB,统调负荷!$B:$B,X$3,统调负荷!$C:$C,$A36),"")</f>
        <v/>
      </c>
      <c r="Y36" s="104">
        <f>IFERROR(AVERAGEIFS(统调负荷!$AB:$AB,统调负荷!$B:$B,Y$3,统调负荷!$C:$C,$A36),"")</f>
        <v/>
      </c>
      <c r="Z36" s="104">
        <f>IFERROR(AVERAGEIFS(统调负荷!$AB:$AB,统调负荷!$B:$B,Z$3,统调负荷!$C:$C,$A36),"")</f>
        <v/>
      </c>
      <c r="AA36" s="104">
        <f>IFERROR(AVERAGEIFS(统调负荷!$AB:$AB,统调负荷!$B:$B,AA$3,统调负荷!$C:$C,$A36),"")</f>
        <v/>
      </c>
      <c r="AB36" s="104">
        <f>IFERROR(AVERAGEIFS(统调负荷!$AB:$AB,统调负荷!$B:$B,AB$3,统调负荷!$C:$C,$A36),"")</f>
        <v/>
      </c>
      <c r="AC36" s="104">
        <f>IFERROR(AVERAGEIFS(统调负荷!$AB:$AB,统调负荷!$B:$B,AC$3,统调负荷!$C:$C,$A36),"")</f>
        <v/>
      </c>
      <c r="AD36" s="22" t="n"/>
      <c r="AE36" s="104">
        <f>IFERROR(AVERAGE(P36:Q36,T36:X36)-AVERAGE(F36:N36),"")</f>
        <v/>
      </c>
      <c r="AG36" s="105">
        <f>AVERAGE(AG4:AG21)</f>
        <v/>
      </c>
      <c r="AH36" s="105">
        <f>AVERAGE(AH4:AH21)</f>
        <v/>
      </c>
      <c r="AI36" s="105">
        <f>AVERAGE(AI4:AI21)</f>
        <v/>
      </c>
      <c r="AJ36" s="105">
        <f>AVERAGE(AJ4:AJ21)</f>
        <v/>
      </c>
      <c r="AK36" s="105">
        <f>AVERAGE(AK4:AK21)</f>
        <v/>
      </c>
      <c r="AL36" s="105">
        <f>AVERAGE(AL4:AL21)</f>
        <v/>
      </c>
      <c r="AM36" s="105">
        <f>AVERAGE(AM4:AM21)</f>
        <v/>
      </c>
      <c r="AN36" s="105">
        <f>AVERAGE(AN4:AN21)</f>
        <v/>
      </c>
      <c r="AO36" s="105">
        <f>AVERAGE(AO4:AO21)</f>
        <v/>
      </c>
      <c r="AP36" s="105">
        <f>AVERAGE(AP4:AP21)</f>
        <v/>
      </c>
      <c r="AQ36" s="105">
        <f>AVERAGE(AQ4:AQ21)</f>
        <v/>
      </c>
      <c r="AR36" s="105">
        <f>AVERAGE(AR4:AR21)</f>
        <v/>
      </c>
      <c r="AS36" s="105">
        <f>AVERAGE(AS4:AS21)</f>
        <v/>
      </c>
      <c r="AT36" s="105">
        <f>AVERAGE(AT4:AT21)</f>
        <v/>
      </c>
      <c r="AU36" s="105">
        <f>AVERAGE(AU4:AU21)</f>
        <v/>
      </c>
      <c r="AV36" s="105">
        <f>AVERAGE(AV4:AV21)</f>
        <v/>
      </c>
      <c r="AW36" s="105">
        <f>AVERAGE(AW4:AW21)</f>
        <v/>
      </c>
      <c r="AX36" s="105">
        <f>AVERAGE(AX4:AX21)</f>
        <v/>
      </c>
      <c r="AY36" s="105">
        <f>AVERAGE(AY4:AY21)</f>
        <v/>
      </c>
      <c r="AZ36" s="105">
        <f>AVERAGE(AZ4:AZ21)</f>
        <v/>
      </c>
      <c r="BA36" s="105">
        <f>AVERAGE(BA4:BA21)</f>
        <v/>
      </c>
      <c r="BB36" s="105">
        <f>AVERAGE(BB4:BB21)</f>
        <v/>
      </c>
      <c r="BC36" s="105">
        <f>AVERAGE(BC4:BC21)</f>
        <v/>
      </c>
      <c r="BD36" s="105">
        <f>AVERAGE(BD4:BD21)</f>
        <v/>
      </c>
    </row>
    <row r="37">
      <c r="A37" s="97">
        <f>统调负荷24小时!A37</f>
        <v/>
      </c>
      <c r="B37" s="117" t="inlineStr">
        <is>
          <t>实时</t>
        </is>
      </c>
      <c r="C37" s="91">
        <f>IFERROR(AVERAGE(F37:AC37),"")</f>
        <v/>
      </c>
      <c r="D37" s="91">
        <f>IFERROR(MAX(F37:AC37),"")</f>
        <v/>
      </c>
      <c r="E37" s="91">
        <f>IFERROR(MIN(F37:AC37),"")</f>
        <v/>
      </c>
      <c r="F37" s="104">
        <f>IFERROR(AVERAGEIFS(统调负荷!$AC:$AC,统调负荷!$B:$B,F$3,统调负荷!$C:$C,$A37),"")</f>
        <v/>
      </c>
      <c r="G37" s="104">
        <f>IFERROR(AVERAGEIFS(统调负荷!$AC:$AC,统调负荷!$B:$B,G$3,统调负荷!$C:$C,$A37),"")</f>
        <v/>
      </c>
      <c r="H37" s="104">
        <f>IFERROR(AVERAGEIFS(统调负荷!$AC:$AC,统调负荷!$B:$B,H$3,统调负荷!$C:$C,$A37),"")</f>
        <v/>
      </c>
      <c r="I37" s="104">
        <f>IFERROR(AVERAGEIFS(统调负荷!$AC:$AC,统调负荷!$B:$B,I$3,统调负荷!$C:$C,$A37),"")</f>
        <v/>
      </c>
      <c r="J37" s="104">
        <f>IFERROR(AVERAGEIFS(统调负荷!$AC:$AC,统调负荷!$B:$B,J$3,统调负荷!$C:$C,$A37),"")</f>
        <v/>
      </c>
      <c r="K37" s="104">
        <f>IFERROR(AVERAGEIFS(统调负荷!$AC:$AC,统调负荷!$B:$B,K$3,统调负荷!$C:$C,$A37),"")</f>
        <v/>
      </c>
      <c r="L37" s="104">
        <f>IFERROR(AVERAGEIFS(统调负荷!$AC:$AC,统调负荷!$B:$B,L$3,统调负荷!$C:$C,$A37),"")</f>
        <v/>
      </c>
      <c r="M37" s="104">
        <f>IFERROR(AVERAGEIFS(统调负荷!$AC:$AC,统调负荷!$B:$B,M$3,统调负荷!$C:$C,$A37),"")</f>
        <v/>
      </c>
      <c r="N37" s="104">
        <f>IFERROR(AVERAGEIFS(统调负荷!$AC:$AC,统调负荷!$B:$B,N$3,统调负荷!$C:$C,$A37),"")</f>
        <v/>
      </c>
      <c r="O37" s="104">
        <f>IFERROR(AVERAGEIFS(统调负荷!$AC:$AC,统调负荷!$B:$B,O$3,统调负荷!$C:$C,$A37),"")</f>
        <v/>
      </c>
      <c r="P37" s="104">
        <f>IFERROR(AVERAGEIFS(统调负荷!$AC:$AC,统调负荷!$B:$B,P$3,统调负荷!$C:$C,$A37),"")</f>
        <v/>
      </c>
      <c r="Q37" s="104">
        <f>IFERROR(AVERAGEIFS(统调负荷!$AC:$AC,统调负荷!$B:$B,Q$3,统调负荷!$C:$C,$A37),"")</f>
        <v/>
      </c>
      <c r="R37" s="104">
        <f>IFERROR(AVERAGEIFS(统调负荷!$AC:$AC,统调负荷!$B:$B,R$3,统调负荷!$C:$C,$A37),"")</f>
        <v/>
      </c>
      <c r="S37" s="104">
        <f>IFERROR(AVERAGEIFS(统调负荷!$AC:$AC,统调负荷!$B:$B,S$3,统调负荷!$C:$C,$A37),"")</f>
        <v/>
      </c>
      <c r="T37" s="104">
        <f>IFERROR(AVERAGEIFS(统调负荷!$AC:$AC,统调负荷!$B:$B,T$3,统调负荷!$C:$C,$A37),"")</f>
        <v/>
      </c>
      <c r="U37" s="104">
        <f>IFERROR(AVERAGEIFS(统调负荷!$AC:$AC,统调负荷!$B:$B,U$3,统调负荷!$C:$C,$A37),"")</f>
        <v/>
      </c>
      <c r="V37" s="104">
        <f>IFERROR(AVERAGEIFS(统调负荷!$AC:$AC,统调负荷!$B:$B,V$3,统调负荷!$C:$C,$A37),"")</f>
        <v/>
      </c>
      <c r="W37" s="104">
        <f>IFERROR(AVERAGEIFS(统调负荷!$AC:$AC,统调负荷!$B:$B,W$3,统调负荷!$C:$C,$A37),"")</f>
        <v/>
      </c>
      <c r="X37" s="104">
        <f>IFERROR(AVERAGEIFS(统调负荷!$AC:$AC,统调负荷!$B:$B,X$3,统调负荷!$C:$C,$A37),"")</f>
        <v/>
      </c>
      <c r="Y37" s="104">
        <f>IFERROR(AVERAGEIFS(统调负荷!$AC:$AC,统调负荷!$B:$B,Y$3,统调负荷!$C:$C,$A37),"")</f>
        <v/>
      </c>
      <c r="Z37" s="104">
        <f>IFERROR(AVERAGEIFS(统调负荷!$AC:$AC,统调负荷!$B:$B,Z$3,统调负荷!$C:$C,$A37),"")</f>
        <v/>
      </c>
      <c r="AA37" s="104">
        <f>IFERROR(AVERAGEIFS(统调负荷!$AC:$AC,统调负荷!$B:$B,AA$3,统调负荷!$C:$C,$A37),"")</f>
        <v/>
      </c>
      <c r="AB37" s="104">
        <f>IFERROR(AVERAGEIFS(统调负荷!$AC:$AC,统调负荷!$B:$B,AB$3,统调负荷!$C:$C,$A37),"")</f>
        <v/>
      </c>
      <c r="AC37" s="104">
        <f>IFERROR(AVERAGEIFS(统调负荷!$AC:$AC,统调负荷!$B:$B,AC$3,统调负荷!$C:$C,$A37),"")</f>
        <v/>
      </c>
      <c r="AD37" s="22" t="n"/>
      <c r="AE37" s="104">
        <f>IFERROR(AVERAGE(P37:Q37,T37:X37)-AVERAGE(F37:N37),"")</f>
        <v/>
      </c>
      <c r="AG37" s="105" t="n"/>
      <c r="AH37" s="105" t="n"/>
      <c r="AI37" s="105" t="n"/>
      <c r="AJ37" s="105" t="n"/>
      <c r="AK37" s="105" t="n"/>
      <c r="AL37" s="105" t="n"/>
      <c r="AM37" s="105" t="n"/>
      <c r="AN37" s="105" t="n"/>
      <c r="AO37" s="105" t="n"/>
      <c r="AP37" s="105" t="n"/>
      <c r="AQ37" s="105" t="n"/>
      <c r="AR37" s="105" t="n"/>
      <c r="AS37" s="105" t="n"/>
      <c r="AT37" s="105" t="n"/>
      <c r="AU37" s="105" t="n"/>
      <c r="AV37" s="105" t="n"/>
      <c r="AW37" s="105" t="n"/>
      <c r="AX37" s="105" t="n"/>
      <c r="AY37" s="105" t="n"/>
      <c r="AZ37" s="105" t="n"/>
      <c r="BA37" s="105" t="n"/>
      <c r="BB37" s="105" t="n"/>
      <c r="BC37" s="105" t="n"/>
      <c r="BD37" s="105" t="n"/>
    </row>
    <row r="38">
      <c r="A38" s="97">
        <f>统调负荷24小时!A38</f>
        <v/>
      </c>
      <c r="B38" s="117" t="inlineStr">
        <is>
          <t>日前</t>
        </is>
      </c>
      <c r="C38" s="91">
        <f>IFERROR(AVERAGE(F38:AC38),"")</f>
        <v/>
      </c>
      <c r="D38" s="91">
        <f>IFERROR(MAX(F38:AC38),"")</f>
        <v/>
      </c>
      <c r="E38" s="91">
        <f>IFERROR(MIN(F38:AC38),"")</f>
        <v/>
      </c>
      <c r="F38" s="104">
        <f>IFERROR(AVERAGEIFS(统调负荷!$AB:$AB,统调负荷!$B:$B,F$3,统调负荷!$C:$C,$A38),"")</f>
        <v/>
      </c>
      <c r="G38" s="104">
        <f>IFERROR(AVERAGEIFS(统调负荷!$AB:$AB,统调负荷!$B:$B,G$3,统调负荷!$C:$C,$A38),"")</f>
        <v/>
      </c>
      <c r="H38" s="104">
        <f>IFERROR(AVERAGEIFS(统调负荷!$AB:$AB,统调负荷!$B:$B,H$3,统调负荷!$C:$C,$A38),"")</f>
        <v/>
      </c>
      <c r="I38" s="104">
        <f>IFERROR(AVERAGEIFS(统调负荷!$AB:$AB,统调负荷!$B:$B,I$3,统调负荷!$C:$C,$A38),"")</f>
        <v/>
      </c>
      <c r="J38" s="104">
        <f>IFERROR(AVERAGEIFS(统调负荷!$AB:$AB,统调负荷!$B:$B,J$3,统调负荷!$C:$C,$A38),"")</f>
        <v/>
      </c>
      <c r="K38" s="104">
        <f>IFERROR(AVERAGEIFS(统调负荷!$AB:$AB,统调负荷!$B:$B,K$3,统调负荷!$C:$C,$A38),"")</f>
        <v/>
      </c>
      <c r="L38" s="104">
        <f>IFERROR(AVERAGEIFS(统调负荷!$AB:$AB,统调负荷!$B:$B,L$3,统调负荷!$C:$C,$A38),"")</f>
        <v/>
      </c>
      <c r="M38" s="104">
        <f>IFERROR(AVERAGEIFS(统调负荷!$AB:$AB,统调负荷!$B:$B,M$3,统调负荷!$C:$C,$A38),"")</f>
        <v/>
      </c>
      <c r="N38" s="104">
        <f>IFERROR(AVERAGEIFS(统调负荷!$AB:$AB,统调负荷!$B:$B,N$3,统调负荷!$C:$C,$A38),"")</f>
        <v/>
      </c>
      <c r="O38" s="104">
        <f>IFERROR(AVERAGEIFS(统调负荷!$AB:$AB,统调负荷!$B:$B,O$3,统调负荷!$C:$C,$A38),"")</f>
        <v/>
      </c>
      <c r="P38" s="104">
        <f>IFERROR(AVERAGEIFS(统调负荷!$AB:$AB,统调负荷!$B:$B,P$3,统调负荷!$C:$C,$A38),"")</f>
        <v/>
      </c>
      <c r="Q38" s="104">
        <f>IFERROR(AVERAGEIFS(统调负荷!$AB:$AB,统调负荷!$B:$B,Q$3,统调负荷!$C:$C,$A38),"")</f>
        <v/>
      </c>
      <c r="R38" s="104">
        <f>IFERROR(AVERAGEIFS(统调负荷!$AB:$AB,统调负荷!$B:$B,R$3,统调负荷!$C:$C,$A38),"")</f>
        <v/>
      </c>
      <c r="S38" s="104">
        <f>IFERROR(AVERAGEIFS(统调负荷!$AB:$AB,统调负荷!$B:$B,S$3,统调负荷!$C:$C,$A38),"")</f>
        <v/>
      </c>
      <c r="T38" s="104">
        <f>IFERROR(AVERAGEIFS(统调负荷!$AB:$AB,统调负荷!$B:$B,T$3,统调负荷!$C:$C,$A38),"")</f>
        <v/>
      </c>
      <c r="U38" s="104">
        <f>IFERROR(AVERAGEIFS(统调负荷!$AB:$AB,统调负荷!$B:$B,U$3,统调负荷!$C:$C,$A38),"")</f>
        <v/>
      </c>
      <c r="V38" s="104">
        <f>IFERROR(AVERAGEIFS(统调负荷!$AB:$AB,统调负荷!$B:$B,V$3,统调负荷!$C:$C,$A38),"")</f>
        <v/>
      </c>
      <c r="W38" s="104">
        <f>IFERROR(AVERAGEIFS(统调负荷!$AB:$AB,统调负荷!$B:$B,W$3,统调负荷!$C:$C,$A38),"")</f>
        <v/>
      </c>
      <c r="X38" s="104">
        <f>IFERROR(AVERAGEIFS(统调负荷!$AB:$AB,统调负荷!$B:$B,X$3,统调负荷!$C:$C,$A38),"")</f>
        <v/>
      </c>
      <c r="Y38" s="104">
        <f>IFERROR(AVERAGEIFS(统调负荷!$AB:$AB,统调负荷!$B:$B,Y$3,统调负荷!$C:$C,$A38),"")</f>
        <v/>
      </c>
      <c r="Z38" s="104">
        <f>IFERROR(AVERAGEIFS(统调负荷!$AB:$AB,统调负荷!$B:$B,Z$3,统调负荷!$C:$C,$A38),"")</f>
        <v/>
      </c>
      <c r="AA38" s="104">
        <f>IFERROR(AVERAGEIFS(统调负荷!$AB:$AB,统调负荷!$B:$B,AA$3,统调负荷!$C:$C,$A38),"")</f>
        <v/>
      </c>
      <c r="AB38" s="104">
        <f>IFERROR(AVERAGEIFS(统调负荷!$AB:$AB,统调负荷!$B:$B,AB$3,统调负荷!$C:$C,$A38),"")</f>
        <v/>
      </c>
      <c r="AC38" s="104">
        <f>IFERROR(AVERAGEIFS(统调负荷!$AB:$AB,统调负荷!$B:$B,AC$3,统调负荷!$C:$C,$A38),"")</f>
        <v/>
      </c>
      <c r="AD38" s="22" t="n"/>
      <c r="AE38" s="104">
        <f>IFERROR(AVERAGE(P38:Q38,T38:X38)-AVERAGE(F38:N38),"")</f>
        <v/>
      </c>
      <c r="AG38" s="105" t="n"/>
      <c r="AH38" s="105" t="n"/>
      <c r="AI38" s="105" t="n"/>
      <c r="AJ38" s="105" t="n"/>
      <c r="AK38" s="105" t="n"/>
      <c r="AL38" s="105" t="n"/>
      <c r="AM38" s="105" t="n"/>
      <c r="AN38" s="105" t="n"/>
      <c r="AO38" s="105" t="n"/>
      <c r="AP38" s="105" t="n"/>
      <c r="AQ38" s="105" t="n"/>
      <c r="AR38" s="105" t="n"/>
      <c r="AS38" s="105" t="n"/>
      <c r="AT38" s="105" t="n"/>
      <c r="AU38" s="105" t="n"/>
      <c r="AV38" s="105" t="n"/>
      <c r="AW38" s="105" t="n"/>
      <c r="AX38" s="105" t="n"/>
      <c r="AY38" s="105" t="n"/>
      <c r="AZ38" s="105" t="n"/>
      <c r="BA38" s="105" t="n"/>
      <c r="BB38" s="105" t="n"/>
      <c r="BC38" s="105" t="n"/>
      <c r="BD38" s="105" t="n"/>
    </row>
    <row r="39">
      <c r="A39" s="97">
        <f>统调负荷24小时!A39</f>
        <v/>
      </c>
      <c r="B39" s="117" t="inlineStr">
        <is>
          <t>实时</t>
        </is>
      </c>
      <c r="C39" s="91">
        <f>IFERROR(AVERAGE(F39:AC39),"")</f>
        <v/>
      </c>
      <c r="D39" s="91">
        <f>IFERROR(MAX(F39:AC39),"")</f>
        <v/>
      </c>
      <c r="E39" s="91">
        <f>IFERROR(MIN(F39:AC39),"")</f>
        <v/>
      </c>
      <c r="F39" s="104">
        <f>IFERROR(AVERAGEIFS(统调负荷!$AC:$AC,统调负荷!$B:$B,F$3,统调负荷!$C:$C,$A39),"")</f>
        <v/>
      </c>
      <c r="G39" s="104">
        <f>IFERROR(AVERAGEIFS(统调负荷!$AC:$AC,统调负荷!$B:$B,G$3,统调负荷!$C:$C,$A39),"")</f>
        <v/>
      </c>
      <c r="H39" s="104">
        <f>IFERROR(AVERAGEIFS(统调负荷!$AC:$AC,统调负荷!$B:$B,H$3,统调负荷!$C:$C,$A39),"")</f>
        <v/>
      </c>
      <c r="I39" s="104">
        <f>IFERROR(AVERAGEIFS(统调负荷!$AC:$AC,统调负荷!$B:$B,I$3,统调负荷!$C:$C,$A39),"")</f>
        <v/>
      </c>
      <c r="J39" s="104">
        <f>IFERROR(AVERAGEIFS(统调负荷!$AC:$AC,统调负荷!$B:$B,J$3,统调负荷!$C:$C,$A39),"")</f>
        <v/>
      </c>
      <c r="K39" s="104">
        <f>IFERROR(AVERAGEIFS(统调负荷!$AC:$AC,统调负荷!$B:$B,K$3,统调负荷!$C:$C,$A39),"")</f>
        <v/>
      </c>
      <c r="L39" s="104">
        <f>IFERROR(AVERAGEIFS(统调负荷!$AC:$AC,统调负荷!$B:$B,L$3,统调负荷!$C:$C,$A39),"")</f>
        <v/>
      </c>
      <c r="M39" s="104">
        <f>IFERROR(AVERAGEIFS(统调负荷!$AC:$AC,统调负荷!$B:$B,M$3,统调负荷!$C:$C,$A39),"")</f>
        <v/>
      </c>
      <c r="N39" s="104">
        <f>IFERROR(AVERAGEIFS(统调负荷!$AC:$AC,统调负荷!$B:$B,N$3,统调负荷!$C:$C,$A39),"")</f>
        <v/>
      </c>
      <c r="O39" s="104">
        <f>IFERROR(AVERAGEIFS(统调负荷!$AC:$AC,统调负荷!$B:$B,O$3,统调负荷!$C:$C,$A39),"")</f>
        <v/>
      </c>
      <c r="P39" s="104">
        <f>IFERROR(AVERAGEIFS(统调负荷!$AC:$AC,统调负荷!$B:$B,P$3,统调负荷!$C:$C,$A39),"")</f>
        <v/>
      </c>
      <c r="Q39" s="104">
        <f>IFERROR(AVERAGEIFS(统调负荷!$AC:$AC,统调负荷!$B:$B,Q$3,统调负荷!$C:$C,$A39),"")</f>
        <v/>
      </c>
      <c r="R39" s="104">
        <f>IFERROR(AVERAGEIFS(统调负荷!$AC:$AC,统调负荷!$B:$B,R$3,统调负荷!$C:$C,$A39),"")</f>
        <v/>
      </c>
      <c r="S39" s="104">
        <f>IFERROR(AVERAGEIFS(统调负荷!$AC:$AC,统调负荷!$B:$B,S$3,统调负荷!$C:$C,$A39),"")</f>
        <v/>
      </c>
      <c r="T39" s="104">
        <f>IFERROR(AVERAGEIFS(统调负荷!$AC:$AC,统调负荷!$B:$B,T$3,统调负荷!$C:$C,$A39),"")</f>
        <v/>
      </c>
      <c r="U39" s="104">
        <f>IFERROR(AVERAGEIFS(统调负荷!$AC:$AC,统调负荷!$B:$B,U$3,统调负荷!$C:$C,$A39),"")</f>
        <v/>
      </c>
      <c r="V39" s="104">
        <f>IFERROR(AVERAGEIFS(统调负荷!$AC:$AC,统调负荷!$B:$B,V$3,统调负荷!$C:$C,$A39),"")</f>
        <v/>
      </c>
      <c r="W39" s="104">
        <f>IFERROR(AVERAGEIFS(统调负荷!$AC:$AC,统调负荷!$B:$B,W$3,统调负荷!$C:$C,$A39),"")</f>
        <v/>
      </c>
      <c r="X39" s="104">
        <f>IFERROR(AVERAGEIFS(统调负荷!$AC:$AC,统调负荷!$B:$B,X$3,统调负荷!$C:$C,$A39),"")</f>
        <v/>
      </c>
      <c r="Y39" s="104">
        <f>IFERROR(AVERAGEIFS(统调负荷!$AC:$AC,统调负荷!$B:$B,Y$3,统调负荷!$C:$C,$A39),"")</f>
        <v/>
      </c>
      <c r="Z39" s="104">
        <f>IFERROR(AVERAGEIFS(统调负荷!$AC:$AC,统调负荷!$B:$B,Z$3,统调负荷!$C:$C,$A39),"")</f>
        <v/>
      </c>
      <c r="AA39" s="104">
        <f>IFERROR(AVERAGEIFS(统调负荷!$AC:$AC,统调负荷!$B:$B,AA$3,统调负荷!$C:$C,$A39),"")</f>
        <v/>
      </c>
      <c r="AB39" s="104">
        <f>IFERROR(AVERAGEIFS(统调负荷!$AC:$AC,统调负荷!$B:$B,AB$3,统调负荷!$C:$C,$A39),"")</f>
        <v/>
      </c>
      <c r="AC39" s="104">
        <f>IFERROR(AVERAGEIFS(统调负荷!$AC:$AC,统调负荷!$B:$B,AC$3,统调负荷!$C:$C,$A39),"")</f>
        <v/>
      </c>
      <c r="AD39" s="22" t="n"/>
      <c r="AE39" s="104">
        <f>IFERROR(AVERAGE(P39:Q39,T39:X39)-AVERAGE(F39:N39),"")</f>
        <v/>
      </c>
      <c r="AG39" s="105" t="n"/>
      <c r="AH39" s="105" t="n"/>
      <c r="AI39" s="105" t="n"/>
      <c r="AJ39" s="105" t="n"/>
      <c r="AK39" s="105" t="n"/>
      <c r="AL39" s="105" t="n"/>
      <c r="AM39" s="105" t="n"/>
      <c r="AN39" s="105" t="n"/>
      <c r="AO39" s="105" t="n"/>
      <c r="AP39" s="105" t="n"/>
      <c r="AQ39" s="105" t="n"/>
      <c r="AR39" s="105" t="n"/>
      <c r="AS39" s="105" t="n"/>
      <c r="AT39" s="105" t="n"/>
      <c r="AU39" s="105" t="n"/>
      <c r="AV39" s="105" t="n"/>
      <c r="AW39" s="105" t="n"/>
      <c r="AX39" s="105" t="n"/>
      <c r="AY39" s="105" t="n"/>
      <c r="AZ39" s="105" t="n"/>
      <c r="BA39" s="105" t="n"/>
      <c r="BB39" s="105" t="n"/>
      <c r="BC39" s="105" t="n"/>
      <c r="BD39" s="105" t="n"/>
    </row>
    <row r="40">
      <c r="A40" s="97">
        <f>统调负荷24小时!A40</f>
        <v/>
      </c>
      <c r="B40" s="117" t="inlineStr">
        <is>
          <t>日前</t>
        </is>
      </c>
      <c r="C40" s="91">
        <f>IFERROR(AVERAGE(F40:AC40),"")</f>
        <v/>
      </c>
      <c r="D40" s="91">
        <f>IFERROR(MAX(F40:AC40),"")</f>
        <v/>
      </c>
      <c r="E40" s="91">
        <f>IFERROR(MIN(F40:AC40),"")</f>
        <v/>
      </c>
      <c r="F40" s="104">
        <f>IFERROR(AVERAGEIFS(统调负荷!$AB:$AB,统调负荷!$B:$B,F$3,统调负荷!$C:$C,$A40),"")</f>
        <v/>
      </c>
      <c r="G40" s="104">
        <f>IFERROR(AVERAGEIFS(统调负荷!$AB:$AB,统调负荷!$B:$B,G$3,统调负荷!$C:$C,$A40),"")</f>
        <v/>
      </c>
      <c r="H40" s="104">
        <f>IFERROR(AVERAGEIFS(统调负荷!$AB:$AB,统调负荷!$B:$B,H$3,统调负荷!$C:$C,$A40),"")</f>
        <v/>
      </c>
      <c r="I40" s="104">
        <f>IFERROR(AVERAGEIFS(统调负荷!$AB:$AB,统调负荷!$B:$B,I$3,统调负荷!$C:$C,$A40),"")</f>
        <v/>
      </c>
      <c r="J40" s="104">
        <f>IFERROR(AVERAGEIFS(统调负荷!$AB:$AB,统调负荷!$B:$B,J$3,统调负荷!$C:$C,$A40),"")</f>
        <v/>
      </c>
      <c r="K40" s="104">
        <f>IFERROR(AVERAGEIFS(统调负荷!$AB:$AB,统调负荷!$B:$B,K$3,统调负荷!$C:$C,$A40),"")</f>
        <v/>
      </c>
      <c r="L40" s="104">
        <f>IFERROR(AVERAGEIFS(统调负荷!$AB:$AB,统调负荷!$B:$B,L$3,统调负荷!$C:$C,$A40),"")</f>
        <v/>
      </c>
      <c r="M40" s="104">
        <f>IFERROR(AVERAGEIFS(统调负荷!$AB:$AB,统调负荷!$B:$B,M$3,统调负荷!$C:$C,$A40),"")</f>
        <v/>
      </c>
      <c r="N40" s="104">
        <f>IFERROR(AVERAGEIFS(统调负荷!$AB:$AB,统调负荷!$B:$B,N$3,统调负荷!$C:$C,$A40),"")</f>
        <v/>
      </c>
      <c r="O40" s="104">
        <f>IFERROR(AVERAGEIFS(统调负荷!$AB:$AB,统调负荷!$B:$B,O$3,统调负荷!$C:$C,$A40),"")</f>
        <v/>
      </c>
      <c r="P40" s="104">
        <f>IFERROR(AVERAGEIFS(统调负荷!$AB:$AB,统调负荷!$B:$B,P$3,统调负荷!$C:$C,$A40),"")</f>
        <v/>
      </c>
      <c r="Q40" s="104">
        <f>IFERROR(AVERAGEIFS(统调负荷!$AB:$AB,统调负荷!$B:$B,Q$3,统调负荷!$C:$C,$A40),"")</f>
        <v/>
      </c>
      <c r="R40" s="104">
        <f>IFERROR(AVERAGEIFS(统调负荷!$AB:$AB,统调负荷!$B:$B,R$3,统调负荷!$C:$C,$A40),"")</f>
        <v/>
      </c>
      <c r="S40" s="104">
        <f>IFERROR(AVERAGEIFS(统调负荷!$AB:$AB,统调负荷!$B:$B,S$3,统调负荷!$C:$C,$A40),"")</f>
        <v/>
      </c>
      <c r="T40" s="104">
        <f>IFERROR(AVERAGEIFS(统调负荷!$AB:$AB,统调负荷!$B:$B,T$3,统调负荷!$C:$C,$A40),"")</f>
        <v/>
      </c>
      <c r="U40" s="104">
        <f>IFERROR(AVERAGEIFS(统调负荷!$AB:$AB,统调负荷!$B:$B,U$3,统调负荷!$C:$C,$A40),"")</f>
        <v/>
      </c>
      <c r="V40" s="104">
        <f>IFERROR(AVERAGEIFS(统调负荷!$AB:$AB,统调负荷!$B:$B,V$3,统调负荷!$C:$C,$A40),"")</f>
        <v/>
      </c>
      <c r="W40" s="104">
        <f>IFERROR(AVERAGEIFS(统调负荷!$AB:$AB,统调负荷!$B:$B,W$3,统调负荷!$C:$C,$A40),"")</f>
        <v/>
      </c>
      <c r="X40" s="104">
        <f>IFERROR(AVERAGEIFS(统调负荷!$AB:$AB,统调负荷!$B:$B,X$3,统调负荷!$C:$C,$A40),"")</f>
        <v/>
      </c>
      <c r="Y40" s="104">
        <f>IFERROR(AVERAGEIFS(统调负荷!$AB:$AB,统调负荷!$B:$B,Y$3,统调负荷!$C:$C,$A40),"")</f>
        <v/>
      </c>
      <c r="Z40" s="104">
        <f>IFERROR(AVERAGEIFS(统调负荷!$AB:$AB,统调负荷!$B:$B,Z$3,统调负荷!$C:$C,$A40),"")</f>
        <v/>
      </c>
      <c r="AA40" s="104">
        <f>IFERROR(AVERAGEIFS(统调负荷!$AB:$AB,统调负荷!$B:$B,AA$3,统调负荷!$C:$C,$A40),"")</f>
        <v/>
      </c>
      <c r="AB40" s="104">
        <f>IFERROR(AVERAGEIFS(统调负荷!$AB:$AB,统调负荷!$B:$B,AB$3,统调负荷!$C:$C,$A40),"")</f>
        <v/>
      </c>
      <c r="AC40" s="104">
        <f>IFERROR(AVERAGEIFS(统调负荷!$AB:$AB,统调负荷!$B:$B,AC$3,统调负荷!$C:$C,$A40),"")</f>
        <v/>
      </c>
      <c r="AD40" s="22" t="n"/>
      <c r="AE40" s="104">
        <f>IFERROR(AVERAGE(P40:Q40,T40:X40)-AVERAGE(F40:N40),"")</f>
        <v/>
      </c>
      <c r="AG40" s="105" t="n"/>
      <c r="AH40" s="105" t="n"/>
      <c r="AI40" s="105" t="n"/>
      <c r="AJ40" s="105" t="n"/>
      <c r="AK40" s="105" t="n"/>
      <c r="AL40" s="105" t="n"/>
      <c r="AM40" s="105" t="n"/>
      <c r="AN40" s="105" t="n"/>
      <c r="AO40" s="105" t="n"/>
      <c r="AP40" s="105" t="n"/>
      <c r="AQ40" s="105" t="n"/>
      <c r="AR40" s="105" t="n"/>
      <c r="AS40" s="105" t="n"/>
      <c r="AT40" s="105" t="n"/>
      <c r="AU40" s="105" t="n"/>
      <c r="AV40" s="105" t="n"/>
      <c r="AW40" s="105" t="n"/>
      <c r="AX40" s="105" t="n"/>
      <c r="AY40" s="105" t="n"/>
      <c r="AZ40" s="105" t="n"/>
      <c r="BA40" s="105" t="n"/>
      <c r="BB40" s="105" t="n"/>
      <c r="BC40" s="105" t="n"/>
      <c r="BD40" s="105" t="n"/>
    </row>
    <row r="41">
      <c r="A41" s="97">
        <f>统调负荷24小时!A41</f>
        <v/>
      </c>
      <c r="B41" s="117" t="inlineStr">
        <is>
          <t>实时</t>
        </is>
      </c>
      <c r="C41" s="91">
        <f>IFERROR(AVERAGE(F41:AC41),"")</f>
        <v/>
      </c>
      <c r="D41" s="91">
        <f>IFERROR(MAX(F41:AC41),"")</f>
        <v/>
      </c>
      <c r="E41" s="91">
        <f>IFERROR(MIN(F41:AC41),"")</f>
        <v/>
      </c>
      <c r="F41" s="104">
        <f>IFERROR(AVERAGEIFS(统调负荷!$AC:$AC,统调负荷!$B:$B,F$3,统调负荷!$C:$C,$A41),"")</f>
        <v/>
      </c>
      <c r="G41" s="104">
        <f>IFERROR(AVERAGEIFS(统调负荷!$AC:$AC,统调负荷!$B:$B,G$3,统调负荷!$C:$C,$A41),"")</f>
        <v/>
      </c>
      <c r="H41" s="104">
        <f>IFERROR(AVERAGEIFS(统调负荷!$AC:$AC,统调负荷!$B:$B,H$3,统调负荷!$C:$C,$A41),"")</f>
        <v/>
      </c>
      <c r="I41" s="104">
        <f>IFERROR(AVERAGEIFS(统调负荷!$AC:$AC,统调负荷!$B:$B,I$3,统调负荷!$C:$C,$A41),"")</f>
        <v/>
      </c>
      <c r="J41" s="104">
        <f>IFERROR(AVERAGEIFS(统调负荷!$AC:$AC,统调负荷!$B:$B,J$3,统调负荷!$C:$C,$A41),"")</f>
        <v/>
      </c>
      <c r="K41" s="104">
        <f>IFERROR(AVERAGEIFS(统调负荷!$AC:$AC,统调负荷!$B:$B,K$3,统调负荷!$C:$C,$A41),"")</f>
        <v/>
      </c>
      <c r="L41" s="104">
        <f>IFERROR(AVERAGEIFS(统调负荷!$AC:$AC,统调负荷!$B:$B,L$3,统调负荷!$C:$C,$A41),"")</f>
        <v/>
      </c>
      <c r="M41" s="104">
        <f>IFERROR(AVERAGEIFS(统调负荷!$AC:$AC,统调负荷!$B:$B,M$3,统调负荷!$C:$C,$A41),"")</f>
        <v/>
      </c>
      <c r="N41" s="104">
        <f>IFERROR(AVERAGEIFS(统调负荷!$AC:$AC,统调负荷!$B:$B,N$3,统调负荷!$C:$C,$A41),"")</f>
        <v/>
      </c>
      <c r="O41" s="104">
        <f>IFERROR(AVERAGEIFS(统调负荷!$AC:$AC,统调负荷!$B:$B,O$3,统调负荷!$C:$C,$A41),"")</f>
        <v/>
      </c>
      <c r="P41" s="104">
        <f>IFERROR(AVERAGEIFS(统调负荷!$AC:$AC,统调负荷!$B:$B,P$3,统调负荷!$C:$C,$A41),"")</f>
        <v/>
      </c>
      <c r="Q41" s="104">
        <f>IFERROR(AVERAGEIFS(统调负荷!$AC:$AC,统调负荷!$B:$B,Q$3,统调负荷!$C:$C,$A41),"")</f>
        <v/>
      </c>
      <c r="R41" s="104">
        <f>IFERROR(AVERAGEIFS(统调负荷!$AC:$AC,统调负荷!$B:$B,R$3,统调负荷!$C:$C,$A41),"")</f>
        <v/>
      </c>
      <c r="S41" s="104">
        <f>IFERROR(AVERAGEIFS(统调负荷!$AC:$AC,统调负荷!$B:$B,S$3,统调负荷!$C:$C,$A41),"")</f>
        <v/>
      </c>
      <c r="T41" s="104">
        <f>IFERROR(AVERAGEIFS(统调负荷!$AC:$AC,统调负荷!$B:$B,T$3,统调负荷!$C:$C,$A41),"")</f>
        <v/>
      </c>
      <c r="U41" s="104">
        <f>IFERROR(AVERAGEIFS(统调负荷!$AC:$AC,统调负荷!$B:$B,U$3,统调负荷!$C:$C,$A41),"")</f>
        <v/>
      </c>
      <c r="V41" s="104">
        <f>IFERROR(AVERAGEIFS(统调负荷!$AC:$AC,统调负荷!$B:$B,V$3,统调负荷!$C:$C,$A41),"")</f>
        <v/>
      </c>
      <c r="W41" s="104">
        <f>IFERROR(AVERAGEIFS(统调负荷!$AC:$AC,统调负荷!$B:$B,W$3,统调负荷!$C:$C,$A41),"")</f>
        <v/>
      </c>
      <c r="X41" s="104">
        <f>IFERROR(AVERAGEIFS(统调负荷!$AC:$AC,统调负荷!$B:$B,X$3,统调负荷!$C:$C,$A41),"")</f>
        <v/>
      </c>
      <c r="Y41" s="104">
        <f>IFERROR(AVERAGEIFS(统调负荷!$AC:$AC,统调负荷!$B:$B,Y$3,统调负荷!$C:$C,$A41),"")</f>
        <v/>
      </c>
      <c r="Z41" s="104">
        <f>IFERROR(AVERAGEIFS(统调负荷!$AC:$AC,统调负荷!$B:$B,Z$3,统调负荷!$C:$C,$A41),"")</f>
        <v/>
      </c>
      <c r="AA41" s="104">
        <f>IFERROR(AVERAGEIFS(统调负荷!$AC:$AC,统调负荷!$B:$B,AA$3,统调负荷!$C:$C,$A41),"")</f>
        <v/>
      </c>
      <c r="AB41" s="104">
        <f>IFERROR(AVERAGEIFS(统调负荷!$AC:$AC,统调负荷!$B:$B,AB$3,统调负荷!$C:$C,$A41),"")</f>
        <v/>
      </c>
      <c r="AC41" s="104">
        <f>IFERROR(AVERAGEIFS(统调负荷!$AC:$AC,统调负荷!$B:$B,AC$3,统调负荷!$C:$C,$A41),"")</f>
        <v/>
      </c>
      <c r="AD41" s="22" t="n"/>
      <c r="AE41" s="104">
        <f>IFERROR(AVERAGE(P41:Q41,T41:X41)-AVERAGE(F41:N41),"")</f>
        <v/>
      </c>
      <c r="AG41" s="105" t="n"/>
      <c r="AH41" s="105" t="n"/>
      <c r="AI41" s="105" t="n"/>
      <c r="AJ41" s="105" t="n"/>
      <c r="AK41" s="105" t="n"/>
      <c r="AL41" s="105" t="n"/>
      <c r="AM41" s="105" t="n"/>
      <c r="AN41" s="105" t="n"/>
      <c r="AO41" s="105" t="n"/>
      <c r="AP41" s="105" t="n"/>
      <c r="AQ41" s="105" t="n"/>
      <c r="AR41" s="105" t="n"/>
      <c r="AS41" s="105" t="n"/>
      <c r="AT41" s="105" t="n"/>
      <c r="AU41" s="105" t="n"/>
      <c r="AV41" s="105" t="n"/>
      <c r="AW41" s="105" t="n"/>
      <c r="AX41" s="105" t="n"/>
      <c r="AY41" s="105" t="n"/>
      <c r="AZ41" s="105" t="n"/>
      <c r="BA41" s="105" t="n"/>
      <c r="BB41" s="105" t="n"/>
      <c r="BC41" s="105" t="n"/>
      <c r="BD41" s="105" t="n"/>
    </row>
    <row r="42">
      <c r="A42" s="97">
        <f>统调负荷24小时!A42</f>
        <v/>
      </c>
      <c r="B42" s="117" t="inlineStr">
        <is>
          <t>日前</t>
        </is>
      </c>
      <c r="C42" s="91">
        <f>IFERROR(AVERAGE(F42:AC42),"")</f>
        <v/>
      </c>
      <c r="D42" s="91">
        <f>IFERROR(MAX(F42:AC42),"")</f>
        <v/>
      </c>
      <c r="E42" s="91">
        <f>IFERROR(MIN(F42:AC42),"")</f>
        <v/>
      </c>
      <c r="F42" s="104">
        <f>IFERROR(AVERAGEIFS(统调负荷!$AB:$AB,统调负荷!$B:$B,F$3,统调负荷!$C:$C,$A42),"")</f>
        <v/>
      </c>
      <c r="G42" s="104">
        <f>IFERROR(AVERAGEIFS(统调负荷!$AB:$AB,统调负荷!$B:$B,G$3,统调负荷!$C:$C,$A42),"")</f>
        <v/>
      </c>
      <c r="H42" s="104">
        <f>IFERROR(AVERAGEIFS(统调负荷!$AB:$AB,统调负荷!$B:$B,H$3,统调负荷!$C:$C,$A42),"")</f>
        <v/>
      </c>
      <c r="I42" s="104">
        <f>IFERROR(AVERAGEIFS(统调负荷!$AB:$AB,统调负荷!$B:$B,I$3,统调负荷!$C:$C,$A42),"")</f>
        <v/>
      </c>
      <c r="J42" s="104">
        <f>IFERROR(AVERAGEIFS(统调负荷!$AB:$AB,统调负荷!$B:$B,J$3,统调负荷!$C:$C,$A42),"")</f>
        <v/>
      </c>
      <c r="K42" s="104">
        <f>IFERROR(AVERAGEIFS(统调负荷!$AB:$AB,统调负荷!$B:$B,K$3,统调负荷!$C:$C,$A42),"")</f>
        <v/>
      </c>
      <c r="L42" s="104">
        <f>IFERROR(AVERAGEIFS(统调负荷!$AB:$AB,统调负荷!$B:$B,L$3,统调负荷!$C:$C,$A42),"")</f>
        <v/>
      </c>
      <c r="M42" s="104">
        <f>IFERROR(AVERAGEIFS(统调负荷!$AB:$AB,统调负荷!$B:$B,M$3,统调负荷!$C:$C,$A42),"")</f>
        <v/>
      </c>
      <c r="N42" s="104">
        <f>IFERROR(AVERAGEIFS(统调负荷!$AB:$AB,统调负荷!$B:$B,N$3,统调负荷!$C:$C,$A42),"")</f>
        <v/>
      </c>
      <c r="O42" s="104">
        <f>IFERROR(AVERAGEIFS(统调负荷!$AB:$AB,统调负荷!$B:$B,O$3,统调负荷!$C:$C,$A42),"")</f>
        <v/>
      </c>
      <c r="P42" s="104">
        <f>IFERROR(AVERAGEIFS(统调负荷!$AB:$AB,统调负荷!$B:$B,P$3,统调负荷!$C:$C,$A42),"")</f>
        <v/>
      </c>
      <c r="Q42" s="104">
        <f>IFERROR(AVERAGEIFS(统调负荷!$AB:$AB,统调负荷!$B:$B,Q$3,统调负荷!$C:$C,$A42),"")</f>
        <v/>
      </c>
      <c r="R42" s="104">
        <f>IFERROR(AVERAGEIFS(统调负荷!$AB:$AB,统调负荷!$B:$B,R$3,统调负荷!$C:$C,$A42),"")</f>
        <v/>
      </c>
      <c r="S42" s="104">
        <f>IFERROR(AVERAGEIFS(统调负荷!$AB:$AB,统调负荷!$B:$B,S$3,统调负荷!$C:$C,$A42),"")</f>
        <v/>
      </c>
      <c r="T42" s="104">
        <f>IFERROR(AVERAGEIFS(统调负荷!$AB:$AB,统调负荷!$B:$B,T$3,统调负荷!$C:$C,$A42),"")</f>
        <v/>
      </c>
      <c r="U42" s="104">
        <f>IFERROR(AVERAGEIFS(统调负荷!$AB:$AB,统调负荷!$B:$B,U$3,统调负荷!$C:$C,$A42),"")</f>
        <v/>
      </c>
      <c r="V42" s="104">
        <f>IFERROR(AVERAGEIFS(统调负荷!$AB:$AB,统调负荷!$B:$B,V$3,统调负荷!$C:$C,$A42),"")</f>
        <v/>
      </c>
      <c r="W42" s="104">
        <f>IFERROR(AVERAGEIFS(统调负荷!$AB:$AB,统调负荷!$B:$B,W$3,统调负荷!$C:$C,$A42),"")</f>
        <v/>
      </c>
      <c r="X42" s="104">
        <f>IFERROR(AVERAGEIFS(统调负荷!$AB:$AB,统调负荷!$B:$B,X$3,统调负荷!$C:$C,$A42),"")</f>
        <v/>
      </c>
      <c r="Y42" s="104">
        <f>IFERROR(AVERAGEIFS(统调负荷!$AB:$AB,统调负荷!$B:$B,Y$3,统调负荷!$C:$C,$A42),"")</f>
        <v/>
      </c>
      <c r="Z42" s="104">
        <f>IFERROR(AVERAGEIFS(统调负荷!$AB:$AB,统调负荷!$B:$B,Z$3,统调负荷!$C:$C,$A42),"")</f>
        <v/>
      </c>
      <c r="AA42" s="104">
        <f>IFERROR(AVERAGEIFS(统调负荷!$AB:$AB,统调负荷!$B:$B,AA$3,统调负荷!$C:$C,$A42),"")</f>
        <v/>
      </c>
      <c r="AB42" s="104">
        <f>IFERROR(AVERAGEIFS(统调负荷!$AB:$AB,统调负荷!$B:$B,AB$3,统调负荷!$C:$C,$A42),"")</f>
        <v/>
      </c>
      <c r="AC42" s="104">
        <f>IFERROR(AVERAGEIFS(统调负荷!$AB:$AB,统调负荷!$B:$B,AC$3,统调负荷!$C:$C,$A42),"")</f>
        <v/>
      </c>
      <c r="AD42" s="22" t="n"/>
      <c r="AE42" s="104">
        <f>IFERROR(AVERAGE(P42:Q42,T42:X42)-AVERAGE(F42:N42),"")</f>
        <v/>
      </c>
      <c r="AG42" s="105" t="n"/>
      <c r="AH42" s="105" t="n"/>
      <c r="AI42" s="105" t="n"/>
      <c r="AJ42" s="105" t="n"/>
      <c r="AK42" s="105" t="n"/>
      <c r="AL42" s="105" t="n"/>
      <c r="AM42" s="105" t="n"/>
      <c r="AN42" s="105" t="n"/>
      <c r="AO42" s="105" t="n"/>
      <c r="AP42" s="105" t="n"/>
      <c r="AQ42" s="105" t="n"/>
      <c r="AR42" s="105" t="n"/>
      <c r="AS42" s="105" t="n"/>
      <c r="AT42" s="105" t="n"/>
      <c r="AU42" s="105" t="n"/>
      <c r="AV42" s="105" t="n"/>
      <c r="AW42" s="105" t="n"/>
      <c r="AX42" s="105" t="n"/>
      <c r="AY42" s="105" t="n"/>
      <c r="AZ42" s="105" t="n"/>
      <c r="BA42" s="105" t="n"/>
      <c r="BB42" s="105" t="n"/>
      <c r="BC42" s="105" t="n"/>
      <c r="BD42" s="105" t="n"/>
    </row>
    <row r="43">
      <c r="A43" s="97">
        <f>统调负荷24小时!A43</f>
        <v/>
      </c>
      <c r="B43" s="117" t="inlineStr">
        <is>
          <t>实时</t>
        </is>
      </c>
      <c r="C43" s="91">
        <f>IFERROR(AVERAGE(F43:AC43),"")</f>
        <v/>
      </c>
      <c r="D43" s="91">
        <f>IFERROR(MAX(F43:AC43),"")</f>
        <v/>
      </c>
      <c r="E43" s="91">
        <f>IFERROR(MIN(F43:AC43),"")</f>
        <v/>
      </c>
      <c r="F43" s="104">
        <f>IFERROR(AVERAGEIFS(统调负荷!$AC:$AC,统调负荷!$B:$B,F$3,统调负荷!$C:$C,$A43),"")</f>
        <v/>
      </c>
      <c r="G43" s="104">
        <f>IFERROR(AVERAGEIFS(统调负荷!$AC:$AC,统调负荷!$B:$B,G$3,统调负荷!$C:$C,$A43),"")</f>
        <v/>
      </c>
      <c r="H43" s="104">
        <f>IFERROR(AVERAGEIFS(统调负荷!$AC:$AC,统调负荷!$B:$B,H$3,统调负荷!$C:$C,$A43),"")</f>
        <v/>
      </c>
      <c r="I43" s="104">
        <f>IFERROR(AVERAGEIFS(统调负荷!$AC:$AC,统调负荷!$B:$B,I$3,统调负荷!$C:$C,$A43),"")</f>
        <v/>
      </c>
      <c r="J43" s="104">
        <f>IFERROR(AVERAGEIFS(统调负荷!$AC:$AC,统调负荷!$B:$B,J$3,统调负荷!$C:$C,$A43),"")</f>
        <v/>
      </c>
      <c r="K43" s="104">
        <f>IFERROR(AVERAGEIFS(统调负荷!$AC:$AC,统调负荷!$B:$B,K$3,统调负荷!$C:$C,$A43),"")</f>
        <v/>
      </c>
      <c r="L43" s="104">
        <f>IFERROR(AVERAGEIFS(统调负荷!$AC:$AC,统调负荷!$B:$B,L$3,统调负荷!$C:$C,$A43),"")</f>
        <v/>
      </c>
      <c r="M43" s="104">
        <f>IFERROR(AVERAGEIFS(统调负荷!$AC:$AC,统调负荷!$B:$B,M$3,统调负荷!$C:$C,$A43),"")</f>
        <v/>
      </c>
      <c r="N43" s="104">
        <f>IFERROR(AVERAGEIFS(统调负荷!$AC:$AC,统调负荷!$B:$B,N$3,统调负荷!$C:$C,$A43),"")</f>
        <v/>
      </c>
      <c r="O43" s="104">
        <f>IFERROR(AVERAGEIFS(统调负荷!$AC:$AC,统调负荷!$B:$B,O$3,统调负荷!$C:$C,$A43),"")</f>
        <v/>
      </c>
      <c r="P43" s="104">
        <f>IFERROR(AVERAGEIFS(统调负荷!$AC:$AC,统调负荷!$B:$B,P$3,统调负荷!$C:$C,$A43),"")</f>
        <v/>
      </c>
      <c r="Q43" s="104">
        <f>IFERROR(AVERAGEIFS(统调负荷!$AC:$AC,统调负荷!$B:$B,Q$3,统调负荷!$C:$C,$A43),"")</f>
        <v/>
      </c>
      <c r="R43" s="104">
        <f>IFERROR(AVERAGEIFS(统调负荷!$AC:$AC,统调负荷!$B:$B,R$3,统调负荷!$C:$C,$A43),"")</f>
        <v/>
      </c>
      <c r="S43" s="104">
        <f>IFERROR(AVERAGEIFS(统调负荷!$AC:$AC,统调负荷!$B:$B,S$3,统调负荷!$C:$C,$A43),"")</f>
        <v/>
      </c>
      <c r="T43" s="104">
        <f>IFERROR(AVERAGEIFS(统调负荷!$AC:$AC,统调负荷!$B:$B,T$3,统调负荷!$C:$C,$A43),"")</f>
        <v/>
      </c>
      <c r="U43" s="104">
        <f>IFERROR(AVERAGEIFS(统调负荷!$AC:$AC,统调负荷!$B:$B,U$3,统调负荷!$C:$C,$A43),"")</f>
        <v/>
      </c>
      <c r="V43" s="104">
        <f>IFERROR(AVERAGEIFS(统调负荷!$AC:$AC,统调负荷!$B:$B,V$3,统调负荷!$C:$C,$A43),"")</f>
        <v/>
      </c>
      <c r="W43" s="104">
        <f>IFERROR(AVERAGEIFS(统调负荷!$AC:$AC,统调负荷!$B:$B,W$3,统调负荷!$C:$C,$A43),"")</f>
        <v/>
      </c>
      <c r="X43" s="104">
        <f>IFERROR(AVERAGEIFS(统调负荷!$AC:$AC,统调负荷!$B:$B,X$3,统调负荷!$C:$C,$A43),"")</f>
        <v/>
      </c>
      <c r="Y43" s="104">
        <f>IFERROR(AVERAGEIFS(统调负荷!$AC:$AC,统调负荷!$B:$B,Y$3,统调负荷!$C:$C,$A43),"")</f>
        <v/>
      </c>
      <c r="Z43" s="104">
        <f>IFERROR(AVERAGEIFS(统调负荷!$AC:$AC,统调负荷!$B:$B,Z$3,统调负荷!$C:$C,$A43),"")</f>
        <v/>
      </c>
      <c r="AA43" s="104">
        <f>IFERROR(AVERAGEIFS(统调负荷!$AC:$AC,统调负荷!$B:$B,AA$3,统调负荷!$C:$C,$A43),"")</f>
        <v/>
      </c>
      <c r="AB43" s="104">
        <f>IFERROR(AVERAGEIFS(统调负荷!$AC:$AC,统调负荷!$B:$B,AB$3,统调负荷!$C:$C,$A43),"")</f>
        <v/>
      </c>
      <c r="AC43" s="104">
        <f>IFERROR(AVERAGEIFS(统调负荷!$AC:$AC,统调负荷!$B:$B,AC$3,统调负荷!$C:$C,$A43),"")</f>
        <v/>
      </c>
      <c r="AD43" s="22" t="n"/>
      <c r="AE43" s="104">
        <f>IFERROR(AVERAGE(P43:Q43,T43:X43)-AVERAGE(F43:N43),"")</f>
        <v/>
      </c>
      <c r="AG43" s="105" t="n"/>
      <c r="AH43" s="105" t="n"/>
      <c r="AI43" s="105" t="n"/>
      <c r="AJ43" s="105" t="n"/>
      <c r="AK43" s="105" t="n"/>
      <c r="AL43" s="105" t="n"/>
      <c r="AM43" s="105" t="n"/>
      <c r="AN43" s="105" t="n"/>
      <c r="AO43" s="105" t="n"/>
      <c r="AP43" s="105" t="n"/>
      <c r="AQ43" s="105" t="n"/>
      <c r="AR43" s="105" t="n"/>
      <c r="AS43" s="105" t="n"/>
      <c r="AT43" s="105" t="n"/>
      <c r="AU43" s="105" t="n"/>
      <c r="AV43" s="105" t="n"/>
      <c r="AW43" s="105" t="n"/>
      <c r="AX43" s="105" t="n"/>
      <c r="AY43" s="105" t="n"/>
      <c r="AZ43" s="105" t="n"/>
      <c r="BA43" s="105" t="n"/>
      <c r="BB43" s="105" t="n"/>
      <c r="BC43" s="105" t="n"/>
      <c r="BD43" s="105" t="n"/>
    </row>
    <row r="44">
      <c r="A44" s="97">
        <f>统调负荷24小时!A44</f>
        <v/>
      </c>
      <c r="B44" s="117" t="inlineStr">
        <is>
          <t>日前</t>
        </is>
      </c>
      <c r="C44" s="91">
        <f>IFERROR(AVERAGE(F44:AC44),"")</f>
        <v/>
      </c>
      <c r="D44" s="91">
        <f>IFERROR(MAX(F44:AC44),"")</f>
        <v/>
      </c>
      <c r="E44" s="91">
        <f>IFERROR(MIN(F44:AC44),"")</f>
        <v/>
      </c>
      <c r="F44" s="104">
        <f>IFERROR(AVERAGEIFS(统调负荷!$AB:$AB,统调负荷!$B:$B,F$3,统调负荷!$C:$C,$A44),"")</f>
        <v/>
      </c>
      <c r="G44" s="104">
        <f>IFERROR(AVERAGEIFS(统调负荷!$AB:$AB,统调负荷!$B:$B,G$3,统调负荷!$C:$C,$A44),"")</f>
        <v/>
      </c>
      <c r="H44" s="104">
        <f>IFERROR(AVERAGEIFS(统调负荷!$AB:$AB,统调负荷!$B:$B,H$3,统调负荷!$C:$C,$A44),"")</f>
        <v/>
      </c>
      <c r="I44" s="104">
        <f>IFERROR(AVERAGEIFS(统调负荷!$AB:$AB,统调负荷!$B:$B,I$3,统调负荷!$C:$C,$A44),"")</f>
        <v/>
      </c>
      <c r="J44" s="104">
        <f>IFERROR(AVERAGEIFS(统调负荷!$AB:$AB,统调负荷!$B:$B,J$3,统调负荷!$C:$C,$A44),"")</f>
        <v/>
      </c>
      <c r="K44" s="104">
        <f>IFERROR(AVERAGEIFS(统调负荷!$AB:$AB,统调负荷!$B:$B,K$3,统调负荷!$C:$C,$A44),"")</f>
        <v/>
      </c>
      <c r="L44" s="104">
        <f>IFERROR(AVERAGEIFS(统调负荷!$AB:$AB,统调负荷!$B:$B,L$3,统调负荷!$C:$C,$A44),"")</f>
        <v/>
      </c>
      <c r="M44" s="104">
        <f>IFERROR(AVERAGEIFS(统调负荷!$AB:$AB,统调负荷!$B:$B,M$3,统调负荷!$C:$C,$A44),"")</f>
        <v/>
      </c>
      <c r="N44" s="104">
        <f>IFERROR(AVERAGEIFS(统调负荷!$AB:$AB,统调负荷!$B:$B,N$3,统调负荷!$C:$C,$A44),"")</f>
        <v/>
      </c>
      <c r="O44" s="104">
        <f>IFERROR(AVERAGEIFS(统调负荷!$AB:$AB,统调负荷!$B:$B,O$3,统调负荷!$C:$C,$A44),"")</f>
        <v/>
      </c>
      <c r="P44" s="104">
        <f>IFERROR(AVERAGEIFS(统调负荷!$AB:$AB,统调负荷!$B:$B,P$3,统调负荷!$C:$C,$A44),"")</f>
        <v/>
      </c>
      <c r="Q44" s="104">
        <f>IFERROR(AVERAGEIFS(统调负荷!$AB:$AB,统调负荷!$B:$B,Q$3,统调负荷!$C:$C,$A44),"")</f>
        <v/>
      </c>
      <c r="R44" s="104">
        <f>IFERROR(AVERAGEIFS(统调负荷!$AB:$AB,统调负荷!$B:$B,R$3,统调负荷!$C:$C,$A44),"")</f>
        <v/>
      </c>
      <c r="S44" s="104">
        <f>IFERROR(AVERAGEIFS(统调负荷!$AB:$AB,统调负荷!$B:$B,S$3,统调负荷!$C:$C,$A44),"")</f>
        <v/>
      </c>
      <c r="T44" s="104">
        <f>IFERROR(AVERAGEIFS(统调负荷!$AB:$AB,统调负荷!$B:$B,T$3,统调负荷!$C:$C,$A44),"")</f>
        <v/>
      </c>
      <c r="U44" s="104">
        <f>IFERROR(AVERAGEIFS(统调负荷!$AB:$AB,统调负荷!$B:$B,U$3,统调负荷!$C:$C,$A44),"")</f>
        <v/>
      </c>
      <c r="V44" s="104">
        <f>IFERROR(AVERAGEIFS(统调负荷!$AB:$AB,统调负荷!$B:$B,V$3,统调负荷!$C:$C,$A44),"")</f>
        <v/>
      </c>
      <c r="W44" s="104">
        <f>IFERROR(AVERAGEIFS(统调负荷!$AB:$AB,统调负荷!$B:$B,W$3,统调负荷!$C:$C,$A44),"")</f>
        <v/>
      </c>
      <c r="X44" s="104">
        <f>IFERROR(AVERAGEIFS(统调负荷!$AB:$AB,统调负荷!$B:$B,X$3,统调负荷!$C:$C,$A44),"")</f>
        <v/>
      </c>
      <c r="Y44" s="104">
        <f>IFERROR(AVERAGEIFS(统调负荷!$AB:$AB,统调负荷!$B:$B,Y$3,统调负荷!$C:$C,$A44),"")</f>
        <v/>
      </c>
      <c r="Z44" s="104">
        <f>IFERROR(AVERAGEIFS(统调负荷!$AB:$AB,统调负荷!$B:$B,Z$3,统调负荷!$C:$C,$A44),"")</f>
        <v/>
      </c>
      <c r="AA44" s="104">
        <f>IFERROR(AVERAGEIFS(统调负荷!$AB:$AB,统调负荷!$B:$B,AA$3,统调负荷!$C:$C,$A44),"")</f>
        <v/>
      </c>
      <c r="AB44" s="104">
        <f>IFERROR(AVERAGEIFS(统调负荷!$AB:$AB,统调负荷!$B:$B,AB$3,统调负荷!$C:$C,$A44),"")</f>
        <v/>
      </c>
      <c r="AC44" s="104">
        <f>IFERROR(AVERAGEIFS(统调负荷!$AB:$AB,统调负荷!$B:$B,AC$3,统调负荷!$C:$C,$A44),"")</f>
        <v/>
      </c>
      <c r="AD44" s="22" t="n"/>
      <c r="AE44" s="104">
        <f>IFERROR(AVERAGE(P44:Q44,T44:X44)-AVERAGE(F44:N44),"")</f>
        <v/>
      </c>
      <c r="AG44" s="105" t="n"/>
      <c r="AH44" s="105" t="n"/>
      <c r="AI44" s="105" t="n"/>
      <c r="AJ44" s="105" t="n"/>
      <c r="AK44" s="105" t="n"/>
      <c r="AL44" s="105" t="n"/>
      <c r="AM44" s="105" t="n"/>
      <c r="AN44" s="105" t="n"/>
      <c r="AO44" s="105" t="n"/>
      <c r="AP44" s="105" t="n"/>
      <c r="AQ44" s="105" t="n"/>
      <c r="AR44" s="105" t="n"/>
      <c r="AS44" s="105" t="n"/>
      <c r="AT44" s="105" t="n"/>
      <c r="AU44" s="105" t="n"/>
      <c r="AV44" s="105" t="n"/>
      <c r="AW44" s="105" t="n"/>
      <c r="AX44" s="105" t="n"/>
      <c r="AY44" s="105" t="n"/>
      <c r="AZ44" s="105" t="n"/>
      <c r="BA44" s="105" t="n"/>
      <c r="BB44" s="105" t="n"/>
      <c r="BC44" s="105" t="n"/>
      <c r="BD44" s="105" t="n"/>
    </row>
    <row r="45">
      <c r="A45" s="97">
        <f>统调负荷24小时!A45</f>
        <v/>
      </c>
      <c r="B45" s="117" t="inlineStr">
        <is>
          <t>实时</t>
        </is>
      </c>
      <c r="C45" s="91">
        <f>IFERROR(AVERAGE(F45:AC45),"")</f>
        <v/>
      </c>
      <c r="D45" s="91">
        <f>IFERROR(MAX(F45:AC45),"")</f>
        <v/>
      </c>
      <c r="E45" s="91">
        <f>IFERROR(MIN(F45:AC45),"")</f>
        <v/>
      </c>
      <c r="F45" s="104">
        <f>IFERROR(AVERAGEIFS(统调负荷!$AC:$AC,统调负荷!$B:$B,F$3,统调负荷!$C:$C,$A45),"")</f>
        <v/>
      </c>
      <c r="G45" s="104">
        <f>IFERROR(AVERAGEIFS(统调负荷!$AC:$AC,统调负荷!$B:$B,G$3,统调负荷!$C:$C,$A45),"")</f>
        <v/>
      </c>
      <c r="H45" s="104">
        <f>IFERROR(AVERAGEIFS(统调负荷!$AC:$AC,统调负荷!$B:$B,H$3,统调负荷!$C:$C,$A45),"")</f>
        <v/>
      </c>
      <c r="I45" s="104">
        <f>IFERROR(AVERAGEIFS(统调负荷!$AC:$AC,统调负荷!$B:$B,I$3,统调负荷!$C:$C,$A45),"")</f>
        <v/>
      </c>
      <c r="J45" s="104">
        <f>IFERROR(AVERAGEIFS(统调负荷!$AC:$AC,统调负荷!$B:$B,J$3,统调负荷!$C:$C,$A45),"")</f>
        <v/>
      </c>
      <c r="K45" s="104">
        <f>IFERROR(AVERAGEIFS(统调负荷!$AC:$AC,统调负荷!$B:$B,K$3,统调负荷!$C:$C,$A45),"")</f>
        <v/>
      </c>
      <c r="L45" s="104">
        <f>IFERROR(AVERAGEIFS(统调负荷!$AC:$AC,统调负荷!$B:$B,L$3,统调负荷!$C:$C,$A45),"")</f>
        <v/>
      </c>
      <c r="M45" s="104">
        <f>IFERROR(AVERAGEIFS(统调负荷!$AC:$AC,统调负荷!$B:$B,M$3,统调负荷!$C:$C,$A45),"")</f>
        <v/>
      </c>
      <c r="N45" s="104">
        <f>IFERROR(AVERAGEIFS(统调负荷!$AC:$AC,统调负荷!$B:$B,N$3,统调负荷!$C:$C,$A45),"")</f>
        <v/>
      </c>
      <c r="O45" s="104">
        <f>IFERROR(AVERAGEIFS(统调负荷!$AC:$AC,统调负荷!$B:$B,O$3,统调负荷!$C:$C,$A45),"")</f>
        <v/>
      </c>
      <c r="P45" s="104">
        <f>IFERROR(AVERAGEIFS(统调负荷!$AC:$AC,统调负荷!$B:$B,P$3,统调负荷!$C:$C,$A45),"")</f>
        <v/>
      </c>
      <c r="Q45" s="104">
        <f>IFERROR(AVERAGEIFS(统调负荷!$AC:$AC,统调负荷!$B:$B,Q$3,统调负荷!$C:$C,$A45),"")</f>
        <v/>
      </c>
      <c r="R45" s="104">
        <f>IFERROR(AVERAGEIFS(统调负荷!$AC:$AC,统调负荷!$B:$B,R$3,统调负荷!$C:$C,$A45),"")</f>
        <v/>
      </c>
      <c r="S45" s="104">
        <f>IFERROR(AVERAGEIFS(统调负荷!$AC:$AC,统调负荷!$B:$B,S$3,统调负荷!$C:$C,$A45),"")</f>
        <v/>
      </c>
      <c r="T45" s="104">
        <f>IFERROR(AVERAGEIFS(统调负荷!$AC:$AC,统调负荷!$B:$B,T$3,统调负荷!$C:$C,$A45),"")</f>
        <v/>
      </c>
      <c r="U45" s="104">
        <f>IFERROR(AVERAGEIFS(统调负荷!$AC:$AC,统调负荷!$B:$B,U$3,统调负荷!$C:$C,$A45),"")</f>
        <v/>
      </c>
      <c r="V45" s="104">
        <f>IFERROR(AVERAGEIFS(统调负荷!$AC:$AC,统调负荷!$B:$B,V$3,统调负荷!$C:$C,$A45),"")</f>
        <v/>
      </c>
      <c r="W45" s="104">
        <f>IFERROR(AVERAGEIFS(统调负荷!$AC:$AC,统调负荷!$B:$B,W$3,统调负荷!$C:$C,$A45),"")</f>
        <v/>
      </c>
      <c r="X45" s="104">
        <f>IFERROR(AVERAGEIFS(统调负荷!$AC:$AC,统调负荷!$B:$B,X$3,统调负荷!$C:$C,$A45),"")</f>
        <v/>
      </c>
      <c r="Y45" s="104">
        <f>IFERROR(AVERAGEIFS(统调负荷!$AC:$AC,统调负荷!$B:$B,Y$3,统调负荷!$C:$C,$A45),"")</f>
        <v/>
      </c>
      <c r="Z45" s="104">
        <f>IFERROR(AVERAGEIFS(统调负荷!$AC:$AC,统调负荷!$B:$B,Z$3,统调负荷!$C:$C,$A45),"")</f>
        <v/>
      </c>
      <c r="AA45" s="104">
        <f>IFERROR(AVERAGEIFS(统调负荷!$AC:$AC,统调负荷!$B:$B,AA$3,统调负荷!$C:$C,$A45),"")</f>
        <v/>
      </c>
      <c r="AB45" s="104">
        <f>IFERROR(AVERAGEIFS(统调负荷!$AC:$AC,统调负荷!$B:$B,AB$3,统调负荷!$C:$C,$A45),"")</f>
        <v/>
      </c>
      <c r="AC45" s="104">
        <f>IFERROR(AVERAGEIFS(统调负荷!$AC:$AC,统调负荷!$B:$B,AC$3,统调负荷!$C:$C,$A45),"")</f>
        <v/>
      </c>
      <c r="AD45" s="22" t="n"/>
      <c r="AE45" s="104">
        <f>IFERROR(AVERAGE(P45:Q45,T45:X45)-AVERAGE(F45:N45),"")</f>
        <v/>
      </c>
      <c r="AG45" s="105" t="n"/>
      <c r="AH45" s="105" t="n"/>
      <c r="AI45" s="105" t="n"/>
      <c r="AJ45" s="105" t="n"/>
      <c r="AK45" s="105" t="n"/>
      <c r="AL45" s="105" t="n"/>
      <c r="AM45" s="105" t="n"/>
      <c r="AN45" s="105" t="n"/>
      <c r="AO45" s="105" t="n"/>
      <c r="AP45" s="105" t="n"/>
      <c r="AQ45" s="105" t="n"/>
      <c r="AR45" s="105" t="n"/>
      <c r="AS45" s="105" t="n"/>
      <c r="AT45" s="105" t="n"/>
      <c r="AU45" s="105" t="n"/>
      <c r="AV45" s="105" t="n"/>
      <c r="AW45" s="105" t="n"/>
      <c r="AX45" s="105" t="n"/>
      <c r="AY45" s="105" t="n"/>
      <c r="AZ45" s="105" t="n"/>
      <c r="BA45" s="105" t="n"/>
      <c r="BB45" s="105" t="n"/>
      <c r="BC45" s="105" t="n"/>
      <c r="BD45" s="105" t="n"/>
    </row>
    <row r="46">
      <c r="A46" s="97">
        <f>统调负荷24小时!A46</f>
        <v/>
      </c>
      <c r="B46" s="117" t="inlineStr">
        <is>
          <t>日前</t>
        </is>
      </c>
      <c r="C46" s="91">
        <f>IFERROR(AVERAGE(F46:AC46),"")</f>
        <v/>
      </c>
      <c r="D46" s="91">
        <f>IFERROR(MAX(F46:AC46),"")</f>
        <v/>
      </c>
      <c r="E46" s="91">
        <f>IFERROR(MIN(F46:AC46),"")</f>
        <v/>
      </c>
      <c r="F46" s="104">
        <f>IFERROR(AVERAGEIFS(统调负荷!$AB:$AB,统调负荷!$B:$B,F$3,统调负荷!$C:$C,$A46),"")</f>
        <v/>
      </c>
      <c r="G46" s="104">
        <f>IFERROR(AVERAGEIFS(统调负荷!$AB:$AB,统调负荷!$B:$B,G$3,统调负荷!$C:$C,$A46),"")</f>
        <v/>
      </c>
      <c r="H46" s="104">
        <f>IFERROR(AVERAGEIFS(统调负荷!$AB:$AB,统调负荷!$B:$B,H$3,统调负荷!$C:$C,$A46),"")</f>
        <v/>
      </c>
      <c r="I46" s="104">
        <f>IFERROR(AVERAGEIFS(统调负荷!$AB:$AB,统调负荷!$B:$B,I$3,统调负荷!$C:$C,$A46),"")</f>
        <v/>
      </c>
      <c r="J46" s="104">
        <f>IFERROR(AVERAGEIFS(统调负荷!$AB:$AB,统调负荷!$B:$B,J$3,统调负荷!$C:$C,$A46),"")</f>
        <v/>
      </c>
      <c r="K46" s="104">
        <f>IFERROR(AVERAGEIFS(统调负荷!$AB:$AB,统调负荷!$B:$B,K$3,统调负荷!$C:$C,$A46),"")</f>
        <v/>
      </c>
      <c r="L46" s="104">
        <f>IFERROR(AVERAGEIFS(统调负荷!$AB:$AB,统调负荷!$B:$B,L$3,统调负荷!$C:$C,$A46),"")</f>
        <v/>
      </c>
      <c r="M46" s="104">
        <f>IFERROR(AVERAGEIFS(统调负荷!$AB:$AB,统调负荷!$B:$B,M$3,统调负荷!$C:$C,$A46),"")</f>
        <v/>
      </c>
      <c r="N46" s="104">
        <f>IFERROR(AVERAGEIFS(统调负荷!$AB:$AB,统调负荷!$B:$B,N$3,统调负荷!$C:$C,$A46),"")</f>
        <v/>
      </c>
      <c r="O46" s="104">
        <f>IFERROR(AVERAGEIFS(统调负荷!$AB:$AB,统调负荷!$B:$B,O$3,统调负荷!$C:$C,$A46),"")</f>
        <v/>
      </c>
      <c r="P46" s="104">
        <f>IFERROR(AVERAGEIFS(统调负荷!$AB:$AB,统调负荷!$B:$B,P$3,统调负荷!$C:$C,$A46),"")</f>
        <v/>
      </c>
      <c r="Q46" s="104">
        <f>IFERROR(AVERAGEIFS(统调负荷!$AB:$AB,统调负荷!$B:$B,Q$3,统调负荷!$C:$C,$A46),"")</f>
        <v/>
      </c>
      <c r="R46" s="104">
        <f>IFERROR(AVERAGEIFS(统调负荷!$AB:$AB,统调负荷!$B:$B,R$3,统调负荷!$C:$C,$A46),"")</f>
        <v/>
      </c>
      <c r="S46" s="104">
        <f>IFERROR(AVERAGEIFS(统调负荷!$AB:$AB,统调负荷!$B:$B,S$3,统调负荷!$C:$C,$A46),"")</f>
        <v/>
      </c>
      <c r="T46" s="104">
        <f>IFERROR(AVERAGEIFS(统调负荷!$AB:$AB,统调负荷!$B:$B,T$3,统调负荷!$C:$C,$A46),"")</f>
        <v/>
      </c>
      <c r="U46" s="104">
        <f>IFERROR(AVERAGEIFS(统调负荷!$AB:$AB,统调负荷!$B:$B,U$3,统调负荷!$C:$C,$A46),"")</f>
        <v/>
      </c>
      <c r="V46" s="104">
        <f>IFERROR(AVERAGEIFS(统调负荷!$AB:$AB,统调负荷!$B:$B,V$3,统调负荷!$C:$C,$A46),"")</f>
        <v/>
      </c>
      <c r="W46" s="104">
        <f>IFERROR(AVERAGEIFS(统调负荷!$AB:$AB,统调负荷!$B:$B,W$3,统调负荷!$C:$C,$A46),"")</f>
        <v/>
      </c>
      <c r="X46" s="104">
        <f>IFERROR(AVERAGEIFS(统调负荷!$AB:$AB,统调负荷!$B:$B,X$3,统调负荷!$C:$C,$A46),"")</f>
        <v/>
      </c>
      <c r="Y46" s="104">
        <f>IFERROR(AVERAGEIFS(统调负荷!$AB:$AB,统调负荷!$B:$B,Y$3,统调负荷!$C:$C,$A46),"")</f>
        <v/>
      </c>
      <c r="Z46" s="104">
        <f>IFERROR(AVERAGEIFS(统调负荷!$AB:$AB,统调负荷!$B:$B,Z$3,统调负荷!$C:$C,$A46),"")</f>
        <v/>
      </c>
      <c r="AA46" s="104">
        <f>IFERROR(AVERAGEIFS(统调负荷!$AB:$AB,统调负荷!$B:$B,AA$3,统调负荷!$C:$C,$A46),"")</f>
        <v/>
      </c>
      <c r="AB46" s="104">
        <f>IFERROR(AVERAGEIFS(统调负荷!$AB:$AB,统调负荷!$B:$B,AB$3,统调负荷!$C:$C,$A46),"")</f>
        <v/>
      </c>
      <c r="AC46" s="104">
        <f>IFERROR(AVERAGEIFS(统调负荷!$AB:$AB,统调负荷!$B:$B,AC$3,统调负荷!$C:$C,$A46),"")</f>
        <v/>
      </c>
      <c r="AD46" s="22" t="n"/>
      <c r="AE46" s="104">
        <f>IFERROR(AVERAGE(P46:Q46,T46:X46)-AVERAGE(F46:N46),"")</f>
        <v/>
      </c>
      <c r="AG46" s="105" t="n"/>
      <c r="AH46" s="105" t="n"/>
      <c r="AI46" s="105" t="n"/>
      <c r="AJ46" s="105" t="n"/>
      <c r="AK46" s="105" t="n"/>
      <c r="AL46" s="105" t="n"/>
      <c r="AM46" s="105" t="n"/>
      <c r="AN46" s="105" t="n"/>
      <c r="AO46" s="105" t="n"/>
      <c r="AP46" s="105" t="n"/>
      <c r="AQ46" s="105" t="n"/>
      <c r="AR46" s="105" t="n"/>
      <c r="AS46" s="105" t="n"/>
      <c r="AT46" s="105" t="n"/>
      <c r="AU46" s="105" t="n"/>
      <c r="AV46" s="105" t="n"/>
      <c r="AW46" s="105" t="n"/>
      <c r="AX46" s="105" t="n"/>
      <c r="AY46" s="105" t="n"/>
      <c r="AZ46" s="105" t="n"/>
      <c r="BA46" s="105" t="n"/>
      <c r="BB46" s="105" t="n"/>
      <c r="BC46" s="105" t="n"/>
      <c r="BD46" s="105" t="n"/>
    </row>
    <row r="47">
      <c r="A47" s="97">
        <f>统调负荷24小时!A47</f>
        <v/>
      </c>
      <c r="B47" s="117" t="inlineStr">
        <is>
          <t>实时</t>
        </is>
      </c>
      <c r="C47" s="91">
        <f>IFERROR(AVERAGE(F47:AC47),"")</f>
        <v/>
      </c>
      <c r="D47" s="91">
        <f>IFERROR(MAX(F47:AC47),"")</f>
        <v/>
      </c>
      <c r="E47" s="91">
        <f>IFERROR(MIN(F47:AC47),"")</f>
        <v/>
      </c>
      <c r="F47" s="104">
        <f>IFERROR(AVERAGEIFS(统调负荷!$AC:$AC,统调负荷!$B:$B,F$3,统调负荷!$C:$C,$A47),"")</f>
        <v/>
      </c>
      <c r="G47" s="104">
        <f>IFERROR(AVERAGEIFS(统调负荷!$AC:$AC,统调负荷!$B:$B,G$3,统调负荷!$C:$C,$A47),"")</f>
        <v/>
      </c>
      <c r="H47" s="104">
        <f>IFERROR(AVERAGEIFS(统调负荷!$AC:$AC,统调负荷!$B:$B,H$3,统调负荷!$C:$C,$A47),"")</f>
        <v/>
      </c>
      <c r="I47" s="104">
        <f>IFERROR(AVERAGEIFS(统调负荷!$AC:$AC,统调负荷!$B:$B,I$3,统调负荷!$C:$C,$A47),"")</f>
        <v/>
      </c>
      <c r="J47" s="104">
        <f>IFERROR(AVERAGEIFS(统调负荷!$AC:$AC,统调负荷!$B:$B,J$3,统调负荷!$C:$C,$A47),"")</f>
        <v/>
      </c>
      <c r="K47" s="104">
        <f>IFERROR(AVERAGEIFS(统调负荷!$AC:$AC,统调负荷!$B:$B,K$3,统调负荷!$C:$C,$A47),"")</f>
        <v/>
      </c>
      <c r="L47" s="104">
        <f>IFERROR(AVERAGEIFS(统调负荷!$AC:$AC,统调负荷!$B:$B,L$3,统调负荷!$C:$C,$A47),"")</f>
        <v/>
      </c>
      <c r="M47" s="104">
        <f>IFERROR(AVERAGEIFS(统调负荷!$AC:$AC,统调负荷!$B:$B,M$3,统调负荷!$C:$C,$A47),"")</f>
        <v/>
      </c>
      <c r="N47" s="104">
        <f>IFERROR(AVERAGEIFS(统调负荷!$AC:$AC,统调负荷!$B:$B,N$3,统调负荷!$C:$C,$A47),"")</f>
        <v/>
      </c>
      <c r="O47" s="104">
        <f>IFERROR(AVERAGEIFS(统调负荷!$AC:$AC,统调负荷!$B:$B,O$3,统调负荷!$C:$C,$A47),"")</f>
        <v/>
      </c>
      <c r="P47" s="104">
        <f>IFERROR(AVERAGEIFS(统调负荷!$AC:$AC,统调负荷!$B:$B,P$3,统调负荷!$C:$C,$A47),"")</f>
        <v/>
      </c>
      <c r="Q47" s="104">
        <f>IFERROR(AVERAGEIFS(统调负荷!$AC:$AC,统调负荷!$B:$B,Q$3,统调负荷!$C:$C,$A47),"")</f>
        <v/>
      </c>
      <c r="R47" s="104">
        <f>IFERROR(AVERAGEIFS(统调负荷!$AC:$AC,统调负荷!$B:$B,R$3,统调负荷!$C:$C,$A47),"")</f>
        <v/>
      </c>
      <c r="S47" s="104">
        <f>IFERROR(AVERAGEIFS(统调负荷!$AC:$AC,统调负荷!$B:$B,S$3,统调负荷!$C:$C,$A47),"")</f>
        <v/>
      </c>
      <c r="T47" s="104">
        <f>IFERROR(AVERAGEIFS(统调负荷!$AC:$AC,统调负荷!$B:$B,T$3,统调负荷!$C:$C,$A47),"")</f>
        <v/>
      </c>
      <c r="U47" s="104">
        <f>IFERROR(AVERAGEIFS(统调负荷!$AC:$AC,统调负荷!$B:$B,U$3,统调负荷!$C:$C,$A47),"")</f>
        <v/>
      </c>
      <c r="V47" s="104">
        <f>IFERROR(AVERAGEIFS(统调负荷!$AC:$AC,统调负荷!$B:$B,V$3,统调负荷!$C:$C,$A47),"")</f>
        <v/>
      </c>
      <c r="W47" s="104">
        <f>IFERROR(AVERAGEIFS(统调负荷!$AC:$AC,统调负荷!$B:$B,W$3,统调负荷!$C:$C,$A47),"")</f>
        <v/>
      </c>
      <c r="X47" s="104">
        <f>IFERROR(AVERAGEIFS(统调负荷!$AC:$AC,统调负荷!$B:$B,X$3,统调负荷!$C:$C,$A47),"")</f>
        <v/>
      </c>
      <c r="Y47" s="104">
        <f>IFERROR(AVERAGEIFS(统调负荷!$AC:$AC,统调负荷!$B:$B,Y$3,统调负荷!$C:$C,$A47),"")</f>
        <v/>
      </c>
      <c r="Z47" s="104">
        <f>IFERROR(AVERAGEIFS(统调负荷!$AC:$AC,统调负荷!$B:$B,Z$3,统调负荷!$C:$C,$A47),"")</f>
        <v/>
      </c>
      <c r="AA47" s="104">
        <f>IFERROR(AVERAGEIFS(统调负荷!$AC:$AC,统调负荷!$B:$B,AA$3,统调负荷!$C:$C,$A47),"")</f>
        <v/>
      </c>
      <c r="AB47" s="104">
        <f>IFERROR(AVERAGEIFS(统调负荷!$AC:$AC,统调负荷!$B:$B,AB$3,统调负荷!$C:$C,$A47),"")</f>
        <v/>
      </c>
      <c r="AC47" s="104">
        <f>IFERROR(AVERAGEIFS(统调负荷!$AC:$AC,统调负荷!$B:$B,AC$3,统调负荷!$C:$C,$A47),"")</f>
        <v/>
      </c>
      <c r="AD47" s="22" t="n"/>
      <c r="AE47" s="104">
        <f>IFERROR(AVERAGE(P47:Q47,T47:X47)-AVERAGE(F47:N47),"")</f>
        <v/>
      </c>
      <c r="AG47" s="105" t="n"/>
      <c r="AH47" s="105" t="n"/>
      <c r="AI47" s="105" t="n"/>
      <c r="AJ47" s="105" t="n"/>
      <c r="AK47" s="105" t="n"/>
      <c r="AL47" s="105" t="n"/>
      <c r="AM47" s="105" t="n"/>
      <c r="AN47" s="105" t="n"/>
      <c r="AO47" s="105" t="n"/>
      <c r="AP47" s="105" t="n"/>
      <c r="AQ47" s="105" t="n"/>
      <c r="AR47" s="105" t="n"/>
      <c r="AS47" s="105" t="n"/>
      <c r="AT47" s="105" t="n"/>
      <c r="AU47" s="105" t="n"/>
      <c r="AV47" s="105" t="n"/>
      <c r="AW47" s="105" t="n"/>
      <c r="AX47" s="105" t="n"/>
      <c r="AY47" s="105" t="n"/>
      <c r="AZ47" s="105" t="n"/>
      <c r="BA47" s="105" t="n"/>
      <c r="BB47" s="105" t="n"/>
      <c r="BC47" s="105" t="n"/>
      <c r="BD47" s="105" t="n"/>
    </row>
    <row r="48">
      <c r="A48" s="97">
        <f>统调负荷24小时!A48</f>
        <v/>
      </c>
      <c r="B48" s="117" t="inlineStr">
        <is>
          <t>日前</t>
        </is>
      </c>
      <c r="C48" s="91">
        <f>IFERROR(AVERAGE(F48:AC48),"")</f>
        <v/>
      </c>
      <c r="D48" s="91">
        <f>IFERROR(MAX(F48:AC48),"")</f>
        <v/>
      </c>
      <c r="E48" s="91">
        <f>IFERROR(MIN(F48:AC48),"")</f>
        <v/>
      </c>
      <c r="F48" s="104">
        <f>IFERROR(AVERAGEIFS(统调负荷!$AB:$AB,统调负荷!$B:$B,F$3,统调负荷!$C:$C,$A48),"")</f>
        <v/>
      </c>
      <c r="G48" s="104">
        <f>IFERROR(AVERAGEIFS(统调负荷!$AB:$AB,统调负荷!$B:$B,G$3,统调负荷!$C:$C,$A48),"")</f>
        <v/>
      </c>
      <c r="H48" s="104">
        <f>IFERROR(AVERAGEIFS(统调负荷!$AB:$AB,统调负荷!$B:$B,H$3,统调负荷!$C:$C,$A48),"")</f>
        <v/>
      </c>
      <c r="I48" s="104">
        <f>IFERROR(AVERAGEIFS(统调负荷!$AB:$AB,统调负荷!$B:$B,I$3,统调负荷!$C:$C,$A48),"")</f>
        <v/>
      </c>
      <c r="J48" s="104">
        <f>IFERROR(AVERAGEIFS(统调负荷!$AB:$AB,统调负荷!$B:$B,J$3,统调负荷!$C:$C,$A48),"")</f>
        <v/>
      </c>
      <c r="K48" s="104">
        <f>IFERROR(AVERAGEIFS(统调负荷!$AB:$AB,统调负荷!$B:$B,K$3,统调负荷!$C:$C,$A48),"")</f>
        <v/>
      </c>
      <c r="L48" s="104">
        <f>IFERROR(AVERAGEIFS(统调负荷!$AB:$AB,统调负荷!$B:$B,L$3,统调负荷!$C:$C,$A48),"")</f>
        <v/>
      </c>
      <c r="M48" s="104">
        <f>IFERROR(AVERAGEIFS(统调负荷!$AB:$AB,统调负荷!$B:$B,M$3,统调负荷!$C:$C,$A48),"")</f>
        <v/>
      </c>
      <c r="N48" s="104">
        <f>IFERROR(AVERAGEIFS(统调负荷!$AB:$AB,统调负荷!$B:$B,N$3,统调负荷!$C:$C,$A48),"")</f>
        <v/>
      </c>
      <c r="O48" s="104">
        <f>IFERROR(AVERAGEIFS(统调负荷!$AB:$AB,统调负荷!$B:$B,O$3,统调负荷!$C:$C,$A48),"")</f>
        <v/>
      </c>
      <c r="P48" s="104">
        <f>IFERROR(AVERAGEIFS(统调负荷!$AB:$AB,统调负荷!$B:$B,P$3,统调负荷!$C:$C,$A48),"")</f>
        <v/>
      </c>
      <c r="Q48" s="104">
        <f>IFERROR(AVERAGEIFS(统调负荷!$AB:$AB,统调负荷!$B:$B,Q$3,统调负荷!$C:$C,$A48),"")</f>
        <v/>
      </c>
      <c r="R48" s="104">
        <f>IFERROR(AVERAGEIFS(统调负荷!$AB:$AB,统调负荷!$B:$B,R$3,统调负荷!$C:$C,$A48),"")</f>
        <v/>
      </c>
      <c r="S48" s="104">
        <f>IFERROR(AVERAGEIFS(统调负荷!$AB:$AB,统调负荷!$B:$B,S$3,统调负荷!$C:$C,$A48),"")</f>
        <v/>
      </c>
      <c r="T48" s="104">
        <f>IFERROR(AVERAGEIFS(统调负荷!$AB:$AB,统调负荷!$B:$B,T$3,统调负荷!$C:$C,$A48),"")</f>
        <v/>
      </c>
      <c r="U48" s="104">
        <f>IFERROR(AVERAGEIFS(统调负荷!$AB:$AB,统调负荷!$B:$B,U$3,统调负荷!$C:$C,$A48),"")</f>
        <v/>
      </c>
      <c r="V48" s="104">
        <f>IFERROR(AVERAGEIFS(统调负荷!$AB:$AB,统调负荷!$B:$B,V$3,统调负荷!$C:$C,$A48),"")</f>
        <v/>
      </c>
      <c r="W48" s="104">
        <f>IFERROR(AVERAGEIFS(统调负荷!$AB:$AB,统调负荷!$B:$B,W$3,统调负荷!$C:$C,$A48),"")</f>
        <v/>
      </c>
      <c r="X48" s="104">
        <f>IFERROR(AVERAGEIFS(统调负荷!$AB:$AB,统调负荷!$B:$B,X$3,统调负荷!$C:$C,$A48),"")</f>
        <v/>
      </c>
      <c r="Y48" s="104">
        <f>IFERROR(AVERAGEIFS(统调负荷!$AB:$AB,统调负荷!$B:$B,Y$3,统调负荷!$C:$C,$A48),"")</f>
        <v/>
      </c>
      <c r="Z48" s="104">
        <f>IFERROR(AVERAGEIFS(统调负荷!$AB:$AB,统调负荷!$B:$B,Z$3,统调负荷!$C:$C,$A48),"")</f>
        <v/>
      </c>
      <c r="AA48" s="104">
        <f>IFERROR(AVERAGEIFS(统调负荷!$AB:$AB,统调负荷!$B:$B,AA$3,统调负荷!$C:$C,$A48),"")</f>
        <v/>
      </c>
      <c r="AB48" s="104">
        <f>IFERROR(AVERAGEIFS(统调负荷!$AB:$AB,统调负荷!$B:$B,AB$3,统调负荷!$C:$C,$A48),"")</f>
        <v/>
      </c>
      <c r="AC48" s="104">
        <f>IFERROR(AVERAGEIFS(统调负荷!$AB:$AB,统调负荷!$B:$B,AC$3,统调负荷!$C:$C,$A48),"")</f>
        <v/>
      </c>
      <c r="AD48" s="104" t="n"/>
      <c r="AE48" s="104">
        <f>IFERROR(AVERAGEIFS(统调负荷!$AB:$AB,统调负荷!$B:$B,AE$3,统调负荷!$C:$C,$A48),"")</f>
        <v/>
      </c>
      <c r="AG48" s="105" t="n"/>
      <c r="AH48" s="105" t="n"/>
      <c r="AI48" s="105" t="n"/>
      <c r="AJ48" s="105" t="n"/>
      <c r="AK48" s="105" t="n"/>
      <c r="AL48" s="105" t="n"/>
      <c r="AM48" s="105" t="n"/>
      <c r="AN48" s="105" t="n"/>
      <c r="AO48" s="105" t="n"/>
      <c r="AP48" s="105" t="n"/>
      <c r="AQ48" s="105" t="n"/>
      <c r="AR48" s="105" t="n"/>
      <c r="AS48" s="105" t="n"/>
      <c r="AT48" s="105" t="n"/>
      <c r="AU48" s="105" t="n"/>
      <c r="AV48" s="105" t="n"/>
      <c r="AW48" s="105" t="n"/>
      <c r="AX48" s="105" t="n"/>
      <c r="AY48" s="105" t="n"/>
      <c r="AZ48" s="105" t="n"/>
      <c r="BA48" s="105" t="n"/>
      <c r="BB48" s="105" t="n"/>
      <c r="BC48" s="105" t="n"/>
      <c r="BD48" s="105" t="n"/>
    </row>
    <row r="49">
      <c r="A49" s="97">
        <f>统调负荷24小时!A49</f>
        <v/>
      </c>
      <c r="B49" s="117" t="inlineStr">
        <is>
          <t>实时</t>
        </is>
      </c>
      <c r="C49" s="91">
        <f>IFERROR(AVERAGE(F49:AC49),"")</f>
        <v/>
      </c>
      <c r="D49" s="91">
        <f>IFERROR(MAX(F49:AC49),"")</f>
        <v/>
      </c>
      <c r="E49" s="91">
        <f>IFERROR(MIN(F49:AC49),"")</f>
        <v/>
      </c>
      <c r="F49" s="104">
        <f>IFERROR(AVERAGEIFS(统调负荷!$AC:$AC,统调负荷!$B:$B,F$3,统调负荷!$C:$C,$A49),"")</f>
        <v/>
      </c>
      <c r="G49" s="104">
        <f>IFERROR(AVERAGEIFS(统调负荷!$AC:$AC,统调负荷!$B:$B,G$3,统调负荷!$C:$C,$A49),"")</f>
        <v/>
      </c>
      <c r="H49" s="104">
        <f>IFERROR(AVERAGEIFS(统调负荷!$AC:$AC,统调负荷!$B:$B,H$3,统调负荷!$C:$C,$A49),"")</f>
        <v/>
      </c>
      <c r="I49" s="104">
        <f>IFERROR(AVERAGEIFS(统调负荷!$AC:$AC,统调负荷!$B:$B,I$3,统调负荷!$C:$C,$A49),"")</f>
        <v/>
      </c>
      <c r="J49" s="104">
        <f>IFERROR(AVERAGEIFS(统调负荷!$AC:$AC,统调负荷!$B:$B,J$3,统调负荷!$C:$C,$A49),"")</f>
        <v/>
      </c>
      <c r="K49" s="104">
        <f>IFERROR(AVERAGEIFS(统调负荷!$AC:$AC,统调负荷!$B:$B,K$3,统调负荷!$C:$C,$A49),"")</f>
        <v/>
      </c>
      <c r="L49" s="104">
        <f>IFERROR(AVERAGEIFS(统调负荷!$AC:$AC,统调负荷!$B:$B,L$3,统调负荷!$C:$C,$A49),"")</f>
        <v/>
      </c>
      <c r="M49" s="104">
        <f>IFERROR(AVERAGEIFS(统调负荷!$AC:$AC,统调负荷!$B:$B,M$3,统调负荷!$C:$C,$A49),"")</f>
        <v/>
      </c>
      <c r="N49" s="104">
        <f>IFERROR(AVERAGEIFS(统调负荷!$AC:$AC,统调负荷!$B:$B,N$3,统调负荷!$C:$C,$A49),"")</f>
        <v/>
      </c>
      <c r="O49" s="104">
        <f>IFERROR(AVERAGEIFS(统调负荷!$AC:$AC,统调负荷!$B:$B,O$3,统调负荷!$C:$C,$A49),"")</f>
        <v/>
      </c>
      <c r="P49" s="104">
        <f>IFERROR(AVERAGEIFS(统调负荷!$AC:$AC,统调负荷!$B:$B,P$3,统调负荷!$C:$C,$A49),"")</f>
        <v/>
      </c>
      <c r="Q49" s="104">
        <f>IFERROR(AVERAGEIFS(统调负荷!$AC:$AC,统调负荷!$B:$B,Q$3,统调负荷!$C:$C,$A49),"")</f>
        <v/>
      </c>
      <c r="R49" s="104">
        <f>IFERROR(AVERAGEIFS(统调负荷!$AC:$AC,统调负荷!$B:$B,R$3,统调负荷!$C:$C,$A49),"")</f>
        <v/>
      </c>
      <c r="S49" s="104">
        <f>IFERROR(AVERAGEIFS(统调负荷!$AC:$AC,统调负荷!$B:$B,S$3,统调负荷!$C:$C,$A49),"")</f>
        <v/>
      </c>
      <c r="T49" s="104">
        <f>IFERROR(AVERAGEIFS(统调负荷!$AC:$AC,统调负荷!$B:$B,T$3,统调负荷!$C:$C,$A49),"")</f>
        <v/>
      </c>
      <c r="U49" s="104">
        <f>IFERROR(AVERAGEIFS(统调负荷!$AC:$AC,统调负荷!$B:$B,U$3,统调负荷!$C:$C,$A49),"")</f>
        <v/>
      </c>
      <c r="V49" s="104">
        <f>IFERROR(AVERAGEIFS(统调负荷!$AC:$AC,统调负荷!$B:$B,V$3,统调负荷!$C:$C,$A49),"")</f>
        <v/>
      </c>
      <c r="W49" s="104">
        <f>IFERROR(AVERAGEIFS(统调负荷!$AC:$AC,统调负荷!$B:$B,W$3,统调负荷!$C:$C,$A49),"")</f>
        <v/>
      </c>
      <c r="X49" s="104">
        <f>IFERROR(AVERAGEIFS(统调负荷!$AC:$AC,统调负荷!$B:$B,X$3,统调负荷!$C:$C,$A49),"")</f>
        <v/>
      </c>
      <c r="Y49" s="104">
        <f>IFERROR(AVERAGEIFS(统调负荷!$AC:$AC,统调负荷!$B:$B,Y$3,统调负荷!$C:$C,$A49),"")</f>
        <v/>
      </c>
      <c r="Z49" s="104">
        <f>IFERROR(AVERAGEIFS(统调负荷!$AC:$AC,统调负荷!$B:$B,Z$3,统调负荷!$C:$C,$A49),"")</f>
        <v/>
      </c>
      <c r="AA49" s="104">
        <f>IFERROR(AVERAGEIFS(统调负荷!$AC:$AC,统调负荷!$B:$B,AA$3,统调负荷!$C:$C,$A49),"")</f>
        <v/>
      </c>
      <c r="AB49" s="104">
        <f>IFERROR(AVERAGEIFS(统调负荷!$AC:$AC,统调负荷!$B:$B,AB$3,统调负荷!$C:$C,$A49),"")</f>
        <v/>
      </c>
      <c r="AC49" s="104">
        <f>IFERROR(AVERAGEIFS(统调负荷!$AC:$AC,统调负荷!$B:$B,AC$3,统调负荷!$C:$C,$A49),"")</f>
        <v/>
      </c>
      <c r="AD49" s="104" t="n"/>
      <c r="AE49" s="104">
        <f>IFERROR(AVERAGEIFS(统调负荷!$AC:$AC,统调负荷!$B:$B,AE$3,统调负荷!$C:$C,$A49),"")</f>
        <v/>
      </c>
      <c r="AG49" s="105" t="n"/>
      <c r="AH49" s="105" t="n"/>
      <c r="AI49" s="105" t="n"/>
      <c r="AJ49" s="105" t="n"/>
      <c r="AK49" s="105" t="n"/>
      <c r="AL49" s="105" t="n"/>
      <c r="AM49" s="105" t="n"/>
      <c r="AN49" s="105" t="n"/>
      <c r="AO49" s="105" t="n"/>
      <c r="AP49" s="105" t="n"/>
      <c r="AQ49" s="105" t="n"/>
      <c r="AR49" s="105" t="n"/>
      <c r="AS49" s="105" t="n"/>
      <c r="AT49" s="105" t="n"/>
      <c r="AU49" s="105" t="n"/>
      <c r="AV49" s="105" t="n"/>
      <c r="AW49" s="105" t="n"/>
      <c r="AX49" s="105" t="n"/>
      <c r="AY49" s="105" t="n"/>
      <c r="AZ49" s="105" t="n"/>
      <c r="BA49" s="105" t="n"/>
      <c r="BB49" s="105" t="n"/>
      <c r="BC49" s="105" t="n"/>
      <c r="BD49" s="105" t="n"/>
    </row>
    <row r="50">
      <c r="A50" s="97">
        <f>统调负荷24小时!A50</f>
        <v/>
      </c>
      <c r="B50" s="117" t="inlineStr">
        <is>
          <t>日前</t>
        </is>
      </c>
      <c r="C50" s="91">
        <f>IFERROR(AVERAGE(F50:AC50),"")</f>
        <v/>
      </c>
      <c r="D50" s="91">
        <f>IFERROR(MAX(F50:AC50),"")</f>
        <v/>
      </c>
      <c r="E50" s="91">
        <f>IFERROR(MIN(F50:AC50),"")</f>
        <v/>
      </c>
      <c r="F50" s="104">
        <f>IFERROR(AVERAGEIFS(统调负荷!$AB:$AB,统调负荷!$B:$B,F$3,统调负荷!$C:$C,$A50),"")</f>
        <v/>
      </c>
      <c r="G50" s="104">
        <f>IFERROR(AVERAGEIFS(统调负荷!$AB:$AB,统调负荷!$B:$B,G$3,统调负荷!$C:$C,$A50),"")</f>
        <v/>
      </c>
      <c r="H50" s="104">
        <f>IFERROR(AVERAGEIFS(统调负荷!$AB:$AB,统调负荷!$B:$B,H$3,统调负荷!$C:$C,$A50),"")</f>
        <v/>
      </c>
      <c r="I50" s="104">
        <f>IFERROR(AVERAGEIFS(统调负荷!$AB:$AB,统调负荷!$B:$B,I$3,统调负荷!$C:$C,$A50),"")</f>
        <v/>
      </c>
      <c r="J50" s="104">
        <f>IFERROR(AVERAGEIFS(统调负荷!$AB:$AB,统调负荷!$B:$B,J$3,统调负荷!$C:$C,$A50),"")</f>
        <v/>
      </c>
      <c r="K50" s="104">
        <f>IFERROR(AVERAGEIFS(统调负荷!$AB:$AB,统调负荷!$B:$B,K$3,统调负荷!$C:$C,$A50),"")</f>
        <v/>
      </c>
      <c r="L50" s="104">
        <f>IFERROR(AVERAGEIFS(统调负荷!$AB:$AB,统调负荷!$B:$B,L$3,统调负荷!$C:$C,$A50),"")</f>
        <v/>
      </c>
      <c r="M50" s="104">
        <f>IFERROR(AVERAGEIFS(统调负荷!$AB:$AB,统调负荷!$B:$B,M$3,统调负荷!$C:$C,$A50),"")</f>
        <v/>
      </c>
      <c r="N50" s="104">
        <f>IFERROR(AVERAGEIFS(统调负荷!$AB:$AB,统调负荷!$B:$B,N$3,统调负荷!$C:$C,$A50),"")</f>
        <v/>
      </c>
      <c r="O50" s="104">
        <f>IFERROR(AVERAGEIFS(统调负荷!$AB:$AB,统调负荷!$B:$B,O$3,统调负荷!$C:$C,$A50),"")</f>
        <v/>
      </c>
      <c r="P50" s="104">
        <f>IFERROR(AVERAGEIFS(统调负荷!$AB:$AB,统调负荷!$B:$B,P$3,统调负荷!$C:$C,$A50),"")</f>
        <v/>
      </c>
      <c r="Q50" s="104">
        <f>IFERROR(AVERAGEIFS(统调负荷!$AB:$AB,统调负荷!$B:$B,Q$3,统调负荷!$C:$C,$A50),"")</f>
        <v/>
      </c>
      <c r="R50" s="104">
        <f>IFERROR(AVERAGEIFS(统调负荷!$AB:$AB,统调负荷!$B:$B,R$3,统调负荷!$C:$C,$A50),"")</f>
        <v/>
      </c>
      <c r="S50" s="104">
        <f>IFERROR(AVERAGEIFS(统调负荷!$AB:$AB,统调负荷!$B:$B,S$3,统调负荷!$C:$C,$A50),"")</f>
        <v/>
      </c>
      <c r="T50" s="104">
        <f>IFERROR(AVERAGEIFS(统调负荷!$AB:$AB,统调负荷!$B:$B,T$3,统调负荷!$C:$C,$A50),"")</f>
        <v/>
      </c>
      <c r="U50" s="104">
        <f>IFERROR(AVERAGEIFS(统调负荷!$AB:$AB,统调负荷!$B:$B,U$3,统调负荷!$C:$C,$A50),"")</f>
        <v/>
      </c>
      <c r="V50" s="104">
        <f>IFERROR(AVERAGEIFS(统调负荷!$AB:$AB,统调负荷!$B:$B,V$3,统调负荷!$C:$C,$A50),"")</f>
        <v/>
      </c>
      <c r="W50" s="104">
        <f>IFERROR(AVERAGEIFS(统调负荷!$AB:$AB,统调负荷!$B:$B,W$3,统调负荷!$C:$C,$A50),"")</f>
        <v/>
      </c>
      <c r="X50" s="104">
        <f>IFERROR(AVERAGEIFS(统调负荷!$AB:$AB,统调负荷!$B:$B,X$3,统调负荷!$C:$C,$A50),"")</f>
        <v/>
      </c>
      <c r="Y50" s="104">
        <f>IFERROR(AVERAGEIFS(统调负荷!$AB:$AB,统调负荷!$B:$B,Y$3,统调负荷!$C:$C,$A50),"")</f>
        <v/>
      </c>
      <c r="Z50" s="104">
        <f>IFERROR(AVERAGEIFS(统调负荷!$AB:$AB,统调负荷!$B:$B,Z$3,统调负荷!$C:$C,$A50),"")</f>
        <v/>
      </c>
      <c r="AA50" s="104">
        <f>IFERROR(AVERAGEIFS(统调负荷!$AB:$AB,统调负荷!$B:$B,AA$3,统调负荷!$C:$C,$A50),"")</f>
        <v/>
      </c>
      <c r="AB50" s="104">
        <f>IFERROR(AVERAGEIFS(统调负荷!$AB:$AB,统调负荷!$B:$B,AB$3,统调负荷!$C:$C,$A50),"")</f>
        <v/>
      </c>
      <c r="AC50" s="104">
        <f>IFERROR(AVERAGEIFS(统调负荷!$AB:$AB,统调负荷!$B:$B,AC$3,统调负荷!$C:$C,$A50),"")</f>
        <v/>
      </c>
      <c r="AD50" s="104" t="n"/>
      <c r="AE50" s="104">
        <f>IFERROR(AVERAGE(P50:Q50,T50:X50)-AVERAGE(F50:N50),"")</f>
        <v/>
      </c>
      <c r="AG50" s="105" t="n"/>
      <c r="AH50" s="105" t="n"/>
      <c r="AI50" s="105" t="n"/>
      <c r="AJ50" s="105" t="n"/>
      <c r="AK50" s="105" t="n"/>
      <c r="AL50" s="105" t="n"/>
      <c r="AM50" s="105" t="n"/>
      <c r="AN50" s="105" t="n"/>
      <c r="AO50" s="105" t="n"/>
      <c r="AP50" s="105" t="n"/>
      <c r="AQ50" s="105" t="n"/>
      <c r="AR50" s="105" t="n"/>
      <c r="AS50" s="105" t="n"/>
      <c r="AT50" s="105" t="n"/>
      <c r="AU50" s="105" t="n"/>
      <c r="AV50" s="105" t="n"/>
      <c r="AW50" s="105" t="n"/>
      <c r="AX50" s="105" t="n"/>
      <c r="AY50" s="105" t="n"/>
      <c r="AZ50" s="105" t="n"/>
      <c r="BA50" s="105" t="n"/>
      <c r="BB50" s="105" t="n"/>
      <c r="BC50" s="105" t="n"/>
      <c r="BD50" s="105" t="n"/>
    </row>
    <row r="51">
      <c r="A51" s="97">
        <f>统调负荷24小时!A51</f>
        <v/>
      </c>
      <c r="B51" s="117" t="inlineStr">
        <is>
          <t>实时</t>
        </is>
      </c>
      <c r="C51" s="91">
        <f>IFERROR(AVERAGE(F51:AC51),"")</f>
        <v/>
      </c>
      <c r="D51" s="91">
        <f>IFERROR(MAX(F51:AC51),"")</f>
        <v/>
      </c>
      <c r="E51" s="91">
        <f>IFERROR(MIN(F51:AC51),"")</f>
        <v/>
      </c>
      <c r="F51" s="104">
        <f>IFERROR(AVERAGEIFS(统调负荷!$AC:$AC,统调负荷!$B:$B,F$3,统调负荷!$C:$C,$A51),"")</f>
        <v/>
      </c>
      <c r="G51" s="104">
        <f>IFERROR(AVERAGEIFS(统调负荷!$AC:$AC,统调负荷!$B:$B,G$3,统调负荷!$C:$C,$A51),"")</f>
        <v/>
      </c>
      <c r="H51" s="104">
        <f>IFERROR(AVERAGEIFS(统调负荷!$AC:$AC,统调负荷!$B:$B,H$3,统调负荷!$C:$C,$A51),"")</f>
        <v/>
      </c>
      <c r="I51" s="104">
        <f>IFERROR(AVERAGEIFS(统调负荷!$AC:$AC,统调负荷!$B:$B,I$3,统调负荷!$C:$C,$A51),"")</f>
        <v/>
      </c>
      <c r="J51" s="104">
        <f>IFERROR(AVERAGEIFS(统调负荷!$AC:$AC,统调负荷!$B:$B,J$3,统调负荷!$C:$C,$A51),"")</f>
        <v/>
      </c>
      <c r="K51" s="104">
        <f>IFERROR(AVERAGEIFS(统调负荷!$AC:$AC,统调负荷!$B:$B,K$3,统调负荷!$C:$C,$A51),"")</f>
        <v/>
      </c>
      <c r="L51" s="104">
        <f>IFERROR(AVERAGEIFS(统调负荷!$AC:$AC,统调负荷!$B:$B,L$3,统调负荷!$C:$C,$A51),"")</f>
        <v/>
      </c>
      <c r="M51" s="104">
        <f>IFERROR(AVERAGEIFS(统调负荷!$AC:$AC,统调负荷!$B:$B,M$3,统调负荷!$C:$C,$A51),"")</f>
        <v/>
      </c>
      <c r="N51" s="104">
        <f>IFERROR(AVERAGEIFS(统调负荷!$AC:$AC,统调负荷!$B:$B,N$3,统调负荷!$C:$C,$A51),"")</f>
        <v/>
      </c>
      <c r="O51" s="104">
        <f>IFERROR(AVERAGEIFS(统调负荷!$AC:$AC,统调负荷!$B:$B,O$3,统调负荷!$C:$C,$A51),"")</f>
        <v/>
      </c>
      <c r="P51" s="104">
        <f>IFERROR(AVERAGEIFS(统调负荷!$AC:$AC,统调负荷!$B:$B,P$3,统调负荷!$C:$C,$A51),"")</f>
        <v/>
      </c>
      <c r="Q51" s="104">
        <f>IFERROR(AVERAGEIFS(统调负荷!$AC:$AC,统调负荷!$B:$B,Q$3,统调负荷!$C:$C,$A51),"")</f>
        <v/>
      </c>
      <c r="R51" s="104">
        <f>IFERROR(AVERAGEIFS(统调负荷!$AC:$AC,统调负荷!$B:$B,R$3,统调负荷!$C:$C,$A51),"")</f>
        <v/>
      </c>
      <c r="S51" s="104">
        <f>IFERROR(AVERAGEIFS(统调负荷!$AC:$AC,统调负荷!$B:$B,S$3,统调负荷!$C:$C,$A51),"")</f>
        <v/>
      </c>
      <c r="T51" s="104">
        <f>IFERROR(AVERAGEIFS(统调负荷!$AC:$AC,统调负荷!$B:$B,T$3,统调负荷!$C:$C,$A51),"")</f>
        <v/>
      </c>
      <c r="U51" s="104">
        <f>IFERROR(AVERAGEIFS(统调负荷!$AC:$AC,统调负荷!$B:$B,U$3,统调负荷!$C:$C,$A51),"")</f>
        <v/>
      </c>
      <c r="V51" s="104">
        <f>IFERROR(AVERAGEIFS(统调负荷!$AC:$AC,统调负荷!$B:$B,V$3,统调负荷!$C:$C,$A51),"")</f>
        <v/>
      </c>
      <c r="W51" s="104">
        <f>IFERROR(AVERAGEIFS(统调负荷!$AC:$AC,统调负荷!$B:$B,W$3,统调负荷!$C:$C,$A51),"")</f>
        <v/>
      </c>
      <c r="X51" s="104">
        <f>IFERROR(AVERAGEIFS(统调负荷!$AC:$AC,统调负荷!$B:$B,X$3,统调负荷!$C:$C,$A51),"")</f>
        <v/>
      </c>
      <c r="Y51" s="104">
        <f>IFERROR(AVERAGEIFS(统调负荷!$AC:$AC,统调负荷!$B:$B,Y$3,统调负荷!$C:$C,$A51),"")</f>
        <v/>
      </c>
      <c r="Z51" s="104">
        <f>IFERROR(AVERAGEIFS(统调负荷!$AC:$AC,统调负荷!$B:$B,Z$3,统调负荷!$C:$C,$A51),"")</f>
        <v/>
      </c>
      <c r="AA51" s="104">
        <f>IFERROR(AVERAGEIFS(统调负荷!$AC:$AC,统调负荷!$B:$B,AA$3,统调负荷!$C:$C,$A51),"")</f>
        <v/>
      </c>
      <c r="AB51" s="104">
        <f>IFERROR(AVERAGEIFS(统调负荷!$AC:$AC,统调负荷!$B:$B,AB$3,统调负荷!$C:$C,$A51),"")</f>
        <v/>
      </c>
      <c r="AC51" s="104">
        <f>IFERROR(AVERAGEIFS(统调负荷!$AC:$AC,统调负荷!$B:$B,AC$3,统调负荷!$C:$C,$A51),"")</f>
        <v/>
      </c>
      <c r="AD51" s="22" t="n"/>
      <c r="AE51" s="104">
        <f>IFERROR(AVERAGE(P51:Q51,T51:X51)-AVERAGE(F51:N51),"")</f>
        <v/>
      </c>
      <c r="AG51" s="105" t="n"/>
      <c r="AH51" s="105" t="n"/>
      <c r="AI51" s="105" t="n"/>
      <c r="AJ51" s="105" t="n"/>
      <c r="AK51" s="105" t="n"/>
      <c r="AL51" s="105" t="n"/>
      <c r="AM51" s="105" t="n"/>
      <c r="AN51" s="105" t="n"/>
      <c r="AO51" s="105" t="n"/>
      <c r="AP51" s="105" t="n"/>
      <c r="AQ51" s="105" t="n"/>
      <c r="AR51" s="105" t="n"/>
      <c r="AS51" s="105" t="n"/>
      <c r="AT51" s="105" t="n"/>
      <c r="AU51" s="105" t="n"/>
      <c r="AV51" s="105" t="n"/>
      <c r="AW51" s="105" t="n"/>
      <c r="AX51" s="105" t="n"/>
      <c r="AY51" s="105" t="n"/>
      <c r="AZ51" s="105" t="n"/>
      <c r="BA51" s="105" t="n"/>
      <c r="BB51" s="105" t="n"/>
      <c r="BC51" s="105" t="n"/>
      <c r="BD51" s="105" t="n"/>
    </row>
    <row r="52">
      <c r="A52" s="97">
        <f>统调负荷24小时!A52</f>
        <v/>
      </c>
      <c r="B52" s="117" t="inlineStr">
        <is>
          <t>日前</t>
        </is>
      </c>
      <c r="C52" s="91">
        <f>IFERROR(AVERAGE(F52:AC52),"")</f>
        <v/>
      </c>
      <c r="D52" s="91">
        <f>IFERROR(MAX(F52:AC52),"")</f>
        <v/>
      </c>
      <c r="E52" s="91">
        <f>IFERROR(MIN(F52:AC52),"")</f>
        <v/>
      </c>
      <c r="F52" s="104">
        <f>IFERROR(AVERAGEIFS(统调负荷!$AB:$AB,统调负荷!$B:$B,F$3,统调负荷!$C:$C,$A52),"")</f>
        <v/>
      </c>
      <c r="G52" s="104">
        <f>IFERROR(AVERAGEIFS(统调负荷!$AB:$AB,统调负荷!$B:$B,G$3,统调负荷!$C:$C,$A52),"")</f>
        <v/>
      </c>
      <c r="H52" s="104">
        <f>IFERROR(AVERAGEIFS(统调负荷!$AB:$AB,统调负荷!$B:$B,H$3,统调负荷!$C:$C,$A52),"")</f>
        <v/>
      </c>
      <c r="I52" s="104">
        <f>IFERROR(AVERAGEIFS(统调负荷!$AB:$AB,统调负荷!$B:$B,I$3,统调负荷!$C:$C,$A52),"")</f>
        <v/>
      </c>
      <c r="J52" s="104">
        <f>IFERROR(AVERAGEIFS(统调负荷!$AB:$AB,统调负荷!$B:$B,J$3,统调负荷!$C:$C,$A52),"")</f>
        <v/>
      </c>
      <c r="K52" s="104">
        <f>IFERROR(AVERAGEIFS(统调负荷!$AB:$AB,统调负荷!$B:$B,K$3,统调负荷!$C:$C,$A52),"")</f>
        <v/>
      </c>
      <c r="L52" s="104">
        <f>IFERROR(AVERAGEIFS(统调负荷!$AB:$AB,统调负荷!$B:$B,L$3,统调负荷!$C:$C,$A52),"")</f>
        <v/>
      </c>
      <c r="M52" s="104">
        <f>IFERROR(AVERAGEIFS(统调负荷!$AB:$AB,统调负荷!$B:$B,M$3,统调负荷!$C:$C,$A52),"")</f>
        <v/>
      </c>
      <c r="N52" s="104">
        <f>IFERROR(AVERAGEIFS(统调负荷!$AB:$AB,统调负荷!$B:$B,N$3,统调负荷!$C:$C,$A52),"")</f>
        <v/>
      </c>
      <c r="O52" s="104">
        <f>IFERROR(AVERAGEIFS(统调负荷!$AB:$AB,统调负荷!$B:$B,O$3,统调负荷!$C:$C,$A52),"")</f>
        <v/>
      </c>
      <c r="P52" s="104">
        <f>IFERROR(AVERAGEIFS(统调负荷!$AB:$AB,统调负荷!$B:$B,P$3,统调负荷!$C:$C,$A52),"")</f>
        <v/>
      </c>
      <c r="Q52" s="104">
        <f>IFERROR(AVERAGEIFS(统调负荷!$AB:$AB,统调负荷!$B:$B,Q$3,统调负荷!$C:$C,$A52),"")</f>
        <v/>
      </c>
      <c r="R52" s="104">
        <f>IFERROR(AVERAGEIFS(统调负荷!$AB:$AB,统调负荷!$B:$B,R$3,统调负荷!$C:$C,$A52),"")</f>
        <v/>
      </c>
      <c r="S52" s="104">
        <f>IFERROR(AVERAGEIFS(统调负荷!$AB:$AB,统调负荷!$B:$B,S$3,统调负荷!$C:$C,$A52),"")</f>
        <v/>
      </c>
      <c r="T52" s="104">
        <f>IFERROR(AVERAGEIFS(统调负荷!$AB:$AB,统调负荷!$B:$B,T$3,统调负荷!$C:$C,$A52),"")</f>
        <v/>
      </c>
      <c r="U52" s="104">
        <f>IFERROR(AVERAGEIFS(统调负荷!$AB:$AB,统调负荷!$B:$B,U$3,统调负荷!$C:$C,$A52),"")</f>
        <v/>
      </c>
      <c r="V52" s="104">
        <f>IFERROR(AVERAGEIFS(统调负荷!$AB:$AB,统调负荷!$B:$B,V$3,统调负荷!$C:$C,$A52),"")</f>
        <v/>
      </c>
      <c r="W52" s="104">
        <f>IFERROR(AVERAGEIFS(统调负荷!$AB:$AB,统调负荷!$B:$B,W$3,统调负荷!$C:$C,$A52),"")</f>
        <v/>
      </c>
      <c r="X52" s="104">
        <f>IFERROR(AVERAGEIFS(统调负荷!$AB:$AB,统调负荷!$B:$B,X$3,统调负荷!$C:$C,$A52),"")</f>
        <v/>
      </c>
      <c r="Y52" s="104">
        <f>IFERROR(AVERAGEIFS(统调负荷!$AB:$AB,统调负荷!$B:$B,Y$3,统调负荷!$C:$C,$A52),"")</f>
        <v/>
      </c>
      <c r="Z52" s="104">
        <f>IFERROR(AVERAGEIFS(统调负荷!$AB:$AB,统调负荷!$B:$B,Z$3,统调负荷!$C:$C,$A52),"")</f>
        <v/>
      </c>
      <c r="AA52" s="104">
        <f>IFERROR(AVERAGEIFS(统调负荷!$AB:$AB,统调负荷!$B:$B,AA$3,统调负荷!$C:$C,$A52),"")</f>
        <v/>
      </c>
      <c r="AB52" s="104">
        <f>IFERROR(AVERAGEIFS(统调负荷!$AB:$AB,统调负荷!$B:$B,AB$3,统调负荷!$C:$C,$A52),"")</f>
        <v/>
      </c>
      <c r="AC52" s="104">
        <f>IFERROR(AVERAGEIFS(统调负荷!$AB:$AB,统调负荷!$B:$B,AC$3,统调负荷!$C:$C,$A52),"")</f>
        <v/>
      </c>
      <c r="AD52" s="22" t="n"/>
      <c r="AE52" s="104">
        <f>IFERROR(AVERAGE(P52:Q52,T52:X52)-AVERAGE(F52:N52),"")</f>
        <v/>
      </c>
      <c r="AG52" s="105" t="n"/>
      <c r="AH52" s="105" t="n"/>
      <c r="AI52" s="105" t="n"/>
      <c r="AJ52" s="105" t="n"/>
      <c r="AK52" s="105" t="n"/>
      <c r="AL52" s="105" t="n"/>
      <c r="AM52" s="105" t="n"/>
      <c r="AN52" s="105" t="n"/>
      <c r="AO52" s="105" t="n"/>
      <c r="AP52" s="105" t="n"/>
      <c r="AQ52" s="105" t="n"/>
      <c r="AR52" s="105" t="n"/>
      <c r="AS52" s="105" t="n"/>
      <c r="AT52" s="105" t="n"/>
      <c r="AU52" s="105" t="n"/>
      <c r="AV52" s="105" t="n"/>
      <c r="AW52" s="105" t="n"/>
      <c r="AX52" s="105" t="n"/>
      <c r="AY52" s="105" t="n"/>
      <c r="AZ52" s="105" t="n"/>
      <c r="BA52" s="105" t="n"/>
      <c r="BB52" s="105" t="n"/>
      <c r="BC52" s="105" t="n"/>
      <c r="BD52" s="105" t="n"/>
    </row>
    <row r="53">
      <c r="A53" s="97">
        <f>统调负荷24小时!A53</f>
        <v/>
      </c>
      <c r="B53" s="117" t="inlineStr">
        <is>
          <t>实时</t>
        </is>
      </c>
      <c r="C53" s="91">
        <f>IFERROR(AVERAGE(F53:AC53),"")</f>
        <v/>
      </c>
      <c r="D53" s="91">
        <f>IFERROR(MAX(F53:AC53),"")</f>
        <v/>
      </c>
      <c r="E53" s="91">
        <f>IFERROR(MIN(F53:AC53),"")</f>
        <v/>
      </c>
      <c r="F53" s="104">
        <f>IFERROR(AVERAGEIFS(统调负荷!$AC:$AC,统调负荷!$B:$B,F$3,统调负荷!$C:$C,$A53),"")</f>
        <v/>
      </c>
      <c r="G53" s="104">
        <f>IFERROR(AVERAGEIFS(统调负荷!$AC:$AC,统调负荷!$B:$B,G$3,统调负荷!$C:$C,$A53),"")</f>
        <v/>
      </c>
      <c r="H53" s="104">
        <f>IFERROR(AVERAGEIFS(统调负荷!$AC:$AC,统调负荷!$B:$B,H$3,统调负荷!$C:$C,$A53),"")</f>
        <v/>
      </c>
      <c r="I53" s="104">
        <f>IFERROR(AVERAGEIFS(统调负荷!$AC:$AC,统调负荷!$B:$B,I$3,统调负荷!$C:$C,$A53),"")</f>
        <v/>
      </c>
      <c r="J53" s="104">
        <f>IFERROR(AVERAGEIFS(统调负荷!$AC:$AC,统调负荷!$B:$B,J$3,统调负荷!$C:$C,$A53),"")</f>
        <v/>
      </c>
      <c r="K53" s="104">
        <f>IFERROR(AVERAGEIFS(统调负荷!$AC:$AC,统调负荷!$B:$B,K$3,统调负荷!$C:$C,$A53),"")</f>
        <v/>
      </c>
      <c r="L53" s="104">
        <f>IFERROR(AVERAGEIFS(统调负荷!$AC:$AC,统调负荷!$B:$B,L$3,统调负荷!$C:$C,$A53),"")</f>
        <v/>
      </c>
      <c r="M53" s="104">
        <f>IFERROR(AVERAGEIFS(统调负荷!$AC:$AC,统调负荷!$B:$B,M$3,统调负荷!$C:$C,$A53),"")</f>
        <v/>
      </c>
      <c r="N53" s="104">
        <f>IFERROR(AVERAGEIFS(统调负荷!$AC:$AC,统调负荷!$B:$B,N$3,统调负荷!$C:$C,$A53),"")</f>
        <v/>
      </c>
      <c r="O53" s="104">
        <f>IFERROR(AVERAGEIFS(统调负荷!$AC:$AC,统调负荷!$B:$B,O$3,统调负荷!$C:$C,$A53),"")</f>
        <v/>
      </c>
      <c r="P53" s="104">
        <f>IFERROR(AVERAGEIFS(统调负荷!$AC:$AC,统调负荷!$B:$B,P$3,统调负荷!$C:$C,$A53),"")</f>
        <v/>
      </c>
      <c r="Q53" s="104">
        <f>IFERROR(AVERAGEIFS(统调负荷!$AC:$AC,统调负荷!$B:$B,Q$3,统调负荷!$C:$C,$A53),"")</f>
        <v/>
      </c>
      <c r="R53" s="104">
        <f>IFERROR(AVERAGEIFS(统调负荷!$AC:$AC,统调负荷!$B:$B,R$3,统调负荷!$C:$C,$A53),"")</f>
        <v/>
      </c>
      <c r="S53" s="104">
        <f>IFERROR(AVERAGEIFS(统调负荷!$AC:$AC,统调负荷!$B:$B,S$3,统调负荷!$C:$C,$A53),"")</f>
        <v/>
      </c>
      <c r="T53" s="104">
        <f>IFERROR(AVERAGEIFS(统调负荷!$AC:$AC,统调负荷!$B:$B,T$3,统调负荷!$C:$C,$A53),"")</f>
        <v/>
      </c>
      <c r="U53" s="104">
        <f>IFERROR(AVERAGEIFS(统调负荷!$AC:$AC,统调负荷!$B:$B,U$3,统调负荷!$C:$C,$A53),"")</f>
        <v/>
      </c>
      <c r="V53" s="104">
        <f>IFERROR(AVERAGEIFS(统调负荷!$AC:$AC,统调负荷!$B:$B,V$3,统调负荷!$C:$C,$A53),"")</f>
        <v/>
      </c>
      <c r="W53" s="104">
        <f>IFERROR(AVERAGEIFS(统调负荷!$AC:$AC,统调负荷!$B:$B,W$3,统调负荷!$C:$C,$A53),"")</f>
        <v/>
      </c>
      <c r="X53" s="104">
        <f>IFERROR(AVERAGEIFS(统调负荷!$AC:$AC,统调负荷!$B:$B,X$3,统调负荷!$C:$C,$A53),"")</f>
        <v/>
      </c>
      <c r="Y53" s="104">
        <f>IFERROR(AVERAGEIFS(统调负荷!$AC:$AC,统调负荷!$B:$B,Y$3,统调负荷!$C:$C,$A53),"")</f>
        <v/>
      </c>
      <c r="Z53" s="104">
        <f>IFERROR(AVERAGEIFS(统调负荷!$AC:$AC,统调负荷!$B:$B,Z$3,统调负荷!$C:$C,$A53),"")</f>
        <v/>
      </c>
      <c r="AA53" s="104">
        <f>IFERROR(AVERAGEIFS(统调负荷!$AC:$AC,统调负荷!$B:$B,AA$3,统调负荷!$C:$C,$A53),"")</f>
        <v/>
      </c>
      <c r="AB53" s="104">
        <f>IFERROR(AVERAGEIFS(统调负荷!$AC:$AC,统调负荷!$B:$B,AB$3,统调负荷!$C:$C,$A53),"")</f>
        <v/>
      </c>
      <c r="AC53" s="104">
        <f>IFERROR(AVERAGEIFS(统调负荷!$AC:$AC,统调负荷!$B:$B,AC$3,统调负荷!$C:$C,$A53),"")</f>
        <v/>
      </c>
      <c r="AD53" s="22" t="n"/>
      <c r="AE53" s="104">
        <f>IFERROR(AVERAGE(P53:Q53,T53:X53)-AVERAGE(F53:N53),"")</f>
        <v/>
      </c>
      <c r="AG53" s="105" t="n"/>
      <c r="AH53" s="105" t="n"/>
      <c r="AI53" s="105" t="n"/>
      <c r="AJ53" s="105" t="n"/>
      <c r="AK53" s="105" t="n"/>
      <c r="AL53" s="105" t="n"/>
      <c r="AM53" s="105" t="n"/>
      <c r="AN53" s="105" t="n"/>
      <c r="AO53" s="105" t="n"/>
      <c r="AP53" s="105" t="n"/>
      <c r="AQ53" s="105" t="n"/>
      <c r="AR53" s="105" t="n"/>
      <c r="AS53" s="105" t="n"/>
      <c r="AT53" s="105" t="n"/>
      <c r="AU53" s="105" t="n"/>
      <c r="AV53" s="105" t="n"/>
      <c r="AW53" s="105" t="n"/>
      <c r="AX53" s="105" t="n"/>
      <c r="AY53" s="105" t="n"/>
      <c r="AZ53" s="105" t="n"/>
      <c r="BA53" s="105" t="n"/>
      <c r="BB53" s="105" t="n"/>
      <c r="BC53" s="105" t="n"/>
      <c r="BD53" s="105" t="n"/>
    </row>
    <row r="54">
      <c r="A54" s="97">
        <f>统调负荷24小时!A54</f>
        <v/>
      </c>
      <c r="B54" s="117" t="inlineStr">
        <is>
          <t>日前</t>
        </is>
      </c>
      <c r="C54" s="91">
        <f>IFERROR(AVERAGE(F54:AC54),"")</f>
        <v/>
      </c>
      <c r="D54" s="91">
        <f>IFERROR(MAX(F54:AC54),"")</f>
        <v/>
      </c>
      <c r="E54" s="91">
        <f>IFERROR(MIN(F54:AC54),"")</f>
        <v/>
      </c>
      <c r="F54" s="104">
        <f>IFERROR(AVERAGEIFS(统调负荷!$AB:$AB,统调负荷!$B:$B,F$3,统调负荷!$C:$C,$A54),"")</f>
        <v/>
      </c>
      <c r="G54" s="104">
        <f>IFERROR(AVERAGEIFS(统调负荷!$AB:$AB,统调负荷!$B:$B,G$3,统调负荷!$C:$C,$A54),"")</f>
        <v/>
      </c>
      <c r="H54" s="104">
        <f>IFERROR(AVERAGEIFS(统调负荷!$AB:$AB,统调负荷!$B:$B,H$3,统调负荷!$C:$C,$A54),"")</f>
        <v/>
      </c>
      <c r="I54" s="104">
        <f>IFERROR(AVERAGEIFS(统调负荷!$AB:$AB,统调负荷!$B:$B,I$3,统调负荷!$C:$C,$A54),"")</f>
        <v/>
      </c>
      <c r="J54" s="104">
        <f>IFERROR(AVERAGEIFS(统调负荷!$AB:$AB,统调负荷!$B:$B,J$3,统调负荷!$C:$C,$A54),"")</f>
        <v/>
      </c>
      <c r="K54" s="104">
        <f>IFERROR(AVERAGEIFS(统调负荷!$AB:$AB,统调负荷!$B:$B,K$3,统调负荷!$C:$C,$A54),"")</f>
        <v/>
      </c>
      <c r="L54" s="104">
        <f>IFERROR(AVERAGEIFS(统调负荷!$AB:$AB,统调负荷!$B:$B,L$3,统调负荷!$C:$C,$A54),"")</f>
        <v/>
      </c>
      <c r="M54" s="104">
        <f>IFERROR(AVERAGEIFS(统调负荷!$AB:$AB,统调负荷!$B:$B,M$3,统调负荷!$C:$C,$A54),"")</f>
        <v/>
      </c>
      <c r="N54" s="104">
        <f>IFERROR(AVERAGEIFS(统调负荷!$AB:$AB,统调负荷!$B:$B,N$3,统调负荷!$C:$C,$A54),"")</f>
        <v/>
      </c>
      <c r="O54" s="104">
        <f>IFERROR(AVERAGEIFS(统调负荷!$AB:$AB,统调负荷!$B:$B,O$3,统调负荷!$C:$C,$A54),"")</f>
        <v/>
      </c>
      <c r="P54" s="104">
        <f>IFERROR(AVERAGEIFS(统调负荷!$AB:$AB,统调负荷!$B:$B,P$3,统调负荷!$C:$C,$A54),"")</f>
        <v/>
      </c>
      <c r="Q54" s="104">
        <f>IFERROR(AVERAGEIFS(统调负荷!$AB:$AB,统调负荷!$B:$B,Q$3,统调负荷!$C:$C,$A54),"")</f>
        <v/>
      </c>
      <c r="R54" s="104">
        <f>IFERROR(AVERAGEIFS(统调负荷!$AB:$AB,统调负荷!$B:$B,R$3,统调负荷!$C:$C,$A54),"")</f>
        <v/>
      </c>
      <c r="S54" s="104">
        <f>IFERROR(AVERAGEIFS(统调负荷!$AB:$AB,统调负荷!$B:$B,S$3,统调负荷!$C:$C,$A54),"")</f>
        <v/>
      </c>
      <c r="T54" s="104">
        <f>IFERROR(AVERAGEIFS(统调负荷!$AB:$AB,统调负荷!$B:$B,T$3,统调负荷!$C:$C,$A54),"")</f>
        <v/>
      </c>
      <c r="U54" s="104">
        <f>IFERROR(AVERAGEIFS(统调负荷!$AB:$AB,统调负荷!$B:$B,U$3,统调负荷!$C:$C,$A54),"")</f>
        <v/>
      </c>
      <c r="V54" s="104">
        <f>IFERROR(AVERAGEIFS(统调负荷!$AB:$AB,统调负荷!$B:$B,V$3,统调负荷!$C:$C,$A54),"")</f>
        <v/>
      </c>
      <c r="W54" s="104">
        <f>IFERROR(AVERAGEIFS(统调负荷!$AB:$AB,统调负荷!$B:$B,W$3,统调负荷!$C:$C,$A54),"")</f>
        <v/>
      </c>
      <c r="X54" s="104">
        <f>IFERROR(AVERAGEIFS(统调负荷!$AB:$AB,统调负荷!$B:$B,X$3,统调负荷!$C:$C,$A54),"")</f>
        <v/>
      </c>
      <c r="Y54" s="104">
        <f>IFERROR(AVERAGEIFS(统调负荷!$AB:$AB,统调负荷!$B:$B,Y$3,统调负荷!$C:$C,$A54),"")</f>
        <v/>
      </c>
      <c r="Z54" s="104">
        <f>IFERROR(AVERAGEIFS(统调负荷!$AB:$AB,统调负荷!$B:$B,Z$3,统调负荷!$C:$C,$A54),"")</f>
        <v/>
      </c>
      <c r="AA54" s="104">
        <f>IFERROR(AVERAGEIFS(统调负荷!$AB:$AB,统调负荷!$B:$B,AA$3,统调负荷!$C:$C,$A54),"")</f>
        <v/>
      </c>
      <c r="AB54" s="104">
        <f>IFERROR(AVERAGEIFS(统调负荷!$AB:$AB,统调负荷!$B:$B,AB$3,统调负荷!$C:$C,$A54),"")</f>
        <v/>
      </c>
      <c r="AC54" s="104">
        <f>IFERROR(AVERAGEIFS(统调负荷!$AB:$AB,统调负荷!$B:$B,AC$3,统调负荷!$C:$C,$A54),"")</f>
        <v/>
      </c>
      <c r="AD54" s="104" t="n"/>
      <c r="AE54" s="104">
        <f>IFERROR(AVERAGE(P54:Q54,T54:X54)-AVERAGE(F54:N54),"")</f>
        <v/>
      </c>
      <c r="AG54" s="105" t="n"/>
      <c r="AH54" s="105" t="n"/>
      <c r="AI54" s="105" t="n"/>
      <c r="AJ54" s="105" t="n"/>
      <c r="AK54" s="105" t="n"/>
      <c r="AL54" s="105" t="n"/>
      <c r="AM54" s="105" t="n"/>
      <c r="AN54" s="105" t="n"/>
      <c r="AO54" s="105" t="n"/>
      <c r="AP54" s="105" t="n"/>
      <c r="AQ54" s="105" t="n"/>
      <c r="AR54" s="105" t="n"/>
      <c r="AS54" s="105" t="n"/>
      <c r="AT54" s="105" t="n"/>
      <c r="AU54" s="105" t="n"/>
      <c r="AV54" s="105" t="n"/>
      <c r="AW54" s="105" t="n"/>
      <c r="AX54" s="105" t="n"/>
      <c r="AY54" s="105" t="n"/>
      <c r="AZ54" s="105" t="n"/>
      <c r="BA54" s="105" t="n"/>
      <c r="BB54" s="105" t="n"/>
      <c r="BC54" s="105" t="n"/>
      <c r="BD54" s="105" t="n"/>
    </row>
    <row r="55">
      <c r="A55" s="97">
        <f>统调负荷24小时!A55</f>
        <v/>
      </c>
      <c r="B55" s="117" t="inlineStr">
        <is>
          <t>实时</t>
        </is>
      </c>
      <c r="C55" s="91">
        <f>IFERROR(AVERAGE(F55:AC55),"")</f>
        <v/>
      </c>
      <c r="D55" s="91">
        <f>IFERROR(MAX(F55:AC55),"")</f>
        <v/>
      </c>
      <c r="E55" s="91">
        <f>IFERROR(MIN(F55:AC55),"")</f>
        <v/>
      </c>
      <c r="F55" s="104">
        <f>IFERROR(AVERAGEIFS(统调负荷!$AC:$AC,统调负荷!$B:$B,F$3,统调负荷!$C:$C,$A55),"")</f>
        <v/>
      </c>
      <c r="G55" s="104">
        <f>IFERROR(AVERAGEIFS(统调负荷!$AC:$AC,统调负荷!$B:$B,G$3,统调负荷!$C:$C,$A55),"")</f>
        <v/>
      </c>
      <c r="H55" s="104">
        <f>IFERROR(AVERAGEIFS(统调负荷!$AC:$AC,统调负荷!$B:$B,H$3,统调负荷!$C:$C,$A55),"")</f>
        <v/>
      </c>
      <c r="I55" s="104">
        <f>IFERROR(AVERAGEIFS(统调负荷!$AC:$AC,统调负荷!$B:$B,I$3,统调负荷!$C:$C,$A55),"")</f>
        <v/>
      </c>
      <c r="J55" s="104">
        <f>IFERROR(AVERAGEIFS(统调负荷!$AC:$AC,统调负荷!$B:$B,J$3,统调负荷!$C:$C,$A55),"")</f>
        <v/>
      </c>
      <c r="K55" s="104">
        <f>IFERROR(AVERAGEIFS(统调负荷!$AC:$AC,统调负荷!$B:$B,K$3,统调负荷!$C:$C,$A55),"")</f>
        <v/>
      </c>
      <c r="L55" s="104">
        <f>IFERROR(AVERAGEIFS(统调负荷!$AC:$AC,统调负荷!$B:$B,L$3,统调负荷!$C:$C,$A55),"")</f>
        <v/>
      </c>
      <c r="M55" s="104">
        <f>IFERROR(AVERAGEIFS(统调负荷!$AC:$AC,统调负荷!$B:$B,M$3,统调负荷!$C:$C,$A55),"")</f>
        <v/>
      </c>
      <c r="N55" s="104">
        <f>IFERROR(AVERAGEIFS(统调负荷!$AC:$AC,统调负荷!$B:$B,N$3,统调负荷!$C:$C,$A55),"")</f>
        <v/>
      </c>
      <c r="O55" s="104">
        <f>IFERROR(AVERAGEIFS(统调负荷!$AC:$AC,统调负荷!$B:$B,O$3,统调负荷!$C:$C,$A55),"")</f>
        <v/>
      </c>
      <c r="P55" s="104">
        <f>IFERROR(AVERAGEIFS(统调负荷!$AC:$AC,统调负荷!$B:$B,P$3,统调负荷!$C:$C,$A55),"")</f>
        <v/>
      </c>
      <c r="Q55" s="104">
        <f>IFERROR(AVERAGEIFS(统调负荷!$AC:$AC,统调负荷!$B:$B,Q$3,统调负荷!$C:$C,$A55),"")</f>
        <v/>
      </c>
      <c r="R55" s="104">
        <f>IFERROR(AVERAGEIFS(统调负荷!$AC:$AC,统调负荷!$B:$B,R$3,统调负荷!$C:$C,$A55),"")</f>
        <v/>
      </c>
      <c r="S55" s="104">
        <f>IFERROR(AVERAGEIFS(统调负荷!$AC:$AC,统调负荷!$B:$B,S$3,统调负荷!$C:$C,$A55),"")</f>
        <v/>
      </c>
      <c r="T55" s="104">
        <f>IFERROR(AVERAGEIFS(统调负荷!$AC:$AC,统调负荷!$B:$B,T$3,统调负荷!$C:$C,$A55),"")</f>
        <v/>
      </c>
      <c r="U55" s="104">
        <f>IFERROR(AVERAGEIFS(统调负荷!$AC:$AC,统调负荷!$B:$B,U$3,统调负荷!$C:$C,$A55),"")</f>
        <v/>
      </c>
      <c r="V55" s="104">
        <f>IFERROR(AVERAGEIFS(统调负荷!$AC:$AC,统调负荷!$B:$B,V$3,统调负荷!$C:$C,$A55),"")</f>
        <v/>
      </c>
      <c r="W55" s="104">
        <f>IFERROR(AVERAGEIFS(统调负荷!$AC:$AC,统调负荷!$B:$B,W$3,统调负荷!$C:$C,$A55),"")</f>
        <v/>
      </c>
      <c r="X55" s="104">
        <f>IFERROR(AVERAGEIFS(统调负荷!$AC:$AC,统调负荷!$B:$B,X$3,统调负荷!$C:$C,$A55),"")</f>
        <v/>
      </c>
      <c r="Y55" s="104">
        <f>IFERROR(AVERAGEIFS(统调负荷!$AC:$AC,统调负荷!$B:$B,Y$3,统调负荷!$C:$C,$A55),"")</f>
        <v/>
      </c>
      <c r="Z55" s="104">
        <f>IFERROR(AVERAGEIFS(统调负荷!$AC:$AC,统调负荷!$B:$B,Z$3,统调负荷!$C:$C,$A55),"")</f>
        <v/>
      </c>
      <c r="AA55" s="104">
        <f>IFERROR(AVERAGEIFS(统调负荷!$AC:$AC,统调负荷!$B:$B,AA$3,统调负荷!$C:$C,$A55),"")</f>
        <v/>
      </c>
      <c r="AB55" s="104">
        <f>IFERROR(AVERAGEIFS(统调负荷!$AC:$AC,统调负荷!$B:$B,AB$3,统调负荷!$C:$C,$A55),"")</f>
        <v/>
      </c>
      <c r="AC55" s="104">
        <f>IFERROR(AVERAGEIFS(统调负荷!$AC:$AC,统调负荷!$B:$B,AC$3,统调负荷!$C:$C,$A55),"")</f>
        <v/>
      </c>
      <c r="AD55" s="22" t="n"/>
      <c r="AE55" s="104">
        <f>IFERROR(AVERAGE(P55:Q55,T55:X55)-AVERAGE(F55:N55),"")</f>
        <v/>
      </c>
      <c r="AG55" s="105" t="n"/>
      <c r="AH55" s="105" t="n"/>
      <c r="AI55" s="105" t="n"/>
      <c r="AJ55" s="105" t="n"/>
      <c r="AK55" s="105" t="n"/>
      <c r="AL55" s="105" t="n"/>
      <c r="AM55" s="105" t="n"/>
      <c r="AN55" s="105" t="n"/>
      <c r="AO55" s="105" t="n"/>
      <c r="AP55" s="105" t="n"/>
      <c r="AQ55" s="105" t="n"/>
      <c r="AR55" s="105" t="n"/>
      <c r="AS55" s="105" t="n"/>
      <c r="AT55" s="105" t="n"/>
      <c r="AU55" s="105" t="n"/>
      <c r="AV55" s="105" t="n"/>
      <c r="AW55" s="105" t="n"/>
      <c r="AX55" s="105" t="n"/>
      <c r="AY55" s="105" t="n"/>
      <c r="AZ55" s="105" t="n"/>
      <c r="BA55" s="105" t="n"/>
      <c r="BB55" s="105" t="n"/>
      <c r="BC55" s="105" t="n"/>
      <c r="BD55" s="105" t="n"/>
    </row>
    <row r="56">
      <c r="A56" s="97">
        <f>统调负荷24小时!A56</f>
        <v/>
      </c>
      <c r="B56" s="117" t="inlineStr">
        <is>
          <t>日前</t>
        </is>
      </c>
      <c r="C56" s="91">
        <f>IFERROR(AVERAGE(F56:AC56),"")</f>
        <v/>
      </c>
      <c r="D56" s="91">
        <f>IFERROR(MAX(F56:AC56),"")</f>
        <v/>
      </c>
      <c r="E56" s="91">
        <f>IFERROR(MIN(F56:AC56),"")</f>
        <v/>
      </c>
      <c r="F56" s="104">
        <f>IFERROR(AVERAGEIFS(统调负荷!$AB:$AB,统调负荷!$B:$B,F$3,统调负荷!$C:$C,$A56),"")</f>
        <v/>
      </c>
      <c r="G56" s="104">
        <f>IFERROR(AVERAGEIFS(统调负荷!$AB:$AB,统调负荷!$B:$B,G$3,统调负荷!$C:$C,$A56),"")</f>
        <v/>
      </c>
      <c r="H56" s="104">
        <f>IFERROR(AVERAGEIFS(统调负荷!$AB:$AB,统调负荷!$B:$B,H$3,统调负荷!$C:$C,$A56),"")</f>
        <v/>
      </c>
      <c r="I56" s="104">
        <f>IFERROR(AVERAGEIFS(统调负荷!$AB:$AB,统调负荷!$B:$B,I$3,统调负荷!$C:$C,$A56),"")</f>
        <v/>
      </c>
      <c r="J56" s="104">
        <f>IFERROR(AVERAGEIFS(统调负荷!$AB:$AB,统调负荷!$B:$B,J$3,统调负荷!$C:$C,$A56),"")</f>
        <v/>
      </c>
      <c r="K56" s="104">
        <f>IFERROR(AVERAGEIFS(统调负荷!$AB:$AB,统调负荷!$B:$B,K$3,统调负荷!$C:$C,$A56),"")</f>
        <v/>
      </c>
      <c r="L56" s="104">
        <f>IFERROR(AVERAGEIFS(统调负荷!$AB:$AB,统调负荷!$B:$B,L$3,统调负荷!$C:$C,$A56),"")</f>
        <v/>
      </c>
      <c r="M56" s="104">
        <f>IFERROR(AVERAGEIFS(统调负荷!$AB:$AB,统调负荷!$B:$B,M$3,统调负荷!$C:$C,$A56),"")</f>
        <v/>
      </c>
      <c r="N56" s="104">
        <f>IFERROR(AVERAGEIFS(统调负荷!$AB:$AB,统调负荷!$B:$B,N$3,统调负荷!$C:$C,$A56),"")</f>
        <v/>
      </c>
      <c r="O56" s="104">
        <f>IFERROR(AVERAGEIFS(统调负荷!$AB:$AB,统调负荷!$B:$B,O$3,统调负荷!$C:$C,$A56),"")</f>
        <v/>
      </c>
      <c r="P56" s="104">
        <f>IFERROR(AVERAGEIFS(统调负荷!$AB:$AB,统调负荷!$B:$B,P$3,统调负荷!$C:$C,$A56),"")</f>
        <v/>
      </c>
      <c r="Q56" s="104">
        <f>IFERROR(AVERAGEIFS(统调负荷!$AB:$AB,统调负荷!$B:$B,Q$3,统调负荷!$C:$C,$A56),"")</f>
        <v/>
      </c>
      <c r="R56" s="104">
        <f>IFERROR(AVERAGEIFS(统调负荷!$AB:$AB,统调负荷!$B:$B,R$3,统调负荷!$C:$C,$A56),"")</f>
        <v/>
      </c>
      <c r="S56" s="104">
        <f>IFERROR(AVERAGEIFS(统调负荷!$AB:$AB,统调负荷!$B:$B,S$3,统调负荷!$C:$C,$A56),"")</f>
        <v/>
      </c>
      <c r="T56" s="104">
        <f>IFERROR(AVERAGEIFS(统调负荷!$AB:$AB,统调负荷!$B:$B,T$3,统调负荷!$C:$C,$A56),"")</f>
        <v/>
      </c>
      <c r="U56" s="104">
        <f>IFERROR(AVERAGEIFS(统调负荷!$AB:$AB,统调负荷!$B:$B,U$3,统调负荷!$C:$C,$A56),"")</f>
        <v/>
      </c>
      <c r="V56" s="104">
        <f>IFERROR(AVERAGEIFS(统调负荷!$AB:$AB,统调负荷!$B:$B,V$3,统调负荷!$C:$C,$A56),"")</f>
        <v/>
      </c>
      <c r="W56" s="104">
        <f>IFERROR(AVERAGEIFS(统调负荷!$AB:$AB,统调负荷!$B:$B,W$3,统调负荷!$C:$C,$A56),"")</f>
        <v/>
      </c>
      <c r="X56" s="104">
        <f>IFERROR(AVERAGEIFS(统调负荷!$AB:$AB,统调负荷!$B:$B,X$3,统调负荷!$C:$C,$A56),"")</f>
        <v/>
      </c>
      <c r="Y56" s="104">
        <f>IFERROR(AVERAGEIFS(统调负荷!$AB:$AB,统调负荷!$B:$B,Y$3,统调负荷!$C:$C,$A56),"")</f>
        <v/>
      </c>
      <c r="Z56" s="104">
        <f>IFERROR(AVERAGEIFS(统调负荷!$AB:$AB,统调负荷!$B:$B,Z$3,统调负荷!$C:$C,$A56),"")</f>
        <v/>
      </c>
      <c r="AA56" s="104">
        <f>IFERROR(AVERAGEIFS(统调负荷!$AB:$AB,统调负荷!$B:$B,AA$3,统调负荷!$C:$C,$A56),"")</f>
        <v/>
      </c>
      <c r="AB56" s="104">
        <f>IFERROR(AVERAGEIFS(统调负荷!$AB:$AB,统调负荷!$B:$B,AB$3,统调负荷!$C:$C,$A56),"")</f>
        <v/>
      </c>
      <c r="AC56" s="104">
        <f>IFERROR(AVERAGEIFS(统调负荷!$AB:$AB,统调负荷!$B:$B,AC$3,统调负荷!$C:$C,$A56),"")</f>
        <v/>
      </c>
      <c r="AD56" s="22" t="n"/>
      <c r="AE56" s="104">
        <f>IFERROR(AVERAGE(P56:Q56,T56:X56)-AVERAGE(F56:N56),"")</f>
        <v/>
      </c>
      <c r="AG56" s="105" t="n"/>
      <c r="AH56" s="105" t="n"/>
      <c r="AI56" s="105" t="n"/>
      <c r="AJ56" s="105" t="n"/>
      <c r="AK56" s="105" t="n"/>
      <c r="AL56" s="105" t="n"/>
      <c r="AM56" s="105" t="n"/>
      <c r="AN56" s="105" t="n"/>
      <c r="AO56" s="105" t="n"/>
      <c r="AP56" s="105" t="n"/>
      <c r="AQ56" s="105" t="n"/>
      <c r="AR56" s="105" t="n"/>
      <c r="AS56" s="105" t="n"/>
      <c r="AT56" s="105" t="n"/>
      <c r="AU56" s="105" t="n"/>
      <c r="AV56" s="105" t="n"/>
      <c r="AW56" s="105" t="n"/>
      <c r="AX56" s="105" t="n"/>
      <c r="AY56" s="105" t="n"/>
      <c r="AZ56" s="105" t="n"/>
      <c r="BA56" s="105" t="n"/>
      <c r="BB56" s="105" t="n"/>
      <c r="BC56" s="105" t="n"/>
      <c r="BD56" s="105" t="n"/>
    </row>
    <row r="57">
      <c r="A57" s="97">
        <f>统调负荷24小时!A57</f>
        <v/>
      </c>
      <c r="B57" s="117" t="inlineStr">
        <is>
          <t>实时</t>
        </is>
      </c>
      <c r="C57" s="91">
        <f>IFERROR(AVERAGE(F57:AC57),"")</f>
        <v/>
      </c>
      <c r="D57" s="91">
        <f>IFERROR(MAX(F57:AC57),"")</f>
        <v/>
      </c>
      <c r="E57" s="91">
        <f>IFERROR(MIN(F57:AC57),"")</f>
        <v/>
      </c>
      <c r="F57" s="104">
        <f>IFERROR(AVERAGEIFS(统调负荷!$AC:$AC,统调负荷!$B:$B,F$3,统调负荷!$C:$C,$A57),"")</f>
        <v/>
      </c>
      <c r="G57" s="104">
        <f>IFERROR(AVERAGEIFS(统调负荷!$AC:$AC,统调负荷!$B:$B,G$3,统调负荷!$C:$C,$A57),"")</f>
        <v/>
      </c>
      <c r="H57" s="104">
        <f>IFERROR(AVERAGEIFS(统调负荷!$AC:$AC,统调负荷!$B:$B,H$3,统调负荷!$C:$C,$A57),"")</f>
        <v/>
      </c>
      <c r="I57" s="104">
        <f>IFERROR(AVERAGEIFS(统调负荷!$AC:$AC,统调负荷!$B:$B,I$3,统调负荷!$C:$C,$A57),"")</f>
        <v/>
      </c>
      <c r="J57" s="104">
        <f>IFERROR(AVERAGEIFS(统调负荷!$AC:$AC,统调负荷!$B:$B,J$3,统调负荷!$C:$C,$A57),"")</f>
        <v/>
      </c>
      <c r="K57" s="104">
        <f>IFERROR(AVERAGEIFS(统调负荷!$AC:$AC,统调负荷!$B:$B,K$3,统调负荷!$C:$C,$A57),"")</f>
        <v/>
      </c>
      <c r="L57" s="104">
        <f>IFERROR(AVERAGEIFS(统调负荷!$AC:$AC,统调负荷!$B:$B,L$3,统调负荷!$C:$C,$A57),"")</f>
        <v/>
      </c>
      <c r="M57" s="104">
        <f>IFERROR(AVERAGEIFS(统调负荷!$AC:$AC,统调负荷!$B:$B,M$3,统调负荷!$C:$C,$A57),"")</f>
        <v/>
      </c>
      <c r="N57" s="104">
        <f>IFERROR(AVERAGEIFS(统调负荷!$AC:$AC,统调负荷!$B:$B,N$3,统调负荷!$C:$C,$A57),"")</f>
        <v/>
      </c>
      <c r="O57" s="104">
        <f>IFERROR(AVERAGEIFS(统调负荷!$AC:$AC,统调负荷!$B:$B,O$3,统调负荷!$C:$C,$A57),"")</f>
        <v/>
      </c>
      <c r="P57" s="104">
        <f>IFERROR(AVERAGEIFS(统调负荷!$AC:$AC,统调负荷!$B:$B,P$3,统调负荷!$C:$C,$A57),"")</f>
        <v/>
      </c>
      <c r="Q57" s="104">
        <f>IFERROR(AVERAGEIFS(统调负荷!$AC:$AC,统调负荷!$B:$B,Q$3,统调负荷!$C:$C,$A57),"")</f>
        <v/>
      </c>
      <c r="R57" s="104">
        <f>IFERROR(AVERAGEIFS(统调负荷!$AC:$AC,统调负荷!$B:$B,R$3,统调负荷!$C:$C,$A57),"")</f>
        <v/>
      </c>
      <c r="S57" s="104">
        <f>IFERROR(AVERAGEIFS(统调负荷!$AC:$AC,统调负荷!$B:$B,S$3,统调负荷!$C:$C,$A57),"")</f>
        <v/>
      </c>
      <c r="T57" s="104">
        <f>IFERROR(AVERAGEIFS(统调负荷!$AC:$AC,统调负荷!$B:$B,T$3,统调负荷!$C:$C,$A57),"")</f>
        <v/>
      </c>
      <c r="U57" s="104">
        <f>IFERROR(AVERAGEIFS(统调负荷!$AC:$AC,统调负荷!$B:$B,U$3,统调负荷!$C:$C,$A57),"")</f>
        <v/>
      </c>
      <c r="V57" s="104">
        <f>IFERROR(AVERAGEIFS(统调负荷!$AC:$AC,统调负荷!$B:$B,V$3,统调负荷!$C:$C,$A57),"")</f>
        <v/>
      </c>
      <c r="W57" s="104">
        <f>IFERROR(AVERAGEIFS(统调负荷!$AC:$AC,统调负荷!$B:$B,W$3,统调负荷!$C:$C,$A57),"")</f>
        <v/>
      </c>
      <c r="X57" s="104">
        <f>IFERROR(AVERAGEIFS(统调负荷!$AC:$AC,统调负荷!$B:$B,X$3,统调负荷!$C:$C,$A57),"")</f>
        <v/>
      </c>
      <c r="Y57" s="104">
        <f>IFERROR(AVERAGEIFS(统调负荷!$AC:$AC,统调负荷!$B:$B,Y$3,统调负荷!$C:$C,$A57),"")</f>
        <v/>
      </c>
      <c r="Z57" s="104">
        <f>IFERROR(AVERAGEIFS(统调负荷!$AC:$AC,统调负荷!$B:$B,Z$3,统调负荷!$C:$C,$A57),"")</f>
        <v/>
      </c>
      <c r="AA57" s="104">
        <f>IFERROR(AVERAGEIFS(统调负荷!$AC:$AC,统调负荷!$B:$B,AA$3,统调负荷!$C:$C,$A57),"")</f>
        <v/>
      </c>
      <c r="AB57" s="104">
        <f>IFERROR(AVERAGEIFS(统调负荷!$AC:$AC,统调负荷!$B:$B,AB$3,统调负荷!$C:$C,$A57),"")</f>
        <v/>
      </c>
      <c r="AC57" s="104">
        <f>IFERROR(AVERAGEIFS(统调负荷!$AC:$AC,统调负荷!$B:$B,AC$3,统调负荷!$C:$C,$A57),"")</f>
        <v/>
      </c>
      <c r="AD57" s="22" t="n"/>
      <c r="AE57" s="104">
        <f>IFERROR(AVERAGE(P57:Q57,T57:X57)-AVERAGE(F57:N57),"")</f>
        <v/>
      </c>
      <c r="AG57" s="105" t="n"/>
      <c r="AH57" s="105" t="n"/>
      <c r="AI57" s="105" t="n"/>
      <c r="AJ57" s="105" t="n"/>
      <c r="AK57" s="105" t="n"/>
      <c r="AL57" s="105" t="n"/>
      <c r="AM57" s="105" t="n"/>
      <c r="AN57" s="105" t="n"/>
      <c r="AO57" s="105" t="n"/>
      <c r="AP57" s="105" t="n"/>
      <c r="AQ57" s="105" t="n"/>
      <c r="AR57" s="105" t="n"/>
      <c r="AS57" s="105" t="n"/>
      <c r="AT57" s="105" t="n"/>
      <c r="AU57" s="105" t="n"/>
      <c r="AV57" s="105" t="n"/>
      <c r="AW57" s="105" t="n"/>
      <c r="AX57" s="105" t="n"/>
      <c r="AY57" s="105" t="n"/>
      <c r="AZ57" s="105" t="n"/>
      <c r="BA57" s="105" t="n"/>
      <c r="BB57" s="105" t="n"/>
      <c r="BC57" s="105" t="n"/>
      <c r="BD57" s="105" t="n"/>
    </row>
    <row r="58">
      <c r="A58" s="97">
        <f>统调负荷24小时!A58</f>
        <v/>
      </c>
      <c r="B58" s="117" t="inlineStr">
        <is>
          <t>日前</t>
        </is>
      </c>
      <c r="C58" s="91">
        <f>IFERROR(AVERAGE(F58:AC58),"")</f>
        <v/>
      </c>
      <c r="D58" s="91">
        <f>IFERROR(MAX(F58:AC58),"")</f>
        <v/>
      </c>
      <c r="E58" s="91">
        <f>IFERROR(MIN(F58:AC58),"")</f>
        <v/>
      </c>
      <c r="F58" s="104">
        <f>IFERROR(AVERAGEIFS(统调负荷!$AB:$AB,统调负荷!$B:$B,F$3,统调负荷!$C:$C,$A58),"")</f>
        <v/>
      </c>
      <c r="G58" s="104">
        <f>IFERROR(AVERAGEIFS(统调负荷!$AB:$AB,统调负荷!$B:$B,G$3,统调负荷!$C:$C,$A58),"")</f>
        <v/>
      </c>
      <c r="H58" s="104">
        <f>IFERROR(AVERAGEIFS(统调负荷!$AB:$AB,统调负荷!$B:$B,H$3,统调负荷!$C:$C,$A58),"")</f>
        <v/>
      </c>
      <c r="I58" s="104">
        <f>IFERROR(AVERAGEIFS(统调负荷!$AB:$AB,统调负荷!$B:$B,I$3,统调负荷!$C:$C,$A58),"")</f>
        <v/>
      </c>
      <c r="J58" s="104">
        <f>IFERROR(AVERAGEIFS(统调负荷!$AB:$AB,统调负荷!$B:$B,J$3,统调负荷!$C:$C,$A58),"")</f>
        <v/>
      </c>
      <c r="K58" s="104">
        <f>IFERROR(AVERAGEIFS(统调负荷!$AB:$AB,统调负荷!$B:$B,K$3,统调负荷!$C:$C,$A58),"")</f>
        <v/>
      </c>
      <c r="L58" s="104">
        <f>IFERROR(AVERAGEIFS(统调负荷!$AB:$AB,统调负荷!$B:$B,L$3,统调负荷!$C:$C,$A58),"")</f>
        <v/>
      </c>
      <c r="M58" s="104">
        <f>IFERROR(AVERAGEIFS(统调负荷!$AB:$AB,统调负荷!$B:$B,M$3,统调负荷!$C:$C,$A58),"")</f>
        <v/>
      </c>
      <c r="N58" s="104">
        <f>IFERROR(AVERAGEIFS(统调负荷!$AB:$AB,统调负荷!$B:$B,N$3,统调负荷!$C:$C,$A58),"")</f>
        <v/>
      </c>
      <c r="O58" s="104">
        <f>IFERROR(AVERAGEIFS(统调负荷!$AB:$AB,统调负荷!$B:$B,O$3,统调负荷!$C:$C,$A58),"")</f>
        <v/>
      </c>
      <c r="P58" s="104">
        <f>IFERROR(AVERAGEIFS(统调负荷!$AB:$AB,统调负荷!$B:$B,P$3,统调负荷!$C:$C,$A58),"")</f>
        <v/>
      </c>
      <c r="Q58" s="104">
        <f>IFERROR(AVERAGEIFS(统调负荷!$AB:$AB,统调负荷!$B:$B,Q$3,统调负荷!$C:$C,$A58),"")</f>
        <v/>
      </c>
      <c r="R58" s="104">
        <f>IFERROR(AVERAGEIFS(统调负荷!$AB:$AB,统调负荷!$B:$B,R$3,统调负荷!$C:$C,$A58),"")</f>
        <v/>
      </c>
      <c r="S58" s="104">
        <f>IFERROR(AVERAGEIFS(统调负荷!$AB:$AB,统调负荷!$B:$B,S$3,统调负荷!$C:$C,$A58),"")</f>
        <v/>
      </c>
      <c r="T58" s="104">
        <f>IFERROR(AVERAGEIFS(统调负荷!$AB:$AB,统调负荷!$B:$B,T$3,统调负荷!$C:$C,$A58),"")</f>
        <v/>
      </c>
      <c r="U58" s="104">
        <f>IFERROR(AVERAGEIFS(统调负荷!$AB:$AB,统调负荷!$B:$B,U$3,统调负荷!$C:$C,$A58),"")</f>
        <v/>
      </c>
      <c r="V58" s="104">
        <f>IFERROR(AVERAGEIFS(统调负荷!$AB:$AB,统调负荷!$B:$B,V$3,统调负荷!$C:$C,$A58),"")</f>
        <v/>
      </c>
      <c r="W58" s="104">
        <f>IFERROR(AVERAGEIFS(统调负荷!$AB:$AB,统调负荷!$B:$B,W$3,统调负荷!$C:$C,$A58),"")</f>
        <v/>
      </c>
      <c r="X58" s="104">
        <f>IFERROR(AVERAGEIFS(统调负荷!$AB:$AB,统调负荷!$B:$B,X$3,统调负荷!$C:$C,$A58),"")</f>
        <v/>
      </c>
      <c r="Y58" s="104">
        <f>IFERROR(AVERAGEIFS(统调负荷!$AB:$AB,统调负荷!$B:$B,Y$3,统调负荷!$C:$C,$A58),"")</f>
        <v/>
      </c>
      <c r="Z58" s="104">
        <f>IFERROR(AVERAGEIFS(统调负荷!$AB:$AB,统调负荷!$B:$B,Z$3,统调负荷!$C:$C,$A58),"")</f>
        <v/>
      </c>
      <c r="AA58" s="104">
        <f>IFERROR(AVERAGEIFS(统调负荷!$AB:$AB,统调负荷!$B:$B,AA$3,统调负荷!$C:$C,$A58),"")</f>
        <v/>
      </c>
      <c r="AB58" s="104">
        <f>IFERROR(AVERAGEIFS(统调负荷!$AB:$AB,统调负荷!$B:$B,AB$3,统调负荷!$C:$C,$A58),"")</f>
        <v/>
      </c>
      <c r="AC58" s="104">
        <f>IFERROR(AVERAGEIFS(统调负荷!$AB:$AB,统调负荷!$B:$B,AC$3,统调负荷!$C:$C,$A58),"")</f>
        <v/>
      </c>
      <c r="AD58" s="22" t="n"/>
      <c r="AE58" s="104">
        <f>IFERROR(AVERAGE(P58:Q58,T58:X58)-AVERAGE(F58:N58),"")</f>
        <v/>
      </c>
      <c r="AG58" s="105" t="n"/>
      <c r="AH58" s="105" t="n"/>
      <c r="AI58" s="105" t="n"/>
      <c r="AJ58" s="105" t="n"/>
      <c r="AK58" s="105" t="n"/>
      <c r="AL58" s="105" t="n"/>
      <c r="AM58" s="105" t="n"/>
      <c r="AN58" s="105" t="n"/>
      <c r="AO58" s="105" t="n"/>
      <c r="AP58" s="105" t="n"/>
      <c r="AQ58" s="105" t="n"/>
      <c r="AR58" s="105" t="n"/>
      <c r="AS58" s="105" t="n"/>
      <c r="AT58" s="105" t="n"/>
      <c r="AU58" s="105" t="n"/>
      <c r="AV58" s="105" t="n"/>
      <c r="AW58" s="105" t="n"/>
      <c r="AX58" s="105" t="n"/>
      <c r="AY58" s="105" t="n"/>
      <c r="AZ58" s="105" t="n"/>
      <c r="BA58" s="105" t="n"/>
      <c r="BB58" s="105" t="n"/>
      <c r="BC58" s="105" t="n"/>
      <c r="BD58" s="105" t="n"/>
    </row>
    <row r="59">
      <c r="A59" s="97">
        <f>统调负荷24小时!A59</f>
        <v/>
      </c>
      <c r="B59" s="117" t="inlineStr">
        <is>
          <t>实时</t>
        </is>
      </c>
      <c r="C59" s="91">
        <f>IFERROR(AVERAGE(F59:AC59),"")</f>
        <v/>
      </c>
      <c r="D59" s="91">
        <f>IFERROR(MAX(F59:AC59),"")</f>
        <v/>
      </c>
      <c r="E59" s="91">
        <f>IFERROR(MIN(F59:AC59),"")</f>
        <v/>
      </c>
      <c r="F59" s="104">
        <f>IFERROR(AVERAGEIFS(统调负荷!$AC:$AC,统调负荷!$B:$B,F$3,统调负荷!$C:$C,$A59),"")</f>
        <v/>
      </c>
      <c r="G59" s="104">
        <f>IFERROR(AVERAGEIFS(统调负荷!$AC:$AC,统调负荷!$B:$B,G$3,统调负荷!$C:$C,$A59),"")</f>
        <v/>
      </c>
      <c r="H59" s="104">
        <f>IFERROR(AVERAGEIFS(统调负荷!$AC:$AC,统调负荷!$B:$B,H$3,统调负荷!$C:$C,$A59),"")</f>
        <v/>
      </c>
      <c r="I59" s="104">
        <f>IFERROR(AVERAGEIFS(统调负荷!$AC:$AC,统调负荷!$B:$B,I$3,统调负荷!$C:$C,$A59),"")</f>
        <v/>
      </c>
      <c r="J59" s="104">
        <f>IFERROR(AVERAGEIFS(统调负荷!$AC:$AC,统调负荷!$B:$B,J$3,统调负荷!$C:$C,$A59),"")</f>
        <v/>
      </c>
      <c r="K59" s="104">
        <f>IFERROR(AVERAGEIFS(统调负荷!$AC:$AC,统调负荷!$B:$B,K$3,统调负荷!$C:$C,$A59),"")</f>
        <v/>
      </c>
      <c r="L59" s="104">
        <f>IFERROR(AVERAGEIFS(统调负荷!$AC:$AC,统调负荷!$B:$B,L$3,统调负荷!$C:$C,$A59),"")</f>
        <v/>
      </c>
      <c r="M59" s="104">
        <f>IFERROR(AVERAGEIFS(统调负荷!$AC:$AC,统调负荷!$B:$B,M$3,统调负荷!$C:$C,$A59),"")</f>
        <v/>
      </c>
      <c r="N59" s="104">
        <f>IFERROR(AVERAGEIFS(统调负荷!$AC:$AC,统调负荷!$B:$B,N$3,统调负荷!$C:$C,$A59),"")</f>
        <v/>
      </c>
      <c r="O59" s="104">
        <f>IFERROR(AVERAGEIFS(统调负荷!$AC:$AC,统调负荷!$B:$B,O$3,统调负荷!$C:$C,$A59),"")</f>
        <v/>
      </c>
      <c r="P59" s="104">
        <f>IFERROR(AVERAGEIFS(统调负荷!$AC:$AC,统调负荷!$B:$B,P$3,统调负荷!$C:$C,$A59),"")</f>
        <v/>
      </c>
      <c r="Q59" s="104">
        <f>IFERROR(AVERAGEIFS(统调负荷!$AC:$AC,统调负荷!$B:$B,Q$3,统调负荷!$C:$C,$A59),"")</f>
        <v/>
      </c>
      <c r="R59" s="104">
        <f>IFERROR(AVERAGEIFS(统调负荷!$AC:$AC,统调负荷!$B:$B,R$3,统调负荷!$C:$C,$A59),"")</f>
        <v/>
      </c>
      <c r="S59" s="104">
        <f>IFERROR(AVERAGEIFS(统调负荷!$AC:$AC,统调负荷!$B:$B,S$3,统调负荷!$C:$C,$A59),"")</f>
        <v/>
      </c>
      <c r="T59" s="104">
        <f>IFERROR(AVERAGEIFS(统调负荷!$AC:$AC,统调负荷!$B:$B,T$3,统调负荷!$C:$C,$A59),"")</f>
        <v/>
      </c>
      <c r="U59" s="104">
        <f>IFERROR(AVERAGEIFS(统调负荷!$AC:$AC,统调负荷!$B:$B,U$3,统调负荷!$C:$C,$A59),"")</f>
        <v/>
      </c>
      <c r="V59" s="104">
        <f>IFERROR(AVERAGEIFS(统调负荷!$AC:$AC,统调负荷!$B:$B,V$3,统调负荷!$C:$C,$A59),"")</f>
        <v/>
      </c>
      <c r="W59" s="104">
        <f>IFERROR(AVERAGEIFS(统调负荷!$AC:$AC,统调负荷!$B:$B,W$3,统调负荷!$C:$C,$A59),"")</f>
        <v/>
      </c>
      <c r="X59" s="104">
        <f>IFERROR(AVERAGEIFS(统调负荷!$AC:$AC,统调负荷!$B:$B,X$3,统调负荷!$C:$C,$A59),"")</f>
        <v/>
      </c>
      <c r="Y59" s="104">
        <f>IFERROR(AVERAGEIFS(统调负荷!$AC:$AC,统调负荷!$B:$B,Y$3,统调负荷!$C:$C,$A59),"")</f>
        <v/>
      </c>
      <c r="Z59" s="104">
        <f>IFERROR(AVERAGEIFS(统调负荷!$AC:$AC,统调负荷!$B:$B,Z$3,统调负荷!$C:$C,$A59),"")</f>
        <v/>
      </c>
      <c r="AA59" s="104">
        <f>IFERROR(AVERAGEIFS(统调负荷!$AC:$AC,统调负荷!$B:$B,AA$3,统调负荷!$C:$C,$A59),"")</f>
        <v/>
      </c>
      <c r="AB59" s="104">
        <f>IFERROR(AVERAGEIFS(统调负荷!$AC:$AC,统调负荷!$B:$B,AB$3,统调负荷!$C:$C,$A59),"")</f>
        <v/>
      </c>
      <c r="AC59" s="104">
        <f>IFERROR(AVERAGEIFS(统调负荷!$AC:$AC,统调负荷!$B:$B,AC$3,统调负荷!$C:$C,$A59),"")</f>
        <v/>
      </c>
      <c r="AD59" s="22" t="n"/>
      <c r="AE59" s="104">
        <f>IFERROR(AVERAGE(P59:Q59,T59:X59)-AVERAGE(F59:N59),"")</f>
        <v/>
      </c>
      <c r="AG59" s="105" t="n"/>
      <c r="AH59" s="105" t="n"/>
      <c r="AI59" s="105" t="n"/>
      <c r="AJ59" s="105" t="n"/>
      <c r="AK59" s="105" t="n"/>
      <c r="AL59" s="105" t="n"/>
      <c r="AM59" s="105" t="n"/>
      <c r="AN59" s="105" t="n"/>
      <c r="AO59" s="105" t="n"/>
      <c r="AP59" s="105" t="n"/>
      <c r="AQ59" s="105" t="n"/>
      <c r="AR59" s="105" t="n"/>
      <c r="AS59" s="105" t="n"/>
      <c r="AT59" s="105" t="n"/>
      <c r="AU59" s="105" t="n"/>
      <c r="AV59" s="105" t="n"/>
      <c r="AW59" s="105" t="n"/>
      <c r="AX59" s="105" t="n"/>
      <c r="AY59" s="105" t="n"/>
      <c r="AZ59" s="105" t="n"/>
      <c r="BA59" s="105" t="n"/>
      <c r="BB59" s="105" t="n"/>
      <c r="BC59" s="105" t="n"/>
      <c r="BD59" s="105" t="n"/>
    </row>
    <row r="60">
      <c r="A60" s="97">
        <f>统调负荷24小时!A60</f>
        <v/>
      </c>
      <c r="B60" s="117" t="inlineStr">
        <is>
          <t>日前</t>
        </is>
      </c>
      <c r="C60" s="91">
        <f>IFERROR(AVERAGE(F60:AC60),"")</f>
        <v/>
      </c>
      <c r="D60" s="91">
        <f>IFERROR(MAX(F60:AC60),"")</f>
        <v/>
      </c>
      <c r="E60" s="91">
        <f>IFERROR(MIN(F60:AC60),"")</f>
        <v/>
      </c>
      <c r="F60" s="104">
        <f>IFERROR(AVERAGEIFS(统调负荷!$AB:$AB,统调负荷!$B:$B,F$3,统调负荷!$C:$C,$A60),"")</f>
        <v/>
      </c>
      <c r="G60" s="104">
        <f>IFERROR(AVERAGEIFS(统调负荷!$AB:$AB,统调负荷!$B:$B,G$3,统调负荷!$C:$C,$A60),"")</f>
        <v/>
      </c>
      <c r="H60" s="104">
        <f>IFERROR(AVERAGEIFS(统调负荷!$AB:$AB,统调负荷!$B:$B,H$3,统调负荷!$C:$C,$A60),"")</f>
        <v/>
      </c>
      <c r="I60" s="104">
        <f>IFERROR(AVERAGEIFS(统调负荷!$AB:$AB,统调负荷!$B:$B,I$3,统调负荷!$C:$C,$A60),"")</f>
        <v/>
      </c>
      <c r="J60" s="104">
        <f>IFERROR(AVERAGEIFS(统调负荷!$AB:$AB,统调负荷!$B:$B,J$3,统调负荷!$C:$C,$A60),"")</f>
        <v/>
      </c>
      <c r="K60" s="104">
        <f>IFERROR(AVERAGEIFS(统调负荷!$AB:$AB,统调负荷!$B:$B,K$3,统调负荷!$C:$C,$A60),"")</f>
        <v/>
      </c>
      <c r="L60" s="104">
        <f>IFERROR(AVERAGEIFS(统调负荷!$AB:$AB,统调负荷!$B:$B,L$3,统调负荷!$C:$C,$A60),"")</f>
        <v/>
      </c>
      <c r="M60" s="104">
        <f>IFERROR(AVERAGEIFS(统调负荷!$AB:$AB,统调负荷!$B:$B,M$3,统调负荷!$C:$C,$A60),"")</f>
        <v/>
      </c>
      <c r="N60" s="104">
        <f>IFERROR(AVERAGEIFS(统调负荷!$AB:$AB,统调负荷!$B:$B,N$3,统调负荷!$C:$C,$A60),"")</f>
        <v/>
      </c>
      <c r="O60" s="104">
        <f>IFERROR(AVERAGEIFS(统调负荷!$AB:$AB,统调负荷!$B:$B,O$3,统调负荷!$C:$C,$A60),"")</f>
        <v/>
      </c>
      <c r="P60" s="104">
        <f>IFERROR(AVERAGEIFS(统调负荷!$AB:$AB,统调负荷!$B:$B,P$3,统调负荷!$C:$C,$A60),"")</f>
        <v/>
      </c>
      <c r="Q60" s="104">
        <f>IFERROR(AVERAGEIFS(统调负荷!$AB:$AB,统调负荷!$B:$B,Q$3,统调负荷!$C:$C,$A60),"")</f>
        <v/>
      </c>
      <c r="R60" s="104">
        <f>IFERROR(AVERAGEIFS(统调负荷!$AB:$AB,统调负荷!$B:$B,R$3,统调负荷!$C:$C,$A60),"")</f>
        <v/>
      </c>
      <c r="S60" s="104">
        <f>IFERROR(AVERAGEIFS(统调负荷!$AB:$AB,统调负荷!$B:$B,S$3,统调负荷!$C:$C,$A60),"")</f>
        <v/>
      </c>
      <c r="T60" s="104">
        <f>IFERROR(AVERAGEIFS(统调负荷!$AB:$AB,统调负荷!$B:$B,T$3,统调负荷!$C:$C,$A60),"")</f>
        <v/>
      </c>
      <c r="U60" s="104">
        <f>IFERROR(AVERAGEIFS(统调负荷!$AB:$AB,统调负荷!$B:$B,U$3,统调负荷!$C:$C,$A60),"")</f>
        <v/>
      </c>
      <c r="V60" s="104">
        <f>IFERROR(AVERAGEIFS(统调负荷!$AB:$AB,统调负荷!$B:$B,V$3,统调负荷!$C:$C,$A60),"")</f>
        <v/>
      </c>
      <c r="W60" s="104">
        <f>IFERROR(AVERAGEIFS(统调负荷!$AB:$AB,统调负荷!$B:$B,W$3,统调负荷!$C:$C,$A60),"")</f>
        <v/>
      </c>
      <c r="X60" s="104">
        <f>IFERROR(AVERAGEIFS(统调负荷!$AB:$AB,统调负荷!$B:$B,X$3,统调负荷!$C:$C,$A60),"")</f>
        <v/>
      </c>
      <c r="Y60" s="104">
        <f>IFERROR(AVERAGEIFS(统调负荷!$AB:$AB,统调负荷!$B:$B,Y$3,统调负荷!$C:$C,$A60),"")</f>
        <v/>
      </c>
      <c r="Z60" s="104">
        <f>IFERROR(AVERAGEIFS(统调负荷!$AB:$AB,统调负荷!$B:$B,Z$3,统调负荷!$C:$C,$A60),"")</f>
        <v/>
      </c>
      <c r="AA60" s="104">
        <f>IFERROR(AVERAGEIFS(统调负荷!$AB:$AB,统调负荷!$B:$B,AA$3,统调负荷!$C:$C,$A60),"")</f>
        <v/>
      </c>
      <c r="AB60" s="104">
        <f>IFERROR(AVERAGEIFS(统调负荷!$AB:$AB,统调负荷!$B:$B,AB$3,统调负荷!$C:$C,$A60),"")</f>
        <v/>
      </c>
      <c r="AC60" s="104">
        <f>IFERROR(AVERAGEIFS(统调负荷!$AB:$AB,统调负荷!$B:$B,AC$3,统调负荷!$C:$C,$A60),"")</f>
        <v/>
      </c>
      <c r="AD60" s="22" t="n"/>
      <c r="AE60" s="104">
        <f>IFERROR(AVERAGE(P60:Q60,T60:X60)-AVERAGE(F60:N60),"")</f>
        <v/>
      </c>
      <c r="AG60" s="105" t="n"/>
      <c r="AH60" s="105" t="n"/>
      <c r="AI60" s="105" t="n"/>
      <c r="AJ60" s="105" t="n"/>
      <c r="AK60" s="105" t="n"/>
      <c r="AL60" s="105" t="n"/>
      <c r="AM60" s="105" t="n"/>
      <c r="AN60" s="105" t="n"/>
      <c r="AO60" s="105" t="n"/>
      <c r="AP60" s="105" t="n"/>
      <c r="AQ60" s="105" t="n"/>
      <c r="AR60" s="105" t="n"/>
      <c r="AS60" s="105" t="n"/>
      <c r="AT60" s="105" t="n"/>
      <c r="AU60" s="105" t="n"/>
      <c r="AV60" s="105" t="n"/>
      <c r="AW60" s="105" t="n"/>
      <c r="AX60" s="105" t="n"/>
      <c r="AY60" s="105" t="n"/>
      <c r="AZ60" s="105" t="n"/>
      <c r="BA60" s="105" t="n"/>
      <c r="BB60" s="105" t="n"/>
      <c r="BC60" s="105" t="n"/>
      <c r="BD60" s="105" t="n"/>
    </row>
    <row r="61" ht="26" customHeight="1">
      <c r="A61" s="97">
        <f>统调负荷24小时!A61</f>
        <v/>
      </c>
      <c r="B61" s="117" t="inlineStr">
        <is>
          <t>实时</t>
        </is>
      </c>
      <c r="C61" s="91">
        <f>IFERROR(AVERAGE(F61:AC61),"")</f>
        <v/>
      </c>
      <c r="D61" s="91">
        <f>IFERROR(MAX(F61:AC61),"")</f>
        <v/>
      </c>
      <c r="E61" s="91">
        <f>IFERROR(MIN(F61:AC61),"")</f>
        <v/>
      </c>
      <c r="F61" s="104">
        <f>IFERROR(AVERAGEIFS(统调负荷!$AC:$AC,统调负荷!$B:$B,F$3,统调负荷!$C:$C,$A61),"")</f>
        <v/>
      </c>
      <c r="G61" s="104">
        <f>IFERROR(AVERAGEIFS(统调负荷!$AC:$AC,统调负荷!$B:$B,G$3,统调负荷!$C:$C,$A61),"")</f>
        <v/>
      </c>
      <c r="H61" s="104">
        <f>IFERROR(AVERAGEIFS(统调负荷!$AC:$AC,统调负荷!$B:$B,H$3,统调负荷!$C:$C,$A61),"")</f>
        <v/>
      </c>
      <c r="I61" s="104">
        <f>IFERROR(AVERAGEIFS(统调负荷!$AC:$AC,统调负荷!$B:$B,I$3,统调负荷!$C:$C,$A61),"")</f>
        <v/>
      </c>
      <c r="J61" s="104">
        <f>IFERROR(AVERAGEIFS(统调负荷!$AC:$AC,统调负荷!$B:$B,J$3,统调负荷!$C:$C,$A61),"")</f>
        <v/>
      </c>
      <c r="K61" s="104">
        <f>IFERROR(AVERAGEIFS(统调负荷!$AC:$AC,统调负荷!$B:$B,K$3,统调负荷!$C:$C,$A61),"")</f>
        <v/>
      </c>
      <c r="L61" s="104">
        <f>IFERROR(AVERAGEIFS(统调负荷!$AC:$AC,统调负荷!$B:$B,L$3,统调负荷!$C:$C,$A61),"")</f>
        <v/>
      </c>
      <c r="M61" s="104">
        <f>IFERROR(AVERAGEIFS(统调负荷!$AC:$AC,统调负荷!$B:$B,M$3,统调负荷!$C:$C,$A61),"")</f>
        <v/>
      </c>
      <c r="N61" s="104">
        <f>IFERROR(AVERAGEIFS(统调负荷!$AC:$AC,统调负荷!$B:$B,N$3,统调负荷!$C:$C,$A61),"")</f>
        <v/>
      </c>
      <c r="O61" s="104">
        <f>IFERROR(AVERAGEIFS(统调负荷!$AC:$AC,统调负荷!$B:$B,O$3,统调负荷!$C:$C,$A61),"")</f>
        <v/>
      </c>
      <c r="P61" s="104">
        <f>IFERROR(AVERAGEIFS(统调负荷!$AC:$AC,统调负荷!$B:$B,P$3,统调负荷!$C:$C,$A61),"")</f>
        <v/>
      </c>
      <c r="Q61" s="104">
        <f>IFERROR(AVERAGEIFS(统调负荷!$AC:$AC,统调负荷!$B:$B,Q$3,统调负荷!$C:$C,$A61),"")</f>
        <v/>
      </c>
      <c r="R61" s="104">
        <f>IFERROR(AVERAGEIFS(统调负荷!$AC:$AC,统调负荷!$B:$B,R$3,统调负荷!$C:$C,$A61),"")</f>
        <v/>
      </c>
      <c r="S61" s="104">
        <f>IFERROR(AVERAGEIFS(统调负荷!$AC:$AC,统调负荷!$B:$B,S$3,统调负荷!$C:$C,$A61),"")</f>
        <v/>
      </c>
      <c r="T61" s="104">
        <f>IFERROR(AVERAGEIFS(统调负荷!$AC:$AC,统调负荷!$B:$B,T$3,统调负荷!$C:$C,$A61),"")</f>
        <v/>
      </c>
      <c r="U61" s="104">
        <f>IFERROR(AVERAGEIFS(统调负荷!$AC:$AC,统调负荷!$B:$B,U$3,统调负荷!$C:$C,$A61),"")</f>
        <v/>
      </c>
      <c r="V61" s="104">
        <f>IFERROR(AVERAGEIFS(统调负荷!$AC:$AC,统调负荷!$B:$B,V$3,统调负荷!$C:$C,$A61),"")</f>
        <v/>
      </c>
      <c r="W61" s="104">
        <f>IFERROR(AVERAGEIFS(统调负荷!$AC:$AC,统调负荷!$B:$B,W$3,统调负荷!$C:$C,$A61),"")</f>
        <v/>
      </c>
      <c r="X61" s="104">
        <f>IFERROR(AVERAGEIFS(统调负荷!$AC:$AC,统调负荷!$B:$B,X$3,统调负荷!$C:$C,$A61),"")</f>
        <v/>
      </c>
      <c r="Y61" s="104">
        <f>IFERROR(AVERAGEIFS(统调负荷!$AC:$AC,统调负荷!$B:$B,Y$3,统调负荷!$C:$C,$A61),"")</f>
        <v/>
      </c>
      <c r="Z61" s="104">
        <f>IFERROR(AVERAGEIFS(统调负荷!$AC:$AC,统调负荷!$B:$B,Z$3,统调负荷!$C:$C,$A61),"")</f>
        <v/>
      </c>
      <c r="AA61" s="104">
        <f>IFERROR(AVERAGEIFS(统调负荷!$AC:$AC,统调负荷!$B:$B,AA$3,统调负荷!$C:$C,$A61),"")</f>
        <v/>
      </c>
      <c r="AB61" s="104">
        <f>IFERROR(AVERAGEIFS(统调负荷!$AC:$AC,统调负荷!$B:$B,AB$3,统调负荷!$C:$C,$A61),"")</f>
        <v/>
      </c>
      <c r="AC61" s="104">
        <f>IFERROR(AVERAGEIFS(统调负荷!$AC:$AC,统调负荷!$B:$B,AC$3,统调负荷!$C:$C,$A61),"")</f>
        <v/>
      </c>
      <c r="AD61" s="22" t="n"/>
      <c r="AE61" s="104">
        <f>IFERROR(AVERAGE(P61:Q61,T61:X61)-AVERAGE(F61:N61),"")</f>
        <v/>
      </c>
      <c r="AG61" s="105" t="n"/>
      <c r="AH61" s="105" t="n"/>
      <c r="AI61" s="105" t="n"/>
      <c r="AJ61" s="105" t="n"/>
      <c r="AK61" s="105" t="n"/>
      <c r="AL61" s="105" t="n"/>
      <c r="AM61" s="105" t="n"/>
      <c r="AN61" s="105" t="n"/>
      <c r="AO61" s="105" t="n"/>
      <c r="AP61" s="105" t="n"/>
      <c r="AQ61" s="105" t="n"/>
      <c r="AR61" s="105" t="n"/>
      <c r="AS61" s="105" t="n"/>
      <c r="AT61" s="105" t="n"/>
      <c r="AU61" s="105" t="n"/>
      <c r="AV61" s="105" t="n"/>
      <c r="AW61" s="105" t="n"/>
      <c r="AX61" s="105" t="n"/>
      <c r="AY61" s="105" t="n"/>
      <c r="AZ61" s="105" t="n"/>
      <c r="BA61" s="105" t="n"/>
      <c r="BB61" s="105" t="n"/>
      <c r="BC61" s="105" t="n"/>
      <c r="BD61" s="105" t="n"/>
    </row>
    <row r="62">
      <c r="A62" s="97">
        <f>统调负荷24小时!A62</f>
        <v/>
      </c>
      <c r="B62" s="117" t="inlineStr">
        <is>
          <t>日前</t>
        </is>
      </c>
      <c r="C62" s="91">
        <f>IFERROR(AVERAGE(F62:AC62),"")</f>
        <v/>
      </c>
      <c r="D62" s="91">
        <f>IFERROR(MAX(F62:AC62),"")</f>
        <v/>
      </c>
      <c r="E62" s="91">
        <f>IFERROR(MIN(F62:AC62),"")</f>
        <v/>
      </c>
      <c r="F62" s="104">
        <f>IFERROR(AVERAGEIFS(统调负荷!$AB:$AB,统调负荷!$B:$B,F$3,统调负荷!$C:$C,$A62),"")</f>
        <v/>
      </c>
      <c r="G62" s="104">
        <f>IFERROR(AVERAGEIFS(统调负荷!$AB:$AB,统调负荷!$B:$B,G$3,统调负荷!$C:$C,$A62),"")</f>
        <v/>
      </c>
      <c r="H62" s="104">
        <f>IFERROR(AVERAGEIFS(统调负荷!$AB:$AB,统调负荷!$B:$B,H$3,统调负荷!$C:$C,$A62),"")</f>
        <v/>
      </c>
      <c r="I62" s="104">
        <f>IFERROR(AVERAGEIFS(统调负荷!$AB:$AB,统调负荷!$B:$B,I$3,统调负荷!$C:$C,$A62),"")</f>
        <v/>
      </c>
      <c r="J62" s="104">
        <f>IFERROR(AVERAGEIFS(统调负荷!$AB:$AB,统调负荷!$B:$B,J$3,统调负荷!$C:$C,$A62),"")</f>
        <v/>
      </c>
      <c r="K62" s="104">
        <f>IFERROR(AVERAGEIFS(统调负荷!$AB:$AB,统调负荷!$B:$B,K$3,统调负荷!$C:$C,$A62),"")</f>
        <v/>
      </c>
      <c r="L62" s="104">
        <f>IFERROR(AVERAGEIFS(统调负荷!$AB:$AB,统调负荷!$B:$B,L$3,统调负荷!$C:$C,$A62),"")</f>
        <v/>
      </c>
      <c r="M62" s="104">
        <f>IFERROR(AVERAGEIFS(统调负荷!$AB:$AB,统调负荷!$B:$B,M$3,统调负荷!$C:$C,$A62),"")</f>
        <v/>
      </c>
      <c r="N62" s="104">
        <f>IFERROR(AVERAGEIFS(统调负荷!$AB:$AB,统调负荷!$B:$B,N$3,统调负荷!$C:$C,$A62),"")</f>
        <v/>
      </c>
      <c r="O62" s="104">
        <f>IFERROR(AVERAGEIFS(统调负荷!$AB:$AB,统调负荷!$B:$B,O$3,统调负荷!$C:$C,$A62),"")</f>
        <v/>
      </c>
      <c r="P62" s="104">
        <f>IFERROR(AVERAGEIFS(统调负荷!$AB:$AB,统调负荷!$B:$B,P$3,统调负荷!$C:$C,$A62),"")</f>
        <v/>
      </c>
      <c r="Q62" s="104">
        <f>IFERROR(AVERAGEIFS(统调负荷!$AB:$AB,统调负荷!$B:$B,Q$3,统调负荷!$C:$C,$A62),"")</f>
        <v/>
      </c>
      <c r="R62" s="104">
        <f>IFERROR(AVERAGEIFS(统调负荷!$AB:$AB,统调负荷!$B:$B,R$3,统调负荷!$C:$C,$A62),"")</f>
        <v/>
      </c>
      <c r="S62" s="104">
        <f>IFERROR(AVERAGEIFS(统调负荷!$AB:$AB,统调负荷!$B:$B,S$3,统调负荷!$C:$C,$A62),"")</f>
        <v/>
      </c>
      <c r="T62" s="104">
        <f>IFERROR(AVERAGEIFS(统调负荷!$AB:$AB,统调负荷!$B:$B,T$3,统调负荷!$C:$C,$A62),"")</f>
        <v/>
      </c>
      <c r="U62" s="104">
        <f>IFERROR(AVERAGEIFS(统调负荷!$AB:$AB,统调负荷!$B:$B,U$3,统调负荷!$C:$C,$A62),"")</f>
        <v/>
      </c>
      <c r="V62" s="104">
        <f>IFERROR(AVERAGEIFS(统调负荷!$AB:$AB,统调负荷!$B:$B,V$3,统调负荷!$C:$C,$A62),"")</f>
        <v/>
      </c>
      <c r="W62" s="104">
        <f>IFERROR(AVERAGEIFS(统调负荷!$AB:$AB,统调负荷!$B:$B,W$3,统调负荷!$C:$C,$A62),"")</f>
        <v/>
      </c>
      <c r="X62" s="104">
        <f>IFERROR(AVERAGEIFS(统调负荷!$AB:$AB,统调负荷!$B:$B,X$3,统调负荷!$C:$C,$A62),"")</f>
        <v/>
      </c>
      <c r="Y62" s="104">
        <f>IFERROR(AVERAGEIFS(统调负荷!$AB:$AB,统调负荷!$B:$B,Y$3,统调负荷!$C:$C,$A62),"")</f>
        <v/>
      </c>
      <c r="Z62" s="104">
        <f>IFERROR(AVERAGEIFS(统调负荷!$AB:$AB,统调负荷!$B:$B,Z$3,统调负荷!$C:$C,$A62),"")</f>
        <v/>
      </c>
      <c r="AA62" s="104">
        <f>IFERROR(AVERAGEIFS(统调负荷!$AB:$AB,统调负荷!$B:$B,AA$3,统调负荷!$C:$C,$A62),"")</f>
        <v/>
      </c>
      <c r="AB62" s="104">
        <f>IFERROR(AVERAGEIFS(统调负荷!$AB:$AB,统调负荷!$B:$B,AB$3,统调负荷!$C:$C,$A62),"")</f>
        <v/>
      </c>
      <c r="AC62" s="104">
        <f>IFERROR(AVERAGEIFS(统调负荷!$AB:$AB,统调负荷!$B:$B,AC$3,统调负荷!$C:$C,$A62),"")</f>
        <v/>
      </c>
      <c r="AD62" s="22" t="n"/>
      <c r="AE62" s="104">
        <f>IFERROR(AVERAGE(P62:Q62,T62:X62)-AVERAGE(F62:N62),"")</f>
        <v/>
      </c>
      <c r="AG62" s="105" t="n"/>
      <c r="AH62" s="105" t="n"/>
      <c r="AI62" s="105" t="n"/>
      <c r="AJ62" s="105" t="n"/>
      <c r="AK62" s="105" t="n"/>
      <c r="AL62" s="105" t="n"/>
      <c r="AM62" s="105" t="n"/>
      <c r="AN62" s="105" t="n"/>
      <c r="AO62" s="105" t="n"/>
      <c r="AP62" s="105" t="n"/>
      <c r="AQ62" s="105" t="n"/>
      <c r="AR62" s="105" t="n"/>
      <c r="AS62" s="105" t="n"/>
      <c r="AT62" s="105" t="n"/>
      <c r="AU62" s="105" t="n"/>
      <c r="AV62" s="105" t="n"/>
      <c r="AW62" s="105" t="n"/>
      <c r="AX62" s="105" t="n"/>
      <c r="AY62" s="105" t="n"/>
      <c r="AZ62" s="105" t="n"/>
      <c r="BA62" s="105" t="n"/>
      <c r="BB62" s="105" t="n"/>
      <c r="BC62" s="105" t="n"/>
      <c r="BD62" s="105" t="n"/>
    </row>
    <row r="63">
      <c r="A63" s="97">
        <f>统调负荷24小时!A63</f>
        <v/>
      </c>
      <c r="B63" s="117" t="inlineStr">
        <is>
          <t>实时</t>
        </is>
      </c>
      <c r="C63" s="91">
        <f>IFERROR(AVERAGE(F63:AC63),"")</f>
        <v/>
      </c>
      <c r="D63" s="91">
        <f>IFERROR(MAX(F63:AC63),"")</f>
        <v/>
      </c>
      <c r="E63" s="91">
        <f>IFERROR(MIN(F63:AC63),"")</f>
        <v/>
      </c>
      <c r="F63" s="104">
        <f>IFERROR(AVERAGEIFS(统调负荷!$AC:$AC,统调负荷!$B:$B,F$3,统调负荷!$C:$C,$A63),"")</f>
        <v/>
      </c>
      <c r="G63" s="104">
        <f>IFERROR(AVERAGEIFS(统调负荷!$AC:$AC,统调负荷!$B:$B,G$3,统调负荷!$C:$C,$A63),"")</f>
        <v/>
      </c>
      <c r="H63" s="104">
        <f>IFERROR(AVERAGEIFS(统调负荷!$AC:$AC,统调负荷!$B:$B,H$3,统调负荷!$C:$C,$A63),"")</f>
        <v/>
      </c>
      <c r="I63" s="104">
        <f>IFERROR(AVERAGEIFS(统调负荷!$AC:$AC,统调负荷!$B:$B,I$3,统调负荷!$C:$C,$A63),"")</f>
        <v/>
      </c>
      <c r="J63" s="104">
        <f>IFERROR(AVERAGEIFS(统调负荷!$AC:$AC,统调负荷!$B:$B,J$3,统调负荷!$C:$C,$A63),"")</f>
        <v/>
      </c>
      <c r="K63" s="104">
        <f>IFERROR(AVERAGEIFS(统调负荷!$AC:$AC,统调负荷!$B:$B,K$3,统调负荷!$C:$C,$A63),"")</f>
        <v/>
      </c>
      <c r="L63" s="104">
        <f>IFERROR(AVERAGEIFS(统调负荷!$AC:$AC,统调负荷!$B:$B,L$3,统调负荷!$C:$C,$A63),"")</f>
        <v/>
      </c>
      <c r="M63" s="104">
        <f>IFERROR(AVERAGEIFS(统调负荷!$AC:$AC,统调负荷!$B:$B,M$3,统调负荷!$C:$C,$A63),"")</f>
        <v/>
      </c>
      <c r="N63" s="104">
        <f>IFERROR(AVERAGEIFS(统调负荷!$AC:$AC,统调负荷!$B:$B,N$3,统调负荷!$C:$C,$A63),"")</f>
        <v/>
      </c>
      <c r="O63" s="104">
        <f>IFERROR(AVERAGEIFS(统调负荷!$AC:$AC,统调负荷!$B:$B,O$3,统调负荷!$C:$C,$A63),"")</f>
        <v/>
      </c>
      <c r="P63" s="104">
        <f>IFERROR(AVERAGEIFS(统调负荷!$AC:$AC,统调负荷!$B:$B,P$3,统调负荷!$C:$C,$A63),"")</f>
        <v/>
      </c>
      <c r="Q63" s="104">
        <f>IFERROR(AVERAGEIFS(统调负荷!$AC:$AC,统调负荷!$B:$B,Q$3,统调负荷!$C:$C,$A63),"")</f>
        <v/>
      </c>
      <c r="R63" s="104">
        <f>IFERROR(AVERAGEIFS(统调负荷!$AC:$AC,统调负荷!$B:$B,R$3,统调负荷!$C:$C,$A63),"")</f>
        <v/>
      </c>
      <c r="S63" s="104">
        <f>IFERROR(AVERAGEIFS(统调负荷!$AC:$AC,统调负荷!$B:$B,S$3,统调负荷!$C:$C,$A63),"")</f>
        <v/>
      </c>
      <c r="T63" s="104">
        <f>IFERROR(AVERAGEIFS(统调负荷!$AC:$AC,统调负荷!$B:$B,T$3,统调负荷!$C:$C,$A63),"")</f>
        <v/>
      </c>
      <c r="U63" s="104">
        <f>IFERROR(AVERAGEIFS(统调负荷!$AC:$AC,统调负荷!$B:$B,U$3,统调负荷!$C:$C,$A63),"")</f>
        <v/>
      </c>
      <c r="V63" s="104">
        <f>IFERROR(AVERAGEIFS(统调负荷!$AC:$AC,统调负荷!$B:$B,V$3,统调负荷!$C:$C,$A63),"")</f>
        <v/>
      </c>
      <c r="W63" s="104">
        <f>IFERROR(AVERAGEIFS(统调负荷!$AC:$AC,统调负荷!$B:$B,W$3,统调负荷!$C:$C,$A63),"")</f>
        <v/>
      </c>
      <c r="X63" s="104">
        <f>IFERROR(AVERAGEIFS(统调负荷!$AC:$AC,统调负荷!$B:$B,X$3,统调负荷!$C:$C,$A63),"")</f>
        <v/>
      </c>
      <c r="Y63" s="104">
        <f>IFERROR(AVERAGEIFS(统调负荷!$AC:$AC,统调负荷!$B:$B,Y$3,统调负荷!$C:$C,$A63),"")</f>
        <v/>
      </c>
      <c r="Z63" s="104">
        <f>IFERROR(AVERAGEIFS(统调负荷!$AC:$AC,统调负荷!$B:$B,Z$3,统调负荷!$C:$C,$A63),"")</f>
        <v/>
      </c>
      <c r="AA63" s="104">
        <f>IFERROR(AVERAGEIFS(统调负荷!$AC:$AC,统调负荷!$B:$B,AA$3,统调负荷!$C:$C,$A63),"")</f>
        <v/>
      </c>
      <c r="AB63" s="104">
        <f>IFERROR(AVERAGEIFS(统调负荷!$AC:$AC,统调负荷!$B:$B,AB$3,统调负荷!$C:$C,$A63),"")</f>
        <v/>
      </c>
      <c r="AC63" s="104">
        <f>IFERROR(AVERAGEIFS(统调负荷!$AC:$AC,统调负荷!$B:$B,AC$3,统调负荷!$C:$C,$A63),"")</f>
        <v/>
      </c>
      <c r="AD63" s="22" t="n"/>
      <c r="AE63" s="104">
        <f>IFERROR(AVERAGE(P63:Q63,T63:X63)-AVERAGE(F63:N63),"")</f>
        <v/>
      </c>
      <c r="AG63" s="105" t="n"/>
      <c r="AH63" s="105" t="n"/>
      <c r="AI63" s="105" t="n"/>
      <c r="AJ63" s="105" t="n"/>
      <c r="AK63" s="105" t="n"/>
      <c r="AL63" s="105" t="n"/>
      <c r="AM63" s="105" t="n"/>
      <c r="AN63" s="105" t="n"/>
      <c r="AO63" s="105" t="n"/>
      <c r="AP63" s="105" t="n"/>
      <c r="AQ63" s="105" t="n"/>
      <c r="AR63" s="105" t="n"/>
      <c r="AS63" s="105" t="n"/>
      <c r="AT63" s="105" t="n"/>
      <c r="AU63" s="105" t="n"/>
      <c r="AV63" s="105" t="n"/>
      <c r="AW63" s="105" t="n"/>
      <c r="AX63" s="105" t="n"/>
      <c r="AY63" s="105" t="n"/>
      <c r="AZ63" s="105" t="n"/>
      <c r="BA63" s="105" t="n"/>
      <c r="BB63" s="105" t="n"/>
      <c r="BC63" s="105" t="n"/>
      <c r="BD63" s="105" t="n"/>
    </row>
    <row r="64">
      <c r="A64" s="97">
        <f>统调负荷24小时!A64</f>
        <v/>
      </c>
      <c r="B64" s="117" t="inlineStr">
        <is>
          <t>日前</t>
        </is>
      </c>
      <c r="C64" s="91">
        <f>IFERROR(AVERAGE(F64:AC64),"")</f>
        <v/>
      </c>
      <c r="D64" s="91">
        <f>IFERROR(MAX(F64:AC64),"")</f>
        <v/>
      </c>
      <c r="E64" s="91">
        <f>IFERROR(MIN(F64:AC64),"")</f>
        <v/>
      </c>
      <c r="F64" s="104">
        <f>IFERROR(AVERAGEIFS(统调负荷!$AB:$AB,统调负荷!$B:$B,F$3,统调负荷!$C:$C,$A64),"")</f>
        <v/>
      </c>
      <c r="G64" s="104">
        <f>IFERROR(AVERAGEIFS(统调负荷!$AB:$AB,统调负荷!$B:$B,G$3,统调负荷!$C:$C,$A64),"")</f>
        <v/>
      </c>
      <c r="H64" s="104">
        <f>IFERROR(AVERAGEIFS(统调负荷!$AB:$AB,统调负荷!$B:$B,H$3,统调负荷!$C:$C,$A64),"")</f>
        <v/>
      </c>
      <c r="I64" s="104">
        <f>IFERROR(AVERAGEIFS(统调负荷!$AB:$AB,统调负荷!$B:$B,I$3,统调负荷!$C:$C,$A64),"")</f>
        <v/>
      </c>
      <c r="J64" s="104">
        <f>IFERROR(AVERAGEIFS(统调负荷!$AB:$AB,统调负荷!$B:$B,J$3,统调负荷!$C:$C,$A64),"")</f>
        <v/>
      </c>
      <c r="K64" s="104">
        <f>IFERROR(AVERAGEIFS(统调负荷!$AB:$AB,统调负荷!$B:$B,K$3,统调负荷!$C:$C,$A64),"")</f>
        <v/>
      </c>
      <c r="L64" s="104">
        <f>IFERROR(AVERAGEIFS(统调负荷!$AB:$AB,统调负荷!$B:$B,L$3,统调负荷!$C:$C,$A64),"")</f>
        <v/>
      </c>
      <c r="M64" s="104">
        <f>IFERROR(AVERAGEIFS(统调负荷!$AB:$AB,统调负荷!$B:$B,M$3,统调负荷!$C:$C,$A64),"")</f>
        <v/>
      </c>
      <c r="N64" s="104">
        <f>IFERROR(AVERAGEIFS(统调负荷!$AB:$AB,统调负荷!$B:$B,N$3,统调负荷!$C:$C,$A64),"")</f>
        <v/>
      </c>
      <c r="O64" s="104">
        <f>IFERROR(AVERAGEIFS(统调负荷!$AB:$AB,统调负荷!$B:$B,O$3,统调负荷!$C:$C,$A64),"")</f>
        <v/>
      </c>
      <c r="P64" s="104">
        <f>IFERROR(AVERAGEIFS(统调负荷!$AB:$AB,统调负荷!$B:$B,P$3,统调负荷!$C:$C,$A64),"")</f>
        <v/>
      </c>
      <c r="Q64" s="104">
        <f>IFERROR(AVERAGEIFS(统调负荷!$AB:$AB,统调负荷!$B:$B,Q$3,统调负荷!$C:$C,$A64),"")</f>
        <v/>
      </c>
      <c r="R64" s="104">
        <f>IFERROR(AVERAGEIFS(统调负荷!$AB:$AB,统调负荷!$B:$B,R$3,统调负荷!$C:$C,$A64),"")</f>
        <v/>
      </c>
      <c r="S64" s="104">
        <f>IFERROR(AVERAGEIFS(统调负荷!$AB:$AB,统调负荷!$B:$B,S$3,统调负荷!$C:$C,$A64),"")</f>
        <v/>
      </c>
      <c r="T64" s="104">
        <f>IFERROR(AVERAGEIFS(统调负荷!$AB:$AB,统调负荷!$B:$B,T$3,统调负荷!$C:$C,$A64),"")</f>
        <v/>
      </c>
      <c r="U64" s="104">
        <f>IFERROR(AVERAGEIFS(统调负荷!$AB:$AB,统调负荷!$B:$B,U$3,统调负荷!$C:$C,$A64),"")</f>
        <v/>
      </c>
      <c r="V64" s="104">
        <f>IFERROR(AVERAGEIFS(统调负荷!$AB:$AB,统调负荷!$B:$B,V$3,统调负荷!$C:$C,$A64),"")</f>
        <v/>
      </c>
      <c r="W64" s="104">
        <f>IFERROR(AVERAGEIFS(统调负荷!$AB:$AB,统调负荷!$B:$B,W$3,统调负荷!$C:$C,$A64),"")</f>
        <v/>
      </c>
      <c r="X64" s="104">
        <f>IFERROR(AVERAGEIFS(统调负荷!$AB:$AB,统调负荷!$B:$B,X$3,统调负荷!$C:$C,$A64),"")</f>
        <v/>
      </c>
      <c r="Y64" s="104">
        <f>IFERROR(AVERAGEIFS(统调负荷!$AB:$AB,统调负荷!$B:$B,Y$3,统调负荷!$C:$C,$A64),"")</f>
        <v/>
      </c>
      <c r="Z64" s="104">
        <f>IFERROR(AVERAGEIFS(统调负荷!$AB:$AB,统调负荷!$B:$B,Z$3,统调负荷!$C:$C,$A64),"")</f>
        <v/>
      </c>
      <c r="AA64" s="104">
        <f>IFERROR(AVERAGEIFS(统调负荷!$AB:$AB,统调负荷!$B:$B,AA$3,统调负荷!$C:$C,$A64),"")</f>
        <v/>
      </c>
      <c r="AB64" s="104">
        <f>IFERROR(AVERAGEIFS(统调负荷!$AB:$AB,统调负荷!$B:$B,AB$3,统调负荷!$C:$C,$A64),"")</f>
        <v/>
      </c>
      <c r="AC64" s="104">
        <f>IFERROR(AVERAGEIFS(统调负荷!$AB:$AB,统调负荷!$B:$B,AC$3,统调负荷!$C:$C,$A64),"")</f>
        <v/>
      </c>
      <c r="AD64" s="22" t="n"/>
      <c r="AE64" s="104" t="n"/>
      <c r="AG64" s="105" t="n"/>
      <c r="AH64" s="105" t="n"/>
      <c r="AI64" s="105" t="n"/>
      <c r="AJ64" s="105" t="n"/>
      <c r="AK64" s="105" t="n"/>
      <c r="AL64" s="105" t="n"/>
      <c r="AM64" s="105" t="n"/>
      <c r="AN64" s="105" t="n"/>
      <c r="AO64" s="105" t="n"/>
      <c r="AP64" s="105" t="n"/>
      <c r="AQ64" s="105" t="n"/>
      <c r="AR64" s="105" t="n"/>
      <c r="AS64" s="105" t="n"/>
      <c r="AT64" s="105" t="n"/>
      <c r="AU64" s="105" t="n"/>
      <c r="AV64" s="105" t="n"/>
      <c r="AW64" s="105" t="n"/>
      <c r="AX64" s="105" t="n"/>
      <c r="AY64" s="105" t="n"/>
      <c r="AZ64" s="105" t="n"/>
      <c r="BA64" s="105" t="n"/>
      <c r="BB64" s="105" t="n"/>
      <c r="BC64" s="105" t="n"/>
      <c r="BD64" s="105" t="n"/>
    </row>
    <row r="65">
      <c r="A65" s="97">
        <f>统调负荷24小时!A65</f>
        <v/>
      </c>
      <c r="B65" s="117" t="inlineStr">
        <is>
          <t>实时</t>
        </is>
      </c>
      <c r="C65" s="91">
        <f>IFERROR(AVERAGE(F65:AC65),"")</f>
        <v/>
      </c>
      <c r="D65" s="91">
        <f>IFERROR(MAX(F65:AC65),"")</f>
        <v/>
      </c>
      <c r="E65" s="91">
        <f>IFERROR(MIN(F65:AC65),"")</f>
        <v/>
      </c>
      <c r="F65" s="104">
        <f>IFERROR(AVERAGEIFS(统调负荷!$AC:$AC,统调负荷!$B:$B,F$3,统调负荷!$C:$C,$A65),"")</f>
        <v/>
      </c>
      <c r="G65" s="104">
        <f>IFERROR(AVERAGEIFS(统调负荷!$AC:$AC,统调负荷!$B:$B,G$3,统调负荷!$C:$C,$A65),"")</f>
        <v/>
      </c>
      <c r="H65" s="104">
        <f>IFERROR(AVERAGEIFS(统调负荷!$AC:$AC,统调负荷!$B:$B,H$3,统调负荷!$C:$C,$A65),"")</f>
        <v/>
      </c>
      <c r="I65" s="104">
        <f>IFERROR(AVERAGEIFS(统调负荷!$AC:$AC,统调负荷!$B:$B,I$3,统调负荷!$C:$C,$A65),"")</f>
        <v/>
      </c>
      <c r="J65" s="104">
        <f>IFERROR(AVERAGEIFS(统调负荷!$AC:$AC,统调负荷!$B:$B,J$3,统调负荷!$C:$C,$A65),"")</f>
        <v/>
      </c>
      <c r="K65" s="104">
        <f>IFERROR(AVERAGEIFS(统调负荷!$AC:$AC,统调负荷!$B:$B,K$3,统调负荷!$C:$C,$A65),"")</f>
        <v/>
      </c>
      <c r="L65" s="104">
        <f>IFERROR(AVERAGEIFS(统调负荷!$AC:$AC,统调负荷!$B:$B,L$3,统调负荷!$C:$C,$A65),"")</f>
        <v/>
      </c>
      <c r="M65" s="104">
        <f>IFERROR(AVERAGEIFS(统调负荷!$AC:$AC,统调负荷!$B:$B,M$3,统调负荷!$C:$C,$A65),"")</f>
        <v/>
      </c>
      <c r="N65" s="104">
        <f>IFERROR(AVERAGEIFS(统调负荷!$AC:$AC,统调负荷!$B:$B,N$3,统调负荷!$C:$C,$A65),"")</f>
        <v/>
      </c>
      <c r="O65" s="104">
        <f>IFERROR(AVERAGEIFS(统调负荷!$AC:$AC,统调负荷!$B:$B,O$3,统调负荷!$C:$C,$A65),"")</f>
        <v/>
      </c>
      <c r="P65" s="104">
        <f>IFERROR(AVERAGEIFS(统调负荷!$AC:$AC,统调负荷!$B:$B,P$3,统调负荷!$C:$C,$A65),"")</f>
        <v/>
      </c>
      <c r="Q65" s="104">
        <f>IFERROR(AVERAGEIFS(统调负荷!$AC:$AC,统调负荷!$B:$B,Q$3,统调负荷!$C:$C,$A65),"")</f>
        <v/>
      </c>
      <c r="R65" s="104">
        <f>IFERROR(AVERAGEIFS(统调负荷!$AC:$AC,统调负荷!$B:$B,R$3,统调负荷!$C:$C,$A65),"")</f>
        <v/>
      </c>
      <c r="S65" s="104">
        <f>IFERROR(AVERAGEIFS(统调负荷!$AC:$AC,统调负荷!$B:$B,S$3,统调负荷!$C:$C,$A65),"")</f>
        <v/>
      </c>
      <c r="T65" s="104">
        <f>IFERROR(AVERAGEIFS(统调负荷!$AC:$AC,统调负荷!$B:$B,T$3,统调负荷!$C:$C,$A65),"")</f>
        <v/>
      </c>
      <c r="U65" s="104">
        <f>IFERROR(AVERAGEIFS(统调负荷!$AC:$AC,统调负荷!$B:$B,U$3,统调负荷!$C:$C,$A65),"")</f>
        <v/>
      </c>
      <c r="V65" s="104">
        <f>IFERROR(AVERAGEIFS(统调负荷!$AC:$AC,统调负荷!$B:$B,V$3,统调负荷!$C:$C,$A65),"")</f>
        <v/>
      </c>
      <c r="W65" s="104">
        <f>IFERROR(AVERAGEIFS(统调负荷!$AC:$AC,统调负荷!$B:$B,W$3,统调负荷!$C:$C,$A65),"")</f>
        <v/>
      </c>
      <c r="X65" s="104">
        <f>IFERROR(AVERAGEIFS(统调负荷!$AC:$AC,统调负荷!$B:$B,X$3,统调负荷!$C:$C,$A65),"")</f>
        <v/>
      </c>
      <c r="Y65" s="104">
        <f>IFERROR(AVERAGEIFS(统调负荷!$AC:$AC,统调负荷!$B:$B,Y$3,统调负荷!$C:$C,$A65),"")</f>
        <v/>
      </c>
      <c r="Z65" s="104">
        <f>IFERROR(AVERAGEIFS(统调负荷!$AC:$AC,统调负荷!$B:$B,Z$3,统调负荷!$C:$C,$A65),"")</f>
        <v/>
      </c>
      <c r="AA65" s="104">
        <f>IFERROR(AVERAGEIFS(统调负荷!$AC:$AC,统调负荷!$B:$B,AA$3,统调负荷!$C:$C,$A65),"")</f>
        <v/>
      </c>
      <c r="AB65" s="104">
        <f>IFERROR(AVERAGEIFS(统调负荷!$AC:$AC,统调负荷!$B:$B,AB$3,统调负荷!$C:$C,$A65),"")</f>
        <v/>
      </c>
      <c r="AC65" s="104">
        <f>IFERROR(AVERAGEIFS(统调负荷!$AC:$AC,统调负荷!$B:$B,AC$3,统调负荷!$C:$C,$A65),"")</f>
        <v/>
      </c>
      <c r="AD65" s="22" t="n"/>
      <c r="AE65" s="104" t="n"/>
      <c r="AG65" s="105" t="n"/>
      <c r="AH65" s="105" t="n"/>
      <c r="AI65" s="105" t="n"/>
      <c r="AJ65" s="105" t="n"/>
      <c r="AK65" s="105" t="n"/>
      <c r="AL65" s="105" t="n"/>
      <c r="AM65" s="105" t="n"/>
      <c r="AN65" s="105" t="n"/>
      <c r="AO65" s="105" t="n"/>
      <c r="AP65" s="105" t="n"/>
      <c r="AQ65" s="105" t="n"/>
      <c r="AR65" s="105" t="n"/>
      <c r="AS65" s="105" t="n"/>
      <c r="AT65" s="105" t="n"/>
      <c r="AU65" s="105" t="n"/>
      <c r="AV65" s="105" t="n"/>
      <c r="AW65" s="105" t="n"/>
      <c r="AX65" s="105" t="n"/>
      <c r="AY65" s="105" t="n"/>
      <c r="AZ65" s="105" t="n"/>
      <c r="BA65" s="105" t="n"/>
      <c r="BB65" s="105" t="n"/>
      <c r="BC65" s="105" t="n"/>
      <c r="BD65" s="105" t="n"/>
    </row>
    <row r="67">
      <c r="A67" s="97">
        <f>A4</f>
        <v/>
      </c>
      <c r="B67" s="117" t="inlineStr">
        <is>
          <t>日前</t>
        </is>
      </c>
      <c r="C67" s="89">
        <f>C4</f>
        <v/>
      </c>
      <c r="D67" s="89">
        <f t="array" ref="D67">SUMPRODUCT(F4:AC4,$F$67:$AC$67)</f>
        <v/>
      </c>
      <c r="E67" s="89">
        <f>D67-C67</f>
        <v/>
      </c>
      <c r="F67" s="22" t="n">
        <v>0.0381</v>
      </c>
      <c r="G67" s="22" t="n">
        <v>0.0366</v>
      </c>
      <c r="H67" s="22" t="n">
        <v>0.0351</v>
      </c>
      <c r="I67" s="22" t="n">
        <v>0.0338</v>
      </c>
      <c r="J67" s="22" t="n">
        <v>0.033</v>
      </c>
      <c r="K67" s="22" t="n">
        <v>0.0328</v>
      </c>
      <c r="L67" s="22" t="n">
        <v>0.0341</v>
      </c>
      <c r="M67" s="22" t="n">
        <v>0.0364</v>
      </c>
      <c r="N67" s="22" t="n">
        <v>0.0423</v>
      </c>
      <c r="O67" s="22" t="n">
        <v>0.0459</v>
      </c>
      <c r="P67" s="22" t="n">
        <v>0.0467</v>
      </c>
      <c r="Q67" s="22" t="n">
        <v>0.0465</v>
      </c>
      <c r="R67" s="22" t="n">
        <v>0.0425</v>
      </c>
      <c r="S67" s="22" t="n">
        <v>0.0437</v>
      </c>
      <c r="T67" s="22" t="n">
        <v>0.0455</v>
      </c>
      <c r="U67" s="22" t="n">
        <v>0.046</v>
      </c>
      <c r="V67" s="22" t="n">
        <v>0.0469</v>
      </c>
      <c r="W67" s="22" t="n">
        <v>0.0466</v>
      </c>
      <c r="X67" s="22" t="n">
        <v>0.0459</v>
      </c>
      <c r="Y67" s="22" t="n">
        <v>0.047</v>
      </c>
      <c r="Z67" s="22" t="n">
        <v>0.0466</v>
      </c>
      <c r="AA67" s="22" t="n">
        <v>0.0453</v>
      </c>
      <c r="AB67" s="22" t="n">
        <v>0.0429</v>
      </c>
      <c r="AC67" s="22" t="n">
        <v>0.0398</v>
      </c>
    </row>
    <row r="68">
      <c r="A68" s="97">
        <f>A5</f>
        <v/>
      </c>
      <c r="B68" s="117" t="inlineStr">
        <is>
          <t>实时</t>
        </is>
      </c>
      <c r="C68" s="89">
        <f>C5</f>
        <v/>
      </c>
      <c r="D68" s="89">
        <f t="array" ref="D68">SUMPRODUCT(F5:AC5,$F$67:$AC$67)</f>
        <v/>
      </c>
      <c r="E68" s="89">
        <f>D68-C68</f>
        <v/>
      </c>
    </row>
    <row r="69">
      <c r="A69" s="97">
        <f>A6</f>
        <v/>
      </c>
      <c r="B69" s="117" t="inlineStr">
        <is>
          <t>日前</t>
        </is>
      </c>
      <c r="C69" s="89">
        <f>C6</f>
        <v/>
      </c>
      <c r="D69" s="89">
        <f t="array" ref="D69">SUMPRODUCT(F6:AC6,$F$67:$AC$67)</f>
        <v/>
      </c>
      <c r="E69" s="89">
        <f>D69-C69</f>
        <v/>
      </c>
    </row>
    <row r="70">
      <c r="A70" s="97">
        <f>A7</f>
        <v/>
      </c>
      <c r="B70" s="117" t="inlineStr">
        <is>
          <t>实时</t>
        </is>
      </c>
      <c r="C70" s="89">
        <f>C7</f>
        <v/>
      </c>
      <c r="D70" s="89">
        <f t="array" ref="D70">SUMPRODUCT(F7:AC7,$F$67:$AC$67)</f>
        <v/>
      </c>
      <c r="E70" s="89">
        <f>D70-C70</f>
        <v/>
      </c>
    </row>
    <row r="71">
      <c r="A71" s="97">
        <f>A8</f>
        <v/>
      </c>
      <c r="B71" s="117" t="inlineStr">
        <is>
          <t>日前</t>
        </is>
      </c>
      <c r="C71" s="89">
        <f>C8</f>
        <v/>
      </c>
      <c r="D71" s="89">
        <f t="array" ref="D71">SUMPRODUCT(F8:AC8,$F$67:$AC$67)</f>
        <v/>
      </c>
      <c r="E71" s="89">
        <f>D71-C71</f>
        <v/>
      </c>
    </row>
    <row r="72">
      <c r="A72" s="97">
        <f>A9</f>
        <v/>
      </c>
      <c r="B72" s="117" t="inlineStr">
        <is>
          <t>实时</t>
        </is>
      </c>
      <c r="C72" s="89">
        <f>C9</f>
        <v/>
      </c>
      <c r="D72" s="89">
        <f t="array" ref="D72">SUMPRODUCT(F9:AC9,$F$67:$AC$67)</f>
        <v/>
      </c>
      <c r="E72" s="89">
        <f>D72-C72</f>
        <v/>
      </c>
    </row>
    <row r="73">
      <c r="A73" s="97">
        <f>A10</f>
        <v/>
      </c>
      <c r="B73" s="117" t="inlineStr">
        <is>
          <t>日前</t>
        </is>
      </c>
      <c r="C73" s="89">
        <f>C10</f>
        <v/>
      </c>
      <c r="D73" s="89">
        <f t="array" ref="D73">SUMPRODUCT(F10:AC10,$F$67:$AC$67)</f>
        <v/>
      </c>
      <c r="E73" s="89">
        <f>D73-C73</f>
        <v/>
      </c>
    </row>
    <row r="74">
      <c r="A74" s="97">
        <f>A11</f>
        <v/>
      </c>
      <c r="B74" s="117" t="inlineStr">
        <is>
          <t>实时</t>
        </is>
      </c>
      <c r="C74" s="89">
        <f>C11</f>
        <v/>
      </c>
      <c r="D74" s="89">
        <f t="array" ref="D74">SUMPRODUCT(F11:AC11,$F$67:$AC$67)</f>
        <v/>
      </c>
      <c r="E74" s="89">
        <f>D74-C74</f>
        <v/>
      </c>
    </row>
    <row r="75">
      <c r="A75" s="97">
        <f>A12</f>
        <v/>
      </c>
      <c r="B75" s="117" t="inlineStr">
        <is>
          <t>日前</t>
        </is>
      </c>
      <c r="C75" s="89">
        <f>C12</f>
        <v/>
      </c>
      <c r="D75" s="89">
        <f t="array" ref="D75">SUMPRODUCT(F12:AC12,$F$67:$AC$67)</f>
        <v/>
      </c>
      <c r="E75" s="89">
        <f>D75-C75</f>
        <v/>
      </c>
    </row>
    <row r="76">
      <c r="A76" s="97">
        <f>A13</f>
        <v/>
      </c>
      <c r="B76" s="117" t="inlineStr">
        <is>
          <t>实时</t>
        </is>
      </c>
      <c r="C76" s="89">
        <f>C13</f>
        <v/>
      </c>
      <c r="D76" s="89">
        <f t="array" ref="D76">SUMPRODUCT(F13:AC13,$F$67:$AC$67)</f>
        <v/>
      </c>
      <c r="E76" s="89">
        <f>D76-C76</f>
        <v/>
      </c>
    </row>
    <row r="77">
      <c r="A77" s="97">
        <f>A14</f>
        <v/>
      </c>
      <c r="B77" s="117" t="inlineStr">
        <is>
          <t>日前</t>
        </is>
      </c>
      <c r="C77" s="89">
        <f>C14</f>
        <v/>
      </c>
      <c r="D77" s="89">
        <f t="array" ref="D77">SUMPRODUCT(F14:AC14,$F$67:$AC$67)</f>
        <v/>
      </c>
      <c r="E77" s="89">
        <f>D77-C77</f>
        <v/>
      </c>
    </row>
    <row r="78">
      <c r="A78" s="97">
        <f>A15</f>
        <v/>
      </c>
      <c r="B78" s="117" t="inlineStr">
        <is>
          <t>实时</t>
        </is>
      </c>
      <c r="C78" s="89">
        <f>C15</f>
        <v/>
      </c>
      <c r="D78" s="89">
        <f t="array" ref="D78">SUMPRODUCT(F15:AC15,$F$67:$AC$67)</f>
        <v/>
      </c>
      <c r="E78" s="89">
        <f>D78-C78</f>
        <v/>
      </c>
    </row>
    <row r="79">
      <c r="A79" s="97">
        <f>A16</f>
        <v/>
      </c>
      <c r="B79" s="117" t="inlineStr">
        <is>
          <t>日前</t>
        </is>
      </c>
      <c r="C79" s="89">
        <f>C16</f>
        <v/>
      </c>
      <c r="D79" s="89">
        <f t="array" ref="D79">SUMPRODUCT(F16:AC16,$F$67:$AC$67)</f>
        <v/>
      </c>
      <c r="E79" s="89">
        <f>D79-C79</f>
        <v/>
      </c>
    </row>
    <row r="80">
      <c r="A80" s="97">
        <f>A17</f>
        <v/>
      </c>
      <c r="B80" s="117" t="inlineStr">
        <is>
          <t>实时</t>
        </is>
      </c>
      <c r="C80" s="89">
        <f>C17</f>
        <v/>
      </c>
      <c r="D80" s="89">
        <f t="array" ref="D80">SUMPRODUCT(F17:AC17,$F$67:$AC$67)</f>
        <v/>
      </c>
      <c r="E80" s="89">
        <f>D80-C80</f>
        <v/>
      </c>
    </row>
    <row r="81">
      <c r="A81" s="97">
        <f>A18</f>
        <v/>
      </c>
      <c r="B81" s="117" t="inlineStr">
        <is>
          <t>日前</t>
        </is>
      </c>
      <c r="C81" s="89">
        <f>C18</f>
        <v/>
      </c>
      <c r="D81" s="89">
        <f t="array" ref="D81">SUMPRODUCT(F18:AC18,$F$67:$AC$67)</f>
        <v/>
      </c>
      <c r="E81" s="89">
        <f>D81-C81</f>
        <v/>
      </c>
    </row>
    <row r="82">
      <c r="A82" s="97">
        <f>A19</f>
        <v/>
      </c>
      <c r="B82" s="117" t="inlineStr">
        <is>
          <t>实时</t>
        </is>
      </c>
      <c r="C82" s="89">
        <f>C19</f>
        <v/>
      </c>
      <c r="D82" s="89">
        <f t="array" ref="D82">SUMPRODUCT(F19:AC19,$F$67:$AC$67)</f>
        <v/>
      </c>
      <c r="E82" s="89">
        <f>D82-C82</f>
        <v/>
      </c>
    </row>
    <row r="83">
      <c r="A83" s="97">
        <f>A20</f>
        <v/>
      </c>
      <c r="B83" s="117" t="inlineStr">
        <is>
          <t>日前</t>
        </is>
      </c>
      <c r="C83" s="89">
        <f>C20</f>
        <v/>
      </c>
      <c r="D83" s="89">
        <f t="array" ref="D83">SUMPRODUCT(F20:AC20,$F$67:$AC$67)</f>
        <v/>
      </c>
      <c r="E83" s="89">
        <f>D83-C83</f>
        <v/>
      </c>
    </row>
    <row r="84">
      <c r="A84" s="97">
        <f>A21</f>
        <v/>
      </c>
      <c r="B84" s="117" t="inlineStr">
        <is>
          <t>实时</t>
        </is>
      </c>
      <c r="C84" s="89">
        <f>C21</f>
        <v/>
      </c>
      <c r="D84" s="89">
        <f t="array" ref="D84">SUMPRODUCT(F21:AC21,$F$67:$AC$67)</f>
        <v/>
      </c>
      <c r="E84" s="89">
        <f>D84-C84</f>
        <v/>
      </c>
    </row>
    <row r="85">
      <c r="A85" s="97">
        <f>A22</f>
        <v/>
      </c>
      <c r="B85" s="117" t="inlineStr">
        <is>
          <t>日前</t>
        </is>
      </c>
      <c r="C85" s="89">
        <f>C22</f>
        <v/>
      </c>
      <c r="D85" s="89">
        <f t="array" ref="D85">SUMPRODUCT(F22:AC22,$F$67:$AC$67)</f>
        <v/>
      </c>
      <c r="E85" s="89">
        <f>D85-C85</f>
        <v/>
      </c>
    </row>
    <row r="86">
      <c r="A86" s="97">
        <f>A23</f>
        <v/>
      </c>
      <c r="B86" s="117" t="inlineStr">
        <is>
          <t>实时</t>
        </is>
      </c>
      <c r="C86" s="89">
        <f>C23</f>
        <v/>
      </c>
      <c r="D86" s="89">
        <f t="array" ref="D86">SUMPRODUCT(F23:AC23,$F$67:$AC$67)</f>
        <v/>
      </c>
      <c r="E86" s="89">
        <f>D86-C86</f>
        <v/>
      </c>
    </row>
    <row r="87">
      <c r="A87" s="97">
        <f>A24</f>
        <v/>
      </c>
      <c r="B87" s="117" t="inlineStr">
        <is>
          <t>日前</t>
        </is>
      </c>
      <c r="C87" s="89">
        <f>C24</f>
        <v/>
      </c>
      <c r="D87" s="89">
        <f t="array" ref="D87">SUMPRODUCT(F24:AC24,$F$67:$AC$67)</f>
        <v/>
      </c>
      <c r="E87" s="89">
        <f>D87-C87</f>
        <v/>
      </c>
    </row>
    <row r="88">
      <c r="A88" s="97">
        <f>A25</f>
        <v/>
      </c>
      <c r="B88" s="117" t="inlineStr">
        <is>
          <t>实时</t>
        </is>
      </c>
      <c r="C88" s="89">
        <f>C25</f>
        <v/>
      </c>
      <c r="D88" s="89">
        <f t="array" ref="D88">SUMPRODUCT(F25:AC25,$F$67:$AC$67)</f>
        <v/>
      </c>
      <c r="E88" s="89">
        <f>D88-C88</f>
        <v/>
      </c>
    </row>
    <row r="89">
      <c r="A89" s="97">
        <f>A26</f>
        <v/>
      </c>
      <c r="B89" s="117" t="inlineStr">
        <is>
          <t>日前</t>
        </is>
      </c>
      <c r="C89" s="89">
        <f>C26</f>
        <v/>
      </c>
      <c r="D89" s="89">
        <f t="array" ref="D89">SUMPRODUCT(F26:AC26,$F$67:$AC$67)</f>
        <v/>
      </c>
      <c r="E89" s="89">
        <f>D89-C89</f>
        <v/>
      </c>
    </row>
    <row r="90">
      <c r="A90" s="97">
        <f>A27</f>
        <v/>
      </c>
      <c r="B90" s="117" t="inlineStr">
        <is>
          <t>实时</t>
        </is>
      </c>
      <c r="C90" s="89">
        <f>C27</f>
        <v/>
      </c>
      <c r="D90" s="89">
        <f t="array" ref="D90">SUMPRODUCT(F27:AC27,$F$67:$AC$67)</f>
        <v/>
      </c>
      <c r="E90" s="89">
        <f>D90-C90</f>
        <v/>
      </c>
    </row>
    <row r="91">
      <c r="A91" s="97">
        <f>A28</f>
        <v/>
      </c>
      <c r="B91" s="117" t="inlineStr">
        <is>
          <t>日前</t>
        </is>
      </c>
      <c r="C91" s="89">
        <f>C28</f>
        <v/>
      </c>
      <c r="D91" s="89">
        <f t="array" ref="D91">SUMPRODUCT(F28:AC28,$F$67:$AC$67)</f>
        <v/>
      </c>
      <c r="E91" s="89">
        <f>D91-C91</f>
        <v/>
      </c>
    </row>
    <row r="92">
      <c r="A92" s="97">
        <f>A29</f>
        <v/>
      </c>
      <c r="B92" s="117" t="inlineStr">
        <is>
          <t>实时</t>
        </is>
      </c>
      <c r="C92" s="89">
        <f>C29</f>
        <v/>
      </c>
      <c r="D92" s="89">
        <f t="array" ref="D92">SUMPRODUCT(F29:AC29,$F$67:$AC$67)</f>
        <v/>
      </c>
      <c r="E92" s="89">
        <f>D92-C92</f>
        <v/>
      </c>
    </row>
    <row r="93">
      <c r="A93" s="97">
        <f>A30</f>
        <v/>
      </c>
      <c r="B93" s="117" t="inlineStr">
        <is>
          <t>日前</t>
        </is>
      </c>
      <c r="C93" s="89">
        <f>C30</f>
        <v/>
      </c>
      <c r="D93" s="89">
        <f t="array" ref="D93">SUMPRODUCT(F30:AC30,$F$67:$AC$67)</f>
        <v/>
      </c>
      <c r="E93" s="89">
        <f>D93-C93</f>
        <v/>
      </c>
    </row>
    <row r="94">
      <c r="A94" s="97">
        <f>A31</f>
        <v/>
      </c>
      <c r="B94" s="117" t="inlineStr">
        <is>
          <t>实时</t>
        </is>
      </c>
      <c r="C94" s="89">
        <f>C31</f>
        <v/>
      </c>
      <c r="D94" s="89">
        <f t="array" ref="D94">SUMPRODUCT(F31:AC31,$F$67:$AC$67)</f>
        <v/>
      </c>
      <c r="E94" s="89">
        <f>D94-C94</f>
        <v/>
      </c>
    </row>
    <row r="95">
      <c r="A95" s="97">
        <f>A32</f>
        <v/>
      </c>
      <c r="B95" s="117" t="inlineStr">
        <is>
          <t>日前</t>
        </is>
      </c>
      <c r="C95" s="89">
        <f>C32</f>
        <v/>
      </c>
      <c r="D95" s="89">
        <f t="array" ref="D95">SUMPRODUCT(F32:AC32,$F$67:$AC$67)</f>
        <v/>
      </c>
      <c r="E95" s="89">
        <f>D95-C95</f>
        <v/>
      </c>
    </row>
    <row r="96">
      <c r="A96" s="97">
        <f>A33</f>
        <v/>
      </c>
      <c r="B96" s="117" t="inlineStr">
        <is>
          <t>实时</t>
        </is>
      </c>
      <c r="C96" s="89">
        <f>C33</f>
        <v/>
      </c>
      <c r="D96" s="89">
        <f t="array" ref="D96">SUMPRODUCT(F33:AC33,$F$67:$AC$67)</f>
        <v/>
      </c>
      <c r="E96" s="89">
        <f>D96-C96</f>
        <v/>
      </c>
    </row>
    <row r="97">
      <c r="A97" s="97">
        <f>A34</f>
        <v/>
      </c>
      <c r="B97" s="117" t="inlineStr">
        <is>
          <t>日前</t>
        </is>
      </c>
      <c r="C97" s="89">
        <f>C34</f>
        <v/>
      </c>
      <c r="D97" s="89">
        <f t="array" ref="D97">SUMPRODUCT(F34:AC34,$F$67:$AC$67)</f>
        <v/>
      </c>
      <c r="E97" s="89">
        <f>D97-C97</f>
        <v/>
      </c>
    </row>
    <row r="98">
      <c r="A98" s="97">
        <f>A35</f>
        <v/>
      </c>
      <c r="B98" s="117" t="inlineStr">
        <is>
          <t>实时</t>
        </is>
      </c>
      <c r="C98" s="89">
        <f>C35</f>
        <v/>
      </c>
    </row>
    <row r="99">
      <c r="A99" s="97">
        <f>A36</f>
        <v/>
      </c>
      <c r="B99" s="117" t="inlineStr">
        <is>
          <t>日前</t>
        </is>
      </c>
      <c r="C99" s="89">
        <f>C36</f>
        <v/>
      </c>
    </row>
    <row r="100">
      <c r="A100" s="97">
        <f>A37</f>
        <v/>
      </c>
      <c r="B100" s="117" t="inlineStr">
        <is>
          <t>实时</t>
        </is>
      </c>
      <c r="C100" s="89">
        <f>C37</f>
        <v/>
      </c>
    </row>
    <row r="101">
      <c r="A101" s="97">
        <f>A38</f>
        <v/>
      </c>
      <c r="B101" s="117" t="inlineStr">
        <is>
          <t>日前</t>
        </is>
      </c>
      <c r="C101" s="89">
        <f>C38</f>
        <v/>
      </c>
    </row>
    <row r="102">
      <c r="A102" s="97">
        <f>A39</f>
        <v/>
      </c>
      <c r="B102" s="117" t="inlineStr">
        <is>
          <t>实时</t>
        </is>
      </c>
      <c r="C102" s="89">
        <f>C39</f>
        <v/>
      </c>
    </row>
    <row r="103">
      <c r="A103" s="97">
        <f>A40</f>
        <v/>
      </c>
      <c r="B103" s="117" t="inlineStr">
        <is>
          <t>日前</t>
        </is>
      </c>
      <c r="C103" s="89">
        <f>C40</f>
        <v/>
      </c>
    </row>
    <row r="104">
      <c r="A104" s="97">
        <f>A41</f>
        <v/>
      </c>
      <c r="B104" s="117" t="inlineStr">
        <is>
          <t>实时</t>
        </is>
      </c>
      <c r="C104" s="89">
        <f>C41</f>
        <v/>
      </c>
    </row>
    <row r="105">
      <c r="A105" s="97">
        <f>A42</f>
        <v/>
      </c>
      <c r="B105" s="117" t="inlineStr">
        <is>
          <t>日前</t>
        </is>
      </c>
      <c r="C105" s="89">
        <f>C42</f>
        <v/>
      </c>
    </row>
    <row r="106">
      <c r="A106" s="97">
        <f>A43</f>
        <v/>
      </c>
      <c r="B106" s="117" t="inlineStr">
        <is>
          <t>实时</t>
        </is>
      </c>
      <c r="C106" s="89">
        <f>C43</f>
        <v/>
      </c>
    </row>
    <row r="107">
      <c r="A107" s="97">
        <f>A44</f>
        <v/>
      </c>
      <c r="B107" s="117" t="inlineStr">
        <is>
          <t>日前</t>
        </is>
      </c>
      <c r="C107" s="89">
        <f>C44</f>
        <v/>
      </c>
    </row>
    <row r="108">
      <c r="A108" s="97">
        <f>A45</f>
        <v/>
      </c>
      <c r="B108" s="117" t="inlineStr">
        <is>
          <t>实时</t>
        </is>
      </c>
      <c r="C108" s="89">
        <f>C45</f>
        <v/>
      </c>
    </row>
    <row r="109">
      <c r="A109" s="97">
        <f>A46</f>
        <v/>
      </c>
      <c r="B109" s="117" t="inlineStr">
        <is>
          <t>日前</t>
        </is>
      </c>
      <c r="C109" s="89">
        <f>C46</f>
        <v/>
      </c>
    </row>
    <row r="110">
      <c r="A110" s="97">
        <f>A47</f>
        <v/>
      </c>
      <c r="B110" s="117" t="inlineStr">
        <is>
          <t>实时</t>
        </is>
      </c>
      <c r="C110" s="89">
        <f>C47</f>
        <v/>
      </c>
    </row>
    <row r="111">
      <c r="A111" s="97">
        <f>A48</f>
        <v/>
      </c>
      <c r="B111" s="117" t="inlineStr">
        <is>
          <t>日前</t>
        </is>
      </c>
      <c r="C111" s="89">
        <f>C48</f>
        <v/>
      </c>
    </row>
    <row r="112">
      <c r="A112" s="97">
        <f>A49</f>
        <v/>
      </c>
      <c r="B112" s="117" t="inlineStr">
        <is>
          <t>实时</t>
        </is>
      </c>
      <c r="C112" s="89">
        <f>C49</f>
        <v/>
      </c>
    </row>
    <row r="113">
      <c r="A113" s="97">
        <f>A50</f>
        <v/>
      </c>
      <c r="B113" s="117" t="inlineStr">
        <is>
          <t>日前</t>
        </is>
      </c>
      <c r="C113" s="89">
        <f>C50</f>
        <v/>
      </c>
    </row>
    <row r="114">
      <c r="A114" s="97">
        <f>A51</f>
        <v/>
      </c>
      <c r="B114" s="117" t="inlineStr">
        <is>
          <t>实时</t>
        </is>
      </c>
      <c r="C114" s="89">
        <f>C51</f>
        <v/>
      </c>
    </row>
    <row r="115">
      <c r="A115" s="97">
        <f>A52</f>
        <v/>
      </c>
      <c r="B115" s="117" t="inlineStr">
        <is>
          <t>日前</t>
        </is>
      </c>
      <c r="C115" s="89">
        <f>C52</f>
        <v/>
      </c>
    </row>
    <row r="116">
      <c r="A116" s="97">
        <f>A53</f>
        <v/>
      </c>
      <c r="B116" s="117" t="inlineStr">
        <is>
          <t>实时</t>
        </is>
      </c>
      <c r="C116" s="89">
        <f>C53</f>
        <v/>
      </c>
    </row>
    <row r="117">
      <c r="A117" s="97">
        <f>A54</f>
        <v/>
      </c>
      <c r="B117" s="117" t="inlineStr">
        <is>
          <t>日前</t>
        </is>
      </c>
      <c r="C117" s="89">
        <f>C54</f>
        <v/>
      </c>
    </row>
    <row r="118">
      <c r="A118" s="97">
        <f>A55</f>
        <v/>
      </c>
      <c r="B118" s="117" t="inlineStr">
        <is>
          <t>实时</t>
        </is>
      </c>
      <c r="C118" s="89">
        <f>C55</f>
        <v/>
      </c>
    </row>
    <row r="119">
      <c r="A119" s="97">
        <f>A56</f>
        <v/>
      </c>
      <c r="B119" s="117" t="inlineStr">
        <is>
          <t>日前</t>
        </is>
      </c>
      <c r="C119" s="89">
        <f>C56</f>
        <v/>
      </c>
    </row>
    <row r="120">
      <c r="A120" s="97">
        <f>A57</f>
        <v/>
      </c>
      <c r="B120" s="117" t="inlineStr">
        <is>
          <t>实时</t>
        </is>
      </c>
      <c r="C120" s="89">
        <f>C57</f>
        <v/>
      </c>
    </row>
    <row r="121">
      <c r="A121" s="97">
        <f>A58</f>
        <v/>
      </c>
      <c r="B121" s="117" t="inlineStr">
        <is>
          <t>日前</t>
        </is>
      </c>
      <c r="C121" s="89">
        <f>C58</f>
        <v/>
      </c>
    </row>
    <row r="122">
      <c r="A122" s="97">
        <f>A59</f>
        <v/>
      </c>
      <c r="B122" s="117" t="inlineStr">
        <is>
          <t>实时</t>
        </is>
      </c>
      <c r="C122" s="89">
        <f>C59</f>
        <v/>
      </c>
    </row>
    <row r="123">
      <c r="A123" s="97">
        <f>A60</f>
        <v/>
      </c>
      <c r="B123" s="117" t="inlineStr">
        <is>
          <t>日前</t>
        </is>
      </c>
      <c r="C123" s="89">
        <f>C60</f>
        <v/>
      </c>
    </row>
    <row r="124">
      <c r="A124" s="97">
        <f>A61</f>
        <v/>
      </c>
      <c r="B124" s="117" t="inlineStr">
        <is>
          <t>实时</t>
        </is>
      </c>
      <c r="C124" s="89">
        <f>C61</f>
        <v/>
      </c>
    </row>
    <row r="125">
      <c r="A125" s="97">
        <f>A62</f>
        <v/>
      </c>
      <c r="B125" s="117" t="inlineStr">
        <is>
          <t>日前</t>
        </is>
      </c>
      <c r="C125" s="89">
        <f>C62</f>
        <v/>
      </c>
    </row>
    <row r="126">
      <c r="A126" s="97">
        <f>A63</f>
        <v/>
      </c>
      <c r="B126" s="117" t="inlineStr">
        <is>
          <t>实时</t>
        </is>
      </c>
      <c r="C126" s="89">
        <f>C63</f>
        <v/>
      </c>
    </row>
    <row r="127">
      <c r="A127" s="97">
        <f>A64</f>
        <v/>
      </c>
      <c r="B127" s="117" t="inlineStr">
        <is>
          <t>日前</t>
        </is>
      </c>
      <c r="C127" s="89">
        <f>C64</f>
        <v/>
      </c>
    </row>
    <row r="128">
      <c r="A128" s="97">
        <f>A65</f>
        <v/>
      </c>
      <c r="B128" s="117" t="inlineStr">
        <is>
          <t>实时</t>
        </is>
      </c>
      <c r="C128" s="89">
        <f>C65</f>
        <v/>
      </c>
    </row>
  </sheetData>
  <autoFilter ref="A3:BF65"/>
  <conditionalFormatting sqref="C1">
    <cfRule type="dataBar" priority="97">
      <dataBar>
        <cfvo type="min"/>
        <cfvo type="max"/>
        <color rgb="FFFFB628"/>
      </dataBar>
    </cfRule>
  </conditionalFormatting>
  <conditionalFormatting sqref="D1">
    <cfRule type="dataBar" priority="104">
      <dataBar>
        <cfvo type="min"/>
        <cfvo type="max"/>
        <color rgb="FFFFB628"/>
      </dataBar>
    </cfRule>
  </conditionalFormatting>
  <conditionalFormatting sqref="E1">
    <cfRule type="dataBar" priority="107">
      <dataBar>
        <cfvo type="min"/>
        <cfvo type="max"/>
        <color rgb="FFFFB628"/>
      </dataBar>
    </cfRule>
  </conditionalFormatting>
  <conditionalFormatting sqref="F1:H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AD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:BD1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">
    <cfRule type="dataBar" priority="96">
      <dataBar>
        <cfvo type="min"/>
        <cfvo type="max"/>
        <color rgb="FFFFB628"/>
      </dataBar>
    </cfRule>
  </conditionalFormatting>
  <conditionalFormatting sqref="D2">
    <cfRule type="dataBar" priority="101">
      <dataBar>
        <cfvo type="min"/>
        <cfvo type="max"/>
        <color rgb="FFFFB628"/>
      </dataBar>
    </cfRule>
  </conditionalFormatting>
  <conditionalFormatting sqref="E2">
    <cfRule type="dataBar" priority="103">
      <dataBar>
        <cfvo type="min"/>
        <cfvo type="max"/>
        <color rgb="FFFFB628"/>
      </dataBar>
    </cfRule>
  </conditionalFormatting>
  <conditionalFormatting sqref="F2:H2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AC2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98">
      <dataBar>
        <cfvo type="min"/>
        <cfvo type="max"/>
        <color rgb="FFFFB628"/>
      </dataBar>
    </cfRule>
  </conditionalFormatting>
  <conditionalFormatting sqref="D3">
    <cfRule type="dataBar" priority="105">
      <dataBar>
        <cfvo type="min"/>
        <cfvo type="max"/>
        <color rgb="FFFFB628"/>
      </dataBar>
    </cfRule>
  </conditionalFormatting>
  <conditionalFormatting sqref="E3">
    <cfRule type="dataBar" priority="108">
      <dataBar>
        <cfvo type="min"/>
        <cfvo type="max"/>
        <color rgb="FFFFB628"/>
      </dataBar>
    </cfRule>
  </conditionalFormatting>
  <conditionalFormatting sqref="F4:AC4">
    <cfRule type="colorScale" priority="2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:AC5">
    <cfRule type="colorScale" priority="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:AC6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7:AC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8:AC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9:AC9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0:AC10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1:AC11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2:AC12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:AC1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4:AC14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5:AC1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6:AC16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7:AC1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8:AC18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9:AC19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0:AC20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1:AC21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2:AC22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3:AC23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4:AC24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5:AC25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6:AC2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7:AC2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8:AC28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9:AC2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0:AC30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1:AC31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2:AC32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3:AC3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4:AC34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5:AC3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6:AC36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:AC3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8:AC38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9:AC3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0:AC4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1:AC41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2:AC42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3:AC4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4:AC44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5:AC45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6:AC46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7:AC47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8:AC48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E48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9:AC4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9:AE49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0:AD50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1:AC51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2:AC52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3:AC5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4:AC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">
    <cfRule type="colorScale" priority="1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5:AC5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6:AC56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7:AC5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8:AC58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9:AC5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0:AC60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1:AC6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2:AC62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3:AC63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C6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5:AC6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">
    <cfRule type="dataBar" priority="95">
      <dataBar>
        <cfvo type="min"/>
        <cfvo type="max"/>
        <color rgb="FFFFB628"/>
      </dataBar>
    </cfRule>
  </conditionalFormatting>
  <conditionalFormatting sqref="C64:C65">
    <cfRule type="dataBar" priority="3">
      <dataBar>
        <cfvo type="min"/>
        <cfvo type="max"/>
        <color rgb="FFFFB628"/>
      </dataBar>
    </cfRule>
  </conditionalFormatting>
  <conditionalFormatting sqref="C66:C1048576">
    <cfRule type="dataBar" priority="99">
      <dataBar>
        <cfvo type="min"/>
        <cfvo type="max"/>
        <color rgb="FFFFB628"/>
      </dataBar>
    </cfRule>
  </conditionalFormatting>
  <conditionalFormatting sqref="D4:D63">
    <cfRule type="dataBar" priority="100">
      <dataBar>
        <cfvo type="min"/>
        <cfvo type="max"/>
        <color rgb="FFFFB628"/>
      </dataBar>
    </cfRule>
  </conditionalFormatting>
  <conditionalFormatting sqref="D64:D65">
    <cfRule type="dataBar" priority="4">
      <dataBar>
        <cfvo type="min"/>
        <cfvo type="max"/>
        <color rgb="FFFFB628"/>
      </dataBar>
    </cfRule>
  </conditionalFormatting>
  <conditionalFormatting sqref="E4:E63">
    <cfRule type="dataBar" priority="102">
      <dataBar>
        <cfvo type="min"/>
        <cfvo type="max"/>
        <color rgb="FFFFB628"/>
      </dataBar>
    </cfRule>
  </conditionalFormatting>
  <conditionalFormatting sqref="E64:E65">
    <cfRule type="dataBar" priority="5">
      <dataBar>
        <cfvo type="min"/>
        <cfvo type="max"/>
        <color rgb="FFFFB628"/>
      </dataBar>
    </cfRule>
  </conditionalFormatting>
  <conditionalFormatting sqref="AD64:AD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64:AE6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1:AE47 AE50:AE63 AE66:AE104857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47 AD51:AD53 AD55:AD63">
    <cfRule type="colorScale" priority="37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4:AE47 AE50:AE63">
    <cfRule type="colorScale" priority="2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4:BD34 BE22:BF2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 D98:D1048576">
    <cfRule type="dataBar" priority="106">
      <dataBar>
        <cfvo type="min"/>
        <cfvo type="max"/>
        <color rgb="FFFFB628"/>
      </dataBar>
    </cfRule>
  </conditionalFormatting>
  <conditionalFormatting sqref="D67:D97 E66 E98:E1048576">
    <cfRule type="dataBar" priority="109">
      <dataBar>
        <cfvo type="min"/>
        <cfvo type="max"/>
        <color rgb="FFFFB628"/>
      </dataBar>
    </cfRule>
  </conditionalFormatting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 codeName="Sheet9">
    <outlinePr summaryBelow="1" summaryRight="1"/>
    <pageSetUpPr/>
  </sheetPr>
  <dimension ref="A1:I32"/>
  <sheetViews>
    <sheetView tabSelected="1" workbookViewId="0">
      <selection activeCell="N33" sqref="N33"/>
    </sheetView>
  </sheetViews>
  <sheetFormatPr baseColWidth="8" defaultColWidth="9" defaultRowHeight="12"/>
  <cols>
    <col width="15.25" customWidth="1" style="59" min="1" max="2"/>
    <col width="11.1203703703704" customWidth="1" style="59" min="3" max="4"/>
    <col width="17" customWidth="1" style="59" min="5" max="6"/>
    <col width="11.1203703703704" customWidth="1" style="59" min="7" max="7"/>
    <col width="12.75" customWidth="1" style="59" min="8" max="8"/>
    <col width="12.5" customWidth="1" style="59" min="9" max="9"/>
    <col width="9" customWidth="1" style="59" min="10" max="16384"/>
  </cols>
  <sheetData>
    <row r="1" customFormat="1" s="59">
      <c r="A1" s="59" t="inlineStr">
        <is>
          <t>日期</t>
        </is>
      </c>
      <c r="B1" s="59" t="inlineStr">
        <is>
          <t>检修总容量(MW)</t>
        </is>
      </c>
      <c r="C1" s="59" t="inlineStr">
        <is>
          <t>正备用预测</t>
        </is>
      </c>
      <c r="D1" s="59" t="inlineStr">
        <is>
          <t>正备用实际</t>
        </is>
      </c>
      <c r="E1" s="59" t="inlineStr">
        <is>
          <t>必开机组总容量(MW)</t>
        </is>
      </c>
      <c r="F1" s="59" t="inlineStr">
        <is>
          <t>必停机组总容量(MW)</t>
        </is>
      </c>
      <c r="G1" s="59" t="inlineStr">
        <is>
          <t>负备用实际</t>
        </is>
      </c>
      <c r="H1" s="59" t="inlineStr">
        <is>
          <t>报价总容量</t>
        </is>
      </c>
      <c r="I1" s="59" t="inlineStr">
        <is>
          <t>最小技术出力</t>
        </is>
      </c>
    </row>
    <row r="2" ht="13.8" customFormat="1" customHeight="1" s="59">
      <c r="A2" t="inlineStr">
        <is>
          <t>2025-01-01</t>
        </is>
      </c>
      <c r="B2" s="59" t="n">
        <v>24104.6</v>
      </c>
      <c r="D2" s="59" t="n">
        <v>14800</v>
      </c>
      <c r="E2" s="59" t="n">
        <v>3820</v>
      </c>
      <c r="F2" s="59" t="n">
        <v>1300</v>
      </c>
      <c r="G2" s="59" t="n">
        <v>8700</v>
      </c>
      <c r="H2" s="118" t="n">
        <v>67052.1058127393</v>
      </c>
      <c r="I2" s="91">
        <f>100939-B2-H2</f>
        <v/>
      </c>
    </row>
    <row r="3" ht="13.8" customFormat="1" customHeight="1" s="59">
      <c r="A3" t="inlineStr">
        <is>
          <t>2025-01-02</t>
        </is>
      </c>
      <c r="B3" s="59" t="n">
        <v>24959.6</v>
      </c>
      <c r="D3" s="59" t="n">
        <v>11170</v>
      </c>
      <c r="E3" s="59" t="n">
        <v>6561.6</v>
      </c>
      <c r="F3" s="59" t="n">
        <v>1300</v>
      </c>
      <c r="G3" s="59" t="n">
        <v>9990</v>
      </c>
      <c r="H3" s="118" t="n">
        <v>66251.38888888891</v>
      </c>
      <c r="I3" s="91">
        <f>100939-B3-H3</f>
        <v/>
      </c>
    </row>
    <row r="4" ht="13.8" customFormat="1" customHeight="1" s="59">
      <c r="A4" t="inlineStr">
        <is>
          <t>2025-01-03</t>
        </is>
      </c>
      <c r="B4" s="59" t="n">
        <v>25854.6</v>
      </c>
      <c r="D4" s="59" t="n">
        <v>11310</v>
      </c>
      <c r="E4" s="59" t="n">
        <v>5861.6</v>
      </c>
      <c r="F4" s="59" t="n">
        <v>1300</v>
      </c>
      <c r="G4" s="59" t="n">
        <v>11460</v>
      </c>
      <c r="H4" s="118" t="n">
        <v>65577.2301626417</v>
      </c>
      <c r="I4" s="91">
        <f>100939-B4-H4</f>
        <v/>
      </c>
    </row>
    <row r="5" ht="13.8" customFormat="1" customHeight="1" s="59">
      <c r="A5" t="inlineStr">
        <is>
          <t>2025-01-04</t>
        </is>
      </c>
      <c r="B5" s="59" t="n">
        <v>26734.6</v>
      </c>
      <c r="D5" s="59" t="n">
        <v>12130</v>
      </c>
      <c r="E5" s="59" t="n">
        <v>5762.83</v>
      </c>
      <c r="F5" s="59" t="n">
        <v>970</v>
      </c>
      <c r="G5" s="59" t="n">
        <v>13680</v>
      </c>
      <c r="H5" s="118" t="n">
        <v>65347.3684210526</v>
      </c>
      <c r="I5" s="91">
        <f>100939-B5-H5</f>
        <v/>
      </c>
    </row>
    <row r="6" ht="13.8" customFormat="1" customHeight="1" s="59">
      <c r="A6" t="inlineStr">
        <is>
          <t>2025-01-05</t>
        </is>
      </c>
      <c r="B6" s="59" t="n">
        <v>26004.6</v>
      </c>
      <c r="D6" s="59" t="n">
        <v>13801</v>
      </c>
      <c r="E6" s="59" t="n">
        <v>5841.23</v>
      </c>
      <c r="F6" s="59" t="n">
        <v>1300</v>
      </c>
      <c r="G6" s="59" t="n">
        <v>14672</v>
      </c>
      <c r="H6" s="118" t="n">
        <v>65966.99211415699</v>
      </c>
      <c r="I6" s="91">
        <f>100939-B6-H6</f>
        <v/>
      </c>
    </row>
    <row r="7" ht="13.8" customFormat="1" customHeight="1" s="59">
      <c r="A7" t="inlineStr">
        <is>
          <t>2025-01-06</t>
        </is>
      </c>
      <c r="B7" s="59" t="n">
        <v>25158</v>
      </c>
      <c r="D7" s="59" t="n">
        <v>13990</v>
      </c>
      <c r="E7" s="59" t="n">
        <v>7358.23</v>
      </c>
      <c r="F7" s="59" t="n">
        <v>640</v>
      </c>
      <c r="G7" s="59" t="n">
        <v>14020</v>
      </c>
      <c r="H7" s="118" t="n">
        <v>65963.4404229362</v>
      </c>
      <c r="I7" s="91">
        <f>100939-B7-H7</f>
        <v/>
      </c>
    </row>
    <row r="8" ht="13.8" customFormat="1" customHeight="1" s="59">
      <c r="A8" t="inlineStr">
        <is>
          <t>2025-01-07</t>
        </is>
      </c>
      <c r="B8" s="59" t="n">
        <v>23651</v>
      </c>
      <c r="D8" s="59" t="n">
        <v>11880</v>
      </c>
      <c r="E8" s="59" t="n">
        <v>8418.23</v>
      </c>
      <c r="F8" s="59" t="n">
        <v>980</v>
      </c>
      <c r="G8" s="59" t="n">
        <v>10360</v>
      </c>
      <c r="H8" s="118" t="n">
        <v>67258.0312857688</v>
      </c>
      <c r="I8" s="91">
        <f>100939-B8-H8</f>
        <v/>
      </c>
    </row>
    <row r="9" ht="13.8" customFormat="1" customHeight="1" s="59">
      <c r="A9" t="inlineStr">
        <is>
          <t>2025-01-08</t>
        </is>
      </c>
      <c r="B9" s="59" t="n">
        <v>25046.8</v>
      </c>
      <c r="D9" s="59" t="n">
        <v>10620</v>
      </c>
      <c r="E9" s="59" t="n">
        <v>7527</v>
      </c>
      <c r="F9" s="59" t="n">
        <v>980</v>
      </c>
      <c r="G9" s="59" t="n">
        <v>11250</v>
      </c>
      <c r="H9" s="118" t="n">
        <v>66291.93176579069</v>
      </c>
      <c r="I9" s="91">
        <f>100939-B9-H9</f>
        <v/>
      </c>
    </row>
    <row r="10" ht="13.8" customFormat="1" customHeight="1" s="59">
      <c r="A10" t="inlineStr">
        <is>
          <t>2025-01-09</t>
        </is>
      </c>
      <c r="B10" s="59" t="n">
        <v>24866.8</v>
      </c>
      <c r="D10" s="59" t="n">
        <v>12620</v>
      </c>
      <c r="E10" s="59" t="n">
        <v>9217</v>
      </c>
      <c r="F10" s="59" t="n">
        <v>980</v>
      </c>
      <c r="G10" s="59" t="n">
        <v>12480</v>
      </c>
      <c r="H10" s="118" t="n">
        <v>66327.55</v>
      </c>
      <c r="I10" s="91">
        <f>100939-B10-H10</f>
        <v/>
      </c>
    </row>
    <row r="11" ht="13.8" customFormat="1" customHeight="1" s="59">
      <c r="A11" t="inlineStr">
        <is>
          <t>2025-01-10</t>
        </is>
      </c>
      <c r="B11" s="59" t="n">
        <v>22349.8</v>
      </c>
      <c r="D11" s="59" t="n">
        <v>9120</v>
      </c>
      <c r="E11" s="59" t="n">
        <v>9307</v>
      </c>
      <c r="F11" s="59" t="n">
        <v>980</v>
      </c>
      <c r="G11" s="59" t="n">
        <v>8060</v>
      </c>
      <c r="H11" s="118" t="n">
        <v>68125.5756981872</v>
      </c>
      <c r="I11" s="91">
        <f>100939-B11-H11</f>
        <v/>
      </c>
    </row>
    <row r="12" ht="13.8" customFormat="1" customHeight="1" s="59">
      <c r="A12" t="inlineStr">
        <is>
          <t>2025-01-11</t>
        </is>
      </c>
      <c r="B12" s="59" t="n">
        <v>24069.8</v>
      </c>
      <c r="D12" s="59" t="n">
        <v>8090</v>
      </c>
      <c r="E12" s="59" t="n">
        <v>6667</v>
      </c>
      <c r="F12" s="59" t="n">
        <v>980</v>
      </c>
      <c r="G12" s="59" t="n">
        <v>6930</v>
      </c>
      <c r="H12" s="118" t="n">
        <v>67608.4745762712</v>
      </c>
      <c r="I12" s="91">
        <f>100939-B12-H12</f>
        <v/>
      </c>
    </row>
    <row r="13" ht="13.8" customFormat="1" customHeight="1" s="59">
      <c r="A13" t="inlineStr">
        <is>
          <t>2025-01-12</t>
        </is>
      </c>
      <c r="B13" s="59" t="n">
        <v>25478.8</v>
      </c>
      <c r="D13" s="59" t="n">
        <v>13835</v>
      </c>
      <c r="E13" s="59" t="n">
        <v>5847</v>
      </c>
      <c r="F13" s="59" t="n">
        <v>980</v>
      </c>
      <c r="G13" s="59" t="n">
        <v>8406</v>
      </c>
      <c r="H13" s="118" t="n">
        <v>67853.4222222222</v>
      </c>
      <c r="I13" s="91">
        <f>100939-B13-H13</f>
        <v/>
      </c>
    </row>
    <row r="14" ht="13.8" customFormat="1" customHeight="1" s="59">
      <c r="A14" t="inlineStr">
        <is>
          <t>2025-01-13</t>
        </is>
      </c>
      <c r="B14" s="59" t="n">
        <v>24712.8</v>
      </c>
      <c r="D14" s="59" t="n">
        <v>10290</v>
      </c>
      <c r="E14" s="59" t="n">
        <v>5717</v>
      </c>
      <c r="F14" s="59" t="n">
        <v>980</v>
      </c>
      <c r="G14" s="59" t="n">
        <v>10300</v>
      </c>
      <c r="H14" s="118" t="n">
        <v>68281.86252771621</v>
      </c>
      <c r="I14" s="91">
        <f>100939-B14-H14</f>
        <v/>
      </c>
    </row>
    <row r="15" ht="13.8" customFormat="1" customHeight="1" s="59">
      <c r="A15" t="inlineStr">
        <is>
          <t>2025-01-14</t>
        </is>
      </c>
      <c r="B15" s="59" t="n">
        <v>25612.8</v>
      </c>
      <c r="D15" s="59" t="n">
        <v>8710</v>
      </c>
      <c r="E15" s="59" t="n">
        <v>4390</v>
      </c>
      <c r="F15" s="59" t="n">
        <v>980</v>
      </c>
      <c r="G15" s="59" t="n">
        <v>9640</v>
      </c>
      <c r="H15" s="118" t="n">
        <v>68277.4417451661</v>
      </c>
      <c r="I15" s="91">
        <f>100939-B15-H15</f>
        <v/>
      </c>
    </row>
    <row r="16" ht="13.8" customFormat="1" customHeight="1" s="59">
      <c r="A16" t="inlineStr">
        <is>
          <t>2025-01-15</t>
        </is>
      </c>
      <c r="B16" s="59" t="n">
        <v>26224.6</v>
      </c>
      <c r="D16" s="59" t="n">
        <v>11520</v>
      </c>
      <c r="E16" s="59" t="n">
        <v>7528.46</v>
      </c>
      <c r="F16" s="59" t="n">
        <v>980</v>
      </c>
      <c r="G16" s="59" t="n">
        <v>6700</v>
      </c>
      <c r="H16" s="118" t="n">
        <v>68035.7440890125</v>
      </c>
      <c r="I16" s="91">
        <f>100939-B16-H16</f>
        <v/>
      </c>
    </row>
    <row r="17" ht="13.8" customFormat="1" customHeight="1" s="59">
      <c r="A17" t="inlineStr">
        <is>
          <t>2025-01-16</t>
        </is>
      </c>
      <c r="B17" s="59" t="n">
        <v>26174.6</v>
      </c>
      <c r="D17" s="59" t="n">
        <v>9290</v>
      </c>
      <c r="E17" s="59" t="n">
        <v>5508.46</v>
      </c>
      <c r="F17" s="59" t="n">
        <v>320</v>
      </c>
      <c r="G17" s="59" t="n">
        <v>4540</v>
      </c>
      <c r="H17" s="118" t="n">
        <v>67909.0607210626</v>
      </c>
      <c r="I17" s="91">
        <f>100939-B17-H17</f>
        <v/>
      </c>
    </row>
    <row r="18" ht="13.8" customFormat="1" customHeight="1" s="59">
      <c r="A18" t="inlineStr">
        <is>
          <t>2025-01-17</t>
        </is>
      </c>
      <c r="B18" s="59" t="n">
        <v>26742.8</v>
      </c>
      <c r="D18" s="59" t="n">
        <v>9440</v>
      </c>
      <c r="E18" s="59" t="n">
        <v>5782.46</v>
      </c>
      <c r="F18" s="59" t="n">
        <v>320</v>
      </c>
      <c r="G18" s="59" t="n">
        <v>8090</v>
      </c>
      <c r="H18" s="118" t="n">
        <v>68070.18469656989</v>
      </c>
      <c r="I18" s="91">
        <f>100939-B18-H18</f>
        <v/>
      </c>
    </row>
    <row r="19" ht="13.8" customFormat="1" customHeight="1" s="59">
      <c r="A19" t="inlineStr">
        <is>
          <t>2025-01-18</t>
        </is>
      </c>
      <c r="B19" s="59" t="n">
        <v>26192.8</v>
      </c>
      <c r="D19" s="59" t="n">
        <v>12180</v>
      </c>
      <c r="E19" s="59" t="n">
        <v>3440</v>
      </c>
      <c r="F19" s="59" t="n">
        <v>320</v>
      </c>
      <c r="G19" s="59" t="n">
        <v>9900</v>
      </c>
      <c r="H19" s="118" t="n">
        <v>67981.7131474104</v>
      </c>
      <c r="I19" s="91">
        <f>100939-B19-H19</f>
        <v/>
      </c>
    </row>
    <row r="20" ht="13.8" customFormat="1" customHeight="1" s="59">
      <c r="A20" t="inlineStr">
        <is>
          <t>2025-01-19</t>
        </is>
      </c>
      <c r="B20" s="59" t="n">
        <v>27722.8</v>
      </c>
      <c r="D20" s="59" t="n">
        <v>9120</v>
      </c>
      <c r="E20" s="59" t="n">
        <v>4220</v>
      </c>
      <c r="F20" s="59" t="n">
        <v>320</v>
      </c>
      <c r="G20" s="59" t="n">
        <v>12120</v>
      </c>
      <c r="H20" s="118" t="n">
        <v>67286.0068259386</v>
      </c>
      <c r="I20" s="91">
        <f>100939-B20-H20</f>
        <v/>
      </c>
    </row>
    <row r="21" ht="13.8" customFormat="1" customHeight="1" s="59">
      <c r="A21" t="inlineStr">
        <is>
          <t>2025-01-20</t>
        </is>
      </c>
      <c r="B21" s="59" t="n">
        <v>27686.8</v>
      </c>
      <c r="D21" s="59" t="n">
        <v>16580</v>
      </c>
      <c r="E21" s="59" t="n">
        <v>5351.23</v>
      </c>
      <c r="F21" s="59" t="n">
        <v>320</v>
      </c>
      <c r="G21" s="59" t="n">
        <v>7490</v>
      </c>
      <c r="H21" s="118" t="n">
        <v>67281.8636888718</v>
      </c>
      <c r="I21" s="91">
        <f>100939-B21-H21</f>
        <v/>
      </c>
    </row>
    <row r="22" ht="13.8" customFormat="1" customHeight="1" s="59">
      <c r="A22" t="inlineStr">
        <is>
          <t>2025-01-21</t>
        </is>
      </c>
      <c r="B22" s="59" t="n">
        <v>25229.8</v>
      </c>
      <c r="D22" s="59" t="n">
        <v>13360</v>
      </c>
      <c r="E22" s="59" t="n">
        <v>6999.83</v>
      </c>
      <c r="F22" s="59" t="n">
        <v>320</v>
      </c>
      <c r="G22" s="59" t="n">
        <v>8150</v>
      </c>
      <c r="H22" s="118" t="n">
        <v>67584.45737761039</v>
      </c>
      <c r="I22" s="91">
        <f>100939-B22-H22</f>
        <v/>
      </c>
    </row>
    <row r="23" ht="13.8" customFormat="1" customHeight="1" s="59">
      <c r="A23" t="inlineStr">
        <is>
          <t>2025-01-22</t>
        </is>
      </c>
      <c r="B23" s="59" t="n">
        <v>23595.2</v>
      </c>
      <c r="D23" s="59" t="n">
        <v>8010</v>
      </c>
      <c r="E23" s="59" t="n">
        <v>7766.6</v>
      </c>
      <c r="F23" s="59" t="n">
        <v>320</v>
      </c>
      <c r="G23" s="59" t="n">
        <v>4030</v>
      </c>
      <c r="H23" s="118" t="n">
        <v>68224.3426402819</v>
      </c>
      <c r="I23" s="91">
        <f>100939-B23-H23</f>
        <v/>
      </c>
    </row>
    <row r="24" ht="13.8" customFormat="1" customHeight="1" s="59">
      <c r="A24" t="inlineStr">
        <is>
          <t>2025-01-23</t>
        </is>
      </c>
      <c r="B24" s="59" t="n">
        <v>23244.2</v>
      </c>
      <c r="D24" s="59" t="n">
        <v>9870</v>
      </c>
      <c r="E24" s="59" t="n">
        <v>3909</v>
      </c>
      <c r="F24" s="59" t="n">
        <v>320</v>
      </c>
      <c r="G24" s="59" t="n">
        <v>9560</v>
      </c>
      <c r="H24" s="118" t="n">
        <v>68484.1361916772</v>
      </c>
      <c r="I24" s="91">
        <f>100939-B24-H24</f>
        <v/>
      </c>
    </row>
    <row r="25" ht="13.8" customFormat="1" customHeight="1" s="59">
      <c r="A25" t="inlineStr">
        <is>
          <t>2025-01-24</t>
        </is>
      </c>
      <c r="B25" s="59" t="n">
        <v>22776.2</v>
      </c>
      <c r="D25" s="59" t="n">
        <v>10290</v>
      </c>
      <c r="E25" s="59" t="n">
        <v>4737</v>
      </c>
      <c r="F25" s="59" t="n">
        <v>1850</v>
      </c>
      <c r="G25" s="59" t="n">
        <v>2590</v>
      </c>
      <c r="H25" s="118" t="n">
        <v>68526.9041218638</v>
      </c>
      <c r="I25" s="91">
        <f>100939-B25-H25</f>
        <v/>
      </c>
    </row>
    <row r="26" ht="13.8" customFormat="1" customHeight="1" s="59">
      <c r="A26" t="inlineStr">
        <is>
          <t>2025-01-25</t>
        </is>
      </c>
      <c r="B26" s="59" t="n">
        <v>24322.7</v>
      </c>
      <c r="D26" s="59" t="n">
        <v>12790</v>
      </c>
      <c r="E26" s="59" t="n">
        <v>4590.5</v>
      </c>
      <c r="F26" s="59" t="n">
        <v>1850</v>
      </c>
      <c r="G26" s="59" t="n">
        <v>180</v>
      </c>
      <c r="H26" s="118" t="n">
        <v>67472.4312896406</v>
      </c>
      <c r="I26" s="91">
        <f>100939-B26-H26</f>
        <v/>
      </c>
    </row>
    <row r="27" ht="13.8" customFormat="1" customHeight="1" s="59">
      <c r="A27" t="inlineStr">
        <is>
          <t>2025-01-26</t>
        </is>
      </c>
      <c r="B27" s="59" t="n">
        <v>21498.3</v>
      </c>
      <c r="D27" s="59" t="n">
        <v>10410</v>
      </c>
      <c r="E27" s="59" t="n">
        <v>3398</v>
      </c>
      <c r="F27" s="59" t="n">
        <v>1850</v>
      </c>
      <c r="G27" s="59" t="n">
        <v>470</v>
      </c>
      <c r="H27" s="118" t="n">
        <v>69092.3456339057</v>
      </c>
      <c r="I27" s="91">
        <f>100939-B27-H27</f>
        <v/>
      </c>
    </row>
    <row r="28" ht="13.8" customFormat="1" customHeight="1" s="59">
      <c r="A28" t="inlineStr">
        <is>
          <t>2025-01-27</t>
        </is>
      </c>
      <c r="B28" s="59" t="n">
        <v>23448.5</v>
      </c>
      <c r="D28" s="59" t="n">
        <v>8920</v>
      </c>
      <c r="E28" s="59" t="n">
        <v>2570</v>
      </c>
      <c r="F28" s="59" t="n">
        <v>1850</v>
      </c>
      <c r="G28" s="59" t="n">
        <v>2400</v>
      </c>
      <c r="H28" s="118" t="n">
        <v>68897.1503562055</v>
      </c>
      <c r="I28" s="91">
        <f>100939-B28-H28</f>
        <v/>
      </c>
    </row>
    <row r="29" ht="13.8" customFormat="1" customHeight="1" s="59">
      <c r="A29" t="inlineStr">
        <is>
          <t>2025-01-28</t>
        </is>
      </c>
      <c r="B29" s="59" t="n">
        <v>23680.5</v>
      </c>
      <c r="D29" s="59" t="n">
        <v>9550</v>
      </c>
      <c r="E29" s="59" t="n">
        <v>2570</v>
      </c>
      <c r="F29" s="59" t="n">
        <v>2450</v>
      </c>
      <c r="G29" s="59" t="n">
        <v>2700</v>
      </c>
      <c r="H29" s="118" t="n">
        <v>68518.42507645259</v>
      </c>
      <c r="I29" s="91">
        <f>100939-B29-H29</f>
        <v/>
      </c>
    </row>
    <row r="30" ht="13.8" customFormat="1" customHeight="1" s="59">
      <c r="A30" t="inlineStr">
        <is>
          <t>2025-01-29</t>
        </is>
      </c>
      <c r="B30" s="59" t="n">
        <v>24341.8</v>
      </c>
      <c r="D30" s="59" t="n">
        <v>11260</v>
      </c>
      <c r="E30" s="59" t="n">
        <v>2570</v>
      </c>
      <c r="F30" s="59" t="n">
        <v>2450</v>
      </c>
      <c r="G30" s="59" t="n">
        <v>6210</v>
      </c>
      <c r="H30" s="118" t="n">
        <v>68687.4199184624</v>
      </c>
      <c r="I30" s="91">
        <f>100939-B30-H30</f>
        <v/>
      </c>
    </row>
    <row r="31" ht="13.8" customFormat="1" customHeight="1" s="59">
      <c r="A31" t="inlineStr">
        <is>
          <t>2025-01-30</t>
        </is>
      </c>
      <c r="B31" s="59" t="n">
        <v>24617.8</v>
      </c>
      <c r="D31" s="59" t="n">
        <v>11310</v>
      </c>
      <c r="E31" s="59" t="n">
        <v>2570</v>
      </c>
      <c r="F31" s="59" t="n">
        <v>2450</v>
      </c>
      <c r="G31" s="59" t="n">
        <v>2760</v>
      </c>
      <c r="H31" s="118" t="n">
        <v>68252.71484375</v>
      </c>
      <c r="I31" s="91">
        <f>100939-B31-H31</f>
        <v/>
      </c>
    </row>
    <row r="32" ht="13.8" customHeight="1">
      <c r="A32" t="inlineStr">
        <is>
          <t>2025-01-31</t>
        </is>
      </c>
      <c r="B32" s="59" t="n">
        <v>24017.8</v>
      </c>
      <c r="D32" s="59" t="n">
        <v>10520</v>
      </c>
      <c r="E32" s="59" t="n">
        <v>2570</v>
      </c>
      <c r="F32" s="59" t="n">
        <v>2450</v>
      </c>
      <c r="G32" s="59" t="n">
        <v>2840</v>
      </c>
      <c r="H32" s="118" t="n">
        <v>69262.2850365685</v>
      </c>
      <c r="I32" s="91">
        <f>100939-B32-H32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Sunell</dc:creator>
  <dcterms:created xmlns:dcterms="http://purl.org/dc/terms/" xmlns:xsi="http://www.w3.org/2001/XMLSchema-instance" xsi:type="dcterms:W3CDTF">2015-06-05T18:19:00Z</dcterms:created>
  <dcterms:modified xmlns:dcterms="http://purl.org/dc/terms/" xmlns:xsi="http://www.w3.org/2001/XMLSchema-instance" xsi:type="dcterms:W3CDTF">2025-03-07T03:21:54Z</dcterms:modified>
  <cp:lastModifiedBy>□  尛馬の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AB5199DEDFC6442EAB4B1B23010693B0</vt:lpwstr>
  </property>
  <property name="KSOProductBuildVer" fmtid="{D5CDD505-2E9C-101B-9397-08002B2CF9AE}" pid="3">
    <vt:lpwstr xmlns:vt="http://schemas.openxmlformats.org/officeDocument/2006/docPropsVTypes">2052-12.1.0.19770</vt:lpwstr>
  </property>
</Properties>
</file>